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5" yWindow="1215" windowWidth="18195" windowHeight="5790" tabRatio="544"/>
  </bookViews>
  <sheets>
    <sheet name="Instructions" sheetId="18" r:id="rId1"/>
    <sheet name="Paste Data Here - Export" sheetId="1" r:id="rId2"/>
    <sheet name="Patient level info" sheetId="6" r:id="rId3"/>
    <sheet name="BPT" sheetId="16" r:id="rId4"/>
    <sheet name="Specification" sheetId="17" r:id="rId5"/>
  </sheets>
  <definedNames>
    <definedName name="_xlnm._FilterDatabase" localSheetId="3" hidden="1">BPT!$A$5:$F$1406</definedName>
    <definedName name="_xlnm._FilterDatabase" localSheetId="1" hidden="1">'Paste Data Here - Export'!$A$1:$ML$1405</definedName>
    <definedName name="_xlnm._FilterDatabase" localSheetId="2" hidden="1">'Patient level info'!$A$5:$AG$1406</definedName>
    <definedName name="_xlnm.Print_Area" localSheetId="1">'Paste Data Here - Export'!$A$1:$E$3</definedName>
  </definedNames>
  <calcPr calcId="145621"/>
</workbook>
</file>

<file path=xl/calcChain.xml><?xml version="1.0" encoding="utf-8"?>
<calcChain xmlns="http://schemas.openxmlformats.org/spreadsheetml/2006/main">
  <c r="N1406" i="6" l="1"/>
  <c r="P1406" i="6" l="1"/>
  <c r="O1406" i="6"/>
  <c r="A6" i="6" l="1"/>
  <c r="E6" i="6" s="1"/>
  <c r="B6" i="6"/>
  <c r="N6" i="6" s="1"/>
  <c r="C6" i="6"/>
  <c r="Q6" i="6"/>
  <c r="Z6" i="6"/>
  <c r="A7" i="6"/>
  <c r="E7" i="6" s="1"/>
  <c r="B7" i="6"/>
  <c r="N7" i="6" s="1"/>
  <c r="C7" i="6"/>
  <c r="Q7" i="6"/>
  <c r="Z7" i="6"/>
  <c r="A8" i="6"/>
  <c r="E8" i="6" s="1"/>
  <c r="B8" i="6"/>
  <c r="N8" i="6" s="1"/>
  <c r="C8" i="6"/>
  <c r="Q8" i="6"/>
  <c r="Z8" i="6"/>
  <c r="A9" i="6"/>
  <c r="E9" i="6" s="1"/>
  <c r="B9" i="6"/>
  <c r="N9" i="6" s="1"/>
  <c r="C9" i="6"/>
  <c r="Q9" i="6"/>
  <c r="Z9" i="6"/>
  <c r="A10" i="6"/>
  <c r="E10" i="6" s="1"/>
  <c r="B10" i="6"/>
  <c r="N10" i="6" s="1"/>
  <c r="C10" i="6"/>
  <c r="Q10" i="6"/>
  <c r="Z10" i="6"/>
  <c r="A11" i="6"/>
  <c r="E11" i="6" s="1"/>
  <c r="B11" i="6"/>
  <c r="N11" i="6" s="1"/>
  <c r="C11" i="6"/>
  <c r="Q11" i="6"/>
  <c r="Z11" i="6"/>
  <c r="A12" i="6"/>
  <c r="E12" i="6" s="1"/>
  <c r="B12" i="6"/>
  <c r="N12" i="6" s="1"/>
  <c r="C12" i="6"/>
  <c r="Q12" i="6"/>
  <c r="Z12" i="6"/>
  <c r="A13" i="6"/>
  <c r="E13" i="6" s="1"/>
  <c r="B13" i="6"/>
  <c r="N13" i="6" s="1"/>
  <c r="C13" i="6"/>
  <c r="Q13" i="6"/>
  <c r="Z13" i="6"/>
  <c r="A14" i="6"/>
  <c r="E14" i="6" s="1"/>
  <c r="B14" i="6"/>
  <c r="N14" i="6" s="1"/>
  <c r="C14" i="6"/>
  <c r="Q14" i="6"/>
  <c r="Z14" i="6"/>
  <c r="A15" i="6"/>
  <c r="E15" i="6" s="1"/>
  <c r="B15" i="6"/>
  <c r="N15" i="6" s="1"/>
  <c r="C15" i="6"/>
  <c r="Q15" i="6"/>
  <c r="Z15" i="6"/>
  <c r="A16" i="6"/>
  <c r="E16" i="6" s="1"/>
  <c r="B16" i="6"/>
  <c r="N16" i="6" s="1"/>
  <c r="C16" i="6"/>
  <c r="Q16" i="6"/>
  <c r="Z16" i="6"/>
  <c r="A17" i="6"/>
  <c r="E17" i="6" s="1"/>
  <c r="B17" i="6"/>
  <c r="N17" i="6" s="1"/>
  <c r="C17" i="6"/>
  <c r="Q17" i="6"/>
  <c r="Z17" i="6"/>
  <c r="A18" i="6"/>
  <c r="E18" i="6" s="1"/>
  <c r="B18" i="6"/>
  <c r="N18" i="6" s="1"/>
  <c r="C18" i="6"/>
  <c r="Q18" i="6"/>
  <c r="Z18" i="6"/>
  <c r="A19" i="6"/>
  <c r="E19" i="6" s="1"/>
  <c r="B19" i="6"/>
  <c r="N19" i="6" s="1"/>
  <c r="C19" i="6"/>
  <c r="Q19" i="6"/>
  <c r="Z19" i="6"/>
  <c r="A20" i="6"/>
  <c r="E20" i="6" s="1"/>
  <c r="B20" i="6"/>
  <c r="N20" i="6" s="1"/>
  <c r="C20" i="6"/>
  <c r="Q20" i="6"/>
  <c r="Z20" i="6"/>
  <c r="A21" i="6"/>
  <c r="E21" i="6" s="1"/>
  <c r="B21" i="6"/>
  <c r="N21" i="6" s="1"/>
  <c r="C21" i="6"/>
  <c r="Q21" i="6"/>
  <c r="Z21" i="6"/>
  <c r="A22" i="6"/>
  <c r="E22" i="6" s="1"/>
  <c r="B22" i="6"/>
  <c r="N22" i="6" s="1"/>
  <c r="C22" i="6"/>
  <c r="Q22" i="6"/>
  <c r="Z22" i="6"/>
  <c r="A23" i="6"/>
  <c r="E23" i="6" s="1"/>
  <c r="B23" i="6"/>
  <c r="N23" i="6" s="1"/>
  <c r="C23" i="6"/>
  <c r="Q23" i="6"/>
  <c r="Z23" i="6"/>
  <c r="A24" i="6"/>
  <c r="E24" i="6" s="1"/>
  <c r="B24" i="6"/>
  <c r="N24" i="6" s="1"/>
  <c r="C24" i="6"/>
  <c r="Q24" i="6"/>
  <c r="Z24" i="6"/>
  <c r="A25" i="6"/>
  <c r="E25" i="6" s="1"/>
  <c r="B25" i="6"/>
  <c r="N25" i="6" s="1"/>
  <c r="C25" i="6"/>
  <c r="Q25" i="6"/>
  <c r="Z25" i="6"/>
  <c r="A26" i="6"/>
  <c r="E26" i="6" s="1"/>
  <c r="B26" i="6"/>
  <c r="N26" i="6" s="1"/>
  <c r="C26" i="6"/>
  <c r="Q26" i="6"/>
  <c r="Z26" i="6"/>
  <c r="A27" i="6"/>
  <c r="E27" i="6" s="1"/>
  <c r="B27" i="6"/>
  <c r="N27" i="6" s="1"/>
  <c r="C27" i="6"/>
  <c r="Q27" i="6"/>
  <c r="Z27" i="6"/>
  <c r="A28" i="6"/>
  <c r="E28" i="6" s="1"/>
  <c r="B28" i="6"/>
  <c r="N28" i="6" s="1"/>
  <c r="C28" i="6"/>
  <c r="Q28" i="6"/>
  <c r="Z28" i="6"/>
  <c r="A29" i="6"/>
  <c r="E29" i="6" s="1"/>
  <c r="B29" i="6"/>
  <c r="N29" i="6" s="1"/>
  <c r="C29" i="6"/>
  <c r="Q29" i="6"/>
  <c r="Z29" i="6"/>
  <c r="A30" i="6"/>
  <c r="E30" i="6" s="1"/>
  <c r="B30" i="6"/>
  <c r="N30" i="6" s="1"/>
  <c r="C30" i="6"/>
  <c r="Q30" i="6"/>
  <c r="Z30" i="6"/>
  <c r="A31" i="6"/>
  <c r="E31" i="6" s="1"/>
  <c r="B31" i="6"/>
  <c r="N31" i="6" s="1"/>
  <c r="C31" i="6"/>
  <c r="Q31" i="6"/>
  <c r="Z31" i="6"/>
  <c r="A32" i="6"/>
  <c r="E32" i="6" s="1"/>
  <c r="B32" i="6"/>
  <c r="N32" i="6" s="1"/>
  <c r="C32" i="6"/>
  <c r="Q32" i="6"/>
  <c r="Z32" i="6"/>
  <c r="A33" i="6"/>
  <c r="E33" i="6" s="1"/>
  <c r="B33" i="6"/>
  <c r="N33" i="6" s="1"/>
  <c r="C33" i="6"/>
  <c r="Q33" i="6"/>
  <c r="Z33" i="6"/>
  <c r="A34" i="6"/>
  <c r="E34" i="6" s="1"/>
  <c r="B34" i="6"/>
  <c r="N34" i="6" s="1"/>
  <c r="C34" i="6"/>
  <c r="Q34" i="6"/>
  <c r="Z34" i="6"/>
  <c r="A35" i="6"/>
  <c r="E35" i="6" s="1"/>
  <c r="B35" i="6"/>
  <c r="N35" i="6" s="1"/>
  <c r="C35" i="6"/>
  <c r="Q35" i="6"/>
  <c r="Z35" i="6"/>
  <c r="A36" i="6"/>
  <c r="E36" i="6" s="1"/>
  <c r="B36" i="6"/>
  <c r="N36" i="6" s="1"/>
  <c r="C36" i="6"/>
  <c r="Q36" i="6"/>
  <c r="Z36" i="6"/>
  <c r="A37" i="6"/>
  <c r="E37" i="6" s="1"/>
  <c r="B37" i="6"/>
  <c r="N37" i="6" s="1"/>
  <c r="C37" i="6"/>
  <c r="Q37" i="6"/>
  <c r="Z37" i="6"/>
  <c r="A38" i="6"/>
  <c r="E38" i="6" s="1"/>
  <c r="B38" i="6"/>
  <c r="N38" i="6" s="1"/>
  <c r="C38" i="6"/>
  <c r="Q38" i="6"/>
  <c r="Z38" i="6"/>
  <c r="A39" i="6"/>
  <c r="E39" i="6" s="1"/>
  <c r="B39" i="6"/>
  <c r="N39" i="6" s="1"/>
  <c r="C39" i="6"/>
  <c r="Q39" i="6"/>
  <c r="Z39" i="6"/>
  <c r="A40" i="6"/>
  <c r="E40" i="6" s="1"/>
  <c r="B40" i="6"/>
  <c r="N40" i="6" s="1"/>
  <c r="C40" i="6"/>
  <c r="Q40" i="6"/>
  <c r="Z40" i="6"/>
  <c r="A41" i="6"/>
  <c r="E41" i="6" s="1"/>
  <c r="B41" i="6"/>
  <c r="N41" i="6" s="1"/>
  <c r="C41" i="6"/>
  <c r="Q41" i="6"/>
  <c r="Z41" i="6"/>
  <c r="A42" i="6"/>
  <c r="E42" i="6" s="1"/>
  <c r="B42" i="6"/>
  <c r="N42" i="6" s="1"/>
  <c r="C42" i="6"/>
  <c r="Q42" i="6"/>
  <c r="Z42" i="6"/>
  <c r="A43" i="6"/>
  <c r="E43" i="6" s="1"/>
  <c r="B43" i="6"/>
  <c r="N43" i="6" s="1"/>
  <c r="C43" i="6"/>
  <c r="Q43" i="6"/>
  <c r="Z43" i="6"/>
  <c r="A44" i="6"/>
  <c r="E44" i="6" s="1"/>
  <c r="B44" i="6"/>
  <c r="N44" i="6" s="1"/>
  <c r="C44" i="6"/>
  <c r="Q44" i="6"/>
  <c r="Z44" i="6"/>
  <c r="A45" i="6"/>
  <c r="E45" i="6" s="1"/>
  <c r="B45" i="6"/>
  <c r="N45" i="6" s="1"/>
  <c r="C45" i="6"/>
  <c r="Q45" i="6"/>
  <c r="Z45" i="6"/>
  <c r="A46" i="6"/>
  <c r="E46" i="6" s="1"/>
  <c r="B46" i="6"/>
  <c r="N46" i="6" s="1"/>
  <c r="C46" i="6"/>
  <c r="Q46" i="6"/>
  <c r="Z46" i="6"/>
  <c r="A47" i="6"/>
  <c r="E47" i="6" s="1"/>
  <c r="B47" i="6"/>
  <c r="N47" i="6" s="1"/>
  <c r="C47" i="6"/>
  <c r="Q47" i="6"/>
  <c r="Z47" i="6"/>
  <c r="A48" i="6"/>
  <c r="E48" i="6" s="1"/>
  <c r="B48" i="6"/>
  <c r="N48" i="6" s="1"/>
  <c r="C48" i="6"/>
  <c r="Q48" i="6"/>
  <c r="Z48" i="6"/>
  <c r="A49" i="6"/>
  <c r="E49" i="6" s="1"/>
  <c r="B49" i="6"/>
  <c r="N49" i="6" s="1"/>
  <c r="C49" i="6"/>
  <c r="Q49" i="6"/>
  <c r="Z49" i="6"/>
  <c r="A50" i="6"/>
  <c r="E50" i="6" s="1"/>
  <c r="B50" i="6"/>
  <c r="N50" i="6" s="1"/>
  <c r="C50" i="6"/>
  <c r="Q50" i="6"/>
  <c r="Z50" i="6"/>
  <c r="A51" i="6"/>
  <c r="E51" i="6" s="1"/>
  <c r="B51" i="6"/>
  <c r="N51" i="6" s="1"/>
  <c r="C51" i="6"/>
  <c r="Q51" i="6"/>
  <c r="Z51" i="6"/>
  <c r="A52" i="6"/>
  <c r="E52" i="6" s="1"/>
  <c r="B52" i="6"/>
  <c r="N52" i="6" s="1"/>
  <c r="C52" i="6"/>
  <c r="Q52" i="6"/>
  <c r="Z52" i="6"/>
  <c r="A53" i="6"/>
  <c r="E53" i="6" s="1"/>
  <c r="B53" i="6"/>
  <c r="N53" i="6" s="1"/>
  <c r="C53" i="6"/>
  <c r="Q53" i="6"/>
  <c r="Z53" i="6"/>
  <c r="A54" i="6"/>
  <c r="E54" i="6" s="1"/>
  <c r="B54" i="6"/>
  <c r="N54" i="6" s="1"/>
  <c r="C54" i="6"/>
  <c r="Q54" i="6"/>
  <c r="Z54" i="6"/>
  <c r="A55" i="6"/>
  <c r="E55" i="6" s="1"/>
  <c r="B55" i="6"/>
  <c r="N55" i="6" s="1"/>
  <c r="C55" i="6"/>
  <c r="Q55" i="6"/>
  <c r="Z55" i="6"/>
  <c r="A56" i="6"/>
  <c r="E56" i="6" s="1"/>
  <c r="B56" i="6"/>
  <c r="N56" i="6" s="1"/>
  <c r="C56" i="6"/>
  <c r="Q56" i="6"/>
  <c r="Z56" i="6"/>
  <c r="A57" i="6"/>
  <c r="E57" i="6" s="1"/>
  <c r="B57" i="6"/>
  <c r="N57" i="6" s="1"/>
  <c r="C57" i="6"/>
  <c r="Q57" i="6"/>
  <c r="Z57" i="6"/>
  <c r="A58" i="6"/>
  <c r="E58" i="6" s="1"/>
  <c r="B58" i="6"/>
  <c r="N58" i="6" s="1"/>
  <c r="C58" i="6"/>
  <c r="Q58" i="6"/>
  <c r="Z58" i="6"/>
  <c r="A59" i="6"/>
  <c r="E59" i="6" s="1"/>
  <c r="B59" i="6"/>
  <c r="N59" i="6" s="1"/>
  <c r="C59" i="6"/>
  <c r="Q59" i="6"/>
  <c r="Z59" i="6"/>
  <c r="A60" i="6"/>
  <c r="E60" i="6" s="1"/>
  <c r="B60" i="6"/>
  <c r="N60" i="6" s="1"/>
  <c r="C60" i="6"/>
  <c r="Q60" i="6"/>
  <c r="Z60" i="6"/>
  <c r="A61" i="6"/>
  <c r="E61" i="6" s="1"/>
  <c r="B61" i="6"/>
  <c r="N61" i="6" s="1"/>
  <c r="C61" i="6"/>
  <c r="Q61" i="6"/>
  <c r="Z61" i="6"/>
  <c r="A62" i="6"/>
  <c r="E62" i="6" s="1"/>
  <c r="B62" i="6"/>
  <c r="N62" i="6" s="1"/>
  <c r="C62" i="6"/>
  <c r="Q62" i="6"/>
  <c r="Z62" i="6"/>
  <c r="A63" i="6"/>
  <c r="E63" i="6" s="1"/>
  <c r="B63" i="6"/>
  <c r="N63" i="6" s="1"/>
  <c r="C63" i="6"/>
  <c r="Q63" i="6"/>
  <c r="Z63" i="6"/>
  <c r="A64" i="6"/>
  <c r="E64" i="6" s="1"/>
  <c r="B64" i="6"/>
  <c r="N64" i="6" s="1"/>
  <c r="C64" i="6"/>
  <c r="Q64" i="6"/>
  <c r="Z64" i="6"/>
  <c r="A65" i="6"/>
  <c r="E65" i="6" s="1"/>
  <c r="B65" i="6"/>
  <c r="N65" i="6" s="1"/>
  <c r="C65" i="6"/>
  <c r="Q65" i="6"/>
  <c r="Z65" i="6"/>
  <c r="A66" i="6"/>
  <c r="E66" i="6" s="1"/>
  <c r="B66" i="6"/>
  <c r="N66" i="6" s="1"/>
  <c r="C66" i="6"/>
  <c r="Q66" i="6"/>
  <c r="Z66" i="6"/>
  <c r="A67" i="6"/>
  <c r="E67" i="6" s="1"/>
  <c r="B67" i="6"/>
  <c r="N67" i="6" s="1"/>
  <c r="C67" i="6"/>
  <c r="Q67" i="6"/>
  <c r="Z67" i="6"/>
  <c r="A68" i="6"/>
  <c r="E68" i="6" s="1"/>
  <c r="B68" i="6"/>
  <c r="N68" i="6" s="1"/>
  <c r="C68" i="6"/>
  <c r="Q68" i="6"/>
  <c r="Z68" i="6"/>
  <c r="A69" i="6"/>
  <c r="E69" i="6" s="1"/>
  <c r="B69" i="6"/>
  <c r="N69" i="6" s="1"/>
  <c r="C69" i="6"/>
  <c r="Q69" i="6"/>
  <c r="Z69" i="6"/>
  <c r="A70" i="6"/>
  <c r="E70" i="6" s="1"/>
  <c r="B70" i="6"/>
  <c r="N70" i="6" s="1"/>
  <c r="C70" i="6"/>
  <c r="Q70" i="6"/>
  <c r="Z70" i="6"/>
  <c r="A71" i="6"/>
  <c r="E71" i="6" s="1"/>
  <c r="B71" i="6"/>
  <c r="N71" i="6" s="1"/>
  <c r="C71" i="6"/>
  <c r="Q71" i="6"/>
  <c r="Z71" i="6"/>
  <c r="A72" i="6"/>
  <c r="E72" i="6" s="1"/>
  <c r="B72" i="6"/>
  <c r="N72" i="6" s="1"/>
  <c r="C72" i="6"/>
  <c r="Q72" i="6"/>
  <c r="Z72" i="6"/>
  <c r="A73" i="6"/>
  <c r="E73" i="6" s="1"/>
  <c r="B73" i="6"/>
  <c r="N73" i="6" s="1"/>
  <c r="C73" i="6"/>
  <c r="Q73" i="6"/>
  <c r="Z73" i="6"/>
  <c r="A74" i="6"/>
  <c r="E74" i="6" s="1"/>
  <c r="B74" i="6"/>
  <c r="N74" i="6" s="1"/>
  <c r="C74" i="6"/>
  <c r="Q74" i="6"/>
  <c r="Z74" i="6"/>
  <c r="A75" i="6"/>
  <c r="E75" i="6" s="1"/>
  <c r="B75" i="6"/>
  <c r="N75" i="6" s="1"/>
  <c r="C75" i="6"/>
  <c r="Q75" i="6"/>
  <c r="Z75" i="6"/>
  <c r="A76" i="6"/>
  <c r="E76" i="6" s="1"/>
  <c r="B76" i="6"/>
  <c r="N76" i="6" s="1"/>
  <c r="C76" i="6"/>
  <c r="Q76" i="6"/>
  <c r="Z76" i="6"/>
  <c r="A77" i="6"/>
  <c r="E77" i="6" s="1"/>
  <c r="B77" i="6"/>
  <c r="N77" i="6" s="1"/>
  <c r="C77" i="6"/>
  <c r="Q77" i="6"/>
  <c r="Z77" i="6"/>
  <c r="A78" i="6"/>
  <c r="E78" i="6" s="1"/>
  <c r="B78" i="6"/>
  <c r="N78" i="6" s="1"/>
  <c r="C78" i="6"/>
  <c r="Q78" i="6"/>
  <c r="Z78" i="6"/>
  <c r="A79" i="6"/>
  <c r="E79" i="6" s="1"/>
  <c r="B79" i="6"/>
  <c r="N79" i="6" s="1"/>
  <c r="C79" i="6"/>
  <c r="Q79" i="6"/>
  <c r="Z79" i="6"/>
  <c r="A80" i="6"/>
  <c r="E80" i="6" s="1"/>
  <c r="B80" i="6"/>
  <c r="N80" i="6" s="1"/>
  <c r="C80" i="6"/>
  <c r="Q80" i="6"/>
  <c r="Z80" i="6"/>
  <c r="A81" i="6"/>
  <c r="E81" i="6" s="1"/>
  <c r="B81" i="6"/>
  <c r="N81" i="6" s="1"/>
  <c r="C81" i="6"/>
  <c r="Q81" i="6"/>
  <c r="Z81" i="6"/>
  <c r="A82" i="6"/>
  <c r="E82" i="6" s="1"/>
  <c r="B82" i="6"/>
  <c r="N82" i="6" s="1"/>
  <c r="C82" i="6"/>
  <c r="Q82" i="6"/>
  <c r="Z82" i="6"/>
  <c r="A83" i="6"/>
  <c r="E83" i="6" s="1"/>
  <c r="B83" i="6"/>
  <c r="N83" i="6" s="1"/>
  <c r="C83" i="6"/>
  <c r="Q83" i="6"/>
  <c r="Z83" i="6"/>
  <c r="A84" i="6"/>
  <c r="E84" i="6" s="1"/>
  <c r="B84" i="6"/>
  <c r="N84" i="6" s="1"/>
  <c r="C84" i="6"/>
  <c r="Q84" i="6"/>
  <c r="Z84" i="6"/>
  <c r="A85" i="6"/>
  <c r="E85" i="6" s="1"/>
  <c r="B85" i="6"/>
  <c r="N85" i="6" s="1"/>
  <c r="C85" i="6"/>
  <c r="Q85" i="6"/>
  <c r="Z85" i="6"/>
  <c r="A86" i="6"/>
  <c r="E86" i="6" s="1"/>
  <c r="B86" i="6"/>
  <c r="N86" i="6" s="1"/>
  <c r="C86" i="6"/>
  <c r="Q86" i="6"/>
  <c r="Z86" i="6"/>
  <c r="A87" i="6"/>
  <c r="E87" i="6" s="1"/>
  <c r="B87" i="6"/>
  <c r="N87" i="6" s="1"/>
  <c r="C87" i="6"/>
  <c r="Q87" i="6"/>
  <c r="Z87" i="6"/>
  <c r="A88" i="6"/>
  <c r="E88" i="6" s="1"/>
  <c r="B88" i="6"/>
  <c r="N88" i="6" s="1"/>
  <c r="C88" i="6"/>
  <c r="Q88" i="6"/>
  <c r="Z88" i="6"/>
  <c r="A89" i="6"/>
  <c r="E89" i="6" s="1"/>
  <c r="B89" i="6"/>
  <c r="N89" i="6" s="1"/>
  <c r="C89" i="6"/>
  <c r="Q89" i="6"/>
  <c r="Z89" i="6"/>
  <c r="A90" i="6"/>
  <c r="E90" i="6" s="1"/>
  <c r="B90" i="6"/>
  <c r="N90" i="6" s="1"/>
  <c r="C90" i="6"/>
  <c r="Q90" i="6"/>
  <c r="Z90" i="6"/>
  <c r="A91" i="6"/>
  <c r="E91" i="6" s="1"/>
  <c r="B91" i="6"/>
  <c r="N91" i="6" s="1"/>
  <c r="C91" i="6"/>
  <c r="Q91" i="6"/>
  <c r="Z91" i="6"/>
  <c r="A92" i="6"/>
  <c r="E92" i="6" s="1"/>
  <c r="B92" i="6"/>
  <c r="N92" i="6" s="1"/>
  <c r="C92" i="6"/>
  <c r="Q92" i="6"/>
  <c r="Z92" i="6"/>
  <c r="A93" i="6"/>
  <c r="E93" i="6" s="1"/>
  <c r="B93" i="6"/>
  <c r="N93" i="6" s="1"/>
  <c r="C93" i="6"/>
  <c r="Q93" i="6"/>
  <c r="Z93" i="6"/>
  <c r="A94" i="6"/>
  <c r="E94" i="6" s="1"/>
  <c r="B94" i="6"/>
  <c r="N94" i="6" s="1"/>
  <c r="C94" i="6"/>
  <c r="Q94" i="6"/>
  <c r="Z94" i="6"/>
  <c r="A95" i="6"/>
  <c r="E95" i="6" s="1"/>
  <c r="B95" i="6"/>
  <c r="N95" i="6" s="1"/>
  <c r="C95" i="6"/>
  <c r="Q95" i="6"/>
  <c r="Z95" i="6"/>
  <c r="A96" i="6"/>
  <c r="E96" i="6" s="1"/>
  <c r="B96" i="6"/>
  <c r="N96" i="6" s="1"/>
  <c r="C96" i="6"/>
  <c r="Q96" i="6"/>
  <c r="Z96" i="6"/>
  <c r="A97" i="6"/>
  <c r="E97" i="6" s="1"/>
  <c r="B97" i="6"/>
  <c r="N97" i="6" s="1"/>
  <c r="C97" i="6"/>
  <c r="Q97" i="6"/>
  <c r="Z97" i="6"/>
  <c r="A98" i="6"/>
  <c r="E98" i="6" s="1"/>
  <c r="B98" i="6"/>
  <c r="N98" i="6" s="1"/>
  <c r="C98" i="6"/>
  <c r="Q98" i="6"/>
  <c r="Z98" i="6"/>
  <c r="A99" i="6"/>
  <c r="E99" i="6" s="1"/>
  <c r="B99" i="6"/>
  <c r="N99" i="6" s="1"/>
  <c r="C99" i="6"/>
  <c r="Q99" i="6"/>
  <c r="Z99" i="6"/>
  <c r="A100" i="6"/>
  <c r="E100" i="6" s="1"/>
  <c r="B100" i="6"/>
  <c r="N100" i="6" s="1"/>
  <c r="C100" i="6"/>
  <c r="Q100" i="6"/>
  <c r="Z100" i="6"/>
  <c r="A101" i="6"/>
  <c r="E101" i="6" s="1"/>
  <c r="B101" i="6"/>
  <c r="N101" i="6" s="1"/>
  <c r="C101" i="6"/>
  <c r="Q101" i="6"/>
  <c r="Z101" i="6"/>
  <c r="A102" i="6"/>
  <c r="E102" i="6" s="1"/>
  <c r="B102" i="6"/>
  <c r="N102" i="6" s="1"/>
  <c r="C102" i="6"/>
  <c r="Q102" i="6"/>
  <c r="Z102" i="6"/>
  <c r="A103" i="6"/>
  <c r="E103" i="6" s="1"/>
  <c r="B103" i="6"/>
  <c r="N103" i="6" s="1"/>
  <c r="C103" i="6"/>
  <c r="Q103" i="6"/>
  <c r="Z103" i="6"/>
  <c r="A104" i="6"/>
  <c r="E104" i="6" s="1"/>
  <c r="B104" i="6"/>
  <c r="N104" i="6" s="1"/>
  <c r="C104" i="6"/>
  <c r="Q104" i="6"/>
  <c r="Z104" i="6"/>
  <c r="A105" i="6"/>
  <c r="E105" i="6" s="1"/>
  <c r="B105" i="6"/>
  <c r="N105" i="6" s="1"/>
  <c r="C105" i="6"/>
  <c r="Q105" i="6"/>
  <c r="Z105" i="6"/>
  <c r="A106" i="6"/>
  <c r="E106" i="6" s="1"/>
  <c r="B106" i="6"/>
  <c r="N106" i="6" s="1"/>
  <c r="C106" i="6"/>
  <c r="Q106" i="6"/>
  <c r="Z106" i="6"/>
  <c r="A107" i="6"/>
  <c r="E107" i="6" s="1"/>
  <c r="B107" i="6"/>
  <c r="N107" i="6" s="1"/>
  <c r="C107" i="6"/>
  <c r="Q107" i="6"/>
  <c r="Z107" i="6"/>
  <c r="A108" i="6"/>
  <c r="E108" i="6" s="1"/>
  <c r="B108" i="6"/>
  <c r="N108" i="6" s="1"/>
  <c r="C108" i="6"/>
  <c r="Q108" i="6"/>
  <c r="Z108" i="6"/>
  <c r="A109" i="6"/>
  <c r="E109" i="6" s="1"/>
  <c r="B109" i="6"/>
  <c r="N109" i="6" s="1"/>
  <c r="C109" i="6"/>
  <c r="Q109" i="6"/>
  <c r="Z109" i="6"/>
  <c r="A110" i="6"/>
  <c r="E110" i="6" s="1"/>
  <c r="B110" i="6"/>
  <c r="N110" i="6" s="1"/>
  <c r="C110" i="6"/>
  <c r="Q110" i="6"/>
  <c r="Z110" i="6"/>
  <c r="A111" i="6"/>
  <c r="E111" i="6" s="1"/>
  <c r="B111" i="6"/>
  <c r="N111" i="6" s="1"/>
  <c r="C111" i="6"/>
  <c r="Q111" i="6"/>
  <c r="Z111" i="6"/>
  <c r="A112" i="6"/>
  <c r="E112" i="6" s="1"/>
  <c r="B112" i="6"/>
  <c r="N112" i="6" s="1"/>
  <c r="C112" i="6"/>
  <c r="Q112" i="6"/>
  <c r="Z112" i="6"/>
  <c r="A113" i="6"/>
  <c r="E113" i="6" s="1"/>
  <c r="B113" i="6"/>
  <c r="N113" i="6" s="1"/>
  <c r="C113" i="6"/>
  <c r="Q113" i="6"/>
  <c r="Z113" i="6"/>
  <c r="A114" i="6"/>
  <c r="E114" i="6" s="1"/>
  <c r="B114" i="6"/>
  <c r="N114" i="6" s="1"/>
  <c r="C114" i="6"/>
  <c r="Q114" i="6"/>
  <c r="Z114" i="6"/>
  <c r="A115" i="6"/>
  <c r="E115" i="6" s="1"/>
  <c r="B115" i="6"/>
  <c r="N115" i="6" s="1"/>
  <c r="C115" i="6"/>
  <c r="Q115" i="6"/>
  <c r="Z115" i="6"/>
  <c r="A116" i="6"/>
  <c r="E116" i="6" s="1"/>
  <c r="B116" i="6"/>
  <c r="N116" i="6" s="1"/>
  <c r="C116" i="6"/>
  <c r="Q116" i="6"/>
  <c r="Z116" i="6"/>
  <c r="A117" i="6"/>
  <c r="E117" i="6" s="1"/>
  <c r="B117" i="6"/>
  <c r="N117" i="6" s="1"/>
  <c r="C117" i="6"/>
  <c r="Q117" i="6"/>
  <c r="Z117" i="6"/>
  <c r="A118" i="6"/>
  <c r="E118" i="6" s="1"/>
  <c r="B118" i="6"/>
  <c r="N118" i="6" s="1"/>
  <c r="C118" i="6"/>
  <c r="Q118" i="6"/>
  <c r="Z118" i="6"/>
  <c r="A119" i="6"/>
  <c r="E119" i="6" s="1"/>
  <c r="B119" i="6"/>
  <c r="N119" i="6" s="1"/>
  <c r="C119" i="6"/>
  <c r="Q119" i="6"/>
  <c r="Z119" i="6"/>
  <c r="A120" i="6"/>
  <c r="E120" i="6" s="1"/>
  <c r="B120" i="6"/>
  <c r="N120" i="6" s="1"/>
  <c r="C120" i="6"/>
  <c r="Q120" i="6"/>
  <c r="Z120" i="6"/>
  <c r="A121" i="6"/>
  <c r="E121" i="6" s="1"/>
  <c r="B121" i="6"/>
  <c r="N121" i="6" s="1"/>
  <c r="C121" i="6"/>
  <c r="Q121" i="6"/>
  <c r="Z121" i="6"/>
  <c r="A122" i="6"/>
  <c r="E122" i="6" s="1"/>
  <c r="B122" i="6"/>
  <c r="N122" i="6" s="1"/>
  <c r="C122" i="6"/>
  <c r="Q122" i="6"/>
  <c r="Z122" i="6"/>
  <c r="A123" i="6"/>
  <c r="E123" i="6" s="1"/>
  <c r="B123" i="6"/>
  <c r="N123" i="6" s="1"/>
  <c r="C123" i="6"/>
  <c r="Q123" i="6"/>
  <c r="Z123" i="6"/>
  <c r="A124" i="6"/>
  <c r="E124" i="6" s="1"/>
  <c r="B124" i="6"/>
  <c r="N124" i="6" s="1"/>
  <c r="C124" i="6"/>
  <c r="Q124" i="6"/>
  <c r="Z124" i="6"/>
  <c r="A125" i="6"/>
  <c r="E125" i="6" s="1"/>
  <c r="B125" i="6"/>
  <c r="N125" i="6" s="1"/>
  <c r="C125" i="6"/>
  <c r="Q125" i="6"/>
  <c r="Z125" i="6"/>
  <c r="A126" i="6"/>
  <c r="E126" i="6" s="1"/>
  <c r="B126" i="6"/>
  <c r="N126" i="6" s="1"/>
  <c r="C126" i="6"/>
  <c r="Q126" i="6"/>
  <c r="Z126" i="6"/>
  <c r="A127" i="6"/>
  <c r="E127" i="6" s="1"/>
  <c r="B127" i="6"/>
  <c r="N127" i="6" s="1"/>
  <c r="C127" i="6"/>
  <c r="Q127" i="6"/>
  <c r="Z127" i="6"/>
  <c r="A128" i="6"/>
  <c r="E128" i="6" s="1"/>
  <c r="B128" i="6"/>
  <c r="N128" i="6" s="1"/>
  <c r="C128" i="6"/>
  <c r="Q128" i="6"/>
  <c r="Z128" i="6"/>
  <c r="A129" i="6"/>
  <c r="E129" i="6" s="1"/>
  <c r="B129" i="6"/>
  <c r="N129" i="6" s="1"/>
  <c r="C129" i="6"/>
  <c r="Q129" i="6"/>
  <c r="Z129" i="6"/>
  <c r="A130" i="6"/>
  <c r="E130" i="6" s="1"/>
  <c r="B130" i="6"/>
  <c r="N130" i="6" s="1"/>
  <c r="C130" i="6"/>
  <c r="Q130" i="6"/>
  <c r="Z130" i="6"/>
  <c r="A131" i="6"/>
  <c r="E131" i="6" s="1"/>
  <c r="B131" i="6"/>
  <c r="N131" i="6" s="1"/>
  <c r="C131" i="6"/>
  <c r="Q131" i="6"/>
  <c r="Z131" i="6"/>
  <c r="A132" i="6"/>
  <c r="E132" i="6" s="1"/>
  <c r="B132" i="6"/>
  <c r="N132" i="6" s="1"/>
  <c r="C132" i="6"/>
  <c r="Q132" i="6"/>
  <c r="Z132" i="6"/>
  <c r="A133" i="6"/>
  <c r="E133" i="6" s="1"/>
  <c r="B133" i="6"/>
  <c r="N133" i="6" s="1"/>
  <c r="C133" i="6"/>
  <c r="Q133" i="6"/>
  <c r="Z133" i="6"/>
  <c r="A134" i="6"/>
  <c r="E134" i="6" s="1"/>
  <c r="B134" i="6"/>
  <c r="N134" i="6" s="1"/>
  <c r="C134" i="6"/>
  <c r="Q134" i="6"/>
  <c r="Z134" i="6"/>
  <c r="A135" i="6"/>
  <c r="E135" i="6" s="1"/>
  <c r="B135" i="6"/>
  <c r="N135" i="6" s="1"/>
  <c r="C135" i="6"/>
  <c r="Q135" i="6"/>
  <c r="Z135" i="6"/>
  <c r="A136" i="6"/>
  <c r="E136" i="6" s="1"/>
  <c r="B136" i="6"/>
  <c r="N136" i="6" s="1"/>
  <c r="C136" i="6"/>
  <c r="Q136" i="6"/>
  <c r="Z136" i="6"/>
  <c r="A137" i="6"/>
  <c r="E137" i="6" s="1"/>
  <c r="B137" i="6"/>
  <c r="N137" i="6" s="1"/>
  <c r="C137" i="6"/>
  <c r="Q137" i="6"/>
  <c r="Z137" i="6"/>
  <c r="A138" i="6"/>
  <c r="E138" i="6" s="1"/>
  <c r="B138" i="6"/>
  <c r="N138" i="6" s="1"/>
  <c r="C138" i="6"/>
  <c r="Q138" i="6"/>
  <c r="Z138" i="6"/>
  <c r="A139" i="6"/>
  <c r="E139" i="6" s="1"/>
  <c r="B139" i="6"/>
  <c r="N139" i="6" s="1"/>
  <c r="C139" i="6"/>
  <c r="Q139" i="6"/>
  <c r="Z139" i="6"/>
  <c r="A140" i="6"/>
  <c r="E140" i="6" s="1"/>
  <c r="B140" i="6"/>
  <c r="N140" i="6" s="1"/>
  <c r="C140" i="6"/>
  <c r="Q140" i="6"/>
  <c r="Z140" i="6"/>
  <c r="A141" i="6"/>
  <c r="E141" i="6" s="1"/>
  <c r="B141" i="6"/>
  <c r="N141" i="6" s="1"/>
  <c r="C141" i="6"/>
  <c r="Q141" i="6"/>
  <c r="Z141" i="6"/>
  <c r="A142" i="6"/>
  <c r="E142" i="6" s="1"/>
  <c r="B142" i="6"/>
  <c r="N142" i="6" s="1"/>
  <c r="C142" i="6"/>
  <c r="Q142" i="6"/>
  <c r="Z142" i="6"/>
  <c r="A143" i="6"/>
  <c r="E143" i="6" s="1"/>
  <c r="B143" i="6"/>
  <c r="N143" i="6" s="1"/>
  <c r="C143" i="6"/>
  <c r="Q143" i="6"/>
  <c r="Z143" i="6"/>
  <c r="A144" i="6"/>
  <c r="E144" i="6" s="1"/>
  <c r="B144" i="6"/>
  <c r="N144" i="6" s="1"/>
  <c r="C144" i="6"/>
  <c r="Q144" i="6"/>
  <c r="Z144" i="6"/>
  <c r="A145" i="6"/>
  <c r="E145" i="6" s="1"/>
  <c r="B145" i="6"/>
  <c r="N145" i="6" s="1"/>
  <c r="C145" i="6"/>
  <c r="Q145" i="6"/>
  <c r="Z145" i="6"/>
  <c r="A146" i="6"/>
  <c r="E146" i="6" s="1"/>
  <c r="B146" i="6"/>
  <c r="N146" i="6" s="1"/>
  <c r="C146" i="6"/>
  <c r="Q146" i="6"/>
  <c r="Z146" i="6"/>
  <c r="A147" i="6"/>
  <c r="E147" i="6" s="1"/>
  <c r="B147" i="6"/>
  <c r="N147" i="6" s="1"/>
  <c r="C147" i="6"/>
  <c r="Q147" i="6"/>
  <c r="Z147" i="6"/>
  <c r="A148" i="6"/>
  <c r="E148" i="6" s="1"/>
  <c r="B148" i="6"/>
  <c r="N148" i="6" s="1"/>
  <c r="C148" i="6"/>
  <c r="Q148" i="6"/>
  <c r="Z148" i="6"/>
  <c r="A149" i="6"/>
  <c r="E149" i="6" s="1"/>
  <c r="B149" i="6"/>
  <c r="N149" i="6" s="1"/>
  <c r="C149" i="6"/>
  <c r="Q149" i="6"/>
  <c r="Z149" i="6"/>
  <c r="A150" i="6"/>
  <c r="E150" i="6" s="1"/>
  <c r="B150" i="6"/>
  <c r="N150" i="6" s="1"/>
  <c r="C150" i="6"/>
  <c r="Q150" i="6"/>
  <c r="Z150" i="6"/>
  <c r="A151" i="6"/>
  <c r="E151" i="6" s="1"/>
  <c r="B151" i="6"/>
  <c r="N151" i="6" s="1"/>
  <c r="C151" i="6"/>
  <c r="Q151" i="6"/>
  <c r="Z151" i="6"/>
  <c r="A152" i="6"/>
  <c r="E152" i="6" s="1"/>
  <c r="B152" i="6"/>
  <c r="N152" i="6" s="1"/>
  <c r="C152" i="6"/>
  <c r="Q152" i="6"/>
  <c r="Z152" i="6"/>
  <c r="A153" i="6"/>
  <c r="E153" i="6" s="1"/>
  <c r="B153" i="6"/>
  <c r="N153" i="6" s="1"/>
  <c r="C153" i="6"/>
  <c r="Q153" i="6"/>
  <c r="Z153" i="6"/>
  <c r="A154" i="6"/>
  <c r="E154" i="6" s="1"/>
  <c r="B154" i="6"/>
  <c r="N154" i="6" s="1"/>
  <c r="C154" i="6"/>
  <c r="Q154" i="6"/>
  <c r="Z154" i="6"/>
  <c r="A155" i="6"/>
  <c r="E155" i="6" s="1"/>
  <c r="B155" i="6"/>
  <c r="N155" i="6" s="1"/>
  <c r="C155" i="6"/>
  <c r="Q155" i="6"/>
  <c r="Z155" i="6"/>
  <c r="A156" i="6"/>
  <c r="E156" i="6" s="1"/>
  <c r="B156" i="6"/>
  <c r="N156" i="6" s="1"/>
  <c r="C156" i="6"/>
  <c r="Q156" i="6"/>
  <c r="Z156" i="6"/>
  <c r="A157" i="6"/>
  <c r="E157" i="6" s="1"/>
  <c r="B157" i="6"/>
  <c r="N157" i="6" s="1"/>
  <c r="C157" i="6"/>
  <c r="Q157" i="6"/>
  <c r="Z157" i="6"/>
  <c r="A158" i="6"/>
  <c r="E158" i="6" s="1"/>
  <c r="B158" i="6"/>
  <c r="N158" i="6" s="1"/>
  <c r="C158" i="6"/>
  <c r="Q158" i="6"/>
  <c r="Z158" i="6"/>
  <c r="A159" i="6"/>
  <c r="E159" i="6" s="1"/>
  <c r="B159" i="6"/>
  <c r="N159" i="6" s="1"/>
  <c r="C159" i="6"/>
  <c r="Q159" i="6"/>
  <c r="Z159" i="6"/>
  <c r="A160" i="6"/>
  <c r="E160" i="6" s="1"/>
  <c r="B160" i="6"/>
  <c r="N160" i="6" s="1"/>
  <c r="C160" i="6"/>
  <c r="Q160" i="6"/>
  <c r="Z160" i="6"/>
  <c r="A161" i="6"/>
  <c r="E161" i="6" s="1"/>
  <c r="B161" i="6"/>
  <c r="N161" i="6" s="1"/>
  <c r="C161" i="6"/>
  <c r="Q161" i="6"/>
  <c r="Z161" i="6"/>
  <c r="A162" i="6"/>
  <c r="E162" i="6" s="1"/>
  <c r="B162" i="6"/>
  <c r="N162" i="6" s="1"/>
  <c r="C162" i="6"/>
  <c r="Q162" i="6"/>
  <c r="Z162" i="6"/>
  <c r="A163" i="6"/>
  <c r="E163" i="6" s="1"/>
  <c r="B163" i="6"/>
  <c r="N163" i="6" s="1"/>
  <c r="C163" i="6"/>
  <c r="Q163" i="6"/>
  <c r="Z163" i="6"/>
  <c r="A164" i="6"/>
  <c r="E164" i="6" s="1"/>
  <c r="B164" i="6"/>
  <c r="N164" i="6" s="1"/>
  <c r="C164" i="6"/>
  <c r="Q164" i="6"/>
  <c r="Z164" i="6"/>
  <c r="A165" i="6"/>
  <c r="E165" i="6" s="1"/>
  <c r="B165" i="6"/>
  <c r="N165" i="6" s="1"/>
  <c r="C165" i="6"/>
  <c r="Q165" i="6"/>
  <c r="Z165" i="6"/>
  <c r="A166" i="6"/>
  <c r="E166" i="6" s="1"/>
  <c r="B166" i="6"/>
  <c r="N166" i="6" s="1"/>
  <c r="C166" i="6"/>
  <c r="Q166" i="6"/>
  <c r="Z166" i="6"/>
  <c r="A167" i="6"/>
  <c r="E167" i="6" s="1"/>
  <c r="B167" i="6"/>
  <c r="N167" i="6" s="1"/>
  <c r="C167" i="6"/>
  <c r="Q167" i="6"/>
  <c r="Z167" i="6"/>
  <c r="A168" i="6"/>
  <c r="E168" i="6" s="1"/>
  <c r="B168" i="6"/>
  <c r="N168" i="6" s="1"/>
  <c r="C168" i="6"/>
  <c r="Q168" i="6"/>
  <c r="Z168" i="6"/>
  <c r="A169" i="6"/>
  <c r="E169" i="6" s="1"/>
  <c r="B169" i="6"/>
  <c r="N169" i="6" s="1"/>
  <c r="C169" i="6"/>
  <c r="Q169" i="6"/>
  <c r="Z169" i="6"/>
  <c r="A170" i="6"/>
  <c r="E170" i="6" s="1"/>
  <c r="B170" i="6"/>
  <c r="N170" i="6" s="1"/>
  <c r="C170" i="6"/>
  <c r="Q170" i="6"/>
  <c r="Z170" i="6"/>
  <c r="A171" i="6"/>
  <c r="E171" i="6" s="1"/>
  <c r="B171" i="6"/>
  <c r="N171" i="6" s="1"/>
  <c r="C171" i="6"/>
  <c r="Q171" i="6"/>
  <c r="Z171" i="6"/>
  <c r="A172" i="6"/>
  <c r="E172" i="6" s="1"/>
  <c r="B172" i="6"/>
  <c r="N172" i="6" s="1"/>
  <c r="C172" i="6"/>
  <c r="Q172" i="6"/>
  <c r="Z172" i="6"/>
  <c r="A173" i="6"/>
  <c r="E173" i="6" s="1"/>
  <c r="B173" i="6"/>
  <c r="N173" i="6" s="1"/>
  <c r="C173" i="6"/>
  <c r="Q173" i="6"/>
  <c r="Z173" i="6"/>
  <c r="A174" i="6"/>
  <c r="E174" i="6" s="1"/>
  <c r="B174" i="6"/>
  <c r="N174" i="6" s="1"/>
  <c r="C174" i="6"/>
  <c r="Q174" i="6"/>
  <c r="Z174" i="6"/>
  <c r="A175" i="6"/>
  <c r="E175" i="6" s="1"/>
  <c r="B175" i="6"/>
  <c r="N175" i="6" s="1"/>
  <c r="C175" i="6"/>
  <c r="Q175" i="6"/>
  <c r="Z175" i="6"/>
  <c r="A176" i="6"/>
  <c r="E176" i="6" s="1"/>
  <c r="B176" i="6"/>
  <c r="N176" i="6" s="1"/>
  <c r="C176" i="6"/>
  <c r="Q176" i="6"/>
  <c r="Z176" i="6"/>
  <c r="A177" i="6"/>
  <c r="E177" i="6" s="1"/>
  <c r="B177" i="6"/>
  <c r="N177" i="6" s="1"/>
  <c r="C177" i="6"/>
  <c r="Q177" i="6"/>
  <c r="Z177" i="6"/>
  <c r="A178" i="6"/>
  <c r="E178" i="6" s="1"/>
  <c r="B178" i="6"/>
  <c r="N178" i="6" s="1"/>
  <c r="C178" i="6"/>
  <c r="Q178" i="6"/>
  <c r="Z178" i="6"/>
  <c r="A179" i="6"/>
  <c r="E179" i="6" s="1"/>
  <c r="B179" i="6"/>
  <c r="N179" i="6" s="1"/>
  <c r="C179" i="6"/>
  <c r="Q179" i="6"/>
  <c r="Z179" i="6"/>
  <c r="A180" i="6"/>
  <c r="E180" i="6" s="1"/>
  <c r="B180" i="6"/>
  <c r="N180" i="6" s="1"/>
  <c r="C180" i="6"/>
  <c r="Q180" i="6"/>
  <c r="Z180" i="6"/>
  <c r="A181" i="6"/>
  <c r="E181" i="6" s="1"/>
  <c r="B181" i="6"/>
  <c r="N181" i="6" s="1"/>
  <c r="C181" i="6"/>
  <c r="Q181" i="6"/>
  <c r="Z181" i="6"/>
  <c r="A182" i="6"/>
  <c r="E182" i="6" s="1"/>
  <c r="B182" i="6"/>
  <c r="N182" i="6" s="1"/>
  <c r="C182" i="6"/>
  <c r="Q182" i="6"/>
  <c r="Z182" i="6"/>
  <c r="A183" i="6"/>
  <c r="E183" i="6" s="1"/>
  <c r="B183" i="6"/>
  <c r="N183" i="6" s="1"/>
  <c r="C183" i="6"/>
  <c r="Q183" i="6"/>
  <c r="Z183" i="6"/>
  <c r="A184" i="6"/>
  <c r="E184" i="6" s="1"/>
  <c r="B184" i="6"/>
  <c r="N184" i="6" s="1"/>
  <c r="C184" i="6"/>
  <c r="Q184" i="6"/>
  <c r="Z184" i="6"/>
  <c r="A185" i="6"/>
  <c r="E185" i="6" s="1"/>
  <c r="B185" i="6"/>
  <c r="N185" i="6" s="1"/>
  <c r="C185" i="6"/>
  <c r="Q185" i="6"/>
  <c r="Z185" i="6"/>
  <c r="A186" i="6"/>
  <c r="E186" i="6" s="1"/>
  <c r="B186" i="6"/>
  <c r="N186" i="6" s="1"/>
  <c r="C186" i="6"/>
  <c r="Q186" i="6"/>
  <c r="Z186" i="6"/>
  <c r="A187" i="6"/>
  <c r="E187" i="6" s="1"/>
  <c r="B187" i="6"/>
  <c r="N187" i="6" s="1"/>
  <c r="C187" i="6"/>
  <c r="Q187" i="6"/>
  <c r="Z187" i="6"/>
  <c r="A188" i="6"/>
  <c r="E188" i="6" s="1"/>
  <c r="B188" i="6"/>
  <c r="N188" i="6" s="1"/>
  <c r="C188" i="6"/>
  <c r="Q188" i="6"/>
  <c r="Z188" i="6"/>
  <c r="A189" i="6"/>
  <c r="E189" i="6" s="1"/>
  <c r="B189" i="6"/>
  <c r="N189" i="6" s="1"/>
  <c r="C189" i="6"/>
  <c r="Q189" i="6"/>
  <c r="Z189" i="6"/>
  <c r="A190" i="6"/>
  <c r="E190" i="6" s="1"/>
  <c r="B190" i="6"/>
  <c r="N190" i="6" s="1"/>
  <c r="C190" i="6"/>
  <c r="Q190" i="6"/>
  <c r="Z190" i="6"/>
  <c r="A191" i="6"/>
  <c r="E191" i="6" s="1"/>
  <c r="B191" i="6"/>
  <c r="N191" i="6" s="1"/>
  <c r="C191" i="6"/>
  <c r="Q191" i="6"/>
  <c r="Z191" i="6"/>
  <c r="A192" i="6"/>
  <c r="E192" i="6" s="1"/>
  <c r="B192" i="6"/>
  <c r="N192" i="6" s="1"/>
  <c r="C192" i="6"/>
  <c r="Q192" i="6"/>
  <c r="Z192" i="6"/>
  <c r="A193" i="6"/>
  <c r="E193" i="6" s="1"/>
  <c r="B193" i="6"/>
  <c r="N193" i="6" s="1"/>
  <c r="C193" i="6"/>
  <c r="Q193" i="6"/>
  <c r="Z193" i="6"/>
  <c r="A194" i="6"/>
  <c r="E194" i="6" s="1"/>
  <c r="B194" i="6"/>
  <c r="N194" i="6" s="1"/>
  <c r="C194" i="6"/>
  <c r="Q194" i="6"/>
  <c r="Z194" i="6"/>
  <c r="A195" i="6"/>
  <c r="E195" i="6" s="1"/>
  <c r="B195" i="6"/>
  <c r="N195" i="6" s="1"/>
  <c r="C195" i="6"/>
  <c r="Q195" i="6"/>
  <c r="Z195" i="6"/>
  <c r="A196" i="6"/>
  <c r="E196" i="6" s="1"/>
  <c r="B196" i="6"/>
  <c r="N196" i="6" s="1"/>
  <c r="C196" i="6"/>
  <c r="Q196" i="6"/>
  <c r="Z196" i="6"/>
  <c r="A197" i="6"/>
  <c r="E197" i="6" s="1"/>
  <c r="B197" i="6"/>
  <c r="N197" i="6" s="1"/>
  <c r="C197" i="6"/>
  <c r="Q197" i="6"/>
  <c r="Z197" i="6"/>
  <c r="A198" i="6"/>
  <c r="E198" i="6" s="1"/>
  <c r="B198" i="6"/>
  <c r="N198" i="6" s="1"/>
  <c r="C198" i="6"/>
  <c r="Q198" i="6"/>
  <c r="Z198" i="6"/>
  <c r="A199" i="6"/>
  <c r="E199" i="6" s="1"/>
  <c r="B199" i="6"/>
  <c r="N199" i="6" s="1"/>
  <c r="C199" i="6"/>
  <c r="Q199" i="6"/>
  <c r="Z199" i="6"/>
  <c r="A200" i="6"/>
  <c r="E200" i="6" s="1"/>
  <c r="B200" i="6"/>
  <c r="N200" i="6" s="1"/>
  <c r="C200" i="6"/>
  <c r="Q200" i="6"/>
  <c r="Z200" i="6"/>
  <c r="A201" i="6"/>
  <c r="E201" i="6" s="1"/>
  <c r="B201" i="6"/>
  <c r="N201" i="6" s="1"/>
  <c r="C201" i="6"/>
  <c r="Q201" i="6"/>
  <c r="Z201" i="6"/>
  <c r="A202" i="6"/>
  <c r="E202" i="6" s="1"/>
  <c r="B202" i="6"/>
  <c r="N202" i="6" s="1"/>
  <c r="C202" i="6"/>
  <c r="Q202" i="6"/>
  <c r="Z202" i="6"/>
  <c r="A203" i="6"/>
  <c r="E203" i="6" s="1"/>
  <c r="B203" i="6"/>
  <c r="N203" i="6" s="1"/>
  <c r="C203" i="6"/>
  <c r="Q203" i="6"/>
  <c r="Z203" i="6"/>
  <c r="A204" i="6"/>
  <c r="E204" i="6" s="1"/>
  <c r="B204" i="6"/>
  <c r="N204" i="6" s="1"/>
  <c r="C204" i="6"/>
  <c r="Q204" i="6"/>
  <c r="Z204" i="6"/>
  <c r="A205" i="6"/>
  <c r="E205" i="6" s="1"/>
  <c r="B205" i="6"/>
  <c r="N205" i="6" s="1"/>
  <c r="C205" i="6"/>
  <c r="Q205" i="6"/>
  <c r="Z205" i="6"/>
  <c r="A206" i="6"/>
  <c r="E206" i="6" s="1"/>
  <c r="B206" i="6"/>
  <c r="N206" i="6" s="1"/>
  <c r="C206" i="6"/>
  <c r="Q206" i="6"/>
  <c r="Z206" i="6"/>
  <c r="A207" i="6"/>
  <c r="E207" i="6" s="1"/>
  <c r="B207" i="6"/>
  <c r="N207" i="6" s="1"/>
  <c r="C207" i="6"/>
  <c r="Q207" i="6"/>
  <c r="Z207" i="6"/>
  <c r="A208" i="6"/>
  <c r="E208" i="6" s="1"/>
  <c r="B208" i="6"/>
  <c r="N208" i="6" s="1"/>
  <c r="C208" i="6"/>
  <c r="Q208" i="6"/>
  <c r="Z208" i="6"/>
  <c r="A209" i="6"/>
  <c r="E209" i="6" s="1"/>
  <c r="B209" i="6"/>
  <c r="N209" i="6" s="1"/>
  <c r="C209" i="6"/>
  <c r="Q209" i="6"/>
  <c r="Z209" i="6"/>
  <c r="A210" i="6"/>
  <c r="E210" i="6" s="1"/>
  <c r="B210" i="6"/>
  <c r="N210" i="6" s="1"/>
  <c r="C210" i="6"/>
  <c r="Q210" i="6"/>
  <c r="Z210" i="6"/>
  <c r="A211" i="6"/>
  <c r="E211" i="6" s="1"/>
  <c r="B211" i="6"/>
  <c r="N211" i="6" s="1"/>
  <c r="C211" i="6"/>
  <c r="Q211" i="6"/>
  <c r="Z211" i="6"/>
  <c r="A212" i="6"/>
  <c r="E212" i="6" s="1"/>
  <c r="B212" i="6"/>
  <c r="N212" i="6" s="1"/>
  <c r="C212" i="6"/>
  <c r="Q212" i="6"/>
  <c r="Z212" i="6"/>
  <c r="A213" i="6"/>
  <c r="E213" i="6" s="1"/>
  <c r="B213" i="6"/>
  <c r="N213" i="6" s="1"/>
  <c r="C213" i="6"/>
  <c r="Q213" i="6"/>
  <c r="Z213" i="6"/>
  <c r="A214" i="6"/>
  <c r="E214" i="6" s="1"/>
  <c r="B214" i="6"/>
  <c r="N214" i="6" s="1"/>
  <c r="C214" i="6"/>
  <c r="Q214" i="6"/>
  <c r="Z214" i="6"/>
  <c r="A215" i="6"/>
  <c r="E215" i="6" s="1"/>
  <c r="B215" i="6"/>
  <c r="N215" i="6" s="1"/>
  <c r="C215" i="6"/>
  <c r="Q215" i="6"/>
  <c r="Z215" i="6"/>
  <c r="A216" i="6"/>
  <c r="E216" i="6" s="1"/>
  <c r="B216" i="6"/>
  <c r="N216" i="6" s="1"/>
  <c r="C216" i="6"/>
  <c r="Q216" i="6"/>
  <c r="Z216" i="6"/>
  <c r="A217" i="6"/>
  <c r="E217" i="6" s="1"/>
  <c r="B217" i="6"/>
  <c r="N217" i="6" s="1"/>
  <c r="C217" i="6"/>
  <c r="Q217" i="6"/>
  <c r="Z217" i="6"/>
  <c r="A218" i="6"/>
  <c r="E218" i="6" s="1"/>
  <c r="B218" i="6"/>
  <c r="N218" i="6" s="1"/>
  <c r="C218" i="6"/>
  <c r="Q218" i="6"/>
  <c r="Z218" i="6"/>
  <c r="A219" i="6"/>
  <c r="E219" i="6" s="1"/>
  <c r="B219" i="6"/>
  <c r="N219" i="6" s="1"/>
  <c r="C219" i="6"/>
  <c r="Q219" i="6"/>
  <c r="Z219" i="6"/>
  <c r="A220" i="6"/>
  <c r="E220" i="6" s="1"/>
  <c r="B220" i="6"/>
  <c r="N220" i="6" s="1"/>
  <c r="C220" i="6"/>
  <c r="Q220" i="6"/>
  <c r="Z220" i="6"/>
  <c r="A221" i="6"/>
  <c r="E221" i="6" s="1"/>
  <c r="B221" i="6"/>
  <c r="N221" i="6" s="1"/>
  <c r="C221" i="6"/>
  <c r="Q221" i="6"/>
  <c r="Z221" i="6"/>
  <c r="A222" i="6"/>
  <c r="E222" i="6" s="1"/>
  <c r="B222" i="6"/>
  <c r="N222" i="6" s="1"/>
  <c r="C222" i="6"/>
  <c r="Q222" i="6"/>
  <c r="Z222" i="6"/>
  <c r="A223" i="6"/>
  <c r="E223" i="6" s="1"/>
  <c r="B223" i="6"/>
  <c r="N223" i="6" s="1"/>
  <c r="C223" i="6"/>
  <c r="Q223" i="6"/>
  <c r="Z223" i="6"/>
  <c r="A224" i="6"/>
  <c r="E224" i="6" s="1"/>
  <c r="B224" i="6"/>
  <c r="N224" i="6" s="1"/>
  <c r="C224" i="6"/>
  <c r="Q224" i="6"/>
  <c r="Z224" i="6"/>
  <c r="A225" i="6"/>
  <c r="E225" i="6" s="1"/>
  <c r="B225" i="6"/>
  <c r="N225" i="6" s="1"/>
  <c r="C225" i="6"/>
  <c r="Q225" i="6"/>
  <c r="Z225" i="6"/>
  <c r="A226" i="6"/>
  <c r="E226" i="6" s="1"/>
  <c r="B226" i="6"/>
  <c r="N226" i="6" s="1"/>
  <c r="C226" i="6"/>
  <c r="Q226" i="6"/>
  <c r="Z226" i="6"/>
  <c r="A227" i="6"/>
  <c r="E227" i="6" s="1"/>
  <c r="B227" i="6"/>
  <c r="N227" i="6" s="1"/>
  <c r="C227" i="6"/>
  <c r="Q227" i="6"/>
  <c r="Z227" i="6"/>
  <c r="A228" i="6"/>
  <c r="E228" i="6" s="1"/>
  <c r="B228" i="6"/>
  <c r="N228" i="6" s="1"/>
  <c r="C228" i="6"/>
  <c r="Q228" i="6"/>
  <c r="Z228" i="6"/>
  <c r="A229" i="6"/>
  <c r="E229" i="6" s="1"/>
  <c r="B229" i="6"/>
  <c r="N229" i="6" s="1"/>
  <c r="C229" i="6"/>
  <c r="Q229" i="6"/>
  <c r="Z229" i="6"/>
  <c r="A230" i="6"/>
  <c r="E230" i="6" s="1"/>
  <c r="B230" i="6"/>
  <c r="N230" i="6" s="1"/>
  <c r="C230" i="6"/>
  <c r="Q230" i="6"/>
  <c r="Z230" i="6"/>
  <c r="A231" i="6"/>
  <c r="E231" i="6" s="1"/>
  <c r="B231" i="6"/>
  <c r="N231" i="6" s="1"/>
  <c r="C231" i="6"/>
  <c r="Q231" i="6"/>
  <c r="Z231" i="6"/>
  <c r="A232" i="6"/>
  <c r="E232" i="6" s="1"/>
  <c r="B232" i="6"/>
  <c r="N232" i="6" s="1"/>
  <c r="C232" i="6"/>
  <c r="Q232" i="6"/>
  <c r="Z232" i="6"/>
  <c r="A233" i="6"/>
  <c r="E233" i="6" s="1"/>
  <c r="B233" i="6"/>
  <c r="N233" i="6" s="1"/>
  <c r="C233" i="6"/>
  <c r="Q233" i="6"/>
  <c r="Z233" i="6"/>
  <c r="A234" i="6"/>
  <c r="E234" i="6" s="1"/>
  <c r="B234" i="6"/>
  <c r="N234" i="6" s="1"/>
  <c r="C234" i="6"/>
  <c r="Q234" i="6"/>
  <c r="Z234" i="6"/>
  <c r="A235" i="6"/>
  <c r="E235" i="6" s="1"/>
  <c r="B235" i="6"/>
  <c r="N235" i="6" s="1"/>
  <c r="C235" i="6"/>
  <c r="Q235" i="6"/>
  <c r="Z235" i="6"/>
  <c r="A236" i="6"/>
  <c r="E236" i="6" s="1"/>
  <c r="B236" i="6"/>
  <c r="N236" i="6" s="1"/>
  <c r="C236" i="6"/>
  <c r="Q236" i="6"/>
  <c r="Z236" i="6"/>
  <c r="A237" i="6"/>
  <c r="E237" i="6" s="1"/>
  <c r="B237" i="6"/>
  <c r="N237" i="6" s="1"/>
  <c r="C237" i="6"/>
  <c r="Q237" i="6"/>
  <c r="Z237" i="6"/>
  <c r="A238" i="6"/>
  <c r="E238" i="6" s="1"/>
  <c r="B238" i="6"/>
  <c r="N238" i="6" s="1"/>
  <c r="C238" i="6"/>
  <c r="Q238" i="6"/>
  <c r="Z238" i="6"/>
  <c r="A239" i="6"/>
  <c r="E239" i="6" s="1"/>
  <c r="B239" i="6"/>
  <c r="N239" i="6" s="1"/>
  <c r="C239" i="6"/>
  <c r="Q239" i="6"/>
  <c r="Z239" i="6"/>
  <c r="A240" i="6"/>
  <c r="E240" i="6" s="1"/>
  <c r="B240" i="6"/>
  <c r="N240" i="6" s="1"/>
  <c r="C240" i="6"/>
  <c r="Q240" i="6"/>
  <c r="Z240" i="6"/>
  <c r="A241" i="6"/>
  <c r="E241" i="6" s="1"/>
  <c r="B241" i="6"/>
  <c r="N241" i="6" s="1"/>
  <c r="C241" i="6"/>
  <c r="Q241" i="6"/>
  <c r="Z241" i="6"/>
  <c r="A242" i="6"/>
  <c r="E242" i="6" s="1"/>
  <c r="B242" i="6"/>
  <c r="N242" i="6" s="1"/>
  <c r="C242" i="6"/>
  <c r="Q242" i="6"/>
  <c r="Z242" i="6"/>
  <c r="A243" i="6"/>
  <c r="E243" i="6" s="1"/>
  <c r="B243" i="6"/>
  <c r="N243" i="6" s="1"/>
  <c r="C243" i="6"/>
  <c r="Q243" i="6"/>
  <c r="Z243" i="6"/>
  <c r="A244" i="6"/>
  <c r="E244" i="6" s="1"/>
  <c r="B244" i="6"/>
  <c r="N244" i="6" s="1"/>
  <c r="C244" i="6"/>
  <c r="Q244" i="6"/>
  <c r="Z244" i="6"/>
  <c r="A245" i="6"/>
  <c r="E245" i="6" s="1"/>
  <c r="B245" i="6"/>
  <c r="N245" i="6" s="1"/>
  <c r="C245" i="6"/>
  <c r="Q245" i="6"/>
  <c r="Z245" i="6"/>
  <c r="A246" i="6"/>
  <c r="E246" i="6" s="1"/>
  <c r="B246" i="6"/>
  <c r="N246" i="6" s="1"/>
  <c r="C246" i="6"/>
  <c r="Q246" i="6"/>
  <c r="Z246" i="6"/>
  <c r="A247" i="6"/>
  <c r="E247" i="6" s="1"/>
  <c r="B247" i="6"/>
  <c r="N247" i="6" s="1"/>
  <c r="C247" i="6"/>
  <c r="Q247" i="6"/>
  <c r="Z247" i="6"/>
  <c r="A248" i="6"/>
  <c r="E248" i="6" s="1"/>
  <c r="B248" i="6"/>
  <c r="N248" i="6" s="1"/>
  <c r="C248" i="6"/>
  <c r="Q248" i="6"/>
  <c r="Z248" i="6"/>
  <c r="A249" i="6"/>
  <c r="E249" i="6" s="1"/>
  <c r="B249" i="6"/>
  <c r="N249" i="6" s="1"/>
  <c r="C249" i="6"/>
  <c r="Q249" i="6"/>
  <c r="Z249" i="6"/>
  <c r="A250" i="6"/>
  <c r="E250" i="6" s="1"/>
  <c r="B250" i="6"/>
  <c r="N250" i="6" s="1"/>
  <c r="C250" i="6"/>
  <c r="Q250" i="6"/>
  <c r="Z250" i="6"/>
  <c r="A251" i="6"/>
  <c r="E251" i="6" s="1"/>
  <c r="B251" i="6"/>
  <c r="N251" i="6" s="1"/>
  <c r="C251" i="6"/>
  <c r="Q251" i="6"/>
  <c r="Z251" i="6"/>
  <c r="A252" i="6"/>
  <c r="E252" i="6" s="1"/>
  <c r="B252" i="6"/>
  <c r="N252" i="6" s="1"/>
  <c r="C252" i="6"/>
  <c r="Q252" i="6"/>
  <c r="Z252" i="6"/>
  <c r="A253" i="6"/>
  <c r="E253" i="6" s="1"/>
  <c r="B253" i="6"/>
  <c r="N253" i="6" s="1"/>
  <c r="C253" i="6"/>
  <c r="Q253" i="6"/>
  <c r="Z253" i="6"/>
  <c r="A254" i="6"/>
  <c r="E254" i="6" s="1"/>
  <c r="B254" i="6"/>
  <c r="N254" i="6" s="1"/>
  <c r="C254" i="6"/>
  <c r="Q254" i="6"/>
  <c r="Z254" i="6"/>
  <c r="A255" i="6"/>
  <c r="E255" i="6" s="1"/>
  <c r="B255" i="6"/>
  <c r="N255" i="6" s="1"/>
  <c r="C255" i="6"/>
  <c r="Q255" i="6"/>
  <c r="Z255" i="6"/>
  <c r="A256" i="6"/>
  <c r="E256" i="6" s="1"/>
  <c r="B256" i="6"/>
  <c r="N256" i="6" s="1"/>
  <c r="C256" i="6"/>
  <c r="Q256" i="6"/>
  <c r="Z256" i="6"/>
  <c r="A257" i="6"/>
  <c r="E257" i="6" s="1"/>
  <c r="B257" i="6"/>
  <c r="N257" i="6" s="1"/>
  <c r="C257" i="6"/>
  <c r="Q257" i="6"/>
  <c r="Z257" i="6"/>
  <c r="A258" i="6"/>
  <c r="E258" i="6" s="1"/>
  <c r="B258" i="6"/>
  <c r="N258" i="6" s="1"/>
  <c r="C258" i="6"/>
  <c r="Q258" i="6"/>
  <c r="Z258" i="6"/>
  <c r="A259" i="6"/>
  <c r="E259" i="6" s="1"/>
  <c r="B259" i="6"/>
  <c r="N259" i="6" s="1"/>
  <c r="C259" i="6"/>
  <c r="Q259" i="6"/>
  <c r="Z259" i="6"/>
  <c r="A260" i="6"/>
  <c r="E260" i="6" s="1"/>
  <c r="B260" i="6"/>
  <c r="N260" i="6" s="1"/>
  <c r="C260" i="6"/>
  <c r="Q260" i="6"/>
  <c r="Z260" i="6"/>
  <c r="A261" i="6"/>
  <c r="E261" i="6" s="1"/>
  <c r="B261" i="6"/>
  <c r="N261" i="6" s="1"/>
  <c r="C261" i="6"/>
  <c r="Q261" i="6"/>
  <c r="Z261" i="6"/>
  <c r="A262" i="6"/>
  <c r="E262" i="6" s="1"/>
  <c r="B262" i="6"/>
  <c r="N262" i="6" s="1"/>
  <c r="C262" i="6"/>
  <c r="Q262" i="6"/>
  <c r="Z262" i="6"/>
  <c r="A263" i="6"/>
  <c r="E263" i="6" s="1"/>
  <c r="B263" i="6"/>
  <c r="N263" i="6" s="1"/>
  <c r="C263" i="6"/>
  <c r="Q263" i="6"/>
  <c r="Z263" i="6"/>
  <c r="A264" i="6"/>
  <c r="E264" i="6" s="1"/>
  <c r="B264" i="6"/>
  <c r="N264" i="6" s="1"/>
  <c r="C264" i="6"/>
  <c r="Q264" i="6"/>
  <c r="Z264" i="6"/>
  <c r="A265" i="6"/>
  <c r="E265" i="6" s="1"/>
  <c r="B265" i="6"/>
  <c r="N265" i="6" s="1"/>
  <c r="C265" i="6"/>
  <c r="Q265" i="6"/>
  <c r="Z265" i="6"/>
  <c r="A266" i="6"/>
  <c r="E266" i="6" s="1"/>
  <c r="B266" i="6"/>
  <c r="N266" i="6" s="1"/>
  <c r="C266" i="6"/>
  <c r="Q266" i="6"/>
  <c r="Z266" i="6"/>
  <c r="A267" i="6"/>
  <c r="E267" i="6" s="1"/>
  <c r="B267" i="6"/>
  <c r="N267" i="6" s="1"/>
  <c r="C267" i="6"/>
  <c r="Q267" i="6"/>
  <c r="Z267" i="6"/>
  <c r="A268" i="6"/>
  <c r="E268" i="6" s="1"/>
  <c r="B268" i="6"/>
  <c r="N268" i="6" s="1"/>
  <c r="C268" i="6"/>
  <c r="Q268" i="6"/>
  <c r="Z268" i="6"/>
  <c r="A269" i="6"/>
  <c r="E269" i="6" s="1"/>
  <c r="B269" i="6"/>
  <c r="N269" i="6" s="1"/>
  <c r="C269" i="6"/>
  <c r="Q269" i="6"/>
  <c r="Z269" i="6"/>
  <c r="A270" i="6"/>
  <c r="E270" i="6" s="1"/>
  <c r="B270" i="6"/>
  <c r="N270" i="6" s="1"/>
  <c r="C270" i="6"/>
  <c r="Q270" i="6"/>
  <c r="Z270" i="6"/>
  <c r="A271" i="6"/>
  <c r="E271" i="6" s="1"/>
  <c r="B271" i="6"/>
  <c r="N271" i="6" s="1"/>
  <c r="C271" i="6"/>
  <c r="Q271" i="6"/>
  <c r="Z271" i="6"/>
  <c r="A272" i="6"/>
  <c r="E272" i="6" s="1"/>
  <c r="B272" i="6"/>
  <c r="N272" i="6" s="1"/>
  <c r="C272" i="6"/>
  <c r="Q272" i="6"/>
  <c r="Z272" i="6"/>
  <c r="A273" i="6"/>
  <c r="E273" i="6" s="1"/>
  <c r="B273" i="6"/>
  <c r="N273" i="6" s="1"/>
  <c r="C273" i="6"/>
  <c r="Q273" i="6"/>
  <c r="Z273" i="6"/>
  <c r="A274" i="6"/>
  <c r="E274" i="6" s="1"/>
  <c r="B274" i="6"/>
  <c r="N274" i="6" s="1"/>
  <c r="C274" i="6"/>
  <c r="Q274" i="6"/>
  <c r="Z274" i="6"/>
  <c r="A275" i="6"/>
  <c r="E275" i="6" s="1"/>
  <c r="B275" i="6"/>
  <c r="N275" i="6" s="1"/>
  <c r="C275" i="6"/>
  <c r="Q275" i="6"/>
  <c r="Z275" i="6"/>
  <c r="A276" i="6"/>
  <c r="E276" i="6" s="1"/>
  <c r="B276" i="6"/>
  <c r="N276" i="6" s="1"/>
  <c r="C276" i="6"/>
  <c r="Q276" i="6"/>
  <c r="Z276" i="6"/>
  <c r="A277" i="6"/>
  <c r="E277" i="6" s="1"/>
  <c r="B277" i="6"/>
  <c r="N277" i="6" s="1"/>
  <c r="C277" i="6"/>
  <c r="Q277" i="6"/>
  <c r="Z277" i="6"/>
  <c r="A278" i="6"/>
  <c r="E278" i="6" s="1"/>
  <c r="B278" i="6"/>
  <c r="N278" i="6" s="1"/>
  <c r="C278" i="6"/>
  <c r="Q278" i="6"/>
  <c r="Z278" i="6"/>
  <c r="A279" i="6"/>
  <c r="E279" i="6" s="1"/>
  <c r="B279" i="6"/>
  <c r="N279" i="6" s="1"/>
  <c r="C279" i="6"/>
  <c r="Q279" i="6"/>
  <c r="Z279" i="6"/>
  <c r="A280" i="6"/>
  <c r="E280" i="6" s="1"/>
  <c r="B280" i="6"/>
  <c r="N280" i="6" s="1"/>
  <c r="C280" i="6"/>
  <c r="Q280" i="6"/>
  <c r="Z280" i="6"/>
  <c r="A281" i="6"/>
  <c r="E281" i="6" s="1"/>
  <c r="B281" i="6"/>
  <c r="N281" i="6" s="1"/>
  <c r="C281" i="6"/>
  <c r="Q281" i="6"/>
  <c r="Z281" i="6"/>
  <c r="A282" i="6"/>
  <c r="E282" i="6" s="1"/>
  <c r="B282" i="6"/>
  <c r="N282" i="6" s="1"/>
  <c r="C282" i="6"/>
  <c r="Q282" i="6"/>
  <c r="Z282" i="6"/>
  <c r="A283" i="6"/>
  <c r="E283" i="6" s="1"/>
  <c r="B283" i="6"/>
  <c r="N283" i="6" s="1"/>
  <c r="C283" i="6"/>
  <c r="Q283" i="6"/>
  <c r="Z283" i="6"/>
  <c r="A284" i="6"/>
  <c r="E284" i="6" s="1"/>
  <c r="B284" i="6"/>
  <c r="N284" i="6" s="1"/>
  <c r="C284" i="6"/>
  <c r="Q284" i="6"/>
  <c r="Z284" i="6"/>
  <c r="A285" i="6"/>
  <c r="E285" i="6" s="1"/>
  <c r="B285" i="6"/>
  <c r="N285" i="6" s="1"/>
  <c r="C285" i="6"/>
  <c r="Q285" i="6"/>
  <c r="Z285" i="6"/>
  <c r="A286" i="6"/>
  <c r="E286" i="6" s="1"/>
  <c r="B286" i="6"/>
  <c r="N286" i="6" s="1"/>
  <c r="C286" i="6"/>
  <c r="Q286" i="6"/>
  <c r="Z286" i="6"/>
  <c r="A287" i="6"/>
  <c r="E287" i="6" s="1"/>
  <c r="B287" i="6"/>
  <c r="N287" i="6" s="1"/>
  <c r="C287" i="6"/>
  <c r="Q287" i="6"/>
  <c r="Z287" i="6"/>
  <c r="A288" i="6"/>
  <c r="E288" i="6" s="1"/>
  <c r="B288" i="6"/>
  <c r="N288" i="6" s="1"/>
  <c r="C288" i="6"/>
  <c r="Q288" i="6"/>
  <c r="Z288" i="6"/>
  <c r="A289" i="6"/>
  <c r="E289" i="6" s="1"/>
  <c r="B289" i="6"/>
  <c r="N289" i="6" s="1"/>
  <c r="C289" i="6"/>
  <c r="Q289" i="6"/>
  <c r="Z289" i="6"/>
  <c r="A290" i="6"/>
  <c r="E290" i="6" s="1"/>
  <c r="B290" i="6"/>
  <c r="N290" i="6" s="1"/>
  <c r="C290" i="6"/>
  <c r="Q290" i="6"/>
  <c r="Z290" i="6"/>
  <c r="A291" i="6"/>
  <c r="E291" i="6" s="1"/>
  <c r="B291" i="6"/>
  <c r="N291" i="6" s="1"/>
  <c r="C291" i="6"/>
  <c r="Q291" i="6"/>
  <c r="Z291" i="6"/>
  <c r="A292" i="6"/>
  <c r="E292" i="6" s="1"/>
  <c r="B292" i="6"/>
  <c r="N292" i="6" s="1"/>
  <c r="C292" i="6"/>
  <c r="Q292" i="6"/>
  <c r="Z292" i="6"/>
  <c r="A293" i="6"/>
  <c r="E293" i="6" s="1"/>
  <c r="B293" i="6"/>
  <c r="N293" i="6" s="1"/>
  <c r="C293" i="6"/>
  <c r="Q293" i="6"/>
  <c r="Z293" i="6"/>
  <c r="A294" i="6"/>
  <c r="E294" i="6" s="1"/>
  <c r="B294" i="6"/>
  <c r="N294" i="6" s="1"/>
  <c r="C294" i="6"/>
  <c r="Q294" i="6"/>
  <c r="Z294" i="6"/>
  <c r="A295" i="6"/>
  <c r="E295" i="6" s="1"/>
  <c r="B295" i="6"/>
  <c r="N295" i="6" s="1"/>
  <c r="C295" i="6"/>
  <c r="Q295" i="6"/>
  <c r="Z295" i="6"/>
  <c r="A296" i="6"/>
  <c r="E296" i="6" s="1"/>
  <c r="B296" i="6"/>
  <c r="N296" i="6" s="1"/>
  <c r="C296" i="6"/>
  <c r="Q296" i="6"/>
  <c r="Z296" i="6"/>
  <c r="A297" i="6"/>
  <c r="E297" i="6" s="1"/>
  <c r="B297" i="6"/>
  <c r="N297" i="6" s="1"/>
  <c r="C297" i="6"/>
  <c r="Q297" i="6"/>
  <c r="Z297" i="6"/>
  <c r="A298" i="6"/>
  <c r="E298" i="6" s="1"/>
  <c r="B298" i="6"/>
  <c r="N298" i="6" s="1"/>
  <c r="C298" i="6"/>
  <c r="Q298" i="6"/>
  <c r="Z298" i="6"/>
  <c r="A299" i="6"/>
  <c r="E299" i="6" s="1"/>
  <c r="B299" i="6"/>
  <c r="N299" i="6" s="1"/>
  <c r="C299" i="6"/>
  <c r="Q299" i="6"/>
  <c r="Z299" i="6"/>
  <c r="A300" i="6"/>
  <c r="E300" i="6" s="1"/>
  <c r="B300" i="6"/>
  <c r="N300" i="6" s="1"/>
  <c r="C300" i="6"/>
  <c r="Q300" i="6"/>
  <c r="Z300" i="6"/>
  <c r="A301" i="6"/>
  <c r="E301" i="6" s="1"/>
  <c r="B301" i="6"/>
  <c r="N301" i="6" s="1"/>
  <c r="C301" i="6"/>
  <c r="Q301" i="6"/>
  <c r="Z301" i="6"/>
  <c r="A302" i="6"/>
  <c r="E302" i="6" s="1"/>
  <c r="B302" i="6"/>
  <c r="N302" i="6" s="1"/>
  <c r="C302" i="6"/>
  <c r="Q302" i="6"/>
  <c r="Z302" i="6"/>
  <c r="A303" i="6"/>
  <c r="E303" i="6" s="1"/>
  <c r="B303" i="6"/>
  <c r="N303" i="6" s="1"/>
  <c r="C303" i="6"/>
  <c r="Q303" i="6"/>
  <c r="Z303" i="6"/>
  <c r="A304" i="6"/>
  <c r="E304" i="6" s="1"/>
  <c r="B304" i="6"/>
  <c r="N304" i="6" s="1"/>
  <c r="C304" i="6"/>
  <c r="Q304" i="6"/>
  <c r="Z304" i="6"/>
  <c r="A305" i="6"/>
  <c r="E305" i="6" s="1"/>
  <c r="B305" i="6"/>
  <c r="N305" i="6" s="1"/>
  <c r="C305" i="6"/>
  <c r="Q305" i="6"/>
  <c r="Z305" i="6"/>
  <c r="A306" i="6"/>
  <c r="E306" i="6" s="1"/>
  <c r="B306" i="6"/>
  <c r="N306" i="6" s="1"/>
  <c r="C306" i="6"/>
  <c r="Q306" i="6"/>
  <c r="Z306" i="6"/>
  <c r="A307" i="6"/>
  <c r="E307" i="6" s="1"/>
  <c r="B307" i="6"/>
  <c r="N307" i="6" s="1"/>
  <c r="C307" i="6"/>
  <c r="Q307" i="6"/>
  <c r="Z307" i="6"/>
  <c r="A308" i="6"/>
  <c r="E308" i="6" s="1"/>
  <c r="B308" i="6"/>
  <c r="N308" i="6" s="1"/>
  <c r="C308" i="6"/>
  <c r="Q308" i="6"/>
  <c r="Z308" i="6"/>
  <c r="A309" i="6"/>
  <c r="E309" i="6" s="1"/>
  <c r="B309" i="6"/>
  <c r="N309" i="6" s="1"/>
  <c r="C309" i="6"/>
  <c r="Q309" i="6"/>
  <c r="Z309" i="6"/>
  <c r="A310" i="6"/>
  <c r="E310" i="6" s="1"/>
  <c r="B310" i="6"/>
  <c r="N310" i="6" s="1"/>
  <c r="C310" i="6"/>
  <c r="Q310" i="6"/>
  <c r="Z310" i="6"/>
  <c r="A311" i="6"/>
  <c r="E311" i="6" s="1"/>
  <c r="B311" i="6"/>
  <c r="N311" i="6" s="1"/>
  <c r="C311" i="6"/>
  <c r="Q311" i="6"/>
  <c r="Z311" i="6"/>
  <c r="A312" i="6"/>
  <c r="E312" i="6" s="1"/>
  <c r="B312" i="6"/>
  <c r="N312" i="6" s="1"/>
  <c r="C312" i="6"/>
  <c r="Q312" i="6"/>
  <c r="Z312" i="6"/>
  <c r="A313" i="6"/>
  <c r="E313" i="6" s="1"/>
  <c r="B313" i="6"/>
  <c r="N313" i="6" s="1"/>
  <c r="C313" i="6"/>
  <c r="Q313" i="6"/>
  <c r="Z313" i="6"/>
  <c r="A314" i="6"/>
  <c r="E314" i="6" s="1"/>
  <c r="B314" i="6"/>
  <c r="N314" i="6" s="1"/>
  <c r="C314" i="6"/>
  <c r="Q314" i="6"/>
  <c r="Z314" i="6"/>
  <c r="A315" i="6"/>
  <c r="E315" i="6" s="1"/>
  <c r="B315" i="6"/>
  <c r="N315" i="6" s="1"/>
  <c r="C315" i="6"/>
  <c r="Q315" i="6"/>
  <c r="Z315" i="6"/>
  <c r="A316" i="6"/>
  <c r="E316" i="6" s="1"/>
  <c r="B316" i="6"/>
  <c r="N316" i="6" s="1"/>
  <c r="C316" i="6"/>
  <c r="Q316" i="6"/>
  <c r="Z316" i="6"/>
  <c r="A317" i="6"/>
  <c r="E317" i="6" s="1"/>
  <c r="B317" i="6"/>
  <c r="N317" i="6" s="1"/>
  <c r="C317" i="6"/>
  <c r="Q317" i="6"/>
  <c r="Z317" i="6"/>
  <c r="A318" i="6"/>
  <c r="E318" i="6" s="1"/>
  <c r="B318" i="6"/>
  <c r="N318" i="6" s="1"/>
  <c r="C318" i="6"/>
  <c r="Q318" i="6"/>
  <c r="Z318" i="6"/>
  <c r="A319" i="6"/>
  <c r="E319" i="6" s="1"/>
  <c r="B319" i="6"/>
  <c r="N319" i="6" s="1"/>
  <c r="C319" i="6"/>
  <c r="Q319" i="6"/>
  <c r="Z319" i="6"/>
  <c r="A320" i="6"/>
  <c r="E320" i="6" s="1"/>
  <c r="B320" i="6"/>
  <c r="N320" i="6" s="1"/>
  <c r="C320" i="6"/>
  <c r="Q320" i="6"/>
  <c r="Z320" i="6"/>
  <c r="A321" i="6"/>
  <c r="E321" i="6" s="1"/>
  <c r="B321" i="6"/>
  <c r="N321" i="6" s="1"/>
  <c r="C321" i="6"/>
  <c r="Q321" i="6"/>
  <c r="Z321" i="6"/>
  <c r="A322" i="6"/>
  <c r="E322" i="6" s="1"/>
  <c r="B322" i="6"/>
  <c r="N322" i="6" s="1"/>
  <c r="C322" i="6"/>
  <c r="Q322" i="6"/>
  <c r="Z322" i="6"/>
  <c r="A323" i="6"/>
  <c r="E323" i="6" s="1"/>
  <c r="B323" i="6"/>
  <c r="N323" i="6" s="1"/>
  <c r="C323" i="6"/>
  <c r="Q323" i="6"/>
  <c r="Z323" i="6"/>
  <c r="A324" i="6"/>
  <c r="E324" i="6" s="1"/>
  <c r="B324" i="6"/>
  <c r="N324" i="6" s="1"/>
  <c r="C324" i="6"/>
  <c r="Q324" i="6"/>
  <c r="Z324" i="6"/>
  <c r="A325" i="6"/>
  <c r="E325" i="6" s="1"/>
  <c r="B325" i="6"/>
  <c r="N325" i="6" s="1"/>
  <c r="C325" i="6"/>
  <c r="Q325" i="6"/>
  <c r="Z325" i="6"/>
  <c r="A326" i="6"/>
  <c r="E326" i="6" s="1"/>
  <c r="B326" i="6"/>
  <c r="N326" i="6" s="1"/>
  <c r="C326" i="6"/>
  <c r="Q326" i="6"/>
  <c r="Z326" i="6"/>
  <c r="A327" i="6"/>
  <c r="E327" i="6" s="1"/>
  <c r="B327" i="6"/>
  <c r="N327" i="6" s="1"/>
  <c r="C327" i="6"/>
  <c r="Q327" i="6"/>
  <c r="Z327" i="6"/>
  <c r="A328" i="6"/>
  <c r="E328" i="6" s="1"/>
  <c r="B328" i="6"/>
  <c r="N328" i="6" s="1"/>
  <c r="C328" i="6"/>
  <c r="Q328" i="6"/>
  <c r="Z328" i="6"/>
  <c r="A329" i="6"/>
  <c r="E329" i="6" s="1"/>
  <c r="B329" i="6"/>
  <c r="N329" i="6" s="1"/>
  <c r="C329" i="6"/>
  <c r="Q329" i="6"/>
  <c r="Z329" i="6"/>
  <c r="A330" i="6"/>
  <c r="E330" i="6" s="1"/>
  <c r="B330" i="6"/>
  <c r="N330" i="6" s="1"/>
  <c r="C330" i="6"/>
  <c r="Q330" i="6"/>
  <c r="Z330" i="6"/>
  <c r="A331" i="6"/>
  <c r="E331" i="6" s="1"/>
  <c r="B331" i="6"/>
  <c r="N331" i="6" s="1"/>
  <c r="C331" i="6"/>
  <c r="Q331" i="6"/>
  <c r="Z331" i="6"/>
  <c r="A332" i="6"/>
  <c r="E332" i="6" s="1"/>
  <c r="B332" i="6"/>
  <c r="N332" i="6" s="1"/>
  <c r="C332" i="6"/>
  <c r="Q332" i="6"/>
  <c r="Z332" i="6"/>
  <c r="A333" i="6"/>
  <c r="E333" i="6" s="1"/>
  <c r="B333" i="6"/>
  <c r="N333" i="6" s="1"/>
  <c r="C333" i="6"/>
  <c r="Q333" i="6"/>
  <c r="Z333" i="6"/>
  <c r="A334" i="6"/>
  <c r="E334" i="6" s="1"/>
  <c r="B334" i="6"/>
  <c r="N334" i="6" s="1"/>
  <c r="C334" i="6"/>
  <c r="Q334" i="6"/>
  <c r="Z334" i="6"/>
  <c r="A335" i="6"/>
  <c r="E335" i="6" s="1"/>
  <c r="B335" i="6"/>
  <c r="N335" i="6" s="1"/>
  <c r="C335" i="6"/>
  <c r="Q335" i="6"/>
  <c r="Z335" i="6"/>
  <c r="A336" i="6"/>
  <c r="E336" i="6" s="1"/>
  <c r="B336" i="6"/>
  <c r="N336" i="6" s="1"/>
  <c r="C336" i="6"/>
  <c r="Q336" i="6"/>
  <c r="Z336" i="6"/>
  <c r="A337" i="6"/>
  <c r="E337" i="6" s="1"/>
  <c r="B337" i="6"/>
  <c r="N337" i="6" s="1"/>
  <c r="C337" i="6"/>
  <c r="Q337" i="6"/>
  <c r="Z337" i="6"/>
  <c r="A338" i="6"/>
  <c r="E338" i="6" s="1"/>
  <c r="B338" i="6"/>
  <c r="N338" i="6" s="1"/>
  <c r="C338" i="6"/>
  <c r="Q338" i="6"/>
  <c r="Z338" i="6"/>
  <c r="A339" i="6"/>
  <c r="E339" i="6" s="1"/>
  <c r="B339" i="6"/>
  <c r="N339" i="6" s="1"/>
  <c r="C339" i="6"/>
  <c r="Q339" i="6"/>
  <c r="Z339" i="6"/>
  <c r="A340" i="6"/>
  <c r="E340" i="6" s="1"/>
  <c r="B340" i="6"/>
  <c r="N340" i="6" s="1"/>
  <c r="C340" i="6"/>
  <c r="Q340" i="6"/>
  <c r="Z340" i="6"/>
  <c r="A341" i="6"/>
  <c r="E341" i="6" s="1"/>
  <c r="B341" i="6"/>
  <c r="N341" i="6" s="1"/>
  <c r="C341" i="6"/>
  <c r="Q341" i="6"/>
  <c r="Z341" i="6"/>
  <c r="A342" i="6"/>
  <c r="E342" i="6" s="1"/>
  <c r="B342" i="6"/>
  <c r="N342" i="6" s="1"/>
  <c r="C342" i="6"/>
  <c r="Q342" i="6"/>
  <c r="Z342" i="6"/>
  <c r="A343" i="6"/>
  <c r="E343" i="6" s="1"/>
  <c r="B343" i="6"/>
  <c r="N343" i="6" s="1"/>
  <c r="C343" i="6"/>
  <c r="Q343" i="6"/>
  <c r="Z343" i="6"/>
  <c r="A344" i="6"/>
  <c r="E344" i="6" s="1"/>
  <c r="B344" i="6"/>
  <c r="N344" i="6" s="1"/>
  <c r="C344" i="6"/>
  <c r="Q344" i="6"/>
  <c r="Z344" i="6"/>
  <c r="A345" i="6"/>
  <c r="E345" i="6" s="1"/>
  <c r="B345" i="6"/>
  <c r="N345" i="6" s="1"/>
  <c r="C345" i="6"/>
  <c r="Q345" i="6"/>
  <c r="Z345" i="6"/>
  <c r="A346" i="6"/>
  <c r="E346" i="6" s="1"/>
  <c r="B346" i="6"/>
  <c r="N346" i="6" s="1"/>
  <c r="C346" i="6"/>
  <c r="Q346" i="6"/>
  <c r="Z346" i="6"/>
  <c r="A347" i="6"/>
  <c r="E347" i="6" s="1"/>
  <c r="B347" i="6"/>
  <c r="N347" i="6" s="1"/>
  <c r="C347" i="6"/>
  <c r="Q347" i="6"/>
  <c r="Z347" i="6"/>
  <c r="A348" i="6"/>
  <c r="E348" i="6" s="1"/>
  <c r="B348" i="6"/>
  <c r="N348" i="6" s="1"/>
  <c r="C348" i="6"/>
  <c r="Q348" i="6"/>
  <c r="Z348" i="6"/>
  <c r="A349" i="6"/>
  <c r="E349" i="6" s="1"/>
  <c r="B349" i="6"/>
  <c r="N349" i="6" s="1"/>
  <c r="C349" i="6"/>
  <c r="Q349" i="6"/>
  <c r="Z349" i="6"/>
  <c r="A350" i="6"/>
  <c r="E350" i="6" s="1"/>
  <c r="B350" i="6"/>
  <c r="N350" i="6" s="1"/>
  <c r="C350" i="6"/>
  <c r="Q350" i="6"/>
  <c r="Z350" i="6"/>
  <c r="A351" i="6"/>
  <c r="E351" i="6" s="1"/>
  <c r="B351" i="6"/>
  <c r="N351" i="6" s="1"/>
  <c r="C351" i="6"/>
  <c r="Q351" i="6"/>
  <c r="Z351" i="6"/>
  <c r="A352" i="6"/>
  <c r="E352" i="6" s="1"/>
  <c r="B352" i="6"/>
  <c r="N352" i="6" s="1"/>
  <c r="C352" i="6"/>
  <c r="Q352" i="6"/>
  <c r="Z352" i="6"/>
  <c r="A353" i="6"/>
  <c r="E353" i="6" s="1"/>
  <c r="B353" i="6"/>
  <c r="N353" i="6" s="1"/>
  <c r="C353" i="6"/>
  <c r="Q353" i="6"/>
  <c r="Z353" i="6"/>
  <c r="A354" i="6"/>
  <c r="E354" i="6" s="1"/>
  <c r="B354" i="6"/>
  <c r="N354" i="6" s="1"/>
  <c r="C354" i="6"/>
  <c r="Q354" i="6"/>
  <c r="Z354" i="6"/>
  <c r="A355" i="6"/>
  <c r="E355" i="6" s="1"/>
  <c r="B355" i="6"/>
  <c r="N355" i="6" s="1"/>
  <c r="C355" i="6"/>
  <c r="Q355" i="6"/>
  <c r="Z355" i="6"/>
  <c r="A356" i="6"/>
  <c r="E356" i="6" s="1"/>
  <c r="B356" i="6"/>
  <c r="N356" i="6" s="1"/>
  <c r="C356" i="6"/>
  <c r="Q356" i="6"/>
  <c r="Z356" i="6"/>
  <c r="A357" i="6"/>
  <c r="E357" i="6" s="1"/>
  <c r="B357" i="6"/>
  <c r="N357" i="6" s="1"/>
  <c r="C357" i="6"/>
  <c r="Q357" i="6"/>
  <c r="Z357" i="6"/>
  <c r="A358" i="6"/>
  <c r="E358" i="6" s="1"/>
  <c r="B358" i="6"/>
  <c r="N358" i="6" s="1"/>
  <c r="C358" i="6"/>
  <c r="Q358" i="6"/>
  <c r="Z358" i="6"/>
  <c r="A359" i="6"/>
  <c r="E359" i="6" s="1"/>
  <c r="B359" i="6"/>
  <c r="N359" i="6" s="1"/>
  <c r="C359" i="6"/>
  <c r="Q359" i="6"/>
  <c r="Z359" i="6"/>
  <c r="A360" i="6"/>
  <c r="E360" i="6" s="1"/>
  <c r="B360" i="6"/>
  <c r="N360" i="6" s="1"/>
  <c r="C360" i="6"/>
  <c r="Q360" i="6"/>
  <c r="Z360" i="6"/>
  <c r="A361" i="6"/>
  <c r="E361" i="6" s="1"/>
  <c r="B361" i="6"/>
  <c r="N361" i="6" s="1"/>
  <c r="C361" i="6"/>
  <c r="Q361" i="6"/>
  <c r="Z361" i="6"/>
  <c r="A362" i="6"/>
  <c r="E362" i="6" s="1"/>
  <c r="B362" i="6"/>
  <c r="N362" i="6" s="1"/>
  <c r="C362" i="6"/>
  <c r="Q362" i="6"/>
  <c r="Z362" i="6"/>
  <c r="A363" i="6"/>
  <c r="E363" i="6" s="1"/>
  <c r="B363" i="6"/>
  <c r="N363" i="6" s="1"/>
  <c r="C363" i="6"/>
  <c r="Q363" i="6"/>
  <c r="Z363" i="6"/>
  <c r="A364" i="6"/>
  <c r="E364" i="6" s="1"/>
  <c r="B364" i="6"/>
  <c r="N364" i="6" s="1"/>
  <c r="C364" i="6"/>
  <c r="Q364" i="6"/>
  <c r="Z364" i="6"/>
  <c r="A365" i="6"/>
  <c r="E365" i="6" s="1"/>
  <c r="B365" i="6"/>
  <c r="N365" i="6" s="1"/>
  <c r="C365" i="6"/>
  <c r="Q365" i="6"/>
  <c r="Z365" i="6"/>
  <c r="A366" i="6"/>
  <c r="E366" i="6" s="1"/>
  <c r="B366" i="6"/>
  <c r="N366" i="6" s="1"/>
  <c r="C366" i="6"/>
  <c r="Q366" i="6"/>
  <c r="Z366" i="6"/>
  <c r="A367" i="6"/>
  <c r="E367" i="6" s="1"/>
  <c r="B367" i="6"/>
  <c r="N367" i="6" s="1"/>
  <c r="C367" i="6"/>
  <c r="Q367" i="6"/>
  <c r="Z367" i="6"/>
  <c r="A368" i="6"/>
  <c r="E368" i="6" s="1"/>
  <c r="B368" i="6"/>
  <c r="N368" i="6" s="1"/>
  <c r="C368" i="6"/>
  <c r="Q368" i="6"/>
  <c r="Z368" i="6"/>
  <c r="A369" i="6"/>
  <c r="E369" i="6" s="1"/>
  <c r="B369" i="6"/>
  <c r="N369" i="6" s="1"/>
  <c r="C369" i="6"/>
  <c r="Q369" i="6"/>
  <c r="Z369" i="6"/>
  <c r="A370" i="6"/>
  <c r="E370" i="6" s="1"/>
  <c r="B370" i="6"/>
  <c r="N370" i="6" s="1"/>
  <c r="C370" i="6"/>
  <c r="Q370" i="6"/>
  <c r="Z370" i="6"/>
  <c r="A371" i="6"/>
  <c r="E371" i="6" s="1"/>
  <c r="B371" i="6"/>
  <c r="N371" i="6" s="1"/>
  <c r="C371" i="6"/>
  <c r="Q371" i="6"/>
  <c r="Z371" i="6"/>
  <c r="A372" i="6"/>
  <c r="E372" i="6" s="1"/>
  <c r="B372" i="6"/>
  <c r="N372" i="6" s="1"/>
  <c r="C372" i="6"/>
  <c r="Q372" i="6"/>
  <c r="Z372" i="6"/>
  <c r="A373" i="6"/>
  <c r="E373" i="6" s="1"/>
  <c r="B373" i="6"/>
  <c r="N373" i="6" s="1"/>
  <c r="C373" i="6"/>
  <c r="Q373" i="6"/>
  <c r="Z373" i="6"/>
  <c r="A374" i="6"/>
  <c r="E374" i="6" s="1"/>
  <c r="B374" i="6"/>
  <c r="N374" i="6" s="1"/>
  <c r="C374" i="6"/>
  <c r="Q374" i="6"/>
  <c r="Z374" i="6"/>
  <c r="A375" i="6"/>
  <c r="E375" i="6" s="1"/>
  <c r="B375" i="6"/>
  <c r="N375" i="6" s="1"/>
  <c r="C375" i="6"/>
  <c r="Q375" i="6"/>
  <c r="Z375" i="6"/>
  <c r="A376" i="6"/>
  <c r="E376" i="6" s="1"/>
  <c r="B376" i="6"/>
  <c r="N376" i="6" s="1"/>
  <c r="C376" i="6"/>
  <c r="Q376" i="6"/>
  <c r="Z376" i="6"/>
  <c r="A377" i="6"/>
  <c r="E377" i="6" s="1"/>
  <c r="B377" i="6"/>
  <c r="N377" i="6" s="1"/>
  <c r="C377" i="6"/>
  <c r="Q377" i="6"/>
  <c r="Z377" i="6"/>
  <c r="A378" i="6"/>
  <c r="E378" i="6" s="1"/>
  <c r="B378" i="6"/>
  <c r="N378" i="6" s="1"/>
  <c r="C378" i="6"/>
  <c r="Q378" i="6"/>
  <c r="Z378" i="6"/>
  <c r="A379" i="6"/>
  <c r="E379" i="6" s="1"/>
  <c r="B379" i="6"/>
  <c r="N379" i="6" s="1"/>
  <c r="C379" i="6"/>
  <c r="Q379" i="6"/>
  <c r="Z379" i="6"/>
  <c r="A380" i="6"/>
  <c r="E380" i="6" s="1"/>
  <c r="B380" i="6"/>
  <c r="N380" i="6" s="1"/>
  <c r="C380" i="6"/>
  <c r="Q380" i="6"/>
  <c r="Z380" i="6"/>
  <c r="A381" i="6"/>
  <c r="E381" i="6" s="1"/>
  <c r="B381" i="6"/>
  <c r="N381" i="6" s="1"/>
  <c r="C381" i="6"/>
  <c r="Q381" i="6"/>
  <c r="Z381" i="6"/>
  <c r="A382" i="6"/>
  <c r="E382" i="6" s="1"/>
  <c r="B382" i="6"/>
  <c r="N382" i="6" s="1"/>
  <c r="C382" i="6"/>
  <c r="Q382" i="6"/>
  <c r="Z382" i="6"/>
  <c r="A383" i="6"/>
  <c r="E383" i="6" s="1"/>
  <c r="B383" i="6"/>
  <c r="N383" i="6" s="1"/>
  <c r="C383" i="6"/>
  <c r="Q383" i="6"/>
  <c r="Z383" i="6"/>
  <c r="A384" i="6"/>
  <c r="E384" i="6" s="1"/>
  <c r="B384" i="6"/>
  <c r="N384" i="6" s="1"/>
  <c r="C384" i="6"/>
  <c r="Q384" i="6"/>
  <c r="Z384" i="6"/>
  <c r="A385" i="6"/>
  <c r="E385" i="6" s="1"/>
  <c r="B385" i="6"/>
  <c r="N385" i="6" s="1"/>
  <c r="C385" i="6"/>
  <c r="Q385" i="6"/>
  <c r="Z385" i="6"/>
  <c r="A386" i="6"/>
  <c r="E386" i="6" s="1"/>
  <c r="B386" i="6"/>
  <c r="N386" i="6" s="1"/>
  <c r="C386" i="6"/>
  <c r="Q386" i="6"/>
  <c r="Z386" i="6"/>
  <c r="A387" i="6"/>
  <c r="E387" i="6" s="1"/>
  <c r="B387" i="6"/>
  <c r="N387" i="6" s="1"/>
  <c r="C387" i="6"/>
  <c r="Q387" i="6"/>
  <c r="Z387" i="6"/>
  <c r="A388" i="6"/>
  <c r="E388" i="6" s="1"/>
  <c r="B388" i="6"/>
  <c r="N388" i="6" s="1"/>
  <c r="C388" i="6"/>
  <c r="Q388" i="6"/>
  <c r="Z388" i="6"/>
  <c r="A389" i="6"/>
  <c r="E389" i="6" s="1"/>
  <c r="B389" i="6"/>
  <c r="N389" i="6" s="1"/>
  <c r="C389" i="6"/>
  <c r="Q389" i="6"/>
  <c r="Z389" i="6"/>
  <c r="A390" i="6"/>
  <c r="E390" i="6" s="1"/>
  <c r="B390" i="6"/>
  <c r="N390" i="6" s="1"/>
  <c r="C390" i="6"/>
  <c r="Q390" i="6"/>
  <c r="Z390" i="6"/>
  <c r="A391" i="6"/>
  <c r="E391" i="6" s="1"/>
  <c r="B391" i="6"/>
  <c r="N391" i="6" s="1"/>
  <c r="C391" i="6"/>
  <c r="Q391" i="6"/>
  <c r="Z391" i="6"/>
  <c r="A392" i="6"/>
  <c r="E392" i="6" s="1"/>
  <c r="B392" i="6"/>
  <c r="N392" i="6" s="1"/>
  <c r="C392" i="6"/>
  <c r="Q392" i="6"/>
  <c r="Z392" i="6"/>
  <c r="A393" i="6"/>
  <c r="E393" i="6" s="1"/>
  <c r="B393" i="6"/>
  <c r="N393" i="6" s="1"/>
  <c r="C393" i="6"/>
  <c r="Q393" i="6"/>
  <c r="Z393" i="6"/>
  <c r="A394" i="6"/>
  <c r="E394" i="6" s="1"/>
  <c r="B394" i="6"/>
  <c r="N394" i="6" s="1"/>
  <c r="C394" i="6"/>
  <c r="Q394" i="6"/>
  <c r="Z394" i="6"/>
  <c r="A395" i="6"/>
  <c r="E395" i="6" s="1"/>
  <c r="B395" i="6"/>
  <c r="N395" i="6" s="1"/>
  <c r="C395" i="6"/>
  <c r="Q395" i="6"/>
  <c r="Z395" i="6"/>
  <c r="A396" i="6"/>
  <c r="E396" i="6" s="1"/>
  <c r="B396" i="6"/>
  <c r="N396" i="6" s="1"/>
  <c r="C396" i="6"/>
  <c r="Q396" i="6"/>
  <c r="Z396" i="6"/>
  <c r="A397" i="6"/>
  <c r="E397" i="6" s="1"/>
  <c r="B397" i="6"/>
  <c r="N397" i="6" s="1"/>
  <c r="C397" i="6"/>
  <c r="Q397" i="6"/>
  <c r="Z397" i="6"/>
  <c r="A398" i="6"/>
  <c r="E398" i="6" s="1"/>
  <c r="B398" i="6"/>
  <c r="N398" i="6" s="1"/>
  <c r="C398" i="6"/>
  <c r="Q398" i="6"/>
  <c r="Z398" i="6"/>
  <c r="A399" i="6"/>
  <c r="E399" i="6" s="1"/>
  <c r="B399" i="6"/>
  <c r="N399" i="6" s="1"/>
  <c r="C399" i="6"/>
  <c r="Q399" i="6"/>
  <c r="Z399" i="6"/>
  <c r="A400" i="6"/>
  <c r="E400" i="6" s="1"/>
  <c r="B400" i="6"/>
  <c r="N400" i="6" s="1"/>
  <c r="C400" i="6"/>
  <c r="Q400" i="6"/>
  <c r="Z400" i="6"/>
  <c r="A401" i="6"/>
  <c r="E401" i="6" s="1"/>
  <c r="B401" i="6"/>
  <c r="N401" i="6" s="1"/>
  <c r="C401" i="6"/>
  <c r="Q401" i="6"/>
  <c r="Z401" i="6"/>
  <c r="A402" i="6"/>
  <c r="E402" i="6" s="1"/>
  <c r="B402" i="6"/>
  <c r="N402" i="6" s="1"/>
  <c r="C402" i="6"/>
  <c r="Q402" i="6"/>
  <c r="Z402" i="6"/>
  <c r="A403" i="6"/>
  <c r="E403" i="6" s="1"/>
  <c r="B403" i="6"/>
  <c r="N403" i="6" s="1"/>
  <c r="C403" i="6"/>
  <c r="Q403" i="6"/>
  <c r="Z403" i="6"/>
  <c r="A404" i="6"/>
  <c r="E404" i="6" s="1"/>
  <c r="B404" i="6"/>
  <c r="N404" i="6" s="1"/>
  <c r="C404" i="6"/>
  <c r="Q404" i="6"/>
  <c r="Z404" i="6"/>
  <c r="A405" i="6"/>
  <c r="E405" i="6" s="1"/>
  <c r="B405" i="6"/>
  <c r="N405" i="6" s="1"/>
  <c r="C405" i="6"/>
  <c r="Q405" i="6"/>
  <c r="Z405" i="6"/>
  <c r="A406" i="6"/>
  <c r="E406" i="6" s="1"/>
  <c r="B406" i="6"/>
  <c r="N406" i="6" s="1"/>
  <c r="C406" i="6"/>
  <c r="Q406" i="6"/>
  <c r="Z406" i="6"/>
  <c r="A407" i="6"/>
  <c r="E407" i="6" s="1"/>
  <c r="B407" i="6"/>
  <c r="N407" i="6" s="1"/>
  <c r="C407" i="6"/>
  <c r="Q407" i="6"/>
  <c r="Z407" i="6"/>
  <c r="A408" i="6"/>
  <c r="E408" i="6" s="1"/>
  <c r="B408" i="6"/>
  <c r="N408" i="6" s="1"/>
  <c r="C408" i="6"/>
  <c r="Q408" i="6"/>
  <c r="Z408" i="6"/>
  <c r="A409" i="6"/>
  <c r="E409" i="6" s="1"/>
  <c r="B409" i="6"/>
  <c r="N409" i="6" s="1"/>
  <c r="C409" i="6"/>
  <c r="Q409" i="6"/>
  <c r="Z409" i="6"/>
  <c r="A410" i="6"/>
  <c r="E410" i="6" s="1"/>
  <c r="B410" i="6"/>
  <c r="N410" i="6" s="1"/>
  <c r="C410" i="6"/>
  <c r="Q410" i="6"/>
  <c r="Z410" i="6"/>
  <c r="A411" i="6"/>
  <c r="E411" i="6" s="1"/>
  <c r="B411" i="6"/>
  <c r="N411" i="6" s="1"/>
  <c r="C411" i="6"/>
  <c r="Q411" i="6"/>
  <c r="Z411" i="6"/>
  <c r="A412" i="6"/>
  <c r="E412" i="6" s="1"/>
  <c r="B412" i="6"/>
  <c r="N412" i="6" s="1"/>
  <c r="C412" i="6"/>
  <c r="Q412" i="6"/>
  <c r="Z412" i="6"/>
  <c r="A413" i="6"/>
  <c r="E413" i="6" s="1"/>
  <c r="B413" i="6"/>
  <c r="N413" i="6" s="1"/>
  <c r="C413" i="6"/>
  <c r="Q413" i="6"/>
  <c r="Z413" i="6"/>
  <c r="A414" i="6"/>
  <c r="E414" i="6" s="1"/>
  <c r="B414" i="6"/>
  <c r="N414" i="6" s="1"/>
  <c r="C414" i="6"/>
  <c r="Q414" i="6"/>
  <c r="Z414" i="6"/>
  <c r="A415" i="6"/>
  <c r="E415" i="6" s="1"/>
  <c r="B415" i="6"/>
  <c r="N415" i="6" s="1"/>
  <c r="C415" i="6"/>
  <c r="Q415" i="6"/>
  <c r="Z415" i="6"/>
  <c r="A416" i="6"/>
  <c r="E416" i="6" s="1"/>
  <c r="B416" i="6"/>
  <c r="N416" i="6" s="1"/>
  <c r="C416" i="6"/>
  <c r="Q416" i="6"/>
  <c r="Z416" i="6"/>
  <c r="A417" i="6"/>
  <c r="E417" i="6" s="1"/>
  <c r="B417" i="6"/>
  <c r="N417" i="6" s="1"/>
  <c r="C417" i="6"/>
  <c r="Q417" i="6"/>
  <c r="Z417" i="6"/>
  <c r="A418" i="6"/>
  <c r="E418" i="6" s="1"/>
  <c r="B418" i="6"/>
  <c r="N418" i="6" s="1"/>
  <c r="C418" i="6"/>
  <c r="Q418" i="6"/>
  <c r="Z418" i="6"/>
  <c r="A419" i="6"/>
  <c r="E419" i="6" s="1"/>
  <c r="B419" i="6"/>
  <c r="N419" i="6" s="1"/>
  <c r="C419" i="6"/>
  <c r="Q419" i="6"/>
  <c r="Z419" i="6"/>
  <c r="A420" i="6"/>
  <c r="E420" i="6" s="1"/>
  <c r="B420" i="6"/>
  <c r="N420" i="6" s="1"/>
  <c r="C420" i="6"/>
  <c r="Q420" i="6"/>
  <c r="Z420" i="6"/>
  <c r="A421" i="6"/>
  <c r="E421" i="6" s="1"/>
  <c r="B421" i="6"/>
  <c r="N421" i="6" s="1"/>
  <c r="C421" i="6"/>
  <c r="Q421" i="6"/>
  <c r="Z421" i="6"/>
  <c r="A422" i="6"/>
  <c r="E422" i="6" s="1"/>
  <c r="B422" i="6"/>
  <c r="N422" i="6" s="1"/>
  <c r="C422" i="6"/>
  <c r="Q422" i="6"/>
  <c r="Z422" i="6"/>
  <c r="A423" i="6"/>
  <c r="E423" i="6" s="1"/>
  <c r="B423" i="6"/>
  <c r="N423" i="6" s="1"/>
  <c r="C423" i="6"/>
  <c r="Q423" i="6"/>
  <c r="Z423" i="6"/>
  <c r="A424" i="6"/>
  <c r="E424" i="6" s="1"/>
  <c r="B424" i="6"/>
  <c r="N424" i="6" s="1"/>
  <c r="C424" i="6"/>
  <c r="Q424" i="6"/>
  <c r="Z424" i="6"/>
  <c r="A425" i="6"/>
  <c r="E425" i="6" s="1"/>
  <c r="B425" i="6"/>
  <c r="N425" i="6" s="1"/>
  <c r="C425" i="6"/>
  <c r="Q425" i="6"/>
  <c r="Z425" i="6"/>
  <c r="A426" i="6"/>
  <c r="E426" i="6" s="1"/>
  <c r="B426" i="6"/>
  <c r="N426" i="6" s="1"/>
  <c r="C426" i="6"/>
  <c r="Q426" i="6"/>
  <c r="Z426" i="6"/>
  <c r="A427" i="6"/>
  <c r="E427" i="6" s="1"/>
  <c r="B427" i="6"/>
  <c r="N427" i="6" s="1"/>
  <c r="C427" i="6"/>
  <c r="Q427" i="6"/>
  <c r="Z427" i="6"/>
  <c r="A428" i="6"/>
  <c r="E428" i="6" s="1"/>
  <c r="B428" i="6"/>
  <c r="N428" i="6" s="1"/>
  <c r="C428" i="6"/>
  <c r="Q428" i="6"/>
  <c r="Z428" i="6"/>
  <c r="A429" i="6"/>
  <c r="E429" i="6" s="1"/>
  <c r="B429" i="6"/>
  <c r="N429" i="6" s="1"/>
  <c r="C429" i="6"/>
  <c r="Q429" i="6"/>
  <c r="Z429" i="6"/>
  <c r="A430" i="6"/>
  <c r="E430" i="6" s="1"/>
  <c r="B430" i="6"/>
  <c r="N430" i="6" s="1"/>
  <c r="C430" i="6"/>
  <c r="Q430" i="6"/>
  <c r="Z430" i="6"/>
  <c r="A431" i="6"/>
  <c r="E431" i="6" s="1"/>
  <c r="B431" i="6"/>
  <c r="N431" i="6" s="1"/>
  <c r="C431" i="6"/>
  <c r="Q431" i="6"/>
  <c r="Z431" i="6"/>
  <c r="A432" i="6"/>
  <c r="E432" i="6" s="1"/>
  <c r="B432" i="6"/>
  <c r="N432" i="6" s="1"/>
  <c r="C432" i="6"/>
  <c r="Q432" i="6"/>
  <c r="Z432" i="6"/>
  <c r="A433" i="6"/>
  <c r="E433" i="6" s="1"/>
  <c r="B433" i="6"/>
  <c r="N433" i="6" s="1"/>
  <c r="C433" i="6"/>
  <c r="Q433" i="6"/>
  <c r="Z433" i="6"/>
  <c r="A434" i="6"/>
  <c r="E434" i="6" s="1"/>
  <c r="B434" i="6"/>
  <c r="N434" i="6" s="1"/>
  <c r="C434" i="6"/>
  <c r="Q434" i="6"/>
  <c r="Z434" i="6"/>
  <c r="A435" i="6"/>
  <c r="E435" i="6" s="1"/>
  <c r="B435" i="6"/>
  <c r="N435" i="6" s="1"/>
  <c r="C435" i="6"/>
  <c r="Q435" i="6"/>
  <c r="Z435" i="6"/>
  <c r="A436" i="6"/>
  <c r="E436" i="6" s="1"/>
  <c r="B436" i="6"/>
  <c r="N436" i="6" s="1"/>
  <c r="C436" i="6"/>
  <c r="Q436" i="6"/>
  <c r="Z436" i="6"/>
  <c r="A437" i="6"/>
  <c r="E437" i="6" s="1"/>
  <c r="B437" i="6"/>
  <c r="N437" i="6" s="1"/>
  <c r="C437" i="6"/>
  <c r="Q437" i="6"/>
  <c r="Z437" i="6"/>
  <c r="A438" i="6"/>
  <c r="E438" i="6" s="1"/>
  <c r="B438" i="6"/>
  <c r="N438" i="6" s="1"/>
  <c r="C438" i="6"/>
  <c r="Q438" i="6"/>
  <c r="Z438" i="6"/>
  <c r="A439" i="6"/>
  <c r="E439" i="6" s="1"/>
  <c r="B439" i="6"/>
  <c r="N439" i="6" s="1"/>
  <c r="C439" i="6"/>
  <c r="Q439" i="6"/>
  <c r="Z439" i="6"/>
  <c r="A440" i="6"/>
  <c r="E440" i="6" s="1"/>
  <c r="B440" i="6"/>
  <c r="N440" i="6" s="1"/>
  <c r="C440" i="6"/>
  <c r="Q440" i="6"/>
  <c r="Z440" i="6"/>
  <c r="A441" i="6"/>
  <c r="E441" i="6" s="1"/>
  <c r="B441" i="6"/>
  <c r="N441" i="6" s="1"/>
  <c r="C441" i="6"/>
  <c r="Q441" i="6"/>
  <c r="Z441" i="6"/>
  <c r="A442" i="6"/>
  <c r="E442" i="6" s="1"/>
  <c r="B442" i="6"/>
  <c r="N442" i="6" s="1"/>
  <c r="C442" i="6"/>
  <c r="Q442" i="6"/>
  <c r="Z442" i="6"/>
  <c r="A443" i="6"/>
  <c r="E443" i="6" s="1"/>
  <c r="B443" i="6"/>
  <c r="N443" i="6" s="1"/>
  <c r="C443" i="6"/>
  <c r="Q443" i="6"/>
  <c r="Z443" i="6"/>
  <c r="A444" i="6"/>
  <c r="E444" i="6" s="1"/>
  <c r="B444" i="6"/>
  <c r="N444" i="6" s="1"/>
  <c r="C444" i="6"/>
  <c r="Q444" i="6"/>
  <c r="Z444" i="6"/>
  <c r="A445" i="6"/>
  <c r="E445" i="6" s="1"/>
  <c r="B445" i="6"/>
  <c r="N445" i="6" s="1"/>
  <c r="C445" i="6"/>
  <c r="Q445" i="6"/>
  <c r="Z445" i="6"/>
  <c r="A446" i="6"/>
  <c r="E446" i="6" s="1"/>
  <c r="B446" i="6"/>
  <c r="N446" i="6" s="1"/>
  <c r="C446" i="6"/>
  <c r="Q446" i="6"/>
  <c r="Z446" i="6"/>
  <c r="A447" i="6"/>
  <c r="E447" i="6" s="1"/>
  <c r="B447" i="6"/>
  <c r="N447" i="6" s="1"/>
  <c r="C447" i="6"/>
  <c r="Q447" i="6"/>
  <c r="Z447" i="6"/>
  <c r="A448" i="6"/>
  <c r="E448" i="6" s="1"/>
  <c r="B448" i="6"/>
  <c r="N448" i="6" s="1"/>
  <c r="C448" i="6"/>
  <c r="Q448" i="6"/>
  <c r="Z448" i="6"/>
  <c r="A449" i="6"/>
  <c r="E449" i="6" s="1"/>
  <c r="B449" i="6"/>
  <c r="N449" i="6" s="1"/>
  <c r="C449" i="6"/>
  <c r="Q449" i="6"/>
  <c r="Z449" i="6"/>
  <c r="A450" i="6"/>
  <c r="E450" i="6" s="1"/>
  <c r="B450" i="6"/>
  <c r="N450" i="6" s="1"/>
  <c r="C450" i="6"/>
  <c r="Q450" i="6"/>
  <c r="Z450" i="6"/>
  <c r="A451" i="6"/>
  <c r="E451" i="6" s="1"/>
  <c r="B451" i="6"/>
  <c r="N451" i="6" s="1"/>
  <c r="C451" i="6"/>
  <c r="Q451" i="6"/>
  <c r="Z451" i="6"/>
  <c r="A452" i="6"/>
  <c r="E452" i="6" s="1"/>
  <c r="B452" i="6"/>
  <c r="N452" i="6" s="1"/>
  <c r="C452" i="6"/>
  <c r="Q452" i="6"/>
  <c r="Z452" i="6"/>
  <c r="A453" i="6"/>
  <c r="E453" i="6" s="1"/>
  <c r="B453" i="6"/>
  <c r="N453" i="6" s="1"/>
  <c r="C453" i="6"/>
  <c r="Q453" i="6"/>
  <c r="Z453" i="6"/>
  <c r="A454" i="6"/>
  <c r="E454" i="6" s="1"/>
  <c r="B454" i="6"/>
  <c r="N454" i="6" s="1"/>
  <c r="C454" i="6"/>
  <c r="Q454" i="6"/>
  <c r="Z454" i="6"/>
  <c r="A455" i="6"/>
  <c r="E455" i="6" s="1"/>
  <c r="B455" i="6"/>
  <c r="N455" i="6" s="1"/>
  <c r="C455" i="6"/>
  <c r="Q455" i="6"/>
  <c r="Z455" i="6"/>
  <c r="A456" i="6"/>
  <c r="E456" i="6" s="1"/>
  <c r="B456" i="6"/>
  <c r="N456" i="6" s="1"/>
  <c r="C456" i="6"/>
  <c r="Q456" i="6"/>
  <c r="Z456" i="6"/>
  <c r="A457" i="6"/>
  <c r="E457" i="6" s="1"/>
  <c r="B457" i="6"/>
  <c r="N457" i="6" s="1"/>
  <c r="C457" i="6"/>
  <c r="Q457" i="6"/>
  <c r="Z457" i="6"/>
  <c r="A458" i="6"/>
  <c r="E458" i="6" s="1"/>
  <c r="B458" i="6"/>
  <c r="N458" i="6" s="1"/>
  <c r="C458" i="6"/>
  <c r="Q458" i="6"/>
  <c r="Z458" i="6"/>
  <c r="A459" i="6"/>
  <c r="E459" i="6" s="1"/>
  <c r="B459" i="6"/>
  <c r="N459" i="6" s="1"/>
  <c r="C459" i="6"/>
  <c r="Q459" i="6"/>
  <c r="Z459" i="6"/>
  <c r="A460" i="6"/>
  <c r="E460" i="6" s="1"/>
  <c r="B460" i="6"/>
  <c r="N460" i="6" s="1"/>
  <c r="C460" i="6"/>
  <c r="Q460" i="6"/>
  <c r="Z460" i="6"/>
  <c r="A461" i="6"/>
  <c r="E461" i="6" s="1"/>
  <c r="B461" i="6"/>
  <c r="N461" i="6" s="1"/>
  <c r="C461" i="6"/>
  <c r="Q461" i="6"/>
  <c r="Z461" i="6"/>
  <c r="A462" i="6"/>
  <c r="E462" i="6" s="1"/>
  <c r="B462" i="6"/>
  <c r="N462" i="6" s="1"/>
  <c r="C462" i="6"/>
  <c r="Q462" i="6"/>
  <c r="Z462" i="6"/>
  <c r="A463" i="6"/>
  <c r="E463" i="6" s="1"/>
  <c r="B463" i="6"/>
  <c r="N463" i="6" s="1"/>
  <c r="C463" i="6"/>
  <c r="Q463" i="6"/>
  <c r="Z463" i="6"/>
  <c r="A464" i="6"/>
  <c r="E464" i="6" s="1"/>
  <c r="B464" i="6"/>
  <c r="N464" i="6" s="1"/>
  <c r="C464" i="6"/>
  <c r="Q464" i="6"/>
  <c r="Z464" i="6"/>
  <c r="A465" i="6"/>
  <c r="E465" i="6" s="1"/>
  <c r="B465" i="6"/>
  <c r="N465" i="6" s="1"/>
  <c r="C465" i="6"/>
  <c r="Q465" i="6"/>
  <c r="Z465" i="6"/>
  <c r="A466" i="6"/>
  <c r="E466" i="6" s="1"/>
  <c r="B466" i="6"/>
  <c r="N466" i="6" s="1"/>
  <c r="C466" i="6"/>
  <c r="Q466" i="6"/>
  <c r="Z466" i="6"/>
  <c r="A467" i="6"/>
  <c r="E467" i="6" s="1"/>
  <c r="B467" i="6"/>
  <c r="N467" i="6" s="1"/>
  <c r="C467" i="6"/>
  <c r="Q467" i="6"/>
  <c r="Z467" i="6"/>
  <c r="A468" i="6"/>
  <c r="E468" i="6" s="1"/>
  <c r="B468" i="6"/>
  <c r="N468" i="6" s="1"/>
  <c r="C468" i="6"/>
  <c r="Q468" i="6"/>
  <c r="Z468" i="6"/>
  <c r="A469" i="6"/>
  <c r="E469" i="6" s="1"/>
  <c r="B469" i="6"/>
  <c r="N469" i="6" s="1"/>
  <c r="C469" i="6"/>
  <c r="Q469" i="6"/>
  <c r="Z469" i="6"/>
  <c r="A470" i="6"/>
  <c r="E470" i="6" s="1"/>
  <c r="B470" i="6"/>
  <c r="N470" i="6" s="1"/>
  <c r="C470" i="6"/>
  <c r="Q470" i="6"/>
  <c r="Z470" i="6"/>
  <c r="A471" i="6"/>
  <c r="E471" i="6" s="1"/>
  <c r="B471" i="6"/>
  <c r="N471" i="6" s="1"/>
  <c r="C471" i="6"/>
  <c r="Q471" i="6"/>
  <c r="Z471" i="6"/>
  <c r="A472" i="6"/>
  <c r="E472" i="6" s="1"/>
  <c r="B472" i="6"/>
  <c r="N472" i="6" s="1"/>
  <c r="C472" i="6"/>
  <c r="R472" i="6" s="1"/>
  <c r="S472" i="6" s="1"/>
  <c r="Q472" i="6"/>
  <c r="Z472" i="6"/>
  <c r="A473" i="6"/>
  <c r="E473" i="6" s="1"/>
  <c r="B473" i="6"/>
  <c r="N473" i="6" s="1"/>
  <c r="C473" i="6"/>
  <c r="Q473" i="6"/>
  <c r="Z473" i="6"/>
  <c r="A474" i="6"/>
  <c r="E474" i="6" s="1"/>
  <c r="B474" i="6"/>
  <c r="N474" i="6" s="1"/>
  <c r="C474" i="6"/>
  <c r="Q474" i="6"/>
  <c r="Z474" i="6"/>
  <c r="A475" i="6"/>
  <c r="E475" i="6" s="1"/>
  <c r="B475" i="6"/>
  <c r="N475" i="6" s="1"/>
  <c r="C475" i="6"/>
  <c r="Q475" i="6"/>
  <c r="Z475" i="6"/>
  <c r="A476" i="6"/>
  <c r="E476" i="6" s="1"/>
  <c r="B476" i="6"/>
  <c r="N476" i="6" s="1"/>
  <c r="C476" i="6"/>
  <c r="Q476" i="6"/>
  <c r="Z476" i="6"/>
  <c r="A477" i="6"/>
  <c r="E477" i="6" s="1"/>
  <c r="B477" i="6"/>
  <c r="N477" i="6" s="1"/>
  <c r="C477" i="6"/>
  <c r="Q477" i="6"/>
  <c r="Z477" i="6"/>
  <c r="A478" i="6"/>
  <c r="E478" i="6" s="1"/>
  <c r="B478" i="6"/>
  <c r="N478" i="6" s="1"/>
  <c r="C478" i="6"/>
  <c r="Q478" i="6"/>
  <c r="Z478" i="6"/>
  <c r="A479" i="6"/>
  <c r="E479" i="6" s="1"/>
  <c r="B479" i="6"/>
  <c r="N479" i="6" s="1"/>
  <c r="C479" i="6"/>
  <c r="Q479" i="6"/>
  <c r="Z479" i="6"/>
  <c r="A480" i="6"/>
  <c r="E480" i="6" s="1"/>
  <c r="B480" i="6"/>
  <c r="N480" i="6" s="1"/>
  <c r="C480" i="6"/>
  <c r="Q480" i="6"/>
  <c r="Z480" i="6"/>
  <c r="A481" i="6"/>
  <c r="E481" i="6" s="1"/>
  <c r="B481" i="6"/>
  <c r="N481" i="6" s="1"/>
  <c r="C481" i="6"/>
  <c r="Q481" i="6"/>
  <c r="Z481" i="6"/>
  <c r="A482" i="6"/>
  <c r="E482" i="6" s="1"/>
  <c r="B482" i="6"/>
  <c r="N482" i="6" s="1"/>
  <c r="C482" i="6"/>
  <c r="Q482" i="6"/>
  <c r="Z482" i="6"/>
  <c r="A483" i="6"/>
  <c r="E483" i="6" s="1"/>
  <c r="B483" i="6"/>
  <c r="N483" i="6" s="1"/>
  <c r="C483" i="6"/>
  <c r="Q483" i="6"/>
  <c r="Z483" i="6"/>
  <c r="A484" i="6"/>
  <c r="E484" i="6" s="1"/>
  <c r="B484" i="6"/>
  <c r="N484" i="6" s="1"/>
  <c r="C484" i="6"/>
  <c r="Q484" i="6"/>
  <c r="Z484" i="6"/>
  <c r="A485" i="6"/>
  <c r="E485" i="6" s="1"/>
  <c r="B485" i="6"/>
  <c r="N485" i="6" s="1"/>
  <c r="C485" i="6"/>
  <c r="Q485" i="6"/>
  <c r="Z485" i="6"/>
  <c r="A486" i="6"/>
  <c r="E486" i="6" s="1"/>
  <c r="B486" i="6"/>
  <c r="N486" i="6" s="1"/>
  <c r="C486" i="6"/>
  <c r="Q486" i="6"/>
  <c r="Z486" i="6"/>
  <c r="A487" i="6"/>
  <c r="E487" i="6" s="1"/>
  <c r="B487" i="6"/>
  <c r="N487" i="6" s="1"/>
  <c r="C487" i="6"/>
  <c r="Q487" i="6"/>
  <c r="Z487" i="6"/>
  <c r="A488" i="6"/>
  <c r="E488" i="6" s="1"/>
  <c r="B488" i="6"/>
  <c r="N488" i="6" s="1"/>
  <c r="C488" i="6"/>
  <c r="Q488" i="6"/>
  <c r="Z488" i="6"/>
  <c r="A489" i="6"/>
  <c r="E489" i="6" s="1"/>
  <c r="B489" i="6"/>
  <c r="N489" i="6" s="1"/>
  <c r="C489" i="6"/>
  <c r="Q489" i="6"/>
  <c r="Z489" i="6"/>
  <c r="A490" i="6"/>
  <c r="E490" i="6" s="1"/>
  <c r="B490" i="6"/>
  <c r="N490" i="6" s="1"/>
  <c r="C490" i="6"/>
  <c r="Q490" i="6"/>
  <c r="Z490" i="6"/>
  <c r="A491" i="6"/>
  <c r="E491" i="6" s="1"/>
  <c r="B491" i="6"/>
  <c r="N491" i="6" s="1"/>
  <c r="C491" i="6"/>
  <c r="Q491" i="6"/>
  <c r="Z491" i="6"/>
  <c r="A492" i="6"/>
  <c r="E492" i="6" s="1"/>
  <c r="B492" i="6"/>
  <c r="N492" i="6" s="1"/>
  <c r="C492" i="6"/>
  <c r="Q492" i="6"/>
  <c r="Z492" i="6"/>
  <c r="A493" i="6"/>
  <c r="E493" i="6" s="1"/>
  <c r="B493" i="6"/>
  <c r="N493" i="6" s="1"/>
  <c r="C493" i="6"/>
  <c r="Q493" i="6"/>
  <c r="Z493" i="6"/>
  <c r="A494" i="6"/>
  <c r="E494" i="6" s="1"/>
  <c r="B494" i="6"/>
  <c r="N494" i="6" s="1"/>
  <c r="C494" i="6"/>
  <c r="Q494" i="6"/>
  <c r="Z494" i="6"/>
  <c r="A495" i="6"/>
  <c r="E495" i="6" s="1"/>
  <c r="B495" i="6"/>
  <c r="N495" i="6" s="1"/>
  <c r="C495" i="6"/>
  <c r="Q495" i="6"/>
  <c r="Z495" i="6"/>
  <c r="A496" i="6"/>
  <c r="E496" i="6" s="1"/>
  <c r="B496" i="6"/>
  <c r="N496" i="6" s="1"/>
  <c r="C496" i="6"/>
  <c r="Q496" i="6"/>
  <c r="Z496" i="6"/>
  <c r="A497" i="6"/>
  <c r="E497" i="6" s="1"/>
  <c r="B497" i="6"/>
  <c r="N497" i="6" s="1"/>
  <c r="C497" i="6"/>
  <c r="Q497" i="6"/>
  <c r="Z497" i="6"/>
  <c r="A498" i="6"/>
  <c r="E498" i="6" s="1"/>
  <c r="B498" i="6"/>
  <c r="N498" i="6" s="1"/>
  <c r="C498" i="6"/>
  <c r="Q498" i="6"/>
  <c r="Z498" i="6"/>
  <c r="A499" i="6"/>
  <c r="E499" i="6" s="1"/>
  <c r="B499" i="6"/>
  <c r="N499" i="6" s="1"/>
  <c r="C499" i="6"/>
  <c r="Q499" i="6"/>
  <c r="Z499" i="6"/>
  <c r="A500" i="6"/>
  <c r="E500" i="6" s="1"/>
  <c r="B500" i="6"/>
  <c r="N500" i="6" s="1"/>
  <c r="C500" i="6"/>
  <c r="Q500" i="6"/>
  <c r="Z500" i="6"/>
  <c r="A501" i="6"/>
  <c r="E501" i="6" s="1"/>
  <c r="B501" i="6"/>
  <c r="N501" i="6" s="1"/>
  <c r="C501" i="6"/>
  <c r="Q501" i="6"/>
  <c r="Z501" i="6"/>
  <c r="A502" i="6"/>
  <c r="E502" i="6" s="1"/>
  <c r="B502" i="6"/>
  <c r="N502" i="6" s="1"/>
  <c r="C502" i="6"/>
  <c r="Q502" i="6"/>
  <c r="Z502" i="6"/>
  <c r="A503" i="6"/>
  <c r="E503" i="6" s="1"/>
  <c r="B503" i="6"/>
  <c r="N503" i="6" s="1"/>
  <c r="C503" i="6"/>
  <c r="Q503" i="6"/>
  <c r="Z503" i="6"/>
  <c r="A504" i="6"/>
  <c r="E504" i="6" s="1"/>
  <c r="B504" i="6"/>
  <c r="N504" i="6" s="1"/>
  <c r="C504" i="6"/>
  <c r="Q504" i="6"/>
  <c r="Z504" i="6"/>
  <c r="A505" i="6"/>
  <c r="E505" i="6" s="1"/>
  <c r="B505" i="6"/>
  <c r="N505" i="6" s="1"/>
  <c r="C505" i="6"/>
  <c r="Q505" i="6"/>
  <c r="Z505" i="6"/>
  <c r="A506" i="6"/>
  <c r="E506" i="6" s="1"/>
  <c r="B506" i="6"/>
  <c r="N506" i="6" s="1"/>
  <c r="C506" i="6"/>
  <c r="Q506" i="6"/>
  <c r="Z506" i="6"/>
  <c r="A507" i="6"/>
  <c r="E507" i="6" s="1"/>
  <c r="B507" i="6"/>
  <c r="N507" i="6" s="1"/>
  <c r="C507" i="6"/>
  <c r="Q507" i="6"/>
  <c r="Z507" i="6"/>
  <c r="A508" i="6"/>
  <c r="E508" i="6" s="1"/>
  <c r="B508" i="6"/>
  <c r="N508" i="6" s="1"/>
  <c r="C508" i="6"/>
  <c r="Q508" i="6"/>
  <c r="Z508" i="6"/>
  <c r="A509" i="6"/>
  <c r="E509" i="6" s="1"/>
  <c r="B509" i="6"/>
  <c r="N509" i="6" s="1"/>
  <c r="C509" i="6"/>
  <c r="Q509" i="6"/>
  <c r="Z509" i="6"/>
  <c r="A510" i="6"/>
  <c r="E510" i="6" s="1"/>
  <c r="B510" i="6"/>
  <c r="N510" i="6" s="1"/>
  <c r="C510" i="6"/>
  <c r="Q510" i="6"/>
  <c r="Z510" i="6"/>
  <c r="A511" i="6"/>
  <c r="E511" i="6" s="1"/>
  <c r="B511" i="6"/>
  <c r="N511" i="6" s="1"/>
  <c r="C511" i="6"/>
  <c r="Q511" i="6"/>
  <c r="Z511" i="6"/>
  <c r="A512" i="6"/>
  <c r="E512" i="6" s="1"/>
  <c r="B512" i="6"/>
  <c r="N512" i="6" s="1"/>
  <c r="C512" i="6"/>
  <c r="Q512" i="6"/>
  <c r="Z512" i="6"/>
  <c r="A513" i="6"/>
  <c r="E513" i="6" s="1"/>
  <c r="B513" i="6"/>
  <c r="N513" i="6" s="1"/>
  <c r="C513" i="6"/>
  <c r="Q513" i="6"/>
  <c r="Z513" i="6"/>
  <c r="A514" i="6"/>
  <c r="E514" i="6" s="1"/>
  <c r="B514" i="6"/>
  <c r="N514" i="6" s="1"/>
  <c r="C514" i="6"/>
  <c r="Q514" i="6"/>
  <c r="Z514" i="6"/>
  <c r="A515" i="6"/>
  <c r="E515" i="6" s="1"/>
  <c r="B515" i="6"/>
  <c r="N515" i="6" s="1"/>
  <c r="C515" i="6"/>
  <c r="Q515" i="6"/>
  <c r="Z515" i="6"/>
  <c r="A516" i="6"/>
  <c r="E516" i="6" s="1"/>
  <c r="B516" i="6"/>
  <c r="N516" i="6" s="1"/>
  <c r="C516" i="6"/>
  <c r="Q516" i="6"/>
  <c r="Z516" i="6"/>
  <c r="A517" i="6"/>
  <c r="E517" i="6" s="1"/>
  <c r="B517" i="6"/>
  <c r="N517" i="6" s="1"/>
  <c r="C517" i="6"/>
  <c r="Q517" i="6"/>
  <c r="Z517" i="6"/>
  <c r="A518" i="6"/>
  <c r="E518" i="6" s="1"/>
  <c r="B518" i="6"/>
  <c r="N518" i="6" s="1"/>
  <c r="C518" i="6"/>
  <c r="Q518" i="6"/>
  <c r="Z518" i="6"/>
  <c r="A519" i="6"/>
  <c r="E519" i="6" s="1"/>
  <c r="B519" i="6"/>
  <c r="N519" i="6" s="1"/>
  <c r="C519" i="6"/>
  <c r="Q519" i="6"/>
  <c r="Z519" i="6"/>
  <c r="A520" i="6"/>
  <c r="E520" i="6" s="1"/>
  <c r="B520" i="6"/>
  <c r="N520" i="6" s="1"/>
  <c r="C520" i="6"/>
  <c r="Q520" i="6"/>
  <c r="Z520" i="6"/>
  <c r="A521" i="6"/>
  <c r="E521" i="6" s="1"/>
  <c r="B521" i="6"/>
  <c r="N521" i="6" s="1"/>
  <c r="C521" i="6"/>
  <c r="Q521" i="6"/>
  <c r="Z521" i="6"/>
  <c r="A522" i="6"/>
  <c r="E522" i="6" s="1"/>
  <c r="B522" i="6"/>
  <c r="N522" i="6" s="1"/>
  <c r="C522" i="6"/>
  <c r="Q522" i="6"/>
  <c r="Z522" i="6"/>
  <c r="A523" i="6"/>
  <c r="E523" i="6" s="1"/>
  <c r="B523" i="6"/>
  <c r="N523" i="6" s="1"/>
  <c r="C523" i="6"/>
  <c r="Q523" i="6"/>
  <c r="Z523" i="6"/>
  <c r="A524" i="6"/>
  <c r="E524" i="6" s="1"/>
  <c r="B524" i="6"/>
  <c r="N524" i="6" s="1"/>
  <c r="C524" i="6"/>
  <c r="Q524" i="6"/>
  <c r="Z524" i="6"/>
  <c r="A525" i="6"/>
  <c r="E525" i="6" s="1"/>
  <c r="B525" i="6"/>
  <c r="N525" i="6" s="1"/>
  <c r="C525" i="6"/>
  <c r="Q525" i="6"/>
  <c r="Z525" i="6"/>
  <c r="A526" i="6"/>
  <c r="E526" i="6" s="1"/>
  <c r="B526" i="6"/>
  <c r="N526" i="6" s="1"/>
  <c r="C526" i="6"/>
  <c r="Q526" i="6"/>
  <c r="Z526" i="6"/>
  <c r="A527" i="6"/>
  <c r="E527" i="6" s="1"/>
  <c r="B527" i="6"/>
  <c r="N527" i="6" s="1"/>
  <c r="C527" i="6"/>
  <c r="Q527" i="6"/>
  <c r="Z527" i="6"/>
  <c r="A528" i="6"/>
  <c r="E528" i="6" s="1"/>
  <c r="B528" i="6"/>
  <c r="N528" i="6" s="1"/>
  <c r="C528" i="6"/>
  <c r="Q528" i="6"/>
  <c r="Z528" i="6"/>
  <c r="A529" i="6"/>
  <c r="E529" i="6" s="1"/>
  <c r="B529" i="6"/>
  <c r="N529" i="6" s="1"/>
  <c r="C529" i="6"/>
  <c r="Q529" i="6"/>
  <c r="Z529" i="6"/>
  <c r="A530" i="6"/>
  <c r="E530" i="6" s="1"/>
  <c r="B530" i="6"/>
  <c r="N530" i="6" s="1"/>
  <c r="C530" i="6"/>
  <c r="Q530" i="6"/>
  <c r="Z530" i="6"/>
  <c r="A531" i="6"/>
  <c r="E531" i="6" s="1"/>
  <c r="B531" i="6"/>
  <c r="N531" i="6" s="1"/>
  <c r="C531" i="6"/>
  <c r="Q531" i="6"/>
  <c r="Z531" i="6"/>
  <c r="A532" i="6"/>
  <c r="E532" i="6" s="1"/>
  <c r="B532" i="6"/>
  <c r="N532" i="6" s="1"/>
  <c r="C532" i="6"/>
  <c r="Q532" i="6"/>
  <c r="Z532" i="6"/>
  <c r="A533" i="6"/>
  <c r="E533" i="6" s="1"/>
  <c r="B533" i="6"/>
  <c r="N533" i="6" s="1"/>
  <c r="C533" i="6"/>
  <c r="Q533" i="6"/>
  <c r="Z533" i="6"/>
  <c r="A534" i="6"/>
  <c r="E534" i="6" s="1"/>
  <c r="B534" i="6"/>
  <c r="N534" i="6" s="1"/>
  <c r="C534" i="6"/>
  <c r="Q534" i="6"/>
  <c r="Z534" i="6"/>
  <c r="A535" i="6"/>
  <c r="E535" i="6" s="1"/>
  <c r="B535" i="6"/>
  <c r="N535" i="6" s="1"/>
  <c r="C535" i="6"/>
  <c r="Q535" i="6"/>
  <c r="Z535" i="6"/>
  <c r="A536" i="6"/>
  <c r="E536" i="6" s="1"/>
  <c r="B536" i="6"/>
  <c r="N536" i="6" s="1"/>
  <c r="C536" i="6"/>
  <c r="Q536" i="6"/>
  <c r="Z536" i="6"/>
  <c r="A537" i="6"/>
  <c r="E537" i="6" s="1"/>
  <c r="B537" i="6"/>
  <c r="N537" i="6" s="1"/>
  <c r="C537" i="6"/>
  <c r="Q537" i="6"/>
  <c r="Z537" i="6"/>
  <c r="A538" i="6"/>
  <c r="E538" i="6" s="1"/>
  <c r="B538" i="6"/>
  <c r="N538" i="6" s="1"/>
  <c r="C538" i="6"/>
  <c r="Q538" i="6"/>
  <c r="Z538" i="6"/>
  <c r="A539" i="6"/>
  <c r="E539" i="6" s="1"/>
  <c r="B539" i="6"/>
  <c r="N539" i="6" s="1"/>
  <c r="C539" i="6"/>
  <c r="Q539" i="6"/>
  <c r="Z539" i="6"/>
  <c r="A540" i="6"/>
  <c r="E540" i="6" s="1"/>
  <c r="B540" i="6"/>
  <c r="N540" i="6" s="1"/>
  <c r="C540" i="6"/>
  <c r="Q540" i="6"/>
  <c r="Z540" i="6"/>
  <c r="A541" i="6"/>
  <c r="E541" i="6" s="1"/>
  <c r="B541" i="6"/>
  <c r="N541" i="6" s="1"/>
  <c r="C541" i="6"/>
  <c r="Q541" i="6"/>
  <c r="Z541" i="6"/>
  <c r="A542" i="6"/>
  <c r="E542" i="6" s="1"/>
  <c r="B542" i="6"/>
  <c r="N542" i="6" s="1"/>
  <c r="C542" i="6"/>
  <c r="Q542" i="6"/>
  <c r="Z542" i="6"/>
  <c r="A543" i="6"/>
  <c r="E543" i="6" s="1"/>
  <c r="B543" i="6"/>
  <c r="N543" i="6" s="1"/>
  <c r="C543" i="6"/>
  <c r="Q543" i="6"/>
  <c r="Z543" i="6"/>
  <c r="A544" i="6"/>
  <c r="E544" i="6" s="1"/>
  <c r="B544" i="6"/>
  <c r="N544" i="6" s="1"/>
  <c r="C544" i="6"/>
  <c r="Q544" i="6"/>
  <c r="Z544" i="6"/>
  <c r="A545" i="6"/>
  <c r="E545" i="6" s="1"/>
  <c r="B545" i="6"/>
  <c r="N545" i="6" s="1"/>
  <c r="C545" i="6"/>
  <c r="Q545" i="6"/>
  <c r="Z545" i="6"/>
  <c r="A546" i="6"/>
  <c r="E546" i="6" s="1"/>
  <c r="B546" i="6"/>
  <c r="N546" i="6" s="1"/>
  <c r="C546" i="6"/>
  <c r="Q546" i="6"/>
  <c r="Z546" i="6"/>
  <c r="A547" i="6"/>
  <c r="E547" i="6" s="1"/>
  <c r="B547" i="6"/>
  <c r="N547" i="6" s="1"/>
  <c r="C547" i="6"/>
  <c r="Q547" i="6"/>
  <c r="Z547" i="6"/>
  <c r="A548" i="6"/>
  <c r="E548" i="6" s="1"/>
  <c r="B548" i="6"/>
  <c r="N548" i="6" s="1"/>
  <c r="C548" i="6"/>
  <c r="Q548" i="6"/>
  <c r="Z548" i="6"/>
  <c r="A549" i="6"/>
  <c r="E549" i="6" s="1"/>
  <c r="B549" i="6"/>
  <c r="N549" i="6" s="1"/>
  <c r="C549" i="6"/>
  <c r="Q549" i="6"/>
  <c r="Z549" i="6"/>
  <c r="A550" i="6"/>
  <c r="E550" i="6" s="1"/>
  <c r="B550" i="6"/>
  <c r="N550" i="6" s="1"/>
  <c r="C550" i="6"/>
  <c r="Q550" i="6"/>
  <c r="Z550" i="6"/>
  <c r="A551" i="6"/>
  <c r="E551" i="6" s="1"/>
  <c r="B551" i="6"/>
  <c r="N551" i="6" s="1"/>
  <c r="C551" i="6"/>
  <c r="Q551" i="6"/>
  <c r="Z551" i="6"/>
  <c r="A552" i="6"/>
  <c r="E552" i="6" s="1"/>
  <c r="B552" i="6"/>
  <c r="N552" i="6" s="1"/>
  <c r="C552" i="6"/>
  <c r="Q552" i="6"/>
  <c r="Z552" i="6"/>
  <c r="A553" i="6"/>
  <c r="E553" i="6" s="1"/>
  <c r="B553" i="6"/>
  <c r="N553" i="6" s="1"/>
  <c r="C553" i="6"/>
  <c r="Q553" i="6"/>
  <c r="Z553" i="6"/>
  <c r="A554" i="6"/>
  <c r="E554" i="6" s="1"/>
  <c r="B554" i="6"/>
  <c r="N554" i="6" s="1"/>
  <c r="C554" i="6"/>
  <c r="Q554" i="6"/>
  <c r="Z554" i="6"/>
  <c r="A555" i="6"/>
  <c r="E555" i="6" s="1"/>
  <c r="B555" i="6"/>
  <c r="N555" i="6" s="1"/>
  <c r="C555" i="6"/>
  <c r="Q555" i="6"/>
  <c r="Z555" i="6"/>
  <c r="A556" i="6"/>
  <c r="E556" i="6" s="1"/>
  <c r="B556" i="6"/>
  <c r="N556" i="6" s="1"/>
  <c r="C556" i="6"/>
  <c r="Q556" i="6"/>
  <c r="Z556" i="6"/>
  <c r="A557" i="6"/>
  <c r="E557" i="6" s="1"/>
  <c r="B557" i="6"/>
  <c r="N557" i="6" s="1"/>
  <c r="C557" i="6"/>
  <c r="Q557" i="6"/>
  <c r="Z557" i="6"/>
  <c r="A558" i="6"/>
  <c r="E558" i="6" s="1"/>
  <c r="B558" i="6"/>
  <c r="N558" i="6" s="1"/>
  <c r="C558" i="6"/>
  <c r="Q558" i="6"/>
  <c r="Z558" i="6"/>
  <c r="A559" i="6"/>
  <c r="E559" i="6" s="1"/>
  <c r="B559" i="6"/>
  <c r="N559" i="6" s="1"/>
  <c r="C559" i="6"/>
  <c r="Q559" i="6"/>
  <c r="Z559" i="6"/>
  <c r="A560" i="6"/>
  <c r="E560" i="6" s="1"/>
  <c r="B560" i="6"/>
  <c r="N560" i="6" s="1"/>
  <c r="C560" i="6"/>
  <c r="Q560" i="6"/>
  <c r="Z560" i="6"/>
  <c r="A561" i="6"/>
  <c r="E561" i="6" s="1"/>
  <c r="B561" i="6"/>
  <c r="N561" i="6" s="1"/>
  <c r="C561" i="6"/>
  <c r="Q561" i="6"/>
  <c r="Z561" i="6"/>
  <c r="A562" i="6"/>
  <c r="E562" i="6" s="1"/>
  <c r="B562" i="6"/>
  <c r="N562" i="6" s="1"/>
  <c r="C562" i="6"/>
  <c r="Q562" i="6"/>
  <c r="Z562" i="6"/>
  <c r="A563" i="6"/>
  <c r="E563" i="6" s="1"/>
  <c r="B563" i="6"/>
  <c r="N563" i="6" s="1"/>
  <c r="C563" i="6"/>
  <c r="Q563" i="6"/>
  <c r="Z563" i="6"/>
  <c r="A564" i="6"/>
  <c r="E564" i="6" s="1"/>
  <c r="B564" i="6"/>
  <c r="N564" i="6" s="1"/>
  <c r="C564" i="6"/>
  <c r="Q564" i="6"/>
  <c r="Z564" i="6"/>
  <c r="A565" i="6"/>
  <c r="E565" i="6" s="1"/>
  <c r="B565" i="6"/>
  <c r="N565" i="6" s="1"/>
  <c r="C565" i="6"/>
  <c r="Q565" i="6"/>
  <c r="Z565" i="6"/>
  <c r="A566" i="6"/>
  <c r="E566" i="6" s="1"/>
  <c r="B566" i="6"/>
  <c r="N566" i="6" s="1"/>
  <c r="C566" i="6"/>
  <c r="Q566" i="6"/>
  <c r="Z566" i="6"/>
  <c r="A567" i="6"/>
  <c r="E567" i="6" s="1"/>
  <c r="B567" i="6"/>
  <c r="N567" i="6" s="1"/>
  <c r="C567" i="6"/>
  <c r="Q567" i="6"/>
  <c r="Z567" i="6"/>
  <c r="A568" i="6"/>
  <c r="E568" i="6" s="1"/>
  <c r="B568" i="6"/>
  <c r="N568" i="6" s="1"/>
  <c r="C568" i="6"/>
  <c r="Q568" i="6"/>
  <c r="Z568" i="6"/>
  <c r="A569" i="6"/>
  <c r="E569" i="6" s="1"/>
  <c r="B569" i="6"/>
  <c r="N569" i="6" s="1"/>
  <c r="C569" i="6"/>
  <c r="Q569" i="6"/>
  <c r="Z569" i="6"/>
  <c r="A570" i="6"/>
  <c r="E570" i="6" s="1"/>
  <c r="B570" i="6"/>
  <c r="N570" i="6" s="1"/>
  <c r="C570" i="6"/>
  <c r="Q570" i="6"/>
  <c r="Z570" i="6"/>
  <c r="A571" i="6"/>
  <c r="E571" i="6" s="1"/>
  <c r="B571" i="6"/>
  <c r="N571" i="6" s="1"/>
  <c r="C571" i="6"/>
  <c r="Q571" i="6"/>
  <c r="Z571" i="6"/>
  <c r="A572" i="6"/>
  <c r="E572" i="6" s="1"/>
  <c r="B572" i="6"/>
  <c r="N572" i="6" s="1"/>
  <c r="C572" i="6"/>
  <c r="Q572" i="6"/>
  <c r="Z572" i="6"/>
  <c r="A573" i="6"/>
  <c r="E573" i="6" s="1"/>
  <c r="B573" i="6"/>
  <c r="N573" i="6" s="1"/>
  <c r="C573" i="6"/>
  <c r="Q573" i="6"/>
  <c r="Z573" i="6"/>
  <c r="A574" i="6"/>
  <c r="E574" i="6" s="1"/>
  <c r="B574" i="6"/>
  <c r="N574" i="6" s="1"/>
  <c r="C574" i="6"/>
  <c r="Q574" i="6"/>
  <c r="Z574" i="6"/>
  <c r="A575" i="6"/>
  <c r="E575" i="6" s="1"/>
  <c r="B575" i="6"/>
  <c r="N575" i="6" s="1"/>
  <c r="C575" i="6"/>
  <c r="Q575" i="6"/>
  <c r="Z575" i="6"/>
  <c r="A576" i="6"/>
  <c r="E576" i="6" s="1"/>
  <c r="B576" i="6"/>
  <c r="N576" i="6" s="1"/>
  <c r="C576" i="6"/>
  <c r="Q576" i="6"/>
  <c r="Z576" i="6"/>
  <c r="A577" i="6"/>
  <c r="E577" i="6" s="1"/>
  <c r="B577" i="6"/>
  <c r="N577" i="6" s="1"/>
  <c r="C577" i="6"/>
  <c r="Q577" i="6"/>
  <c r="Z577" i="6"/>
  <c r="A578" i="6"/>
  <c r="E578" i="6" s="1"/>
  <c r="B578" i="6"/>
  <c r="N578" i="6" s="1"/>
  <c r="C578" i="6"/>
  <c r="Q578" i="6"/>
  <c r="Z578" i="6"/>
  <c r="A579" i="6"/>
  <c r="E579" i="6" s="1"/>
  <c r="B579" i="6"/>
  <c r="N579" i="6" s="1"/>
  <c r="C579" i="6"/>
  <c r="Q579" i="6"/>
  <c r="Z579" i="6"/>
  <c r="A580" i="6"/>
  <c r="E580" i="6" s="1"/>
  <c r="B580" i="6"/>
  <c r="N580" i="6" s="1"/>
  <c r="C580" i="6"/>
  <c r="Q580" i="6"/>
  <c r="Z580" i="6"/>
  <c r="A581" i="6"/>
  <c r="E581" i="6" s="1"/>
  <c r="B581" i="6"/>
  <c r="N581" i="6" s="1"/>
  <c r="C581" i="6"/>
  <c r="Q581" i="6"/>
  <c r="Z581" i="6"/>
  <c r="A582" i="6"/>
  <c r="E582" i="6" s="1"/>
  <c r="B582" i="6"/>
  <c r="N582" i="6" s="1"/>
  <c r="C582" i="6"/>
  <c r="Q582" i="6"/>
  <c r="Z582" i="6"/>
  <c r="A583" i="6"/>
  <c r="E583" i="6" s="1"/>
  <c r="B583" i="6"/>
  <c r="N583" i="6" s="1"/>
  <c r="C583" i="6"/>
  <c r="Q583" i="6"/>
  <c r="Z583" i="6"/>
  <c r="A584" i="6"/>
  <c r="E584" i="6" s="1"/>
  <c r="B584" i="6"/>
  <c r="N584" i="6" s="1"/>
  <c r="C584" i="6"/>
  <c r="Q584" i="6"/>
  <c r="Z584" i="6"/>
  <c r="A585" i="6"/>
  <c r="E585" i="6" s="1"/>
  <c r="B585" i="6"/>
  <c r="N585" i="6" s="1"/>
  <c r="C585" i="6"/>
  <c r="Q585" i="6"/>
  <c r="Z585" i="6"/>
  <c r="A586" i="6"/>
  <c r="E586" i="6" s="1"/>
  <c r="B586" i="6"/>
  <c r="N586" i="6" s="1"/>
  <c r="C586" i="6"/>
  <c r="Q586" i="6"/>
  <c r="Z586" i="6"/>
  <c r="A587" i="6"/>
  <c r="E587" i="6" s="1"/>
  <c r="B587" i="6"/>
  <c r="N587" i="6" s="1"/>
  <c r="C587" i="6"/>
  <c r="Q587" i="6"/>
  <c r="Z587" i="6"/>
  <c r="A588" i="6"/>
  <c r="E588" i="6" s="1"/>
  <c r="B588" i="6"/>
  <c r="N588" i="6" s="1"/>
  <c r="C588" i="6"/>
  <c r="Q588" i="6"/>
  <c r="Z588" i="6"/>
  <c r="A589" i="6"/>
  <c r="E589" i="6" s="1"/>
  <c r="B589" i="6"/>
  <c r="N589" i="6" s="1"/>
  <c r="C589" i="6"/>
  <c r="Q589" i="6"/>
  <c r="Z589" i="6"/>
  <c r="A590" i="6"/>
  <c r="E590" i="6" s="1"/>
  <c r="B590" i="6"/>
  <c r="N590" i="6" s="1"/>
  <c r="C590" i="6"/>
  <c r="Q590" i="6"/>
  <c r="Z590" i="6"/>
  <c r="A591" i="6"/>
  <c r="E591" i="6" s="1"/>
  <c r="B591" i="6"/>
  <c r="N591" i="6" s="1"/>
  <c r="C591" i="6"/>
  <c r="Q591" i="6"/>
  <c r="Z591" i="6"/>
  <c r="A592" i="6"/>
  <c r="E592" i="6" s="1"/>
  <c r="B592" i="6"/>
  <c r="N592" i="6" s="1"/>
  <c r="C592" i="6"/>
  <c r="Q592" i="6"/>
  <c r="Z592" i="6"/>
  <c r="A593" i="6"/>
  <c r="E593" i="6" s="1"/>
  <c r="B593" i="6"/>
  <c r="N593" i="6" s="1"/>
  <c r="C593" i="6"/>
  <c r="Q593" i="6"/>
  <c r="Z593" i="6"/>
  <c r="A594" i="6"/>
  <c r="E594" i="6" s="1"/>
  <c r="B594" i="6"/>
  <c r="N594" i="6" s="1"/>
  <c r="C594" i="6"/>
  <c r="Q594" i="6"/>
  <c r="Z594" i="6"/>
  <c r="A595" i="6"/>
  <c r="E595" i="6" s="1"/>
  <c r="B595" i="6"/>
  <c r="N595" i="6" s="1"/>
  <c r="C595" i="6"/>
  <c r="Q595" i="6"/>
  <c r="Z595" i="6"/>
  <c r="A596" i="6"/>
  <c r="E596" i="6" s="1"/>
  <c r="B596" i="6"/>
  <c r="N596" i="6" s="1"/>
  <c r="C596" i="6"/>
  <c r="Q596" i="6"/>
  <c r="Z596" i="6"/>
  <c r="A597" i="6"/>
  <c r="E597" i="6" s="1"/>
  <c r="B597" i="6"/>
  <c r="N597" i="6" s="1"/>
  <c r="C597" i="6"/>
  <c r="Q597" i="6"/>
  <c r="Z597" i="6"/>
  <c r="A598" i="6"/>
  <c r="E598" i="6" s="1"/>
  <c r="B598" i="6"/>
  <c r="N598" i="6" s="1"/>
  <c r="C598" i="6"/>
  <c r="Q598" i="6"/>
  <c r="Z598" i="6"/>
  <c r="A599" i="6"/>
  <c r="E599" i="6" s="1"/>
  <c r="B599" i="6"/>
  <c r="N599" i="6" s="1"/>
  <c r="C599" i="6"/>
  <c r="Q599" i="6"/>
  <c r="Z599" i="6"/>
  <c r="A600" i="6"/>
  <c r="E600" i="6" s="1"/>
  <c r="B600" i="6"/>
  <c r="N600" i="6" s="1"/>
  <c r="C600" i="6"/>
  <c r="Q600" i="6"/>
  <c r="Z600" i="6"/>
  <c r="A601" i="6"/>
  <c r="E601" i="6" s="1"/>
  <c r="B601" i="6"/>
  <c r="N601" i="6" s="1"/>
  <c r="C601" i="6"/>
  <c r="Q601" i="6"/>
  <c r="Z601" i="6"/>
  <c r="A602" i="6"/>
  <c r="E602" i="6" s="1"/>
  <c r="B602" i="6"/>
  <c r="N602" i="6" s="1"/>
  <c r="C602" i="6"/>
  <c r="Q602" i="6"/>
  <c r="Z602" i="6"/>
  <c r="A603" i="6"/>
  <c r="E603" i="6" s="1"/>
  <c r="B603" i="6"/>
  <c r="N603" i="6" s="1"/>
  <c r="C603" i="6"/>
  <c r="Q603" i="6"/>
  <c r="Z603" i="6"/>
  <c r="A604" i="6"/>
  <c r="E604" i="6" s="1"/>
  <c r="B604" i="6"/>
  <c r="N604" i="6" s="1"/>
  <c r="C604" i="6"/>
  <c r="Q604" i="6"/>
  <c r="Z604" i="6"/>
  <c r="A605" i="6"/>
  <c r="E605" i="6" s="1"/>
  <c r="B605" i="6"/>
  <c r="N605" i="6" s="1"/>
  <c r="C605" i="6"/>
  <c r="Q605" i="6"/>
  <c r="Z605" i="6"/>
  <c r="A606" i="6"/>
  <c r="E606" i="6" s="1"/>
  <c r="B606" i="6"/>
  <c r="N606" i="6" s="1"/>
  <c r="C606" i="6"/>
  <c r="Q606" i="6"/>
  <c r="Z606" i="6"/>
  <c r="A607" i="6"/>
  <c r="E607" i="6" s="1"/>
  <c r="B607" i="6"/>
  <c r="N607" i="6" s="1"/>
  <c r="C607" i="6"/>
  <c r="Q607" i="6"/>
  <c r="Z607" i="6"/>
  <c r="A608" i="6"/>
  <c r="E608" i="6" s="1"/>
  <c r="B608" i="6"/>
  <c r="N608" i="6" s="1"/>
  <c r="C608" i="6"/>
  <c r="Q608" i="6"/>
  <c r="Z608" i="6"/>
  <c r="A609" i="6"/>
  <c r="E609" i="6" s="1"/>
  <c r="B609" i="6"/>
  <c r="N609" i="6" s="1"/>
  <c r="C609" i="6"/>
  <c r="Q609" i="6"/>
  <c r="Z609" i="6"/>
  <c r="A610" i="6"/>
  <c r="E610" i="6" s="1"/>
  <c r="B610" i="6"/>
  <c r="N610" i="6" s="1"/>
  <c r="C610" i="6"/>
  <c r="Q610" i="6"/>
  <c r="Z610" i="6"/>
  <c r="A611" i="6"/>
  <c r="E611" i="6" s="1"/>
  <c r="B611" i="6"/>
  <c r="N611" i="6" s="1"/>
  <c r="C611" i="6"/>
  <c r="Q611" i="6"/>
  <c r="Z611" i="6"/>
  <c r="A612" i="6"/>
  <c r="E612" i="6" s="1"/>
  <c r="B612" i="6"/>
  <c r="N612" i="6" s="1"/>
  <c r="C612" i="6"/>
  <c r="Q612" i="6"/>
  <c r="Z612" i="6"/>
  <c r="A613" i="6"/>
  <c r="E613" i="6" s="1"/>
  <c r="B613" i="6"/>
  <c r="N613" i="6" s="1"/>
  <c r="C613" i="6"/>
  <c r="Q613" i="6"/>
  <c r="Z613" i="6"/>
  <c r="A614" i="6"/>
  <c r="E614" i="6" s="1"/>
  <c r="B614" i="6"/>
  <c r="N614" i="6" s="1"/>
  <c r="C614" i="6"/>
  <c r="Q614" i="6"/>
  <c r="Z614" i="6"/>
  <c r="A615" i="6"/>
  <c r="E615" i="6" s="1"/>
  <c r="B615" i="6"/>
  <c r="N615" i="6" s="1"/>
  <c r="C615" i="6"/>
  <c r="Q615" i="6"/>
  <c r="Z615" i="6"/>
  <c r="A616" i="6"/>
  <c r="E616" i="6" s="1"/>
  <c r="B616" i="6"/>
  <c r="N616" i="6" s="1"/>
  <c r="C616" i="6"/>
  <c r="Q616" i="6"/>
  <c r="Z616" i="6"/>
  <c r="A617" i="6"/>
  <c r="E617" i="6" s="1"/>
  <c r="B617" i="6"/>
  <c r="N617" i="6" s="1"/>
  <c r="C617" i="6"/>
  <c r="Q617" i="6"/>
  <c r="Z617" i="6"/>
  <c r="A618" i="6"/>
  <c r="E618" i="6" s="1"/>
  <c r="B618" i="6"/>
  <c r="N618" i="6" s="1"/>
  <c r="C618" i="6"/>
  <c r="Q618" i="6"/>
  <c r="Z618" i="6"/>
  <c r="A619" i="6"/>
  <c r="E619" i="6" s="1"/>
  <c r="B619" i="6"/>
  <c r="N619" i="6" s="1"/>
  <c r="C619" i="6"/>
  <c r="Q619" i="6"/>
  <c r="Z619" i="6"/>
  <c r="A620" i="6"/>
  <c r="E620" i="6" s="1"/>
  <c r="B620" i="6"/>
  <c r="N620" i="6" s="1"/>
  <c r="C620" i="6"/>
  <c r="Q620" i="6"/>
  <c r="Z620" i="6"/>
  <c r="A621" i="6"/>
  <c r="E621" i="6" s="1"/>
  <c r="B621" i="6"/>
  <c r="N621" i="6" s="1"/>
  <c r="C621" i="6"/>
  <c r="Q621" i="6"/>
  <c r="Z621" i="6"/>
  <c r="A622" i="6"/>
  <c r="E622" i="6" s="1"/>
  <c r="B622" i="6"/>
  <c r="N622" i="6" s="1"/>
  <c r="C622" i="6"/>
  <c r="Q622" i="6"/>
  <c r="Z622" i="6"/>
  <c r="A623" i="6"/>
  <c r="E623" i="6" s="1"/>
  <c r="B623" i="6"/>
  <c r="N623" i="6" s="1"/>
  <c r="C623" i="6"/>
  <c r="Q623" i="6"/>
  <c r="Z623" i="6"/>
  <c r="A624" i="6"/>
  <c r="E624" i="6" s="1"/>
  <c r="B624" i="6"/>
  <c r="N624" i="6" s="1"/>
  <c r="C624" i="6"/>
  <c r="Q624" i="6"/>
  <c r="Z624" i="6"/>
  <c r="A625" i="6"/>
  <c r="E625" i="6" s="1"/>
  <c r="B625" i="6"/>
  <c r="N625" i="6" s="1"/>
  <c r="C625" i="6"/>
  <c r="Q625" i="6"/>
  <c r="Z625" i="6"/>
  <c r="A626" i="6"/>
  <c r="E626" i="6" s="1"/>
  <c r="B626" i="6"/>
  <c r="N626" i="6" s="1"/>
  <c r="C626" i="6"/>
  <c r="Q626" i="6"/>
  <c r="Z626" i="6"/>
  <c r="A627" i="6"/>
  <c r="E627" i="6" s="1"/>
  <c r="B627" i="6"/>
  <c r="N627" i="6" s="1"/>
  <c r="C627" i="6"/>
  <c r="Q627" i="6"/>
  <c r="Z627" i="6"/>
  <c r="A628" i="6"/>
  <c r="E628" i="6" s="1"/>
  <c r="B628" i="6"/>
  <c r="N628" i="6" s="1"/>
  <c r="C628" i="6"/>
  <c r="Q628" i="6"/>
  <c r="Z628" i="6"/>
  <c r="A629" i="6"/>
  <c r="E629" i="6" s="1"/>
  <c r="B629" i="6"/>
  <c r="N629" i="6" s="1"/>
  <c r="C629" i="6"/>
  <c r="Q629" i="6"/>
  <c r="Z629" i="6"/>
  <c r="A630" i="6"/>
  <c r="E630" i="6" s="1"/>
  <c r="B630" i="6"/>
  <c r="N630" i="6" s="1"/>
  <c r="C630" i="6"/>
  <c r="Q630" i="6"/>
  <c r="Z630" i="6"/>
  <c r="A631" i="6"/>
  <c r="E631" i="6" s="1"/>
  <c r="B631" i="6"/>
  <c r="N631" i="6" s="1"/>
  <c r="C631" i="6"/>
  <c r="Q631" i="6"/>
  <c r="Z631" i="6"/>
  <c r="A632" i="6"/>
  <c r="E632" i="6" s="1"/>
  <c r="B632" i="6"/>
  <c r="N632" i="6" s="1"/>
  <c r="C632" i="6"/>
  <c r="Q632" i="6"/>
  <c r="Z632" i="6"/>
  <c r="A633" i="6"/>
  <c r="E633" i="6" s="1"/>
  <c r="B633" i="6"/>
  <c r="N633" i="6" s="1"/>
  <c r="C633" i="6"/>
  <c r="Q633" i="6"/>
  <c r="Z633" i="6"/>
  <c r="A634" i="6"/>
  <c r="E634" i="6" s="1"/>
  <c r="B634" i="6"/>
  <c r="N634" i="6" s="1"/>
  <c r="C634" i="6"/>
  <c r="Q634" i="6"/>
  <c r="Z634" i="6"/>
  <c r="A635" i="6"/>
  <c r="E635" i="6" s="1"/>
  <c r="B635" i="6"/>
  <c r="N635" i="6" s="1"/>
  <c r="C635" i="6"/>
  <c r="Q635" i="6"/>
  <c r="Z635" i="6"/>
  <c r="A636" i="6"/>
  <c r="E636" i="6" s="1"/>
  <c r="B636" i="6"/>
  <c r="N636" i="6" s="1"/>
  <c r="C636" i="6"/>
  <c r="Q636" i="6"/>
  <c r="Z636" i="6"/>
  <c r="A637" i="6"/>
  <c r="E637" i="6" s="1"/>
  <c r="B637" i="6"/>
  <c r="N637" i="6" s="1"/>
  <c r="C637" i="6"/>
  <c r="Q637" i="6"/>
  <c r="Z637" i="6"/>
  <c r="A638" i="6"/>
  <c r="E638" i="6" s="1"/>
  <c r="B638" i="6"/>
  <c r="N638" i="6" s="1"/>
  <c r="C638" i="6"/>
  <c r="Q638" i="6"/>
  <c r="Z638" i="6"/>
  <c r="A639" i="6"/>
  <c r="E639" i="6" s="1"/>
  <c r="B639" i="6"/>
  <c r="N639" i="6" s="1"/>
  <c r="C639" i="6"/>
  <c r="Q639" i="6"/>
  <c r="Z639" i="6"/>
  <c r="A640" i="6"/>
  <c r="E640" i="6" s="1"/>
  <c r="B640" i="6"/>
  <c r="N640" i="6" s="1"/>
  <c r="C640" i="6"/>
  <c r="Q640" i="6"/>
  <c r="Z640" i="6"/>
  <c r="A641" i="6"/>
  <c r="E641" i="6" s="1"/>
  <c r="B641" i="6"/>
  <c r="N641" i="6" s="1"/>
  <c r="C641" i="6"/>
  <c r="Q641" i="6"/>
  <c r="Z641" i="6"/>
  <c r="A642" i="6"/>
  <c r="E642" i="6" s="1"/>
  <c r="B642" i="6"/>
  <c r="N642" i="6" s="1"/>
  <c r="C642" i="6"/>
  <c r="Q642" i="6"/>
  <c r="Z642" i="6"/>
  <c r="A643" i="6"/>
  <c r="E643" i="6" s="1"/>
  <c r="B643" i="6"/>
  <c r="N643" i="6" s="1"/>
  <c r="C643" i="6"/>
  <c r="Q643" i="6"/>
  <c r="Z643" i="6"/>
  <c r="A644" i="6"/>
  <c r="E644" i="6" s="1"/>
  <c r="B644" i="6"/>
  <c r="N644" i="6" s="1"/>
  <c r="C644" i="6"/>
  <c r="Q644" i="6"/>
  <c r="Z644" i="6"/>
  <c r="A645" i="6"/>
  <c r="E645" i="6" s="1"/>
  <c r="B645" i="6"/>
  <c r="N645" i="6" s="1"/>
  <c r="C645" i="6"/>
  <c r="Q645" i="6"/>
  <c r="Z645" i="6"/>
  <c r="A646" i="6"/>
  <c r="E646" i="6" s="1"/>
  <c r="B646" i="6"/>
  <c r="N646" i="6" s="1"/>
  <c r="C646" i="6"/>
  <c r="Q646" i="6"/>
  <c r="Z646" i="6"/>
  <c r="A647" i="6"/>
  <c r="E647" i="6" s="1"/>
  <c r="B647" i="6"/>
  <c r="N647" i="6" s="1"/>
  <c r="C647" i="6"/>
  <c r="Q647" i="6"/>
  <c r="Z647" i="6"/>
  <c r="A648" i="6"/>
  <c r="E648" i="6" s="1"/>
  <c r="B648" i="6"/>
  <c r="N648" i="6" s="1"/>
  <c r="C648" i="6"/>
  <c r="Q648" i="6"/>
  <c r="Z648" i="6"/>
  <c r="A649" i="6"/>
  <c r="E649" i="6" s="1"/>
  <c r="B649" i="6"/>
  <c r="N649" i="6" s="1"/>
  <c r="C649" i="6"/>
  <c r="Q649" i="6"/>
  <c r="Z649" i="6"/>
  <c r="A650" i="6"/>
  <c r="E650" i="6" s="1"/>
  <c r="B650" i="6"/>
  <c r="N650" i="6" s="1"/>
  <c r="C650" i="6"/>
  <c r="Q650" i="6"/>
  <c r="Z650" i="6"/>
  <c r="A651" i="6"/>
  <c r="E651" i="6" s="1"/>
  <c r="B651" i="6"/>
  <c r="N651" i="6" s="1"/>
  <c r="C651" i="6"/>
  <c r="Q651" i="6"/>
  <c r="Z651" i="6"/>
  <c r="A652" i="6"/>
  <c r="E652" i="6" s="1"/>
  <c r="B652" i="6"/>
  <c r="N652" i="6" s="1"/>
  <c r="C652" i="6"/>
  <c r="Q652" i="6"/>
  <c r="Z652" i="6"/>
  <c r="A653" i="6"/>
  <c r="E653" i="6" s="1"/>
  <c r="B653" i="6"/>
  <c r="N653" i="6" s="1"/>
  <c r="C653" i="6"/>
  <c r="Q653" i="6"/>
  <c r="Z653" i="6"/>
  <c r="A654" i="6"/>
  <c r="E654" i="6" s="1"/>
  <c r="B654" i="6"/>
  <c r="N654" i="6" s="1"/>
  <c r="C654" i="6"/>
  <c r="Q654" i="6"/>
  <c r="Z654" i="6"/>
  <c r="A655" i="6"/>
  <c r="E655" i="6" s="1"/>
  <c r="B655" i="6"/>
  <c r="N655" i="6" s="1"/>
  <c r="C655" i="6"/>
  <c r="Q655" i="6"/>
  <c r="Z655" i="6"/>
  <c r="A656" i="6"/>
  <c r="E656" i="6" s="1"/>
  <c r="B656" i="6"/>
  <c r="N656" i="6" s="1"/>
  <c r="C656" i="6"/>
  <c r="Q656" i="6"/>
  <c r="Z656" i="6"/>
  <c r="A657" i="6"/>
  <c r="E657" i="6" s="1"/>
  <c r="B657" i="6"/>
  <c r="N657" i="6" s="1"/>
  <c r="C657" i="6"/>
  <c r="Q657" i="6"/>
  <c r="Z657" i="6"/>
  <c r="A658" i="6"/>
  <c r="E658" i="6" s="1"/>
  <c r="B658" i="6"/>
  <c r="N658" i="6" s="1"/>
  <c r="C658" i="6"/>
  <c r="Q658" i="6"/>
  <c r="Z658" i="6"/>
  <c r="A659" i="6"/>
  <c r="E659" i="6" s="1"/>
  <c r="B659" i="6"/>
  <c r="N659" i="6" s="1"/>
  <c r="C659" i="6"/>
  <c r="Q659" i="6"/>
  <c r="Z659" i="6"/>
  <c r="A660" i="6"/>
  <c r="E660" i="6" s="1"/>
  <c r="B660" i="6"/>
  <c r="N660" i="6" s="1"/>
  <c r="C660" i="6"/>
  <c r="Q660" i="6"/>
  <c r="Z660" i="6"/>
  <c r="A661" i="6"/>
  <c r="E661" i="6" s="1"/>
  <c r="B661" i="6"/>
  <c r="N661" i="6" s="1"/>
  <c r="C661" i="6"/>
  <c r="Q661" i="6"/>
  <c r="Z661" i="6"/>
  <c r="A662" i="6"/>
  <c r="E662" i="6" s="1"/>
  <c r="B662" i="6"/>
  <c r="N662" i="6" s="1"/>
  <c r="C662" i="6"/>
  <c r="Q662" i="6"/>
  <c r="Z662" i="6"/>
  <c r="A663" i="6"/>
  <c r="E663" i="6" s="1"/>
  <c r="B663" i="6"/>
  <c r="N663" i="6" s="1"/>
  <c r="C663" i="6"/>
  <c r="Q663" i="6"/>
  <c r="Z663" i="6"/>
  <c r="A664" i="6"/>
  <c r="E664" i="6" s="1"/>
  <c r="B664" i="6"/>
  <c r="N664" i="6" s="1"/>
  <c r="C664" i="6"/>
  <c r="Q664" i="6"/>
  <c r="Z664" i="6"/>
  <c r="A665" i="6"/>
  <c r="E665" i="6" s="1"/>
  <c r="B665" i="6"/>
  <c r="N665" i="6" s="1"/>
  <c r="C665" i="6"/>
  <c r="Q665" i="6"/>
  <c r="Z665" i="6"/>
  <c r="A666" i="6"/>
  <c r="E666" i="6" s="1"/>
  <c r="B666" i="6"/>
  <c r="N666" i="6" s="1"/>
  <c r="C666" i="6"/>
  <c r="Q666" i="6"/>
  <c r="Z666" i="6"/>
  <c r="A667" i="6"/>
  <c r="E667" i="6" s="1"/>
  <c r="B667" i="6"/>
  <c r="N667" i="6" s="1"/>
  <c r="C667" i="6"/>
  <c r="Q667" i="6"/>
  <c r="Z667" i="6"/>
  <c r="A668" i="6"/>
  <c r="E668" i="6" s="1"/>
  <c r="B668" i="6"/>
  <c r="N668" i="6" s="1"/>
  <c r="C668" i="6"/>
  <c r="Q668" i="6"/>
  <c r="Z668" i="6"/>
  <c r="A669" i="6"/>
  <c r="E669" i="6" s="1"/>
  <c r="B669" i="6"/>
  <c r="N669" i="6" s="1"/>
  <c r="C669" i="6"/>
  <c r="Q669" i="6"/>
  <c r="Z669" i="6"/>
  <c r="A670" i="6"/>
  <c r="E670" i="6" s="1"/>
  <c r="B670" i="6"/>
  <c r="N670" i="6" s="1"/>
  <c r="C670" i="6"/>
  <c r="Q670" i="6"/>
  <c r="Z670" i="6"/>
  <c r="A671" i="6"/>
  <c r="E671" i="6" s="1"/>
  <c r="B671" i="6"/>
  <c r="N671" i="6" s="1"/>
  <c r="C671" i="6"/>
  <c r="Q671" i="6"/>
  <c r="Z671" i="6"/>
  <c r="A672" i="6"/>
  <c r="E672" i="6" s="1"/>
  <c r="B672" i="6"/>
  <c r="N672" i="6" s="1"/>
  <c r="C672" i="6"/>
  <c r="Q672" i="6"/>
  <c r="Z672" i="6"/>
  <c r="A673" i="6"/>
  <c r="E673" i="6" s="1"/>
  <c r="B673" i="6"/>
  <c r="N673" i="6" s="1"/>
  <c r="C673" i="6"/>
  <c r="Q673" i="6"/>
  <c r="Z673" i="6"/>
  <c r="A674" i="6"/>
  <c r="E674" i="6" s="1"/>
  <c r="B674" i="6"/>
  <c r="N674" i="6" s="1"/>
  <c r="C674" i="6"/>
  <c r="Q674" i="6"/>
  <c r="Z674" i="6"/>
  <c r="A675" i="6"/>
  <c r="E675" i="6" s="1"/>
  <c r="B675" i="6"/>
  <c r="N675" i="6" s="1"/>
  <c r="C675" i="6"/>
  <c r="Q675" i="6"/>
  <c r="Z675" i="6"/>
  <c r="A676" i="6"/>
  <c r="E676" i="6" s="1"/>
  <c r="B676" i="6"/>
  <c r="N676" i="6" s="1"/>
  <c r="C676" i="6"/>
  <c r="Q676" i="6"/>
  <c r="Z676" i="6"/>
  <c r="A677" i="6"/>
  <c r="E677" i="6" s="1"/>
  <c r="B677" i="6"/>
  <c r="N677" i="6" s="1"/>
  <c r="C677" i="6"/>
  <c r="Q677" i="6"/>
  <c r="Z677" i="6"/>
  <c r="A678" i="6"/>
  <c r="E678" i="6" s="1"/>
  <c r="B678" i="6"/>
  <c r="N678" i="6" s="1"/>
  <c r="C678" i="6"/>
  <c r="Q678" i="6"/>
  <c r="Z678" i="6"/>
  <c r="A679" i="6"/>
  <c r="E679" i="6" s="1"/>
  <c r="B679" i="6"/>
  <c r="N679" i="6" s="1"/>
  <c r="C679" i="6"/>
  <c r="Q679" i="6"/>
  <c r="Z679" i="6"/>
  <c r="A680" i="6"/>
  <c r="E680" i="6" s="1"/>
  <c r="B680" i="6"/>
  <c r="N680" i="6" s="1"/>
  <c r="C680" i="6"/>
  <c r="Q680" i="6"/>
  <c r="Z680" i="6"/>
  <c r="A681" i="6"/>
  <c r="E681" i="6" s="1"/>
  <c r="B681" i="6"/>
  <c r="N681" i="6" s="1"/>
  <c r="C681" i="6"/>
  <c r="Q681" i="6"/>
  <c r="Z681" i="6"/>
  <c r="A682" i="6"/>
  <c r="E682" i="6" s="1"/>
  <c r="B682" i="6"/>
  <c r="N682" i="6" s="1"/>
  <c r="C682" i="6"/>
  <c r="Q682" i="6"/>
  <c r="Z682" i="6"/>
  <c r="A683" i="6"/>
  <c r="E683" i="6" s="1"/>
  <c r="B683" i="6"/>
  <c r="N683" i="6" s="1"/>
  <c r="C683" i="6"/>
  <c r="Q683" i="6"/>
  <c r="Z683" i="6"/>
  <c r="A684" i="6"/>
  <c r="E684" i="6" s="1"/>
  <c r="B684" i="6"/>
  <c r="N684" i="6" s="1"/>
  <c r="C684" i="6"/>
  <c r="Q684" i="6"/>
  <c r="Z684" i="6"/>
  <c r="A685" i="6"/>
  <c r="E685" i="6" s="1"/>
  <c r="B685" i="6"/>
  <c r="N685" i="6" s="1"/>
  <c r="C685" i="6"/>
  <c r="Q685" i="6"/>
  <c r="Z685" i="6"/>
  <c r="A686" i="6"/>
  <c r="E686" i="6" s="1"/>
  <c r="B686" i="6"/>
  <c r="N686" i="6" s="1"/>
  <c r="C686" i="6"/>
  <c r="Q686" i="6"/>
  <c r="Z686" i="6"/>
  <c r="A687" i="6"/>
  <c r="E687" i="6" s="1"/>
  <c r="B687" i="6"/>
  <c r="N687" i="6" s="1"/>
  <c r="C687" i="6"/>
  <c r="Q687" i="6"/>
  <c r="Z687" i="6"/>
  <c r="A688" i="6"/>
  <c r="E688" i="6" s="1"/>
  <c r="B688" i="6"/>
  <c r="N688" i="6" s="1"/>
  <c r="C688" i="6"/>
  <c r="Q688" i="6"/>
  <c r="Z688" i="6"/>
  <c r="A689" i="6"/>
  <c r="E689" i="6" s="1"/>
  <c r="B689" i="6"/>
  <c r="N689" i="6" s="1"/>
  <c r="C689" i="6"/>
  <c r="Q689" i="6"/>
  <c r="Z689" i="6"/>
  <c r="A690" i="6"/>
  <c r="E690" i="6" s="1"/>
  <c r="B690" i="6"/>
  <c r="N690" i="6" s="1"/>
  <c r="C690" i="6"/>
  <c r="Q690" i="6"/>
  <c r="Z690" i="6"/>
  <c r="A691" i="6"/>
  <c r="E691" i="6" s="1"/>
  <c r="B691" i="6"/>
  <c r="N691" i="6" s="1"/>
  <c r="C691" i="6"/>
  <c r="Q691" i="6"/>
  <c r="Z691" i="6"/>
  <c r="A692" i="6"/>
  <c r="E692" i="6" s="1"/>
  <c r="B692" i="6"/>
  <c r="N692" i="6" s="1"/>
  <c r="C692" i="6"/>
  <c r="Q692" i="6"/>
  <c r="Z692" i="6"/>
  <c r="A693" i="6"/>
  <c r="E693" i="6" s="1"/>
  <c r="B693" i="6"/>
  <c r="N693" i="6" s="1"/>
  <c r="C693" i="6"/>
  <c r="Q693" i="6"/>
  <c r="Z693" i="6"/>
  <c r="A694" i="6"/>
  <c r="E694" i="6" s="1"/>
  <c r="B694" i="6"/>
  <c r="N694" i="6" s="1"/>
  <c r="C694" i="6"/>
  <c r="R694" i="6" s="1"/>
  <c r="S694" i="6" s="1"/>
  <c r="Q694" i="6"/>
  <c r="Z694" i="6"/>
  <c r="A695" i="6"/>
  <c r="E695" i="6" s="1"/>
  <c r="B695" i="6"/>
  <c r="N695" i="6" s="1"/>
  <c r="C695" i="6"/>
  <c r="Q695" i="6"/>
  <c r="Z695" i="6"/>
  <c r="A696" i="6"/>
  <c r="E696" i="6" s="1"/>
  <c r="B696" i="6"/>
  <c r="N696" i="6" s="1"/>
  <c r="C696" i="6"/>
  <c r="Q696" i="6"/>
  <c r="Z696" i="6"/>
  <c r="A697" i="6"/>
  <c r="E697" i="6" s="1"/>
  <c r="B697" i="6"/>
  <c r="N697" i="6" s="1"/>
  <c r="C697" i="6"/>
  <c r="Q697" i="6"/>
  <c r="Z697" i="6"/>
  <c r="A698" i="6"/>
  <c r="E698" i="6" s="1"/>
  <c r="B698" i="6"/>
  <c r="N698" i="6" s="1"/>
  <c r="C698" i="6"/>
  <c r="Q698" i="6"/>
  <c r="Z698" i="6"/>
  <c r="A699" i="6"/>
  <c r="E699" i="6" s="1"/>
  <c r="B699" i="6"/>
  <c r="N699" i="6" s="1"/>
  <c r="C699" i="6"/>
  <c r="Q699" i="6"/>
  <c r="Z699" i="6"/>
  <c r="A700" i="6"/>
  <c r="E700" i="6" s="1"/>
  <c r="B700" i="6"/>
  <c r="N700" i="6" s="1"/>
  <c r="C700" i="6"/>
  <c r="Q700" i="6"/>
  <c r="Z700" i="6"/>
  <c r="A701" i="6"/>
  <c r="E701" i="6" s="1"/>
  <c r="B701" i="6"/>
  <c r="N701" i="6" s="1"/>
  <c r="C701" i="6"/>
  <c r="Q701" i="6"/>
  <c r="Z701" i="6"/>
  <c r="A702" i="6"/>
  <c r="E702" i="6" s="1"/>
  <c r="B702" i="6"/>
  <c r="N702" i="6" s="1"/>
  <c r="C702" i="6"/>
  <c r="Q702" i="6"/>
  <c r="Z702" i="6"/>
  <c r="A703" i="6"/>
  <c r="E703" i="6" s="1"/>
  <c r="B703" i="6"/>
  <c r="N703" i="6" s="1"/>
  <c r="C703" i="6"/>
  <c r="Q703" i="6"/>
  <c r="Z703" i="6"/>
  <c r="A704" i="6"/>
  <c r="E704" i="6" s="1"/>
  <c r="B704" i="6"/>
  <c r="N704" i="6" s="1"/>
  <c r="C704" i="6"/>
  <c r="Q704" i="6"/>
  <c r="Z704" i="6"/>
  <c r="A705" i="6"/>
  <c r="E705" i="6" s="1"/>
  <c r="B705" i="6"/>
  <c r="N705" i="6" s="1"/>
  <c r="C705" i="6"/>
  <c r="Q705" i="6"/>
  <c r="Z705" i="6"/>
  <c r="A706" i="6"/>
  <c r="E706" i="6" s="1"/>
  <c r="B706" i="6"/>
  <c r="N706" i="6" s="1"/>
  <c r="C706" i="6"/>
  <c r="Q706" i="6"/>
  <c r="Z706" i="6"/>
  <c r="A707" i="6"/>
  <c r="E707" i="6" s="1"/>
  <c r="B707" i="6"/>
  <c r="N707" i="6" s="1"/>
  <c r="C707" i="6"/>
  <c r="Q707" i="6"/>
  <c r="Z707" i="6"/>
  <c r="A708" i="6"/>
  <c r="E708" i="6" s="1"/>
  <c r="B708" i="6"/>
  <c r="N708" i="6" s="1"/>
  <c r="C708" i="6"/>
  <c r="Q708" i="6"/>
  <c r="Z708" i="6"/>
  <c r="A709" i="6"/>
  <c r="E709" i="6" s="1"/>
  <c r="B709" i="6"/>
  <c r="N709" i="6" s="1"/>
  <c r="C709" i="6"/>
  <c r="Q709" i="6"/>
  <c r="Z709" i="6"/>
  <c r="A710" i="6"/>
  <c r="E710" i="6" s="1"/>
  <c r="B710" i="6"/>
  <c r="N710" i="6" s="1"/>
  <c r="C710" i="6"/>
  <c r="Q710" i="6"/>
  <c r="Z710" i="6"/>
  <c r="A711" i="6"/>
  <c r="E711" i="6" s="1"/>
  <c r="B711" i="6"/>
  <c r="N711" i="6" s="1"/>
  <c r="C711" i="6"/>
  <c r="Q711" i="6"/>
  <c r="Z711" i="6"/>
  <c r="A712" i="6"/>
  <c r="E712" i="6" s="1"/>
  <c r="B712" i="6"/>
  <c r="N712" i="6" s="1"/>
  <c r="C712" i="6"/>
  <c r="Q712" i="6"/>
  <c r="Z712" i="6"/>
  <c r="A713" i="6"/>
  <c r="E713" i="6" s="1"/>
  <c r="B713" i="6"/>
  <c r="N713" i="6" s="1"/>
  <c r="C713" i="6"/>
  <c r="Q713" i="6"/>
  <c r="Z713" i="6"/>
  <c r="A714" i="6"/>
  <c r="E714" i="6" s="1"/>
  <c r="B714" i="6"/>
  <c r="N714" i="6" s="1"/>
  <c r="C714" i="6"/>
  <c r="Q714" i="6"/>
  <c r="Z714" i="6"/>
  <c r="A715" i="6"/>
  <c r="E715" i="6" s="1"/>
  <c r="B715" i="6"/>
  <c r="N715" i="6" s="1"/>
  <c r="C715" i="6"/>
  <c r="Q715" i="6"/>
  <c r="Z715" i="6"/>
  <c r="A716" i="6"/>
  <c r="E716" i="6" s="1"/>
  <c r="B716" i="6"/>
  <c r="N716" i="6" s="1"/>
  <c r="C716" i="6"/>
  <c r="Q716" i="6"/>
  <c r="Z716" i="6"/>
  <c r="A717" i="6"/>
  <c r="E717" i="6" s="1"/>
  <c r="B717" i="6"/>
  <c r="N717" i="6" s="1"/>
  <c r="C717" i="6"/>
  <c r="Q717" i="6"/>
  <c r="Z717" i="6"/>
  <c r="A718" i="6"/>
  <c r="E718" i="6" s="1"/>
  <c r="B718" i="6"/>
  <c r="N718" i="6" s="1"/>
  <c r="C718" i="6"/>
  <c r="Q718" i="6"/>
  <c r="Z718" i="6"/>
  <c r="A719" i="6"/>
  <c r="E719" i="6" s="1"/>
  <c r="B719" i="6"/>
  <c r="N719" i="6" s="1"/>
  <c r="C719" i="6"/>
  <c r="Q719" i="6"/>
  <c r="Z719" i="6"/>
  <c r="A720" i="6"/>
  <c r="E720" i="6" s="1"/>
  <c r="B720" i="6"/>
  <c r="N720" i="6" s="1"/>
  <c r="C720" i="6"/>
  <c r="Q720" i="6"/>
  <c r="Z720" i="6"/>
  <c r="A721" i="6"/>
  <c r="E721" i="6" s="1"/>
  <c r="B721" i="6"/>
  <c r="N721" i="6" s="1"/>
  <c r="C721" i="6"/>
  <c r="Q721" i="6"/>
  <c r="Z721" i="6"/>
  <c r="A722" i="6"/>
  <c r="E722" i="6" s="1"/>
  <c r="B722" i="6"/>
  <c r="N722" i="6" s="1"/>
  <c r="C722" i="6"/>
  <c r="Q722" i="6"/>
  <c r="Z722" i="6"/>
  <c r="A723" i="6"/>
  <c r="E723" i="6" s="1"/>
  <c r="B723" i="6"/>
  <c r="N723" i="6" s="1"/>
  <c r="C723" i="6"/>
  <c r="Q723" i="6"/>
  <c r="Z723" i="6"/>
  <c r="A724" i="6"/>
  <c r="E724" i="6" s="1"/>
  <c r="B724" i="6"/>
  <c r="N724" i="6" s="1"/>
  <c r="C724" i="6"/>
  <c r="Q724" i="6"/>
  <c r="Z724" i="6"/>
  <c r="A725" i="6"/>
  <c r="E725" i="6" s="1"/>
  <c r="B725" i="6"/>
  <c r="N725" i="6" s="1"/>
  <c r="C725" i="6"/>
  <c r="Q725" i="6"/>
  <c r="Z725" i="6"/>
  <c r="A726" i="6"/>
  <c r="E726" i="6" s="1"/>
  <c r="B726" i="6"/>
  <c r="N726" i="6" s="1"/>
  <c r="C726" i="6"/>
  <c r="Q726" i="6"/>
  <c r="Z726" i="6"/>
  <c r="A727" i="6"/>
  <c r="E727" i="6" s="1"/>
  <c r="B727" i="6"/>
  <c r="N727" i="6" s="1"/>
  <c r="C727" i="6"/>
  <c r="Q727" i="6"/>
  <c r="Z727" i="6"/>
  <c r="A728" i="6"/>
  <c r="E728" i="6" s="1"/>
  <c r="B728" i="6"/>
  <c r="N728" i="6" s="1"/>
  <c r="C728" i="6"/>
  <c r="Q728" i="6"/>
  <c r="Z728" i="6"/>
  <c r="A729" i="6"/>
  <c r="E729" i="6" s="1"/>
  <c r="B729" i="6"/>
  <c r="N729" i="6" s="1"/>
  <c r="C729" i="6"/>
  <c r="Q729" i="6"/>
  <c r="Z729" i="6"/>
  <c r="A730" i="6"/>
  <c r="E730" i="6" s="1"/>
  <c r="B730" i="6"/>
  <c r="N730" i="6" s="1"/>
  <c r="C730" i="6"/>
  <c r="Q730" i="6"/>
  <c r="Z730" i="6"/>
  <c r="A731" i="6"/>
  <c r="E731" i="6" s="1"/>
  <c r="B731" i="6"/>
  <c r="N731" i="6" s="1"/>
  <c r="C731" i="6"/>
  <c r="Q731" i="6"/>
  <c r="Z731" i="6"/>
  <c r="A732" i="6"/>
  <c r="E732" i="6" s="1"/>
  <c r="B732" i="6"/>
  <c r="N732" i="6" s="1"/>
  <c r="C732" i="6"/>
  <c r="Q732" i="6"/>
  <c r="Z732" i="6"/>
  <c r="A733" i="6"/>
  <c r="E733" i="6" s="1"/>
  <c r="B733" i="6"/>
  <c r="N733" i="6" s="1"/>
  <c r="C733" i="6"/>
  <c r="Q733" i="6"/>
  <c r="Z733" i="6"/>
  <c r="A734" i="6"/>
  <c r="E734" i="6" s="1"/>
  <c r="B734" i="6"/>
  <c r="N734" i="6" s="1"/>
  <c r="C734" i="6"/>
  <c r="Q734" i="6"/>
  <c r="Z734" i="6"/>
  <c r="A735" i="6"/>
  <c r="E735" i="6" s="1"/>
  <c r="B735" i="6"/>
  <c r="N735" i="6" s="1"/>
  <c r="C735" i="6"/>
  <c r="Q735" i="6"/>
  <c r="Z735" i="6"/>
  <c r="A736" i="6"/>
  <c r="E736" i="6" s="1"/>
  <c r="B736" i="6"/>
  <c r="N736" i="6" s="1"/>
  <c r="C736" i="6"/>
  <c r="Q736" i="6"/>
  <c r="Z736" i="6"/>
  <c r="A737" i="6"/>
  <c r="E737" i="6" s="1"/>
  <c r="B737" i="6"/>
  <c r="N737" i="6" s="1"/>
  <c r="C737" i="6"/>
  <c r="Q737" i="6"/>
  <c r="Z737" i="6"/>
  <c r="A738" i="6"/>
  <c r="E738" i="6" s="1"/>
  <c r="B738" i="6"/>
  <c r="N738" i="6" s="1"/>
  <c r="C738" i="6"/>
  <c r="Q738" i="6"/>
  <c r="Z738" i="6"/>
  <c r="A739" i="6"/>
  <c r="E739" i="6" s="1"/>
  <c r="B739" i="6"/>
  <c r="N739" i="6" s="1"/>
  <c r="C739" i="6"/>
  <c r="Q739" i="6"/>
  <c r="Z739" i="6"/>
  <c r="A740" i="6"/>
  <c r="E740" i="6" s="1"/>
  <c r="B740" i="6"/>
  <c r="N740" i="6" s="1"/>
  <c r="C740" i="6"/>
  <c r="Q740" i="6"/>
  <c r="Z740" i="6"/>
  <c r="A741" i="6"/>
  <c r="E741" i="6" s="1"/>
  <c r="B741" i="6"/>
  <c r="N741" i="6" s="1"/>
  <c r="C741" i="6"/>
  <c r="Q741" i="6"/>
  <c r="Z741" i="6"/>
  <c r="A742" i="6"/>
  <c r="E742" i="6" s="1"/>
  <c r="B742" i="6"/>
  <c r="N742" i="6" s="1"/>
  <c r="C742" i="6"/>
  <c r="Q742" i="6"/>
  <c r="Z742" i="6"/>
  <c r="A743" i="6"/>
  <c r="E743" i="6" s="1"/>
  <c r="B743" i="6"/>
  <c r="N743" i="6" s="1"/>
  <c r="C743" i="6"/>
  <c r="Q743" i="6"/>
  <c r="Z743" i="6"/>
  <c r="A744" i="6"/>
  <c r="E744" i="6" s="1"/>
  <c r="B744" i="6"/>
  <c r="N744" i="6" s="1"/>
  <c r="C744" i="6"/>
  <c r="Q744" i="6"/>
  <c r="Z744" i="6"/>
  <c r="A745" i="6"/>
  <c r="E745" i="6" s="1"/>
  <c r="B745" i="6"/>
  <c r="N745" i="6" s="1"/>
  <c r="C745" i="6"/>
  <c r="Q745" i="6"/>
  <c r="Z745" i="6"/>
  <c r="A746" i="6"/>
  <c r="E746" i="6" s="1"/>
  <c r="B746" i="6"/>
  <c r="N746" i="6" s="1"/>
  <c r="C746" i="6"/>
  <c r="Q746" i="6"/>
  <c r="Z746" i="6"/>
  <c r="A747" i="6"/>
  <c r="E747" i="6" s="1"/>
  <c r="B747" i="6"/>
  <c r="N747" i="6" s="1"/>
  <c r="C747" i="6"/>
  <c r="Q747" i="6"/>
  <c r="Z747" i="6"/>
  <c r="A748" i="6"/>
  <c r="E748" i="6" s="1"/>
  <c r="B748" i="6"/>
  <c r="N748" i="6" s="1"/>
  <c r="C748" i="6"/>
  <c r="Q748" i="6"/>
  <c r="Z748" i="6"/>
  <c r="A749" i="6"/>
  <c r="E749" i="6" s="1"/>
  <c r="B749" i="6"/>
  <c r="N749" i="6" s="1"/>
  <c r="C749" i="6"/>
  <c r="Q749" i="6"/>
  <c r="Z749" i="6"/>
  <c r="A750" i="6"/>
  <c r="E750" i="6" s="1"/>
  <c r="B750" i="6"/>
  <c r="N750" i="6" s="1"/>
  <c r="C750" i="6"/>
  <c r="Q750" i="6"/>
  <c r="Z750" i="6"/>
  <c r="A751" i="6"/>
  <c r="E751" i="6" s="1"/>
  <c r="B751" i="6"/>
  <c r="N751" i="6" s="1"/>
  <c r="C751" i="6"/>
  <c r="Q751" i="6"/>
  <c r="Z751" i="6"/>
  <c r="A752" i="6"/>
  <c r="E752" i="6" s="1"/>
  <c r="B752" i="6"/>
  <c r="N752" i="6" s="1"/>
  <c r="C752" i="6"/>
  <c r="Q752" i="6"/>
  <c r="Z752" i="6"/>
  <c r="A753" i="6"/>
  <c r="E753" i="6" s="1"/>
  <c r="B753" i="6"/>
  <c r="N753" i="6" s="1"/>
  <c r="C753" i="6"/>
  <c r="Q753" i="6"/>
  <c r="Z753" i="6"/>
  <c r="A754" i="6"/>
  <c r="E754" i="6" s="1"/>
  <c r="B754" i="6"/>
  <c r="N754" i="6" s="1"/>
  <c r="C754" i="6"/>
  <c r="Q754" i="6"/>
  <c r="Z754" i="6"/>
  <c r="A755" i="6"/>
  <c r="E755" i="6" s="1"/>
  <c r="B755" i="6"/>
  <c r="N755" i="6" s="1"/>
  <c r="C755" i="6"/>
  <c r="Q755" i="6"/>
  <c r="Z755" i="6"/>
  <c r="A756" i="6"/>
  <c r="E756" i="6" s="1"/>
  <c r="B756" i="6"/>
  <c r="N756" i="6" s="1"/>
  <c r="C756" i="6"/>
  <c r="Q756" i="6"/>
  <c r="Z756" i="6"/>
  <c r="A757" i="6"/>
  <c r="E757" i="6" s="1"/>
  <c r="B757" i="6"/>
  <c r="N757" i="6" s="1"/>
  <c r="C757" i="6"/>
  <c r="Q757" i="6"/>
  <c r="Z757" i="6"/>
  <c r="A758" i="6"/>
  <c r="E758" i="6" s="1"/>
  <c r="B758" i="6"/>
  <c r="N758" i="6" s="1"/>
  <c r="C758" i="6"/>
  <c r="Q758" i="6"/>
  <c r="Z758" i="6"/>
  <c r="A759" i="6"/>
  <c r="E759" i="6" s="1"/>
  <c r="B759" i="6"/>
  <c r="N759" i="6" s="1"/>
  <c r="C759" i="6"/>
  <c r="Q759" i="6"/>
  <c r="Z759" i="6"/>
  <c r="A760" i="6"/>
  <c r="E760" i="6" s="1"/>
  <c r="B760" i="6"/>
  <c r="N760" i="6" s="1"/>
  <c r="C760" i="6"/>
  <c r="Q760" i="6"/>
  <c r="Z760" i="6"/>
  <c r="A761" i="6"/>
  <c r="E761" i="6" s="1"/>
  <c r="B761" i="6"/>
  <c r="N761" i="6" s="1"/>
  <c r="C761" i="6"/>
  <c r="Q761" i="6"/>
  <c r="Z761" i="6"/>
  <c r="A762" i="6"/>
  <c r="E762" i="6" s="1"/>
  <c r="B762" i="6"/>
  <c r="N762" i="6" s="1"/>
  <c r="C762" i="6"/>
  <c r="Q762" i="6"/>
  <c r="Z762" i="6"/>
  <c r="A763" i="6"/>
  <c r="E763" i="6" s="1"/>
  <c r="B763" i="6"/>
  <c r="N763" i="6" s="1"/>
  <c r="C763" i="6"/>
  <c r="Q763" i="6"/>
  <c r="Z763" i="6"/>
  <c r="A764" i="6"/>
  <c r="E764" i="6" s="1"/>
  <c r="B764" i="6"/>
  <c r="N764" i="6" s="1"/>
  <c r="C764" i="6"/>
  <c r="Q764" i="6"/>
  <c r="Z764" i="6"/>
  <c r="A765" i="6"/>
  <c r="E765" i="6" s="1"/>
  <c r="B765" i="6"/>
  <c r="N765" i="6" s="1"/>
  <c r="C765" i="6"/>
  <c r="Q765" i="6"/>
  <c r="Z765" i="6"/>
  <c r="A766" i="6"/>
  <c r="E766" i="6" s="1"/>
  <c r="B766" i="6"/>
  <c r="N766" i="6" s="1"/>
  <c r="C766" i="6"/>
  <c r="Q766" i="6"/>
  <c r="Z766" i="6"/>
  <c r="A767" i="6"/>
  <c r="E767" i="6" s="1"/>
  <c r="B767" i="6"/>
  <c r="N767" i="6" s="1"/>
  <c r="C767" i="6"/>
  <c r="Q767" i="6"/>
  <c r="Z767" i="6"/>
  <c r="A768" i="6"/>
  <c r="E768" i="6" s="1"/>
  <c r="B768" i="6"/>
  <c r="N768" i="6" s="1"/>
  <c r="C768" i="6"/>
  <c r="Q768" i="6"/>
  <c r="Z768" i="6"/>
  <c r="A769" i="6"/>
  <c r="E769" i="6" s="1"/>
  <c r="B769" i="6"/>
  <c r="N769" i="6" s="1"/>
  <c r="C769" i="6"/>
  <c r="Q769" i="6"/>
  <c r="Z769" i="6"/>
  <c r="A770" i="6"/>
  <c r="E770" i="6" s="1"/>
  <c r="B770" i="6"/>
  <c r="N770" i="6" s="1"/>
  <c r="C770" i="6"/>
  <c r="Q770" i="6"/>
  <c r="Z770" i="6"/>
  <c r="A771" i="6"/>
  <c r="E771" i="6" s="1"/>
  <c r="B771" i="6"/>
  <c r="N771" i="6" s="1"/>
  <c r="C771" i="6"/>
  <c r="Q771" i="6"/>
  <c r="Z771" i="6"/>
  <c r="A772" i="6"/>
  <c r="E772" i="6" s="1"/>
  <c r="B772" i="6"/>
  <c r="N772" i="6" s="1"/>
  <c r="C772" i="6"/>
  <c r="Q772" i="6"/>
  <c r="Z772" i="6"/>
  <c r="A773" i="6"/>
  <c r="E773" i="6" s="1"/>
  <c r="B773" i="6"/>
  <c r="N773" i="6" s="1"/>
  <c r="C773" i="6"/>
  <c r="Q773" i="6"/>
  <c r="Z773" i="6"/>
  <c r="A774" i="6"/>
  <c r="E774" i="6" s="1"/>
  <c r="B774" i="6"/>
  <c r="N774" i="6" s="1"/>
  <c r="C774" i="6"/>
  <c r="Q774" i="6"/>
  <c r="Z774" i="6"/>
  <c r="A775" i="6"/>
  <c r="E775" i="6" s="1"/>
  <c r="B775" i="6"/>
  <c r="N775" i="6" s="1"/>
  <c r="C775" i="6"/>
  <c r="Q775" i="6"/>
  <c r="Z775" i="6"/>
  <c r="A776" i="6"/>
  <c r="E776" i="6" s="1"/>
  <c r="B776" i="6"/>
  <c r="N776" i="6" s="1"/>
  <c r="C776" i="6"/>
  <c r="Q776" i="6"/>
  <c r="Z776" i="6"/>
  <c r="A777" i="6"/>
  <c r="E777" i="6" s="1"/>
  <c r="B777" i="6"/>
  <c r="N777" i="6" s="1"/>
  <c r="C777" i="6"/>
  <c r="Q777" i="6"/>
  <c r="Z777" i="6"/>
  <c r="A778" i="6"/>
  <c r="E778" i="6" s="1"/>
  <c r="B778" i="6"/>
  <c r="N778" i="6" s="1"/>
  <c r="C778" i="6"/>
  <c r="Q778" i="6"/>
  <c r="Z778" i="6"/>
  <c r="A779" i="6"/>
  <c r="E779" i="6" s="1"/>
  <c r="B779" i="6"/>
  <c r="N779" i="6" s="1"/>
  <c r="C779" i="6"/>
  <c r="Q779" i="6"/>
  <c r="Z779" i="6"/>
  <c r="A780" i="6"/>
  <c r="E780" i="6" s="1"/>
  <c r="B780" i="6"/>
  <c r="N780" i="6" s="1"/>
  <c r="C780" i="6"/>
  <c r="Q780" i="6"/>
  <c r="Z780" i="6"/>
  <c r="A781" i="6"/>
  <c r="E781" i="6" s="1"/>
  <c r="B781" i="6"/>
  <c r="N781" i="6" s="1"/>
  <c r="C781" i="6"/>
  <c r="Q781" i="6"/>
  <c r="Z781" i="6"/>
  <c r="A782" i="6"/>
  <c r="E782" i="6" s="1"/>
  <c r="B782" i="6"/>
  <c r="N782" i="6" s="1"/>
  <c r="C782" i="6"/>
  <c r="Q782" i="6"/>
  <c r="Z782" i="6"/>
  <c r="A783" i="6"/>
  <c r="E783" i="6" s="1"/>
  <c r="B783" i="6"/>
  <c r="N783" i="6" s="1"/>
  <c r="C783" i="6"/>
  <c r="Q783" i="6"/>
  <c r="Z783" i="6"/>
  <c r="A784" i="6"/>
  <c r="E784" i="6" s="1"/>
  <c r="B784" i="6"/>
  <c r="N784" i="6" s="1"/>
  <c r="C784" i="6"/>
  <c r="Q784" i="6"/>
  <c r="Z784" i="6"/>
  <c r="A785" i="6"/>
  <c r="E785" i="6" s="1"/>
  <c r="B785" i="6"/>
  <c r="N785" i="6" s="1"/>
  <c r="C785" i="6"/>
  <c r="Q785" i="6"/>
  <c r="Z785" i="6"/>
  <c r="A786" i="6"/>
  <c r="E786" i="6" s="1"/>
  <c r="B786" i="6"/>
  <c r="N786" i="6" s="1"/>
  <c r="C786" i="6"/>
  <c r="Q786" i="6"/>
  <c r="Z786" i="6"/>
  <c r="A787" i="6"/>
  <c r="E787" i="6" s="1"/>
  <c r="B787" i="6"/>
  <c r="N787" i="6" s="1"/>
  <c r="C787" i="6"/>
  <c r="Q787" i="6"/>
  <c r="Z787" i="6"/>
  <c r="A788" i="6"/>
  <c r="E788" i="6" s="1"/>
  <c r="B788" i="6"/>
  <c r="N788" i="6" s="1"/>
  <c r="C788" i="6"/>
  <c r="Q788" i="6"/>
  <c r="Z788" i="6"/>
  <c r="A789" i="6"/>
  <c r="E789" i="6" s="1"/>
  <c r="B789" i="6"/>
  <c r="N789" i="6" s="1"/>
  <c r="C789" i="6"/>
  <c r="Q789" i="6"/>
  <c r="Z789" i="6"/>
  <c r="A790" i="6"/>
  <c r="E790" i="6" s="1"/>
  <c r="B790" i="6"/>
  <c r="N790" i="6" s="1"/>
  <c r="C790" i="6"/>
  <c r="Q790" i="6"/>
  <c r="Z790" i="6"/>
  <c r="A791" i="6"/>
  <c r="E791" i="6" s="1"/>
  <c r="B791" i="6"/>
  <c r="N791" i="6" s="1"/>
  <c r="C791" i="6"/>
  <c r="Q791" i="6"/>
  <c r="Z791" i="6"/>
  <c r="A792" i="6"/>
  <c r="E792" i="6" s="1"/>
  <c r="B792" i="6"/>
  <c r="N792" i="6" s="1"/>
  <c r="C792" i="6"/>
  <c r="Q792" i="6"/>
  <c r="Z792" i="6"/>
  <c r="A793" i="6"/>
  <c r="E793" i="6" s="1"/>
  <c r="B793" i="6"/>
  <c r="N793" i="6" s="1"/>
  <c r="C793" i="6"/>
  <c r="Q793" i="6"/>
  <c r="Z793" i="6"/>
  <c r="A794" i="6"/>
  <c r="E794" i="6" s="1"/>
  <c r="B794" i="6"/>
  <c r="N794" i="6" s="1"/>
  <c r="C794" i="6"/>
  <c r="Q794" i="6"/>
  <c r="Z794" i="6"/>
  <c r="A795" i="6"/>
  <c r="E795" i="6" s="1"/>
  <c r="B795" i="6"/>
  <c r="N795" i="6" s="1"/>
  <c r="C795" i="6"/>
  <c r="Q795" i="6"/>
  <c r="Z795" i="6"/>
  <c r="A796" i="6"/>
  <c r="E796" i="6" s="1"/>
  <c r="B796" i="6"/>
  <c r="N796" i="6" s="1"/>
  <c r="C796" i="6"/>
  <c r="Q796" i="6"/>
  <c r="Z796" i="6"/>
  <c r="A797" i="6"/>
  <c r="E797" i="6" s="1"/>
  <c r="B797" i="6"/>
  <c r="N797" i="6" s="1"/>
  <c r="C797" i="6"/>
  <c r="Q797" i="6"/>
  <c r="Z797" i="6"/>
  <c r="A798" i="6"/>
  <c r="E798" i="6" s="1"/>
  <c r="B798" i="6"/>
  <c r="N798" i="6" s="1"/>
  <c r="C798" i="6"/>
  <c r="Q798" i="6"/>
  <c r="Z798" i="6"/>
  <c r="A799" i="6"/>
  <c r="E799" i="6" s="1"/>
  <c r="B799" i="6"/>
  <c r="N799" i="6" s="1"/>
  <c r="C799" i="6"/>
  <c r="Q799" i="6"/>
  <c r="Z799" i="6"/>
  <c r="A800" i="6"/>
  <c r="E800" i="6" s="1"/>
  <c r="B800" i="6"/>
  <c r="N800" i="6" s="1"/>
  <c r="C800" i="6"/>
  <c r="Q800" i="6"/>
  <c r="Z800" i="6"/>
  <c r="A801" i="6"/>
  <c r="E801" i="6" s="1"/>
  <c r="B801" i="6"/>
  <c r="N801" i="6" s="1"/>
  <c r="C801" i="6"/>
  <c r="Q801" i="6"/>
  <c r="Z801" i="6"/>
  <c r="A802" i="6"/>
  <c r="E802" i="6" s="1"/>
  <c r="B802" i="6"/>
  <c r="N802" i="6" s="1"/>
  <c r="C802" i="6"/>
  <c r="Q802" i="6"/>
  <c r="Z802" i="6"/>
  <c r="A803" i="6"/>
  <c r="E803" i="6" s="1"/>
  <c r="B803" i="6"/>
  <c r="N803" i="6" s="1"/>
  <c r="C803" i="6"/>
  <c r="Q803" i="6"/>
  <c r="Z803" i="6"/>
  <c r="A804" i="6"/>
  <c r="E804" i="6" s="1"/>
  <c r="B804" i="6"/>
  <c r="N804" i="6" s="1"/>
  <c r="C804" i="6"/>
  <c r="Q804" i="6"/>
  <c r="Z804" i="6"/>
  <c r="A805" i="6"/>
  <c r="E805" i="6" s="1"/>
  <c r="B805" i="6"/>
  <c r="N805" i="6" s="1"/>
  <c r="C805" i="6"/>
  <c r="Q805" i="6"/>
  <c r="Z805" i="6"/>
  <c r="A806" i="6"/>
  <c r="E806" i="6" s="1"/>
  <c r="B806" i="6"/>
  <c r="N806" i="6" s="1"/>
  <c r="C806" i="6"/>
  <c r="Q806" i="6"/>
  <c r="Z806" i="6"/>
  <c r="A807" i="6"/>
  <c r="E807" i="6" s="1"/>
  <c r="B807" i="6"/>
  <c r="N807" i="6" s="1"/>
  <c r="C807" i="6"/>
  <c r="Q807" i="6"/>
  <c r="Z807" i="6"/>
  <c r="A808" i="6"/>
  <c r="E808" i="6" s="1"/>
  <c r="B808" i="6"/>
  <c r="N808" i="6" s="1"/>
  <c r="C808" i="6"/>
  <c r="Q808" i="6"/>
  <c r="Z808" i="6"/>
  <c r="A809" i="6"/>
  <c r="E809" i="6" s="1"/>
  <c r="B809" i="6"/>
  <c r="N809" i="6" s="1"/>
  <c r="C809" i="6"/>
  <c r="Q809" i="6"/>
  <c r="Z809" i="6"/>
  <c r="A810" i="6"/>
  <c r="E810" i="6" s="1"/>
  <c r="B810" i="6"/>
  <c r="N810" i="6" s="1"/>
  <c r="C810" i="6"/>
  <c r="Q810" i="6"/>
  <c r="Z810" i="6"/>
  <c r="A811" i="6"/>
  <c r="E811" i="6" s="1"/>
  <c r="B811" i="6"/>
  <c r="N811" i="6" s="1"/>
  <c r="C811" i="6"/>
  <c r="Q811" i="6"/>
  <c r="Z811" i="6"/>
  <c r="A812" i="6"/>
  <c r="E812" i="6" s="1"/>
  <c r="B812" i="6"/>
  <c r="N812" i="6" s="1"/>
  <c r="C812" i="6"/>
  <c r="Q812" i="6"/>
  <c r="Z812" i="6"/>
  <c r="A813" i="6"/>
  <c r="E813" i="6" s="1"/>
  <c r="B813" i="6"/>
  <c r="N813" i="6" s="1"/>
  <c r="C813" i="6"/>
  <c r="Q813" i="6"/>
  <c r="Z813" i="6"/>
  <c r="A814" i="6"/>
  <c r="E814" i="6" s="1"/>
  <c r="B814" i="6"/>
  <c r="N814" i="6" s="1"/>
  <c r="C814" i="6"/>
  <c r="Q814" i="6"/>
  <c r="Z814" i="6"/>
  <c r="A815" i="6"/>
  <c r="E815" i="6" s="1"/>
  <c r="B815" i="6"/>
  <c r="N815" i="6" s="1"/>
  <c r="C815" i="6"/>
  <c r="Q815" i="6"/>
  <c r="Z815" i="6"/>
  <c r="A816" i="6"/>
  <c r="E816" i="6" s="1"/>
  <c r="B816" i="6"/>
  <c r="N816" i="6" s="1"/>
  <c r="C816" i="6"/>
  <c r="Q816" i="6"/>
  <c r="Z816" i="6"/>
  <c r="A817" i="6"/>
  <c r="E817" i="6" s="1"/>
  <c r="B817" i="6"/>
  <c r="N817" i="6" s="1"/>
  <c r="C817" i="6"/>
  <c r="Q817" i="6"/>
  <c r="Z817" i="6"/>
  <c r="A818" i="6"/>
  <c r="E818" i="6" s="1"/>
  <c r="B818" i="6"/>
  <c r="N818" i="6" s="1"/>
  <c r="C818" i="6"/>
  <c r="Q818" i="6"/>
  <c r="Z818" i="6"/>
  <c r="A819" i="6"/>
  <c r="E819" i="6" s="1"/>
  <c r="B819" i="6"/>
  <c r="N819" i="6" s="1"/>
  <c r="C819" i="6"/>
  <c r="Q819" i="6"/>
  <c r="Z819" i="6"/>
  <c r="A820" i="6"/>
  <c r="E820" i="6" s="1"/>
  <c r="B820" i="6"/>
  <c r="N820" i="6" s="1"/>
  <c r="C820" i="6"/>
  <c r="Q820" i="6"/>
  <c r="Z820" i="6"/>
  <c r="A821" i="6"/>
  <c r="E821" i="6" s="1"/>
  <c r="B821" i="6"/>
  <c r="N821" i="6" s="1"/>
  <c r="C821" i="6"/>
  <c r="Q821" i="6"/>
  <c r="Z821" i="6"/>
  <c r="A822" i="6"/>
  <c r="E822" i="6" s="1"/>
  <c r="B822" i="6"/>
  <c r="N822" i="6" s="1"/>
  <c r="C822" i="6"/>
  <c r="Q822" i="6"/>
  <c r="Z822" i="6"/>
  <c r="A823" i="6"/>
  <c r="E823" i="6" s="1"/>
  <c r="B823" i="6"/>
  <c r="N823" i="6" s="1"/>
  <c r="C823" i="6"/>
  <c r="Q823" i="6"/>
  <c r="Z823" i="6"/>
  <c r="A824" i="6"/>
  <c r="E824" i="6" s="1"/>
  <c r="B824" i="6"/>
  <c r="N824" i="6" s="1"/>
  <c r="C824" i="6"/>
  <c r="Q824" i="6"/>
  <c r="Z824" i="6"/>
  <c r="A825" i="6"/>
  <c r="E825" i="6" s="1"/>
  <c r="B825" i="6"/>
  <c r="N825" i="6" s="1"/>
  <c r="C825" i="6"/>
  <c r="Q825" i="6"/>
  <c r="Z825" i="6"/>
  <c r="A826" i="6"/>
  <c r="E826" i="6" s="1"/>
  <c r="B826" i="6"/>
  <c r="N826" i="6" s="1"/>
  <c r="C826" i="6"/>
  <c r="Q826" i="6"/>
  <c r="Z826" i="6"/>
  <c r="A827" i="6"/>
  <c r="E827" i="6" s="1"/>
  <c r="B827" i="6"/>
  <c r="N827" i="6" s="1"/>
  <c r="C827" i="6"/>
  <c r="Q827" i="6"/>
  <c r="Z827" i="6"/>
  <c r="A828" i="6"/>
  <c r="E828" i="6" s="1"/>
  <c r="B828" i="6"/>
  <c r="N828" i="6" s="1"/>
  <c r="C828" i="6"/>
  <c r="Q828" i="6"/>
  <c r="Z828" i="6"/>
  <c r="A829" i="6"/>
  <c r="E829" i="6" s="1"/>
  <c r="B829" i="6"/>
  <c r="N829" i="6" s="1"/>
  <c r="C829" i="6"/>
  <c r="Q829" i="6"/>
  <c r="Z829" i="6"/>
  <c r="A830" i="6"/>
  <c r="E830" i="6" s="1"/>
  <c r="B830" i="6"/>
  <c r="N830" i="6" s="1"/>
  <c r="C830" i="6"/>
  <c r="Q830" i="6"/>
  <c r="Z830" i="6"/>
  <c r="A831" i="6"/>
  <c r="E831" i="6" s="1"/>
  <c r="B831" i="6"/>
  <c r="N831" i="6" s="1"/>
  <c r="C831" i="6"/>
  <c r="Q831" i="6"/>
  <c r="Z831" i="6"/>
  <c r="A832" i="6"/>
  <c r="E832" i="6" s="1"/>
  <c r="B832" i="6"/>
  <c r="N832" i="6" s="1"/>
  <c r="C832" i="6"/>
  <c r="Q832" i="6"/>
  <c r="Z832" i="6"/>
  <c r="A833" i="6"/>
  <c r="E833" i="6" s="1"/>
  <c r="B833" i="6"/>
  <c r="N833" i="6" s="1"/>
  <c r="C833" i="6"/>
  <c r="Q833" i="6"/>
  <c r="Z833" i="6"/>
  <c r="A834" i="6"/>
  <c r="E834" i="6" s="1"/>
  <c r="B834" i="6"/>
  <c r="N834" i="6" s="1"/>
  <c r="C834" i="6"/>
  <c r="Q834" i="6"/>
  <c r="Z834" i="6"/>
  <c r="A835" i="6"/>
  <c r="E835" i="6" s="1"/>
  <c r="B835" i="6"/>
  <c r="N835" i="6" s="1"/>
  <c r="C835" i="6"/>
  <c r="Q835" i="6"/>
  <c r="Z835" i="6"/>
  <c r="A836" i="6"/>
  <c r="E836" i="6" s="1"/>
  <c r="B836" i="6"/>
  <c r="N836" i="6" s="1"/>
  <c r="C836" i="6"/>
  <c r="Q836" i="6"/>
  <c r="Z836" i="6"/>
  <c r="A837" i="6"/>
  <c r="E837" i="6" s="1"/>
  <c r="B837" i="6"/>
  <c r="N837" i="6" s="1"/>
  <c r="C837" i="6"/>
  <c r="Q837" i="6"/>
  <c r="Z837" i="6"/>
  <c r="A838" i="6"/>
  <c r="E838" i="6" s="1"/>
  <c r="B838" i="6"/>
  <c r="N838" i="6" s="1"/>
  <c r="C838" i="6"/>
  <c r="Q838" i="6"/>
  <c r="Z838" i="6"/>
  <c r="A839" i="6"/>
  <c r="E839" i="6" s="1"/>
  <c r="B839" i="6"/>
  <c r="N839" i="6" s="1"/>
  <c r="C839" i="6"/>
  <c r="Q839" i="6"/>
  <c r="Z839" i="6"/>
  <c r="A840" i="6"/>
  <c r="E840" i="6" s="1"/>
  <c r="B840" i="6"/>
  <c r="N840" i="6" s="1"/>
  <c r="C840" i="6"/>
  <c r="Q840" i="6"/>
  <c r="Z840" i="6"/>
  <c r="A841" i="6"/>
  <c r="E841" i="6" s="1"/>
  <c r="B841" i="6"/>
  <c r="N841" i="6" s="1"/>
  <c r="C841" i="6"/>
  <c r="Q841" i="6"/>
  <c r="Z841" i="6"/>
  <c r="A842" i="6"/>
  <c r="E842" i="6" s="1"/>
  <c r="B842" i="6"/>
  <c r="N842" i="6" s="1"/>
  <c r="C842" i="6"/>
  <c r="Q842" i="6"/>
  <c r="Z842" i="6"/>
  <c r="A843" i="6"/>
  <c r="E843" i="6" s="1"/>
  <c r="B843" i="6"/>
  <c r="N843" i="6" s="1"/>
  <c r="C843" i="6"/>
  <c r="Q843" i="6"/>
  <c r="Z843" i="6"/>
  <c r="A844" i="6"/>
  <c r="E844" i="6" s="1"/>
  <c r="B844" i="6"/>
  <c r="N844" i="6" s="1"/>
  <c r="C844" i="6"/>
  <c r="Q844" i="6"/>
  <c r="Z844" i="6"/>
  <c r="A845" i="6"/>
  <c r="E845" i="6" s="1"/>
  <c r="B845" i="6"/>
  <c r="N845" i="6" s="1"/>
  <c r="C845" i="6"/>
  <c r="Q845" i="6"/>
  <c r="Z845" i="6"/>
  <c r="A846" i="6"/>
  <c r="E846" i="6" s="1"/>
  <c r="B846" i="6"/>
  <c r="N846" i="6" s="1"/>
  <c r="C846" i="6"/>
  <c r="Q846" i="6"/>
  <c r="Z846" i="6"/>
  <c r="A847" i="6"/>
  <c r="E847" i="6" s="1"/>
  <c r="B847" i="6"/>
  <c r="N847" i="6" s="1"/>
  <c r="C847" i="6"/>
  <c r="Q847" i="6"/>
  <c r="Z847" i="6"/>
  <c r="A848" i="6"/>
  <c r="E848" i="6" s="1"/>
  <c r="B848" i="6"/>
  <c r="N848" i="6" s="1"/>
  <c r="C848" i="6"/>
  <c r="Q848" i="6"/>
  <c r="Z848" i="6"/>
  <c r="A849" i="6"/>
  <c r="E849" i="6" s="1"/>
  <c r="B849" i="6"/>
  <c r="N849" i="6" s="1"/>
  <c r="C849" i="6"/>
  <c r="Q849" i="6"/>
  <c r="Z849" i="6"/>
  <c r="A850" i="6"/>
  <c r="E850" i="6" s="1"/>
  <c r="B850" i="6"/>
  <c r="N850" i="6" s="1"/>
  <c r="C850" i="6"/>
  <c r="Q850" i="6"/>
  <c r="Z850" i="6"/>
  <c r="A851" i="6"/>
  <c r="E851" i="6" s="1"/>
  <c r="B851" i="6"/>
  <c r="N851" i="6" s="1"/>
  <c r="C851" i="6"/>
  <c r="Q851" i="6"/>
  <c r="Z851" i="6"/>
  <c r="A852" i="6"/>
  <c r="E852" i="6" s="1"/>
  <c r="B852" i="6"/>
  <c r="N852" i="6" s="1"/>
  <c r="C852" i="6"/>
  <c r="Q852" i="6"/>
  <c r="Z852" i="6"/>
  <c r="A853" i="6"/>
  <c r="E853" i="6" s="1"/>
  <c r="B853" i="6"/>
  <c r="N853" i="6" s="1"/>
  <c r="C853" i="6"/>
  <c r="Q853" i="6"/>
  <c r="Z853" i="6"/>
  <c r="A854" i="6"/>
  <c r="E854" i="6" s="1"/>
  <c r="B854" i="6"/>
  <c r="N854" i="6" s="1"/>
  <c r="C854" i="6"/>
  <c r="Q854" i="6"/>
  <c r="Z854" i="6"/>
  <c r="A855" i="6"/>
  <c r="E855" i="6" s="1"/>
  <c r="B855" i="6"/>
  <c r="N855" i="6" s="1"/>
  <c r="C855" i="6"/>
  <c r="Q855" i="6"/>
  <c r="Z855" i="6"/>
  <c r="A856" i="6"/>
  <c r="E856" i="6" s="1"/>
  <c r="B856" i="6"/>
  <c r="N856" i="6" s="1"/>
  <c r="C856" i="6"/>
  <c r="Q856" i="6"/>
  <c r="Z856" i="6"/>
  <c r="A857" i="6"/>
  <c r="E857" i="6" s="1"/>
  <c r="B857" i="6"/>
  <c r="N857" i="6" s="1"/>
  <c r="C857" i="6"/>
  <c r="Q857" i="6"/>
  <c r="Z857" i="6"/>
  <c r="A858" i="6"/>
  <c r="E858" i="6" s="1"/>
  <c r="B858" i="6"/>
  <c r="N858" i="6" s="1"/>
  <c r="C858" i="6"/>
  <c r="Q858" i="6"/>
  <c r="Z858" i="6"/>
  <c r="A859" i="6"/>
  <c r="E859" i="6" s="1"/>
  <c r="B859" i="6"/>
  <c r="N859" i="6" s="1"/>
  <c r="C859" i="6"/>
  <c r="Q859" i="6"/>
  <c r="Z859" i="6"/>
  <c r="A860" i="6"/>
  <c r="E860" i="6" s="1"/>
  <c r="B860" i="6"/>
  <c r="N860" i="6" s="1"/>
  <c r="C860" i="6"/>
  <c r="Q860" i="6"/>
  <c r="Z860" i="6"/>
  <c r="A861" i="6"/>
  <c r="E861" i="6" s="1"/>
  <c r="B861" i="6"/>
  <c r="N861" i="6" s="1"/>
  <c r="C861" i="6"/>
  <c r="Q861" i="6"/>
  <c r="Z861" i="6"/>
  <c r="A862" i="6"/>
  <c r="E862" i="6" s="1"/>
  <c r="B862" i="6"/>
  <c r="N862" i="6" s="1"/>
  <c r="C862" i="6"/>
  <c r="Q862" i="6"/>
  <c r="Z862" i="6"/>
  <c r="A863" i="6"/>
  <c r="E863" i="6" s="1"/>
  <c r="B863" i="6"/>
  <c r="N863" i="6" s="1"/>
  <c r="C863" i="6"/>
  <c r="Q863" i="6"/>
  <c r="Z863" i="6"/>
  <c r="A864" i="6"/>
  <c r="E864" i="6" s="1"/>
  <c r="B864" i="6"/>
  <c r="N864" i="6" s="1"/>
  <c r="C864" i="6"/>
  <c r="Q864" i="6"/>
  <c r="Z864" i="6"/>
  <c r="A865" i="6"/>
  <c r="E865" i="6" s="1"/>
  <c r="B865" i="6"/>
  <c r="N865" i="6" s="1"/>
  <c r="C865" i="6"/>
  <c r="Q865" i="6"/>
  <c r="Z865" i="6"/>
  <c r="A866" i="6"/>
  <c r="E866" i="6" s="1"/>
  <c r="B866" i="6"/>
  <c r="N866" i="6" s="1"/>
  <c r="C866" i="6"/>
  <c r="Q866" i="6"/>
  <c r="Z866" i="6"/>
  <c r="A867" i="6"/>
  <c r="E867" i="6" s="1"/>
  <c r="B867" i="6"/>
  <c r="N867" i="6" s="1"/>
  <c r="C867" i="6"/>
  <c r="Q867" i="6"/>
  <c r="Z867" i="6"/>
  <c r="A868" i="6"/>
  <c r="E868" i="6" s="1"/>
  <c r="B868" i="6"/>
  <c r="N868" i="6" s="1"/>
  <c r="C868" i="6"/>
  <c r="Q868" i="6"/>
  <c r="Z868" i="6"/>
  <c r="A869" i="6"/>
  <c r="E869" i="6" s="1"/>
  <c r="B869" i="6"/>
  <c r="N869" i="6" s="1"/>
  <c r="C869" i="6"/>
  <c r="Q869" i="6"/>
  <c r="Z869" i="6"/>
  <c r="A870" i="6"/>
  <c r="E870" i="6" s="1"/>
  <c r="B870" i="6"/>
  <c r="N870" i="6" s="1"/>
  <c r="C870" i="6"/>
  <c r="Q870" i="6"/>
  <c r="Z870" i="6"/>
  <c r="A871" i="6"/>
  <c r="E871" i="6" s="1"/>
  <c r="B871" i="6"/>
  <c r="N871" i="6" s="1"/>
  <c r="C871" i="6"/>
  <c r="Q871" i="6"/>
  <c r="Z871" i="6"/>
  <c r="A872" i="6"/>
  <c r="E872" i="6" s="1"/>
  <c r="B872" i="6"/>
  <c r="N872" i="6" s="1"/>
  <c r="C872" i="6"/>
  <c r="Q872" i="6"/>
  <c r="Z872" i="6"/>
  <c r="A873" i="6"/>
  <c r="E873" i="6" s="1"/>
  <c r="B873" i="6"/>
  <c r="N873" i="6" s="1"/>
  <c r="C873" i="6"/>
  <c r="Q873" i="6"/>
  <c r="Z873" i="6"/>
  <c r="A874" i="6"/>
  <c r="E874" i="6" s="1"/>
  <c r="B874" i="6"/>
  <c r="N874" i="6" s="1"/>
  <c r="C874" i="6"/>
  <c r="Q874" i="6"/>
  <c r="Z874" i="6"/>
  <c r="A875" i="6"/>
  <c r="E875" i="6" s="1"/>
  <c r="B875" i="6"/>
  <c r="N875" i="6" s="1"/>
  <c r="C875" i="6"/>
  <c r="Q875" i="6"/>
  <c r="Z875" i="6"/>
  <c r="A876" i="6"/>
  <c r="E876" i="6" s="1"/>
  <c r="B876" i="6"/>
  <c r="N876" i="6" s="1"/>
  <c r="C876" i="6"/>
  <c r="Q876" i="6"/>
  <c r="Z876" i="6"/>
  <c r="A877" i="6"/>
  <c r="E877" i="6" s="1"/>
  <c r="B877" i="6"/>
  <c r="N877" i="6" s="1"/>
  <c r="C877" i="6"/>
  <c r="Q877" i="6"/>
  <c r="Z877" i="6"/>
  <c r="A878" i="6"/>
  <c r="E878" i="6" s="1"/>
  <c r="B878" i="6"/>
  <c r="N878" i="6" s="1"/>
  <c r="C878" i="6"/>
  <c r="Q878" i="6"/>
  <c r="Z878" i="6"/>
  <c r="A879" i="6"/>
  <c r="E879" i="6" s="1"/>
  <c r="B879" i="6"/>
  <c r="N879" i="6" s="1"/>
  <c r="C879" i="6"/>
  <c r="Q879" i="6"/>
  <c r="Z879" i="6"/>
  <c r="A880" i="6"/>
  <c r="E880" i="6" s="1"/>
  <c r="B880" i="6"/>
  <c r="N880" i="6" s="1"/>
  <c r="C880" i="6"/>
  <c r="Q880" i="6"/>
  <c r="Z880" i="6"/>
  <c r="A881" i="6"/>
  <c r="E881" i="6" s="1"/>
  <c r="B881" i="6"/>
  <c r="N881" i="6" s="1"/>
  <c r="C881" i="6"/>
  <c r="Q881" i="6"/>
  <c r="Z881" i="6"/>
  <c r="A882" i="6"/>
  <c r="E882" i="6" s="1"/>
  <c r="B882" i="6"/>
  <c r="N882" i="6" s="1"/>
  <c r="C882" i="6"/>
  <c r="Q882" i="6"/>
  <c r="Z882" i="6"/>
  <c r="A883" i="6"/>
  <c r="E883" i="6" s="1"/>
  <c r="B883" i="6"/>
  <c r="N883" i="6" s="1"/>
  <c r="C883" i="6"/>
  <c r="Q883" i="6"/>
  <c r="Z883" i="6"/>
  <c r="A884" i="6"/>
  <c r="E884" i="6" s="1"/>
  <c r="B884" i="6"/>
  <c r="N884" i="6" s="1"/>
  <c r="C884" i="6"/>
  <c r="Q884" i="6"/>
  <c r="Z884" i="6"/>
  <c r="A885" i="6"/>
  <c r="E885" i="6" s="1"/>
  <c r="B885" i="6"/>
  <c r="N885" i="6" s="1"/>
  <c r="C885" i="6"/>
  <c r="Q885" i="6"/>
  <c r="Z885" i="6"/>
  <c r="A886" i="6"/>
  <c r="E886" i="6" s="1"/>
  <c r="B886" i="6"/>
  <c r="N886" i="6" s="1"/>
  <c r="C886" i="6"/>
  <c r="Q886" i="6"/>
  <c r="Z886" i="6"/>
  <c r="A887" i="6"/>
  <c r="E887" i="6" s="1"/>
  <c r="B887" i="6"/>
  <c r="N887" i="6" s="1"/>
  <c r="C887" i="6"/>
  <c r="Q887" i="6"/>
  <c r="Z887" i="6"/>
  <c r="A888" i="6"/>
  <c r="E888" i="6" s="1"/>
  <c r="B888" i="6"/>
  <c r="N888" i="6" s="1"/>
  <c r="C888" i="6"/>
  <c r="Q888" i="6"/>
  <c r="Z888" i="6"/>
  <c r="A889" i="6"/>
  <c r="E889" i="6" s="1"/>
  <c r="B889" i="6"/>
  <c r="N889" i="6" s="1"/>
  <c r="C889" i="6"/>
  <c r="Q889" i="6"/>
  <c r="Z889" i="6"/>
  <c r="A890" i="6"/>
  <c r="E890" i="6" s="1"/>
  <c r="B890" i="6"/>
  <c r="N890" i="6" s="1"/>
  <c r="C890" i="6"/>
  <c r="Q890" i="6"/>
  <c r="Z890" i="6"/>
  <c r="A891" i="6"/>
  <c r="E891" i="6" s="1"/>
  <c r="B891" i="6"/>
  <c r="N891" i="6" s="1"/>
  <c r="C891" i="6"/>
  <c r="Q891" i="6"/>
  <c r="Z891" i="6"/>
  <c r="A892" i="6"/>
  <c r="E892" i="6" s="1"/>
  <c r="B892" i="6"/>
  <c r="N892" i="6" s="1"/>
  <c r="C892" i="6"/>
  <c r="Q892" i="6"/>
  <c r="Z892" i="6"/>
  <c r="A893" i="6"/>
  <c r="E893" i="6" s="1"/>
  <c r="B893" i="6"/>
  <c r="N893" i="6" s="1"/>
  <c r="C893" i="6"/>
  <c r="Q893" i="6"/>
  <c r="Z893" i="6"/>
  <c r="A894" i="6"/>
  <c r="E894" i="6" s="1"/>
  <c r="B894" i="6"/>
  <c r="N894" i="6" s="1"/>
  <c r="C894" i="6"/>
  <c r="Q894" i="6"/>
  <c r="Z894" i="6"/>
  <c r="A895" i="6"/>
  <c r="E895" i="6" s="1"/>
  <c r="B895" i="6"/>
  <c r="N895" i="6" s="1"/>
  <c r="C895" i="6"/>
  <c r="Q895" i="6"/>
  <c r="Z895" i="6"/>
  <c r="A896" i="6"/>
  <c r="E896" i="6" s="1"/>
  <c r="B896" i="6"/>
  <c r="N896" i="6" s="1"/>
  <c r="C896" i="6"/>
  <c r="Q896" i="6"/>
  <c r="Z896" i="6"/>
  <c r="A897" i="6"/>
  <c r="E897" i="6" s="1"/>
  <c r="B897" i="6"/>
  <c r="N897" i="6" s="1"/>
  <c r="C897" i="6"/>
  <c r="Q897" i="6"/>
  <c r="Z897" i="6"/>
  <c r="A898" i="6"/>
  <c r="E898" i="6" s="1"/>
  <c r="B898" i="6"/>
  <c r="N898" i="6" s="1"/>
  <c r="C898" i="6"/>
  <c r="Q898" i="6"/>
  <c r="Z898" i="6"/>
  <c r="A899" i="6"/>
  <c r="E899" i="6" s="1"/>
  <c r="B899" i="6"/>
  <c r="N899" i="6" s="1"/>
  <c r="C899" i="6"/>
  <c r="Q899" i="6"/>
  <c r="Z899" i="6"/>
  <c r="A900" i="6"/>
  <c r="E900" i="6" s="1"/>
  <c r="B900" i="6"/>
  <c r="N900" i="6" s="1"/>
  <c r="C900" i="6"/>
  <c r="Q900" i="6"/>
  <c r="Z900" i="6"/>
  <c r="A901" i="6"/>
  <c r="E901" i="6" s="1"/>
  <c r="B901" i="6"/>
  <c r="N901" i="6" s="1"/>
  <c r="C901" i="6"/>
  <c r="Q901" i="6"/>
  <c r="Z901" i="6"/>
  <c r="A902" i="6"/>
  <c r="E902" i="6" s="1"/>
  <c r="B902" i="6"/>
  <c r="N902" i="6" s="1"/>
  <c r="C902" i="6"/>
  <c r="Q902" i="6"/>
  <c r="Z902" i="6"/>
  <c r="A903" i="6"/>
  <c r="E903" i="6" s="1"/>
  <c r="B903" i="6"/>
  <c r="N903" i="6" s="1"/>
  <c r="C903" i="6"/>
  <c r="Q903" i="6"/>
  <c r="Z903" i="6"/>
  <c r="A904" i="6"/>
  <c r="E904" i="6" s="1"/>
  <c r="B904" i="6"/>
  <c r="N904" i="6" s="1"/>
  <c r="C904" i="6"/>
  <c r="Q904" i="6"/>
  <c r="Z904" i="6"/>
  <c r="A905" i="6"/>
  <c r="E905" i="6" s="1"/>
  <c r="B905" i="6"/>
  <c r="N905" i="6" s="1"/>
  <c r="C905" i="6"/>
  <c r="Q905" i="6"/>
  <c r="Z905" i="6"/>
  <c r="A906" i="6"/>
  <c r="E906" i="6" s="1"/>
  <c r="B906" i="6"/>
  <c r="N906" i="6" s="1"/>
  <c r="C906" i="6"/>
  <c r="Q906" i="6"/>
  <c r="Z906" i="6"/>
  <c r="A907" i="6"/>
  <c r="E907" i="6" s="1"/>
  <c r="B907" i="6"/>
  <c r="N907" i="6" s="1"/>
  <c r="C907" i="6"/>
  <c r="Q907" i="6"/>
  <c r="Z907" i="6"/>
  <c r="A908" i="6"/>
  <c r="E908" i="6" s="1"/>
  <c r="B908" i="6"/>
  <c r="N908" i="6" s="1"/>
  <c r="C908" i="6"/>
  <c r="Q908" i="6"/>
  <c r="Z908" i="6"/>
  <c r="A909" i="6"/>
  <c r="E909" i="6" s="1"/>
  <c r="B909" i="6"/>
  <c r="N909" i="6" s="1"/>
  <c r="C909" i="6"/>
  <c r="Q909" i="6"/>
  <c r="Z909" i="6"/>
  <c r="A910" i="6"/>
  <c r="E910" i="6" s="1"/>
  <c r="B910" i="6"/>
  <c r="N910" i="6" s="1"/>
  <c r="C910" i="6"/>
  <c r="Q910" i="6"/>
  <c r="Z910" i="6"/>
  <c r="A911" i="6"/>
  <c r="E911" i="6" s="1"/>
  <c r="B911" i="6"/>
  <c r="N911" i="6" s="1"/>
  <c r="C911" i="6"/>
  <c r="Q911" i="6"/>
  <c r="Z911" i="6"/>
  <c r="A912" i="6"/>
  <c r="E912" i="6" s="1"/>
  <c r="B912" i="6"/>
  <c r="N912" i="6" s="1"/>
  <c r="C912" i="6"/>
  <c r="Q912" i="6"/>
  <c r="Z912" i="6"/>
  <c r="A913" i="6"/>
  <c r="E913" i="6" s="1"/>
  <c r="B913" i="6"/>
  <c r="N913" i="6" s="1"/>
  <c r="C913" i="6"/>
  <c r="Q913" i="6"/>
  <c r="Z913" i="6"/>
  <c r="A914" i="6"/>
  <c r="E914" i="6" s="1"/>
  <c r="B914" i="6"/>
  <c r="N914" i="6" s="1"/>
  <c r="C914" i="6"/>
  <c r="Q914" i="6"/>
  <c r="Z914" i="6"/>
  <c r="A915" i="6"/>
  <c r="E915" i="6" s="1"/>
  <c r="B915" i="6"/>
  <c r="N915" i="6" s="1"/>
  <c r="C915" i="6"/>
  <c r="Q915" i="6"/>
  <c r="Z915" i="6"/>
  <c r="A916" i="6"/>
  <c r="E916" i="6" s="1"/>
  <c r="B916" i="6"/>
  <c r="N916" i="6" s="1"/>
  <c r="C916" i="6"/>
  <c r="Q916" i="6"/>
  <c r="Z916" i="6"/>
  <c r="A917" i="6"/>
  <c r="E917" i="6" s="1"/>
  <c r="B917" i="6"/>
  <c r="N917" i="6" s="1"/>
  <c r="C917" i="6"/>
  <c r="Q917" i="6"/>
  <c r="Z917" i="6"/>
  <c r="A918" i="6"/>
  <c r="E918" i="6" s="1"/>
  <c r="B918" i="6"/>
  <c r="N918" i="6" s="1"/>
  <c r="C918" i="6"/>
  <c r="Q918" i="6"/>
  <c r="Z918" i="6"/>
  <c r="A919" i="6"/>
  <c r="E919" i="6" s="1"/>
  <c r="B919" i="6"/>
  <c r="N919" i="6" s="1"/>
  <c r="C919" i="6"/>
  <c r="Q919" i="6"/>
  <c r="Z919" i="6"/>
  <c r="A920" i="6"/>
  <c r="E920" i="6" s="1"/>
  <c r="B920" i="6"/>
  <c r="N920" i="6" s="1"/>
  <c r="C920" i="6"/>
  <c r="Q920" i="6"/>
  <c r="Z920" i="6"/>
  <c r="A921" i="6"/>
  <c r="E921" i="6" s="1"/>
  <c r="B921" i="6"/>
  <c r="N921" i="6" s="1"/>
  <c r="C921" i="6"/>
  <c r="Q921" i="6"/>
  <c r="Z921" i="6"/>
  <c r="A922" i="6"/>
  <c r="E922" i="6" s="1"/>
  <c r="B922" i="6"/>
  <c r="N922" i="6" s="1"/>
  <c r="C922" i="6"/>
  <c r="Q922" i="6"/>
  <c r="Z922" i="6"/>
  <c r="A923" i="6"/>
  <c r="E923" i="6" s="1"/>
  <c r="B923" i="6"/>
  <c r="N923" i="6" s="1"/>
  <c r="C923" i="6"/>
  <c r="Q923" i="6"/>
  <c r="Z923" i="6"/>
  <c r="A924" i="6"/>
  <c r="E924" i="6" s="1"/>
  <c r="B924" i="6"/>
  <c r="N924" i="6" s="1"/>
  <c r="C924" i="6"/>
  <c r="Q924" i="6"/>
  <c r="Z924" i="6"/>
  <c r="A925" i="6"/>
  <c r="E925" i="6" s="1"/>
  <c r="B925" i="6"/>
  <c r="N925" i="6" s="1"/>
  <c r="C925" i="6"/>
  <c r="Q925" i="6"/>
  <c r="Z925" i="6"/>
  <c r="A926" i="6"/>
  <c r="E926" i="6" s="1"/>
  <c r="B926" i="6"/>
  <c r="N926" i="6" s="1"/>
  <c r="C926" i="6"/>
  <c r="Q926" i="6"/>
  <c r="Z926" i="6"/>
  <c r="A927" i="6"/>
  <c r="E927" i="6" s="1"/>
  <c r="B927" i="6"/>
  <c r="N927" i="6" s="1"/>
  <c r="C927" i="6"/>
  <c r="Q927" i="6"/>
  <c r="Z927" i="6"/>
  <c r="A928" i="6"/>
  <c r="E928" i="6" s="1"/>
  <c r="B928" i="6"/>
  <c r="N928" i="6" s="1"/>
  <c r="C928" i="6"/>
  <c r="Q928" i="6"/>
  <c r="Z928" i="6"/>
  <c r="A929" i="6"/>
  <c r="E929" i="6" s="1"/>
  <c r="B929" i="6"/>
  <c r="N929" i="6" s="1"/>
  <c r="C929" i="6"/>
  <c r="Q929" i="6"/>
  <c r="Z929" i="6"/>
  <c r="A930" i="6"/>
  <c r="E930" i="6" s="1"/>
  <c r="B930" i="6"/>
  <c r="N930" i="6" s="1"/>
  <c r="C930" i="6"/>
  <c r="Q930" i="6"/>
  <c r="Z930" i="6"/>
  <c r="A931" i="6"/>
  <c r="E931" i="6" s="1"/>
  <c r="B931" i="6"/>
  <c r="N931" i="6" s="1"/>
  <c r="C931" i="6"/>
  <c r="Q931" i="6"/>
  <c r="Z931" i="6"/>
  <c r="A932" i="6"/>
  <c r="E932" i="6" s="1"/>
  <c r="B932" i="6"/>
  <c r="N932" i="6" s="1"/>
  <c r="C932" i="6"/>
  <c r="Q932" i="6"/>
  <c r="Z932" i="6"/>
  <c r="A933" i="6"/>
  <c r="E933" i="6" s="1"/>
  <c r="B933" i="6"/>
  <c r="N933" i="6" s="1"/>
  <c r="C933" i="6"/>
  <c r="Q933" i="6"/>
  <c r="Z933" i="6"/>
  <c r="A934" i="6"/>
  <c r="E934" i="6" s="1"/>
  <c r="B934" i="6"/>
  <c r="N934" i="6" s="1"/>
  <c r="C934" i="6"/>
  <c r="Q934" i="6"/>
  <c r="Z934" i="6"/>
  <c r="A935" i="6"/>
  <c r="E935" i="6" s="1"/>
  <c r="B935" i="6"/>
  <c r="N935" i="6" s="1"/>
  <c r="C935" i="6"/>
  <c r="Q935" i="6"/>
  <c r="Z935" i="6"/>
  <c r="A936" i="6"/>
  <c r="E936" i="6" s="1"/>
  <c r="B936" i="6"/>
  <c r="N936" i="6" s="1"/>
  <c r="C936" i="6"/>
  <c r="Q936" i="6"/>
  <c r="Z936" i="6"/>
  <c r="A937" i="6"/>
  <c r="E937" i="6" s="1"/>
  <c r="B937" i="6"/>
  <c r="N937" i="6" s="1"/>
  <c r="C937" i="6"/>
  <c r="Q937" i="6"/>
  <c r="Z937" i="6"/>
  <c r="A938" i="6"/>
  <c r="E938" i="6" s="1"/>
  <c r="B938" i="6"/>
  <c r="N938" i="6" s="1"/>
  <c r="C938" i="6"/>
  <c r="Q938" i="6"/>
  <c r="Z938" i="6"/>
  <c r="A939" i="6"/>
  <c r="E939" i="6" s="1"/>
  <c r="B939" i="6"/>
  <c r="N939" i="6" s="1"/>
  <c r="C939" i="6"/>
  <c r="Q939" i="6"/>
  <c r="Z939" i="6"/>
  <c r="A940" i="6"/>
  <c r="E940" i="6" s="1"/>
  <c r="B940" i="6"/>
  <c r="N940" i="6" s="1"/>
  <c r="C940" i="6"/>
  <c r="Q940" i="6"/>
  <c r="Z940" i="6"/>
  <c r="A941" i="6"/>
  <c r="E941" i="6" s="1"/>
  <c r="B941" i="6"/>
  <c r="N941" i="6" s="1"/>
  <c r="C941" i="6"/>
  <c r="Q941" i="6"/>
  <c r="Z941" i="6"/>
  <c r="A942" i="6"/>
  <c r="E942" i="6" s="1"/>
  <c r="B942" i="6"/>
  <c r="N942" i="6" s="1"/>
  <c r="C942" i="6"/>
  <c r="Q942" i="6"/>
  <c r="Z942" i="6"/>
  <c r="A943" i="6"/>
  <c r="E943" i="6" s="1"/>
  <c r="B943" i="6"/>
  <c r="N943" i="6" s="1"/>
  <c r="C943" i="6"/>
  <c r="Q943" i="6"/>
  <c r="Z943" i="6"/>
  <c r="A944" i="6"/>
  <c r="E944" i="6" s="1"/>
  <c r="B944" i="6"/>
  <c r="N944" i="6" s="1"/>
  <c r="C944" i="6"/>
  <c r="Q944" i="6"/>
  <c r="Z944" i="6"/>
  <c r="A945" i="6"/>
  <c r="E945" i="6" s="1"/>
  <c r="B945" i="6"/>
  <c r="N945" i="6" s="1"/>
  <c r="C945" i="6"/>
  <c r="Q945" i="6"/>
  <c r="Z945" i="6"/>
  <c r="A946" i="6"/>
  <c r="E946" i="6" s="1"/>
  <c r="B946" i="6"/>
  <c r="N946" i="6" s="1"/>
  <c r="C946" i="6"/>
  <c r="Q946" i="6"/>
  <c r="Z946" i="6"/>
  <c r="A947" i="6"/>
  <c r="E947" i="6" s="1"/>
  <c r="B947" i="6"/>
  <c r="N947" i="6" s="1"/>
  <c r="C947" i="6"/>
  <c r="Q947" i="6"/>
  <c r="Z947" i="6"/>
  <c r="A948" i="6"/>
  <c r="E948" i="6" s="1"/>
  <c r="B948" i="6"/>
  <c r="N948" i="6" s="1"/>
  <c r="C948" i="6"/>
  <c r="Q948" i="6"/>
  <c r="Z948" i="6"/>
  <c r="A949" i="6"/>
  <c r="E949" i="6" s="1"/>
  <c r="B949" i="6"/>
  <c r="N949" i="6" s="1"/>
  <c r="C949" i="6"/>
  <c r="Q949" i="6"/>
  <c r="Z949" i="6"/>
  <c r="A950" i="6"/>
  <c r="E950" i="6" s="1"/>
  <c r="B950" i="6"/>
  <c r="N950" i="6" s="1"/>
  <c r="C950" i="6"/>
  <c r="Q950" i="6"/>
  <c r="Z950" i="6"/>
  <c r="A951" i="6"/>
  <c r="E951" i="6" s="1"/>
  <c r="B951" i="6"/>
  <c r="N951" i="6" s="1"/>
  <c r="C951" i="6"/>
  <c r="Q951" i="6"/>
  <c r="Z951" i="6"/>
  <c r="A952" i="6"/>
  <c r="E952" i="6" s="1"/>
  <c r="B952" i="6"/>
  <c r="N952" i="6" s="1"/>
  <c r="C952" i="6"/>
  <c r="Q952" i="6"/>
  <c r="Z952" i="6"/>
  <c r="A953" i="6"/>
  <c r="E953" i="6" s="1"/>
  <c r="B953" i="6"/>
  <c r="N953" i="6" s="1"/>
  <c r="C953" i="6"/>
  <c r="Q953" i="6"/>
  <c r="Z953" i="6"/>
  <c r="A954" i="6"/>
  <c r="E954" i="6" s="1"/>
  <c r="B954" i="6"/>
  <c r="N954" i="6" s="1"/>
  <c r="C954" i="6"/>
  <c r="Q954" i="6"/>
  <c r="Z954" i="6"/>
  <c r="A955" i="6"/>
  <c r="E955" i="6" s="1"/>
  <c r="B955" i="6"/>
  <c r="N955" i="6" s="1"/>
  <c r="C955" i="6"/>
  <c r="Q955" i="6"/>
  <c r="Z955" i="6"/>
  <c r="A956" i="6"/>
  <c r="E956" i="6" s="1"/>
  <c r="B956" i="6"/>
  <c r="N956" i="6" s="1"/>
  <c r="C956" i="6"/>
  <c r="Q956" i="6"/>
  <c r="Z956" i="6"/>
  <c r="A957" i="6"/>
  <c r="E957" i="6" s="1"/>
  <c r="B957" i="6"/>
  <c r="N957" i="6" s="1"/>
  <c r="C957" i="6"/>
  <c r="Q957" i="6"/>
  <c r="Z957" i="6"/>
  <c r="A958" i="6"/>
  <c r="E958" i="6" s="1"/>
  <c r="B958" i="6"/>
  <c r="N958" i="6" s="1"/>
  <c r="C958" i="6"/>
  <c r="Q958" i="6"/>
  <c r="Z958" i="6"/>
  <c r="A959" i="6"/>
  <c r="E959" i="6" s="1"/>
  <c r="B959" i="6"/>
  <c r="N959" i="6" s="1"/>
  <c r="C959" i="6"/>
  <c r="Q959" i="6"/>
  <c r="Z959" i="6"/>
  <c r="A960" i="6"/>
  <c r="E960" i="6" s="1"/>
  <c r="B960" i="6"/>
  <c r="N960" i="6" s="1"/>
  <c r="C960" i="6"/>
  <c r="Q960" i="6"/>
  <c r="Z960" i="6"/>
  <c r="A961" i="6"/>
  <c r="E961" i="6" s="1"/>
  <c r="B961" i="6"/>
  <c r="N961" i="6" s="1"/>
  <c r="C961" i="6"/>
  <c r="Q961" i="6"/>
  <c r="Z961" i="6"/>
  <c r="A962" i="6"/>
  <c r="E962" i="6" s="1"/>
  <c r="B962" i="6"/>
  <c r="N962" i="6" s="1"/>
  <c r="C962" i="6"/>
  <c r="Q962" i="6"/>
  <c r="Z962" i="6"/>
  <c r="A963" i="6"/>
  <c r="E963" i="6" s="1"/>
  <c r="B963" i="6"/>
  <c r="N963" i="6" s="1"/>
  <c r="C963" i="6"/>
  <c r="Q963" i="6"/>
  <c r="Z963" i="6"/>
  <c r="A964" i="6"/>
  <c r="E964" i="6" s="1"/>
  <c r="B964" i="6"/>
  <c r="N964" i="6" s="1"/>
  <c r="C964" i="6"/>
  <c r="Q964" i="6"/>
  <c r="Z964" i="6"/>
  <c r="A965" i="6"/>
  <c r="E965" i="6" s="1"/>
  <c r="B965" i="6"/>
  <c r="N965" i="6" s="1"/>
  <c r="C965" i="6"/>
  <c r="Q965" i="6"/>
  <c r="Z965" i="6"/>
  <c r="A966" i="6"/>
  <c r="E966" i="6" s="1"/>
  <c r="B966" i="6"/>
  <c r="N966" i="6" s="1"/>
  <c r="C966" i="6"/>
  <c r="Q966" i="6"/>
  <c r="Z966" i="6"/>
  <c r="A967" i="6"/>
  <c r="E967" i="6" s="1"/>
  <c r="B967" i="6"/>
  <c r="N967" i="6" s="1"/>
  <c r="C967" i="6"/>
  <c r="Q967" i="6"/>
  <c r="Z967" i="6"/>
  <c r="A968" i="6"/>
  <c r="E968" i="6" s="1"/>
  <c r="B968" i="6"/>
  <c r="N968" i="6" s="1"/>
  <c r="C968" i="6"/>
  <c r="Q968" i="6"/>
  <c r="Z968" i="6"/>
  <c r="A969" i="6"/>
  <c r="E969" i="6" s="1"/>
  <c r="B969" i="6"/>
  <c r="N969" i="6" s="1"/>
  <c r="C969" i="6"/>
  <c r="Q969" i="6"/>
  <c r="Z969" i="6"/>
  <c r="A970" i="6"/>
  <c r="E970" i="6" s="1"/>
  <c r="B970" i="6"/>
  <c r="N970" i="6" s="1"/>
  <c r="C970" i="6"/>
  <c r="Q970" i="6"/>
  <c r="Z970" i="6"/>
  <c r="A971" i="6"/>
  <c r="E971" i="6" s="1"/>
  <c r="B971" i="6"/>
  <c r="N971" i="6" s="1"/>
  <c r="C971" i="6"/>
  <c r="Q971" i="6"/>
  <c r="Z971" i="6"/>
  <c r="A972" i="6"/>
  <c r="E972" i="6" s="1"/>
  <c r="B972" i="6"/>
  <c r="N972" i="6" s="1"/>
  <c r="C972" i="6"/>
  <c r="Q972" i="6"/>
  <c r="Z972" i="6"/>
  <c r="A973" i="6"/>
  <c r="E973" i="6" s="1"/>
  <c r="B973" i="6"/>
  <c r="N973" i="6" s="1"/>
  <c r="C973" i="6"/>
  <c r="Q973" i="6"/>
  <c r="Z973" i="6"/>
  <c r="A974" i="6"/>
  <c r="E974" i="6" s="1"/>
  <c r="B974" i="6"/>
  <c r="N974" i="6" s="1"/>
  <c r="C974" i="6"/>
  <c r="Q974" i="6"/>
  <c r="Z974" i="6"/>
  <c r="A975" i="6"/>
  <c r="E975" i="6" s="1"/>
  <c r="B975" i="6"/>
  <c r="N975" i="6" s="1"/>
  <c r="C975" i="6"/>
  <c r="Q975" i="6"/>
  <c r="Z975" i="6"/>
  <c r="A976" i="6"/>
  <c r="E976" i="6" s="1"/>
  <c r="B976" i="6"/>
  <c r="N976" i="6" s="1"/>
  <c r="C976" i="6"/>
  <c r="Q976" i="6"/>
  <c r="Z976" i="6"/>
  <c r="A977" i="6"/>
  <c r="E977" i="6" s="1"/>
  <c r="B977" i="6"/>
  <c r="N977" i="6" s="1"/>
  <c r="C977" i="6"/>
  <c r="Q977" i="6"/>
  <c r="Z977" i="6"/>
  <c r="A978" i="6"/>
  <c r="E978" i="6" s="1"/>
  <c r="B978" i="6"/>
  <c r="N978" i="6" s="1"/>
  <c r="C978" i="6"/>
  <c r="Q978" i="6"/>
  <c r="Z978" i="6"/>
  <c r="A979" i="6"/>
  <c r="E979" i="6" s="1"/>
  <c r="B979" i="6"/>
  <c r="N979" i="6" s="1"/>
  <c r="C979" i="6"/>
  <c r="Q979" i="6"/>
  <c r="Z979" i="6"/>
  <c r="A980" i="6"/>
  <c r="E980" i="6" s="1"/>
  <c r="B980" i="6"/>
  <c r="N980" i="6" s="1"/>
  <c r="C980" i="6"/>
  <c r="Q980" i="6"/>
  <c r="Z980" i="6"/>
  <c r="A981" i="6"/>
  <c r="E981" i="6" s="1"/>
  <c r="B981" i="6"/>
  <c r="N981" i="6" s="1"/>
  <c r="C981" i="6"/>
  <c r="Q981" i="6"/>
  <c r="Z981" i="6"/>
  <c r="A982" i="6"/>
  <c r="E982" i="6" s="1"/>
  <c r="B982" i="6"/>
  <c r="N982" i="6" s="1"/>
  <c r="C982" i="6"/>
  <c r="Q982" i="6"/>
  <c r="Z982" i="6"/>
  <c r="A983" i="6"/>
  <c r="E983" i="6" s="1"/>
  <c r="B983" i="6"/>
  <c r="N983" i="6" s="1"/>
  <c r="C983" i="6"/>
  <c r="Q983" i="6"/>
  <c r="Z983" i="6"/>
  <c r="A984" i="6"/>
  <c r="E984" i="6" s="1"/>
  <c r="B984" i="6"/>
  <c r="N984" i="6" s="1"/>
  <c r="C984" i="6"/>
  <c r="Q984" i="6"/>
  <c r="Z984" i="6"/>
  <c r="A985" i="6"/>
  <c r="E985" i="6" s="1"/>
  <c r="B985" i="6"/>
  <c r="N985" i="6" s="1"/>
  <c r="C985" i="6"/>
  <c r="Q985" i="6"/>
  <c r="Z985" i="6"/>
  <c r="A986" i="6"/>
  <c r="E986" i="6" s="1"/>
  <c r="B986" i="6"/>
  <c r="N986" i="6" s="1"/>
  <c r="C986" i="6"/>
  <c r="Q986" i="6"/>
  <c r="Z986" i="6"/>
  <c r="A987" i="6"/>
  <c r="E987" i="6" s="1"/>
  <c r="B987" i="6"/>
  <c r="N987" i="6" s="1"/>
  <c r="C987" i="6"/>
  <c r="Q987" i="6"/>
  <c r="Z987" i="6"/>
  <c r="A988" i="6"/>
  <c r="E988" i="6" s="1"/>
  <c r="B988" i="6"/>
  <c r="N988" i="6" s="1"/>
  <c r="C988" i="6"/>
  <c r="Q988" i="6"/>
  <c r="Z988" i="6"/>
  <c r="A989" i="6"/>
  <c r="E989" i="6" s="1"/>
  <c r="B989" i="6"/>
  <c r="N989" i="6" s="1"/>
  <c r="C989" i="6"/>
  <c r="Q989" i="6"/>
  <c r="Z989" i="6"/>
  <c r="A990" i="6"/>
  <c r="E990" i="6" s="1"/>
  <c r="B990" i="6"/>
  <c r="N990" i="6" s="1"/>
  <c r="C990" i="6"/>
  <c r="Q990" i="6"/>
  <c r="Z990" i="6"/>
  <c r="A991" i="6"/>
  <c r="E991" i="6" s="1"/>
  <c r="B991" i="6"/>
  <c r="N991" i="6" s="1"/>
  <c r="C991" i="6"/>
  <c r="Q991" i="6"/>
  <c r="Z991" i="6"/>
  <c r="A992" i="6"/>
  <c r="E992" i="6" s="1"/>
  <c r="B992" i="6"/>
  <c r="N992" i="6" s="1"/>
  <c r="C992" i="6"/>
  <c r="Q992" i="6"/>
  <c r="Z992" i="6"/>
  <c r="A993" i="6"/>
  <c r="E993" i="6" s="1"/>
  <c r="B993" i="6"/>
  <c r="N993" i="6" s="1"/>
  <c r="C993" i="6"/>
  <c r="Q993" i="6"/>
  <c r="Z993" i="6"/>
  <c r="A994" i="6"/>
  <c r="E994" i="6" s="1"/>
  <c r="B994" i="6"/>
  <c r="N994" i="6" s="1"/>
  <c r="C994" i="6"/>
  <c r="Q994" i="6"/>
  <c r="Z994" i="6"/>
  <c r="A995" i="6"/>
  <c r="E995" i="6" s="1"/>
  <c r="B995" i="6"/>
  <c r="N995" i="6" s="1"/>
  <c r="C995" i="6"/>
  <c r="Q995" i="6"/>
  <c r="Z995" i="6"/>
  <c r="A996" i="6"/>
  <c r="E996" i="6" s="1"/>
  <c r="B996" i="6"/>
  <c r="N996" i="6" s="1"/>
  <c r="C996" i="6"/>
  <c r="Q996" i="6"/>
  <c r="Z996" i="6"/>
  <c r="A997" i="6"/>
  <c r="E997" i="6" s="1"/>
  <c r="B997" i="6"/>
  <c r="N997" i="6" s="1"/>
  <c r="C997" i="6"/>
  <c r="Q997" i="6"/>
  <c r="Z997" i="6"/>
  <c r="A998" i="6"/>
  <c r="E998" i="6" s="1"/>
  <c r="B998" i="6"/>
  <c r="N998" i="6" s="1"/>
  <c r="C998" i="6"/>
  <c r="Q998" i="6"/>
  <c r="Z998" i="6"/>
  <c r="A999" i="6"/>
  <c r="E999" i="6" s="1"/>
  <c r="B999" i="6"/>
  <c r="N999" i="6" s="1"/>
  <c r="C999" i="6"/>
  <c r="Q999" i="6"/>
  <c r="Z999" i="6"/>
  <c r="A1000" i="6"/>
  <c r="E1000" i="6" s="1"/>
  <c r="B1000" i="6"/>
  <c r="N1000" i="6" s="1"/>
  <c r="C1000" i="6"/>
  <c r="Q1000" i="6"/>
  <c r="Z1000" i="6"/>
  <c r="A1001" i="6"/>
  <c r="E1001" i="6" s="1"/>
  <c r="B1001" i="6"/>
  <c r="N1001" i="6" s="1"/>
  <c r="C1001" i="6"/>
  <c r="Q1001" i="6"/>
  <c r="Z1001" i="6"/>
  <c r="A1002" i="6"/>
  <c r="E1002" i="6" s="1"/>
  <c r="B1002" i="6"/>
  <c r="N1002" i="6" s="1"/>
  <c r="C1002" i="6"/>
  <c r="Q1002" i="6"/>
  <c r="Z1002" i="6"/>
  <c r="A1003" i="6"/>
  <c r="E1003" i="6" s="1"/>
  <c r="B1003" i="6"/>
  <c r="N1003" i="6" s="1"/>
  <c r="C1003" i="6"/>
  <c r="Q1003" i="6"/>
  <c r="Z1003" i="6"/>
  <c r="A1004" i="6"/>
  <c r="E1004" i="6" s="1"/>
  <c r="B1004" i="6"/>
  <c r="N1004" i="6" s="1"/>
  <c r="C1004" i="6"/>
  <c r="Q1004" i="6"/>
  <c r="Z1004" i="6"/>
  <c r="A1005" i="6"/>
  <c r="E1005" i="6" s="1"/>
  <c r="B1005" i="6"/>
  <c r="N1005" i="6" s="1"/>
  <c r="C1005" i="6"/>
  <c r="Q1005" i="6"/>
  <c r="Z1005" i="6"/>
  <c r="A1006" i="6"/>
  <c r="E1006" i="6" s="1"/>
  <c r="B1006" i="6"/>
  <c r="N1006" i="6" s="1"/>
  <c r="C1006" i="6"/>
  <c r="Q1006" i="6"/>
  <c r="Z1006" i="6"/>
  <c r="A1007" i="6"/>
  <c r="E1007" i="6" s="1"/>
  <c r="B1007" i="6"/>
  <c r="N1007" i="6" s="1"/>
  <c r="C1007" i="6"/>
  <c r="Q1007" i="6"/>
  <c r="Z1007" i="6"/>
  <c r="A1008" i="6"/>
  <c r="E1008" i="6" s="1"/>
  <c r="B1008" i="6"/>
  <c r="N1008" i="6" s="1"/>
  <c r="C1008" i="6"/>
  <c r="Q1008" i="6"/>
  <c r="Z1008" i="6"/>
  <c r="A1009" i="6"/>
  <c r="E1009" i="6" s="1"/>
  <c r="B1009" i="6"/>
  <c r="N1009" i="6" s="1"/>
  <c r="C1009" i="6"/>
  <c r="Q1009" i="6"/>
  <c r="Z1009" i="6"/>
  <c r="A1010" i="6"/>
  <c r="E1010" i="6" s="1"/>
  <c r="B1010" i="6"/>
  <c r="N1010" i="6" s="1"/>
  <c r="C1010" i="6"/>
  <c r="Q1010" i="6"/>
  <c r="Z1010" i="6"/>
  <c r="A1011" i="6"/>
  <c r="E1011" i="6" s="1"/>
  <c r="B1011" i="6"/>
  <c r="N1011" i="6" s="1"/>
  <c r="C1011" i="6"/>
  <c r="Q1011" i="6"/>
  <c r="Z1011" i="6"/>
  <c r="A1012" i="6"/>
  <c r="E1012" i="6" s="1"/>
  <c r="B1012" i="6"/>
  <c r="N1012" i="6" s="1"/>
  <c r="C1012" i="6"/>
  <c r="Q1012" i="6"/>
  <c r="Z1012" i="6"/>
  <c r="A1013" i="6"/>
  <c r="E1013" i="6" s="1"/>
  <c r="B1013" i="6"/>
  <c r="N1013" i="6" s="1"/>
  <c r="C1013" i="6"/>
  <c r="Q1013" i="6"/>
  <c r="Z1013" i="6"/>
  <c r="A1014" i="6"/>
  <c r="E1014" i="6" s="1"/>
  <c r="B1014" i="6"/>
  <c r="N1014" i="6" s="1"/>
  <c r="C1014" i="6"/>
  <c r="Q1014" i="6"/>
  <c r="Z1014" i="6"/>
  <c r="A1015" i="6"/>
  <c r="E1015" i="6" s="1"/>
  <c r="B1015" i="6"/>
  <c r="N1015" i="6" s="1"/>
  <c r="C1015" i="6"/>
  <c r="Q1015" i="6"/>
  <c r="Z1015" i="6"/>
  <c r="A1016" i="6"/>
  <c r="E1016" i="6" s="1"/>
  <c r="B1016" i="6"/>
  <c r="N1016" i="6" s="1"/>
  <c r="C1016" i="6"/>
  <c r="Q1016" i="6"/>
  <c r="Z1016" i="6"/>
  <c r="A1017" i="6"/>
  <c r="E1017" i="6" s="1"/>
  <c r="B1017" i="6"/>
  <c r="N1017" i="6" s="1"/>
  <c r="C1017" i="6"/>
  <c r="Q1017" i="6"/>
  <c r="Z1017" i="6"/>
  <c r="A1018" i="6"/>
  <c r="E1018" i="6" s="1"/>
  <c r="B1018" i="6"/>
  <c r="N1018" i="6" s="1"/>
  <c r="C1018" i="6"/>
  <c r="Q1018" i="6"/>
  <c r="Z1018" i="6"/>
  <c r="A1019" i="6"/>
  <c r="E1019" i="6" s="1"/>
  <c r="B1019" i="6"/>
  <c r="N1019" i="6" s="1"/>
  <c r="C1019" i="6"/>
  <c r="Q1019" i="6"/>
  <c r="Z1019" i="6"/>
  <c r="A1020" i="6"/>
  <c r="E1020" i="6" s="1"/>
  <c r="B1020" i="6"/>
  <c r="N1020" i="6" s="1"/>
  <c r="C1020" i="6"/>
  <c r="Q1020" i="6"/>
  <c r="Z1020" i="6"/>
  <c r="A1021" i="6"/>
  <c r="E1021" i="6" s="1"/>
  <c r="B1021" i="6"/>
  <c r="N1021" i="6" s="1"/>
  <c r="C1021" i="6"/>
  <c r="Q1021" i="6"/>
  <c r="Z1021" i="6"/>
  <c r="A1022" i="6"/>
  <c r="E1022" i="6" s="1"/>
  <c r="B1022" i="6"/>
  <c r="N1022" i="6" s="1"/>
  <c r="C1022" i="6"/>
  <c r="Q1022" i="6"/>
  <c r="Z1022" i="6"/>
  <c r="A1023" i="6"/>
  <c r="E1023" i="6" s="1"/>
  <c r="B1023" i="6"/>
  <c r="N1023" i="6" s="1"/>
  <c r="C1023" i="6"/>
  <c r="Q1023" i="6"/>
  <c r="Z1023" i="6"/>
  <c r="A1024" i="6"/>
  <c r="E1024" i="6" s="1"/>
  <c r="B1024" i="6"/>
  <c r="N1024" i="6" s="1"/>
  <c r="C1024" i="6"/>
  <c r="Q1024" i="6"/>
  <c r="Z1024" i="6"/>
  <c r="A1025" i="6"/>
  <c r="E1025" i="6" s="1"/>
  <c r="B1025" i="6"/>
  <c r="N1025" i="6" s="1"/>
  <c r="C1025" i="6"/>
  <c r="Q1025" i="6"/>
  <c r="Z1025" i="6"/>
  <c r="A1026" i="6"/>
  <c r="E1026" i="6" s="1"/>
  <c r="B1026" i="6"/>
  <c r="N1026" i="6" s="1"/>
  <c r="C1026" i="6"/>
  <c r="Q1026" i="6"/>
  <c r="Z1026" i="6"/>
  <c r="A1027" i="6"/>
  <c r="E1027" i="6" s="1"/>
  <c r="B1027" i="6"/>
  <c r="N1027" i="6" s="1"/>
  <c r="C1027" i="6"/>
  <c r="Q1027" i="6"/>
  <c r="Z1027" i="6"/>
  <c r="A1028" i="6"/>
  <c r="E1028" i="6" s="1"/>
  <c r="B1028" i="6"/>
  <c r="N1028" i="6" s="1"/>
  <c r="C1028" i="6"/>
  <c r="Q1028" i="6"/>
  <c r="Z1028" i="6"/>
  <c r="A1029" i="6"/>
  <c r="E1029" i="6" s="1"/>
  <c r="B1029" i="6"/>
  <c r="N1029" i="6" s="1"/>
  <c r="C1029" i="6"/>
  <c r="Q1029" i="6"/>
  <c r="Z1029" i="6"/>
  <c r="A1030" i="6"/>
  <c r="E1030" i="6" s="1"/>
  <c r="B1030" i="6"/>
  <c r="N1030" i="6" s="1"/>
  <c r="C1030" i="6"/>
  <c r="Q1030" i="6"/>
  <c r="Z1030" i="6"/>
  <c r="A1031" i="6"/>
  <c r="E1031" i="6" s="1"/>
  <c r="B1031" i="6"/>
  <c r="N1031" i="6" s="1"/>
  <c r="C1031" i="6"/>
  <c r="Q1031" i="6"/>
  <c r="Z1031" i="6"/>
  <c r="A1032" i="6"/>
  <c r="E1032" i="6" s="1"/>
  <c r="B1032" i="6"/>
  <c r="N1032" i="6" s="1"/>
  <c r="C1032" i="6"/>
  <c r="Q1032" i="6"/>
  <c r="Z1032" i="6"/>
  <c r="A1033" i="6"/>
  <c r="E1033" i="6" s="1"/>
  <c r="B1033" i="6"/>
  <c r="N1033" i="6" s="1"/>
  <c r="C1033" i="6"/>
  <c r="Q1033" i="6"/>
  <c r="Z1033" i="6"/>
  <c r="A1034" i="6"/>
  <c r="E1034" i="6" s="1"/>
  <c r="B1034" i="6"/>
  <c r="N1034" i="6" s="1"/>
  <c r="C1034" i="6"/>
  <c r="Q1034" i="6"/>
  <c r="Z1034" i="6"/>
  <c r="A1035" i="6"/>
  <c r="E1035" i="6" s="1"/>
  <c r="B1035" i="6"/>
  <c r="N1035" i="6" s="1"/>
  <c r="C1035" i="6"/>
  <c r="Q1035" i="6"/>
  <c r="Z1035" i="6"/>
  <c r="A1036" i="6"/>
  <c r="E1036" i="6" s="1"/>
  <c r="B1036" i="6"/>
  <c r="N1036" i="6" s="1"/>
  <c r="C1036" i="6"/>
  <c r="Q1036" i="6"/>
  <c r="Z1036" i="6"/>
  <c r="A1037" i="6"/>
  <c r="E1037" i="6" s="1"/>
  <c r="B1037" i="6"/>
  <c r="N1037" i="6" s="1"/>
  <c r="C1037" i="6"/>
  <c r="Q1037" i="6"/>
  <c r="Z1037" i="6"/>
  <c r="A1038" i="6"/>
  <c r="E1038" i="6" s="1"/>
  <c r="B1038" i="6"/>
  <c r="N1038" i="6" s="1"/>
  <c r="C1038" i="6"/>
  <c r="Q1038" i="6"/>
  <c r="Z1038" i="6"/>
  <c r="A1039" i="6"/>
  <c r="E1039" i="6" s="1"/>
  <c r="B1039" i="6"/>
  <c r="N1039" i="6" s="1"/>
  <c r="C1039" i="6"/>
  <c r="Q1039" i="6"/>
  <c r="Z1039" i="6"/>
  <c r="A1040" i="6"/>
  <c r="E1040" i="6" s="1"/>
  <c r="B1040" i="6"/>
  <c r="N1040" i="6" s="1"/>
  <c r="C1040" i="6"/>
  <c r="Q1040" i="6"/>
  <c r="Z1040" i="6"/>
  <c r="A1041" i="6"/>
  <c r="E1041" i="6" s="1"/>
  <c r="B1041" i="6"/>
  <c r="N1041" i="6" s="1"/>
  <c r="C1041" i="6"/>
  <c r="Q1041" i="6"/>
  <c r="Z1041" i="6"/>
  <c r="A1042" i="6"/>
  <c r="E1042" i="6" s="1"/>
  <c r="B1042" i="6"/>
  <c r="N1042" i="6" s="1"/>
  <c r="C1042" i="6"/>
  <c r="Q1042" i="6"/>
  <c r="Z1042" i="6"/>
  <c r="A1043" i="6"/>
  <c r="E1043" i="6" s="1"/>
  <c r="B1043" i="6"/>
  <c r="N1043" i="6" s="1"/>
  <c r="C1043" i="6"/>
  <c r="Q1043" i="6"/>
  <c r="Z1043" i="6"/>
  <c r="A1044" i="6"/>
  <c r="E1044" i="6" s="1"/>
  <c r="B1044" i="6"/>
  <c r="N1044" i="6" s="1"/>
  <c r="C1044" i="6"/>
  <c r="Q1044" i="6"/>
  <c r="Z1044" i="6"/>
  <c r="A1045" i="6"/>
  <c r="E1045" i="6" s="1"/>
  <c r="B1045" i="6"/>
  <c r="N1045" i="6" s="1"/>
  <c r="C1045" i="6"/>
  <c r="Q1045" i="6"/>
  <c r="Z1045" i="6"/>
  <c r="A1046" i="6"/>
  <c r="E1046" i="6" s="1"/>
  <c r="B1046" i="6"/>
  <c r="N1046" i="6" s="1"/>
  <c r="C1046" i="6"/>
  <c r="Q1046" i="6"/>
  <c r="Z1046" i="6"/>
  <c r="A1047" i="6"/>
  <c r="E1047" i="6" s="1"/>
  <c r="B1047" i="6"/>
  <c r="N1047" i="6" s="1"/>
  <c r="C1047" i="6"/>
  <c r="Q1047" i="6"/>
  <c r="Z1047" i="6"/>
  <c r="A1048" i="6"/>
  <c r="E1048" i="6" s="1"/>
  <c r="B1048" i="6"/>
  <c r="N1048" i="6" s="1"/>
  <c r="C1048" i="6"/>
  <c r="Q1048" i="6"/>
  <c r="Z1048" i="6"/>
  <c r="A1049" i="6"/>
  <c r="E1049" i="6" s="1"/>
  <c r="B1049" i="6"/>
  <c r="N1049" i="6" s="1"/>
  <c r="C1049" i="6"/>
  <c r="Q1049" i="6"/>
  <c r="Z1049" i="6"/>
  <c r="A1050" i="6"/>
  <c r="E1050" i="6" s="1"/>
  <c r="B1050" i="6"/>
  <c r="N1050" i="6" s="1"/>
  <c r="C1050" i="6"/>
  <c r="Q1050" i="6"/>
  <c r="Z1050" i="6"/>
  <c r="A1051" i="6"/>
  <c r="E1051" i="6" s="1"/>
  <c r="B1051" i="6"/>
  <c r="N1051" i="6" s="1"/>
  <c r="C1051" i="6"/>
  <c r="Q1051" i="6"/>
  <c r="Z1051" i="6"/>
  <c r="A1052" i="6"/>
  <c r="E1052" i="6" s="1"/>
  <c r="B1052" i="6"/>
  <c r="N1052" i="6" s="1"/>
  <c r="C1052" i="6"/>
  <c r="Q1052" i="6"/>
  <c r="Z1052" i="6"/>
  <c r="A1053" i="6"/>
  <c r="E1053" i="6" s="1"/>
  <c r="B1053" i="6"/>
  <c r="N1053" i="6" s="1"/>
  <c r="C1053" i="6"/>
  <c r="Q1053" i="6"/>
  <c r="Z1053" i="6"/>
  <c r="A1054" i="6"/>
  <c r="E1054" i="6" s="1"/>
  <c r="B1054" i="6"/>
  <c r="N1054" i="6" s="1"/>
  <c r="C1054" i="6"/>
  <c r="Q1054" i="6"/>
  <c r="Z1054" i="6"/>
  <c r="A1055" i="6"/>
  <c r="E1055" i="6" s="1"/>
  <c r="B1055" i="6"/>
  <c r="N1055" i="6" s="1"/>
  <c r="C1055" i="6"/>
  <c r="Q1055" i="6"/>
  <c r="Z1055" i="6"/>
  <c r="A1056" i="6"/>
  <c r="E1056" i="6" s="1"/>
  <c r="B1056" i="6"/>
  <c r="N1056" i="6" s="1"/>
  <c r="C1056" i="6"/>
  <c r="Q1056" i="6"/>
  <c r="Z1056" i="6"/>
  <c r="A1057" i="6"/>
  <c r="E1057" i="6" s="1"/>
  <c r="B1057" i="6"/>
  <c r="N1057" i="6" s="1"/>
  <c r="C1057" i="6"/>
  <c r="Q1057" i="6"/>
  <c r="Z1057" i="6"/>
  <c r="A1058" i="6"/>
  <c r="E1058" i="6" s="1"/>
  <c r="B1058" i="6"/>
  <c r="N1058" i="6" s="1"/>
  <c r="C1058" i="6"/>
  <c r="Q1058" i="6"/>
  <c r="Z1058" i="6"/>
  <c r="A1059" i="6"/>
  <c r="E1059" i="6" s="1"/>
  <c r="B1059" i="6"/>
  <c r="N1059" i="6" s="1"/>
  <c r="C1059" i="6"/>
  <c r="Q1059" i="6"/>
  <c r="Z1059" i="6"/>
  <c r="A1060" i="6"/>
  <c r="E1060" i="6" s="1"/>
  <c r="B1060" i="6"/>
  <c r="N1060" i="6" s="1"/>
  <c r="C1060" i="6"/>
  <c r="Q1060" i="6"/>
  <c r="Z1060" i="6"/>
  <c r="A1061" i="6"/>
  <c r="E1061" i="6" s="1"/>
  <c r="B1061" i="6"/>
  <c r="N1061" i="6" s="1"/>
  <c r="C1061" i="6"/>
  <c r="Q1061" i="6"/>
  <c r="Z1061" i="6"/>
  <c r="A1062" i="6"/>
  <c r="E1062" i="6" s="1"/>
  <c r="B1062" i="6"/>
  <c r="N1062" i="6" s="1"/>
  <c r="C1062" i="6"/>
  <c r="Q1062" i="6"/>
  <c r="Z1062" i="6"/>
  <c r="A1063" i="6"/>
  <c r="E1063" i="6" s="1"/>
  <c r="B1063" i="6"/>
  <c r="N1063" i="6" s="1"/>
  <c r="C1063" i="6"/>
  <c r="Q1063" i="6"/>
  <c r="Z1063" i="6"/>
  <c r="A1064" i="6"/>
  <c r="E1064" i="6" s="1"/>
  <c r="B1064" i="6"/>
  <c r="N1064" i="6" s="1"/>
  <c r="C1064" i="6"/>
  <c r="Q1064" i="6"/>
  <c r="Z1064" i="6"/>
  <c r="A1065" i="6"/>
  <c r="E1065" i="6" s="1"/>
  <c r="B1065" i="6"/>
  <c r="N1065" i="6" s="1"/>
  <c r="C1065" i="6"/>
  <c r="Q1065" i="6"/>
  <c r="Z1065" i="6"/>
  <c r="A1066" i="6"/>
  <c r="E1066" i="6" s="1"/>
  <c r="B1066" i="6"/>
  <c r="N1066" i="6" s="1"/>
  <c r="C1066" i="6"/>
  <c r="Q1066" i="6"/>
  <c r="Z1066" i="6"/>
  <c r="A1067" i="6"/>
  <c r="E1067" i="6" s="1"/>
  <c r="B1067" i="6"/>
  <c r="N1067" i="6" s="1"/>
  <c r="C1067" i="6"/>
  <c r="Q1067" i="6"/>
  <c r="Z1067" i="6"/>
  <c r="A1068" i="6"/>
  <c r="E1068" i="6" s="1"/>
  <c r="B1068" i="6"/>
  <c r="N1068" i="6" s="1"/>
  <c r="C1068" i="6"/>
  <c r="Q1068" i="6"/>
  <c r="Z1068" i="6"/>
  <c r="A1069" i="6"/>
  <c r="E1069" i="6" s="1"/>
  <c r="B1069" i="6"/>
  <c r="N1069" i="6" s="1"/>
  <c r="C1069" i="6"/>
  <c r="Q1069" i="6"/>
  <c r="Z1069" i="6"/>
  <c r="A1070" i="6"/>
  <c r="E1070" i="6" s="1"/>
  <c r="B1070" i="6"/>
  <c r="N1070" i="6" s="1"/>
  <c r="C1070" i="6"/>
  <c r="Q1070" i="6"/>
  <c r="Z1070" i="6"/>
  <c r="A1071" i="6"/>
  <c r="E1071" i="6" s="1"/>
  <c r="B1071" i="6"/>
  <c r="N1071" i="6" s="1"/>
  <c r="C1071" i="6"/>
  <c r="Q1071" i="6"/>
  <c r="Z1071" i="6"/>
  <c r="A1072" i="6"/>
  <c r="E1072" i="6" s="1"/>
  <c r="B1072" i="6"/>
  <c r="N1072" i="6" s="1"/>
  <c r="C1072" i="6"/>
  <c r="Q1072" i="6"/>
  <c r="Z1072" i="6"/>
  <c r="A1073" i="6"/>
  <c r="E1073" i="6" s="1"/>
  <c r="B1073" i="6"/>
  <c r="N1073" i="6" s="1"/>
  <c r="C1073" i="6"/>
  <c r="Q1073" i="6"/>
  <c r="Z1073" i="6"/>
  <c r="A1074" i="6"/>
  <c r="E1074" i="6" s="1"/>
  <c r="B1074" i="6"/>
  <c r="N1074" i="6" s="1"/>
  <c r="C1074" i="6"/>
  <c r="Q1074" i="6"/>
  <c r="Z1074" i="6"/>
  <c r="A1075" i="6"/>
  <c r="E1075" i="6" s="1"/>
  <c r="B1075" i="6"/>
  <c r="N1075" i="6" s="1"/>
  <c r="C1075" i="6"/>
  <c r="Q1075" i="6"/>
  <c r="Z1075" i="6"/>
  <c r="A1076" i="6"/>
  <c r="E1076" i="6" s="1"/>
  <c r="B1076" i="6"/>
  <c r="N1076" i="6" s="1"/>
  <c r="C1076" i="6"/>
  <c r="Q1076" i="6"/>
  <c r="Z1076" i="6"/>
  <c r="A1077" i="6"/>
  <c r="E1077" i="6" s="1"/>
  <c r="B1077" i="6"/>
  <c r="N1077" i="6" s="1"/>
  <c r="C1077" i="6"/>
  <c r="Q1077" i="6"/>
  <c r="Z1077" i="6"/>
  <c r="A1078" i="6"/>
  <c r="E1078" i="6" s="1"/>
  <c r="B1078" i="6"/>
  <c r="N1078" i="6" s="1"/>
  <c r="C1078" i="6"/>
  <c r="Q1078" i="6"/>
  <c r="Z1078" i="6"/>
  <c r="A1079" i="6"/>
  <c r="E1079" i="6" s="1"/>
  <c r="B1079" i="6"/>
  <c r="N1079" i="6" s="1"/>
  <c r="C1079" i="6"/>
  <c r="Q1079" i="6"/>
  <c r="Z1079" i="6"/>
  <c r="A1080" i="6"/>
  <c r="E1080" i="6" s="1"/>
  <c r="B1080" i="6"/>
  <c r="N1080" i="6" s="1"/>
  <c r="C1080" i="6"/>
  <c r="Q1080" i="6"/>
  <c r="Z1080" i="6"/>
  <c r="A1081" i="6"/>
  <c r="E1081" i="6" s="1"/>
  <c r="B1081" i="6"/>
  <c r="N1081" i="6" s="1"/>
  <c r="C1081" i="6"/>
  <c r="R1081" i="6" s="1"/>
  <c r="S1081" i="6" s="1"/>
  <c r="Q1081" i="6"/>
  <c r="Z1081" i="6"/>
  <c r="A1082" i="6"/>
  <c r="E1082" i="6" s="1"/>
  <c r="B1082" i="6"/>
  <c r="N1082" i="6" s="1"/>
  <c r="C1082" i="6"/>
  <c r="Q1082" i="6"/>
  <c r="Z1082" i="6"/>
  <c r="A1083" i="6"/>
  <c r="E1083" i="6" s="1"/>
  <c r="B1083" i="6"/>
  <c r="N1083" i="6" s="1"/>
  <c r="C1083" i="6"/>
  <c r="Q1083" i="6"/>
  <c r="Z1083" i="6"/>
  <c r="A1084" i="6"/>
  <c r="E1084" i="6" s="1"/>
  <c r="B1084" i="6"/>
  <c r="N1084" i="6" s="1"/>
  <c r="C1084" i="6"/>
  <c r="Q1084" i="6"/>
  <c r="Z1084" i="6"/>
  <c r="A1085" i="6"/>
  <c r="E1085" i="6" s="1"/>
  <c r="B1085" i="6"/>
  <c r="N1085" i="6" s="1"/>
  <c r="C1085" i="6"/>
  <c r="Q1085" i="6"/>
  <c r="Z1085" i="6"/>
  <c r="A1086" i="6"/>
  <c r="E1086" i="6" s="1"/>
  <c r="B1086" i="6"/>
  <c r="N1086" i="6" s="1"/>
  <c r="C1086" i="6"/>
  <c r="Q1086" i="6"/>
  <c r="Z1086" i="6"/>
  <c r="A1087" i="6"/>
  <c r="E1087" i="6" s="1"/>
  <c r="B1087" i="6"/>
  <c r="N1087" i="6" s="1"/>
  <c r="C1087" i="6"/>
  <c r="Q1087" i="6"/>
  <c r="Z1087" i="6"/>
  <c r="A1088" i="6"/>
  <c r="E1088" i="6" s="1"/>
  <c r="B1088" i="6"/>
  <c r="N1088" i="6" s="1"/>
  <c r="C1088" i="6"/>
  <c r="Q1088" i="6"/>
  <c r="Z1088" i="6"/>
  <c r="A1089" i="6"/>
  <c r="E1089" i="6" s="1"/>
  <c r="B1089" i="6"/>
  <c r="N1089" i="6" s="1"/>
  <c r="C1089" i="6"/>
  <c r="Q1089" i="6"/>
  <c r="Z1089" i="6"/>
  <c r="A1090" i="6"/>
  <c r="E1090" i="6" s="1"/>
  <c r="B1090" i="6"/>
  <c r="N1090" i="6" s="1"/>
  <c r="C1090" i="6"/>
  <c r="Q1090" i="6"/>
  <c r="Z1090" i="6"/>
  <c r="A1091" i="6"/>
  <c r="E1091" i="6" s="1"/>
  <c r="B1091" i="6"/>
  <c r="N1091" i="6" s="1"/>
  <c r="C1091" i="6"/>
  <c r="Q1091" i="6"/>
  <c r="Z1091" i="6"/>
  <c r="A1092" i="6"/>
  <c r="E1092" i="6" s="1"/>
  <c r="B1092" i="6"/>
  <c r="N1092" i="6" s="1"/>
  <c r="C1092" i="6"/>
  <c r="Q1092" i="6"/>
  <c r="Z1092" i="6"/>
  <c r="A1093" i="6"/>
  <c r="E1093" i="6" s="1"/>
  <c r="B1093" i="6"/>
  <c r="N1093" i="6" s="1"/>
  <c r="C1093" i="6"/>
  <c r="Q1093" i="6"/>
  <c r="Z1093" i="6"/>
  <c r="A1094" i="6"/>
  <c r="E1094" i="6" s="1"/>
  <c r="B1094" i="6"/>
  <c r="N1094" i="6" s="1"/>
  <c r="C1094" i="6"/>
  <c r="Q1094" i="6"/>
  <c r="Z1094" i="6"/>
  <c r="A1095" i="6"/>
  <c r="E1095" i="6" s="1"/>
  <c r="B1095" i="6"/>
  <c r="N1095" i="6" s="1"/>
  <c r="C1095" i="6"/>
  <c r="Q1095" i="6"/>
  <c r="Z1095" i="6"/>
  <c r="A1096" i="6"/>
  <c r="E1096" i="6" s="1"/>
  <c r="B1096" i="6"/>
  <c r="N1096" i="6" s="1"/>
  <c r="C1096" i="6"/>
  <c r="Q1096" i="6"/>
  <c r="Z1096" i="6"/>
  <c r="A1097" i="6"/>
  <c r="E1097" i="6" s="1"/>
  <c r="B1097" i="6"/>
  <c r="N1097" i="6" s="1"/>
  <c r="C1097" i="6"/>
  <c r="Q1097" i="6"/>
  <c r="Z1097" i="6"/>
  <c r="A1098" i="6"/>
  <c r="E1098" i="6" s="1"/>
  <c r="B1098" i="6"/>
  <c r="N1098" i="6" s="1"/>
  <c r="C1098" i="6"/>
  <c r="Q1098" i="6"/>
  <c r="Z1098" i="6"/>
  <c r="A1099" i="6"/>
  <c r="E1099" i="6" s="1"/>
  <c r="B1099" i="6"/>
  <c r="N1099" i="6" s="1"/>
  <c r="C1099" i="6"/>
  <c r="Q1099" i="6"/>
  <c r="Z1099" i="6"/>
  <c r="A1100" i="6"/>
  <c r="E1100" i="6" s="1"/>
  <c r="B1100" i="6"/>
  <c r="N1100" i="6" s="1"/>
  <c r="C1100" i="6"/>
  <c r="Q1100" i="6"/>
  <c r="Z1100" i="6"/>
  <c r="A1101" i="6"/>
  <c r="E1101" i="6" s="1"/>
  <c r="B1101" i="6"/>
  <c r="N1101" i="6" s="1"/>
  <c r="C1101" i="6"/>
  <c r="Q1101" i="6"/>
  <c r="Z1101" i="6"/>
  <c r="A1102" i="6"/>
  <c r="E1102" i="6" s="1"/>
  <c r="B1102" i="6"/>
  <c r="N1102" i="6" s="1"/>
  <c r="C1102" i="6"/>
  <c r="Q1102" i="6"/>
  <c r="Z1102" i="6"/>
  <c r="A1103" i="6"/>
  <c r="E1103" i="6" s="1"/>
  <c r="B1103" i="6"/>
  <c r="N1103" i="6" s="1"/>
  <c r="C1103" i="6"/>
  <c r="Q1103" i="6"/>
  <c r="Z1103" i="6"/>
  <c r="A1104" i="6"/>
  <c r="E1104" i="6" s="1"/>
  <c r="B1104" i="6"/>
  <c r="N1104" i="6" s="1"/>
  <c r="C1104" i="6"/>
  <c r="Q1104" i="6"/>
  <c r="Z1104" i="6"/>
  <c r="A1105" i="6"/>
  <c r="E1105" i="6" s="1"/>
  <c r="B1105" i="6"/>
  <c r="N1105" i="6" s="1"/>
  <c r="C1105" i="6"/>
  <c r="Q1105" i="6"/>
  <c r="Z1105" i="6"/>
  <c r="A1106" i="6"/>
  <c r="E1106" i="6" s="1"/>
  <c r="B1106" i="6"/>
  <c r="N1106" i="6" s="1"/>
  <c r="C1106" i="6"/>
  <c r="Q1106" i="6"/>
  <c r="Z1106" i="6"/>
  <c r="A1107" i="6"/>
  <c r="E1107" i="6" s="1"/>
  <c r="B1107" i="6"/>
  <c r="N1107" i="6" s="1"/>
  <c r="C1107" i="6"/>
  <c r="Q1107" i="6"/>
  <c r="Z1107" i="6"/>
  <c r="A1108" i="6"/>
  <c r="E1108" i="6" s="1"/>
  <c r="B1108" i="6"/>
  <c r="N1108" i="6" s="1"/>
  <c r="C1108" i="6"/>
  <c r="Q1108" i="6"/>
  <c r="Z1108" i="6"/>
  <c r="A1109" i="6"/>
  <c r="E1109" i="6" s="1"/>
  <c r="B1109" i="6"/>
  <c r="N1109" i="6" s="1"/>
  <c r="C1109" i="6"/>
  <c r="Q1109" i="6"/>
  <c r="Z1109" i="6"/>
  <c r="A1110" i="6"/>
  <c r="E1110" i="6" s="1"/>
  <c r="B1110" i="6"/>
  <c r="N1110" i="6" s="1"/>
  <c r="C1110" i="6"/>
  <c r="Q1110" i="6"/>
  <c r="Z1110" i="6"/>
  <c r="A1111" i="6"/>
  <c r="E1111" i="6" s="1"/>
  <c r="B1111" i="6"/>
  <c r="N1111" i="6" s="1"/>
  <c r="C1111" i="6"/>
  <c r="Q1111" i="6"/>
  <c r="Z1111" i="6"/>
  <c r="A1112" i="6"/>
  <c r="E1112" i="6" s="1"/>
  <c r="B1112" i="6"/>
  <c r="N1112" i="6" s="1"/>
  <c r="C1112" i="6"/>
  <c r="Q1112" i="6"/>
  <c r="Z1112" i="6"/>
  <c r="A1113" i="6"/>
  <c r="E1113" i="6" s="1"/>
  <c r="B1113" i="6"/>
  <c r="N1113" i="6" s="1"/>
  <c r="C1113" i="6"/>
  <c r="Q1113" i="6"/>
  <c r="Z1113" i="6"/>
  <c r="A1114" i="6"/>
  <c r="E1114" i="6" s="1"/>
  <c r="B1114" i="6"/>
  <c r="N1114" i="6" s="1"/>
  <c r="C1114" i="6"/>
  <c r="Q1114" i="6"/>
  <c r="Z1114" i="6"/>
  <c r="A1115" i="6"/>
  <c r="E1115" i="6" s="1"/>
  <c r="B1115" i="6"/>
  <c r="N1115" i="6" s="1"/>
  <c r="C1115" i="6"/>
  <c r="Q1115" i="6"/>
  <c r="Z1115" i="6"/>
  <c r="A1116" i="6"/>
  <c r="E1116" i="6" s="1"/>
  <c r="B1116" i="6"/>
  <c r="N1116" i="6" s="1"/>
  <c r="C1116" i="6"/>
  <c r="Q1116" i="6"/>
  <c r="Z1116" i="6"/>
  <c r="A1117" i="6"/>
  <c r="E1117" i="6" s="1"/>
  <c r="B1117" i="6"/>
  <c r="N1117" i="6" s="1"/>
  <c r="C1117" i="6"/>
  <c r="Q1117" i="6"/>
  <c r="Z1117" i="6"/>
  <c r="A1118" i="6"/>
  <c r="E1118" i="6" s="1"/>
  <c r="B1118" i="6"/>
  <c r="N1118" i="6" s="1"/>
  <c r="C1118" i="6"/>
  <c r="Q1118" i="6"/>
  <c r="Z1118" i="6"/>
  <c r="A1119" i="6"/>
  <c r="E1119" i="6" s="1"/>
  <c r="B1119" i="6"/>
  <c r="N1119" i="6" s="1"/>
  <c r="C1119" i="6"/>
  <c r="Q1119" i="6"/>
  <c r="Z1119" i="6"/>
  <c r="A1120" i="6"/>
  <c r="E1120" i="6" s="1"/>
  <c r="B1120" i="6"/>
  <c r="N1120" i="6" s="1"/>
  <c r="C1120" i="6"/>
  <c r="Q1120" i="6"/>
  <c r="Z1120" i="6"/>
  <c r="A1121" i="6"/>
  <c r="E1121" i="6" s="1"/>
  <c r="B1121" i="6"/>
  <c r="N1121" i="6" s="1"/>
  <c r="C1121" i="6"/>
  <c r="Q1121" i="6"/>
  <c r="Z1121" i="6"/>
  <c r="A1122" i="6"/>
  <c r="E1122" i="6" s="1"/>
  <c r="B1122" i="6"/>
  <c r="N1122" i="6" s="1"/>
  <c r="C1122" i="6"/>
  <c r="Q1122" i="6"/>
  <c r="Z1122" i="6"/>
  <c r="A1123" i="6"/>
  <c r="E1123" i="6" s="1"/>
  <c r="B1123" i="6"/>
  <c r="N1123" i="6" s="1"/>
  <c r="C1123" i="6"/>
  <c r="Q1123" i="6"/>
  <c r="Z1123" i="6"/>
  <c r="A1124" i="6"/>
  <c r="E1124" i="6" s="1"/>
  <c r="B1124" i="6"/>
  <c r="N1124" i="6" s="1"/>
  <c r="C1124" i="6"/>
  <c r="Q1124" i="6"/>
  <c r="Z1124" i="6"/>
  <c r="A1125" i="6"/>
  <c r="E1125" i="6" s="1"/>
  <c r="B1125" i="6"/>
  <c r="N1125" i="6" s="1"/>
  <c r="C1125" i="6"/>
  <c r="Q1125" i="6"/>
  <c r="Z1125" i="6"/>
  <c r="A1126" i="6"/>
  <c r="E1126" i="6" s="1"/>
  <c r="B1126" i="6"/>
  <c r="N1126" i="6" s="1"/>
  <c r="C1126" i="6"/>
  <c r="Q1126" i="6"/>
  <c r="Z1126" i="6"/>
  <c r="A1127" i="6"/>
  <c r="E1127" i="6" s="1"/>
  <c r="B1127" i="6"/>
  <c r="N1127" i="6" s="1"/>
  <c r="C1127" i="6"/>
  <c r="Q1127" i="6"/>
  <c r="Z1127" i="6"/>
  <c r="A1128" i="6"/>
  <c r="E1128" i="6" s="1"/>
  <c r="B1128" i="6"/>
  <c r="N1128" i="6" s="1"/>
  <c r="C1128" i="6"/>
  <c r="Q1128" i="6"/>
  <c r="Z1128" i="6"/>
  <c r="A1129" i="6"/>
  <c r="E1129" i="6" s="1"/>
  <c r="B1129" i="6"/>
  <c r="N1129" i="6" s="1"/>
  <c r="C1129" i="6"/>
  <c r="Q1129" i="6"/>
  <c r="Z1129" i="6"/>
  <c r="A1130" i="6"/>
  <c r="E1130" i="6" s="1"/>
  <c r="B1130" i="6"/>
  <c r="N1130" i="6" s="1"/>
  <c r="C1130" i="6"/>
  <c r="Q1130" i="6"/>
  <c r="Z1130" i="6"/>
  <c r="A1131" i="6"/>
  <c r="E1131" i="6" s="1"/>
  <c r="B1131" i="6"/>
  <c r="N1131" i="6" s="1"/>
  <c r="C1131" i="6"/>
  <c r="Q1131" i="6"/>
  <c r="Z1131" i="6"/>
  <c r="A1132" i="6"/>
  <c r="E1132" i="6" s="1"/>
  <c r="B1132" i="6"/>
  <c r="N1132" i="6" s="1"/>
  <c r="C1132" i="6"/>
  <c r="Q1132" i="6"/>
  <c r="Z1132" i="6"/>
  <c r="A1133" i="6"/>
  <c r="E1133" i="6" s="1"/>
  <c r="B1133" i="6"/>
  <c r="N1133" i="6" s="1"/>
  <c r="C1133" i="6"/>
  <c r="Q1133" i="6"/>
  <c r="Z1133" i="6"/>
  <c r="A1134" i="6"/>
  <c r="E1134" i="6" s="1"/>
  <c r="B1134" i="6"/>
  <c r="N1134" i="6" s="1"/>
  <c r="C1134" i="6"/>
  <c r="Q1134" i="6"/>
  <c r="Z1134" i="6"/>
  <c r="A1135" i="6"/>
  <c r="E1135" i="6" s="1"/>
  <c r="B1135" i="6"/>
  <c r="N1135" i="6" s="1"/>
  <c r="C1135" i="6"/>
  <c r="Q1135" i="6"/>
  <c r="Z1135" i="6"/>
  <c r="A1136" i="6"/>
  <c r="E1136" i="6" s="1"/>
  <c r="B1136" i="6"/>
  <c r="N1136" i="6" s="1"/>
  <c r="C1136" i="6"/>
  <c r="Q1136" i="6"/>
  <c r="Z1136" i="6"/>
  <c r="A1137" i="6"/>
  <c r="E1137" i="6" s="1"/>
  <c r="B1137" i="6"/>
  <c r="N1137" i="6" s="1"/>
  <c r="C1137" i="6"/>
  <c r="Q1137" i="6"/>
  <c r="Z1137" i="6"/>
  <c r="A1138" i="6"/>
  <c r="E1138" i="6" s="1"/>
  <c r="B1138" i="6"/>
  <c r="N1138" i="6" s="1"/>
  <c r="C1138" i="6"/>
  <c r="Q1138" i="6"/>
  <c r="Z1138" i="6"/>
  <c r="A1139" i="6"/>
  <c r="E1139" i="6" s="1"/>
  <c r="B1139" i="6"/>
  <c r="N1139" i="6" s="1"/>
  <c r="C1139" i="6"/>
  <c r="Q1139" i="6"/>
  <c r="Z1139" i="6"/>
  <c r="A1140" i="6"/>
  <c r="E1140" i="6" s="1"/>
  <c r="B1140" i="6"/>
  <c r="N1140" i="6" s="1"/>
  <c r="C1140" i="6"/>
  <c r="Q1140" i="6"/>
  <c r="Z1140" i="6"/>
  <c r="A1141" i="6"/>
  <c r="E1141" i="6" s="1"/>
  <c r="B1141" i="6"/>
  <c r="N1141" i="6" s="1"/>
  <c r="C1141" i="6"/>
  <c r="Q1141" i="6"/>
  <c r="Z1141" i="6"/>
  <c r="A1142" i="6"/>
  <c r="E1142" i="6" s="1"/>
  <c r="B1142" i="6"/>
  <c r="N1142" i="6" s="1"/>
  <c r="C1142" i="6"/>
  <c r="Q1142" i="6"/>
  <c r="Z1142" i="6"/>
  <c r="A1143" i="6"/>
  <c r="E1143" i="6" s="1"/>
  <c r="B1143" i="6"/>
  <c r="N1143" i="6" s="1"/>
  <c r="C1143" i="6"/>
  <c r="Q1143" i="6"/>
  <c r="Z1143" i="6"/>
  <c r="A1144" i="6"/>
  <c r="E1144" i="6" s="1"/>
  <c r="B1144" i="6"/>
  <c r="N1144" i="6" s="1"/>
  <c r="C1144" i="6"/>
  <c r="Q1144" i="6"/>
  <c r="Z1144" i="6"/>
  <c r="A1145" i="6"/>
  <c r="E1145" i="6" s="1"/>
  <c r="B1145" i="6"/>
  <c r="N1145" i="6" s="1"/>
  <c r="C1145" i="6"/>
  <c r="Q1145" i="6"/>
  <c r="Z1145" i="6"/>
  <c r="A1146" i="6"/>
  <c r="E1146" i="6" s="1"/>
  <c r="B1146" i="6"/>
  <c r="N1146" i="6" s="1"/>
  <c r="C1146" i="6"/>
  <c r="Q1146" i="6"/>
  <c r="Z1146" i="6"/>
  <c r="A1147" i="6"/>
  <c r="E1147" i="6" s="1"/>
  <c r="B1147" i="6"/>
  <c r="N1147" i="6" s="1"/>
  <c r="C1147" i="6"/>
  <c r="Q1147" i="6"/>
  <c r="Z1147" i="6"/>
  <c r="A1148" i="6"/>
  <c r="E1148" i="6" s="1"/>
  <c r="B1148" i="6"/>
  <c r="N1148" i="6" s="1"/>
  <c r="C1148" i="6"/>
  <c r="Q1148" i="6"/>
  <c r="Z1148" i="6"/>
  <c r="A1149" i="6"/>
  <c r="E1149" i="6" s="1"/>
  <c r="B1149" i="6"/>
  <c r="N1149" i="6" s="1"/>
  <c r="C1149" i="6"/>
  <c r="Q1149" i="6"/>
  <c r="Z1149" i="6"/>
  <c r="A1150" i="6"/>
  <c r="E1150" i="6" s="1"/>
  <c r="B1150" i="6"/>
  <c r="N1150" i="6" s="1"/>
  <c r="C1150" i="6"/>
  <c r="Q1150" i="6"/>
  <c r="Z1150" i="6"/>
  <c r="A1151" i="6"/>
  <c r="E1151" i="6" s="1"/>
  <c r="B1151" i="6"/>
  <c r="N1151" i="6" s="1"/>
  <c r="C1151" i="6"/>
  <c r="Q1151" i="6"/>
  <c r="Z1151" i="6"/>
  <c r="A1152" i="6"/>
  <c r="E1152" i="6" s="1"/>
  <c r="B1152" i="6"/>
  <c r="N1152" i="6" s="1"/>
  <c r="C1152" i="6"/>
  <c r="Q1152" i="6"/>
  <c r="Z1152" i="6"/>
  <c r="A1153" i="6"/>
  <c r="E1153" i="6" s="1"/>
  <c r="B1153" i="6"/>
  <c r="N1153" i="6" s="1"/>
  <c r="C1153" i="6"/>
  <c r="Q1153" i="6"/>
  <c r="Z1153" i="6"/>
  <c r="A1154" i="6"/>
  <c r="E1154" i="6" s="1"/>
  <c r="B1154" i="6"/>
  <c r="N1154" i="6" s="1"/>
  <c r="C1154" i="6"/>
  <c r="Q1154" i="6"/>
  <c r="Z1154" i="6"/>
  <c r="A1155" i="6"/>
  <c r="E1155" i="6" s="1"/>
  <c r="B1155" i="6"/>
  <c r="N1155" i="6" s="1"/>
  <c r="C1155" i="6"/>
  <c r="Q1155" i="6"/>
  <c r="Z1155" i="6"/>
  <c r="A1156" i="6"/>
  <c r="E1156" i="6" s="1"/>
  <c r="B1156" i="6"/>
  <c r="N1156" i="6" s="1"/>
  <c r="C1156" i="6"/>
  <c r="Q1156" i="6"/>
  <c r="Z1156" i="6"/>
  <c r="A1157" i="6"/>
  <c r="E1157" i="6" s="1"/>
  <c r="B1157" i="6"/>
  <c r="N1157" i="6" s="1"/>
  <c r="C1157" i="6"/>
  <c r="Q1157" i="6"/>
  <c r="Z1157" i="6"/>
  <c r="A1158" i="6"/>
  <c r="E1158" i="6" s="1"/>
  <c r="B1158" i="6"/>
  <c r="N1158" i="6" s="1"/>
  <c r="C1158" i="6"/>
  <c r="Q1158" i="6"/>
  <c r="Z1158" i="6"/>
  <c r="A1159" i="6"/>
  <c r="E1159" i="6" s="1"/>
  <c r="B1159" i="6"/>
  <c r="N1159" i="6" s="1"/>
  <c r="C1159" i="6"/>
  <c r="Q1159" i="6"/>
  <c r="Z1159" i="6"/>
  <c r="A1160" i="6"/>
  <c r="E1160" i="6" s="1"/>
  <c r="B1160" i="6"/>
  <c r="N1160" i="6" s="1"/>
  <c r="C1160" i="6"/>
  <c r="Q1160" i="6"/>
  <c r="Z1160" i="6"/>
  <c r="A1161" i="6"/>
  <c r="E1161" i="6" s="1"/>
  <c r="B1161" i="6"/>
  <c r="N1161" i="6" s="1"/>
  <c r="C1161" i="6"/>
  <c r="Q1161" i="6"/>
  <c r="Z1161" i="6"/>
  <c r="A1162" i="6"/>
  <c r="E1162" i="6" s="1"/>
  <c r="B1162" i="6"/>
  <c r="N1162" i="6" s="1"/>
  <c r="C1162" i="6"/>
  <c r="Q1162" i="6"/>
  <c r="Z1162" i="6"/>
  <c r="A1163" i="6"/>
  <c r="E1163" i="6" s="1"/>
  <c r="B1163" i="6"/>
  <c r="N1163" i="6" s="1"/>
  <c r="C1163" i="6"/>
  <c r="Q1163" i="6"/>
  <c r="Z1163" i="6"/>
  <c r="A1164" i="6"/>
  <c r="E1164" i="6" s="1"/>
  <c r="B1164" i="6"/>
  <c r="N1164" i="6" s="1"/>
  <c r="C1164" i="6"/>
  <c r="Q1164" i="6"/>
  <c r="Z1164" i="6"/>
  <c r="A1165" i="6"/>
  <c r="E1165" i="6" s="1"/>
  <c r="B1165" i="6"/>
  <c r="N1165" i="6" s="1"/>
  <c r="C1165" i="6"/>
  <c r="Q1165" i="6"/>
  <c r="Z1165" i="6"/>
  <c r="A1166" i="6"/>
  <c r="E1166" i="6" s="1"/>
  <c r="B1166" i="6"/>
  <c r="N1166" i="6" s="1"/>
  <c r="C1166" i="6"/>
  <c r="Q1166" i="6"/>
  <c r="Z1166" i="6"/>
  <c r="A1167" i="6"/>
  <c r="E1167" i="6" s="1"/>
  <c r="B1167" i="6"/>
  <c r="N1167" i="6" s="1"/>
  <c r="C1167" i="6"/>
  <c r="Q1167" i="6"/>
  <c r="Z1167" i="6"/>
  <c r="A1168" i="6"/>
  <c r="E1168" i="6" s="1"/>
  <c r="B1168" i="6"/>
  <c r="N1168" i="6" s="1"/>
  <c r="C1168" i="6"/>
  <c r="Q1168" i="6"/>
  <c r="Z1168" i="6"/>
  <c r="A1169" i="6"/>
  <c r="E1169" i="6" s="1"/>
  <c r="B1169" i="6"/>
  <c r="N1169" i="6" s="1"/>
  <c r="C1169" i="6"/>
  <c r="Q1169" i="6"/>
  <c r="Z1169" i="6"/>
  <c r="A1170" i="6"/>
  <c r="E1170" i="6" s="1"/>
  <c r="B1170" i="6"/>
  <c r="N1170" i="6" s="1"/>
  <c r="C1170" i="6"/>
  <c r="Q1170" i="6"/>
  <c r="Z1170" i="6"/>
  <c r="A1171" i="6"/>
  <c r="E1171" i="6" s="1"/>
  <c r="B1171" i="6"/>
  <c r="N1171" i="6" s="1"/>
  <c r="C1171" i="6"/>
  <c r="Q1171" i="6"/>
  <c r="Z1171" i="6"/>
  <c r="A1172" i="6"/>
  <c r="E1172" i="6" s="1"/>
  <c r="B1172" i="6"/>
  <c r="N1172" i="6" s="1"/>
  <c r="C1172" i="6"/>
  <c r="Q1172" i="6"/>
  <c r="Z1172" i="6"/>
  <c r="A1173" i="6"/>
  <c r="E1173" i="6" s="1"/>
  <c r="B1173" i="6"/>
  <c r="N1173" i="6" s="1"/>
  <c r="C1173" i="6"/>
  <c r="Q1173" i="6"/>
  <c r="Z1173" i="6"/>
  <c r="A1174" i="6"/>
  <c r="E1174" i="6" s="1"/>
  <c r="B1174" i="6"/>
  <c r="N1174" i="6" s="1"/>
  <c r="C1174" i="6"/>
  <c r="Q1174" i="6"/>
  <c r="Z1174" i="6"/>
  <c r="A1175" i="6"/>
  <c r="E1175" i="6" s="1"/>
  <c r="B1175" i="6"/>
  <c r="N1175" i="6" s="1"/>
  <c r="C1175" i="6"/>
  <c r="Q1175" i="6"/>
  <c r="Z1175" i="6"/>
  <c r="A1176" i="6"/>
  <c r="E1176" i="6" s="1"/>
  <c r="B1176" i="6"/>
  <c r="N1176" i="6" s="1"/>
  <c r="C1176" i="6"/>
  <c r="Q1176" i="6"/>
  <c r="Z1176" i="6"/>
  <c r="A1177" i="6"/>
  <c r="E1177" i="6" s="1"/>
  <c r="B1177" i="6"/>
  <c r="N1177" i="6" s="1"/>
  <c r="C1177" i="6"/>
  <c r="Q1177" i="6"/>
  <c r="Z1177" i="6"/>
  <c r="A1178" i="6"/>
  <c r="E1178" i="6" s="1"/>
  <c r="B1178" i="6"/>
  <c r="N1178" i="6" s="1"/>
  <c r="C1178" i="6"/>
  <c r="Q1178" i="6"/>
  <c r="Z1178" i="6"/>
  <c r="A1179" i="6"/>
  <c r="E1179" i="6" s="1"/>
  <c r="B1179" i="6"/>
  <c r="N1179" i="6" s="1"/>
  <c r="C1179" i="6"/>
  <c r="Q1179" i="6"/>
  <c r="Z1179" i="6"/>
  <c r="A1180" i="6"/>
  <c r="E1180" i="6" s="1"/>
  <c r="B1180" i="6"/>
  <c r="N1180" i="6" s="1"/>
  <c r="C1180" i="6"/>
  <c r="Q1180" i="6"/>
  <c r="Z1180" i="6"/>
  <c r="A1181" i="6"/>
  <c r="E1181" i="6" s="1"/>
  <c r="B1181" i="6"/>
  <c r="N1181" i="6" s="1"/>
  <c r="C1181" i="6"/>
  <c r="Q1181" i="6"/>
  <c r="Z1181" i="6"/>
  <c r="A1182" i="6"/>
  <c r="E1182" i="6" s="1"/>
  <c r="B1182" i="6"/>
  <c r="N1182" i="6" s="1"/>
  <c r="C1182" i="6"/>
  <c r="Q1182" i="6"/>
  <c r="Z1182" i="6"/>
  <c r="A1183" i="6"/>
  <c r="E1183" i="6" s="1"/>
  <c r="B1183" i="6"/>
  <c r="N1183" i="6" s="1"/>
  <c r="C1183" i="6"/>
  <c r="Q1183" i="6"/>
  <c r="Z1183" i="6"/>
  <c r="A1184" i="6"/>
  <c r="E1184" i="6" s="1"/>
  <c r="B1184" i="6"/>
  <c r="N1184" i="6" s="1"/>
  <c r="C1184" i="6"/>
  <c r="Q1184" i="6"/>
  <c r="Z1184" i="6"/>
  <c r="A1185" i="6"/>
  <c r="E1185" i="6" s="1"/>
  <c r="B1185" i="6"/>
  <c r="N1185" i="6" s="1"/>
  <c r="C1185" i="6"/>
  <c r="Q1185" i="6"/>
  <c r="Z1185" i="6"/>
  <c r="A1186" i="6"/>
  <c r="E1186" i="6" s="1"/>
  <c r="B1186" i="6"/>
  <c r="N1186" i="6" s="1"/>
  <c r="C1186" i="6"/>
  <c r="Q1186" i="6"/>
  <c r="Z1186" i="6"/>
  <c r="A1187" i="6"/>
  <c r="E1187" i="6" s="1"/>
  <c r="B1187" i="6"/>
  <c r="N1187" i="6" s="1"/>
  <c r="C1187" i="6"/>
  <c r="Q1187" i="6"/>
  <c r="Z1187" i="6"/>
  <c r="A1188" i="6"/>
  <c r="E1188" i="6" s="1"/>
  <c r="B1188" i="6"/>
  <c r="N1188" i="6" s="1"/>
  <c r="C1188" i="6"/>
  <c r="Q1188" i="6"/>
  <c r="Z1188" i="6"/>
  <c r="A1189" i="6"/>
  <c r="E1189" i="6" s="1"/>
  <c r="B1189" i="6"/>
  <c r="N1189" i="6" s="1"/>
  <c r="C1189" i="6"/>
  <c r="Q1189" i="6"/>
  <c r="Z1189" i="6"/>
  <c r="A1190" i="6"/>
  <c r="E1190" i="6" s="1"/>
  <c r="B1190" i="6"/>
  <c r="N1190" i="6" s="1"/>
  <c r="C1190" i="6"/>
  <c r="Q1190" i="6"/>
  <c r="Z1190" i="6"/>
  <c r="A1191" i="6"/>
  <c r="E1191" i="6" s="1"/>
  <c r="B1191" i="6"/>
  <c r="N1191" i="6" s="1"/>
  <c r="C1191" i="6"/>
  <c r="Q1191" i="6"/>
  <c r="Z1191" i="6"/>
  <c r="A1192" i="6"/>
  <c r="E1192" i="6" s="1"/>
  <c r="B1192" i="6"/>
  <c r="N1192" i="6" s="1"/>
  <c r="C1192" i="6"/>
  <c r="Q1192" i="6"/>
  <c r="Z1192" i="6"/>
  <c r="A1193" i="6"/>
  <c r="E1193" i="6" s="1"/>
  <c r="B1193" i="6"/>
  <c r="N1193" i="6" s="1"/>
  <c r="C1193" i="6"/>
  <c r="Q1193" i="6"/>
  <c r="Z1193" i="6"/>
  <c r="A1194" i="6"/>
  <c r="E1194" i="6" s="1"/>
  <c r="B1194" i="6"/>
  <c r="N1194" i="6" s="1"/>
  <c r="C1194" i="6"/>
  <c r="Q1194" i="6"/>
  <c r="Z1194" i="6"/>
  <c r="A1195" i="6"/>
  <c r="E1195" i="6" s="1"/>
  <c r="B1195" i="6"/>
  <c r="N1195" i="6" s="1"/>
  <c r="C1195" i="6"/>
  <c r="Q1195" i="6"/>
  <c r="Z1195" i="6"/>
  <c r="A1196" i="6"/>
  <c r="E1196" i="6" s="1"/>
  <c r="B1196" i="6"/>
  <c r="N1196" i="6" s="1"/>
  <c r="C1196" i="6"/>
  <c r="Q1196" i="6"/>
  <c r="Z1196" i="6"/>
  <c r="A1197" i="6"/>
  <c r="E1197" i="6" s="1"/>
  <c r="B1197" i="6"/>
  <c r="N1197" i="6" s="1"/>
  <c r="C1197" i="6"/>
  <c r="Q1197" i="6"/>
  <c r="Z1197" i="6"/>
  <c r="A1198" i="6"/>
  <c r="E1198" i="6" s="1"/>
  <c r="B1198" i="6"/>
  <c r="N1198" i="6" s="1"/>
  <c r="C1198" i="6"/>
  <c r="Q1198" i="6"/>
  <c r="Z1198" i="6"/>
  <c r="A1199" i="6"/>
  <c r="E1199" i="6" s="1"/>
  <c r="B1199" i="6"/>
  <c r="N1199" i="6" s="1"/>
  <c r="C1199" i="6"/>
  <c r="Q1199" i="6"/>
  <c r="Z1199" i="6"/>
  <c r="A1200" i="6"/>
  <c r="E1200" i="6" s="1"/>
  <c r="B1200" i="6"/>
  <c r="N1200" i="6" s="1"/>
  <c r="C1200" i="6"/>
  <c r="Q1200" i="6"/>
  <c r="Z1200" i="6"/>
  <c r="A1201" i="6"/>
  <c r="E1201" i="6" s="1"/>
  <c r="B1201" i="6"/>
  <c r="N1201" i="6" s="1"/>
  <c r="C1201" i="6"/>
  <c r="Q1201" i="6"/>
  <c r="Z1201" i="6"/>
  <c r="A1202" i="6"/>
  <c r="E1202" i="6" s="1"/>
  <c r="B1202" i="6"/>
  <c r="N1202" i="6" s="1"/>
  <c r="C1202" i="6"/>
  <c r="Q1202" i="6"/>
  <c r="Z1202" i="6"/>
  <c r="A1203" i="6"/>
  <c r="E1203" i="6" s="1"/>
  <c r="B1203" i="6"/>
  <c r="N1203" i="6" s="1"/>
  <c r="C1203" i="6"/>
  <c r="Q1203" i="6"/>
  <c r="Z1203" i="6"/>
  <c r="A1204" i="6"/>
  <c r="E1204" i="6" s="1"/>
  <c r="B1204" i="6"/>
  <c r="N1204" i="6" s="1"/>
  <c r="C1204" i="6"/>
  <c r="Q1204" i="6"/>
  <c r="Z1204" i="6"/>
  <c r="A1205" i="6"/>
  <c r="E1205" i="6" s="1"/>
  <c r="B1205" i="6"/>
  <c r="N1205" i="6" s="1"/>
  <c r="C1205" i="6"/>
  <c r="Q1205" i="6"/>
  <c r="Z1205" i="6"/>
  <c r="A1206" i="6"/>
  <c r="E1206" i="6" s="1"/>
  <c r="B1206" i="6"/>
  <c r="N1206" i="6" s="1"/>
  <c r="C1206" i="6"/>
  <c r="Q1206" i="6"/>
  <c r="Z1206" i="6"/>
  <c r="A1207" i="6"/>
  <c r="E1207" i="6" s="1"/>
  <c r="B1207" i="6"/>
  <c r="N1207" i="6" s="1"/>
  <c r="C1207" i="6"/>
  <c r="Q1207" i="6"/>
  <c r="Z1207" i="6"/>
  <c r="A1208" i="6"/>
  <c r="E1208" i="6" s="1"/>
  <c r="B1208" i="6"/>
  <c r="N1208" i="6" s="1"/>
  <c r="C1208" i="6"/>
  <c r="Q1208" i="6"/>
  <c r="Z1208" i="6"/>
  <c r="A1209" i="6"/>
  <c r="E1209" i="6" s="1"/>
  <c r="B1209" i="6"/>
  <c r="N1209" i="6" s="1"/>
  <c r="C1209" i="6"/>
  <c r="Q1209" i="6"/>
  <c r="Z1209" i="6"/>
  <c r="A1210" i="6"/>
  <c r="E1210" i="6" s="1"/>
  <c r="B1210" i="6"/>
  <c r="N1210" i="6" s="1"/>
  <c r="C1210" i="6"/>
  <c r="Q1210" i="6"/>
  <c r="Z1210" i="6"/>
  <c r="A1211" i="6"/>
  <c r="E1211" i="6" s="1"/>
  <c r="B1211" i="6"/>
  <c r="N1211" i="6" s="1"/>
  <c r="C1211" i="6"/>
  <c r="Q1211" i="6"/>
  <c r="Z1211" i="6"/>
  <c r="A1212" i="6"/>
  <c r="E1212" i="6" s="1"/>
  <c r="B1212" i="6"/>
  <c r="N1212" i="6" s="1"/>
  <c r="C1212" i="6"/>
  <c r="Q1212" i="6"/>
  <c r="Z1212" i="6"/>
  <c r="A1213" i="6"/>
  <c r="E1213" i="6" s="1"/>
  <c r="B1213" i="6"/>
  <c r="N1213" i="6" s="1"/>
  <c r="C1213" i="6"/>
  <c r="Q1213" i="6"/>
  <c r="Z1213" i="6"/>
  <c r="A1214" i="6"/>
  <c r="E1214" i="6" s="1"/>
  <c r="B1214" i="6"/>
  <c r="N1214" i="6" s="1"/>
  <c r="C1214" i="6"/>
  <c r="Q1214" i="6"/>
  <c r="Z1214" i="6"/>
  <c r="A1215" i="6"/>
  <c r="E1215" i="6" s="1"/>
  <c r="B1215" i="6"/>
  <c r="N1215" i="6" s="1"/>
  <c r="C1215" i="6"/>
  <c r="Q1215" i="6"/>
  <c r="Z1215" i="6"/>
  <c r="A1216" i="6"/>
  <c r="E1216" i="6" s="1"/>
  <c r="B1216" i="6"/>
  <c r="N1216" i="6" s="1"/>
  <c r="C1216" i="6"/>
  <c r="Q1216" i="6"/>
  <c r="Z1216" i="6"/>
  <c r="A1217" i="6"/>
  <c r="E1217" i="6" s="1"/>
  <c r="B1217" i="6"/>
  <c r="N1217" i="6" s="1"/>
  <c r="C1217" i="6"/>
  <c r="Q1217" i="6"/>
  <c r="Z1217" i="6"/>
  <c r="A1218" i="6"/>
  <c r="E1218" i="6" s="1"/>
  <c r="B1218" i="6"/>
  <c r="N1218" i="6" s="1"/>
  <c r="C1218" i="6"/>
  <c r="Q1218" i="6"/>
  <c r="Z1218" i="6"/>
  <c r="A1219" i="6"/>
  <c r="E1219" i="6" s="1"/>
  <c r="B1219" i="6"/>
  <c r="N1219" i="6" s="1"/>
  <c r="C1219" i="6"/>
  <c r="Q1219" i="6"/>
  <c r="Z1219" i="6"/>
  <c r="A1220" i="6"/>
  <c r="E1220" i="6" s="1"/>
  <c r="B1220" i="6"/>
  <c r="N1220" i="6" s="1"/>
  <c r="C1220" i="6"/>
  <c r="Q1220" i="6"/>
  <c r="Z1220" i="6"/>
  <c r="A1221" i="6"/>
  <c r="E1221" i="6" s="1"/>
  <c r="B1221" i="6"/>
  <c r="N1221" i="6" s="1"/>
  <c r="C1221" i="6"/>
  <c r="Q1221" i="6"/>
  <c r="Z1221" i="6"/>
  <c r="A1222" i="6"/>
  <c r="E1222" i="6" s="1"/>
  <c r="B1222" i="6"/>
  <c r="N1222" i="6" s="1"/>
  <c r="C1222" i="6"/>
  <c r="Q1222" i="6"/>
  <c r="Z1222" i="6"/>
  <c r="A1223" i="6"/>
  <c r="E1223" i="6" s="1"/>
  <c r="B1223" i="6"/>
  <c r="N1223" i="6" s="1"/>
  <c r="C1223" i="6"/>
  <c r="Q1223" i="6"/>
  <c r="Z1223" i="6"/>
  <c r="A1224" i="6"/>
  <c r="E1224" i="6" s="1"/>
  <c r="B1224" i="6"/>
  <c r="N1224" i="6" s="1"/>
  <c r="C1224" i="6"/>
  <c r="Q1224" i="6"/>
  <c r="Z1224" i="6"/>
  <c r="A1225" i="6"/>
  <c r="E1225" i="6" s="1"/>
  <c r="B1225" i="6"/>
  <c r="N1225" i="6" s="1"/>
  <c r="C1225" i="6"/>
  <c r="Q1225" i="6"/>
  <c r="Z1225" i="6"/>
  <c r="A1226" i="6"/>
  <c r="E1226" i="6" s="1"/>
  <c r="B1226" i="6"/>
  <c r="N1226" i="6" s="1"/>
  <c r="C1226" i="6"/>
  <c r="Q1226" i="6"/>
  <c r="Z1226" i="6"/>
  <c r="A1227" i="6"/>
  <c r="E1227" i="6" s="1"/>
  <c r="B1227" i="6"/>
  <c r="N1227" i="6" s="1"/>
  <c r="C1227" i="6"/>
  <c r="Q1227" i="6"/>
  <c r="Z1227" i="6"/>
  <c r="A1228" i="6"/>
  <c r="E1228" i="6" s="1"/>
  <c r="B1228" i="6"/>
  <c r="N1228" i="6" s="1"/>
  <c r="C1228" i="6"/>
  <c r="Q1228" i="6"/>
  <c r="Z1228" i="6"/>
  <c r="A1229" i="6"/>
  <c r="E1229" i="6" s="1"/>
  <c r="B1229" i="6"/>
  <c r="N1229" i="6" s="1"/>
  <c r="C1229" i="6"/>
  <c r="Q1229" i="6"/>
  <c r="Z1229" i="6"/>
  <c r="A1230" i="6"/>
  <c r="E1230" i="6" s="1"/>
  <c r="B1230" i="6"/>
  <c r="N1230" i="6" s="1"/>
  <c r="C1230" i="6"/>
  <c r="Q1230" i="6"/>
  <c r="Z1230" i="6"/>
  <c r="A1231" i="6"/>
  <c r="E1231" i="6" s="1"/>
  <c r="B1231" i="6"/>
  <c r="N1231" i="6" s="1"/>
  <c r="C1231" i="6"/>
  <c r="Q1231" i="6"/>
  <c r="Z1231" i="6"/>
  <c r="A1232" i="6"/>
  <c r="E1232" i="6" s="1"/>
  <c r="B1232" i="6"/>
  <c r="N1232" i="6" s="1"/>
  <c r="C1232" i="6"/>
  <c r="Q1232" i="6"/>
  <c r="Z1232" i="6"/>
  <c r="A1233" i="6"/>
  <c r="E1233" i="6" s="1"/>
  <c r="B1233" i="6"/>
  <c r="N1233" i="6" s="1"/>
  <c r="C1233" i="6"/>
  <c r="Q1233" i="6"/>
  <c r="Z1233" i="6"/>
  <c r="A1234" i="6"/>
  <c r="E1234" i="6" s="1"/>
  <c r="B1234" i="6"/>
  <c r="N1234" i="6" s="1"/>
  <c r="C1234" i="6"/>
  <c r="Q1234" i="6"/>
  <c r="Z1234" i="6"/>
  <c r="A1235" i="6"/>
  <c r="E1235" i="6" s="1"/>
  <c r="B1235" i="6"/>
  <c r="N1235" i="6" s="1"/>
  <c r="C1235" i="6"/>
  <c r="Q1235" i="6"/>
  <c r="Z1235" i="6"/>
  <c r="A1236" i="6"/>
  <c r="E1236" i="6" s="1"/>
  <c r="B1236" i="6"/>
  <c r="N1236" i="6" s="1"/>
  <c r="C1236" i="6"/>
  <c r="Q1236" i="6"/>
  <c r="Z1236" i="6"/>
  <c r="A1237" i="6"/>
  <c r="E1237" i="6" s="1"/>
  <c r="B1237" i="6"/>
  <c r="N1237" i="6" s="1"/>
  <c r="C1237" i="6"/>
  <c r="Q1237" i="6"/>
  <c r="Z1237" i="6"/>
  <c r="A1238" i="6"/>
  <c r="E1238" i="6" s="1"/>
  <c r="B1238" i="6"/>
  <c r="N1238" i="6" s="1"/>
  <c r="C1238" i="6"/>
  <c r="Q1238" i="6"/>
  <c r="Z1238" i="6"/>
  <c r="A1239" i="6"/>
  <c r="E1239" i="6" s="1"/>
  <c r="B1239" i="6"/>
  <c r="N1239" i="6" s="1"/>
  <c r="C1239" i="6"/>
  <c r="Q1239" i="6"/>
  <c r="Z1239" i="6"/>
  <c r="A1240" i="6"/>
  <c r="E1240" i="6" s="1"/>
  <c r="B1240" i="6"/>
  <c r="N1240" i="6" s="1"/>
  <c r="C1240" i="6"/>
  <c r="Q1240" i="6"/>
  <c r="Z1240" i="6"/>
  <c r="A1241" i="6"/>
  <c r="E1241" i="6" s="1"/>
  <c r="B1241" i="6"/>
  <c r="N1241" i="6" s="1"/>
  <c r="C1241" i="6"/>
  <c r="Q1241" i="6"/>
  <c r="Z1241" i="6"/>
  <c r="A1242" i="6"/>
  <c r="E1242" i="6" s="1"/>
  <c r="B1242" i="6"/>
  <c r="N1242" i="6" s="1"/>
  <c r="C1242" i="6"/>
  <c r="Q1242" i="6"/>
  <c r="Z1242" i="6"/>
  <c r="A1243" i="6"/>
  <c r="E1243" i="6" s="1"/>
  <c r="B1243" i="6"/>
  <c r="N1243" i="6" s="1"/>
  <c r="C1243" i="6"/>
  <c r="Q1243" i="6"/>
  <c r="Z1243" i="6"/>
  <c r="A1244" i="6"/>
  <c r="E1244" i="6" s="1"/>
  <c r="B1244" i="6"/>
  <c r="N1244" i="6" s="1"/>
  <c r="C1244" i="6"/>
  <c r="Q1244" i="6"/>
  <c r="Z1244" i="6"/>
  <c r="A1245" i="6"/>
  <c r="E1245" i="6" s="1"/>
  <c r="B1245" i="6"/>
  <c r="N1245" i="6" s="1"/>
  <c r="C1245" i="6"/>
  <c r="Q1245" i="6"/>
  <c r="Z1245" i="6"/>
  <c r="A1246" i="6"/>
  <c r="E1246" i="6" s="1"/>
  <c r="B1246" i="6"/>
  <c r="N1246" i="6" s="1"/>
  <c r="C1246" i="6"/>
  <c r="Q1246" i="6"/>
  <c r="Z1246" i="6"/>
  <c r="A1247" i="6"/>
  <c r="E1247" i="6" s="1"/>
  <c r="B1247" i="6"/>
  <c r="N1247" i="6" s="1"/>
  <c r="C1247" i="6"/>
  <c r="Q1247" i="6"/>
  <c r="Z1247" i="6"/>
  <c r="A1248" i="6"/>
  <c r="E1248" i="6" s="1"/>
  <c r="B1248" i="6"/>
  <c r="N1248" i="6" s="1"/>
  <c r="C1248" i="6"/>
  <c r="Q1248" i="6"/>
  <c r="Z1248" i="6"/>
  <c r="A1249" i="6"/>
  <c r="E1249" i="6" s="1"/>
  <c r="B1249" i="6"/>
  <c r="N1249" i="6" s="1"/>
  <c r="C1249" i="6"/>
  <c r="Q1249" i="6"/>
  <c r="Z1249" i="6"/>
  <c r="A1250" i="6"/>
  <c r="E1250" i="6" s="1"/>
  <c r="B1250" i="6"/>
  <c r="N1250" i="6" s="1"/>
  <c r="C1250" i="6"/>
  <c r="Q1250" i="6"/>
  <c r="Z1250" i="6"/>
  <c r="A1251" i="6"/>
  <c r="E1251" i="6" s="1"/>
  <c r="B1251" i="6"/>
  <c r="N1251" i="6" s="1"/>
  <c r="C1251" i="6"/>
  <c r="Q1251" i="6"/>
  <c r="Z1251" i="6"/>
  <c r="A1252" i="6"/>
  <c r="E1252" i="6" s="1"/>
  <c r="B1252" i="6"/>
  <c r="N1252" i="6" s="1"/>
  <c r="C1252" i="6"/>
  <c r="Q1252" i="6"/>
  <c r="Z1252" i="6"/>
  <c r="A1253" i="6"/>
  <c r="E1253" i="6" s="1"/>
  <c r="B1253" i="6"/>
  <c r="N1253" i="6" s="1"/>
  <c r="C1253" i="6"/>
  <c r="Q1253" i="6"/>
  <c r="Z1253" i="6"/>
  <c r="A1254" i="6"/>
  <c r="E1254" i="6" s="1"/>
  <c r="B1254" i="6"/>
  <c r="N1254" i="6" s="1"/>
  <c r="C1254" i="6"/>
  <c r="Q1254" i="6"/>
  <c r="Z1254" i="6"/>
  <c r="A1255" i="6"/>
  <c r="E1255" i="6" s="1"/>
  <c r="B1255" i="6"/>
  <c r="N1255" i="6" s="1"/>
  <c r="C1255" i="6"/>
  <c r="Q1255" i="6"/>
  <c r="Z1255" i="6"/>
  <c r="A1256" i="6"/>
  <c r="E1256" i="6" s="1"/>
  <c r="B1256" i="6"/>
  <c r="N1256" i="6" s="1"/>
  <c r="C1256" i="6"/>
  <c r="Q1256" i="6"/>
  <c r="Z1256" i="6"/>
  <c r="A1257" i="6"/>
  <c r="E1257" i="6" s="1"/>
  <c r="B1257" i="6"/>
  <c r="N1257" i="6" s="1"/>
  <c r="C1257" i="6"/>
  <c r="Q1257" i="6"/>
  <c r="Z1257" i="6"/>
  <c r="A1258" i="6"/>
  <c r="E1258" i="6" s="1"/>
  <c r="B1258" i="6"/>
  <c r="N1258" i="6" s="1"/>
  <c r="C1258" i="6"/>
  <c r="Q1258" i="6"/>
  <c r="Z1258" i="6"/>
  <c r="A1259" i="6"/>
  <c r="E1259" i="6" s="1"/>
  <c r="B1259" i="6"/>
  <c r="N1259" i="6" s="1"/>
  <c r="C1259" i="6"/>
  <c r="Q1259" i="6"/>
  <c r="Z1259" i="6"/>
  <c r="A1260" i="6"/>
  <c r="E1260" i="6" s="1"/>
  <c r="B1260" i="6"/>
  <c r="N1260" i="6" s="1"/>
  <c r="C1260" i="6"/>
  <c r="Q1260" i="6"/>
  <c r="Z1260" i="6"/>
  <c r="A1261" i="6"/>
  <c r="E1261" i="6" s="1"/>
  <c r="B1261" i="6"/>
  <c r="N1261" i="6" s="1"/>
  <c r="C1261" i="6"/>
  <c r="Q1261" i="6"/>
  <c r="Z1261" i="6"/>
  <c r="A1262" i="6"/>
  <c r="E1262" i="6" s="1"/>
  <c r="B1262" i="6"/>
  <c r="N1262" i="6" s="1"/>
  <c r="C1262" i="6"/>
  <c r="Q1262" i="6"/>
  <c r="Z1262" i="6"/>
  <c r="A1263" i="6"/>
  <c r="E1263" i="6" s="1"/>
  <c r="B1263" i="6"/>
  <c r="N1263" i="6" s="1"/>
  <c r="C1263" i="6"/>
  <c r="Q1263" i="6"/>
  <c r="Z1263" i="6"/>
  <c r="A1264" i="6"/>
  <c r="E1264" i="6" s="1"/>
  <c r="B1264" i="6"/>
  <c r="N1264" i="6" s="1"/>
  <c r="C1264" i="6"/>
  <c r="Q1264" i="6"/>
  <c r="Z1264" i="6"/>
  <c r="A1265" i="6"/>
  <c r="E1265" i="6" s="1"/>
  <c r="B1265" i="6"/>
  <c r="N1265" i="6" s="1"/>
  <c r="C1265" i="6"/>
  <c r="Q1265" i="6"/>
  <c r="Z1265" i="6"/>
  <c r="A1266" i="6"/>
  <c r="E1266" i="6" s="1"/>
  <c r="B1266" i="6"/>
  <c r="N1266" i="6" s="1"/>
  <c r="C1266" i="6"/>
  <c r="Q1266" i="6"/>
  <c r="Z1266" i="6"/>
  <c r="A1267" i="6"/>
  <c r="E1267" i="6" s="1"/>
  <c r="B1267" i="6"/>
  <c r="N1267" i="6" s="1"/>
  <c r="C1267" i="6"/>
  <c r="Q1267" i="6"/>
  <c r="Z1267" i="6"/>
  <c r="A1268" i="6"/>
  <c r="E1268" i="6" s="1"/>
  <c r="B1268" i="6"/>
  <c r="N1268" i="6" s="1"/>
  <c r="C1268" i="6"/>
  <c r="Q1268" i="6"/>
  <c r="Z1268" i="6"/>
  <c r="A1269" i="6"/>
  <c r="E1269" i="6" s="1"/>
  <c r="B1269" i="6"/>
  <c r="N1269" i="6" s="1"/>
  <c r="C1269" i="6"/>
  <c r="Q1269" i="6"/>
  <c r="Z1269" i="6"/>
  <c r="A1270" i="6"/>
  <c r="E1270" i="6" s="1"/>
  <c r="B1270" i="6"/>
  <c r="N1270" i="6" s="1"/>
  <c r="C1270" i="6"/>
  <c r="Q1270" i="6"/>
  <c r="Z1270" i="6"/>
  <c r="A1271" i="6"/>
  <c r="E1271" i="6" s="1"/>
  <c r="B1271" i="6"/>
  <c r="N1271" i="6" s="1"/>
  <c r="C1271" i="6"/>
  <c r="Q1271" i="6"/>
  <c r="Z1271" i="6"/>
  <c r="A1272" i="6"/>
  <c r="E1272" i="6" s="1"/>
  <c r="B1272" i="6"/>
  <c r="N1272" i="6" s="1"/>
  <c r="C1272" i="6"/>
  <c r="Q1272" i="6"/>
  <c r="Z1272" i="6"/>
  <c r="A1273" i="6"/>
  <c r="E1273" i="6" s="1"/>
  <c r="B1273" i="6"/>
  <c r="N1273" i="6" s="1"/>
  <c r="C1273" i="6"/>
  <c r="Q1273" i="6"/>
  <c r="Z1273" i="6"/>
  <c r="A1274" i="6"/>
  <c r="E1274" i="6" s="1"/>
  <c r="B1274" i="6"/>
  <c r="N1274" i="6" s="1"/>
  <c r="C1274" i="6"/>
  <c r="Q1274" i="6"/>
  <c r="Z1274" i="6"/>
  <c r="A1275" i="6"/>
  <c r="E1275" i="6" s="1"/>
  <c r="B1275" i="6"/>
  <c r="N1275" i="6" s="1"/>
  <c r="C1275" i="6"/>
  <c r="Q1275" i="6"/>
  <c r="Z1275" i="6"/>
  <c r="A1276" i="6"/>
  <c r="E1276" i="6" s="1"/>
  <c r="B1276" i="6"/>
  <c r="N1276" i="6" s="1"/>
  <c r="C1276" i="6"/>
  <c r="Q1276" i="6"/>
  <c r="Z1276" i="6"/>
  <c r="A1277" i="6"/>
  <c r="E1277" i="6" s="1"/>
  <c r="B1277" i="6"/>
  <c r="N1277" i="6" s="1"/>
  <c r="C1277" i="6"/>
  <c r="Q1277" i="6"/>
  <c r="Z1277" i="6"/>
  <c r="A1278" i="6"/>
  <c r="E1278" i="6" s="1"/>
  <c r="B1278" i="6"/>
  <c r="N1278" i="6" s="1"/>
  <c r="C1278" i="6"/>
  <c r="Q1278" i="6"/>
  <c r="Z1278" i="6"/>
  <c r="A1279" i="6"/>
  <c r="E1279" i="6" s="1"/>
  <c r="B1279" i="6"/>
  <c r="N1279" i="6" s="1"/>
  <c r="C1279" i="6"/>
  <c r="Q1279" i="6"/>
  <c r="Z1279" i="6"/>
  <c r="A1280" i="6"/>
  <c r="E1280" i="6" s="1"/>
  <c r="B1280" i="6"/>
  <c r="N1280" i="6" s="1"/>
  <c r="C1280" i="6"/>
  <c r="Q1280" i="6"/>
  <c r="Z1280" i="6"/>
  <c r="A1281" i="6"/>
  <c r="E1281" i="6" s="1"/>
  <c r="B1281" i="6"/>
  <c r="N1281" i="6" s="1"/>
  <c r="C1281" i="6"/>
  <c r="Q1281" i="6"/>
  <c r="Z1281" i="6"/>
  <c r="A1282" i="6"/>
  <c r="E1282" i="6" s="1"/>
  <c r="B1282" i="6"/>
  <c r="N1282" i="6" s="1"/>
  <c r="C1282" i="6"/>
  <c r="Q1282" i="6"/>
  <c r="Z1282" i="6"/>
  <c r="A1283" i="6"/>
  <c r="E1283" i="6" s="1"/>
  <c r="B1283" i="6"/>
  <c r="N1283" i="6" s="1"/>
  <c r="C1283" i="6"/>
  <c r="Q1283" i="6"/>
  <c r="Z1283" i="6"/>
  <c r="A1284" i="6"/>
  <c r="E1284" i="6" s="1"/>
  <c r="B1284" i="6"/>
  <c r="N1284" i="6" s="1"/>
  <c r="C1284" i="6"/>
  <c r="Q1284" i="6"/>
  <c r="Z1284" i="6"/>
  <c r="A1285" i="6"/>
  <c r="E1285" i="6" s="1"/>
  <c r="B1285" i="6"/>
  <c r="N1285" i="6" s="1"/>
  <c r="C1285" i="6"/>
  <c r="Q1285" i="6"/>
  <c r="Z1285" i="6"/>
  <c r="A1286" i="6"/>
  <c r="E1286" i="6" s="1"/>
  <c r="B1286" i="6"/>
  <c r="N1286" i="6" s="1"/>
  <c r="C1286" i="6"/>
  <c r="Q1286" i="6"/>
  <c r="Z1286" i="6"/>
  <c r="A1287" i="6"/>
  <c r="E1287" i="6" s="1"/>
  <c r="B1287" i="6"/>
  <c r="N1287" i="6" s="1"/>
  <c r="C1287" i="6"/>
  <c r="Q1287" i="6"/>
  <c r="Z1287" i="6"/>
  <c r="A1288" i="6"/>
  <c r="E1288" i="6" s="1"/>
  <c r="B1288" i="6"/>
  <c r="N1288" i="6" s="1"/>
  <c r="C1288" i="6"/>
  <c r="Q1288" i="6"/>
  <c r="Z1288" i="6"/>
  <c r="A1289" i="6"/>
  <c r="E1289" i="6" s="1"/>
  <c r="B1289" i="6"/>
  <c r="N1289" i="6" s="1"/>
  <c r="C1289" i="6"/>
  <c r="Q1289" i="6"/>
  <c r="Z1289" i="6"/>
  <c r="A1290" i="6"/>
  <c r="E1290" i="6" s="1"/>
  <c r="B1290" i="6"/>
  <c r="N1290" i="6" s="1"/>
  <c r="C1290" i="6"/>
  <c r="Q1290" i="6"/>
  <c r="Z1290" i="6"/>
  <c r="A1291" i="6"/>
  <c r="E1291" i="6" s="1"/>
  <c r="B1291" i="6"/>
  <c r="N1291" i="6" s="1"/>
  <c r="C1291" i="6"/>
  <c r="Q1291" i="6"/>
  <c r="Z1291" i="6"/>
  <c r="A1292" i="6"/>
  <c r="E1292" i="6" s="1"/>
  <c r="B1292" i="6"/>
  <c r="N1292" i="6" s="1"/>
  <c r="C1292" i="6"/>
  <c r="Q1292" i="6"/>
  <c r="Z1292" i="6"/>
  <c r="A1293" i="6"/>
  <c r="E1293" i="6" s="1"/>
  <c r="B1293" i="6"/>
  <c r="N1293" i="6" s="1"/>
  <c r="C1293" i="6"/>
  <c r="Q1293" i="6"/>
  <c r="Z1293" i="6"/>
  <c r="A1294" i="6"/>
  <c r="E1294" i="6" s="1"/>
  <c r="B1294" i="6"/>
  <c r="N1294" i="6" s="1"/>
  <c r="C1294" i="6"/>
  <c r="Q1294" i="6"/>
  <c r="Z1294" i="6"/>
  <c r="A1295" i="6"/>
  <c r="E1295" i="6" s="1"/>
  <c r="B1295" i="6"/>
  <c r="N1295" i="6" s="1"/>
  <c r="C1295" i="6"/>
  <c r="Q1295" i="6"/>
  <c r="Z1295" i="6"/>
  <c r="A1296" i="6"/>
  <c r="E1296" i="6" s="1"/>
  <c r="B1296" i="6"/>
  <c r="N1296" i="6" s="1"/>
  <c r="C1296" i="6"/>
  <c r="Q1296" i="6"/>
  <c r="Z1296" i="6"/>
  <c r="A1297" i="6"/>
  <c r="E1297" i="6" s="1"/>
  <c r="B1297" i="6"/>
  <c r="N1297" i="6" s="1"/>
  <c r="C1297" i="6"/>
  <c r="Q1297" i="6"/>
  <c r="Z1297" i="6"/>
  <c r="A1298" i="6"/>
  <c r="E1298" i="6" s="1"/>
  <c r="B1298" i="6"/>
  <c r="N1298" i="6" s="1"/>
  <c r="C1298" i="6"/>
  <c r="Q1298" i="6"/>
  <c r="Z1298" i="6"/>
  <c r="A1299" i="6"/>
  <c r="E1299" i="6" s="1"/>
  <c r="B1299" i="6"/>
  <c r="N1299" i="6" s="1"/>
  <c r="C1299" i="6"/>
  <c r="Q1299" i="6"/>
  <c r="Z1299" i="6"/>
  <c r="A1300" i="6"/>
  <c r="E1300" i="6" s="1"/>
  <c r="B1300" i="6"/>
  <c r="N1300" i="6" s="1"/>
  <c r="C1300" i="6"/>
  <c r="Q1300" i="6"/>
  <c r="Z1300" i="6"/>
  <c r="A1301" i="6"/>
  <c r="E1301" i="6" s="1"/>
  <c r="B1301" i="6"/>
  <c r="N1301" i="6" s="1"/>
  <c r="C1301" i="6"/>
  <c r="Q1301" i="6"/>
  <c r="Z1301" i="6"/>
  <c r="A1302" i="6"/>
  <c r="E1302" i="6" s="1"/>
  <c r="B1302" i="6"/>
  <c r="N1302" i="6" s="1"/>
  <c r="C1302" i="6"/>
  <c r="Q1302" i="6"/>
  <c r="Z1302" i="6"/>
  <c r="A1303" i="6"/>
  <c r="E1303" i="6" s="1"/>
  <c r="B1303" i="6"/>
  <c r="N1303" i="6" s="1"/>
  <c r="C1303" i="6"/>
  <c r="Q1303" i="6"/>
  <c r="Z1303" i="6"/>
  <c r="A1304" i="6"/>
  <c r="E1304" i="6" s="1"/>
  <c r="B1304" i="6"/>
  <c r="N1304" i="6" s="1"/>
  <c r="C1304" i="6"/>
  <c r="Q1304" i="6"/>
  <c r="Z1304" i="6"/>
  <c r="A1305" i="6"/>
  <c r="E1305" i="6" s="1"/>
  <c r="B1305" i="6"/>
  <c r="N1305" i="6" s="1"/>
  <c r="C1305" i="6"/>
  <c r="Q1305" i="6"/>
  <c r="Z1305" i="6"/>
  <c r="A1306" i="6"/>
  <c r="E1306" i="6" s="1"/>
  <c r="B1306" i="6"/>
  <c r="N1306" i="6" s="1"/>
  <c r="C1306" i="6"/>
  <c r="Q1306" i="6"/>
  <c r="Z1306" i="6"/>
  <c r="A1307" i="6"/>
  <c r="E1307" i="6" s="1"/>
  <c r="B1307" i="6"/>
  <c r="N1307" i="6" s="1"/>
  <c r="C1307" i="6"/>
  <c r="Q1307" i="6"/>
  <c r="Z1307" i="6"/>
  <c r="A1308" i="6"/>
  <c r="E1308" i="6" s="1"/>
  <c r="B1308" i="6"/>
  <c r="N1308" i="6" s="1"/>
  <c r="C1308" i="6"/>
  <c r="Q1308" i="6"/>
  <c r="Z1308" i="6"/>
  <c r="A1309" i="6"/>
  <c r="E1309" i="6" s="1"/>
  <c r="B1309" i="6"/>
  <c r="N1309" i="6" s="1"/>
  <c r="C1309" i="6"/>
  <c r="Q1309" i="6"/>
  <c r="Z1309" i="6"/>
  <c r="A1310" i="6"/>
  <c r="E1310" i="6" s="1"/>
  <c r="B1310" i="6"/>
  <c r="N1310" i="6" s="1"/>
  <c r="C1310" i="6"/>
  <c r="Q1310" i="6"/>
  <c r="Z1310" i="6"/>
  <c r="A1311" i="6"/>
  <c r="E1311" i="6" s="1"/>
  <c r="B1311" i="6"/>
  <c r="N1311" i="6" s="1"/>
  <c r="C1311" i="6"/>
  <c r="Q1311" i="6"/>
  <c r="Z1311" i="6"/>
  <c r="A1312" i="6"/>
  <c r="E1312" i="6" s="1"/>
  <c r="B1312" i="6"/>
  <c r="N1312" i="6" s="1"/>
  <c r="C1312" i="6"/>
  <c r="Q1312" i="6"/>
  <c r="Z1312" i="6"/>
  <c r="A1313" i="6"/>
  <c r="E1313" i="6" s="1"/>
  <c r="B1313" i="6"/>
  <c r="N1313" i="6" s="1"/>
  <c r="C1313" i="6"/>
  <c r="Q1313" i="6"/>
  <c r="Z1313" i="6"/>
  <c r="A1314" i="6"/>
  <c r="E1314" i="6" s="1"/>
  <c r="B1314" i="6"/>
  <c r="N1314" i="6" s="1"/>
  <c r="C1314" i="6"/>
  <c r="Q1314" i="6"/>
  <c r="Z1314" i="6"/>
  <c r="A1315" i="6"/>
  <c r="E1315" i="6" s="1"/>
  <c r="B1315" i="6"/>
  <c r="N1315" i="6" s="1"/>
  <c r="C1315" i="6"/>
  <c r="Q1315" i="6"/>
  <c r="Z1315" i="6"/>
  <c r="A1316" i="6"/>
  <c r="E1316" i="6" s="1"/>
  <c r="B1316" i="6"/>
  <c r="N1316" i="6" s="1"/>
  <c r="C1316" i="6"/>
  <c r="Q1316" i="6"/>
  <c r="Z1316" i="6"/>
  <c r="A1317" i="6"/>
  <c r="E1317" i="6" s="1"/>
  <c r="B1317" i="6"/>
  <c r="N1317" i="6" s="1"/>
  <c r="C1317" i="6"/>
  <c r="Q1317" i="6"/>
  <c r="Z1317" i="6"/>
  <c r="A1318" i="6"/>
  <c r="E1318" i="6" s="1"/>
  <c r="B1318" i="6"/>
  <c r="N1318" i="6" s="1"/>
  <c r="C1318" i="6"/>
  <c r="Q1318" i="6"/>
  <c r="Z1318" i="6"/>
  <c r="A1319" i="6"/>
  <c r="E1319" i="6" s="1"/>
  <c r="B1319" i="6"/>
  <c r="N1319" i="6" s="1"/>
  <c r="C1319" i="6"/>
  <c r="Q1319" i="6"/>
  <c r="Z1319" i="6"/>
  <c r="A1320" i="6"/>
  <c r="E1320" i="6" s="1"/>
  <c r="B1320" i="6"/>
  <c r="N1320" i="6" s="1"/>
  <c r="C1320" i="6"/>
  <c r="Q1320" i="6"/>
  <c r="Z1320" i="6"/>
  <c r="A1321" i="6"/>
  <c r="E1321" i="6" s="1"/>
  <c r="B1321" i="6"/>
  <c r="N1321" i="6" s="1"/>
  <c r="C1321" i="6"/>
  <c r="Q1321" i="6"/>
  <c r="Z1321" i="6"/>
  <c r="A1322" i="6"/>
  <c r="E1322" i="6" s="1"/>
  <c r="B1322" i="6"/>
  <c r="N1322" i="6" s="1"/>
  <c r="C1322" i="6"/>
  <c r="Q1322" i="6"/>
  <c r="Z1322" i="6"/>
  <c r="A1323" i="6"/>
  <c r="E1323" i="6" s="1"/>
  <c r="B1323" i="6"/>
  <c r="N1323" i="6" s="1"/>
  <c r="C1323" i="6"/>
  <c r="Q1323" i="6"/>
  <c r="Z1323" i="6"/>
  <c r="A1324" i="6"/>
  <c r="E1324" i="6" s="1"/>
  <c r="B1324" i="6"/>
  <c r="N1324" i="6" s="1"/>
  <c r="C1324" i="6"/>
  <c r="Q1324" i="6"/>
  <c r="Z1324" i="6"/>
  <c r="A1325" i="6"/>
  <c r="E1325" i="6" s="1"/>
  <c r="B1325" i="6"/>
  <c r="N1325" i="6" s="1"/>
  <c r="C1325" i="6"/>
  <c r="Q1325" i="6"/>
  <c r="Z1325" i="6"/>
  <c r="A1326" i="6"/>
  <c r="E1326" i="6" s="1"/>
  <c r="B1326" i="6"/>
  <c r="N1326" i="6" s="1"/>
  <c r="C1326" i="6"/>
  <c r="Q1326" i="6"/>
  <c r="Z1326" i="6"/>
  <c r="A1327" i="6"/>
  <c r="E1327" i="6" s="1"/>
  <c r="B1327" i="6"/>
  <c r="N1327" i="6" s="1"/>
  <c r="C1327" i="6"/>
  <c r="Q1327" i="6"/>
  <c r="Z1327" i="6"/>
  <c r="A1328" i="6"/>
  <c r="E1328" i="6" s="1"/>
  <c r="B1328" i="6"/>
  <c r="N1328" i="6" s="1"/>
  <c r="C1328" i="6"/>
  <c r="Q1328" i="6"/>
  <c r="Z1328" i="6"/>
  <c r="A1329" i="6"/>
  <c r="E1329" i="6" s="1"/>
  <c r="B1329" i="6"/>
  <c r="N1329" i="6" s="1"/>
  <c r="C1329" i="6"/>
  <c r="Q1329" i="6"/>
  <c r="Z1329" i="6"/>
  <c r="A1330" i="6"/>
  <c r="E1330" i="6" s="1"/>
  <c r="B1330" i="6"/>
  <c r="N1330" i="6" s="1"/>
  <c r="C1330" i="6"/>
  <c r="Q1330" i="6"/>
  <c r="Z1330" i="6"/>
  <c r="A1331" i="6"/>
  <c r="E1331" i="6" s="1"/>
  <c r="B1331" i="6"/>
  <c r="N1331" i="6" s="1"/>
  <c r="C1331" i="6"/>
  <c r="Q1331" i="6"/>
  <c r="Z1331" i="6"/>
  <c r="A1332" i="6"/>
  <c r="E1332" i="6" s="1"/>
  <c r="B1332" i="6"/>
  <c r="N1332" i="6" s="1"/>
  <c r="C1332" i="6"/>
  <c r="Q1332" i="6"/>
  <c r="Z1332" i="6"/>
  <c r="A1333" i="6"/>
  <c r="E1333" i="6" s="1"/>
  <c r="B1333" i="6"/>
  <c r="N1333" i="6" s="1"/>
  <c r="C1333" i="6"/>
  <c r="Q1333" i="6"/>
  <c r="Z1333" i="6"/>
  <c r="A1334" i="6"/>
  <c r="E1334" i="6" s="1"/>
  <c r="B1334" i="6"/>
  <c r="N1334" i="6" s="1"/>
  <c r="C1334" i="6"/>
  <c r="Q1334" i="6"/>
  <c r="Z1334" i="6"/>
  <c r="A1335" i="6"/>
  <c r="E1335" i="6" s="1"/>
  <c r="B1335" i="6"/>
  <c r="N1335" i="6" s="1"/>
  <c r="C1335" i="6"/>
  <c r="Q1335" i="6"/>
  <c r="Z1335" i="6"/>
  <c r="A1336" i="6"/>
  <c r="E1336" i="6" s="1"/>
  <c r="B1336" i="6"/>
  <c r="N1336" i="6" s="1"/>
  <c r="C1336" i="6"/>
  <c r="Q1336" i="6"/>
  <c r="Z1336" i="6"/>
  <c r="A1337" i="6"/>
  <c r="E1337" i="6" s="1"/>
  <c r="B1337" i="6"/>
  <c r="N1337" i="6" s="1"/>
  <c r="C1337" i="6"/>
  <c r="Q1337" i="6"/>
  <c r="Z1337" i="6"/>
  <c r="A1338" i="6"/>
  <c r="E1338" i="6" s="1"/>
  <c r="B1338" i="6"/>
  <c r="N1338" i="6" s="1"/>
  <c r="C1338" i="6"/>
  <c r="Q1338" i="6"/>
  <c r="Z1338" i="6"/>
  <c r="A1339" i="6"/>
  <c r="E1339" i="6" s="1"/>
  <c r="B1339" i="6"/>
  <c r="N1339" i="6" s="1"/>
  <c r="C1339" i="6"/>
  <c r="Q1339" i="6"/>
  <c r="Z1339" i="6"/>
  <c r="A1340" i="6"/>
  <c r="E1340" i="6" s="1"/>
  <c r="B1340" i="6"/>
  <c r="N1340" i="6" s="1"/>
  <c r="C1340" i="6"/>
  <c r="Q1340" i="6"/>
  <c r="Z1340" i="6"/>
  <c r="A1341" i="6"/>
  <c r="E1341" i="6" s="1"/>
  <c r="B1341" i="6"/>
  <c r="N1341" i="6" s="1"/>
  <c r="C1341" i="6"/>
  <c r="Q1341" i="6"/>
  <c r="Z1341" i="6"/>
  <c r="A1342" i="6"/>
  <c r="E1342" i="6" s="1"/>
  <c r="B1342" i="6"/>
  <c r="N1342" i="6" s="1"/>
  <c r="C1342" i="6"/>
  <c r="Q1342" i="6"/>
  <c r="Z1342" i="6"/>
  <c r="A1343" i="6"/>
  <c r="E1343" i="6" s="1"/>
  <c r="B1343" i="6"/>
  <c r="N1343" i="6" s="1"/>
  <c r="C1343" i="6"/>
  <c r="Q1343" i="6"/>
  <c r="Z1343" i="6"/>
  <c r="A1344" i="6"/>
  <c r="E1344" i="6" s="1"/>
  <c r="B1344" i="6"/>
  <c r="N1344" i="6" s="1"/>
  <c r="C1344" i="6"/>
  <c r="Q1344" i="6"/>
  <c r="Z1344" i="6"/>
  <c r="A1345" i="6"/>
  <c r="E1345" i="6" s="1"/>
  <c r="B1345" i="6"/>
  <c r="N1345" i="6" s="1"/>
  <c r="C1345" i="6"/>
  <c r="Q1345" i="6"/>
  <c r="Z1345" i="6"/>
  <c r="A1346" i="6"/>
  <c r="E1346" i="6" s="1"/>
  <c r="B1346" i="6"/>
  <c r="N1346" i="6" s="1"/>
  <c r="C1346" i="6"/>
  <c r="Q1346" i="6"/>
  <c r="Z1346" i="6"/>
  <c r="A1347" i="6"/>
  <c r="E1347" i="6" s="1"/>
  <c r="B1347" i="6"/>
  <c r="N1347" i="6" s="1"/>
  <c r="C1347" i="6"/>
  <c r="Q1347" i="6"/>
  <c r="Z1347" i="6"/>
  <c r="A1348" i="6"/>
  <c r="E1348" i="6" s="1"/>
  <c r="B1348" i="6"/>
  <c r="N1348" i="6" s="1"/>
  <c r="C1348" i="6"/>
  <c r="Q1348" i="6"/>
  <c r="Z1348" i="6"/>
  <c r="A1349" i="6"/>
  <c r="E1349" i="6" s="1"/>
  <c r="B1349" i="6"/>
  <c r="N1349" i="6" s="1"/>
  <c r="C1349" i="6"/>
  <c r="Q1349" i="6"/>
  <c r="Z1349" i="6"/>
  <c r="A1350" i="6"/>
  <c r="E1350" i="6" s="1"/>
  <c r="B1350" i="6"/>
  <c r="N1350" i="6" s="1"/>
  <c r="C1350" i="6"/>
  <c r="Q1350" i="6"/>
  <c r="Z1350" i="6"/>
  <c r="A1351" i="6"/>
  <c r="E1351" i="6" s="1"/>
  <c r="B1351" i="6"/>
  <c r="N1351" i="6" s="1"/>
  <c r="C1351" i="6"/>
  <c r="Q1351" i="6"/>
  <c r="Z1351" i="6"/>
  <c r="A1352" i="6"/>
  <c r="E1352" i="6" s="1"/>
  <c r="B1352" i="6"/>
  <c r="N1352" i="6" s="1"/>
  <c r="C1352" i="6"/>
  <c r="Q1352" i="6"/>
  <c r="Z1352" i="6"/>
  <c r="A1353" i="6"/>
  <c r="E1353" i="6" s="1"/>
  <c r="B1353" i="6"/>
  <c r="N1353" i="6" s="1"/>
  <c r="C1353" i="6"/>
  <c r="Q1353" i="6"/>
  <c r="Z1353" i="6"/>
  <c r="A1354" i="6"/>
  <c r="E1354" i="6" s="1"/>
  <c r="B1354" i="6"/>
  <c r="N1354" i="6" s="1"/>
  <c r="C1354" i="6"/>
  <c r="Q1354" i="6"/>
  <c r="Z1354" i="6"/>
  <c r="A1355" i="6"/>
  <c r="E1355" i="6" s="1"/>
  <c r="B1355" i="6"/>
  <c r="N1355" i="6" s="1"/>
  <c r="C1355" i="6"/>
  <c r="Q1355" i="6"/>
  <c r="Z1355" i="6"/>
  <c r="A1356" i="6"/>
  <c r="E1356" i="6" s="1"/>
  <c r="B1356" i="6"/>
  <c r="N1356" i="6" s="1"/>
  <c r="C1356" i="6"/>
  <c r="Q1356" i="6"/>
  <c r="Z1356" i="6"/>
  <c r="A1357" i="6"/>
  <c r="E1357" i="6" s="1"/>
  <c r="B1357" i="6"/>
  <c r="N1357" i="6" s="1"/>
  <c r="C1357" i="6"/>
  <c r="Q1357" i="6"/>
  <c r="Z1357" i="6"/>
  <c r="A1358" i="6"/>
  <c r="E1358" i="6" s="1"/>
  <c r="B1358" i="6"/>
  <c r="N1358" i="6" s="1"/>
  <c r="C1358" i="6"/>
  <c r="Q1358" i="6"/>
  <c r="Z1358" i="6"/>
  <c r="A1359" i="6"/>
  <c r="E1359" i="6" s="1"/>
  <c r="B1359" i="6"/>
  <c r="N1359" i="6" s="1"/>
  <c r="C1359" i="6"/>
  <c r="Q1359" i="6"/>
  <c r="Z1359" i="6"/>
  <c r="A1360" i="6"/>
  <c r="E1360" i="6" s="1"/>
  <c r="B1360" i="6"/>
  <c r="N1360" i="6" s="1"/>
  <c r="C1360" i="6"/>
  <c r="Q1360" i="6"/>
  <c r="Z1360" i="6"/>
  <c r="A1361" i="6"/>
  <c r="E1361" i="6" s="1"/>
  <c r="B1361" i="6"/>
  <c r="N1361" i="6" s="1"/>
  <c r="C1361" i="6"/>
  <c r="Q1361" i="6"/>
  <c r="Z1361" i="6"/>
  <c r="A1362" i="6"/>
  <c r="E1362" i="6" s="1"/>
  <c r="B1362" i="6"/>
  <c r="N1362" i="6" s="1"/>
  <c r="C1362" i="6"/>
  <c r="Q1362" i="6"/>
  <c r="Z1362" i="6"/>
  <c r="A1363" i="6"/>
  <c r="E1363" i="6" s="1"/>
  <c r="B1363" i="6"/>
  <c r="N1363" i="6" s="1"/>
  <c r="C1363" i="6"/>
  <c r="Q1363" i="6"/>
  <c r="Z1363" i="6"/>
  <c r="A1364" i="6"/>
  <c r="E1364" i="6" s="1"/>
  <c r="B1364" i="6"/>
  <c r="N1364" i="6" s="1"/>
  <c r="C1364" i="6"/>
  <c r="Q1364" i="6"/>
  <c r="Z1364" i="6"/>
  <c r="A1365" i="6"/>
  <c r="E1365" i="6" s="1"/>
  <c r="B1365" i="6"/>
  <c r="N1365" i="6" s="1"/>
  <c r="C1365" i="6"/>
  <c r="Q1365" i="6"/>
  <c r="Z1365" i="6"/>
  <c r="A1366" i="6"/>
  <c r="E1366" i="6" s="1"/>
  <c r="B1366" i="6"/>
  <c r="N1366" i="6" s="1"/>
  <c r="C1366" i="6"/>
  <c r="Q1366" i="6"/>
  <c r="Z1366" i="6"/>
  <c r="A1367" i="6"/>
  <c r="E1367" i="6" s="1"/>
  <c r="B1367" i="6"/>
  <c r="N1367" i="6" s="1"/>
  <c r="C1367" i="6"/>
  <c r="Q1367" i="6"/>
  <c r="Z1367" i="6"/>
  <c r="A1368" i="6"/>
  <c r="E1368" i="6" s="1"/>
  <c r="B1368" i="6"/>
  <c r="N1368" i="6" s="1"/>
  <c r="C1368" i="6"/>
  <c r="Q1368" i="6"/>
  <c r="Z1368" i="6"/>
  <c r="A1369" i="6"/>
  <c r="E1369" i="6" s="1"/>
  <c r="B1369" i="6"/>
  <c r="N1369" i="6" s="1"/>
  <c r="C1369" i="6"/>
  <c r="Q1369" i="6"/>
  <c r="Z1369" i="6"/>
  <c r="A1370" i="6"/>
  <c r="E1370" i="6" s="1"/>
  <c r="B1370" i="6"/>
  <c r="N1370" i="6" s="1"/>
  <c r="C1370" i="6"/>
  <c r="Q1370" i="6"/>
  <c r="Z1370" i="6"/>
  <c r="A1371" i="6"/>
  <c r="E1371" i="6" s="1"/>
  <c r="B1371" i="6"/>
  <c r="N1371" i="6" s="1"/>
  <c r="C1371" i="6"/>
  <c r="Q1371" i="6"/>
  <c r="Z1371" i="6"/>
  <c r="A1372" i="6"/>
  <c r="E1372" i="6" s="1"/>
  <c r="B1372" i="6"/>
  <c r="N1372" i="6" s="1"/>
  <c r="C1372" i="6"/>
  <c r="Q1372" i="6"/>
  <c r="Z1372" i="6"/>
  <c r="A1373" i="6"/>
  <c r="E1373" i="6" s="1"/>
  <c r="B1373" i="6"/>
  <c r="N1373" i="6" s="1"/>
  <c r="C1373" i="6"/>
  <c r="Q1373" i="6"/>
  <c r="Z1373" i="6"/>
  <c r="A1374" i="6"/>
  <c r="E1374" i="6" s="1"/>
  <c r="B1374" i="6"/>
  <c r="N1374" i="6" s="1"/>
  <c r="C1374" i="6"/>
  <c r="U1374" i="6" s="1"/>
  <c r="V1374" i="6" s="1"/>
  <c r="Q1374" i="6"/>
  <c r="Z1374" i="6"/>
  <c r="A1375" i="6"/>
  <c r="E1375" i="6" s="1"/>
  <c r="B1375" i="6"/>
  <c r="N1375" i="6" s="1"/>
  <c r="C1375" i="6"/>
  <c r="Q1375" i="6"/>
  <c r="Z1375" i="6"/>
  <c r="A1376" i="6"/>
  <c r="E1376" i="6" s="1"/>
  <c r="B1376" i="6"/>
  <c r="N1376" i="6" s="1"/>
  <c r="C1376" i="6"/>
  <c r="Q1376" i="6"/>
  <c r="Z1376" i="6"/>
  <c r="A1377" i="6"/>
  <c r="E1377" i="6" s="1"/>
  <c r="B1377" i="6"/>
  <c r="N1377" i="6" s="1"/>
  <c r="C1377" i="6"/>
  <c r="Q1377" i="6"/>
  <c r="Z1377" i="6"/>
  <c r="A1378" i="6"/>
  <c r="E1378" i="6" s="1"/>
  <c r="B1378" i="6"/>
  <c r="N1378" i="6" s="1"/>
  <c r="C1378" i="6"/>
  <c r="Q1378" i="6"/>
  <c r="Z1378" i="6"/>
  <c r="A1379" i="6"/>
  <c r="E1379" i="6" s="1"/>
  <c r="B1379" i="6"/>
  <c r="N1379" i="6" s="1"/>
  <c r="C1379" i="6"/>
  <c r="Q1379" i="6"/>
  <c r="Z1379" i="6"/>
  <c r="A1380" i="6"/>
  <c r="E1380" i="6" s="1"/>
  <c r="B1380" i="6"/>
  <c r="N1380" i="6" s="1"/>
  <c r="C1380" i="6"/>
  <c r="Q1380" i="6"/>
  <c r="Z1380" i="6"/>
  <c r="A1381" i="6"/>
  <c r="E1381" i="6" s="1"/>
  <c r="B1381" i="6"/>
  <c r="N1381" i="6" s="1"/>
  <c r="C1381" i="6"/>
  <c r="Q1381" i="6"/>
  <c r="Z1381" i="6"/>
  <c r="A1382" i="6"/>
  <c r="E1382" i="6" s="1"/>
  <c r="B1382" i="6"/>
  <c r="N1382" i="6" s="1"/>
  <c r="C1382" i="6"/>
  <c r="Q1382" i="6"/>
  <c r="Z1382" i="6"/>
  <c r="A1383" i="6"/>
  <c r="E1383" i="6" s="1"/>
  <c r="B1383" i="6"/>
  <c r="N1383" i="6" s="1"/>
  <c r="C1383" i="6"/>
  <c r="Q1383" i="6"/>
  <c r="Z1383" i="6"/>
  <c r="A1384" i="6"/>
  <c r="E1384" i="6" s="1"/>
  <c r="B1384" i="6"/>
  <c r="N1384" i="6" s="1"/>
  <c r="C1384" i="6"/>
  <c r="Q1384" i="6"/>
  <c r="Z1384" i="6"/>
  <c r="A1385" i="6"/>
  <c r="E1385" i="6" s="1"/>
  <c r="B1385" i="6"/>
  <c r="N1385" i="6" s="1"/>
  <c r="C1385" i="6"/>
  <c r="Q1385" i="6"/>
  <c r="Z1385" i="6"/>
  <c r="A1386" i="6"/>
  <c r="E1386" i="6" s="1"/>
  <c r="B1386" i="6"/>
  <c r="N1386" i="6" s="1"/>
  <c r="C1386" i="6"/>
  <c r="Q1386" i="6"/>
  <c r="Z1386" i="6"/>
  <c r="A1387" i="6"/>
  <c r="E1387" i="6" s="1"/>
  <c r="B1387" i="6"/>
  <c r="N1387" i="6" s="1"/>
  <c r="C1387" i="6"/>
  <c r="Q1387" i="6"/>
  <c r="Z1387" i="6"/>
  <c r="A1388" i="6"/>
  <c r="E1388" i="6" s="1"/>
  <c r="B1388" i="6"/>
  <c r="N1388" i="6" s="1"/>
  <c r="C1388" i="6"/>
  <c r="Q1388" i="6"/>
  <c r="Z1388" i="6"/>
  <c r="A1389" i="6"/>
  <c r="E1389" i="6" s="1"/>
  <c r="B1389" i="6"/>
  <c r="N1389" i="6" s="1"/>
  <c r="C1389" i="6"/>
  <c r="U1389" i="6" s="1"/>
  <c r="V1389" i="6" s="1"/>
  <c r="Q1389" i="6"/>
  <c r="Z1389" i="6"/>
  <c r="A1390" i="6"/>
  <c r="E1390" i="6" s="1"/>
  <c r="B1390" i="6"/>
  <c r="N1390" i="6" s="1"/>
  <c r="C1390" i="6"/>
  <c r="Q1390" i="6"/>
  <c r="Z1390" i="6"/>
  <c r="A1391" i="6"/>
  <c r="E1391" i="6" s="1"/>
  <c r="B1391" i="6"/>
  <c r="N1391" i="6" s="1"/>
  <c r="C1391" i="6"/>
  <c r="Q1391" i="6"/>
  <c r="Z1391" i="6"/>
  <c r="A1392" i="6"/>
  <c r="E1392" i="6" s="1"/>
  <c r="B1392" i="6"/>
  <c r="N1392" i="6" s="1"/>
  <c r="C1392" i="6"/>
  <c r="Q1392" i="6"/>
  <c r="Z1392" i="6"/>
  <c r="A1393" i="6"/>
  <c r="E1393" i="6" s="1"/>
  <c r="B1393" i="6"/>
  <c r="N1393" i="6" s="1"/>
  <c r="C1393" i="6"/>
  <c r="Q1393" i="6"/>
  <c r="Z1393" i="6"/>
  <c r="A1394" i="6"/>
  <c r="E1394" i="6" s="1"/>
  <c r="B1394" i="6"/>
  <c r="N1394" i="6" s="1"/>
  <c r="C1394" i="6"/>
  <c r="Q1394" i="6"/>
  <c r="Z1394" i="6"/>
  <c r="A1395" i="6"/>
  <c r="E1395" i="6" s="1"/>
  <c r="B1395" i="6"/>
  <c r="N1395" i="6" s="1"/>
  <c r="C1395" i="6"/>
  <c r="Q1395" i="6"/>
  <c r="Z1395" i="6"/>
  <c r="A1396" i="6"/>
  <c r="E1396" i="6" s="1"/>
  <c r="B1396" i="6"/>
  <c r="N1396" i="6" s="1"/>
  <c r="C1396" i="6"/>
  <c r="Q1396" i="6"/>
  <c r="Z1396" i="6"/>
  <c r="A1397" i="6"/>
  <c r="E1397" i="6" s="1"/>
  <c r="B1397" i="6"/>
  <c r="N1397" i="6" s="1"/>
  <c r="C1397" i="6"/>
  <c r="Q1397" i="6"/>
  <c r="Z1397" i="6"/>
  <c r="A1398" i="6"/>
  <c r="E1398" i="6" s="1"/>
  <c r="B1398" i="6"/>
  <c r="N1398" i="6" s="1"/>
  <c r="C1398" i="6"/>
  <c r="Q1398" i="6"/>
  <c r="Z1398" i="6"/>
  <c r="A1399" i="6"/>
  <c r="E1399" i="6" s="1"/>
  <c r="B1399" i="6"/>
  <c r="N1399" i="6" s="1"/>
  <c r="C1399" i="6"/>
  <c r="Q1399" i="6"/>
  <c r="Z1399" i="6"/>
  <c r="A1400" i="6"/>
  <c r="E1400" i="6" s="1"/>
  <c r="B1400" i="6"/>
  <c r="N1400" i="6" s="1"/>
  <c r="C1400" i="6"/>
  <c r="Q1400" i="6"/>
  <c r="Z1400" i="6"/>
  <c r="A1401" i="6"/>
  <c r="E1401" i="6" s="1"/>
  <c r="B1401" i="6"/>
  <c r="N1401" i="6" s="1"/>
  <c r="C1401" i="6"/>
  <c r="Q1401" i="6"/>
  <c r="Z1401" i="6"/>
  <c r="A1402" i="6"/>
  <c r="E1402" i="6" s="1"/>
  <c r="B1402" i="6"/>
  <c r="N1402" i="6" s="1"/>
  <c r="C1402" i="6"/>
  <c r="Q1402" i="6"/>
  <c r="Z1402" i="6"/>
  <c r="A1403" i="6"/>
  <c r="E1403" i="6" s="1"/>
  <c r="B1403" i="6"/>
  <c r="N1403" i="6" s="1"/>
  <c r="C1403" i="6"/>
  <c r="Q1403" i="6"/>
  <c r="Z1403" i="6"/>
  <c r="A1404" i="6"/>
  <c r="E1404" i="6" s="1"/>
  <c r="B1404" i="6"/>
  <c r="N1404" i="6" s="1"/>
  <c r="C1404" i="6"/>
  <c r="Q1404" i="6"/>
  <c r="Z1404" i="6"/>
  <c r="A1405" i="6"/>
  <c r="E1405" i="6" s="1"/>
  <c r="B1405" i="6"/>
  <c r="N1405" i="6" s="1"/>
  <c r="C1405" i="6"/>
  <c r="Q1405" i="6"/>
  <c r="Z1405" i="6"/>
  <c r="I5" i="1"/>
  <c r="N5" i="1"/>
  <c r="S5" i="1"/>
  <c r="V5" i="1"/>
  <c r="W5" i="1"/>
  <c r="Z5" i="1"/>
  <c r="AA5" i="1"/>
  <c r="AB5" i="1"/>
  <c r="AH5" i="1"/>
  <c r="AL5" i="1"/>
  <c r="AM5" i="1"/>
  <c r="AT5" i="1"/>
  <c r="AW5" i="1"/>
  <c r="BB5" i="1"/>
  <c r="BE5" i="1"/>
  <c r="BF5" i="1"/>
  <c r="W1263" i="6" l="1"/>
  <c r="AB1263" i="6" s="1"/>
  <c r="W713" i="6"/>
  <c r="AB713" i="6" s="1"/>
  <c r="G1139" i="6"/>
  <c r="W862" i="6"/>
  <c r="W697" i="6"/>
  <c r="W1270" i="6"/>
  <c r="AB1270" i="6" s="1"/>
  <c r="W1202" i="6"/>
  <c r="G1153" i="6"/>
  <c r="G1209" i="6"/>
  <c r="W915" i="6"/>
  <c r="AB915" i="6" s="1"/>
  <c r="W781" i="6"/>
  <c r="AB781" i="6" s="1"/>
  <c r="W274" i="6"/>
  <c r="AB274" i="6" s="1"/>
  <c r="K1384" i="6"/>
  <c r="O1384" i="6"/>
  <c r="P1384" i="6" s="1"/>
  <c r="K1380" i="6"/>
  <c r="O1380" i="6"/>
  <c r="P1380" i="6" s="1"/>
  <c r="K1376" i="6"/>
  <c r="O1376" i="6"/>
  <c r="P1376" i="6" s="1"/>
  <c r="K1373" i="6"/>
  <c r="O1373" i="6"/>
  <c r="P1373" i="6" s="1"/>
  <c r="K1369" i="6"/>
  <c r="O1369" i="6"/>
  <c r="P1369" i="6" s="1"/>
  <c r="O1365" i="6"/>
  <c r="P1365" i="6" s="1"/>
  <c r="K1361" i="6"/>
  <c r="O1361" i="6"/>
  <c r="P1361" i="6" s="1"/>
  <c r="K1357" i="6"/>
  <c r="O1357" i="6"/>
  <c r="P1357" i="6" s="1"/>
  <c r="K1353" i="6"/>
  <c r="O1353" i="6"/>
  <c r="P1353" i="6" s="1"/>
  <c r="K1349" i="6"/>
  <c r="P1349" i="6"/>
  <c r="O1349" i="6"/>
  <c r="O1345" i="6"/>
  <c r="P1345" i="6" s="1"/>
  <c r="O1341" i="6"/>
  <c r="P1341" i="6" s="1"/>
  <c r="K1337" i="6"/>
  <c r="O1337" i="6"/>
  <c r="P1337" i="6" s="1"/>
  <c r="K1333" i="6"/>
  <c r="O1333" i="6"/>
  <c r="P1333" i="6" s="1"/>
  <c r="K1329" i="6"/>
  <c r="O1329" i="6"/>
  <c r="P1329" i="6" s="1"/>
  <c r="K1325" i="6"/>
  <c r="O1325" i="6"/>
  <c r="P1325" i="6" s="1"/>
  <c r="K1321" i="6"/>
  <c r="O1321" i="6"/>
  <c r="P1321" i="6" s="1"/>
  <c r="U1317" i="6"/>
  <c r="V1317" i="6" s="1"/>
  <c r="O1317" i="6"/>
  <c r="P1317" i="6" s="1"/>
  <c r="U1313" i="6"/>
  <c r="V1313" i="6" s="1"/>
  <c r="O1313" i="6"/>
  <c r="P1313" i="6" s="1"/>
  <c r="K1309" i="6"/>
  <c r="O1309" i="6"/>
  <c r="P1309" i="6" s="1"/>
  <c r="K1305" i="6"/>
  <c r="O1305" i="6"/>
  <c r="P1305" i="6" s="1"/>
  <c r="K1301" i="6"/>
  <c r="O1301" i="6"/>
  <c r="P1301" i="6" s="1"/>
  <c r="K1297" i="6"/>
  <c r="O1297" i="6"/>
  <c r="P1297" i="6" s="1"/>
  <c r="K1293" i="6"/>
  <c r="O1293" i="6"/>
  <c r="P1293" i="6" s="1"/>
  <c r="K1289" i="6"/>
  <c r="O1289" i="6"/>
  <c r="P1289" i="6" s="1"/>
  <c r="K1285" i="6"/>
  <c r="O1285" i="6"/>
  <c r="P1285" i="6" s="1"/>
  <c r="K1281" i="6"/>
  <c r="O1281" i="6"/>
  <c r="P1281" i="6" s="1"/>
  <c r="K1277" i="6"/>
  <c r="P1277" i="6"/>
  <c r="O1277" i="6"/>
  <c r="K1273" i="6"/>
  <c r="O1273" i="6"/>
  <c r="P1273" i="6" s="1"/>
  <c r="K1270" i="6"/>
  <c r="O1270" i="6"/>
  <c r="P1270" i="6" s="1"/>
  <c r="K1266" i="6"/>
  <c r="O1266" i="6"/>
  <c r="P1266" i="6" s="1"/>
  <c r="O1260" i="6"/>
  <c r="P1260" i="6" s="1"/>
  <c r="O1256" i="6"/>
  <c r="P1256" i="6" s="1"/>
  <c r="K1252" i="6"/>
  <c r="O1252" i="6"/>
  <c r="P1252" i="6" s="1"/>
  <c r="K1248" i="6"/>
  <c r="O1248" i="6"/>
  <c r="P1248" i="6" s="1"/>
  <c r="K1245" i="6"/>
  <c r="O1242" i="6"/>
  <c r="P1242" i="6" s="1"/>
  <c r="K1239" i="6"/>
  <c r="O1239" i="6"/>
  <c r="P1239" i="6" s="1"/>
  <c r="O1235" i="6"/>
  <c r="P1235" i="6" s="1"/>
  <c r="K1231" i="6"/>
  <c r="O1231" i="6"/>
  <c r="P1231" i="6" s="1"/>
  <c r="K1227" i="6"/>
  <c r="O1227" i="6"/>
  <c r="P1227" i="6" s="1"/>
  <c r="K1223" i="6"/>
  <c r="O1223" i="6"/>
  <c r="P1223" i="6" s="1"/>
  <c r="K1219" i="6"/>
  <c r="O1219" i="6"/>
  <c r="P1219" i="6" s="1"/>
  <c r="K1215" i="6"/>
  <c r="K1211" i="6"/>
  <c r="O1211" i="6"/>
  <c r="P1211" i="6" s="1"/>
  <c r="O1208" i="6"/>
  <c r="P1208" i="6" s="1"/>
  <c r="K1204" i="6"/>
  <c r="O1204" i="6"/>
  <c r="P1204" i="6" s="1"/>
  <c r="K1201" i="6"/>
  <c r="O1201" i="6"/>
  <c r="P1201" i="6" s="1"/>
  <c r="K1197" i="6"/>
  <c r="O1197" i="6"/>
  <c r="P1197" i="6" s="1"/>
  <c r="K1193" i="6"/>
  <c r="O1193" i="6"/>
  <c r="P1193" i="6" s="1"/>
  <c r="K1189" i="6"/>
  <c r="O1189" i="6"/>
  <c r="P1189" i="6" s="1"/>
  <c r="O1185" i="6"/>
  <c r="P1185" i="6" s="1"/>
  <c r="D1182" i="6"/>
  <c r="K1181" i="6"/>
  <c r="O1181" i="6"/>
  <c r="P1181" i="6" s="1"/>
  <c r="O1178" i="6"/>
  <c r="P1178" i="6" s="1"/>
  <c r="K1174" i="6"/>
  <c r="O1174" i="6"/>
  <c r="P1174" i="6" s="1"/>
  <c r="K1170" i="6"/>
  <c r="O1170" i="6"/>
  <c r="P1170" i="6" s="1"/>
  <c r="K1166" i="6"/>
  <c r="K1162" i="6"/>
  <c r="K1159" i="6"/>
  <c r="O1159" i="6"/>
  <c r="P1159" i="6" s="1"/>
  <c r="K1155" i="6"/>
  <c r="K1152" i="6"/>
  <c r="G1149" i="6"/>
  <c r="K1148" i="6"/>
  <c r="O1148" i="6"/>
  <c r="P1148" i="6" s="1"/>
  <c r="K1144" i="6"/>
  <c r="K1140" i="6"/>
  <c r="O1140" i="6"/>
  <c r="P1140" i="6" s="1"/>
  <c r="G1138" i="6"/>
  <c r="K1137" i="6"/>
  <c r="O1137" i="6"/>
  <c r="P1137" i="6" s="1"/>
  <c r="K1133" i="6"/>
  <c r="O1133" i="6"/>
  <c r="P1133" i="6" s="1"/>
  <c r="W1130" i="6"/>
  <c r="AB1130" i="6" s="1"/>
  <c r="K1129" i="6"/>
  <c r="O1129" i="6"/>
  <c r="P1129" i="6" s="1"/>
  <c r="K1126" i="6"/>
  <c r="O1126" i="6"/>
  <c r="P1126" i="6" s="1"/>
  <c r="K1122" i="6"/>
  <c r="O1122" i="6"/>
  <c r="P1122" i="6" s="1"/>
  <c r="K1118" i="6"/>
  <c r="K1114" i="6"/>
  <c r="O1114" i="6"/>
  <c r="P1114" i="6" s="1"/>
  <c r="K1111" i="6"/>
  <c r="G1107" i="6"/>
  <c r="K1104" i="6"/>
  <c r="K1100" i="6"/>
  <c r="O1100" i="6"/>
  <c r="P1100" i="6" s="1"/>
  <c r="K1096" i="6"/>
  <c r="O1096" i="6"/>
  <c r="P1096" i="6" s="1"/>
  <c r="K1092" i="6"/>
  <c r="O1092" i="6"/>
  <c r="P1092" i="6" s="1"/>
  <c r="K1088" i="6"/>
  <c r="O1088" i="6"/>
  <c r="P1088" i="6" s="1"/>
  <c r="K1084" i="6"/>
  <c r="O1084" i="6"/>
  <c r="P1084" i="6" s="1"/>
  <c r="K1081" i="6"/>
  <c r="K1077" i="6"/>
  <c r="O1077" i="6"/>
  <c r="P1077" i="6" s="1"/>
  <c r="K1073" i="6"/>
  <c r="O1073" i="6"/>
  <c r="P1073" i="6" s="1"/>
  <c r="K1069" i="6"/>
  <c r="O1069" i="6"/>
  <c r="P1069" i="6" s="1"/>
  <c r="K1065" i="6"/>
  <c r="O1065" i="6"/>
  <c r="P1065" i="6" s="1"/>
  <c r="K1061" i="6"/>
  <c r="O1061" i="6"/>
  <c r="P1061" i="6" s="1"/>
  <c r="K1057" i="6"/>
  <c r="O1057" i="6"/>
  <c r="P1057" i="6" s="1"/>
  <c r="K1053" i="6"/>
  <c r="O1053" i="6"/>
  <c r="P1053" i="6" s="1"/>
  <c r="K1049" i="6"/>
  <c r="O1049" i="6"/>
  <c r="P1049" i="6" s="1"/>
  <c r="K1045" i="6"/>
  <c r="O1045" i="6"/>
  <c r="P1045" i="6" s="1"/>
  <c r="K1041" i="6"/>
  <c r="O1041" i="6"/>
  <c r="P1041" i="6" s="1"/>
  <c r="K1037" i="6"/>
  <c r="O1037" i="6"/>
  <c r="P1037" i="6" s="1"/>
  <c r="W1034" i="6"/>
  <c r="AB1034" i="6" s="1"/>
  <c r="O1033" i="6"/>
  <c r="P1033" i="6" s="1"/>
  <c r="K1029" i="6"/>
  <c r="O1029" i="6"/>
  <c r="P1029" i="6" s="1"/>
  <c r="K1025" i="6"/>
  <c r="O1025" i="6"/>
  <c r="P1025" i="6" s="1"/>
  <c r="K1021" i="6"/>
  <c r="O1021" i="6"/>
  <c r="P1021" i="6" s="1"/>
  <c r="O1017" i="6"/>
  <c r="P1017" i="6" s="1"/>
  <c r="K1013" i="6"/>
  <c r="O1013" i="6"/>
  <c r="P1013" i="6" s="1"/>
  <c r="K1009" i="6"/>
  <c r="O1009" i="6"/>
  <c r="P1009" i="6" s="1"/>
  <c r="K1005" i="6"/>
  <c r="O1005" i="6"/>
  <c r="P1005" i="6" s="1"/>
  <c r="K1001" i="6"/>
  <c r="O1001" i="6"/>
  <c r="P1001" i="6" s="1"/>
  <c r="K997" i="6"/>
  <c r="O997" i="6"/>
  <c r="P997" i="6" s="1"/>
  <c r="K993" i="6"/>
  <c r="O993" i="6"/>
  <c r="P993" i="6" s="1"/>
  <c r="K989" i="6"/>
  <c r="O989" i="6"/>
  <c r="P989" i="6" s="1"/>
  <c r="K985" i="6"/>
  <c r="O985" i="6"/>
  <c r="P985" i="6" s="1"/>
  <c r="K981" i="6"/>
  <c r="O981" i="6"/>
  <c r="P981" i="6" s="1"/>
  <c r="O977" i="6"/>
  <c r="P977" i="6" s="1"/>
  <c r="K973" i="6"/>
  <c r="O973" i="6"/>
  <c r="P973" i="6" s="1"/>
  <c r="K969" i="6"/>
  <c r="O969" i="6"/>
  <c r="P969" i="6" s="1"/>
  <c r="K965" i="6"/>
  <c r="O961" i="6"/>
  <c r="P961" i="6" s="1"/>
  <c r="K957" i="6"/>
  <c r="O957" i="6"/>
  <c r="P957" i="6" s="1"/>
  <c r="K953" i="6"/>
  <c r="O953" i="6"/>
  <c r="P953" i="6" s="1"/>
  <c r="K949" i="6"/>
  <c r="K945" i="6"/>
  <c r="O945" i="6"/>
  <c r="P945" i="6" s="1"/>
  <c r="K941" i="6"/>
  <c r="O941" i="6"/>
  <c r="P941" i="6" s="1"/>
  <c r="K937" i="6"/>
  <c r="O937" i="6"/>
  <c r="P937" i="6" s="1"/>
  <c r="K933" i="6"/>
  <c r="O933" i="6"/>
  <c r="P933" i="6" s="1"/>
  <c r="O929" i="6"/>
  <c r="P929" i="6" s="1"/>
  <c r="R925" i="6"/>
  <c r="S925" i="6" s="1"/>
  <c r="O925" i="6"/>
  <c r="P925" i="6" s="1"/>
  <c r="R921" i="6"/>
  <c r="S921" i="6" s="1"/>
  <c r="O921" i="6"/>
  <c r="P921" i="6" s="1"/>
  <c r="K917" i="6"/>
  <c r="O914" i="6"/>
  <c r="P914" i="6" s="1"/>
  <c r="R910" i="6"/>
  <c r="S910" i="6" s="1"/>
  <c r="O910" i="6"/>
  <c r="P910" i="6" s="1"/>
  <c r="K906" i="6"/>
  <c r="R902" i="6"/>
  <c r="S902" i="6" s="1"/>
  <c r="O902" i="6"/>
  <c r="P902" i="6" s="1"/>
  <c r="P898" i="6"/>
  <c r="O898" i="6"/>
  <c r="O894" i="6"/>
  <c r="P894" i="6" s="1"/>
  <c r="K890" i="6"/>
  <c r="F886" i="6"/>
  <c r="O886" i="6"/>
  <c r="P886" i="6" s="1"/>
  <c r="K882" i="6"/>
  <c r="F878" i="6"/>
  <c r="O878" i="6"/>
  <c r="P878" i="6" s="1"/>
  <c r="W875" i="6"/>
  <c r="AB875" i="6" s="1"/>
  <c r="K874" i="6"/>
  <c r="O874" i="6"/>
  <c r="P874" i="6" s="1"/>
  <c r="K870" i="6"/>
  <c r="O870" i="6"/>
  <c r="P870" i="6" s="1"/>
  <c r="W869" i="6"/>
  <c r="K867" i="6"/>
  <c r="O867" i="6"/>
  <c r="P867" i="6" s="1"/>
  <c r="K863" i="6"/>
  <c r="O863" i="6"/>
  <c r="P863" i="6" s="1"/>
  <c r="K860" i="6"/>
  <c r="O860" i="6"/>
  <c r="P860" i="6" s="1"/>
  <c r="K856" i="6"/>
  <c r="O856" i="6"/>
  <c r="P856" i="6" s="1"/>
  <c r="K852" i="6"/>
  <c r="P852" i="6"/>
  <c r="O852" i="6"/>
  <c r="K848" i="6"/>
  <c r="O848" i="6"/>
  <c r="P848" i="6" s="1"/>
  <c r="K844" i="6"/>
  <c r="O844" i="6"/>
  <c r="P844" i="6" s="1"/>
  <c r="K840" i="6"/>
  <c r="O840" i="6"/>
  <c r="P840" i="6" s="1"/>
  <c r="K836" i="6"/>
  <c r="O836" i="6"/>
  <c r="P836" i="6" s="1"/>
  <c r="K832" i="6"/>
  <c r="O832" i="6"/>
  <c r="P832" i="6" s="1"/>
  <c r="K828" i="6"/>
  <c r="O828" i="6"/>
  <c r="P828" i="6" s="1"/>
  <c r="K824" i="6"/>
  <c r="O824" i="6"/>
  <c r="P824" i="6" s="1"/>
  <c r="O820" i="6"/>
  <c r="P820" i="6" s="1"/>
  <c r="K816" i="6"/>
  <c r="O816" i="6"/>
  <c r="P816" i="6" s="1"/>
  <c r="K812" i="6"/>
  <c r="O812" i="6"/>
  <c r="P812" i="6" s="1"/>
  <c r="K808" i="6"/>
  <c r="O808" i="6"/>
  <c r="P808" i="6" s="1"/>
  <c r="K804" i="6"/>
  <c r="O804" i="6"/>
  <c r="P804" i="6" s="1"/>
  <c r="K800" i="6"/>
  <c r="O800" i="6"/>
  <c r="P800" i="6" s="1"/>
  <c r="O796" i="6"/>
  <c r="P796" i="6" s="1"/>
  <c r="K792" i="6"/>
  <c r="O792" i="6"/>
  <c r="P792" i="6" s="1"/>
  <c r="K788" i="6"/>
  <c r="O788" i="6"/>
  <c r="P788" i="6" s="1"/>
  <c r="O784" i="6"/>
  <c r="P784" i="6" s="1"/>
  <c r="K781" i="6"/>
  <c r="O781" i="6"/>
  <c r="P781" i="6" s="1"/>
  <c r="K777" i="6"/>
  <c r="O777" i="6"/>
  <c r="P777" i="6" s="1"/>
  <c r="K773" i="6"/>
  <c r="O773" i="6"/>
  <c r="P773" i="6" s="1"/>
  <c r="K769" i="6"/>
  <c r="P769" i="6"/>
  <c r="O769" i="6"/>
  <c r="K765" i="6"/>
  <c r="O765" i="6"/>
  <c r="P765" i="6" s="1"/>
  <c r="K761" i="6"/>
  <c r="O761" i="6"/>
  <c r="P761" i="6" s="1"/>
  <c r="K757" i="6"/>
  <c r="O757" i="6"/>
  <c r="P757" i="6" s="1"/>
  <c r="K753" i="6"/>
  <c r="O753" i="6"/>
  <c r="P753" i="6" s="1"/>
  <c r="F749" i="6"/>
  <c r="O749" i="6"/>
  <c r="P749" i="6" s="1"/>
  <c r="K745" i="6"/>
  <c r="O745" i="6"/>
  <c r="P745" i="6" s="1"/>
  <c r="O741" i="6"/>
  <c r="P741" i="6" s="1"/>
  <c r="K734" i="6"/>
  <c r="O734" i="6"/>
  <c r="P734" i="6" s="1"/>
  <c r="O730" i="6"/>
  <c r="P730" i="6" s="1"/>
  <c r="K726" i="6"/>
  <c r="O726" i="6"/>
  <c r="P726" i="6" s="1"/>
  <c r="O722" i="6"/>
  <c r="P722" i="6" s="1"/>
  <c r="K718" i="6"/>
  <c r="O718" i="6"/>
  <c r="P718" i="6" s="1"/>
  <c r="O714" i="6"/>
  <c r="P714" i="6" s="1"/>
  <c r="O711" i="6"/>
  <c r="P711" i="6" s="1"/>
  <c r="O707" i="6"/>
  <c r="P707" i="6" s="1"/>
  <c r="O703" i="6"/>
  <c r="P703" i="6" s="1"/>
  <c r="K699" i="6"/>
  <c r="R696" i="6"/>
  <c r="S696" i="6" s="1"/>
  <c r="O696" i="6"/>
  <c r="P696" i="6" s="1"/>
  <c r="K693" i="6"/>
  <c r="O689" i="6"/>
  <c r="P689" i="6" s="1"/>
  <c r="K685" i="6"/>
  <c r="O685" i="6"/>
  <c r="P685" i="6" s="1"/>
  <c r="O681" i="6"/>
  <c r="P681" i="6" s="1"/>
  <c r="K674" i="6"/>
  <c r="O674" i="6"/>
  <c r="P674" i="6" s="1"/>
  <c r="K670" i="6"/>
  <c r="O670" i="6"/>
  <c r="P670" i="6" s="1"/>
  <c r="K666" i="6"/>
  <c r="O666" i="6"/>
  <c r="P666" i="6" s="1"/>
  <c r="K662" i="6"/>
  <c r="O662" i="6"/>
  <c r="P662" i="6" s="1"/>
  <c r="K658" i="6"/>
  <c r="O658" i="6"/>
  <c r="P658" i="6" s="1"/>
  <c r="K654" i="6"/>
  <c r="O654" i="6"/>
  <c r="P654" i="6" s="1"/>
  <c r="K650" i="6"/>
  <c r="O650" i="6"/>
  <c r="P650" i="6" s="1"/>
  <c r="K646" i="6"/>
  <c r="O646" i="6"/>
  <c r="P646" i="6" s="1"/>
  <c r="K642" i="6"/>
  <c r="O642" i="6"/>
  <c r="P642" i="6" s="1"/>
  <c r="K638" i="6"/>
  <c r="P638" i="6"/>
  <c r="O638" i="6"/>
  <c r="K634" i="6"/>
  <c r="O634" i="6"/>
  <c r="P634" i="6" s="1"/>
  <c r="K630" i="6"/>
  <c r="O630" i="6"/>
  <c r="P630" i="6" s="1"/>
  <c r="R626" i="6"/>
  <c r="S626" i="6" s="1"/>
  <c r="O626" i="6"/>
  <c r="P626" i="6" s="1"/>
  <c r="O622" i="6"/>
  <c r="P622" i="6" s="1"/>
  <c r="O618" i="6"/>
  <c r="P618" i="6" s="1"/>
  <c r="O614" i="6"/>
  <c r="P614" i="6" s="1"/>
  <c r="O610" i="6"/>
  <c r="P610" i="6" s="1"/>
  <c r="O606" i="6"/>
  <c r="P606" i="6" s="1"/>
  <c r="O602" i="6"/>
  <c r="P602" i="6" s="1"/>
  <c r="O598" i="6"/>
  <c r="P598" i="6" s="1"/>
  <c r="K594" i="6"/>
  <c r="O594" i="6"/>
  <c r="P594" i="6" s="1"/>
  <c r="O590" i="6"/>
  <c r="P590" i="6" s="1"/>
  <c r="K586" i="6"/>
  <c r="O586" i="6"/>
  <c r="P586" i="6" s="1"/>
  <c r="K582" i="6"/>
  <c r="O582" i="6"/>
  <c r="P582" i="6" s="1"/>
  <c r="K578" i="6"/>
  <c r="O578" i="6"/>
  <c r="P578" i="6" s="1"/>
  <c r="K574" i="6"/>
  <c r="O574" i="6"/>
  <c r="P574" i="6" s="1"/>
  <c r="K570" i="6"/>
  <c r="O570" i="6"/>
  <c r="P570" i="6" s="1"/>
  <c r="K566" i="6"/>
  <c r="O566" i="6"/>
  <c r="P566" i="6" s="1"/>
  <c r="O562" i="6"/>
  <c r="P562" i="6" s="1"/>
  <c r="F558" i="6"/>
  <c r="H558" i="6" s="1"/>
  <c r="O558" i="6"/>
  <c r="P558" i="6" s="1"/>
  <c r="K555" i="6"/>
  <c r="O555" i="6"/>
  <c r="P555" i="6" s="1"/>
  <c r="K552" i="6"/>
  <c r="O552" i="6"/>
  <c r="P552" i="6" s="1"/>
  <c r="O548" i="6"/>
  <c r="P548" i="6" s="1"/>
  <c r="K544" i="6"/>
  <c r="O544" i="6"/>
  <c r="P544" i="6" s="1"/>
  <c r="K541" i="6"/>
  <c r="O541" i="6"/>
  <c r="P541" i="6" s="1"/>
  <c r="K537" i="6"/>
  <c r="O537" i="6"/>
  <c r="P537" i="6" s="1"/>
  <c r="K533" i="6"/>
  <c r="O533" i="6"/>
  <c r="P533" i="6" s="1"/>
  <c r="K529" i="6"/>
  <c r="O529" i="6"/>
  <c r="P529" i="6" s="1"/>
  <c r="K526" i="6"/>
  <c r="O526" i="6"/>
  <c r="P526" i="6" s="1"/>
  <c r="O522" i="6"/>
  <c r="P522" i="6" s="1"/>
  <c r="K519" i="6"/>
  <c r="W516" i="6"/>
  <c r="K515" i="6"/>
  <c r="O515" i="6"/>
  <c r="P515" i="6" s="1"/>
  <c r="K511" i="6"/>
  <c r="O511" i="6"/>
  <c r="P511" i="6" s="1"/>
  <c r="K507" i="6"/>
  <c r="O507" i="6"/>
  <c r="P507" i="6" s="1"/>
  <c r="K503" i="6"/>
  <c r="K499" i="6"/>
  <c r="K495" i="6"/>
  <c r="O491" i="6"/>
  <c r="P491" i="6" s="1"/>
  <c r="K487" i="6"/>
  <c r="O487" i="6"/>
  <c r="P487" i="6" s="1"/>
  <c r="K483" i="6"/>
  <c r="O483" i="6"/>
  <c r="P483" i="6" s="1"/>
  <c r="K479" i="6"/>
  <c r="O479" i="6"/>
  <c r="P479" i="6" s="1"/>
  <c r="O475" i="6"/>
  <c r="P475" i="6" s="1"/>
  <c r="K472" i="6"/>
  <c r="O472" i="6"/>
  <c r="P472" i="6" s="1"/>
  <c r="O468" i="6"/>
  <c r="P468" i="6" s="1"/>
  <c r="U464" i="6"/>
  <c r="V464" i="6" s="1"/>
  <c r="P464" i="6"/>
  <c r="O464" i="6"/>
  <c r="K460" i="6"/>
  <c r="O460" i="6"/>
  <c r="P460" i="6" s="1"/>
  <c r="R456" i="6"/>
  <c r="S456" i="6" s="1"/>
  <c r="O456" i="6"/>
  <c r="P456" i="6" s="1"/>
  <c r="K452" i="6"/>
  <c r="O452" i="6"/>
  <c r="P452" i="6" s="1"/>
  <c r="K448" i="6"/>
  <c r="O448" i="6"/>
  <c r="P448" i="6" s="1"/>
  <c r="R444" i="6"/>
  <c r="S444" i="6" s="1"/>
  <c r="O444" i="6"/>
  <c r="P444" i="6" s="1"/>
  <c r="K440" i="6"/>
  <c r="O440" i="6"/>
  <c r="P440" i="6" s="1"/>
  <c r="O436" i="6"/>
  <c r="P436" i="6" s="1"/>
  <c r="K432" i="6"/>
  <c r="O432" i="6"/>
  <c r="P432" i="6" s="1"/>
  <c r="O428" i="6"/>
  <c r="P428" i="6" s="1"/>
  <c r="K424" i="6"/>
  <c r="O424" i="6"/>
  <c r="P424" i="6" s="1"/>
  <c r="K420" i="6"/>
  <c r="O420" i="6"/>
  <c r="P420" i="6" s="1"/>
  <c r="K416" i="6"/>
  <c r="O416" i="6"/>
  <c r="P416" i="6" s="1"/>
  <c r="K412" i="6"/>
  <c r="O412" i="6"/>
  <c r="P412" i="6" s="1"/>
  <c r="R408" i="6"/>
  <c r="S408" i="6" s="1"/>
  <c r="O408" i="6"/>
  <c r="P408" i="6" s="1"/>
  <c r="K404" i="6"/>
  <c r="O404" i="6"/>
  <c r="P404" i="6" s="1"/>
  <c r="R397" i="6"/>
  <c r="S397" i="6" s="1"/>
  <c r="P397" i="6"/>
  <c r="O397" i="6"/>
  <c r="O393" i="6"/>
  <c r="P393" i="6" s="1"/>
  <c r="R389" i="6"/>
  <c r="S389" i="6" s="1"/>
  <c r="O389" i="6"/>
  <c r="P389" i="6" s="1"/>
  <c r="F385" i="6"/>
  <c r="O385" i="6"/>
  <c r="P385" i="6" s="1"/>
  <c r="K381" i="6"/>
  <c r="O381" i="6"/>
  <c r="P381" i="6" s="1"/>
  <c r="K377" i="6"/>
  <c r="O377" i="6"/>
  <c r="P377" i="6" s="1"/>
  <c r="R373" i="6"/>
  <c r="S373" i="6" s="1"/>
  <c r="K369" i="6"/>
  <c r="O369" i="6"/>
  <c r="P369" i="6" s="1"/>
  <c r="K365" i="6"/>
  <c r="O365" i="6"/>
  <c r="P365" i="6" s="1"/>
  <c r="F361" i="6"/>
  <c r="H361" i="6" s="1"/>
  <c r="O361" i="6"/>
  <c r="P361" i="6" s="1"/>
  <c r="O357" i="6"/>
  <c r="P357" i="6" s="1"/>
  <c r="F353" i="6"/>
  <c r="H353" i="6" s="1"/>
  <c r="O353" i="6"/>
  <c r="P353" i="6" s="1"/>
  <c r="O349" i="6"/>
  <c r="P349" i="6" s="1"/>
  <c r="F345" i="6"/>
  <c r="H345" i="6" s="1"/>
  <c r="O345" i="6"/>
  <c r="P345" i="6" s="1"/>
  <c r="O341" i="6"/>
  <c r="P341" i="6" s="1"/>
  <c r="W335" i="6"/>
  <c r="AB335" i="6" s="1"/>
  <c r="K334" i="6"/>
  <c r="O334" i="6"/>
  <c r="P334" i="6" s="1"/>
  <c r="W331" i="6"/>
  <c r="O330" i="6"/>
  <c r="P330" i="6" s="1"/>
  <c r="K326" i="6"/>
  <c r="O326" i="6"/>
  <c r="P326" i="6" s="1"/>
  <c r="K322" i="6"/>
  <c r="O322" i="6"/>
  <c r="P322" i="6" s="1"/>
  <c r="K318" i="6"/>
  <c r="O318" i="6"/>
  <c r="P318" i="6" s="1"/>
  <c r="K314" i="6"/>
  <c r="O314" i="6"/>
  <c r="P314" i="6" s="1"/>
  <c r="K310" i="6"/>
  <c r="O310" i="6"/>
  <c r="P310" i="6" s="1"/>
  <c r="K307" i="6"/>
  <c r="O307" i="6"/>
  <c r="P307" i="6" s="1"/>
  <c r="K303" i="6"/>
  <c r="K299" i="6"/>
  <c r="K292" i="6"/>
  <c r="O292" i="6"/>
  <c r="P292" i="6" s="1"/>
  <c r="K288" i="6"/>
  <c r="O288" i="6"/>
  <c r="P288" i="6" s="1"/>
  <c r="K284" i="6"/>
  <c r="O284" i="6"/>
  <c r="P284" i="6" s="1"/>
  <c r="K280" i="6"/>
  <c r="O280" i="6"/>
  <c r="P280" i="6" s="1"/>
  <c r="G274" i="6"/>
  <c r="K272" i="6"/>
  <c r="O272" i="6"/>
  <c r="P272" i="6" s="1"/>
  <c r="D269" i="6"/>
  <c r="K268" i="6"/>
  <c r="O268" i="6"/>
  <c r="P268" i="6" s="1"/>
  <c r="G265" i="6"/>
  <c r="K264" i="6"/>
  <c r="O264" i="6"/>
  <c r="P264" i="6" s="1"/>
  <c r="K260" i="6"/>
  <c r="O260" i="6"/>
  <c r="P260" i="6" s="1"/>
  <c r="K256" i="6"/>
  <c r="O256" i="6"/>
  <c r="P256" i="6" s="1"/>
  <c r="K252" i="6"/>
  <c r="O252" i="6"/>
  <c r="P252" i="6" s="1"/>
  <c r="W249" i="6"/>
  <c r="K248" i="6"/>
  <c r="O248" i="6"/>
  <c r="P248" i="6" s="1"/>
  <c r="K244" i="6"/>
  <c r="O244" i="6"/>
  <c r="P244" i="6" s="1"/>
  <c r="K240" i="6"/>
  <c r="O240" i="6"/>
  <c r="P240" i="6" s="1"/>
  <c r="K236" i="6"/>
  <c r="O236" i="6"/>
  <c r="P236" i="6" s="1"/>
  <c r="K232" i="6"/>
  <c r="O232" i="6"/>
  <c r="P232" i="6" s="1"/>
  <c r="K228" i="6"/>
  <c r="O228" i="6"/>
  <c r="P228" i="6" s="1"/>
  <c r="G225" i="6"/>
  <c r="K221" i="6"/>
  <c r="D219" i="6"/>
  <c r="K218" i="6"/>
  <c r="O218" i="6"/>
  <c r="P218" i="6" s="1"/>
  <c r="K214" i="6"/>
  <c r="O214" i="6"/>
  <c r="P214" i="6" s="1"/>
  <c r="K210" i="6"/>
  <c r="O210" i="6"/>
  <c r="P210" i="6" s="1"/>
  <c r="K206" i="6"/>
  <c r="O206" i="6"/>
  <c r="P206" i="6" s="1"/>
  <c r="O202" i="6"/>
  <c r="P202" i="6" s="1"/>
  <c r="K198" i="6"/>
  <c r="G195" i="6"/>
  <c r="O194" i="6"/>
  <c r="P194" i="6" s="1"/>
  <c r="K190" i="6"/>
  <c r="K186" i="6"/>
  <c r="O186" i="6"/>
  <c r="P186" i="6" s="1"/>
  <c r="K182" i="6"/>
  <c r="O182" i="6"/>
  <c r="P182" i="6" s="1"/>
  <c r="K178" i="6"/>
  <c r="O178" i="6"/>
  <c r="P178" i="6" s="1"/>
  <c r="K174" i="6"/>
  <c r="O174" i="6"/>
  <c r="P174" i="6" s="1"/>
  <c r="W171" i="6"/>
  <c r="K170" i="6"/>
  <c r="O170" i="6"/>
  <c r="P170" i="6" s="1"/>
  <c r="K166" i="6"/>
  <c r="O166" i="6"/>
  <c r="P166" i="6" s="1"/>
  <c r="G160" i="6"/>
  <c r="K159" i="6"/>
  <c r="W156" i="6"/>
  <c r="K155" i="6"/>
  <c r="O155" i="6"/>
  <c r="P155" i="6" s="1"/>
  <c r="K151" i="6"/>
  <c r="O151" i="6"/>
  <c r="P151" i="6" s="1"/>
  <c r="K147" i="6"/>
  <c r="O147" i="6"/>
  <c r="P147" i="6" s="1"/>
  <c r="K143" i="6"/>
  <c r="O143" i="6"/>
  <c r="P143" i="6" s="1"/>
  <c r="K139" i="6"/>
  <c r="O139" i="6"/>
  <c r="P139" i="6" s="1"/>
  <c r="K135" i="6"/>
  <c r="O135" i="6"/>
  <c r="P135" i="6" s="1"/>
  <c r="K131" i="6"/>
  <c r="O131" i="6"/>
  <c r="P131" i="6" s="1"/>
  <c r="W128" i="6"/>
  <c r="AB128" i="6" s="1"/>
  <c r="K127" i="6"/>
  <c r="K123" i="6"/>
  <c r="O123" i="6"/>
  <c r="P123" i="6" s="1"/>
  <c r="K119" i="6"/>
  <c r="K115" i="6"/>
  <c r="O115" i="6"/>
  <c r="P115" i="6" s="1"/>
  <c r="K111" i="6"/>
  <c r="O111" i="6"/>
  <c r="P111" i="6" s="1"/>
  <c r="R107" i="6"/>
  <c r="S107" i="6" s="1"/>
  <c r="O107" i="6"/>
  <c r="P107" i="6" s="1"/>
  <c r="K103" i="6"/>
  <c r="O103" i="6"/>
  <c r="P103" i="6" s="1"/>
  <c r="W100" i="6"/>
  <c r="AB100" i="6" s="1"/>
  <c r="K99" i="6"/>
  <c r="W96" i="6"/>
  <c r="AB96" i="6" s="1"/>
  <c r="K95" i="6"/>
  <c r="D92" i="6"/>
  <c r="K91" i="6"/>
  <c r="K87" i="6"/>
  <c r="O87" i="6"/>
  <c r="P87" i="6" s="1"/>
  <c r="K83" i="6"/>
  <c r="O83" i="6"/>
  <c r="P83" i="6" s="1"/>
  <c r="K79" i="6"/>
  <c r="O79" i="6"/>
  <c r="P79" i="6" s="1"/>
  <c r="K75" i="6"/>
  <c r="O75" i="6"/>
  <c r="P75" i="6" s="1"/>
  <c r="O71" i="6"/>
  <c r="P71" i="6" s="1"/>
  <c r="K67" i="6"/>
  <c r="O67" i="6"/>
  <c r="P67" i="6" s="1"/>
  <c r="K63" i="6"/>
  <c r="O63" i="6"/>
  <c r="P63" i="6" s="1"/>
  <c r="K59" i="6"/>
  <c r="O59" i="6"/>
  <c r="P59" i="6" s="1"/>
  <c r="K55" i="6"/>
  <c r="O55" i="6"/>
  <c r="P55" i="6" s="1"/>
  <c r="K51" i="6"/>
  <c r="K47" i="6"/>
  <c r="O47" i="6"/>
  <c r="P47" i="6" s="1"/>
  <c r="K43" i="6"/>
  <c r="O43" i="6"/>
  <c r="P43" i="6" s="1"/>
  <c r="K39" i="6"/>
  <c r="O39" i="6"/>
  <c r="P39" i="6" s="1"/>
  <c r="K35" i="6"/>
  <c r="O35" i="6"/>
  <c r="P35" i="6" s="1"/>
  <c r="O31" i="6"/>
  <c r="P31" i="6" s="1"/>
  <c r="O27" i="6"/>
  <c r="P27" i="6" s="1"/>
  <c r="O23" i="6"/>
  <c r="P23" i="6" s="1"/>
  <c r="O19" i="6"/>
  <c r="P19" i="6" s="1"/>
  <c r="O15" i="6"/>
  <c r="P15" i="6" s="1"/>
  <c r="K11" i="6"/>
  <c r="O11" i="6"/>
  <c r="P11" i="6" s="1"/>
  <c r="O7" i="6"/>
  <c r="P7" i="6" s="1"/>
  <c r="U1403" i="6"/>
  <c r="V1403" i="6" s="1"/>
  <c r="O1403" i="6"/>
  <c r="P1403" i="6" s="1"/>
  <c r="K1395" i="6"/>
  <c r="O1395" i="6"/>
  <c r="P1395" i="6" s="1"/>
  <c r="O1391" i="6"/>
  <c r="P1391" i="6" s="1"/>
  <c r="O1402" i="6"/>
  <c r="P1402" i="6" s="1"/>
  <c r="O1398" i="6"/>
  <c r="P1398" i="6" s="1"/>
  <c r="K1394" i="6"/>
  <c r="O1394" i="6"/>
  <c r="P1394" i="6" s="1"/>
  <c r="O1390" i="6"/>
  <c r="P1390" i="6" s="1"/>
  <c r="K1387" i="6"/>
  <c r="O1387" i="6"/>
  <c r="P1387" i="6" s="1"/>
  <c r="K1383" i="6"/>
  <c r="P1383" i="6"/>
  <c r="O1383" i="6"/>
  <c r="K1379" i="6"/>
  <c r="O1379" i="6"/>
  <c r="P1379" i="6" s="1"/>
  <c r="K1375" i="6"/>
  <c r="O1375" i="6"/>
  <c r="P1375" i="6" s="1"/>
  <c r="O1372" i="6"/>
  <c r="P1372" i="6" s="1"/>
  <c r="K1368" i="6"/>
  <c r="O1368" i="6"/>
  <c r="P1368" i="6" s="1"/>
  <c r="O1364" i="6"/>
  <c r="P1364" i="6" s="1"/>
  <c r="O1360" i="6"/>
  <c r="P1360" i="6" s="1"/>
  <c r="K1356" i="6"/>
  <c r="O1356" i="6"/>
  <c r="P1356" i="6" s="1"/>
  <c r="K1352" i="6"/>
  <c r="O1352" i="6"/>
  <c r="P1352" i="6" s="1"/>
  <c r="O1348" i="6"/>
  <c r="P1348" i="6" s="1"/>
  <c r="K1344" i="6"/>
  <c r="O1344" i="6"/>
  <c r="P1344" i="6" s="1"/>
  <c r="K1340" i="6"/>
  <c r="O1340" i="6"/>
  <c r="P1340" i="6" s="1"/>
  <c r="K1336" i="6"/>
  <c r="O1336" i="6"/>
  <c r="P1336" i="6" s="1"/>
  <c r="O1332" i="6"/>
  <c r="P1332" i="6" s="1"/>
  <c r="O1328" i="6"/>
  <c r="P1328" i="6" s="1"/>
  <c r="O1324" i="6"/>
  <c r="P1324" i="6" s="1"/>
  <c r="O1320" i="6"/>
  <c r="P1320" i="6" s="1"/>
  <c r="O1316" i="6"/>
  <c r="P1316" i="6" s="1"/>
  <c r="K1312" i="6"/>
  <c r="O1312" i="6"/>
  <c r="P1312" i="6" s="1"/>
  <c r="K1308" i="6"/>
  <c r="O1308" i="6"/>
  <c r="P1308" i="6" s="1"/>
  <c r="K1304" i="6"/>
  <c r="O1304" i="6"/>
  <c r="P1304" i="6" s="1"/>
  <c r="K1300" i="6"/>
  <c r="O1300" i="6"/>
  <c r="P1300" i="6" s="1"/>
  <c r="K1296" i="6"/>
  <c r="O1296" i="6"/>
  <c r="P1296" i="6" s="1"/>
  <c r="K1292" i="6"/>
  <c r="O1292" i="6"/>
  <c r="P1292" i="6" s="1"/>
  <c r="K1288" i="6"/>
  <c r="O1288" i="6"/>
  <c r="P1288" i="6" s="1"/>
  <c r="K1284" i="6"/>
  <c r="K1280" i="6"/>
  <c r="K1276" i="6"/>
  <c r="K1272" i="6"/>
  <c r="K1269" i="6"/>
  <c r="O1269" i="6"/>
  <c r="P1269" i="6" s="1"/>
  <c r="K1265" i="6"/>
  <c r="O1265" i="6"/>
  <c r="P1265" i="6" s="1"/>
  <c r="K1263" i="6"/>
  <c r="O1263" i="6"/>
  <c r="P1263" i="6" s="1"/>
  <c r="K1259" i="6"/>
  <c r="O1259" i="6"/>
  <c r="P1259" i="6" s="1"/>
  <c r="K1255" i="6"/>
  <c r="O1255" i="6"/>
  <c r="P1255" i="6" s="1"/>
  <c r="K1251" i="6"/>
  <c r="L1245" i="6"/>
  <c r="M1245" i="6" s="1"/>
  <c r="O1245" i="6"/>
  <c r="P1245" i="6" s="1"/>
  <c r="O1244" i="6"/>
  <c r="P1244" i="6" s="1"/>
  <c r="W1243" i="6"/>
  <c r="AB1243" i="6" s="1"/>
  <c r="K1238" i="6"/>
  <c r="O1238" i="6"/>
  <c r="P1238" i="6" s="1"/>
  <c r="O1234" i="6"/>
  <c r="P1234" i="6" s="1"/>
  <c r="K1230" i="6"/>
  <c r="O1230" i="6"/>
  <c r="P1230" i="6" s="1"/>
  <c r="K1226" i="6"/>
  <c r="O1226" i="6"/>
  <c r="P1226" i="6" s="1"/>
  <c r="K1222" i="6"/>
  <c r="O1222" i="6"/>
  <c r="P1222" i="6" s="1"/>
  <c r="K1218" i="6"/>
  <c r="G1215" i="6"/>
  <c r="O1215" i="6"/>
  <c r="P1215" i="6" s="1"/>
  <c r="K1214" i="6"/>
  <c r="O1214" i="6"/>
  <c r="P1214" i="6" s="1"/>
  <c r="K1210" i="6"/>
  <c r="O1210" i="6"/>
  <c r="P1210" i="6" s="1"/>
  <c r="K1207" i="6"/>
  <c r="O1207" i="6"/>
  <c r="P1207" i="6" s="1"/>
  <c r="K1203" i="6"/>
  <c r="K1200" i="6"/>
  <c r="K1196" i="6"/>
  <c r="O1196" i="6"/>
  <c r="P1196" i="6" s="1"/>
  <c r="K1192" i="6"/>
  <c r="O1192" i="6"/>
  <c r="P1192" i="6" s="1"/>
  <c r="K1188" i="6"/>
  <c r="O1188" i="6"/>
  <c r="P1188" i="6" s="1"/>
  <c r="O1184" i="6"/>
  <c r="P1184" i="6" s="1"/>
  <c r="K1180" i="6"/>
  <c r="O1180" i="6"/>
  <c r="P1180" i="6" s="1"/>
  <c r="K1177" i="6"/>
  <c r="K1173" i="6"/>
  <c r="O1169" i="6"/>
  <c r="P1169" i="6" s="1"/>
  <c r="D1166" i="6"/>
  <c r="O1166" i="6"/>
  <c r="P1166" i="6" s="1"/>
  <c r="K1165" i="6"/>
  <c r="G1162" i="6"/>
  <c r="O1162" i="6"/>
  <c r="P1162" i="6" s="1"/>
  <c r="K1161" i="6"/>
  <c r="K1158" i="6"/>
  <c r="G1155" i="6"/>
  <c r="O1155" i="6"/>
  <c r="P1155" i="6" s="1"/>
  <c r="K1154" i="6"/>
  <c r="O1154" i="6"/>
  <c r="P1154" i="6" s="1"/>
  <c r="L1152" i="6"/>
  <c r="M1152" i="6" s="1"/>
  <c r="O1152" i="6"/>
  <c r="P1152" i="6" s="1"/>
  <c r="K1151" i="6"/>
  <c r="K1147" i="6"/>
  <c r="O1147" i="6"/>
  <c r="P1147" i="6" s="1"/>
  <c r="G1144" i="6"/>
  <c r="O1144" i="6"/>
  <c r="P1144" i="6" s="1"/>
  <c r="K1143" i="6"/>
  <c r="O1143" i="6"/>
  <c r="P1143" i="6" s="1"/>
  <c r="K1136" i="6"/>
  <c r="O1136" i="6"/>
  <c r="P1136" i="6" s="1"/>
  <c r="K1132" i="6"/>
  <c r="O1132" i="6"/>
  <c r="P1132" i="6" s="1"/>
  <c r="K1128" i="6"/>
  <c r="O1128" i="6"/>
  <c r="P1128" i="6" s="1"/>
  <c r="K1125" i="6"/>
  <c r="K1121" i="6"/>
  <c r="O1121" i="6"/>
  <c r="P1121" i="6" s="1"/>
  <c r="D1118" i="6"/>
  <c r="O1118" i="6"/>
  <c r="P1118" i="6" s="1"/>
  <c r="K1117" i="6"/>
  <c r="O1117" i="6"/>
  <c r="P1117" i="6" s="1"/>
  <c r="G1113" i="6"/>
  <c r="G1111" i="6"/>
  <c r="O1111" i="6"/>
  <c r="P1111" i="6" s="1"/>
  <c r="K1110" i="6"/>
  <c r="O1110" i="6"/>
  <c r="P1110" i="6" s="1"/>
  <c r="K1107" i="6"/>
  <c r="O1107" i="6"/>
  <c r="P1107" i="6" s="1"/>
  <c r="L1104" i="6"/>
  <c r="M1104" i="6" s="1"/>
  <c r="O1104" i="6"/>
  <c r="P1104" i="6" s="1"/>
  <c r="K1103" i="6"/>
  <c r="O1103" i="6"/>
  <c r="P1103" i="6" s="1"/>
  <c r="K1099" i="6"/>
  <c r="O1099" i="6"/>
  <c r="P1099" i="6" s="1"/>
  <c r="K1095" i="6"/>
  <c r="K1091" i="6"/>
  <c r="K1087" i="6"/>
  <c r="O1087" i="6"/>
  <c r="P1087" i="6" s="1"/>
  <c r="K1083" i="6"/>
  <c r="O1083" i="6"/>
  <c r="P1083" i="6" s="1"/>
  <c r="G1081" i="6"/>
  <c r="O1081" i="6"/>
  <c r="P1081" i="6" s="1"/>
  <c r="K1080" i="6"/>
  <c r="O1080" i="6"/>
  <c r="P1080" i="6" s="1"/>
  <c r="K1076" i="6"/>
  <c r="O1076" i="6"/>
  <c r="P1076" i="6" s="1"/>
  <c r="K1072" i="6"/>
  <c r="O1072" i="6"/>
  <c r="P1072" i="6" s="1"/>
  <c r="K1068" i="6"/>
  <c r="O1068" i="6"/>
  <c r="P1068" i="6" s="1"/>
  <c r="K1064" i="6"/>
  <c r="O1064" i="6"/>
  <c r="P1064" i="6" s="1"/>
  <c r="K1060" i="6"/>
  <c r="O1060" i="6"/>
  <c r="P1060" i="6" s="1"/>
  <c r="K1056" i="6"/>
  <c r="O1056" i="6"/>
  <c r="P1056" i="6" s="1"/>
  <c r="K1052" i="6"/>
  <c r="O1052" i="6"/>
  <c r="P1052" i="6" s="1"/>
  <c r="K1048" i="6"/>
  <c r="O1048" i="6"/>
  <c r="P1048" i="6" s="1"/>
  <c r="O1044" i="6"/>
  <c r="P1044" i="6" s="1"/>
  <c r="O1040" i="6"/>
  <c r="P1040" i="6" s="1"/>
  <c r="O1036" i="6"/>
  <c r="P1036" i="6" s="1"/>
  <c r="K1032" i="6"/>
  <c r="O1032" i="6"/>
  <c r="P1032" i="6" s="1"/>
  <c r="O1028" i="6"/>
  <c r="P1028" i="6" s="1"/>
  <c r="O1024" i="6"/>
  <c r="P1024" i="6" s="1"/>
  <c r="O1020" i="6"/>
  <c r="P1020" i="6" s="1"/>
  <c r="K1016" i="6"/>
  <c r="O1012" i="6"/>
  <c r="P1012" i="6" s="1"/>
  <c r="R1008" i="6"/>
  <c r="S1008" i="6" s="1"/>
  <c r="O1008" i="6"/>
  <c r="P1008" i="6" s="1"/>
  <c r="R1004" i="6"/>
  <c r="S1004" i="6" s="1"/>
  <c r="O1004" i="6"/>
  <c r="P1004" i="6" s="1"/>
  <c r="R1000" i="6"/>
  <c r="S1000" i="6" s="1"/>
  <c r="O1000" i="6"/>
  <c r="P1000" i="6" s="1"/>
  <c r="R996" i="6"/>
  <c r="S996" i="6" s="1"/>
  <c r="O996" i="6"/>
  <c r="P996" i="6" s="1"/>
  <c r="O992" i="6"/>
  <c r="P992" i="6" s="1"/>
  <c r="K988" i="6"/>
  <c r="O988" i="6"/>
  <c r="P988" i="6" s="1"/>
  <c r="O984" i="6"/>
  <c r="P984" i="6" s="1"/>
  <c r="K980" i="6"/>
  <c r="O980" i="6"/>
  <c r="P980" i="6" s="1"/>
  <c r="K976" i="6"/>
  <c r="O976" i="6"/>
  <c r="P976" i="6" s="1"/>
  <c r="K972" i="6"/>
  <c r="O972" i="6"/>
  <c r="P972" i="6" s="1"/>
  <c r="O968" i="6"/>
  <c r="P968" i="6" s="1"/>
  <c r="L965" i="6"/>
  <c r="M965" i="6" s="1"/>
  <c r="O965" i="6"/>
  <c r="P965" i="6" s="1"/>
  <c r="K964" i="6"/>
  <c r="O964" i="6"/>
  <c r="P964" i="6" s="1"/>
  <c r="K960" i="6"/>
  <c r="O960" i="6"/>
  <c r="P960" i="6" s="1"/>
  <c r="K956" i="6"/>
  <c r="O956" i="6"/>
  <c r="P956" i="6" s="1"/>
  <c r="K952" i="6"/>
  <c r="O952" i="6"/>
  <c r="P952" i="6" s="1"/>
  <c r="L949" i="6"/>
  <c r="M949" i="6" s="1"/>
  <c r="O949" i="6"/>
  <c r="P949" i="6" s="1"/>
  <c r="K948" i="6"/>
  <c r="O948" i="6"/>
  <c r="P948" i="6" s="1"/>
  <c r="K944" i="6"/>
  <c r="O944" i="6"/>
  <c r="P944" i="6" s="1"/>
  <c r="O940" i="6"/>
  <c r="P940" i="6" s="1"/>
  <c r="K936" i="6"/>
  <c r="O936" i="6"/>
  <c r="P936" i="6" s="1"/>
  <c r="K932" i="6"/>
  <c r="O932" i="6"/>
  <c r="P932" i="6" s="1"/>
  <c r="K928" i="6"/>
  <c r="O928" i="6"/>
  <c r="P928" i="6" s="1"/>
  <c r="K924" i="6"/>
  <c r="O924" i="6"/>
  <c r="P924" i="6" s="1"/>
  <c r="K920" i="6"/>
  <c r="O920" i="6"/>
  <c r="P920" i="6" s="1"/>
  <c r="L917" i="6"/>
  <c r="M917" i="6" s="1"/>
  <c r="O917" i="6"/>
  <c r="P917" i="6" s="1"/>
  <c r="K916" i="6"/>
  <c r="O916" i="6"/>
  <c r="P916" i="6" s="1"/>
  <c r="R913" i="6"/>
  <c r="S913" i="6" s="1"/>
  <c r="O913" i="6"/>
  <c r="P913" i="6" s="1"/>
  <c r="K909" i="6"/>
  <c r="O909" i="6"/>
  <c r="P909" i="6" s="1"/>
  <c r="L906" i="6"/>
  <c r="M906" i="6" s="1"/>
  <c r="O906" i="6"/>
  <c r="P906" i="6" s="1"/>
  <c r="R905" i="6"/>
  <c r="S905" i="6" s="1"/>
  <c r="O905" i="6"/>
  <c r="P905" i="6" s="1"/>
  <c r="K901" i="6"/>
  <c r="O901" i="6"/>
  <c r="P901" i="6" s="1"/>
  <c r="O897" i="6"/>
  <c r="P897" i="6" s="1"/>
  <c r="O893" i="6"/>
  <c r="P893" i="6" s="1"/>
  <c r="L890" i="6"/>
  <c r="M890" i="6" s="1"/>
  <c r="O890" i="6"/>
  <c r="P890" i="6" s="1"/>
  <c r="R889" i="6"/>
  <c r="S889" i="6" s="1"/>
  <c r="O889" i="6"/>
  <c r="P889" i="6" s="1"/>
  <c r="K885" i="6"/>
  <c r="O885" i="6"/>
  <c r="P885" i="6" s="1"/>
  <c r="L882" i="6"/>
  <c r="M882" i="6" s="1"/>
  <c r="O882" i="6"/>
  <c r="P882" i="6" s="1"/>
  <c r="R881" i="6"/>
  <c r="S881" i="6" s="1"/>
  <c r="O881" i="6"/>
  <c r="P881" i="6" s="1"/>
  <c r="K877" i="6"/>
  <c r="O877" i="6"/>
  <c r="P877" i="6" s="1"/>
  <c r="K873" i="6"/>
  <c r="O873" i="6"/>
  <c r="P873" i="6" s="1"/>
  <c r="F866" i="6"/>
  <c r="H866" i="6" s="1"/>
  <c r="O866" i="6"/>
  <c r="P866" i="6" s="1"/>
  <c r="K859" i="6"/>
  <c r="O859" i="6"/>
  <c r="P859" i="6" s="1"/>
  <c r="K855" i="6"/>
  <c r="O855" i="6"/>
  <c r="P855" i="6" s="1"/>
  <c r="K851" i="6"/>
  <c r="O851" i="6"/>
  <c r="P851" i="6" s="1"/>
  <c r="K847" i="6"/>
  <c r="K843" i="6"/>
  <c r="O843" i="6"/>
  <c r="P843" i="6" s="1"/>
  <c r="K839" i="6"/>
  <c r="O839" i="6"/>
  <c r="P839" i="6" s="1"/>
  <c r="K835" i="6"/>
  <c r="O835" i="6"/>
  <c r="P835" i="6" s="1"/>
  <c r="K831" i="6"/>
  <c r="O831" i="6"/>
  <c r="P831" i="6" s="1"/>
  <c r="K827" i="6"/>
  <c r="O827" i="6"/>
  <c r="P827" i="6" s="1"/>
  <c r="K823" i="6"/>
  <c r="O823" i="6"/>
  <c r="P823" i="6" s="1"/>
  <c r="K819" i="6"/>
  <c r="O819" i="6"/>
  <c r="P819" i="6" s="1"/>
  <c r="K815" i="6"/>
  <c r="O815" i="6"/>
  <c r="P815" i="6" s="1"/>
  <c r="K811" i="6"/>
  <c r="O811" i="6"/>
  <c r="P811" i="6" s="1"/>
  <c r="K807" i="6"/>
  <c r="O807" i="6"/>
  <c r="P807" i="6" s="1"/>
  <c r="K803" i="6"/>
  <c r="O803" i="6"/>
  <c r="P803" i="6" s="1"/>
  <c r="K799" i="6"/>
  <c r="O799" i="6"/>
  <c r="P799" i="6" s="1"/>
  <c r="K795" i="6"/>
  <c r="K791" i="6"/>
  <c r="O791" i="6"/>
  <c r="P791" i="6" s="1"/>
  <c r="K787" i="6"/>
  <c r="O787" i="6"/>
  <c r="P787" i="6" s="1"/>
  <c r="K783" i="6"/>
  <c r="O783" i="6"/>
  <c r="P783" i="6" s="1"/>
  <c r="O780" i="6"/>
  <c r="P780" i="6" s="1"/>
  <c r="O776" i="6"/>
  <c r="P776" i="6" s="1"/>
  <c r="O772" i="6"/>
  <c r="P772" i="6" s="1"/>
  <c r="K768" i="6"/>
  <c r="O768" i="6"/>
  <c r="P768" i="6" s="1"/>
  <c r="K764" i="6"/>
  <c r="O764" i="6"/>
  <c r="P764" i="6" s="1"/>
  <c r="O756" i="6"/>
  <c r="P756" i="6" s="1"/>
  <c r="K752" i="6"/>
  <c r="O752" i="6"/>
  <c r="P752" i="6" s="1"/>
  <c r="O748" i="6"/>
  <c r="P748" i="6" s="1"/>
  <c r="K744" i="6"/>
  <c r="O744" i="6"/>
  <c r="P744" i="6" s="1"/>
  <c r="O740" i="6"/>
  <c r="P740" i="6" s="1"/>
  <c r="K737" i="6"/>
  <c r="O737" i="6"/>
  <c r="P737" i="6" s="1"/>
  <c r="R733" i="6"/>
  <c r="S733" i="6" s="1"/>
  <c r="O733" i="6"/>
  <c r="P733" i="6" s="1"/>
  <c r="K729" i="6"/>
  <c r="O729" i="6"/>
  <c r="P729" i="6" s="1"/>
  <c r="F725" i="6"/>
  <c r="O725" i="6"/>
  <c r="P725" i="6" s="1"/>
  <c r="K721" i="6"/>
  <c r="O721" i="6"/>
  <c r="P721" i="6" s="1"/>
  <c r="R717" i="6"/>
  <c r="S717" i="6" s="1"/>
  <c r="O717" i="6"/>
  <c r="P717" i="6" s="1"/>
  <c r="K710" i="6"/>
  <c r="O710" i="6"/>
  <c r="P710" i="6" s="1"/>
  <c r="O706" i="6"/>
  <c r="P706" i="6" s="1"/>
  <c r="K702" i="6"/>
  <c r="L699" i="6"/>
  <c r="M699" i="6" s="1"/>
  <c r="O699" i="6"/>
  <c r="P699" i="6" s="1"/>
  <c r="O698" i="6"/>
  <c r="P698" i="6" s="1"/>
  <c r="O695" i="6"/>
  <c r="P695" i="6" s="1"/>
  <c r="L693" i="6"/>
  <c r="M693" i="6" s="1"/>
  <c r="O693" i="6"/>
  <c r="P693" i="6" s="1"/>
  <c r="K692" i="6"/>
  <c r="O692" i="6"/>
  <c r="P692" i="6" s="1"/>
  <c r="O688" i="6"/>
  <c r="P688" i="6" s="1"/>
  <c r="K684" i="6"/>
  <c r="O684" i="6"/>
  <c r="P684" i="6" s="1"/>
  <c r="R680" i="6"/>
  <c r="S680" i="6" s="1"/>
  <c r="O680" i="6"/>
  <c r="P680" i="6" s="1"/>
  <c r="K677" i="6"/>
  <c r="O677" i="6"/>
  <c r="P677" i="6" s="1"/>
  <c r="K673" i="6"/>
  <c r="O673" i="6"/>
  <c r="P673" i="6" s="1"/>
  <c r="K669" i="6"/>
  <c r="O669" i="6"/>
  <c r="P669" i="6" s="1"/>
  <c r="O665" i="6"/>
  <c r="P665" i="6" s="1"/>
  <c r="O661" i="6"/>
  <c r="P661" i="6" s="1"/>
  <c r="O657" i="6"/>
  <c r="P657" i="6" s="1"/>
  <c r="O653" i="6"/>
  <c r="P653" i="6" s="1"/>
  <c r="O649" i="6"/>
  <c r="P649" i="6" s="1"/>
  <c r="O645" i="6"/>
  <c r="P645" i="6" s="1"/>
  <c r="O641" i="6"/>
  <c r="P641" i="6" s="1"/>
  <c r="O637" i="6"/>
  <c r="P637" i="6" s="1"/>
  <c r="O633" i="6"/>
  <c r="P633" i="6" s="1"/>
  <c r="R629" i="6"/>
  <c r="S629" i="6" s="1"/>
  <c r="O629" i="6"/>
  <c r="P629" i="6" s="1"/>
  <c r="K625" i="6"/>
  <c r="K621" i="6"/>
  <c r="O621" i="6"/>
  <c r="P621" i="6" s="1"/>
  <c r="K617" i="6"/>
  <c r="O617" i="6"/>
  <c r="P617" i="6" s="1"/>
  <c r="K613" i="6"/>
  <c r="O613" i="6"/>
  <c r="P613" i="6" s="1"/>
  <c r="K609" i="6"/>
  <c r="K605" i="6"/>
  <c r="O605" i="6"/>
  <c r="P605" i="6" s="1"/>
  <c r="K601" i="6"/>
  <c r="O601" i="6"/>
  <c r="P601" i="6" s="1"/>
  <c r="K597" i="6"/>
  <c r="O597" i="6"/>
  <c r="P597" i="6" s="1"/>
  <c r="K593" i="6"/>
  <c r="O593" i="6"/>
  <c r="P593" i="6" s="1"/>
  <c r="O589" i="6"/>
  <c r="P589" i="6" s="1"/>
  <c r="K585" i="6"/>
  <c r="O585" i="6"/>
  <c r="P585" i="6" s="1"/>
  <c r="K581" i="6"/>
  <c r="O581" i="6"/>
  <c r="P581" i="6" s="1"/>
  <c r="K577" i="6"/>
  <c r="O577" i="6"/>
  <c r="P577" i="6" s="1"/>
  <c r="K573" i="6"/>
  <c r="O573" i="6"/>
  <c r="P573" i="6" s="1"/>
  <c r="K569" i="6"/>
  <c r="O569" i="6"/>
  <c r="P569" i="6" s="1"/>
  <c r="K565" i="6"/>
  <c r="K561" i="6"/>
  <c r="O557" i="6"/>
  <c r="P557" i="6" s="1"/>
  <c r="O554" i="6"/>
  <c r="P554" i="6" s="1"/>
  <c r="K551" i="6"/>
  <c r="K547" i="6"/>
  <c r="O547" i="6"/>
  <c r="P547" i="6" s="1"/>
  <c r="K543" i="6"/>
  <c r="O543" i="6"/>
  <c r="P543" i="6" s="1"/>
  <c r="K540" i="6"/>
  <c r="K536" i="6"/>
  <c r="K532" i="6"/>
  <c r="K528" i="6"/>
  <c r="O528" i="6"/>
  <c r="P528" i="6" s="1"/>
  <c r="K525" i="6"/>
  <c r="O525" i="6"/>
  <c r="P525" i="6" s="1"/>
  <c r="K521" i="6"/>
  <c r="O521" i="6"/>
  <c r="P521" i="6" s="1"/>
  <c r="W520" i="6"/>
  <c r="L519" i="6"/>
  <c r="M519" i="6" s="1"/>
  <c r="O519" i="6"/>
  <c r="P519" i="6" s="1"/>
  <c r="K518" i="6"/>
  <c r="O518" i="6"/>
  <c r="P518" i="6" s="1"/>
  <c r="K514" i="6"/>
  <c r="O514" i="6"/>
  <c r="P514" i="6" s="1"/>
  <c r="O510" i="6"/>
  <c r="P510" i="6" s="1"/>
  <c r="K506" i="6"/>
  <c r="O506" i="6"/>
  <c r="P506" i="6" s="1"/>
  <c r="L503" i="6"/>
  <c r="M503" i="6" s="1"/>
  <c r="O503" i="6"/>
  <c r="P503" i="6" s="1"/>
  <c r="K502" i="6"/>
  <c r="O502" i="6"/>
  <c r="P502" i="6" s="1"/>
  <c r="L499" i="6"/>
  <c r="M499" i="6" s="1"/>
  <c r="O499" i="6"/>
  <c r="P499" i="6" s="1"/>
  <c r="R498" i="6"/>
  <c r="S498" i="6" s="1"/>
  <c r="O498" i="6"/>
  <c r="P498" i="6" s="1"/>
  <c r="L495" i="6"/>
  <c r="M495" i="6" s="1"/>
  <c r="O495" i="6"/>
  <c r="P495" i="6" s="1"/>
  <c r="K494" i="6"/>
  <c r="O494" i="6"/>
  <c r="P494" i="6" s="1"/>
  <c r="K490" i="6"/>
  <c r="O490" i="6"/>
  <c r="P490" i="6" s="1"/>
  <c r="O486" i="6"/>
  <c r="P486" i="6" s="1"/>
  <c r="R482" i="6"/>
  <c r="S482" i="6" s="1"/>
  <c r="O482" i="6"/>
  <c r="P482" i="6" s="1"/>
  <c r="K478" i="6"/>
  <c r="K474" i="6"/>
  <c r="K471" i="6"/>
  <c r="O471" i="6"/>
  <c r="P471" i="6" s="1"/>
  <c r="K467" i="6"/>
  <c r="O467" i="6"/>
  <c r="P467" i="6" s="1"/>
  <c r="K463" i="6"/>
  <c r="O463" i="6"/>
  <c r="P463" i="6" s="1"/>
  <c r="K459" i="6"/>
  <c r="O459" i="6"/>
  <c r="P459" i="6" s="1"/>
  <c r="K455" i="6"/>
  <c r="K451" i="6"/>
  <c r="O451" i="6"/>
  <c r="P451" i="6" s="1"/>
  <c r="O447" i="6"/>
  <c r="P447" i="6" s="1"/>
  <c r="F443" i="6"/>
  <c r="O443" i="6"/>
  <c r="P443" i="6" s="1"/>
  <c r="O439" i="6"/>
  <c r="P439" i="6" s="1"/>
  <c r="K435" i="6"/>
  <c r="O435" i="6"/>
  <c r="P435" i="6" s="1"/>
  <c r="K431" i="6"/>
  <c r="O431" i="6"/>
  <c r="P431" i="6" s="1"/>
  <c r="K427" i="6"/>
  <c r="O427" i="6"/>
  <c r="P427" i="6" s="1"/>
  <c r="K423" i="6"/>
  <c r="O423" i="6"/>
  <c r="P423" i="6" s="1"/>
  <c r="K419" i="6"/>
  <c r="O419" i="6"/>
  <c r="P419" i="6" s="1"/>
  <c r="K415" i="6"/>
  <c r="O415" i="6"/>
  <c r="P415" i="6" s="1"/>
  <c r="K411" i="6"/>
  <c r="O411" i="6"/>
  <c r="P411" i="6" s="1"/>
  <c r="F407" i="6"/>
  <c r="O407" i="6"/>
  <c r="P407" i="6" s="1"/>
  <c r="K403" i="6"/>
  <c r="O403" i="6"/>
  <c r="P403" i="6" s="1"/>
  <c r="K400" i="6"/>
  <c r="O400" i="6"/>
  <c r="P400" i="6" s="1"/>
  <c r="K396" i="6"/>
  <c r="O396" i="6"/>
  <c r="P396" i="6" s="1"/>
  <c r="K392" i="6"/>
  <c r="P392" i="6"/>
  <c r="O392" i="6"/>
  <c r="R388" i="6"/>
  <c r="S388" i="6" s="1"/>
  <c r="O388" i="6"/>
  <c r="P388" i="6" s="1"/>
  <c r="O384" i="6"/>
  <c r="P384" i="6" s="1"/>
  <c r="K380" i="6"/>
  <c r="O380" i="6"/>
  <c r="P380" i="6" s="1"/>
  <c r="K376" i="6"/>
  <c r="O376" i="6"/>
  <c r="P376" i="6" s="1"/>
  <c r="W373" i="6"/>
  <c r="AB373" i="6" s="1"/>
  <c r="O373" i="6"/>
  <c r="P373" i="6" s="1"/>
  <c r="K372" i="6"/>
  <c r="O372" i="6"/>
  <c r="P372" i="6" s="1"/>
  <c r="K368" i="6"/>
  <c r="O368" i="6"/>
  <c r="P368" i="6" s="1"/>
  <c r="O364" i="6"/>
  <c r="P364" i="6" s="1"/>
  <c r="K360" i="6"/>
  <c r="O360" i="6"/>
  <c r="P360" i="6" s="1"/>
  <c r="K356" i="6"/>
  <c r="O356" i="6"/>
  <c r="P356" i="6" s="1"/>
  <c r="K352" i="6"/>
  <c r="O352" i="6"/>
  <c r="P352" i="6" s="1"/>
  <c r="K348" i="6"/>
  <c r="O348" i="6"/>
  <c r="P348" i="6" s="1"/>
  <c r="K344" i="6"/>
  <c r="O344" i="6"/>
  <c r="P344" i="6" s="1"/>
  <c r="K340" i="6"/>
  <c r="O340" i="6"/>
  <c r="P340" i="6" s="1"/>
  <c r="K337" i="6"/>
  <c r="O337" i="6"/>
  <c r="P337" i="6" s="1"/>
  <c r="K333" i="6"/>
  <c r="O333" i="6"/>
  <c r="P333" i="6" s="1"/>
  <c r="K329" i="6"/>
  <c r="K325" i="6"/>
  <c r="O325" i="6"/>
  <c r="P325" i="6" s="1"/>
  <c r="O321" i="6"/>
  <c r="P321" i="6" s="1"/>
  <c r="O313" i="6"/>
  <c r="P313" i="6" s="1"/>
  <c r="K309" i="6"/>
  <c r="K306" i="6"/>
  <c r="L303" i="6"/>
  <c r="M303" i="6" s="1"/>
  <c r="O303" i="6"/>
  <c r="P303" i="6" s="1"/>
  <c r="K302" i="6"/>
  <c r="W299" i="6"/>
  <c r="AB299" i="6" s="1"/>
  <c r="O299" i="6"/>
  <c r="P299" i="6" s="1"/>
  <c r="K298" i="6"/>
  <c r="O298" i="6"/>
  <c r="P298" i="6" s="1"/>
  <c r="K295" i="6"/>
  <c r="O295" i="6"/>
  <c r="P295" i="6" s="1"/>
  <c r="K291" i="6"/>
  <c r="O291" i="6"/>
  <c r="P291" i="6" s="1"/>
  <c r="O287" i="6"/>
  <c r="P287" i="6" s="1"/>
  <c r="K283" i="6"/>
  <c r="K279" i="6"/>
  <c r="O279" i="6"/>
  <c r="P279" i="6" s="1"/>
  <c r="K276" i="6"/>
  <c r="O276" i="6"/>
  <c r="P276" i="6" s="1"/>
  <c r="K274" i="6"/>
  <c r="O274" i="6"/>
  <c r="P274" i="6" s="1"/>
  <c r="K271" i="6"/>
  <c r="O271" i="6"/>
  <c r="P271" i="6" s="1"/>
  <c r="K267" i="6"/>
  <c r="O267" i="6"/>
  <c r="P267" i="6" s="1"/>
  <c r="K263" i="6"/>
  <c r="O263" i="6"/>
  <c r="P263" i="6" s="1"/>
  <c r="K259" i="6"/>
  <c r="O259" i="6"/>
  <c r="P259" i="6" s="1"/>
  <c r="K255" i="6"/>
  <c r="O255" i="6"/>
  <c r="P255" i="6" s="1"/>
  <c r="K251" i="6"/>
  <c r="O251" i="6"/>
  <c r="P251" i="6" s="1"/>
  <c r="K247" i="6"/>
  <c r="O247" i="6"/>
  <c r="P247" i="6" s="1"/>
  <c r="K243" i="6"/>
  <c r="O243" i="6"/>
  <c r="P243" i="6" s="1"/>
  <c r="O239" i="6"/>
  <c r="P239" i="6" s="1"/>
  <c r="O235" i="6"/>
  <c r="P235" i="6" s="1"/>
  <c r="K231" i="6"/>
  <c r="O231" i="6"/>
  <c r="P231" i="6" s="1"/>
  <c r="K227" i="6"/>
  <c r="O227" i="6"/>
  <c r="P227" i="6" s="1"/>
  <c r="K224" i="6"/>
  <c r="O224" i="6"/>
  <c r="P224" i="6" s="1"/>
  <c r="G221" i="6"/>
  <c r="O221" i="6"/>
  <c r="P221" i="6" s="1"/>
  <c r="K220" i="6"/>
  <c r="K217" i="6"/>
  <c r="O217" i="6"/>
  <c r="P217" i="6" s="1"/>
  <c r="K213" i="6"/>
  <c r="K209" i="6"/>
  <c r="K205" i="6"/>
  <c r="O205" i="6"/>
  <c r="P205" i="6" s="1"/>
  <c r="O201" i="6"/>
  <c r="P201" i="6" s="1"/>
  <c r="G198" i="6"/>
  <c r="O198" i="6"/>
  <c r="P198" i="6" s="1"/>
  <c r="O197" i="6"/>
  <c r="P197" i="6" s="1"/>
  <c r="K193" i="6"/>
  <c r="O193" i="6"/>
  <c r="P193" i="6" s="1"/>
  <c r="L190" i="6"/>
  <c r="M190" i="6" s="1"/>
  <c r="O190" i="6"/>
  <c r="P190" i="6" s="1"/>
  <c r="O189" i="6"/>
  <c r="P189" i="6" s="1"/>
  <c r="K185" i="6"/>
  <c r="K181" i="6"/>
  <c r="O181" i="6"/>
  <c r="P181" i="6" s="1"/>
  <c r="K177" i="6"/>
  <c r="O177" i="6"/>
  <c r="P177" i="6" s="1"/>
  <c r="K173" i="6"/>
  <c r="O173" i="6"/>
  <c r="P173" i="6" s="1"/>
  <c r="K169" i="6"/>
  <c r="O169" i="6"/>
  <c r="P169" i="6" s="1"/>
  <c r="K165" i="6"/>
  <c r="O165" i="6"/>
  <c r="P165" i="6" s="1"/>
  <c r="K162" i="6"/>
  <c r="O162" i="6"/>
  <c r="P162" i="6" s="1"/>
  <c r="W159" i="6"/>
  <c r="AB159" i="6" s="1"/>
  <c r="O159" i="6"/>
  <c r="P159" i="6" s="1"/>
  <c r="K158" i="6"/>
  <c r="O158" i="6"/>
  <c r="P158" i="6" s="1"/>
  <c r="K154" i="6"/>
  <c r="O154" i="6"/>
  <c r="P154" i="6" s="1"/>
  <c r="K150" i="6"/>
  <c r="O150" i="6"/>
  <c r="P150" i="6" s="1"/>
  <c r="K146" i="6"/>
  <c r="O146" i="6"/>
  <c r="P146" i="6" s="1"/>
  <c r="K142" i="6"/>
  <c r="O142" i="6"/>
  <c r="P142" i="6" s="1"/>
  <c r="K138" i="6"/>
  <c r="O138" i="6"/>
  <c r="P138" i="6" s="1"/>
  <c r="K134" i="6"/>
  <c r="O134" i="6"/>
  <c r="P134" i="6" s="1"/>
  <c r="K130" i="6"/>
  <c r="G127" i="6"/>
  <c r="O127" i="6"/>
  <c r="P127" i="6" s="1"/>
  <c r="K126" i="6"/>
  <c r="O126" i="6"/>
  <c r="P126" i="6" s="1"/>
  <c r="O122" i="6"/>
  <c r="P122" i="6" s="1"/>
  <c r="W119" i="6"/>
  <c r="O119" i="6"/>
  <c r="P119" i="6" s="1"/>
  <c r="O118" i="6"/>
  <c r="P118" i="6" s="1"/>
  <c r="K114" i="6"/>
  <c r="O114" i="6"/>
  <c r="P114" i="6" s="1"/>
  <c r="K110" i="6"/>
  <c r="O110" i="6"/>
  <c r="P110" i="6" s="1"/>
  <c r="R106" i="6"/>
  <c r="S106" i="6" s="1"/>
  <c r="O106" i="6"/>
  <c r="P106" i="6" s="1"/>
  <c r="K102" i="6"/>
  <c r="W99" i="6"/>
  <c r="AB99" i="6" s="1"/>
  <c r="O99" i="6"/>
  <c r="P99" i="6" s="1"/>
  <c r="K98" i="6"/>
  <c r="W95" i="6"/>
  <c r="O95" i="6"/>
  <c r="P95" i="6" s="1"/>
  <c r="K94" i="6"/>
  <c r="O94" i="6"/>
  <c r="P94" i="6" s="1"/>
  <c r="W91" i="6"/>
  <c r="O91" i="6"/>
  <c r="P91" i="6" s="1"/>
  <c r="U90" i="6"/>
  <c r="V90" i="6" s="1"/>
  <c r="O90" i="6"/>
  <c r="P90" i="6" s="1"/>
  <c r="K86" i="6"/>
  <c r="O86" i="6"/>
  <c r="P86" i="6" s="1"/>
  <c r="K82" i="6"/>
  <c r="O82" i="6"/>
  <c r="P82" i="6" s="1"/>
  <c r="K78" i="6"/>
  <c r="O78" i="6"/>
  <c r="P78" i="6" s="1"/>
  <c r="K74" i="6"/>
  <c r="O74" i="6"/>
  <c r="P74" i="6" s="1"/>
  <c r="K70" i="6"/>
  <c r="O70" i="6"/>
  <c r="P70" i="6" s="1"/>
  <c r="K66" i="6"/>
  <c r="O66" i="6"/>
  <c r="P66" i="6" s="1"/>
  <c r="K62" i="6"/>
  <c r="O62" i="6"/>
  <c r="P62" i="6" s="1"/>
  <c r="K58" i="6"/>
  <c r="O58" i="6"/>
  <c r="P58" i="6" s="1"/>
  <c r="K54" i="6"/>
  <c r="O54" i="6"/>
  <c r="P54" i="6" s="1"/>
  <c r="G51" i="6"/>
  <c r="O51" i="6"/>
  <c r="P51" i="6" s="1"/>
  <c r="K50" i="6"/>
  <c r="O50" i="6"/>
  <c r="P50" i="6" s="1"/>
  <c r="K46" i="6"/>
  <c r="O46" i="6"/>
  <c r="P46" i="6" s="1"/>
  <c r="K42" i="6"/>
  <c r="O42" i="6"/>
  <c r="P42" i="6" s="1"/>
  <c r="K38" i="6"/>
  <c r="O38" i="6"/>
  <c r="P38" i="6" s="1"/>
  <c r="K34" i="6"/>
  <c r="O34" i="6"/>
  <c r="P34" i="6" s="1"/>
  <c r="O30" i="6"/>
  <c r="P30" i="6" s="1"/>
  <c r="K26" i="6"/>
  <c r="O26" i="6"/>
  <c r="P26" i="6" s="1"/>
  <c r="O22" i="6"/>
  <c r="P22" i="6" s="1"/>
  <c r="F18" i="6"/>
  <c r="O18" i="6"/>
  <c r="P18" i="6" s="1"/>
  <c r="K14" i="6"/>
  <c r="O14" i="6"/>
  <c r="P14" i="6" s="1"/>
  <c r="K10" i="6"/>
  <c r="O10" i="6"/>
  <c r="P10" i="6" s="1"/>
  <c r="O6" i="6"/>
  <c r="P6" i="6" s="1"/>
  <c r="K1405" i="6"/>
  <c r="O1405" i="6"/>
  <c r="P1405" i="6" s="1"/>
  <c r="K1401" i="6"/>
  <c r="O1401" i="6"/>
  <c r="P1401" i="6" s="1"/>
  <c r="O1397" i="6"/>
  <c r="P1397" i="6" s="1"/>
  <c r="K1393" i="6"/>
  <c r="O1393" i="6"/>
  <c r="P1393" i="6" s="1"/>
  <c r="K1386" i="6"/>
  <c r="O1386" i="6"/>
  <c r="P1386" i="6" s="1"/>
  <c r="K1382" i="6"/>
  <c r="O1382" i="6"/>
  <c r="P1382" i="6" s="1"/>
  <c r="K1378" i="6"/>
  <c r="O1378" i="6"/>
  <c r="P1378" i="6" s="1"/>
  <c r="K1371" i="6"/>
  <c r="O1371" i="6"/>
  <c r="P1371" i="6" s="1"/>
  <c r="K1367" i="6"/>
  <c r="O1367" i="6"/>
  <c r="P1367" i="6" s="1"/>
  <c r="K1363" i="6"/>
  <c r="O1363" i="6"/>
  <c r="P1363" i="6" s="1"/>
  <c r="O1355" i="6"/>
  <c r="P1355" i="6" s="1"/>
  <c r="K1351" i="6"/>
  <c r="O1351" i="6"/>
  <c r="P1351" i="6" s="1"/>
  <c r="K1347" i="6"/>
  <c r="O1347" i="6"/>
  <c r="P1347" i="6" s="1"/>
  <c r="K1343" i="6"/>
  <c r="O1343" i="6"/>
  <c r="P1343" i="6" s="1"/>
  <c r="K1339" i="6"/>
  <c r="O1339" i="6"/>
  <c r="P1339" i="6" s="1"/>
  <c r="K1335" i="6"/>
  <c r="O1335" i="6"/>
  <c r="P1335" i="6" s="1"/>
  <c r="K1331" i="6"/>
  <c r="K1319" i="6"/>
  <c r="O1319" i="6"/>
  <c r="P1319" i="6" s="1"/>
  <c r="K1315" i="6"/>
  <c r="O1315" i="6"/>
  <c r="P1315" i="6" s="1"/>
  <c r="K1311" i="6"/>
  <c r="O1311" i="6"/>
  <c r="P1311" i="6" s="1"/>
  <c r="O1307" i="6"/>
  <c r="P1307" i="6" s="1"/>
  <c r="K1303" i="6"/>
  <c r="O1303" i="6"/>
  <c r="P1303" i="6" s="1"/>
  <c r="K1299" i="6"/>
  <c r="K1295" i="6"/>
  <c r="O1295" i="6"/>
  <c r="P1295" i="6" s="1"/>
  <c r="K1291" i="6"/>
  <c r="K1287" i="6"/>
  <c r="O1287" i="6"/>
  <c r="P1287" i="6" s="1"/>
  <c r="L1284" i="6"/>
  <c r="M1284" i="6" s="1"/>
  <c r="O1284" i="6"/>
  <c r="P1284" i="6" s="1"/>
  <c r="K1283" i="6"/>
  <c r="O1283" i="6"/>
  <c r="P1283" i="6" s="1"/>
  <c r="L1280" i="6"/>
  <c r="M1280" i="6" s="1"/>
  <c r="O1280" i="6"/>
  <c r="P1280" i="6" s="1"/>
  <c r="K1279" i="6"/>
  <c r="O1279" i="6"/>
  <c r="P1279" i="6" s="1"/>
  <c r="L1276" i="6"/>
  <c r="M1276" i="6" s="1"/>
  <c r="O1276" i="6"/>
  <c r="P1276" i="6" s="1"/>
  <c r="K1275" i="6"/>
  <c r="O1275" i="6"/>
  <c r="P1275" i="6" s="1"/>
  <c r="L1272" i="6"/>
  <c r="M1272" i="6" s="1"/>
  <c r="O1272" i="6"/>
  <c r="P1272" i="6" s="1"/>
  <c r="K1271" i="6"/>
  <c r="O1271" i="6"/>
  <c r="P1271" i="6" s="1"/>
  <c r="K1268" i="6"/>
  <c r="O1268" i="6"/>
  <c r="P1268" i="6" s="1"/>
  <c r="K1264" i="6"/>
  <c r="O1264" i="6"/>
  <c r="P1264" i="6" s="1"/>
  <c r="O1262" i="6"/>
  <c r="P1262" i="6" s="1"/>
  <c r="O1258" i="6"/>
  <c r="P1258" i="6" s="1"/>
  <c r="K1254" i="6"/>
  <c r="O1254" i="6"/>
  <c r="P1254" i="6" s="1"/>
  <c r="L1251" i="6"/>
  <c r="M1251" i="6" s="1"/>
  <c r="O1251" i="6"/>
  <c r="P1251" i="6" s="1"/>
  <c r="K1250" i="6"/>
  <c r="O1250" i="6"/>
  <c r="P1250" i="6" s="1"/>
  <c r="K1247" i="6"/>
  <c r="K1241" i="6"/>
  <c r="O1241" i="6"/>
  <c r="P1241" i="6" s="1"/>
  <c r="K1237" i="6"/>
  <c r="P1237" i="6"/>
  <c r="O1237" i="6"/>
  <c r="K1233" i="6"/>
  <c r="O1233" i="6"/>
  <c r="P1233" i="6" s="1"/>
  <c r="K1229" i="6"/>
  <c r="O1229" i="6"/>
  <c r="P1229" i="6" s="1"/>
  <c r="K1225" i="6"/>
  <c r="K1221" i="6"/>
  <c r="O1221" i="6"/>
  <c r="P1221" i="6" s="1"/>
  <c r="L1218" i="6"/>
  <c r="M1218" i="6" s="1"/>
  <c r="O1218" i="6"/>
  <c r="P1218" i="6" s="1"/>
  <c r="K1217" i="6"/>
  <c r="K1213" i="6"/>
  <c r="O1213" i="6"/>
  <c r="P1213" i="6" s="1"/>
  <c r="K1206" i="6"/>
  <c r="O1206" i="6"/>
  <c r="P1206" i="6" s="1"/>
  <c r="G1203" i="6"/>
  <c r="O1203" i="6"/>
  <c r="P1203" i="6" s="1"/>
  <c r="G1200" i="6"/>
  <c r="O1200" i="6"/>
  <c r="P1200" i="6" s="1"/>
  <c r="K1199" i="6"/>
  <c r="K1195" i="6"/>
  <c r="O1195" i="6"/>
  <c r="P1195" i="6" s="1"/>
  <c r="K1191" i="6"/>
  <c r="O1191" i="6"/>
  <c r="P1191" i="6" s="1"/>
  <c r="K1187" i="6"/>
  <c r="O1187" i="6"/>
  <c r="P1187" i="6" s="1"/>
  <c r="P1183" i="6"/>
  <c r="O1183" i="6"/>
  <c r="G1177" i="6"/>
  <c r="O1177" i="6"/>
  <c r="P1177" i="6" s="1"/>
  <c r="K1176" i="6"/>
  <c r="O1176" i="6"/>
  <c r="P1176" i="6" s="1"/>
  <c r="W1173" i="6"/>
  <c r="O1173" i="6"/>
  <c r="P1173" i="6" s="1"/>
  <c r="K1172" i="6"/>
  <c r="O1172" i="6"/>
  <c r="P1172" i="6" s="1"/>
  <c r="K1168" i="6"/>
  <c r="L1165" i="6"/>
  <c r="M1165" i="6" s="1"/>
  <c r="O1165" i="6"/>
  <c r="P1165" i="6" s="1"/>
  <c r="K1164" i="6"/>
  <c r="O1164" i="6"/>
  <c r="P1164" i="6" s="1"/>
  <c r="L1161" i="6"/>
  <c r="M1161" i="6" s="1"/>
  <c r="O1161" i="6"/>
  <c r="P1161" i="6" s="1"/>
  <c r="G1158" i="6"/>
  <c r="O1158" i="6"/>
  <c r="P1158" i="6" s="1"/>
  <c r="K1157" i="6"/>
  <c r="O1157" i="6"/>
  <c r="P1157" i="6" s="1"/>
  <c r="W1151" i="6"/>
  <c r="AB1151" i="6" s="1"/>
  <c r="O1151" i="6"/>
  <c r="P1151" i="6" s="1"/>
  <c r="K1150" i="6"/>
  <c r="O1150" i="6"/>
  <c r="P1150" i="6" s="1"/>
  <c r="K1146" i="6"/>
  <c r="O1146" i="6"/>
  <c r="P1146" i="6" s="1"/>
  <c r="K1142" i="6"/>
  <c r="P1142" i="6"/>
  <c r="O1142" i="6"/>
  <c r="K1139" i="6"/>
  <c r="O1139" i="6"/>
  <c r="P1139" i="6" s="1"/>
  <c r="K1135" i="6"/>
  <c r="O1135" i="6"/>
  <c r="P1135" i="6" s="1"/>
  <c r="K1131" i="6"/>
  <c r="O1131" i="6"/>
  <c r="P1131" i="6" s="1"/>
  <c r="L1125" i="6"/>
  <c r="M1125" i="6" s="1"/>
  <c r="O1125" i="6"/>
  <c r="P1125" i="6" s="1"/>
  <c r="K1124" i="6"/>
  <c r="O1124" i="6"/>
  <c r="P1124" i="6" s="1"/>
  <c r="K1120" i="6"/>
  <c r="K1116" i="6"/>
  <c r="O1116" i="6"/>
  <c r="P1116" i="6" s="1"/>
  <c r="K1113" i="6"/>
  <c r="O1113" i="6"/>
  <c r="P1113" i="6" s="1"/>
  <c r="K1109" i="6"/>
  <c r="O1109" i="6"/>
  <c r="P1109" i="6" s="1"/>
  <c r="K1106" i="6"/>
  <c r="O1106" i="6"/>
  <c r="P1106" i="6" s="1"/>
  <c r="K1102" i="6"/>
  <c r="O1098" i="6"/>
  <c r="P1098" i="6" s="1"/>
  <c r="G1095" i="6"/>
  <c r="O1095" i="6"/>
  <c r="P1095" i="6" s="1"/>
  <c r="K1094" i="6"/>
  <c r="O1094" i="6"/>
  <c r="P1094" i="6" s="1"/>
  <c r="G1091" i="6"/>
  <c r="O1091" i="6"/>
  <c r="P1091" i="6" s="1"/>
  <c r="K1090" i="6"/>
  <c r="K1086" i="6"/>
  <c r="K1082" i="6"/>
  <c r="O1082" i="6"/>
  <c r="P1082" i="6" s="1"/>
  <c r="K1079" i="6"/>
  <c r="K1075" i="6"/>
  <c r="K1071" i="6"/>
  <c r="O1071" i="6"/>
  <c r="P1071" i="6" s="1"/>
  <c r="K1067" i="6"/>
  <c r="O1067" i="6"/>
  <c r="P1067" i="6" s="1"/>
  <c r="K1063" i="6"/>
  <c r="O1063" i="6"/>
  <c r="P1063" i="6" s="1"/>
  <c r="K1059" i="6"/>
  <c r="O1059" i="6"/>
  <c r="P1059" i="6" s="1"/>
  <c r="K1055" i="6"/>
  <c r="O1055" i="6"/>
  <c r="P1055" i="6" s="1"/>
  <c r="K1051" i="6"/>
  <c r="O1051" i="6"/>
  <c r="P1051" i="6" s="1"/>
  <c r="K1047" i="6"/>
  <c r="O1047" i="6"/>
  <c r="P1047" i="6" s="1"/>
  <c r="K1043" i="6"/>
  <c r="O1043" i="6"/>
  <c r="P1043" i="6" s="1"/>
  <c r="K1039" i="6"/>
  <c r="O1039" i="6"/>
  <c r="P1039" i="6" s="1"/>
  <c r="K1035" i="6"/>
  <c r="O1035" i="6"/>
  <c r="P1035" i="6" s="1"/>
  <c r="K1031" i="6"/>
  <c r="O1031" i="6"/>
  <c r="P1031" i="6" s="1"/>
  <c r="K1027" i="6"/>
  <c r="O1027" i="6"/>
  <c r="P1027" i="6" s="1"/>
  <c r="K1023" i="6"/>
  <c r="O1023" i="6"/>
  <c r="P1023" i="6" s="1"/>
  <c r="K1019" i="6"/>
  <c r="O1019" i="6"/>
  <c r="P1019" i="6" s="1"/>
  <c r="W1016" i="6"/>
  <c r="AB1016" i="6" s="1"/>
  <c r="O1016" i="6"/>
  <c r="P1016" i="6" s="1"/>
  <c r="K1015" i="6"/>
  <c r="O1015" i="6"/>
  <c r="P1015" i="6" s="1"/>
  <c r="K1011" i="6"/>
  <c r="O1011" i="6"/>
  <c r="P1011" i="6" s="1"/>
  <c r="O1007" i="6"/>
  <c r="P1007" i="6" s="1"/>
  <c r="O1003" i="6"/>
  <c r="P1003" i="6" s="1"/>
  <c r="O999" i="6"/>
  <c r="P999" i="6" s="1"/>
  <c r="O995" i="6"/>
  <c r="P995" i="6" s="1"/>
  <c r="O991" i="6"/>
  <c r="P991" i="6" s="1"/>
  <c r="O987" i="6"/>
  <c r="P987" i="6" s="1"/>
  <c r="K983" i="6"/>
  <c r="O983" i="6"/>
  <c r="P983" i="6" s="1"/>
  <c r="O979" i="6"/>
  <c r="P979" i="6" s="1"/>
  <c r="O975" i="6"/>
  <c r="P975" i="6" s="1"/>
  <c r="O971" i="6"/>
  <c r="P971" i="6" s="1"/>
  <c r="K967" i="6"/>
  <c r="O967" i="6"/>
  <c r="P967" i="6" s="1"/>
  <c r="O963" i="6"/>
  <c r="P963" i="6" s="1"/>
  <c r="O959" i="6"/>
  <c r="P959" i="6" s="1"/>
  <c r="O955" i="6"/>
  <c r="P955" i="6" s="1"/>
  <c r="O951" i="6"/>
  <c r="P951" i="6" s="1"/>
  <c r="K947" i="6"/>
  <c r="O947" i="6"/>
  <c r="P947" i="6" s="1"/>
  <c r="K943" i="6"/>
  <c r="O943" i="6"/>
  <c r="P943" i="6" s="1"/>
  <c r="K939" i="6"/>
  <c r="O939" i="6"/>
  <c r="P939" i="6" s="1"/>
  <c r="O935" i="6"/>
  <c r="P935" i="6" s="1"/>
  <c r="K931" i="6"/>
  <c r="O931" i="6"/>
  <c r="P931" i="6" s="1"/>
  <c r="K927" i="6"/>
  <c r="O927" i="6"/>
  <c r="P927" i="6" s="1"/>
  <c r="K923" i="6"/>
  <c r="K919" i="6"/>
  <c r="O919" i="6"/>
  <c r="P919" i="6" s="1"/>
  <c r="K912" i="6"/>
  <c r="O912" i="6"/>
  <c r="P912" i="6" s="1"/>
  <c r="K908" i="6"/>
  <c r="O908" i="6"/>
  <c r="P908" i="6" s="1"/>
  <c r="K904" i="6"/>
  <c r="O904" i="6"/>
  <c r="P904" i="6" s="1"/>
  <c r="K900" i="6"/>
  <c r="O900" i="6"/>
  <c r="P900" i="6" s="1"/>
  <c r="R896" i="6"/>
  <c r="S896" i="6" s="1"/>
  <c r="O896" i="6"/>
  <c r="P896" i="6" s="1"/>
  <c r="K892" i="6"/>
  <c r="O892" i="6"/>
  <c r="P892" i="6" s="1"/>
  <c r="K888" i="6"/>
  <c r="O888" i="6"/>
  <c r="P888" i="6" s="1"/>
  <c r="K884" i="6"/>
  <c r="O884" i="6"/>
  <c r="P884" i="6" s="1"/>
  <c r="K880" i="6"/>
  <c r="O880" i="6"/>
  <c r="P880" i="6" s="1"/>
  <c r="K876" i="6"/>
  <c r="O876" i="6"/>
  <c r="P876" i="6" s="1"/>
  <c r="K872" i="6"/>
  <c r="O872" i="6"/>
  <c r="P872" i="6" s="1"/>
  <c r="K869" i="6"/>
  <c r="O869" i="6"/>
  <c r="P869" i="6" s="1"/>
  <c r="K865" i="6"/>
  <c r="O865" i="6"/>
  <c r="P865" i="6" s="1"/>
  <c r="K862" i="6"/>
  <c r="O862" i="6"/>
  <c r="P862" i="6" s="1"/>
  <c r="K858" i="6"/>
  <c r="O858" i="6"/>
  <c r="P858" i="6" s="1"/>
  <c r="K854" i="6"/>
  <c r="O854" i="6"/>
  <c r="P854" i="6" s="1"/>
  <c r="K850" i="6"/>
  <c r="O850" i="6"/>
  <c r="P850" i="6" s="1"/>
  <c r="W847" i="6"/>
  <c r="AB847" i="6" s="1"/>
  <c r="O847" i="6"/>
  <c r="P847" i="6" s="1"/>
  <c r="K846" i="6"/>
  <c r="O846" i="6"/>
  <c r="P846" i="6" s="1"/>
  <c r="K842" i="6"/>
  <c r="O842" i="6"/>
  <c r="P842" i="6" s="1"/>
  <c r="K838" i="6"/>
  <c r="O838" i="6"/>
  <c r="P838" i="6" s="1"/>
  <c r="K834" i="6"/>
  <c r="O834" i="6"/>
  <c r="P834" i="6" s="1"/>
  <c r="K830" i="6"/>
  <c r="O830" i="6"/>
  <c r="P830" i="6" s="1"/>
  <c r="K826" i="6"/>
  <c r="K822" i="6"/>
  <c r="O822" i="6"/>
  <c r="P822" i="6" s="1"/>
  <c r="K818" i="6"/>
  <c r="O818" i="6"/>
  <c r="P818" i="6" s="1"/>
  <c r="R814" i="6"/>
  <c r="S814" i="6" s="1"/>
  <c r="O814" i="6"/>
  <c r="P814" i="6" s="1"/>
  <c r="K810" i="6"/>
  <c r="O810" i="6"/>
  <c r="P810" i="6" s="1"/>
  <c r="K806" i="6"/>
  <c r="O806" i="6"/>
  <c r="P806" i="6" s="1"/>
  <c r="R802" i="6"/>
  <c r="S802" i="6" s="1"/>
  <c r="O802" i="6"/>
  <c r="P802" i="6" s="1"/>
  <c r="K798" i="6"/>
  <c r="O798" i="6"/>
  <c r="P798" i="6" s="1"/>
  <c r="W795" i="6"/>
  <c r="O795" i="6"/>
  <c r="P795" i="6" s="1"/>
  <c r="K794" i="6"/>
  <c r="O794" i="6"/>
  <c r="P794" i="6" s="1"/>
  <c r="O790" i="6"/>
  <c r="P790" i="6" s="1"/>
  <c r="K786" i="6"/>
  <c r="O786" i="6"/>
  <c r="P786" i="6" s="1"/>
  <c r="K782" i="6"/>
  <c r="O782" i="6"/>
  <c r="P782" i="6" s="1"/>
  <c r="K779" i="6"/>
  <c r="O779" i="6"/>
  <c r="P779" i="6" s="1"/>
  <c r="K775" i="6"/>
  <c r="O775" i="6"/>
  <c r="P775" i="6" s="1"/>
  <c r="K771" i="6"/>
  <c r="O771" i="6"/>
  <c r="P771" i="6" s="1"/>
  <c r="K767" i="6"/>
  <c r="O767" i="6"/>
  <c r="P767" i="6" s="1"/>
  <c r="K763" i="6"/>
  <c r="O763" i="6"/>
  <c r="P763" i="6" s="1"/>
  <c r="W760" i="6"/>
  <c r="AB760" i="6" s="1"/>
  <c r="O760" i="6"/>
  <c r="P760" i="6" s="1"/>
  <c r="R759" i="6"/>
  <c r="S759" i="6" s="1"/>
  <c r="O759" i="6"/>
  <c r="P759" i="6" s="1"/>
  <c r="K755" i="6"/>
  <c r="O755" i="6"/>
  <c r="P755" i="6" s="1"/>
  <c r="O751" i="6"/>
  <c r="P751" i="6" s="1"/>
  <c r="O747" i="6"/>
  <c r="P747" i="6" s="1"/>
  <c r="O743" i="6"/>
  <c r="P743" i="6" s="1"/>
  <c r="O739" i="6"/>
  <c r="P739" i="6" s="1"/>
  <c r="K736" i="6"/>
  <c r="O736" i="6"/>
  <c r="P736" i="6" s="1"/>
  <c r="O732" i="6"/>
  <c r="P732" i="6" s="1"/>
  <c r="K728" i="6"/>
  <c r="O728" i="6"/>
  <c r="P728" i="6" s="1"/>
  <c r="O724" i="6"/>
  <c r="P724" i="6" s="1"/>
  <c r="K720" i="6"/>
  <c r="O720" i="6"/>
  <c r="P720" i="6" s="1"/>
  <c r="O716" i="6"/>
  <c r="P716" i="6" s="1"/>
  <c r="K713" i="6"/>
  <c r="O713" i="6"/>
  <c r="P713" i="6" s="1"/>
  <c r="F709" i="6"/>
  <c r="O709" i="6"/>
  <c r="P709" i="6" s="1"/>
  <c r="K705" i="6"/>
  <c r="O705" i="6"/>
  <c r="P705" i="6" s="1"/>
  <c r="L702" i="6"/>
  <c r="M702" i="6" s="1"/>
  <c r="O702" i="6"/>
  <c r="P702" i="6" s="1"/>
  <c r="K701" i="6"/>
  <c r="O701" i="6"/>
  <c r="P701" i="6" s="1"/>
  <c r="K691" i="6"/>
  <c r="O691" i="6"/>
  <c r="P691" i="6" s="1"/>
  <c r="O687" i="6"/>
  <c r="P687" i="6" s="1"/>
  <c r="K683" i="6"/>
  <c r="O683" i="6"/>
  <c r="P683" i="6" s="1"/>
  <c r="O679" i="6"/>
  <c r="P679" i="6" s="1"/>
  <c r="K676" i="6"/>
  <c r="O676" i="6"/>
  <c r="P676" i="6" s="1"/>
  <c r="O672" i="6"/>
  <c r="P672" i="6" s="1"/>
  <c r="K668" i="6"/>
  <c r="K664" i="6"/>
  <c r="O664" i="6"/>
  <c r="P664" i="6" s="1"/>
  <c r="K660" i="6"/>
  <c r="O660" i="6"/>
  <c r="P660" i="6" s="1"/>
  <c r="K656" i="6"/>
  <c r="O656" i="6"/>
  <c r="P656" i="6" s="1"/>
  <c r="K652" i="6"/>
  <c r="O652" i="6"/>
  <c r="P652" i="6" s="1"/>
  <c r="K648" i="6"/>
  <c r="K644" i="6"/>
  <c r="K640" i="6"/>
  <c r="K636" i="6"/>
  <c r="O636" i="6"/>
  <c r="P636" i="6" s="1"/>
  <c r="K632" i="6"/>
  <c r="O632" i="6"/>
  <c r="P632" i="6" s="1"/>
  <c r="K628" i="6"/>
  <c r="O628" i="6"/>
  <c r="P628" i="6" s="1"/>
  <c r="W625" i="6"/>
  <c r="AB625" i="6" s="1"/>
  <c r="O625" i="6"/>
  <c r="P625" i="6" s="1"/>
  <c r="O624" i="6"/>
  <c r="P624" i="6" s="1"/>
  <c r="K620" i="6"/>
  <c r="O620" i="6"/>
  <c r="P620" i="6" s="1"/>
  <c r="K616" i="6"/>
  <c r="O616" i="6"/>
  <c r="P616" i="6" s="1"/>
  <c r="K612" i="6"/>
  <c r="O612" i="6"/>
  <c r="P612" i="6" s="1"/>
  <c r="L609" i="6"/>
  <c r="M609" i="6" s="1"/>
  <c r="O609" i="6"/>
  <c r="P609" i="6" s="1"/>
  <c r="K608" i="6"/>
  <c r="O608" i="6"/>
  <c r="P608" i="6" s="1"/>
  <c r="K604" i="6"/>
  <c r="O604" i="6"/>
  <c r="P604" i="6" s="1"/>
  <c r="K600" i="6"/>
  <c r="O600" i="6"/>
  <c r="P600" i="6" s="1"/>
  <c r="F596" i="6"/>
  <c r="O596" i="6"/>
  <c r="P596" i="6" s="1"/>
  <c r="O592" i="6"/>
  <c r="P592" i="6" s="1"/>
  <c r="K588" i="6"/>
  <c r="O588" i="6"/>
  <c r="P588" i="6" s="1"/>
  <c r="K584" i="6"/>
  <c r="O584" i="6"/>
  <c r="P584" i="6" s="1"/>
  <c r="K580" i="6"/>
  <c r="O580" i="6"/>
  <c r="P580" i="6" s="1"/>
  <c r="K576" i="6"/>
  <c r="O576" i="6"/>
  <c r="P576" i="6" s="1"/>
  <c r="K572" i="6"/>
  <c r="O572" i="6"/>
  <c r="P572" i="6" s="1"/>
  <c r="K568" i="6"/>
  <c r="O568" i="6"/>
  <c r="P568" i="6" s="1"/>
  <c r="L565" i="6"/>
  <c r="M565" i="6" s="1"/>
  <c r="O565" i="6"/>
  <c r="P565" i="6" s="1"/>
  <c r="O564" i="6"/>
  <c r="P564" i="6" s="1"/>
  <c r="L561" i="6"/>
  <c r="M561" i="6" s="1"/>
  <c r="O561" i="6"/>
  <c r="P561" i="6" s="1"/>
  <c r="K560" i="6"/>
  <c r="O560" i="6"/>
  <c r="P560" i="6" s="1"/>
  <c r="O556" i="6"/>
  <c r="P556" i="6" s="1"/>
  <c r="R555" i="6"/>
  <c r="S555" i="6" s="1"/>
  <c r="K553" i="6"/>
  <c r="O553" i="6"/>
  <c r="P553" i="6" s="1"/>
  <c r="U552" i="6"/>
  <c r="V552" i="6" s="1"/>
  <c r="L551" i="6"/>
  <c r="M551" i="6" s="1"/>
  <c r="O551" i="6"/>
  <c r="P551" i="6" s="1"/>
  <c r="R550" i="6"/>
  <c r="S550" i="6" s="1"/>
  <c r="O550" i="6"/>
  <c r="P550" i="6" s="1"/>
  <c r="F546" i="6"/>
  <c r="H546" i="6" s="1"/>
  <c r="O546" i="6"/>
  <c r="P546" i="6" s="1"/>
  <c r="K542" i="6"/>
  <c r="O542" i="6"/>
  <c r="P542" i="6" s="1"/>
  <c r="R541" i="6"/>
  <c r="S541" i="6" s="1"/>
  <c r="L540" i="6"/>
  <c r="M540" i="6" s="1"/>
  <c r="O540" i="6"/>
  <c r="P540" i="6" s="1"/>
  <c r="K539" i="6"/>
  <c r="O539" i="6"/>
  <c r="P539" i="6" s="1"/>
  <c r="L536" i="6"/>
  <c r="M536" i="6" s="1"/>
  <c r="O536" i="6"/>
  <c r="P536" i="6" s="1"/>
  <c r="K535" i="6"/>
  <c r="O535" i="6"/>
  <c r="P535" i="6" s="1"/>
  <c r="L532" i="6"/>
  <c r="M532" i="6" s="1"/>
  <c r="O532" i="6"/>
  <c r="P532" i="6" s="1"/>
  <c r="K531" i="6"/>
  <c r="O531" i="6"/>
  <c r="P531" i="6" s="1"/>
  <c r="K527" i="6"/>
  <c r="O527" i="6"/>
  <c r="P527" i="6" s="1"/>
  <c r="U526" i="6"/>
  <c r="V526" i="6" s="1"/>
  <c r="K524" i="6"/>
  <c r="O524" i="6"/>
  <c r="P524" i="6" s="1"/>
  <c r="K517" i="6"/>
  <c r="R513" i="6"/>
  <c r="S513" i="6" s="1"/>
  <c r="O513" i="6"/>
  <c r="P513" i="6" s="1"/>
  <c r="K509" i="6"/>
  <c r="O509" i="6"/>
  <c r="P509" i="6" s="1"/>
  <c r="K505" i="6"/>
  <c r="O505" i="6"/>
  <c r="P505" i="6" s="1"/>
  <c r="K501" i="6"/>
  <c r="O501" i="6"/>
  <c r="P501" i="6" s="1"/>
  <c r="K497" i="6"/>
  <c r="O497" i="6"/>
  <c r="P497" i="6" s="1"/>
  <c r="O493" i="6"/>
  <c r="P493" i="6" s="1"/>
  <c r="R489" i="6"/>
  <c r="S489" i="6" s="1"/>
  <c r="O489" i="6"/>
  <c r="P489" i="6" s="1"/>
  <c r="K485" i="6"/>
  <c r="O485" i="6"/>
  <c r="P485" i="6" s="1"/>
  <c r="K481" i="6"/>
  <c r="O481" i="6"/>
  <c r="P481" i="6" s="1"/>
  <c r="L478" i="6"/>
  <c r="M478" i="6" s="1"/>
  <c r="O478" i="6"/>
  <c r="P478" i="6" s="1"/>
  <c r="K477" i="6"/>
  <c r="O477" i="6"/>
  <c r="P477" i="6" s="1"/>
  <c r="L474" i="6"/>
  <c r="M474" i="6" s="1"/>
  <c r="O474" i="6"/>
  <c r="P474" i="6" s="1"/>
  <c r="R473" i="6"/>
  <c r="S473" i="6" s="1"/>
  <c r="O473" i="6"/>
  <c r="P473" i="6" s="1"/>
  <c r="K470" i="6"/>
  <c r="O470" i="6"/>
  <c r="P470" i="6" s="1"/>
  <c r="O466" i="6"/>
  <c r="P466" i="6" s="1"/>
  <c r="K462" i="6"/>
  <c r="K458" i="6"/>
  <c r="O458" i="6"/>
  <c r="P458" i="6" s="1"/>
  <c r="L455" i="6"/>
  <c r="M455" i="6" s="1"/>
  <c r="O455" i="6"/>
  <c r="P455" i="6" s="1"/>
  <c r="K454" i="6"/>
  <c r="O454" i="6"/>
  <c r="P454" i="6" s="1"/>
  <c r="K450" i="6"/>
  <c r="O450" i="6"/>
  <c r="P450" i="6" s="1"/>
  <c r="K446" i="6"/>
  <c r="O446" i="6"/>
  <c r="P446" i="6" s="1"/>
  <c r="O442" i="6"/>
  <c r="P442" i="6" s="1"/>
  <c r="R438" i="6"/>
  <c r="S438" i="6" s="1"/>
  <c r="O438" i="6"/>
  <c r="P438" i="6" s="1"/>
  <c r="R434" i="6"/>
  <c r="S434" i="6" s="1"/>
  <c r="O434" i="6"/>
  <c r="P434" i="6" s="1"/>
  <c r="R430" i="6"/>
  <c r="S430" i="6" s="1"/>
  <c r="O430" i="6"/>
  <c r="P430" i="6" s="1"/>
  <c r="K426" i="6"/>
  <c r="O426" i="6"/>
  <c r="P426" i="6" s="1"/>
  <c r="K422" i="6"/>
  <c r="O422" i="6"/>
  <c r="P422" i="6" s="1"/>
  <c r="K418" i="6"/>
  <c r="K414" i="6"/>
  <c r="O414" i="6"/>
  <c r="P414" i="6" s="1"/>
  <c r="K410" i="6"/>
  <c r="O410" i="6"/>
  <c r="P410" i="6" s="1"/>
  <c r="K406" i="6"/>
  <c r="O406" i="6"/>
  <c r="P406" i="6" s="1"/>
  <c r="K402" i="6"/>
  <c r="O402" i="6"/>
  <c r="P402" i="6" s="1"/>
  <c r="K399" i="6"/>
  <c r="O399" i="6"/>
  <c r="P399" i="6" s="1"/>
  <c r="K395" i="6"/>
  <c r="O395" i="6"/>
  <c r="P395" i="6" s="1"/>
  <c r="K391" i="6"/>
  <c r="O391" i="6"/>
  <c r="P391" i="6" s="1"/>
  <c r="K387" i="6"/>
  <c r="P387" i="6"/>
  <c r="O387" i="6"/>
  <c r="R383" i="6"/>
  <c r="S383" i="6" s="1"/>
  <c r="O383" i="6"/>
  <c r="P383" i="6" s="1"/>
  <c r="F379" i="6"/>
  <c r="H379" i="6" s="1"/>
  <c r="O379" i="6"/>
  <c r="P379" i="6" s="1"/>
  <c r="K375" i="6"/>
  <c r="O375" i="6"/>
  <c r="P375" i="6" s="1"/>
  <c r="O371" i="6"/>
  <c r="P371" i="6" s="1"/>
  <c r="K367" i="6"/>
  <c r="O367" i="6"/>
  <c r="P367" i="6" s="1"/>
  <c r="F359" i="6"/>
  <c r="H359" i="6" s="1"/>
  <c r="P359" i="6"/>
  <c r="O359" i="6"/>
  <c r="F355" i="6"/>
  <c r="H355" i="6" s="1"/>
  <c r="O355" i="6"/>
  <c r="P355" i="6" s="1"/>
  <c r="F351" i="6"/>
  <c r="H351" i="6" s="1"/>
  <c r="O351" i="6"/>
  <c r="P351" i="6" s="1"/>
  <c r="O347" i="6"/>
  <c r="P347" i="6" s="1"/>
  <c r="F343" i="6"/>
  <c r="H343" i="6" s="1"/>
  <c r="O343" i="6"/>
  <c r="P343" i="6" s="1"/>
  <c r="K339" i="6"/>
  <c r="K336" i="6"/>
  <c r="K332" i="6"/>
  <c r="O332" i="6"/>
  <c r="P332" i="6" s="1"/>
  <c r="L329" i="6"/>
  <c r="M329" i="6" s="1"/>
  <c r="O329" i="6"/>
  <c r="P329" i="6" s="1"/>
  <c r="K328" i="6"/>
  <c r="O328" i="6"/>
  <c r="P328" i="6" s="1"/>
  <c r="K324" i="6"/>
  <c r="O324" i="6"/>
  <c r="P324" i="6" s="1"/>
  <c r="K320" i="6"/>
  <c r="O320" i="6"/>
  <c r="P320" i="6" s="1"/>
  <c r="W317" i="6"/>
  <c r="O317" i="6"/>
  <c r="P317" i="6" s="1"/>
  <c r="K316" i="6"/>
  <c r="O316" i="6"/>
  <c r="P316" i="6" s="1"/>
  <c r="K312" i="6"/>
  <c r="O312" i="6"/>
  <c r="P312" i="6" s="1"/>
  <c r="L309" i="6"/>
  <c r="M309" i="6" s="1"/>
  <c r="O309" i="6"/>
  <c r="P309" i="6" s="1"/>
  <c r="K308" i="6"/>
  <c r="O308" i="6"/>
  <c r="P308" i="6" s="1"/>
  <c r="W307" i="6"/>
  <c r="AB307" i="6" s="1"/>
  <c r="W306" i="6"/>
  <c r="AB306" i="6" s="1"/>
  <c r="O306" i="6"/>
  <c r="P306" i="6" s="1"/>
  <c r="K305" i="6"/>
  <c r="W302" i="6"/>
  <c r="O302" i="6"/>
  <c r="P302" i="6" s="1"/>
  <c r="K301" i="6"/>
  <c r="O301" i="6"/>
  <c r="P301" i="6" s="1"/>
  <c r="K297" i="6"/>
  <c r="K294" i="6"/>
  <c r="K290" i="6"/>
  <c r="O290" i="6"/>
  <c r="P290" i="6" s="1"/>
  <c r="K286" i="6"/>
  <c r="L283" i="6"/>
  <c r="M283" i="6" s="1"/>
  <c r="O283" i="6"/>
  <c r="P283" i="6" s="1"/>
  <c r="K282" i="6"/>
  <c r="O282" i="6"/>
  <c r="P282" i="6" s="1"/>
  <c r="K278" i="6"/>
  <c r="K275" i="6"/>
  <c r="O275" i="6"/>
  <c r="P275" i="6" s="1"/>
  <c r="K273" i="6"/>
  <c r="K270" i="6"/>
  <c r="O270" i="6"/>
  <c r="P270" i="6" s="1"/>
  <c r="O266" i="6"/>
  <c r="P266" i="6" s="1"/>
  <c r="K262" i="6"/>
  <c r="O262" i="6"/>
  <c r="P262" i="6" s="1"/>
  <c r="K258" i="6"/>
  <c r="O258" i="6"/>
  <c r="P258" i="6" s="1"/>
  <c r="O254" i="6"/>
  <c r="P254" i="6" s="1"/>
  <c r="K250" i="6"/>
  <c r="O250" i="6"/>
  <c r="P250" i="6" s="1"/>
  <c r="K246" i="6"/>
  <c r="O246" i="6"/>
  <c r="P246" i="6" s="1"/>
  <c r="K242" i="6"/>
  <c r="O242" i="6"/>
  <c r="P242" i="6" s="1"/>
  <c r="K238" i="6"/>
  <c r="O238" i="6"/>
  <c r="P238" i="6" s="1"/>
  <c r="K234" i="6"/>
  <c r="K230" i="6"/>
  <c r="O230" i="6"/>
  <c r="P230" i="6" s="1"/>
  <c r="K226" i="6"/>
  <c r="O226" i="6"/>
  <c r="P226" i="6" s="1"/>
  <c r="K223" i="6"/>
  <c r="W220" i="6"/>
  <c r="AB220" i="6" s="1"/>
  <c r="O220" i="6"/>
  <c r="P220" i="6" s="1"/>
  <c r="K216" i="6"/>
  <c r="O216" i="6"/>
  <c r="P216" i="6" s="1"/>
  <c r="G213" i="6"/>
  <c r="O213" i="6"/>
  <c r="P213" i="6" s="1"/>
  <c r="K212" i="6"/>
  <c r="O212" i="6"/>
  <c r="P212" i="6" s="1"/>
  <c r="G209" i="6"/>
  <c r="O209" i="6"/>
  <c r="P209" i="6" s="1"/>
  <c r="K208" i="6"/>
  <c r="O208" i="6"/>
  <c r="P208" i="6" s="1"/>
  <c r="K204" i="6"/>
  <c r="O204" i="6"/>
  <c r="P204" i="6" s="1"/>
  <c r="K200" i="6"/>
  <c r="K196" i="6"/>
  <c r="O196" i="6"/>
  <c r="P196" i="6" s="1"/>
  <c r="K192" i="6"/>
  <c r="K188" i="6"/>
  <c r="O188" i="6"/>
  <c r="P188" i="6" s="1"/>
  <c r="W185" i="6"/>
  <c r="O185" i="6"/>
  <c r="P185" i="6" s="1"/>
  <c r="U184" i="6"/>
  <c r="V184" i="6" s="1"/>
  <c r="O184" i="6"/>
  <c r="P184" i="6" s="1"/>
  <c r="K180" i="6"/>
  <c r="O180" i="6"/>
  <c r="P180" i="6" s="1"/>
  <c r="K176" i="6"/>
  <c r="O176" i="6"/>
  <c r="P176" i="6" s="1"/>
  <c r="K172" i="6"/>
  <c r="O172" i="6"/>
  <c r="P172" i="6" s="1"/>
  <c r="K168" i="6"/>
  <c r="O168" i="6"/>
  <c r="P168" i="6" s="1"/>
  <c r="K164" i="6"/>
  <c r="O164" i="6"/>
  <c r="P164" i="6" s="1"/>
  <c r="K161" i="6"/>
  <c r="O161" i="6"/>
  <c r="P161" i="6" s="1"/>
  <c r="K157" i="6"/>
  <c r="O157" i="6"/>
  <c r="P157" i="6" s="1"/>
  <c r="K153" i="6"/>
  <c r="O153" i="6"/>
  <c r="P153" i="6" s="1"/>
  <c r="K149" i="6"/>
  <c r="O149" i="6"/>
  <c r="P149" i="6" s="1"/>
  <c r="K145" i="6"/>
  <c r="O145" i="6"/>
  <c r="P145" i="6" s="1"/>
  <c r="K141" i="6"/>
  <c r="O141" i="6"/>
  <c r="P141" i="6" s="1"/>
  <c r="O137" i="6"/>
  <c r="P137" i="6" s="1"/>
  <c r="K133" i="6"/>
  <c r="W130" i="6"/>
  <c r="O130" i="6"/>
  <c r="P130" i="6" s="1"/>
  <c r="K129" i="6"/>
  <c r="O129" i="6"/>
  <c r="P129" i="6" s="1"/>
  <c r="K125" i="6"/>
  <c r="O125" i="6"/>
  <c r="P125" i="6" s="1"/>
  <c r="K121" i="6"/>
  <c r="O121" i="6"/>
  <c r="P121" i="6" s="1"/>
  <c r="K117" i="6"/>
  <c r="K113" i="6"/>
  <c r="K109" i="6"/>
  <c r="O109" i="6"/>
  <c r="P109" i="6" s="1"/>
  <c r="R105" i="6"/>
  <c r="S105" i="6" s="1"/>
  <c r="O105" i="6"/>
  <c r="P105" i="6" s="1"/>
  <c r="W102" i="6"/>
  <c r="AB102" i="6" s="1"/>
  <c r="O102" i="6"/>
  <c r="P102" i="6" s="1"/>
  <c r="K101" i="6"/>
  <c r="W98" i="6"/>
  <c r="O98" i="6"/>
  <c r="P98" i="6" s="1"/>
  <c r="K97" i="6"/>
  <c r="K93" i="6"/>
  <c r="K89" i="6"/>
  <c r="O89" i="6"/>
  <c r="P89" i="6" s="1"/>
  <c r="K85" i="6"/>
  <c r="O85" i="6"/>
  <c r="P85" i="6" s="1"/>
  <c r="K81" i="6"/>
  <c r="O81" i="6"/>
  <c r="P81" i="6" s="1"/>
  <c r="O77" i="6"/>
  <c r="P77" i="6" s="1"/>
  <c r="O73" i="6"/>
  <c r="P73" i="6" s="1"/>
  <c r="K69" i="6"/>
  <c r="O69" i="6"/>
  <c r="P69" i="6" s="1"/>
  <c r="K65" i="6"/>
  <c r="O65" i="6"/>
  <c r="P65" i="6" s="1"/>
  <c r="K61" i="6"/>
  <c r="O61" i="6"/>
  <c r="P61" i="6" s="1"/>
  <c r="K57" i="6"/>
  <c r="O57" i="6"/>
  <c r="P57" i="6" s="1"/>
  <c r="K53" i="6"/>
  <c r="O53" i="6"/>
  <c r="P53" i="6" s="1"/>
  <c r="K49" i="6"/>
  <c r="O49" i="6"/>
  <c r="P49" i="6" s="1"/>
  <c r="K45" i="6"/>
  <c r="O45" i="6"/>
  <c r="P45" i="6" s="1"/>
  <c r="K41" i="6"/>
  <c r="O41" i="6"/>
  <c r="P41" i="6" s="1"/>
  <c r="K37" i="6"/>
  <c r="O37" i="6"/>
  <c r="P37" i="6" s="1"/>
  <c r="K33" i="6"/>
  <c r="O33" i="6"/>
  <c r="P33" i="6" s="1"/>
  <c r="O29" i="6"/>
  <c r="P29" i="6" s="1"/>
  <c r="K25" i="6"/>
  <c r="O25" i="6"/>
  <c r="P25" i="6" s="1"/>
  <c r="O21" i="6"/>
  <c r="P21" i="6" s="1"/>
  <c r="O17" i="6"/>
  <c r="P17" i="6" s="1"/>
  <c r="K13" i="6"/>
  <c r="O13" i="6"/>
  <c r="P13" i="6" s="1"/>
  <c r="K9" i="6"/>
  <c r="O9" i="6"/>
  <c r="P9" i="6" s="1"/>
  <c r="K1399" i="6"/>
  <c r="O1399" i="6"/>
  <c r="P1399" i="6" s="1"/>
  <c r="D1389" i="6"/>
  <c r="O1389" i="6"/>
  <c r="P1389" i="6" s="1"/>
  <c r="O1388" i="6"/>
  <c r="P1388" i="6" s="1"/>
  <c r="K1404" i="6"/>
  <c r="O1404" i="6"/>
  <c r="P1404" i="6" s="1"/>
  <c r="K1400" i="6"/>
  <c r="O1400" i="6"/>
  <c r="P1400" i="6" s="1"/>
  <c r="O1396" i="6"/>
  <c r="P1396" i="6" s="1"/>
  <c r="K1392" i="6"/>
  <c r="O1392" i="6"/>
  <c r="P1392" i="6" s="1"/>
  <c r="K1385" i="6"/>
  <c r="O1385" i="6"/>
  <c r="P1385" i="6" s="1"/>
  <c r="K1381" i="6"/>
  <c r="O1381" i="6"/>
  <c r="P1381" i="6" s="1"/>
  <c r="O1377" i="6"/>
  <c r="P1377" i="6" s="1"/>
  <c r="K1374" i="6"/>
  <c r="O1374" i="6"/>
  <c r="P1374" i="6" s="1"/>
  <c r="K1370" i="6"/>
  <c r="L1370" i="6" s="1"/>
  <c r="M1370" i="6" s="1"/>
  <c r="O1370" i="6"/>
  <c r="P1370" i="6" s="1"/>
  <c r="K1366" i="6"/>
  <c r="O1366" i="6"/>
  <c r="P1366" i="6" s="1"/>
  <c r="K1362" i="6"/>
  <c r="O1362" i="6"/>
  <c r="P1362" i="6" s="1"/>
  <c r="W1359" i="6"/>
  <c r="AB1359" i="6" s="1"/>
  <c r="O1359" i="6"/>
  <c r="P1359" i="6" s="1"/>
  <c r="K1358" i="6"/>
  <c r="O1358" i="6"/>
  <c r="P1358" i="6" s="1"/>
  <c r="K1354" i="6"/>
  <c r="O1354" i="6"/>
  <c r="P1354" i="6" s="1"/>
  <c r="K1350" i="6"/>
  <c r="O1350" i="6"/>
  <c r="P1350" i="6" s="1"/>
  <c r="U1346" i="6"/>
  <c r="V1346" i="6" s="1"/>
  <c r="O1346" i="6"/>
  <c r="P1346" i="6" s="1"/>
  <c r="U1342" i="6"/>
  <c r="V1342" i="6" s="1"/>
  <c r="O1342" i="6"/>
  <c r="P1342" i="6" s="1"/>
  <c r="U1338" i="6"/>
  <c r="V1338" i="6" s="1"/>
  <c r="O1338" i="6"/>
  <c r="P1338" i="6" s="1"/>
  <c r="K1334" i="6"/>
  <c r="O1334" i="6"/>
  <c r="P1334" i="6" s="1"/>
  <c r="L1331" i="6"/>
  <c r="M1331" i="6" s="1"/>
  <c r="O1331" i="6"/>
  <c r="P1331" i="6" s="1"/>
  <c r="K1330" i="6"/>
  <c r="L1330" i="6" s="1"/>
  <c r="M1330" i="6" s="1"/>
  <c r="O1330" i="6"/>
  <c r="P1330" i="6" s="1"/>
  <c r="W1327" i="6"/>
  <c r="AB1327" i="6" s="1"/>
  <c r="O1327" i="6"/>
  <c r="P1327" i="6" s="1"/>
  <c r="K1326" i="6"/>
  <c r="L1326" i="6" s="1"/>
  <c r="M1326" i="6" s="1"/>
  <c r="O1326" i="6"/>
  <c r="P1326" i="6" s="1"/>
  <c r="W1323" i="6"/>
  <c r="AB1323" i="6" s="1"/>
  <c r="O1323" i="6"/>
  <c r="P1323" i="6" s="1"/>
  <c r="K1322" i="6"/>
  <c r="L1322" i="6" s="1"/>
  <c r="M1322" i="6" s="1"/>
  <c r="O1322" i="6"/>
  <c r="P1322" i="6" s="1"/>
  <c r="K1318" i="6"/>
  <c r="L1318" i="6" s="1"/>
  <c r="M1318" i="6" s="1"/>
  <c r="O1318" i="6"/>
  <c r="P1318" i="6" s="1"/>
  <c r="K1314" i="6"/>
  <c r="L1314" i="6" s="1"/>
  <c r="M1314" i="6" s="1"/>
  <c r="O1314" i="6"/>
  <c r="P1314" i="6" s="1"/>
  <c r="O1310" i="6"/>
  <c r="P1310" i="6" s="1"/>
  <c r="O1306" i="6"/>
  <c r="P1306" i="6" s="1"/>
  <c r="K1302" i="6"/>
  <c r="L1302" i="6" s="1"/>
  <c r="M1302" i="6" s="1"/>
  <c r="O1302" i="6"/>
  <c r="P1302" i="6" s="1"/>
  <c r="L1299" i="6"/>
  <c r="M1299" i="6" s="1"/>
  <c r="O1299" i="6"/>
  <c r="P1299" i="6" s="1"/>
  <c r="O1298" i="6"/>
  <c r="P1298" i="6" s="1"/>
  <c r="K1294" i="6"/>
  <c r="O1294" i="6"/>
  <c r="P1294" i="6" s="1"/>
  <c r="W1291" i="6"/>
  <c r="AB1291" i="6" s="1"/>
  <c r="O1291" i="6"/>
  <c r="P1291" i="6" s="1"/>
  <c r="K1290" i="6"/>
  <c r="O1290" i="6"/>
  <c r="P1290" i="6" s="1"/>
  <c r="K1286" i="6"/>
  <c r="O1286" i="6"/>
  <c r="P1286" i="6" s="1"/>
  <c r="K1282" i="6"/>
  <c r="O1282" i="6"/>
  <c r="P1282" i="6" s="1"/>
  <c r="K1278" i="6"/>
  <c r="L1278" i="6" s="1"/>
  <c r="M1278" i="6" s="1"/>
  <c r="O1278" i="6"/>
  <c r="P1278" i="6" s="1"/>
  <c r="K1274" i="6"/>
  <c r="L1274" i="6" s="1"/>
  <c r="M1274" i="6" s="1"/>
  <c r="O1274" i="6"/>
  <c r="P1274" i="6" s="1"/>
  <c r="K1267" i="6"/>
  <c r="O1267" i="6"/>
  <c r="P1267" i="6" s="1"/>
  <c r="K1261" i="6"/>
  <c r="L1261" i="6" s="1"/>
  <c r="M1261" i="6" s="1"/>
  <c r="O1261" i="6"/>
  <c r="P1261" i="6" s="1"/>
  <c r="K1257" i="6"/>
  <c r="L1257" i="6" s="1"/>
  <c r="M1257" i="6" s="1"/>
  <c r="O1257" i="6"/>
  <c r="P1257" i="6" s="1"/>
  <c r="K1253" i="6"/>
  <c r="O1253" i="6"/>
  <c r="P1253" i="6" s="1"/>
  <c r="K1249" i="6"/>
  <c r="O1249" i="6"/>
  <c r="P1249" i="6" s="1"/>
  <c r="D1247" i="6"/>
  <c r="O1247" i="6"/>
  <c r="P1247" i="6" s="1"/>
  <c r="O1246" i="6"/>
  <c r="P1246" i="6" s="1"/>
  <c r="K1243" i="6"/>
  <c r="O1243" i="6"/>
  <c r="P1243" i="6" s="1"/>
  <c r="O1240" i="6"/>
  <c r="P1240" i="6" s="1"/>
  <c r="K1236" i="6"/>
  <c r="O1236" i="6"/>
  <c r="P1236" i="6" s="1"/>
  <c r="K1232" i="6"/>
  <c r="O1232" i="6"/>
  <c r="P1232" i="6" s="1"/>
  <c r="K1228" i="6"/>
  <c r="O1228" i="6"/>
  <c r="P1228" i="6" s="1"/>
  <c r="L1225" i="6"/>
  <c r="M1225" i="6" s="1"/>
  <c r="O1225" i="6"/>
  <c r="P1225" i="6" s="1"/>
  <c r="K1224" i="6"/>
  <c r="O1224" i="6"/>
  <c r="P1224" i="6" s="1"/>
  <c r="K1220" i="6"/>
  <c r="O1220" i="6"/>
  <c r="P1220" i="6" s="1"/>
  <c r="L1217" i="6"/>
  <c r="M1217" i="6" s="1"/>
  <c r="O1217" i="6"/>
  <c r="P1217" i="6" s="1"/>
  <c r="K1216" i="6"/>
  <c r="O1216" i="6"/>
  <c r="P1216" i="6" s="1"/>
  <c r="K1212" i="6"/>
  <c r="O1212" i="6"/>
  <c r="P1212" i="6" s="1"/>
  <c r="K1209" i="6"/>
  <c r="O1209" i="6"/>
  <c r="P1209" i="6" s="1"/>
  <c r="K1205" i="6"/>
  <c r="O1205" i="6"/>
  <c r="P1205" i="6" s="1"/>
  <c r="K1202" i="6"/>
  <c r="O1202" i="6"/>
  <c r="P1202" i="6" s="1"/>
  <c r="G1199" i="6"/>
  <c r="O1199" i="6"/>
  <c r="P1199" i="6" s="1"/>
  <c r="K1198" i="6"/>
  <c r="O1198" i="6"/>
  <c r="P1198" i="6" s="1"/>
  <c r="K1194" i="6"/>
  <c r="O1194" i="6"/>
  <c r="P1194" i="6" s="1"/>
  <c r="K1190" i="6"/>
  <c r="O1190" i="6"/>
  <c r="P1190" i="6" s="1"/>
  <c r="K1186" i="6"/>
  <c r="O1186" i="6"/>
  <c r="P1186" i="6" s="1"/>
  <c r="K1182" i="6"/>
  <c r="O1182" i="6"/>
  <c r="P1182" i="6" s="1"/>
  <c r="K1179" i="6"/>
  <c r="O1179" i="6"/>
  <c r="P1179" i="6" s="1"/>
  <c r="K1175" i="6"/>
  <c r="O1175" i="6"/>
  <c r="P1175" i="6" s="1"/>
  <c r="K1171" i="6"/>
  <c r="O1171" i="6"/>
  <c r="P1171" i="6" s="1"/>
  <c r="G1168" i="6"/>
  <c r="O1168" i="6"/>
  <c r="P1168" i="6" s="1"/>
  <c r="O1167" i="6"/>
  <c r="P1167" i="6" s="1"/>
  <c r="K1163" i="6"/>
  <c r="O1163" i="6"/>
  <c r="P1163" i="6" s="1"/>
  <c r="K1160" i="6"/>
  <c r="O1160" i="6"/>
  <c r="P1160" i="6" s="1"/>
  <c r="K1156" i="6"/>
  <c r="O1156" i="6"/>
  <c r="P1156" i="6" s="1"/>
  <c r="K1153" i="6"/>
  <c r="O1153" i="6"/>
  <c r="P1153" i="6" s="1"/>
  <c r="K1149" i="6"/>
  <c r="O1149" i="6"/>
  <c r="P1149" i="6" s="1"/>
  <c r="K1145" i="6"/>
  <c r="O1145" i="6"/>
  <c r="P1145" i="6" s="1"/>
  <c r="K1141" i="6"/>
  <c r="L1141" i="6" s="1"/>
  <c r="M1141" i="6" s="1"/>
  <c r="O1141" i="6"/>
  <c r="P1141" i="6" s="1"/>
  <c r="K1138" i="6"/>
  <c r="O1138" i="6"/>
  <c r="P1138" i="6" s="1"/>
  <c r="K1134" i="6"/>
  <c r="O1134" i="6"/>
  <c r="P1134" i="6" s="1"/>
  <c r="K1130" i="6"/>
  <c r="O1130" i="6"/>
  <c r="P1130" i="6" s="1"/>
  <c r="K1127" i="6"/>
  <c r="O1127" i="6"/>
  <c r="P1127" i="6" s="1"/>
  <c r="K1123" i="6"/>
  <c r="O1123" i="6"/>
  <c r="P1123" i="6" s="1"/>
  <c r="L1120" i="6"/>
  <c r="M1120" i="6" s="1"/>
  <c r="O1120" i="6"/>
  <c r="P1120" i="6" s="1"/>
  <c r="K1119" i="6"/>
  <c r="O1119" i="6"/>
  <c r="P1119" i="6" s="1"/>
  <c r="K1115" i="6"/>
  <c r="O1115" i="6"/>
  <c r="P1115" i="6" s="1"/>
  <c r="K1112" i="6"/>
  <c r="O1112" i="6"/>
  <c r="P1112" i="6" s="1"/>
  <c r="K1108" i="6"/>
  <c r="O1108" i="6"/>
  <c r="P1108" i="6" s="1"/>
  <c r="K1105" i="6"/>
  <c r="O1105" i="6"/>
  <c r="P1105" i="6" s="1"/>
  <c r="G1102" i="6"/>
  <c r="O1102" i="6"/>
  <c r="P1102" i="6" s="1"/>
  <c r="K1101" i="6"/>
  <c r="L1101" i="6" s="1"/>
  <c r="M1101" i="6" s="1"/>
  <c r="O1101" i="6"/>
  <c r="P1101" i="6" s="1"/>
  <c r="K1097" i="6"/>
  <c r="O1097" i="6"/>
  <c r="P1097" i="6" s="1"/>
  <c r="K1093" i="6"/>
  <c r="O1093" i="6"/>
  <c r="P1093" i="6" s="1"/>
  <c r="G1090" i="6"/>
  <c r="O1090" i="6"/>
  <c r="P1090" i="6" s="1"/>
  <c r="K1089" i="6"/>
  <c r="O1089" i="6"/>
  <c r="P1089" i="6" s="1"/>
  <c r="G1086" i="6"/>
  <c r="O1086" i="6"/>
  <c r="P1086" i="6" s="1"/>
  <c r="K1085" i="6"/>
  <c r="O1085" i="6"/>
  <c r="P1085" i="6" s="1"/>
  <c r="G1079" i="6"/>
  <c r="O1079" i="6"/>
  <c r="P1079" i="6" s="1"/>
  <c r="K1078" i="6"/>
  <c r="O1078" i="6"/>
  <c r="P1078" i="6" s="1"/>
  <c r="G1075" i="6"/>
  <c r="O1075" i="6"/>
  <c r="P1075" i="6" s="1"/>
  <c r="K1074" i="6"/>
  <c r="O1074" i="6"/>
  <c r="P1074" i="6" s="1"/>
  <c r="K1070" i="6"/>
  <c r="O1070" i="6"/>
  <c r="P1070" i="6" s="1"/>
  <c r="K1066" i="6"/>
  <c r="O1066" i="6"/>
  <c r="P1066" i="6" s="1"/>
  <c r="K1062" i="6"/>
  <c r="O1062" i="6"/>
  <c r="P1062" i="6" s="1"/>
  <c r="K1058" i="6"/>
  <c r="O1058" i="6"/>
  <c r="P1058" i="6" s="1"/>
  <c r="K1054" i="6"/>
  <c r="O1054" i="6"/>
  <c r="P1054" i="6" s="1"/>
  <c r="K1050" i="6"/>
  <c r="O1050" i="6"/>
  <c r="P1050" i="6" s="1"/>
  <c r="O1046" i="6"/>
  <c r="P1046" i="6" s="1"/>
  <c r="K1042" i="6"/>
  <c r="O1042" i="6"/>
  <c r="P1042" i="6" s="1"/>
  <c r="F1038" i="6"/>
  <c r="H1038" i="6" s="1"/>
  <c r="O1038" i="6"/>
  <c r="P1038" i="6" s="1"/>
  <c r="F1034" i="6"/>
  <c r="O1034" i="6"/>
  <c r="P1034" i="6" s="1"/>
  <c r="K1030" i="6"/>
  <c r="O1030" i="6"/>
  <c r="P1030" i="6" s="1"/>
  <c r="K1026" i="6"/>
  <c r="O1026" i="6"/>
  <c r="P1026" i="6" s="1"/>
  <c r="O1022" i="6"/>
  <c r="P1022" i="6" s="1"/>
  <c r="F1018" i="6"/>
  <c r="O1018" i="6"/>
  <c r="P1018" i="6" s="1"/>
  <c r="K1014" i="6"/>
  <c r="O1014" i="6"/>
  <c r="P1014" i="6" s="1"/>
  <c r="O1010" i="6"/>
  <c r="P1010" i="6" s="1"/>
  <c r="O1006" i="6"/>
  <c r="P1006" i="6" s="1"/>
  <c r="O1002" i="6"/>
  <c r="P1002" i="6" s="1"/>
  <c r="R998" i="6"/>
  <c r="S998" i="6" s="1"/>
  <c r="O998" i="6"/>
  <c r="P998" i="6" s="1"/>
  <c r="R994" i="6"/>
  <c r="S994" i="6" s="1"/>
  <c r="O994" i="6"/>
  <c r="P994" i="6" s="1"/>
  <c r="O990" i="6"/>
  <c r="P990" i="6" s="1"/>
  <c r="K986" i="6"/>
  <c r="L986" i="6" s="1"/>
  <c r="M986" i="6" s="1"/>
  <c r="O986" i="6"/>
  <c r="P986" i="6" s="1"/>
  <c r="O982" i="6"/>
  <c r="P982" i="6" s="1"/>
  <c r="K978" i="6"/>
  <c r="O978" i="6"/>
  <c r="P978" i="6" s="1"/>
  <c r="O974" i="6"/>
  <c r="P974" i="6" s="1"/>
  <c r="K970" i="6"/>
  <c r="O970" i="6"/>
  <c r="P970" i="6" s="1"/>
  <c r="O966" i="6"/>
  <c r="P966" i="6" s="1"/>
  <c r="K962" i="6"/>
  <c r="O962" i="6"/>
  <c r="P962" i="6" s="1"/>
  <c r="O958" i="6"/>
  <c r="P958" i="6" s="1"/>
  <c r="R954" i="6"/>
  <c r="S954" i="6" s="1"/>
  <c r="O954" i="6"/>
  <c r="P954" i="6" s="1"/>
  <c r="R950" i="6"/>
  <c r="S950" i="6" s="1"/>
  <c r="O950" i="6"/>
  <c r="P950" i="6" s="1"/>
  <c r="K946" i="6"/>
  <c r="O946" i="6"/>
  <c r="P946" i="6" s="1"/>
  <c r="K942" i="6"/>
  <c r="L942" i="6" s="1"/>
  <c r="M942" i="6" s="1"/>
  <c r="O942" i="6"/>
  <c r="P942" i="6" s="1"/>
  <c r="K938" i="6"/>
  <c r="L938" i="6" s="1"/>
  <c r="M938" i="6" s="1"/>
  <c r="O938" i="6"/>
  <c r="P938" i="6" s="1"/>
  <c r="O934" i="6"/>
  <c r="P934" i="6" s="1"/>
  <c r="K930" i="6"/>
  <c r="O930" i="6"/>
  <c r="P930" i="6" s="1"/>
  <c r="O926" i="6"/>
  <c r="P926" i="6" s="1"/>
  <c r="W923" i="6"/>
  <c r="O923" i="6"/>
  <c r="P923" i="6" s="1"/>
  <c r="K922" i="6"/>
  <c r="O922" i="6"/>
  <c r="P922" i="6" s="1"/>
  <c r="F918" i="6"/>
  <c r="O918" i="6"/>
  <c r="P918" i="6" s="1"/>
  <c r="K915" i="6"/>
  <c r="O915" i="6"/>
  <c r="P915" i="6" s="1"/>
  <c r="K911" i="6"/>
  <c r="O911" i="6"/>
  <c r="P911" i="6" s="1"/>
  <c r="O907" i="6"/>
  <c r="P907" i="6" s="1"/>
  <c r="K903" i="6"/>
  <c r="O903" i="6"/>
  <c r="P903" i="6" s="1"/>
  <c r="K899" i="6"/>
  <c r="O899" i="6"/>
  <c r="P899" i="6" s="1"/>
  <c r="K895" i="6"/>
  <c r="O895" i="6"/>
  <c r="P895" i="6" s="1"/>
  <c r="K891" i="6"/>
  <c r="O891" i="6"/>
  <c r="P891" i="6" s="1"/>
  <c r="K887" i="6"/>
  <c r="O887" i="6"/>
  <c r="P887" i="6" s="1"/>
  <c r="K883" i="6"/>
  <c r="O883" i="6"/>
  <c r="P883" i="6" s="1"/>
  <c r="K879" i="6"/>
  <c r="O879" i="6"/>
  <c r="P879" i="6" s="1"/>
  <c r="K875" i="6"/>
  <c r="O875" i="6"/>
  <c r="P875" i="6" s="1"/>
  <c r="K871" i="6"/>
  <c r="L871" i="6" s="1"/>
  <c r="M871" i="6" s="1"/>
  <c r="O871" i="6"/>
  <c r="P871" i="6" s="1"/>
  <c r="O868" i="6"/>
  <c r="P868" i="6" s="1"/>
  <c r="K864" i="6"/>
  <c r="L864" i="6" s="1"/>
  <c r="M864" i="6" s="1"/>
  <c r="O864" i="6"/>
  <c r="P864" i="6" s="1"/>
  <c r="K861" i="6"/>
  <c r="L861" i="6" s="1"/>
  <c r="M861" i="6" s="1"/>
  <c r="O861" i="6"/>
  <c r="P861" i="6" s="1"/>
  <c r="K857" i="6"/>
  <c r="L857" i="6" s="1"/>
  <c r="M857" i="6" s="1"/>
  <c r="O857" i="6"/>
  <c r="P857" i="6" s="1"/>
  <c r="K853" i="6"/>
  <c r="L853" i="6" s="1"/>
  <c r="M853" i="6" s="1"/>
  <c r="O853" i="6"/>
  <c r="P853" i="6" s="1"/>
  <c r="K849" i="6"/>
  <c r="O849" i="6"/>
  <c r="P849" i="6" s="1"/>
  <c r="K845" i="6"/>
  <c r="O845" i="6"/>
  <c r="P845" i="6" s="1"/>
  <c r="K841" i="6"/>
  <c r="O841" i="6"/>
  <c r="P841" i="6" s="1"/>
  <c r="K837" i="6"/>
  <c r="O837" i="6"/>
  <c r="P837" i="6" s="1"/>
  <c r="K833" i="6"/>
  <c r="O833" i="6"/>
  <c r="P833" i="6" s="1"/>
  <c r="K829" i="6"/>
  <c r="O829" i="6"/>
  <c r="P829" i="6" s="1"/>
  <c r="W826" i="6"/>
  <c r="O826" i="6"/>
  <c r="P826" i="6" s="1"/>
  <c r="K825" i="6"/>
  <c r="O825" i="6"/>
  <c r="P825" i="6" s="1"/>
  <c r="K821" i="6"/>
  <c r="O821" i="6"/>
  <c r="P821" i="6" s="1"/>
  <c r="K817" i="6"/>
  <c r="O817" i="6"/>
  <c r="P817" i="6" s="1"/>
  <c r="K813" i="6"/>
  <c r="O813" i="6"/>
  <c r="P813" i="6" s="1"/>
  <c r="K809" i="6"/>
  <c r="O809" i="6"/>
  <c r="P809" i="6" s="1"/>
  <c r="K805" i="6"/>
  <c r="O805" i="6"/>
  <c r="P805" i="6" s="1"/>
  <c r="K801" i="6"/>
  <c r="O801" i="6"/>
  <c r="P801" i="6" s="1"/>
  <c r="O797" i="6"/>
  <c r="P797" i="6" s="1"/>
  <c r="K793" i="6"/>
  <c r="L793" i="6" s="1"/>
  <c r="M793" i="6" s="1"/>
  <c r="O793" i="6"/>
  <c r="P793" i="6" s="1"/>
  <c r="K789" i="6"/>
  <c r="L789" i="6" s="1"/>
  <c r="M789" i="6" s="1"/>
  <c r="O789" i="6"/>
  <c r="P789" i="6" s="1"/>
  <c r="K785" i="6"/>
  <c r="O785" i="6"/>
  <c r="P785" i="6" s="1"/>
  <c r="K778" i="6"/>
  <c r="O778" i="6"/>
  <c r="P778" i="6" s="1"/>
  <c r="K774" i="6"/>
  <c r="O774" i="6"/>
  <c r="P774" i="6" s="1"/>
  <c r="K770" i="6"/>
  <c r="O770" i="6"/>
  <c r="P770" i="6" s="1"/>
  <c r="O766" i="6"/>
  <c r="P766" i="6" s="1"/>
  <c r="K762" i="6"/>
  <c r="O762" i="6"/>
  <c r="P762" i="6" s="1"/>
  <c r="O758" i="6"/>
  <c r="P758" i="6" s="1"/>
  <c r="K754" i="6"/>
  <c r="O754" i="6"/>
  <c r="P754" i="6" s="1"/>
  <c r="K750" i="6"/>
  <c r="O750" i="6"/>
  <c r="P750" i="6" s="1"/>
  <c r="K746" i="6"/>
  <c r="O746" i="6"/>
  <c r="P746" i="6" s="1"/>
  <c r="K742" i="6"/>
  <c r="O742" i="6"/>
  <c r="P742" i="6" s="1"/>
  <c r="O738" i="6"/>
  <c r="P738" i="6" s="1"/>
  <c r="W737" i="6"/>
  <c r="AB737" i="6" s="1"/>
  <c r="O735" i="6"/>
  <c r="P735" i="6" s="1"/>
  <c r="O731" i="6"/>
  <c r="P731" i="6" s="1"/>
  <c r="O727" i="6"/>
  <c r="P727" i="6" s="1"/>
  <c r="R723" i="6"/>
  <c r="S723" i="6" s="1"/>
  <c r="O723" i="6"/>
  <c r="P723" i="6" s="1"/>
  <c r="O719" i="6"/>
  <c r="P719" i="6" s="1"/>
  <c r="R715" i="6"/>
  <c r="S715" i="6" s="1"/>
  <c r="O715" i="6"/>
  <c r="P715" i="6" s="1"/>
  <c r="K712" i="6"/>
  <c r="O712" i="6"/>
  <c r="P712" i="6" s="1"/>
  <c r="O708" i="6"/>
  <c r="P708" i="6" s="1"/>
  <c r="K704" i="6"/>
  <c r="O704" i="6"/>
  <c r="P704" i="6" s="1"/>
  <c r="O700" i="6"/>
  <c r="P700" i="6" s="1"/>
  <c r="K697" i="6"/>
  <c r="O697" i="6"/>
  <c r="P697" i="6" s="1"/>
  <c r="K694" i="6"/>
  <c r="O694" i="6"/>
  <c r="P694" i="6" s="1"/>
  <c r="K690" i="6"/>
  <c r="O690" i="6"/>
  <c r="P690" i="6" s="1"/>
  <c r="K686" i="6"/>
  <c r="L686" i="6" s="1"/>
  <c r="M686" i="6" s="1"/>
  <c r="O686" i="6"/>
  <c r="P686" i="6" s="1"/>
  <c r="K682" i="6"/>
  <c r="L682" i="6" s="1"/>
  <c r="M682" i="6" s="1"/>
  <c r="O682" i="6"/>
  <c r="P682" i="6" s="1"/>
  <c r="K678" i="6"/>
  <c r="L678" i="6" s="1"/>
  <c r="M678" i="6" s="1"/>
  <c r="O678" i="6"/>
  <c r="P678" i="6" s="1"/>
  <c r="K675" i="6"/>
  <c r="L675" i="6" s="1"/>
  <c r="M675" i="6" s="1"/>
  <c r="O675" i="6"/>
  <c r="P675" i="6" s="1"/>
  <c r="K671" i="6"/>
  <c r="O671" i="6"/>
  <c r="P671" i="6" s="1"/>
  <c r="W668" i="6"/>
  <c r="O668" i="6"/>
  <c r="P668" i="6" s="1"/>
  <c r="K667" i="6"/>
  <c r="O667" i="6"/>
  <c r="P667" i="6" s="1"/>
  <c r="O663" i="6"/>
  <c r="P663" i="6" s="1"/>
  <c r="O659" i="6"/>
  <c r="P659" i="6" s="1"/>
  <c r="O655" i="6"/>
  <c r="P655" i="6" s="1"/>
  <c r="O651" i="6"/>
  <c r="P651" i="6" s="1"/>
  <c r="L648" i="6"/>
  <c r="M648" i="6" s="1"/>
  <c r="O648" i="6"/>
  <c r="P648" i="6" s="1"/>
  <c r="O647" i="6"/>
  <c r="P647" i="6" s="1"/>
  <c r="L644" i="6"/>
  <c r="M644" i="6" s="1"/>
  <c r="O644" i="6"/>
  <c r="P644" i="6" s="1"/>
  <c r="O643" i="6"/>
  <c r="P643" i="6" s="1"/>
  <c r="L640" i="6"/>
  <c r="M640" i="6" s="1"/>
  <c r="O640" i="6"/>
  <c r="P640" i="6" s="1"/>
  <c r="O639" i="6"/>
  <c r="P639" i="6" s="1"/>
  <c r="O635" i="6"/>
  <c r="P635" i="6" s="1"/>
  <c r="O631" i="6"/>
  <c r="P631" i="6" s="1"/>
  <c r="O627" i="6"/>
  <c r="P627" i="6" s="1"/>
  <c r="R623" i="6"/>
  <c r="S623" i="6" s="1"/>
  <c r="O623" i="6"/>
  <c r="P623" i="6" s="1"/>
  <c r="K619" i="6"/>
  <c r="O619" i="6"/>
  <c r="P619" i="6" s="1"/>
  <c r="K615" i="6"/>
  <c r="O615" i="6"/>
  <c r="P615" i="6" s="1"/>
  <c r="K611" i="6"/>
  <c r="O611" i="6"/>
  <c r="P611" i="6" s="1"/>
  <c r="K607" i="6"/>
  <c r="O607" i="6"/>
  <c r="P607" i="6" s="1"/>
  <c r="K603" i="6"/>
  <c r="O603" i="6"/>
  <c r="P603" i="6" s="1"/>
  <c r="K599" i="6"/>
  <c r="O599" i="6"/>
  <c r="P599" i="6" s="1"/>
  <c r="K595" i="6"/>
  <c r="O595" i="6"/>
  <c r="P595" i="6" s="1"/>
  <c r="K591" i="6"/>
  <c r="O591" i="6"/>
  <c r="P591" i="6" s="1"/>
  <c r="K587" i="6"/>
  <c r="L587" i="6" s="1"/>
  <c r="M587" i="6" s="1"/>
  <c r="O587" i="6"/>
  <c r="P587" i="6" s="1"/>
  <c r="K583" i="6"/>
  <c r="O583" i="6"/>
  <c r="P583" i="6" s="1"/>
  <c r="K579" i="6"/>
  <c r="O579" i="6"/>
  <c r="P579" i="6" s="1"/>
  <c r="K575" i="6"/>
  <c r="O575" i="6"/>
  <c r="P575" i="6" s="1"/>
  <c r="K571" i="6"/>
  <c r="L571" i="6" s="1"/>
  <c r="M571" i="6" s="1"/>
  <c r="O571" i="6"/>
  <c r="P571" i="6" s="1"/>
  <c r="K567" i="6"/>
  <c r="O567" i="6"/>
  <c r="P567" i="6" s="1"/>
  <c r="K563" i="6"/>
  <c r="O563" i="6"/>
  <c r="P563" i="6" s="1"/>
  <c r="K559" i="6"/>
  <c r="O559" i="6"/>
  <c r="P559" i="6" s="1"/>
  <c r="O549" i="6"/>
  <c r="P549" i="6" s="1"/>
  <c r="K545" i="6"/>
  <c r="O545" i="6"/>
  <c r="P545" i="6" s="1"/>
  <c r="O538" i="6"/>
  <c r="P538" i="6" s="1"/>
  <c r="O534" i="6"/>
  <c r="P534" i="6" s="1"/>
  <c r="O530" i="6"/>
  <c r="P530" i="6" s="1"/>
  <c r="K523" i="6"/>
  <c r="O523" i="6"/>
  <c r="P523" i="6" s="1"/>
  <c r="K520" i="6"/>
  <c r="O520" i="6"/>
  <c r="P520" i="6" s="1"/>
  <c r="W517" i="6"/>
  <c r="O517" i="6"/>
  <c r="P517" i="6" s="1"/>
  <c r="K516" i="6"/>
  <c r="O516" i="6"/>
  <c r="P516" i="6" s="1"/>
  <c r="K512" i="6"/>
  <c r="O512" i="6"/>
  <c r="P512" i="6" s="1"/>
  <c r="K508" i="6"/>
  <c r="O508" i="6"/>
  <c r="P508" i="6" s="1"/>
  <c r="K504" i="6"/>
  <c r="O504" i="6"/>
  <c r="P504" i="6" s="1"/>
  <c r="K500" i="6"/>
  <c r="O500" i="6"/>
  <c r="P500" i="6" s="1"/>
  <c r="K496" i="6"/>
  <c r="O496" i="6"/>
  <c r="P496" i="6" s="1"/>
  <c r="K492" i="6"/>
  <c r="O492" i="6"/>
  <c r="P492" i="6" s="1"/>
  <c r="K488" i="6"/>
  <c r="O488" i="6"/>
  <c r="P488" i="6" s="1"/>
  <c r="K484" i="6"/>
  <c r="O484" i="6"/>
  <c r="P484" i="6" s="1"/>
  <c r="K480" i="6"/>
  <c r="O480" i="6"/>
  <c r="P480" i="6" s="1"/>
  <c r="K476" i="6"/>
  <c r="O476" i="6"/>
  <c r="P476" i="6" s="1"/>
  <c r="K469" i="6"/>
  <c r="O469" i="6"/>
  <c r="P469" i="6" s="1"/>
  <c r="O465" i="6"/>
  <c r="P465" i="6" s="1"/>
  <c r="W462" i="6"/>
  <c r="AB462" i="6" s="1"/>
  <c r="O462" i="6"/>
  <c r="P462" i="6" s="1"/>
  <c r="K461" i="6"/>
  <c r="O461" i="6"/>
  <c r="P461" i="6" s="1"/>
  <c r="K457" i="6"/>
  <c r="O457" i="6"/>
  <c r="P457" i="6" s="1"/>
  <c r="K453" i="6"/>
  <c r="O453" i="6"/>
  <c r="P453" i="6" s="1"/>
  <c r="K449" i="6"/>
  <c r="O449" i="6"/>
  <c r="P449" i="6" s="1"/>
  <c r="K445" i="6"/>
  <c r="O445" i="6"/>
  <c r="P445" i="6" s="1"/>
  <c r="K441" i="6"/>
  <c r="O441" i="6"/>
  <c r="P441" i="6" s="1"/>
  <c r="K437" i="6"/>
  <c r="O437" i="6"/>
  <c r="P437" i="6" s="1"/>
  <c r="K433" i="6"/>
  <c r="O433" i="6"/>
  <c r="P433" i="6" s="1"/>
  <c r="K429" i="6"/>
  <c r="O429" i="6"/>
  <c r="P429" i="6" s="1"/>
  <c r="K425" i="6"/>
  <c r="O425" i="6"/>
  <c r="P425" i="6" s="1"/>
  <c r="K421" i="6"/>
  <c r="O421" i="6"/>
  <c r="P421" i="6" s="1"/>
  <c r="W418" i="6"/>
  <c r="AB418" i="6" s="1"/>
  <c r="O418" i="6"/>
  <c r="P418" i="6" s="1"/>
  <c r="K417" i="6"/>
  <c r="O417" i="6"/>
  <c r="P417" i="6" s="1"/>
  <c r="K413" i="6"/>
  <c r="O413" i="6"/>
  <c r="P413" i="6" s="1"/>
  <c r="K409" i="6"/>
  <c r="O409" i="6"/>
  <c r="P409" i="6" s="1"/>
  <c r="K405" i="6"/>
  <c r="O405" i="6"/>
  <c r="P405" i="6" s="1"/>
  <c r="K401" i="6"/>
  <c r="O401" i="6"/>
  <c r="P401" i="6" s="1"/>
  <c r="W400" i="6"/>
  <c r="K398" i="6"/>
  <c r="O398" i="6"/>
  <c r="P398" i="6" s="1"/>
  <c r="K394" i="6"/>
  <c r="O394" i="6"/>
  <c r="P394" i="6" s="1"/>
  <c r="K390" i="6"/>
  <c r="O390" i="6"/>
  <c r="P390" i="6" s="1"/>
  <c r="K386" i="6"/>
  <c r="O386" i="6"/>
  <c r="P386" i="6" s="1"/>
  <c r="K382" i="6"/>
  <c r="O382" i="6"/>
  <c r="P382" i="6" s="1"/>
  <c r="K378" i="6"/>
  <c r="O378" i="6"/>
  <c r="P378" i="6" s="1"/>
  <c r="K374" i="6"/>
  <c r="O374" i="6"/>
  <c r="P374" i="6" s="1"/>
  <c r="O370" i="6"/>
  <c r="P370" i="6" s="1"/>
  <c r="K366" i="6"/>
  <c r="O366" i="6"/>
  <c r="P366" i="6" s="1"/>
  <c r="W363" i="6"/>
  <c r="O363" i="6"/>
  <c r="P363" i="6" s="1"/>
  <c r="K362" i="6"/>
  <c r="O362" i="6"/>
  <c r="P362" i="6" s="1"/>
  <c r="K358" i="6"/>
  <c r="O358" i="6"/>
  <c r="P358" i="6" s="1"/>
  <c r="K354" i="6"/>
  <c r="O354" i="6"/>
  <c r="P354" i="6" s="1"/>
  <c r="K350" i="6"/>
  <c r="O350" i="6"/>
  <c r="P350" i="6" s="1"/>
  <c r="K346" i="6"/>
  <c r="O346" i="6"/>
  <c r="P346" i="6" s="1"/>
  <c r="K342" i="6"/>
  <c r="O342" i="6"/>
  <c r="P342" i="6" s="1"/>
  <c r="L339" i="6"/>
  <c r="M339" i="6" s="1"/>
  <c r="O339" i="6"/>
  <c r="P339" i="6" s="1"/>
  <c r="K338" i="6"/>
  <c r="O338" i="6"/>
  <c r="P338" i="6" s="1"/>
  <c r="W337" i="6"/>
  <c r="AB337" i="6" s="1"/>
  <c r="L336" i="6"/>
  <c r="M336" i="6" s="1"/>
  <c r="O336" i="6"/>
  <c r="P336" i="6" s="1"/>
  <c r="K335" i="6"/>
  <c r="O335" i="6"/>
  <c r="P335" i="6" s="1"/>
  <c r="K331" i="6"/>
  <c r="O331" i="6"/>
  <c r="P331" i="6" s="1"/>
  <c r="O327" i="6"/>
  <c r="P327" i="6" s="1"/>
  <c r="R323" i="6"/>
  <c r="S323" i="6" s="1"/>
  <c r="O323" i="6"/>
  <c r="P323" i="6" s="1"/>
  <c r="F319" i="6"/>
  <c r="O319" i="6"/>
  <c r="P319" i="6" s="1"/>
  <c r="F315" i="6"/>
  <c r="O315" i="6"/>
  <c r="P315" i="6" s="1"/>
  <c r="R311" i="6"/>
  <c r="S311" i="6" s="1"/>
  <c r="O311" i="6"/>
  <c r="P311" i="6" s="1"/>
  <c r="W305" i="6"/>
  <c r="O305" i="6"/>
  <c r="P305" i="6" s="1"/>
  <c r="K304" i="6"/>
  <c r="O304" i="6"/>
  <c r="P304" i="6" s="1"/>
  <c r="K300" i="6"/>
  <c r="L300" i="6" s="1"/>
  <c r="M300" i="6" s="1"/>
  <c r="O300" i="6"/>
  <c r="P300" i="6" s="1"/>
  <c r="L297" i="6"/>
  <c r="M297" i="6" s="1"/>
  <c r="O297" i="6"/>
  <c r="P297" i="6" s="1"/>
  <c r="K296" i="6"/>
  <c r="O296" i="6"/>
  <c r="P296" i="6" s="1"/>
  <c r="W295" i="6"/>
  <c r="AB295" i="6" s="1"/>
  <c r="L294" i="6"/>
  <c r="M294" i="6" s="1"/>
  <c r="O294" i="6"/>
  <c r="P294" i="6" s="1"/>
  <c r="K293" i="6"/>
  <c r="O293" i="6"/>
  <c r="P293" i="6" s="1"/>
  <c r="K289" i="6"/>
  <c r="O289" i="6"/>
  <c r="P289" i="6" s="1"/>
  <c r="G286" i="6"/>
  <c r="O286" i="6"/>
  <c r="P286" i="6" s="1"/>
  <c r="K285" i="6"/>
  <c r="O285" i="6"/>
  <c r="P285" i="6" s="1"/>
  <c r="K281" i="6"/>
  <c r="O281" i="6"/>
  <c r="P281" i="6" s="1"/>
  <c r="L278" i="6"/>
  <c r="M278" i="6" s="1"/>
  <c r="O278" i="6"/>
  <c r="P278" i="6" s="1"/>
  <c r="K277" i="6"/>
  <c r="O277" i="6"/>
  <c r="P277" i="6" s="1"/>
  <c r="R276" i="6"/>
  <c r="S276" i="6" s="1"/>
  <c r="L273" i="6"/>
  <c r="M273" i="6" s="1"/>
  <c r="O273" i="6"/>
  <c r="P273" i="6" s="1"/>
  <c r="G272" i="6"/>
  <c r="K269" i="6"/>
  <c r="O269" i="6"/>
  <c r="P269" i="6" s="1"/>
  <c r="O265" i="6"/>
  <c r="P265" i="6" s="1"/>
  <c r="K261" i="6"/>
  <c r="O261" i="6"/>
  <c r="P261" i="6" s="1"/>
  <c r="K257" i="6"/>
  <c r="O257" i="6"/>
  <c r="P257" i="6" s="1"/>
  <c r="O253" i="6"/>
  <c r="P253" i="6" s="1"/>
  <c r="K249" i="6"/>
  <c r="O249" i="6"/>
  <c r="P249" i="6" s="1"/>
  <c r="O245" i="6"/>
  <c r="P245" i="6" s="1"/>
  <c r="O241" i="6"/>
  <c r="P241" i="6" s="1"/>
  <c r="O237" i="6"/>
  <c r="P237" i="6" s="1"/>
  <c r="G234" i="6"/>
  <c r="O234" i="6"/>
  <c r="P234" i="6" s="1"/>
  <c r="K233" i="6"/>
  <c r="O233" i="6"/>
  <c r="P233" i="6" s="1"/>
  <c r="K229" i="6"/>
  <c r="O229" i="6"/>
  <c r="P229" i="6" s="1"/>
  <c r="O225" i="6"/>
  <c r="P225" i="6" s="1"/>
  <c r="U224" i="6"/>
  <c r="V224" i="6" s="1"/>
  <c r="L223" i="6"/>
  <c r="M223" i="6" s="1"/>
  <c r="O223" i="6"/>
  <c r="P223" i="6" s="1"/>
  <c r="K222" i="6"/>
  <c r="O222" i="6"/>
  <c r="P222" i="6" s="1"/>
  <c r="K219" i="6"/>
  <c r="O219" i="6"/>
  <c r="P219" i="6" s="1"/>
  <c r="K215" i="6"/>
  <c r="O215" i="6"/>
  <c r="P215" i="6" s="1"/>
  <c r="K211" i="6"/>
  <c r="O211" i="6"/>
  <c r="P211" i="6" s="1"/>
  <c r="K207" i="6"/>
  <c r="O207" i="6"/>
  <c r="P207" i="6" s="1"/>
  <c r="O203" i="6"/>
  <c r="P203" i="6" s="1"/>
  <c r="G200" i="6"/>
  <c r="O200" i="6"/>
  <c r="P200" i="6" s="1"/>
  <c r="K199" i="6"/>
  <c r="O199" i="6"/>
  <c r="P199" i="6" s="1"/>
  <c r="K195" i="6"/>
  <c r="O195" i="6"/>
  <c r="P195" i="6" s="1"/>
  <c r="G192" i="6"/>
  <c r="O192" i="6"/>
  <c r="P192" i="6" s="1"/>
  <c r="K191" i="6"/>
  <c r="O191" i="6"/>
  <c r="P191" i="6" s="1"/>
  <c r="O187" i="6"/>
  <c r="P187" i="6" s="1"/>
  <c r="K183" i="6"/>
  <c r="O183" i="6"/>
  <c r="P183" i="6" s="1"/>
  <c r="K179" i="6"/>
  <c r="L179" i="6" s="1"/>
  <c r="M179" i="6" s="1"/>
  <c r="O179" i="6"/>
  <c r="P179" i="6" s="1"/>
  <c r="K175" i="6"/>
  <c r="L175" i="6" s="1"/>
  <c r="M175" i="6" s="1"/>
  <c r="O175" i="6"/>
  <c r="P175" i="6" s="1"/>
  <c r="K171" i="6"/>
  <c r="O171" i="6"/>
  <c r="P171" i="6" s="1"/>
  <c r="K167" i="6"/>
  <c r="O167" i="6"/>
  <c r="P167" i="6" s="1"/>
  <c r="K163" i="6"/>
  <c r="O163" i="6"/>
  <c r="P163" i="6" s="1"/>
  <c r="W162" i="6"/>
  <c r="AB162" i="6" s="1"/>
  <c r="K160" i="6"/>
  <c r="O160" i="6"/>
  <c r="P160" i="6" s="1"/>
  <c r="K156" i="6"/>
  <c r="O156" i="6"/>
  <c r="P156" i="6" s="1"/>
  <c r="K152" i="6"/>
  <c r="O152" i="6"/>
  <c r="P152" i="6" s="1"/>
  <c r="O148" i="6"/>
  <c r="P148" i="6" s="1"/>
  <c r="K144" i="6"/>
  <c r="O144" i="6"/>
  <c r="P144" i="6" s="1"/>
  <c r="K140" i="6"/>
  <c r="O140" i="6"/>
  <c r="P140" i="6" s="1"/>
  <c r="K136" i="6"/>
  <c r="O136" i="6"/>
  <c r="P136" i="6" s="1"/>
  <c r="W133" i="6"/>
  <c r="O133" i="6"/>
  <c r="P133" i="6" s="1"/>
  <c r="O132" i="6"/>
  <c r="P132" i="6" s="1"/>
  <c r="K128" i="6"/>
  <c r="O128" i="6"/>
  <c r="P128" i="6" s="1"/>
  <c r="K124" i="6"/>
  <c r="O124" i="6"/>
  <c r="P124" i="6" s="1"/>
  <c r="K120" i="6"/>
  <c r="O120" i="6"/>
  <c r="P120" i="6" s="1"/>
  <c r="L117" i="6"/>
  <c r="M117" i="6" s="1"/>
  <c r="O117" i="6"/>
  <c r="P117" i="6" s="1"/>
  <c r="O116" i="6"/>
  <c r="P116" i="6" s="1"/>
  <c r="W113" i="6"/>
  <c r="AB113" i="6" s="1"/>
  <c r="O113" i="6"/>
  <c r="P113" i="6" s="1"/>
  <c r="K112" i="6"/>
  <c r="O112" i="6"/>
  <c r="P112" i="6" s="1"/>
  <c r="R108" i="6"/>
  <c r="S108" i="6" s="1"/>
  <c r="O108" i="6"/>
  <c r="P108" i="6" s="1"/>
  <c r="K104" i="6"/>
  <c r="O104" i="6"/>
  <c r="P104" i="6" s="1"/>
  <c r="W101" i="6"/>
  <c r="O101" i="6"/>
  <c r="P101" i="6" s="1"/>
  <c r="K100" i="6"/>
  <c r="O100" i="6"/>
  <c r="P100" i="6" s="1"/>
  <c r="W97" i="6"/>
  <c r="AB97" i="6" s="1"/>
  <c r="O97" i="6"/>
  <c r="P97" i="6" s="1"/>
  <c r="K96" i="6"/>
  <c r="O96" i="6"/>
  <c r="P96" i="6" s="1"/>
  <c r="W93" i="6"/>
  <c r="AB93" i="6" s="1"/>
  <c r="O93" i="6"/>
  <c r="P93" i="6" s="1"/>
  <c r="K92" i="6"/>
  <c r="O92" i="6"/>
  <c r="P92" i="6" s="1"/>
  <c r="K88" i="6"/>
  <c r="O88" i="6"/>
  <c r="P88" i="6" s="1"/>
  <c r="K84" i="6"/>
  <c r="O84" i="6"/>
  <c r="P84" i="6" s="1"/>
  <c r="K80" i="6"/>
  <c r="O80" i="6"/>
  <c r="P80" i="6" s="1"/>
  <c r="K76" i="6"/>
  <c r="O76" i="6"/>
  <c r="P76" i="6" s="1"/>
  <c r="K72" i="6"/>
  <c r="O72" i="6"/>
  <c r="P72" i="6" s="1"/>
  <c r="K68" i="6"/>
  <c r="O68" i="6"/>
  <c r="P68" i="6" s="1"/>
  <c r="K64" i="6"/>
  <c r="O64" i="6"/>
  <c r="P64" i="6" s="1"/>
  <c r="K60" i="6"/>
  <c r="O60" i="6"/>
  <c r="P60" i="6" s="1"/>
  <c r="K56" i="6"/>
  <c r="O56" i="6"/>
  <c r="P56" i="6" s="1"/>
  <c r="K52" i="6"/>
  <c r="O52" i="6"/>
  <c r="P52" i="6" s="1"/>
  <c r="K48" i="6"/>
  <c r="O48" i="6"/>
  <c r="P48" i="6" s="1"/>
  <c r="K44" i="6"/>
  <c r="O44" i="6"/>
  <c r="P44" i="6" s="1"/>
  <c r="K40" i="6"/>
  <c r="O40" i="6"/>
  <c r="P40" i="6" s="1"/>
  <c r="K36" i="6"/>
  <c r="O36" i="6"/>
  <c r="P36" i="6" s="1"/>
  <c r="K32" i="6"/>
  <c r="O32" i="6"/>
  <c r="P32" i="6" s="1"/>
  <c r="O28" i="6"/>
  <c r="P28" i="6" s="1"/>
  <c r="K24" i="6"/>
  <c r="O24" i="6"/>
  <c r="P24" i="6" s="1"/>
  <c r="O20" i="6"/>
  <c r="P20" i="6" s="1"/>
  <c r="O16" i="6"/>
  <c r="P16" i="6" s="1"/>
  <c r="K12" i="6"/>
  <c r="O12" i="6"/>
  <c r="P12" i="6" s="1"/>
  <c r="O8" i="6"/>
  <c r="P8" i="6" s="1"/>
  <c r="L1405" i="6"/>
  <c r="M1405" i="6" s="1"/>
  <c r="L1269" i="6"/>
  <c r="M1269" i="6" s="1"/>
  <c r="L1227" i="6"/>
  <c r="M1227" i="6" s="1"/>
  <c r="L1204" i="6"/>
  <c r="M1204" i="6" s="1"/>
  <c r="L1201" i="6"/>
  <c r="M1201" i="6" s="1"/>
  <c r="L1156" i="6"/>
  <c r="M1156" i="6" s="1"/>
  <c r="L1136" i="6"/>
  <c r="M1136" i="6" s="1"/>
  <c r="L1129" i="6"/>
  <c r="M1129" i="6" s="1"/>
  <c r="L1122" i="6"/>
  <c r="M1122" i="6" s="1"/>
  <c r="R1105" i="6"/>
  <c r="S1105" i="6" s="1"/>
  <c r="L1082" i="6"/>
  <c r="M1082" i="6" s="1"/>
  <c r="L967" i="6"/>
  <c r="M967" i="6" s="1"/>
  <c r="L912" i="6"/>
  <c r="M912" i="6" s="1"/>
  <c r="L908" i="6"/>
  <c r="M908" i="6" s="1"/>
  <c r="L888" i="6"/>
  <c r="M888" i="6" s="1"/>
  <c r="L884" i="6"/>
  <c r="M884" i="6" s="1"/>
  <c r="R800" i="6"/>
  <c r="S800" i="6" s="1"/>
  <c r="L799" i="6"/>
  <c r="M799" i="6" s="1"/>
  <c r="L752" i="6"/>
  <c r="M752" i="6" s="1"/>
  <c r="L744" i="6"/>
  <c r="M744" i="6" s="1"/>
  <c r="L734" i="6"/>
  <c r="M734" i="6" s="1"/>
  <c r="L652" i="6"/>
  <c r="M652" i="6" s="1"/>
  <c r="L605" i="6"/>
  <c r="M605" i="6" s="1"/>
  <c r="L601" i="6"/>
  <c r="M601" i="6" s="1"/>
  <c r="L597" i="6"/>
  <c r="M597" i="6" s="1"/>
  <c r="L593" i="6"/>
  <c r="M593" i="6" s="1"/>
  <c r="L581" i="6"/>
  <c r="M581" i="6" s="1"/>
  <c r="L577" i="6"/>
  <c r="M577" i="6" s="1"/>
  <c r="L216" i="6"/>
  <c r="M216" i="6" s="1"/>
  <c r="L205" i="6"/>
  <c r="M205" i="6" s="1"/>
  <c r="L163" i="6"/>
  <c r="M163" i="6" s="1"/>
  <c r="L1295" i="6"/>
  <c r="M1295" i="6" s="1"/>
  <c r="L1109" i="6"/>
  <c r="M1109" i="6" s="1"/>
  <c r="L833" i="6"/>
  <c r="M833" i="6" s="1"/>
  <c r="L829" i="6"/>
  <c r="M829" i="6" s="1"/>
  <c r="L542" i="6"/>
  <c r="M542" i="6" s="1"/>
  <c r="L374" i="6"/>
  <c r="M374" i="6" s="1"/>
  <c r="L362" i="6"/>
  <c r="M362" i="6" s="1"/>
  <c r="L346" i="6"/>
  <c r="M346" i="6" s="1"/>
  <c r="L342" i="6"/>
  <c r="M342" i="6" s="1"/>
  <c r="L338" i="6"/>
  <c r="M338" i="6" s="1"/>
  <c r="L328" i="6"/>
  <c r="M328" i="6" s="1"/>
  <c r="L316" i="6"/>
  <c r="M316" i="6" s="1"/>
  <c r="L296" i="6"/>
  <c r="M296" i="6" s="1"/>
  <c r="W209" i="6"/>
  <c r="L170" i="6"/>
  <c r="M170" i="6" s="1"/>
  <c r="L1361" i="6"/>
  <c r="M1361" i="6" s="1"/>
  <c r="L1357" i="6"/>
  <c r="M1357" i="6" s="1"/>
  <c r="L1337" i="6"/>
  <c r="M1337" i="6" s="1"/>
  <c r="L545" i="6"/>
  <c r="M545" i="6" s="1"/>
  <c r="L409" i="6"/>
  <c r="M409" i="6" s="1"/>
  <c r="L396" i="6"/>
  <c r="M396" i="6" s="1"/>
  <c r="L392" i="6"/>
  <c r="M392" i="6" s="1"/>
  <c r="U390" i="6"/>
  <c r="V390" i="6" s="1"/>
  <c r="L381" i="6"/>
  <c r="M381" i="6" s="1"/>
  <c r="L369" i="6"/>
  <c r="M369" i="6" s="1"/>
  <c r="L365" i="6"/>
  <c r="M365" i="6" s="1"/>
  <c r="G219" i="6"/>
  <c r="L207" i="6"/>
  <c r="M207" i="6" s="1"/>
  <c r="L196" i="6"/>
  <c r="M196" i="6" s="1"/>
  <c r="L1352" i="6"/>
  <c r="M1352" i="6" s="1"/>
  <c r="L1312" i="6"/>
  <c r="M1312" i="6" s="1"/>
  <c r="L1308" i="6"/>
  <c r="M1308" i="6" s="1"/>
  <c r="L1304" i="6"/>
  <c r="M1304" i="6" s="1"/>
  <c r="L1212" i="6"/>
  <c r="M1212" i="6" s="1"/>
  <c r="L1202" i="6"/>
  <c r="M1202" i="6" s="1"/>
  <c r="L1179" i="6"/>
  <c r="M1179" i="6" s="1"/>
  <c r="L1175" i="6"/>
  <c r="M1175" i="6" s="1"/>
  <c r="L1143" i="6"/>
  <c r="M1143" i="6" s="1"/>
  <c r="L1127" i="6"/>
  <c r="M1127" i="6" s="1"/>
  <c r="G1118" i="6"/>
  <c r="L1032" i="6"/>
  <c r="M1032" i="6" s="1"/>
  <c r="L980" i="6"/>
  <c r="M980" i="6" s="1"/>
  <c r="L976" i="6"/>
  <c r="M976" i="6" s="1"/>
  <c r="L972" i="6"/>
  <c r="M972" i="6" s="1"/>
  <c r="L956" i="6"/>
  <c r="M956" i="6" s="1"/>
  <c r="L952" i="6"/>
  <c r="M952" i="6" s="1"/>
  <c r="L936" i="6"/>
  <c r="M936" i="6" s="1"/>
  <c r="L932" i="6"/>
  <c r="M932" i="6" s="1"/>
  <c r="L835" i="6"/>
  <c r="M835" i="6" s="1"/>
  <c r="L831" i="6"/>
  <c r="M831" i="6" s="1"/>
  <c r="L827" i="6"/>
  <c r="M827" i="6" s="1"/>
  <c r="L819" i="6"/>
  <c r="M819" i="6" s="1"/>
  <c r="L765" i="6"/>
  <c r="M765" i="6" s="1"/>
  <c r="L745" i="6"/>
  <c r="M745" i="6" s="1"/>
  <c r="R739" i="6"/>
  <c r="S739" i="6" s="1"/>
  <c r="L728" i="6"/>
  <c r="M728" i="6" s="1"/>
  <c r="R699" i="6"/>
  <c r="S699" i="6" s="1"/>
  <c r="L638" i="6"/>
  <c r="M638" i="6" s="1"/>
  <c r="L634" i="6"/>
  <c r="M634" i="6" s="1"/>
  <c r="L541" i="6"/>
  <c r="M541" i="6" s="1"/>
  <c r="R406" i="6"/>
  <c r="S406" i="6" s="1"/>
  <c r="U400" i="6"/>
  <c r="V400" i="6" s="1"/>
  <c r="L322" i="6"/>
  <c r="M322" i="6" s="1"/>
  <c r="L318" i="6"/>
  <c r="M318" i="6" s="1"/>
  <c r="L314" i="6"/>
  <c r="M314" i="6" s="1"/>
  <c r="L310" i="6"/>
  <c r="M310" i="6" s="1"/>
  <c r="L307" i="6"/>
  <c r="M307" i="6" s="1"/>
  <c r="L301" i="6"/>
  <c r="M301" i="6" s="1"/>
  <c r="L271" i="6"/>
  <c r="M271" i="6" s="1"/>
  <c r="L267" i="6"/>
  <c r="M267" i="6" s="1"/>
  <c r="L263" i="6"/>
  <c r="M263" i="6" s="1"/>
  <c r="L259" i="6"/>
  <c r="M259" i="6" s="1"/>
  <c r="L255" i="6"/>
  <c r="M255" i="6" s="1"/>
  <c r="L164" i="6"/>
  <c r="M164" i="6" s="1"/>
  <c r="L157" i="6"/>
  <c r="M157" i="6" s="1"/>
  <c r="L153" i="6"/>
  <c r="M153" i="6" s="1"/>
  <c r="L145" i="6"/>
  <c r="M145" i="6" s="1"/>
  <c r="U1362" i="6"/>
  <c r="V1362" i="6" s="1"/>
  <c r="L1335" i="6"/>
  <c r="M1335" i="6" s="1"/>
  <c r="L1300" i="6"/>
  <c r="M1300" i="6" s="1"/>
  <c r="L1297" i="6"/>
  <c r="M1297" i="6" s="1"/>
  <c r="L1293" i="6"/>
  <c r="M1293" i="6" s="1"/>
  <c r="L1290" i="6"/>
  <c r="M1290" i="6" s="1"/>
  <c r="L1286" i="6"/>
  <c r="M1286" i="6" s="1"/>
  <c r="L1282" i="6"/>
  <c r="M1282" i="6" s="1"/>
  <c r="R970" i="6"/>
  <c r="S970" i="6" s="1"/>
  <c r="L842" i="6"/>
  <c r="M842" i="6" s="1"/>
  <c r="L838" i="6"/>
  <c r="M838" i="6" s="1"/>
  <c r="L824" i="6"/>
  <c r="M824" i="6" s="1"/>
  <c r="R818" i="6"/>
  <c r="S818" i="6" s="1"/>
  <c r="L817" i="6"/>
  <c r="M817" i="6" s="1"/>
  <c r="L813" i="6"/>
  <c r="M813" i="6" s="1"/>
  <c r="L809" i="6"/>
  <c r="M809" i="6" s="1"/>
  <c r="L779" i="6"/>
  <c r="M779" i="6" s="1"/>
  <c r="L755" i="6"/>
  <c r="M755" i="6" s="1"/>
  <c r="L705" i="6"/>
  <c r="M705" i="6" s="1"/>
  <c r="L701" i="6"/>
  <c r="M701" i="6" s="1"/>
  <c r="L692" i="6"/>
  <c r="M692" i="6" s="1"/>
  <c r="L685" i="6"/>
  <c r="M685" i="6" s="1"/>
  <c r="L666" i="6"/>
  <c r="M666" i="6" s="1"/>
  <c r="L662" i="6"/>
  <c r="M662" i="6" s="1"/>
  <c r="L658" i="6"/>
  <c r="M658" i="6" s="1"/>
  <c r="L612" i="6"/>
  <c r="M612" i="6" s="1"/>
  <c r="L608" i="6"/>
  <c r="M608" i="6" s="1"/>
  <c r="L604" i="6"/>
  <c r="M604" i="6" s="1"/>
  <c r="L600" i="6"/>
  <c r="M600" i="6" s="1"/>
  <c r="L584" i="6"/>
  <c r="M584" i="6" s="1"/>
  <c r="L580" i="6"/>
  <c r="M580" i="6" s="1"/>
  <c r="L568" i="6"/>
  <c r="M568" i="6" s="1"/>
  <c r="L560" i="6"/>
  <c r="M560" i="6" s="1"/>
  <c r="L537" i="6"/>
  <c r="M537" i="6" s="1"/>
  <c r="L533" i="6"/>
  <c r="M533" i="6" s="1"/>
  <c r="L492" i="6"/>
  <c r="M492" i="6" s="1"/>
  <c r="L480" i="6"/>
  <c r="M480" i="6" s="1"/>
  <c r="L469" i="6"/>
  <c r="M469" i="6" s="1"/>
  <c r="L256" i="6"/>
  <c r="M256" i="6" s="1"/>
  <c r="L252" i="6"/>
  <c r="M252" i="6" s="1"/>
  <c r="L226" i="6"/>
  <c r="M226" i="6" s="1"/>
  <c r="W219" i="6"/>
  <c r="AB219" i="6" s="1"/>
  <c r="L199" i="6"/>
  <c r="M199" i="6" s="1"/>
  <c r="L188" i="6"/>
  <c r="M188" i="6" s="1"/>
  <c r="L173" i="6"/>
  <c r="M173" i="6" s="1"/>
  <c r="W145" i="6"/>
  <c r="X145" i="6" s="1"/>
  <c r="L144" i="6"/>
  <c r="M144" i="6" s="1"/>
  <c r="L140" i="6"/>
  <c r="M140" i="6" s="1"/>
  <c r="L1385" i="6"/>
  <c r="M1385" i="6" s="1"/>
  <c r="L1381" i="6"/>
  <c r="M1381" i="6" s="1"/>
  <c r="L1374" i="6"/>
  <c r="M1374" i="6" s="1"/>
  <c r="L1371" i="6"/>
  <c r="M1371" i="6" s="1"/>
  <c r="L1349" i="6"/>
  <c r="M1349" i="6" s="1"/>
  <c r="L1315" i="6"/>
  <c r="M1315" i="6" s="1"/>
  <c r="L1311" i="6"/>
  <c r="M1311" i="6" s="1"/>
  <c r="L1296" i="6"/>
  <c r="M1296" i="6" s="1"/>
  <c r="L1292" i="6"/>
  <c r="M1292" i="6" s="1"/>
  <c r="L1289" i="6"/>
  <c r="M1289" i="6" s="1"/>
  <c r="L1285" i="6"/>
  <c r="M1285" i="6" s="1"/>
  <c r="L1277" i="6"/>
  <c r="M1277" i="6" s="1"/>
  <c r="L1270" i="6"/>
  <c r="M1270" i="6" s="1"/>
  <c r="L1266" i="6"/>
  <c r="M1266" i="6" s="1"/>
  <c r="L1232" i="6"/>
  <c r="M1232" i="6" s="1"/>
  <c r="L1228" i="6"/>
  <c r="M1228" i="6" s="1"/>
  <c r="L1224" i="6"/>
  <c r="M1224" i="6" s="1"/>
  <c r="L1213" i="6"/>
  <c r="M1213" i="6" s="1"/>
  <c r="L1206" i="6"/>
  <c r="M1206" i="6" s="1"/>
  <c r="L1187" i="6"/>
  <c r="M1187" i="6" s="1"/>
  <c r="L1176" i="6"/>
  <c r="M1176" i="6" s="1"/>
  <c r="L1172" i="6"/>
  <c r="M1172" i="6" s="1"/>
  <c r="L1146" i="6"/>
  <c r="M1146" i="6" s="1"/>
  <c r="L1139" i="6"/>
  <c r="M1139" i="6" s="1"/>
  <c r="L1137" i="6"/>
  <c r="M1137" i="6" s="1"/>
  <c r="L1134" i="6"/>
  <c r="M1134" i="6" s="1"/>
  <c r="L1131" i="6"/>
  <c r="M1131" i="6" s="1"/>
  <c r="G1127" i="6"/>
  <c r="L1126" i="6"/>
  <c r="M1126" i="6" s="1"/>
  <c r="L1123" i="6"/>
  <c r="M1123" i="6" s="1"/>
  <c r="L1114" i="6"/>
  <c r="M1114" i="6" s="1"/>
  <c r="L1108" i="6"/>
  <c r="M1108" i="6" s="1"/>
  <c r="L1103" i="6"/>
  <c r="M1103" i="6" s="1"/>
  <c r="L1085" i="6"/>
  <c r="M1085" i="6" s="1"/>
  <c r="L1078" i="6"/>
  <c r="M1078" i="6" s="1"/>
  <c r="L1074" i="6"/>
  <c r="M1074" i="6" s="1"/>
  <c r="L983" i="6"/>
  <c r="M983" i="6" s="1"/>
  <c r="L964" i="6"/>
  <c r="M964" i="6" s="1"/>
  <c r="L953" i="6"/>
  <c r="M953" i="6" s="1"/>
  <c r="L947" i="6"/>
  <c r="M947" i="6" s="1"/>
  <c r="L943" i="6"/>
  <c r="M943" i="6" s="1"/>
  <c r="L931" i="6"/>
  <c r="M931" i="6" s="1"/>
  <c r="L927" i="6"/>
  <c r="M927" i="6" s="1"/>
  <c r="L901" i="6"/>
  <c r="M901" i="6" s="1"/>
  <c r="L873" i="6"/>
  <c r="M873" i="6" s="1"/>
  <c r="W871" i="6"/>
  <c r="AB871" i="6" s="1"/>
  <c r="R824" i="6"/>
  <c r="S824" i="6" s="1"/>
  <c r="L785" i="6"/>
  <c r="M785" i="6" s="1"/>
  <c r="L712" i="6"/>
  <c r="M712" i="6" s="1"/>
  <c r="L704" i="6"/>
  <c r="M704" i="6" s="1"/>
  <c r="L630" i="6"/>
  <c r="M630" i="6" s="1"/>
  <c r="L619" i="6"/>
  <c r="M619" i="6" s="1"/>
  <c r="L615" i="6"/>
  <c r="M615" i="6" s="1"/>
  <c r="L440" i="6"/>
  <c r="M440" i="6" s="1"/>
  <c r="L416" i="6"/>
  <c r="M416" i="6" s="1"/>
  <c r="L412" i="6"/>
  <c r="M412" i="6" s="1"/>
  <c r="L405" i="6"/>
  <c r="M405" i="6" s="1"/>
  <c r="L401" i="6"/>
  <c r="M401" i="6" s="1"/>
  <c r="L399" i="6"/>
  <c r="M399" i="6" s="1"/>
  <c r="L161" i="6"/>
  <c r="M161" i="6" s="1"/>
  <c r="L150" i="6"/>
  <c r="M150" i="6" s="1"/>
  <c r="L1239" i="6"/>
  <c r="M1239" i="6" s="1"/>
  <c r="L1092" i="6"/>
  <c r="M1092" i="6" s="1"/>
  <c r="L1026" i="6"/>
  <c r="M1026" i="6" s="1"/>
  <c r="R947" i="6"/>
  <c r="S947" i="6" s="1"/>
  <c r="L880" i="6"/>
  <c r="M880" i="6" s="1"/>
  <c r="L876" i="6"/>
  <c r="M876" i="6" s="1"/>
  <c r="L859" i="6"/>
  <c r="M859" i="6" s="1"/>
  <c r="L851" i="6"/>
  <c r="M851" i="6" s="1"/>
  <c r="L840" i="6"/>
  <c r="M840" i="6" s="1"/>
  <c r="L825" i="6"/>
  <c r="M825" i="6" s="1"/>
  <c r="L822" i="6"/>
  <c r="M822" i="6" s="1"/>
  <c r="L792" i="6"/>
  <c r="M792" i="6" s="1"/>
  <c r="L720" i="6"/>
  <c r="M720" i="6" s="1"/>
  <c r="L676" i="6"/>
  <c r="M676" i="6" s="1"/>
  <c r="L574" i="6"/>
  <c r="M574" i="6" s="1"/>
  <c r="L555" i="6"/>
  <c r="M555" i="6" s="1"/>
  <c r="L552" i="6"/>
  <c r="M552" i="6" s="1"/>
  <c r="R542" i="6"/>
  <c r="S542" i="6" s="1"/>
  <c r="L527" i="6"/>
  <c r="M527" i="6" s="1"/>
  <c r="R526" i="6"/>
  <c r="S526" i="6" s="1"/>
  <c r="L525" i="6"/>
  <c r="M525" i="6" s="1"/>
  <c r="L506" i="6"/>
  <c r="M506" i="6" s="1"/>
  <c r="L427" i="6"/>
  <c r="M427" i="6" s="1"/>
  <c r="L423" i="6"/>
  <c r="M423" i="6" s="1"/>
  <c r="L419" i="6"/>
  <c r="M419" i="6" s="1"/>
  <c r="L387" i="6"/>
  <c r="M387" i="6" s="1"/>
  <c r="R353" i="6"/>
  <c r="S353" i="6" s="1"/>
  <c r="L352" i="6"/>
  <c r="M352" i="6" s="1"/>
  <c r="L348" i="6"/>
  <c r="M348" i="6" s="1"/>
  <c r="L344" i="6"/>
  <c r="M344" i="6" s="1"/>
  <c r="F339" i="6"/>
  <c r="H339" i="6" s="1"/>
  <c r="L334" i="6"/>
  <c r="M334" i="6" s="1"/>
  <c r="L305" i="6"/>
  <c r="M305" i="6" s="1"/>
  <c r="L302" i="6"/>
  <c r="M302" i="6" s="1"/>
  <c r="L299" i="6"/>
  <c r="M299" i="6" s="1"/>
  <c r="L292" i="6"/>
  <c r="M292" i="6" s="1"/>
  <c r="L288" i="6"/>
  <c r="M288" i="6" s="1"/>
  <c r="W286" i="6"/>
  <c r="AB286" i="6" s="1"/>
  <c r="L285" i="6"/>
  <c r="M285" i="6" s="1"/>
  <c r="L281" i="6"/>
  <c r="M281" i="6" s="1"/>
  <c r="L270" i="6"/>
  <c r="M270" i="6" s="1"/>
  <c r="L262" i="6"/>
  <c r="M262" i="6" s="1"/>
  <c r="L258" i="6"/>
  <c r="M258" i="6" s="1"/>
  <c r="L247" i="6"/>
  <c r="M247" i="6" s="1"/>
  <c r="L243" i="6"/>
  <c r="M243" i="6" s="1"/>
  <c r="L232" i="6"/>
  <c r="M232" i="6" s="1"/>
  <c r="L215" i="6"/>
  <c r="M215" i="6" s="1"/>
  <c r="L208" i="6"/>
  <c r="M208" i="6" s="1"/>
  <c r="U1405" i="6"/>
  <c r="V1405" i="6" s="1"/>
  <c r="L1404" i="6"/>
  <c r="M1404" i="6" s="1"/>
  <c r="L1401" i="6"/>
  <c r="M1401" i="6" s="1"/>
  <c r="L1393" i="6"/>
  <c r="M1393" i="6" s="1"/>
  <c r="L1362" i="6"/>
  <c r="M1362" i="6" s="1"/>
  <c r="L1358" i="6"/>
  <c r="M1358" i="6" s="1"/>
  <c r="L1354" i="6"/>
  <c r="M1354" i="6" s="1"/>
  <c r="L1347" i="6"/>
  <c r="M1347" i="6" s="1"/>
  <c r="L1344" i="6"/>
  <c r="M1344" i="6" s="1"/>
  <c r="L1340" i="6"/>
  <c r="M1340" i="6" s="1"/>
  <c r="L1336" i="6"/>
  <c r="M1336" i="6" s="1"/>
  <c r="U1334" i="6"/>
  <c r="V1334" i="6" s="1"/>
  <c r="L1333" i="6"/>
  <c r="M1333" i="6" s="1"/>
  <c r="L1329" i="6"/>
  <c r="M1329" i="6" s="1"/>
  <c r="L1254" i="6"/>
  <c r="M1254" i="6" s="1"/>
  <c r="L1250" i="6"/>
  <c r="M1250" i="6" s="1"/>
  <c r="L1197" i="6"/>
  <c r="M1197" i="6" s="1"/>
  <c r="L1193" i="6"/>
  <c r="M1193" i="6" s="1"/>
  <c r="L1189" i="6"/>
  <c r="M1189" i="6" s="1"/>
  <c r="W1161" i="6"/>
  <c r="AB1161" i="6" s="1"/>
  <c r="W1155" i="6"/>
  <c r="L1154" i="6"/>
  <c r="M1154" i="6" s="1"/>
  <c r="L1140" i="6"/>
  <c r="M1140" i="6" s="1"/>
  <c r="L1135" i="6"/>
  <c r="M1135" i="6" s="1"/>
  <c r="L1132" i="6"/>
  <c r="M1132" i="6" s="1"/>
  <c r="L1130" i="6"/>
  <c r="M1130" i="6" s="1"/>
  <c r="L1121" i="6"/>
  <c r="M1121" i="6" s="1"/>
  <c r="L1116" i="6"/>
  <c r="M1116" i="6" s="1"/>
  <c r="L1107" i="6"/>
  <c r="M1107" i="6" s="1"/>
  <c r="L1102" i="6"/>
  <c r="M1102" i="6" s="1"/>
  <c r="L1087" i="6"/>
  <c r="M1087" i="6" s="1"/>
  <c r="L1080" i="6"/>
  <c r="M1080" i="6" s="1"/>
  <c r="L1057" i="6"/>
  <c r="M1057" i="6" s="1"/>
  <c r="L1053" i="6"/>
  <c r="M1053" i="6" s="1"/>
  <c r="L1049" i="6"/>
  <c r="M1049" i="6" s="1"/>
  <c r="L1041" i="6"/>
  <c r="M1041" i="6" s="1"/>
  <c r="L1037" i="6"/>
  <c r="M1037" i="6" s="1"/>
  <c r="L997" i="6"/>
  <c r="M997" i="6" s="1"/>
  <c r="L993" i="6"/>
  <c r="M993" i="6" s="1"/>
  <c r="L973" i="6"/>
  <c r="M973" i="6" s="1"/>
  <c r="L970" i="6"/>
  <c r="M970" i="6" s="1"/>
  <c r="L962" i="6"/>
  <c r="M962" i="6" s="1"/>
  <c r="L948" i="6"/>
  <c r="M948" i="6" s="1"/>
  <c r="L945" i="6"/>
  <c r="M945" i="6" s="1"/>
  <c r="L922" i="6"/>
  <c r="M922" i="6" s="1"/>
  <c r="L891" i="6"/>
  <c r="M891" i="6" s="1"/>
  <c r="L509" i="6"/>
  <c r="M509" i="6" s="1"/>
  <c r="L485" i="6"/>
  <c r="M485" i="6" s="1"/>
  <c r="L358" i="6"/>
  <c r="M358" i="6" s="1"/>
  <c r="L354" i="6"/>
  <c r="M354" i="6" s="1"/>
  <c r="L298" i="6"/>
  <c r="M298" i="6" s="1"/>
  <c r="L295" i="6"/>
  <c r="M295" i="6" s="1"/>
  <c r="L291" i="6"/>
  <c r="M291" i="6" s="1"/>
  <c r="L284" i="6"/>
  <c r="M284" i="6" s="1"/>
  <c r="L246" i="6"/>
  <c r="M246" i="6" s="1"/>
  <c r="L231" i="6"/>
  <c r="M231" i="6" s="1"/>
  <c r="L218" i="6"/>
  <c r="M218" i="6" s="1"/>
  <c r="L214" i="6"/>
  <c r="M214" i="6" s="1"/>
  <c r="L182" i="6"/>
  <c r="M182" i="6" s="1"/>
  <c r="G1146" i="6"/>
  <c r="D1127" i="6"/>
  <c r="R976" i="6"/>
  <c r="S976" i="6" s="1"/>
  <c r="R962" i="6"/>
  <c r="S962" i="6" s="1"/>
  <c r="R956" i="6"/>
  <c r="S956" i="6" s="1"/>
  <c r="R920" i="6"/>
  <c r="S920" i="6" s="1"/>
  <c r="W853" i="6"/>
  <c r="AB853" i="6" s="1"/>
  <c r="R997" i="6"/>
  <c r="S997" i="6" s="1"/>
  <c r="F991" i="6"/>
  <c r="H991" i="6" s="1"/>
  <c r="F792" i="6"/>
  <c r="F555" i="6"/>
  <c r="H555" i="6" s="1"/>
  <c r="W478" i="6"/>
  <c r="AB478" i="6" s="1"/>
  <c r="R316" i="6"/>
  <c r="S316" i="6" s="1"/>
  <c r="W297" i="6"/>
  <c r="AB297" i="6" s="1"/>
  <c r="W284" i="6"/>
  <c r="W281" i="6"/>
  <c r="W1251" i="6"/>
  <c r="AB1251" i="6" s="1"/>
  <c r="W705" i="6"/>
  <c r="AB705" i="6" s="1"/>
  <c r="W702" i="6"/>
  <c r="R587" i="6"/>
  <c r="S587" i="6" s="1"/>
  <c r="U480" i="6"/>
  <c r="V480" i="6" s="1"/>
  <c r="R385" i="6"/>
  <c r="S385" i="6" s="1"/>
  <c r="R348" i="6"/>
  <c r="S348" i="6" s="1"/>
  <c r="W127" i="6"/>
  <c r="G1228" i="6"/>
  <c r="W1200" i="6"/>
  <c r="AB1200" i="6" s="1"/>
  <c r="G1179" i="6"/>
  <c r="G1166" i="6"/>
  <c r="G1134" i="6"/>
  <c r="G1122" i="6"/>
  <c r="R1114" i="6"/>
  <c r="S1114" i="6" s="1"/>
  <c r="W745" i="6"/>
  <c r="AB745" i="6" s="1"/>
  <c r="F507" i="6"/>
  <c r="R340" i="6"/>
  <c r="S340" i="6" s="1"/>
  <c r="R325" i="6"/>
  <c r="S325" i="6" s="1"/>
  <c r="W303" i="6"/>
  <c r="G207" i="6"/>
  <c r="L1394" i="6"/>
  <c r="M1394" i="6" s="1"/>
  <c r="U1380" i="6"/>
  <c r="V1380" i="6" s="1"/>
  <c r="U1369" i="6"/>
  <c r="V1369" i="6" s="1"/>
  <c r="U1366" i="6"/>
  <c r="V1366" i="6" s="1"/>
  <c r="L1264" i="6"/>
  <c r="M1264" i="6" s="1"/>
  <c r="L1255" i="6"/>
  <c r="M1255" i="6" s="1"/>
  <c r="L1248" i="6"/>
  <c r="M1248" i="6" s="1"/>
  <c r="L1243" i="6"/>
  <c r="M1243" i="6" s="1"/>
  <c r="L1236" i="6"/>
  <c r="M1236" i="6" s="1"/>
  <c r="U1231" i="6"/>
  <c r="V1231" i="6" s="1"/>
  <c r="W1228" i="6"/>
  <c r="AB1228" i="6" s="1"/>
  <c r="L1219" i="6"/>
  <c r="M1219" i="6" s="1"/>
  <c r="L1214" i="6"/>
  <c r="M1214" i="6" s="1"/>
  <c r="L1210" i="6"/>
  <c r="M1210" i="6" s="1"/>
  <c r="L1195" i="6"/>
  <c r="M1195" i="6" s="1"/>
  <c r="L1168" i="6"/>
  <c r="M1168" i="6" s="1"/>
  <c r="L1163" i="6"/>
  <c r="M1163" i="6" s="1"/>
  <c r="L1159" i="6"/>
  <c r="M1159" i="6" s="1"/>
  <c r="L1155" i="6"/>
  <c r="M1155" i="6" s="1"/>
  <c r="L1153" i="6"/>
  <c r="M1153" i="6" s="1"/>
  <c r="L1150" i="6"/>
  <c r="M1150" i="6" s="1"/>
  <c r="L1144" i="6"/>
  <c r="M1144" i="6" s="1"/>
  <c r="D1134" i="6"/>
  <c r="F1305" i="6"/>
  <c r="I1305" i="6" s="1"/>
  <c r="L1095" i="6"/>
  <c r="M1095" i="6" s="1"/>
  <c r="D1095" i="6"/>
  <c r="L1400" i="6"/>
  <c r="M1400" i="6" s="1"/>
  <c r="L1392" i="6"/>
  <c r="M1392" i="6" s="1"/>
  <c r="L1387" i="6"/>
  <c r="M1387" i="6" s="1"/>
  <c r="L1106" i="6"/>
  <c r="M1106" i="6" s="1"/>
  <c r="D1106" i="6"/>
  <c r="W1106" i="6"/>
  <c r="AB1106" i="6" s="1"/>
  <c r="L1395" i="6"/>
  <c r="M1395" i="6" s="1"/>
  <c r="L1382" i="6"/>
  <c r="M1382" i="6" s="1"/>
  <c r="L1380" i="6"/>
  <c r="M1380" i="6" s="1"/>
  <c r="R1378" i="6"/>
  <c r="S1378" i="6" s="1"/>
  <c r="L1369" i="6"/>
  <c r="M1369" i="6" s="1"/>
  <c r="L1366" i="6"/>
  <c r="M1366" i="6" s="1"/>
  <c r="L1363" i="6"/>
  <c r="M1363" i="6" s="1"/>
  <c r="L1356" i="6"/>
  <c r="M1356" i="6" s="1"/>
  <c r="L1353" i="6"/>
  <c r="M1353" i="6" s="1"/>
  <c r="L1343" i="6"/>
  <c r="M1343" i="6" s="1"/>
  <c r="L1339" i="6"/>
  <c r="M1339" i="6" s="1"/>
  <c r="L1325" i="6"/>
  <c r="M1325" i="6" s="1"/>
  <c r="L1321" i="6"/>
  <c r="M1321" i="6" s="1"/>
  <c r="U1319" i="6"/>
  <c r="V1319" i="6" s="1"/>
  <c r="L1319" i="6"/>
  <c r="M1319" i="6" s="1"/>
  <c r="L1309" i="6"/>
  <c r="M1309" i="6" s="1"/>
  <c r="R1305" i="6"/>
  <c r="S1305" i="6" s="1"/>
  <c r="L1305" i="6"/>
  <c r="M1305" i="6" s="1"/>
  <c r="L1294" i="6"/>
  <c r="M1294" i="6" s="1"/>
  <c r="L1291" i="6"/>
  <c r="M1291" i="6" s="1"/>
  <c r="L1287" i="6"/>
  <c r="M1287" i="6" s="1"/>
  <c r="L1283" i="6"/>
  <c r="M1283" i="6" s="1"/>
  <c r="L1271" i="6"/>
  <c r="M1271" i="6" s="1"/>
  <c r="L1268" i="6"/>
  <c r="M1268" i="6" s="1"/>
  <c r="L1263" i="6"/>
  <c r="M1263" i="6" s="1"/>
  <c r="L1259" i="6"/>
  <c r="M1259" i="6" s="1"/>
  <c r="L1252" i="6"/>
  <c r="M1252" i="6" s="1"/>
  <c r="L1247" i="6"/>
  <c r="M1247" i="6" s="1"/>
  <c r="L1241" i="6"/>
  <c r="M1241" i="6" s="1"/>
  <c r="W1235" i="6"/>
  <c r="AB1235" i="6" s="1"/>
  <c r="L1231" i="6"/>
  <c r="M1231" i="6" s="1"/>
  <c r="L1226" i="6"/>
  <c r="M1226" i="6" s="1"/>
  <c r="L1223" i="6"/>
  <c r="M1223" i="6" s="1"/>
  <c r="L1220" i="6"/>
  <c r="M1220" i="6" s="1"/>
  <c r="L1216" i="6"/>
  <c r="M1216" i="6" s="1"/>
  <c r="L1215" i="6"/>
  <c r="M1215" i="6" s="1"/>
  <c r="L1209" i="6"/>
  <c r="M1209" i="6" s="1"/>
  <c r="L1205" i="6"/>
  <c r="M1205" i="6" s="1"/>
  <c r="G1204" i="6"/>
  <c r="L1196" i="6"/>
  <c r="M1196" i="6" s="1"/>
  <c r="L1188" i="6"/>
  <c r="M1188" i="6" s="1"/>
  <c r="L1181" i="6"/>
  <c r="M1181" i="6" s="1"/>
  <c r="G1176" i="6"/>
  <c r="L1174" i="6"/>
  <c r="M1174" i="6" s="1"/>
  <c r="L1171" i="6"/>
  <c r="M1171" i="6" s="1"/>
  <c r="L1162" i="6"/>
  <c r="M1162" i="6" s="1"/>
  <c r="L1160" i="6"/>
  <c r="M1160" i="6" s="1"/>
  <c r="L1157" i="6"/>
  <c r="M1157" i="6" s="1"/>
  <c r="G1156" i="6"/>
  <c r="L1151" i="6"/>
  <c r="M1151" i="6" s="1"/>
  <c r="L1149" i="6"/>
  <c r="M1149" i="6" s="1"/>
  <c r="L1142" i="6"/>
  <c r="M1142" i="6" s="1"/>
  <c r="L1138" i="6"/>
  <c r="M1138" i="6" s="1"/>
  <c r="L1133" i="6"/>
  <c r="M1133" i="6" s="1"/>
  <c r="G1130" i="6"/>
  <c r="L1128" i="6"/>
  <c r="M1128" i="6" s="1"/>
  <c r="L1124" i="6"/>
  <c r="M1124" i="6" s="1"/>
  <c r="G1123" i="6"/>
  <c r="L1119" i="6"/>
  <c r="M1119" i="6" s="1"/>
  <c r="L1118" i="6"/>
  <c r="M1118" i="6" s="1"/>
  <c r="G1106" i="6"/>
  <c r="K1098" i="6"/>
  <c r="L1098" i="6" s="1"/>
  <c r="M1098" i="6" s="1"/>
  <c r="R1098" i="6"/>
  <c r="S1098" i="6" s="1"/>
  <c r="L1117" i="6"/>
  <c r="M1117" i="6" s="1"/>
  <c r="L1112" i="6"/>
  <c r="M1112" i="6" s="1"/>
  <c r="L1110" i="6"/>
  <c r="M1110" i="6" s="1"/>
  <c r="L1105" i="6"/>
  <c r="M1105" i="6" s="1"/>
  <c r="L1099" i="6"/>
  <c r="M1099" i="6" s="1"/>
  <c r="L1096" i="6"/>
  <c r="M1096" i="6" s="1"/>
  <c r="L1093" i="6"/>
  <c r="M1093" i="6" s="1"/>
  <c r="L1091" i="6"/>
  <c r="M1091" i="6" s="1"/>
  <c r="L1088" i="6"/>
  <c r="M1088" i="6" s="1"/>
  <c r="L1086" i="6"/>
  <c r="M1086" i="6" s="1"/>
  <c r="L1081" i="6"/>
  <c r="M1081" i="6" s="1"/>
  <c r="R1077" i="6"/>
  <c r="S1077" i="6" s="1"/>
  <c r="L1076" i="6"/>
  <c r="M1076" i="6" s="1"/>
  <c r="L1072" i="6"/>
  <c r="M1072" i="6" s="1"/>
  <c r="L1070" i="6"/>
  <c r="M1070" i="6" s="1"/>
  <c r="L1068" i="6"/>
  <c r="M1068" i="6" s="1"/>
  <c r="L1066" i="6"/>
  <c r="M1066" i="6" s="1"/>
  <c r="L1064" i="6"/>
  <c r="M1064" i="6" s="1"/>
  <c r="L1062" i="6"/>
  <c r="M1062" i="6" s="1"/>
  <c r="L1060" i="6"/>
  <c r="M1060" i="6" s="1"/>
  <c r="L1058" i="6"/>
  <c r="M1058" i="6" s="1"/>
  <c r="L1054" i="6"/>
  <c r="M1054" i="6" s="1"/>
  <c r="L1050" i="6"/>
  <c r="M1050" i="6" s="1"/>
  <c r="L1042" i="6"/>
  <c r="M1042" i="6" s="1"/>
  <c r="L1023" i="6"/>
  <c r="M1023" i="6" s="1"/>
  <c r="R1005" i="6"/>
  <c r="S1005" i="6" s="1"/>
  <c r="F970" i="6"/>
  <c r="R904" i="6"/>
  <c r="S904" i="6" s="1"/>
  <c r="L815" i="6"/>
  <c r="M815" i="6" s="1"/>
  <c r="L807" i="6"/>
  <c r="M807" i="6" s="1"/>
  <c r="L787" i="6"/>
  <c r="M787" i="6" s="1"/>
  <c r="L783" i="6"/>
  <c r="M783" i="6" s="1"/>
  <c r="L781" i="6"/>
  <c r="M781" i="6" s="1"/>
  <c r="L778" i="6"/>
  <c r="M778" i="6" s="1"/>
  <c r="L774" i="6"/>
  <c r="M774" i="6" s="1"/>
  <c r="L770" i="6"/>
  <c r="M770" i="6" s="1"/>
  <c r="L767" i="6"/>
  <c r="M767" i="6" s="1"/>
  <c r="L763" i="6"/>
  <c r="M763" i="6" s="1"/>
  <c r="L761" i="6"/>
  <c r="M761" i="6" s="1"/>
  <c r="R757" i="6"/>
  <c r="S757" i="6" s="1"/>
  <c r="L753" i="6"/>
  <c r="M753" i="6" s="1"/>
  <c r="L742" i="6"/>
  <c r="M742" i="6" s="1"/>
  <c r="L736" i="6"/>
  <c r="M736" i="6" s="1"/>
  <c r="L729" i="6"/>
  <c r="M729" i="6" s="1"/>
  <c r="L721" i="6"/>
  <c r="M721" i="6" s="1"/>
  <c r="L718" i="6"/>
  <c r="M718" i="6" s="1"/>
  <c r="L713" i="6"/>
  <c r="M713" i="6" s="1"/>
  <c r="L946" i="6"/>
  <c r="M946" i="6" s="1"/>
  <c r="L939" i="6"/>
  <c r="M939" i="6" s="1"/>
  <c r="R930" i="6"/>
  <c r="S930" i="6" s="1"/>
  <c r="L930" i="6"/>
  <c r="M930" i="6" s="1"/>
  <c r="L923" i="6"/>
  <c r="M923" i="6" s="1"/>
  <c r="L920" i="6"/>
  <c r="M920" i="6" s="1"/>
  <c r="L916" i="6"/>
  <c r="M916" i="6" s="1"/>
  <c r="L909" i="6"/>
  <c r="M909" i="6" s="1"/>
  <c r="L883" i="6"/>
  <c r="M883" i="6" s="1"/>
  <c r="L872" i="6"/>
  <c r="M872" i="6" s="1"/>
  <c r="L870" i="6"/>
  <c r="M870" i="6" s="1"/>
  <c r="L867" i="6"/>
  <c r="M867" i="6" s="1"/>
  <c r="L863" i="6"/>
  <c r="M863" i="6" s="1"/>
  <c r="L860" i="6"/>
  <c r="M860" i="6" s="1"/>
  <c r="L856" i="6"/>
  <c r="M856" i="6" s="1"/>
  <c r="L850" i="6"/>
  <c r="M850" i="6" s="1"/>
  <c r="L847" i="6"/>
  <c r="M847" i="6" s="1"/>
  <c r="L843" i="6"/>
  <c r="M843" i="6" s="1"/>
  <c r="L839" i="6"/>
  <c r="M839" i="6" s="1"/>
  <c r="L836" i="6"/>
  <c r="M836" i="6" s="1"/>
  <c r="L826" i="6"/>
  <c r="M826" i="6" s="1"/>
  <c r="L823" i="6"/>
  <c r="M823" i="6" s="1"/>
  <c r="L818" i="6"/>
  <c r="M818" i="6" s="1"/>
  <c r="L810" i="6"/>
  <c r="M810" i="6" s="1"/>
  <c r="L800" i="6"/>
  <c r="M800" i="6" s="1"/>
  <c r="L786" i="6"/>
  <c r="M786" i="6" s="1"/>
  <c r="L782" i="6"/>
  <c r="M782" i="6" s="1"/>
  <c r="L777" i="6"/>
  <c r="M777" i="6" s="1"/>
  <c r="L773" i="6"/>
  <c r="M773" i="6" s="1"/>
  <c r="L769" i="6"/>
  <c r="M769" i="6" s="1"/>
  <c r="F762" i="6"/>
  <c r="R707" i="6"/>
  <c r="S707" i="6" s="1"/>
  <c r="R681" i="6"/>
  <c r="S681" i="6" s="1"/>
  <c r="L1090" i="6"/>
  <c r="M1090" i="6" s="1"/>
  <c r="L1084" i="6"/>
  <c r="M1084" i="6" s="1"/>
  <c r="W1082" i="6"/>
  <c r="G1074" i="6"/>
  <c r="L1073" i="6"/>
  <c r="M1073" i="6" s="1"/>
  <c r="L1071" i="6"/>
  <c r="M1071" i="6" s="1"/>
  <c r="L1069" i="6"/>
  <c r="M1069" i="6" s="1"/>
  <c r="L1067" i="6"/>
  <c r="M1067" i="6" s="1"/>
  <c r="L1065" i="6"/>
  <c r="M1065" i="6" s="1"/>
  <c r="L1063" i="6"/>
  <c r="M1063" i="6" s="1"/>
  <c r="L1061" i="6"/>
  <c r="M1061" i="6" s="1"/>
  <c r="L1059" i="6"/>
  <c r="M1059" i="6" s="1"/>
  <c r="L1056" i="6"/>
  <c r="M1056" i="6" s="1"/>
  <c r="L1052" i="6"/>
  <c r="M1052" i="6" s="1"/>
  <c r="L1048" i="6"/>
  <c r="M1048" i="6" s="1"/>
  <c r="L1031" i="6"/>
  <c r="M1031" i="6" s="1"/>
  <c r="L1025" i="6"/>
  <c r="M1025" i="6" s="1"/>
  <c r="L1021" i="6"/>
  <c r="M1021" i="6" s="1"/>
  <c r="L1015" i="6"/>
  <c r="M1015" i="6" s="1"/>
  <c r="L1009" i="6"/>
  <c r="M1009" i="6" s="1"/>
  <c r="L989" i="6"/>
  <c r="M989" i="6" s="1"/>
  <c r="L985" i="6"/>
  <c r="M985" i="6" s="1"/>
  <c r="L978" i="6"/>
  <c r="M978" i="6" s="1"/>
  <c r="L1115" i="6"/>
  <c r="M1115" i="6" s="1"/>
  <c r="L1113" i="6"/>
  <c r="M1113" i="6" s="1"/>
  <c r="L1111" i="6"/>
  <c r="M1111" i="6" s="1"/>
  <c r="L1100" i="6"/>
  <c r="M1100" i="6" s="1"/>
  <c r="L1097" i="6"/>
  <c r="M1097" i="6" s="1"/>
  <c r="L1094" i="6"/>
  <c r="M1094" i="6" s="1"/>
  <c r="L1089" i="6"/>
  <c r="M1089" i="6" s="1"/>
  <c r="L1083" i="6"/>
  <c r="M1083" i="6" s="1"/>
  <c r="L1077" i="6"/>
  <c r="M1077" i="6" s="1"/>
  <c r="L1055" i="6"/>
  <c r="M1055" i="6" s="1"/>
  <c r="L1051" i="6"/>
  <c r="M1051" i="6" s="1"/>
  <c r="L1047" i="6"/>
  <c r="M1047" i="6" s="1"/>
  <c r="L1043" i="6"/>
  <c r="M1043" i="6" s="1"/>
  <c r="L1039" i="6"/>
  <c r="M1039" i="6" s="1"/>
  <c r="G1034" i="6"/>
  <c r="L1030" i="6"/>
  <c r="M1030" i="6" s="1"/>
  <c r="R1028" i="6"/>
  <c r="S1028" i="6" s="1"/>
  <c r="L1027" i="6"/>
  <c r="M1027" i="6" s="1"/>
  <c r="W1025" i="6"/>
  <c r="R1018" i="6"/>
  <c r="S1018" i="6" s="1"/>
  <c r="L1014" i="6"/>
  <c r="M1014" i="6" s="1"/>
  <c r="R1012" i="6"/>
  <c r="S1012" i="6" s="1"/>
  <c r="L1011" i="6"/>
  <c r="M1011" i="6" s="1"/>
  <c r="R1009" i="6"/>
  <c r="S1009" i="6" s="1"/>
  <c r="L1005" i="6"/>
  <c r="M1005" i="6" s="1"/>
  <c r="L1001" i="6"/>
  <c r="M1001" i="6" s="1"/>
  <c r="L988" i="6"/>
  <c r="M988" i="6" s="1"/>
  <c r="L981" i="6"/>
  <c r="M981" i="6" s="1"/>
  <c r="L969" i="6"/>
  <c r="M969" i="6" s="1"/>
  <c r="R967" i="6"/>
  <c r="S967" i="6" s="1"/>
  <c r="R964" i="6"/>
  <c r="S964" i="6" s="1"/>
  <c r="L960" i="6"/>
  <c r="M960" i="6" s="1"/>
  <c r="L957" i="6"/>
  <c r="M957" i="6" s="1"/>
  <c r="L944" i="6"/>
  <c r="M944" i="6" s="1"/>
  <c r="R942" i="6"/>
  <c r="S942" i="6" s="1"/>
  <c r="L941" i="6"/>
  <c r="M941" i="6" s="1"/>
  <c r="L937" i="6"/>
  <c r="M937" i="6" s="1"/>
  <c r="L933" i="6"/>
  <c r="M933" i="6" s="1"/>
  <c r="R931" i="6"/>
  <c r="S931" i="6" s="1"/>
  <c r="L928" i="6"/>
  <c r="M928" i="6" s="1"/>
  <c r="L924" i="6"/>
  <c r="M924" i="6" s="1"/>
  <c r="L915" i="6"/>
  <c r="M915" i="6" s="1"/>
  <c r="L904" i="6"/>
  <c r="M904" i="6" s="1"/>
  <c r="L900" i="6"/>
  <c r="M900" i="6" s="1"/>
  <c r="L892" i="6"/>
  <c r="M892" i="6" s="1"/>
  <c r="L885" i="6"/>
  <c r="M885" i="6" s="1"/>
  <c r="L877" i="6"/>
  <c r="M877" i="6" s="1"/>
  <c r="L874" i="6"/>
  <c r="M874" i="6" s="1"/>
  <c r="L869" i="6"/>
  <c r="M869" i="6" s="1"/>
  <c r="L865" i="6"/>
  <c r="M865" i="6" s="1"/>
  <c r="L862" i="6"/>
  <c r="M862" i="6" s="1"/>
  <c r="L858" i="6"/>
  <c r="M858" i="6" s="1"/>
  <c r="L854" i="6"/>
  <c r="M854" i="6" s="1"/>
  <c r="L852" i="6"/>
  <c r="M852" i="6" s="1"/>
  <c r="L848" i="6"/>
  <c r="M848" i="6" s="1"/>
  <c r="L845" i="6"/>
  <c r="M845" i="6" s="1"/>
  <c r="L841" i="6"/>
  <c r="M841" i="6" s="1"/>
  <c r="L834" i="6"/>
  <c r="M834" i="6" s="1"/>
  <c r="L830" i="6"/>
  <c r="M830" i="6" s="1"/>
  <c r="G826" i="6"/>
  <c r="W819" i="6"/>
  <c r="AB819" i="6" s="1"/>
  <c r="L816" i="6"/>
  <c r="M816" i="6" s="1"/>
  <c r="L812" i="6"/>
  <c r="M812" i="6" s="1"/>
  <c r="L804" i="6"/>
  <c r="M804" i="6" s="1"/>
  <c r="L801" i="6"/>
  <c r="M801" i="6" s="1"/>
  <c r="L798" i="6"/>
  <c r="M798" i="6" s="1"/>
  <c r="L794" i="6"/>
  <c r="M794" i="6" s="1"/>
  <c r="L788" i="6"/>
  <c r="M788" i="6" s="1"/>
  <c r="L775" i="6"/>
  <c r="M775" i="6" s="1"/>
  <c r="L771" i="6"/>
  <c r="M771" i="6" s="1"/>
  <c r="L768" i="6"/>
  <c r="M768" i="6" s="1"/>
  <c r="L764" i="6"/>
  <c r="M764" i="6" s="1"/>
  <c r="R762" i="6"/>
  <c r="S762" i="6" s="1"/>
  <c r="L762" i="6"/>
  <c r="M762" i="6" s="1"/>
  <c r="L757" i="6"/>
  <c r="M757" i="6" s="1"/>
  <c r="R755" i="6"/>
  <c r="S755" i="6" s="1"/>
  <c r="L754" i="6"/>
  <c r="M754" i="6" s="1"/>
  <c r="L750" i="6"/>
  <c r="M750" i="6" s="1"/>
  <c r="L746" i="6"/>
  <c r="M746" i="6" s="1"/>
  <c r="L737" i="6"/>
  <c r="M737" i="6" s="1"/>
  <c r="L726" i="6"/>
  <c r="M726" i="6" s="1"/>
  <c r="L710" i="6"/>
  <c r="M710" i="6" s="1"/>
  <c r="W710" i="6"/>
  <c r="AB710" i="6" s="1"/>
  <c r="L697" i="6"/>
  <c r="M697" i="6" s="1"/>
  <c r="L694" i="6"/>
  <c r="M694" i="6" s="1"/>
  <c r="L690" i="6"/>
  <c r="M690" i="6" s="1"/>
  <c r="L683" i="6"/>
  <c r="M683" i="6" s="1"/>
  <c r="L677" i="6"/>
  <c r="M677" i="6" s="1"/>
  <c r="L673" i="6"/>
  <c r="M673" i="6" s="1"/>
  <c r="L670" i="6"/>
  <c r="M670" i="6" s="1"/>
  <c r="L667" i="6"/>
  <c r="M667" i="6" s="1"/>
  <c r="L664" i="6"/>
  <c r="M664" i="6" s="1"/>
  <c r="L660" i="6"/>
  <c r="M660" i="6" s="1"/>
  <c r="L656" i="6"/>
  <c r="M656" i="6" s="1"/>
  <c r="L650" i="6"/>
  <c r="M650" i="6" s="1"/>
  <c r="L646" i="6"/>
  <c r="M646" i="6" s="1"/>
  <c r="L642" i="6"/>
  <c r="M642" i="6" s="1"/>
  <c r="L620" i="6"/>
  <c r="M620" i="6" s="1"/>
  <c r="L616" i="6"/>
  <c r="M616" i="6" s="1"/>
  <c r="L613" i="6"/>
  <c r="M613" i="6" s="1"/>
  <c r="L594" i="6"/>
  <c r="M594" i="6" s="1"/>
  <c r="L585" i="6"/>
  <c r="M585" i="6" s="1"/>
  <c r="L582" i="6"/>
  <c r="M582" i="6" s="1"/>
  <c r="L578" i="6"/>
  <c r="M578" i="6" s="1"/>
  <c r="U576" i="6"/>
  <c r="V576" i="6" s="1"/>
  <c r="L575" i="6"/>
  <c r="M575" i="6" s="1"/>
  <c r="L572" i="6"/>
  <c r="M572" i="6" s="1"/>
  <c r="R570" i="6"/>
  <c r="S570" i="6" s="1"/>
  <c r="L569" i="6"/>
  <c r="M569" i="6" s="1"/>
  <c r="L566" i="6"/>
  <c r="M566" i="6" s="1"/>
  <c r="U544" i="6"/>
  <c r="V544" i="6" s="1"/>
  <c r="L528" i="6"/>
  <c r="M528" i="6" s="1"/>
  <c r="L526" i="6"/>
  <c r="M526" i="6" s="1"/>
  <c r="L523" i="6"/>
  <c r="M523" i="6" s="1"/>
  <c r="R521" i="6"/>
  <c r="S521" i="6" s="1"/>
  <c r="L515" i="6"/>
  <c r="M515" i="6" s="1"/>
  <c r="L511" i="6"/>
  <c r="M511" i="6" s="1"/>
  <c r="L501" i="6"/>
  <c r="M501" i="6" s="1"/>
  <c r="L497" i="6"/>
  <c r="M497" i="6" s="1"/>
  <c r="L494" i="6"/>
  <c r="M494" i="6" s="1"/>
  <c r="L490" i="6"/>
  <c r="M490" i="6" s="1"/>
  <c r="R488" i="6"/>
  <c r="S488" i="6" s="1"/>
  <c r="L487" i="6"/>
  <c r="M487" i="6" s="1"/>
  <c r="L483" i="6"/>
  <c r="M483" i="6" s="1"/>
  <c r="R481" i="6"/>
  <c r="S481" i="6" s="1"/>
  <c r="L476" i="6"/>
  <c r="M476" i="6" s="1"/>
  <c r="L471" i="6"/>
  <c r="M471" i="6" s="1"/>
  <c r="L467" i="6"/>
  <c r="M467" i="6" s="1"/>
  <c r="L457" i="6"/>
  <c r="M457" i="6" s="1"/>
  <c r="L453" i="6"/>
  <c r="M453" i="6" s="1"/>
  <c r="R452" i="6"/>
  <c r="S452" i="6" s="1"/>
  <c r="L451" i="6"/>
  <c r="M451" i="6" s="1"/>
  <c r="F529" i="6"/>
  <c r="I529" i="6" s="1"/>
  <c r="L520" i="6"/>
  <c r="M520" i="6" s="1"/>
  <c r="L517" i="6"/>
  <c r="M517" i="6" s="1"/>
  <c r="L514" i="6"/>
  <c r="M514" i="6" s="1"/>
  <c r="L507" i="6"/>
  <c r="M507" i="6" s="1"/>
  <c r="L504" i="6"/>
  <c r="M504" i="6" s="1"/>
  <c r="L496" i="6"/>
  <c r="M496" i="6" s="1"/>
  <c r="W494" i="6"/>
  <c r="AB494" i="6" s="1"/>
  <c r="F472" i="6"/>
  <c r="H472" i="6" s="1"/>
  <c r="L463" i="6"/>
  <c r="M463" i="6" s="1"/>
  <c r="L460" i="6"/>
  <c r="M460" i="6" s="1"/>
  <c r="K436" i="6"/>
  <c r="R436" i="6"/>
  <c r="S436" i="6" s="1"/>
  <c r="L691" i="6"/>
  <c r="M691" i="6" s="1"/>
  <c r="L684" i="6"/>
  <c r="M684" i="6" s="1"/>
  <c r="L674" i="6"/>
  <c r="M674" i="6" s="1"/>
  <c r="L671" i="6"/>
  <c r="M671" i="6" s="1"/>
  <c r="L668" i="6"/>
  <c r="M668" i="6" s="1"/>
  <c r="L654" i="6"/>
  <c r="M654" i="6" s="1"/>
  <c r="L636" i="6"/>
  <c r="M636" i="6" s="1"/>
  <c r="L632" i="6"/>
  <c r="M632" i="6" s="1"/>
  <c r="L628" i="6"/>
  <c r="M628" i="6" s="1"/>
  <c r="L625" i="6"/>
  <c r="M625" i="6" s="1"/>
  <c r="L621" i="6"/>
  <c r="M621" i="6" s="1"/>
  <c r="L617" i="6"/>
  <c r="M617" i="6" s="1"/>
  <c r="W612" i="6"/>
  <c r="AB612" i="6" s="1"/>
  <c r="L611" i="6"/>
  <c r="M611" i="6" s="1"/>
  <c r="L607" i="6"/>
  <c r="M607" i="6" s="1"/>
  <c r="L603" i="6"/>
  <c r="M603" i="6" s="1"/>
  <c r="L599" i="6"/>
  <c r="M599" i="6" s="1"/>
  <c r="L595" i="6"/>
  <c r="M595" i="6" s="1"/>
  <c r="L591" i="6"/>
  <c r="M591" i="6" s="1"/>
  <c r="L588" i="6"/>
  <c r="M588" i="6" s="1"/>
  <c r="L586" i="6"/>
  <c r="M586" i="6" s="1"/>
  <c r="L583" i="6"/>
  <c r="M583" i="6" s="1"/>
  <c r="L579" i="6"/>
  <c r="M579" i="6" s="1"/>
  <c r="L576" i="6"/>
  <c r="M576" i="6" s="1"/>
  <c r="R574" i="6"/>
  <c r="S574" i="6" s="1"/>
  <c r="L573" i="6"/>
  <c r="M573" i="6" s="1"/>
  <c r="L570" i="6"/>
  <c r="M570" i="6" s="1"/>
  <c r="U568" i="6"/>
  <c r="V568" i="6" s="1"/>
  <c r="L567" i="6"/>
  <c r="M567" i="6" s="1"/>
  <c r="L563" i="6"/>
  <c r="M563" i="6" s="1"/>
  <c r="L559" i="6"/>
  <c r="M559" i="6" s="1"/>
  <c r="L553" i="6"/>
  <c r="M553" i="6" s="1"/>
  <c r="L547" i="6"/>
  <c r="M547" i="6" s="1"/>
  <c r="L544" i="6"/>
  <c r="M544" i="6" s="1"/>
  <c r="U542" i="6"/>
  <c r="V542" i="6" s="1"/>
  <c r="F542" i="6"/>
  <c r="I542" i="6" s="1"/>
  <c r="L539" i="6"/>
  <c r="M539" i="6" s="1"/>
  <c r="L535" i="6"/>
  <c r="M535" i="6" s="1"/>
  <c r="L531" i="6"/>
  <c r="M531" i="6" s="1"/>
  <c r="U529" i="6"/>
  <c r="V529" i="6" s="1"/>
  <c r="L529" i="6"/>
  <c r="M529" i="6" s="1"/>
  <c r="R525" i="6"/>
  <c r="S525" i="6" s="1"/>
  <c r="L524" i="6"/>
  <c r="M524" i="6" s="1"/>
  <c r="L521" i="6"/>
  <c r="M521" i="6" s="1"/>
  <c r="L518" i="6"/>
  <c r="M518" i="6" s="1"/>
  <c r="L516" i="6"/>
  <c r="M516" i="6" s="1"/>
  <c r="L512" i="6"/>
  <c r="M512" i="6" s="1"/>
  <c r="L508" i="6"/>
  <c r="M508" i="6" s="1"/>
  <c r="L505" i="6"/>
  <c r="M505" i="6" s="1"/>
  <c r="L488" i="6"/>
  <c r="M488" i="6" s="1"/>
  <c r="L481" i="6"/>
  <c r="M481" i="6" s="1"/>
  <c r="L479" i="6"/>
  <c r="M479" i="6" s="1"/>
  <c r="L472" i="6"/>
  <c r="M472" i="6" s="1"/>
  <c r="L462" i="6"/>
  <c r="M462" i="6" s="1"/>
  <c r="L454" i="6"/>
  <c r="M454" i="6" s="1"/>
  <c r="U452" i="6"/>
  <c r="V452" i="6" s="1"/>
  <c r="L452" i="6"/>
  <c r="M452" i="6" s="1"/>
  <c r="K447" i="6"/>
  <c r="U447" i="6"/>
  <c r="V447" i="6" s="1"/>
  <c r="L448" i="6"/>
  <c r="M448" i="6" s="1"/>
  <c r="L445" i="6"/>
  <c r="M445" i="6" s="1"/>
  <c r="L441" i="6"/>
  <c r="M441" i="6" s="1"/>
  <c r="L437" i="6"/>
  <c r="M437" i="6" s="1"/>
  <c r="L424" i="6"/>
  <c r="M424" i="6" s="1"/>
  <c r="L420" i="6"/>
  <c r="M420" i="6" s="1"/>
  <c r="L417" i="6"/>
  <c r="M417" i="6" s="1"/>
  <c r="L413" i="6"/>
  <c r="M413" i="6" s="1"/>
  <c r="L410" i="6"/>
  <c r="M410" i="6" s="1"/>
  <c r="U406" i="6"/>
  <c r="V406" i="6" s="1"/>
  <c r="L406" i="6"/>
  <c r="M406" i="6" s="1"/>
  <c r="L402" i="6"/>
  <c r="M402" i="6" s="1"/>
  <c r="L400" i="6"/>
  <c r="M400" i="6" s="1"/>
  <c r="L378" i="6"/>
  <c r="M378" i="6" s="1"/>
  <c r="L375" i="6"/>
  <c r="M375" i="6" s="1"/>
  <c r="L372" i="6"/>
  <c r="M372" i="6" s="1"/>
  <c r="L366" i="6"/>
  <c r="M366" i="6" s="1"/>
  <c r="L356" i="6"/>
  <c r="M356" i="6" s="1"/>
  <c r="L350" i="6"/>
  <c r="M350" i="6" s="1"/>
  <c r="L337" i="6"/>
  <c r="M337" i="6" s="1"/>
  <c r="L335" i="6"/>
  <c r="M335" i="6" s="1"/>
  <c r="L332" i="6"/>
  <c r="M332" i="6" s="1"/>
  <c r="R331" i="6"/>
  <c r="S331" i="6" s="1"/>
  <c r="L326" i="6"/>
  <c r="M326" i="6" s="1"/>
  <c r="L324" i="6"/>
  <c r="M324" i="6" s="1"/>
  <c r="R315" i="6"/>
  <c r="S315" i="6" s="1"/>
  <c r="L312" i="6"/>
  <c r="M312" i="6" s="1"/>
  <c r="L308" i="6"/>
  <c r="M308" i="6" s="1"/>
  <c r="L306" i="6"/>
  <c r="M306" i="6" s="1"/>
  <c r="L304" i="6"/>
  <c r="M304" i="6" s="1"/>
  <c r="W298" i="6"/>
  <c r="AB298" i="6" s="1"/>
  <c r="L293" i="6"/>
  <c r="M293" i="6" s="1"/>
  <c r="W291" i="6"/>
  <c r="AB291" i="6" s="1"/>
  <c r="L290" i="6"/>
  <c r="M290" i="6" s="1"/>
  <c r="W285" i="6"/>
  <c r="AB285" i="6" s="1"/>
  <c r="G284" i="6"/>
  <c r="L282" i="6"/>
  <c r="M282" i="6" s="1"/>
  <c r="L280" i="6"/>
  <c r="M280" i="6" s="1"/>
  <c r="L261" i="6"/>
  <c r="M261" i="6" s="1"/>
  <c r="L257" i="6"/>
  <c r="M257" i="6" s="1"/>
  <c r="L251" i="6"/>
  <c r="M251" i="6" s="1"/>
  <c r="L249" i="6"/>
  <c r="M249" i="6" s="1"/>
  <c r="W243" i="6"/>
  <c r="L141" i="6"/>
  <c r="M141" i="6" s="1"/>
  <c r="F340" i="6"/>
  <c r="H340" i="6" s="1"/>
  <c r="F325" i="6"/>
  <c r="F323" i="6"/>
  <c r="L289" i="6"/>
  <c r="M289" i="6" s="1"/>
  <c r="G281" i="6"/>
  <c r="L276" i="6"/>
  <c r="M276" i="6" s="1"/>
  <c r="L274" i="6"/>
  <c r="M274" i="6" s="1"/>
  <c r="L272" i="6"/>
  <c r="M272" i="6" s="1"/>
  <c r="L268" i="6"/>
  <c r="M268" i="6" s="1"/>
  <c r="G267" i="6"/>
  <c r="L264" i="6"/>
  <c r="M264" i="6" s="1"/>
  <c r="L260" i="6"/>
  <c r="M260" i="6" s="1"/>
  <c r="L250" i="6"/>
  <c r="M250" i="6" s="1"/>
  <c r="L248" i="6"/>
  <c r="M248" i="6" s="1"/>
  <c r="L244" i="6"/>
  <c r="M244" i="6" s="1"/>
  <c r="L238" i="6"/>
  <c r="M238" i="6" s="1"/>
  <c r="L222" i="6"/>
  <c r="M222" i="6" s="1"/>
  <c r="L220" i="6"/>
  <c r="M220" i="6" s="1"/>
  <c r="L217" i="6"/>
  <c r="M217" i="6" s="1"/>
  <c r="L212" i="6"/>
  <c r="M212" i="6" s="1"/>
  <c r="L204" i="6"/>
  <c r="M204" i="6" s="1"/>
  <c r="L191" i="6"/>
  <c r="M191" i="6" s="1"/>
  <c r="L185" i="6"/>
  <c r="M185" i="6" s="1"/>
  <c r="L181" i="6"/>
  <c r="M181" i="6" s="1"/>
  <c r="L178" i="6"/>
  <c r="M178" i="6" s="1"/>
  <c r="W173" i="6"/>
  <c r="AB173" i="6" s="1"/>
  <c r="L172" i="6"/>
  <c r="M172" i="6" s="1"/>
  <c r="W170" i="6"/>
  <c r="L169" i="6"/>
  <c r="M169" i="6" s="1"/>
  <c r="L146" i="6"/>
  <c r="M146" i="6" s="1"/>
  <c r="L126" i="6"/>
  <c r="M126" i="6" s="1"/>
  <c r="L436" i="6"/>
  <c r="M436" i="6" s="1"/>
  <c r="L433" i="6"/>
  <c r="M433" i="6" s="1"/>
  <c r="L426" i="6"/>
  <c r="M426" i="6" s="1"/>
  <c r="L422" i="6"/>
  <c r="M422" i="6" s="1"/>
  <c r="L415" i="6"/>
  <c r="M415" i="6" s="1"/>
  <c r="L411" i="6"/>
  <c r="M411" i="6" s="1"/>
  <c r="L404" i="6"/>
  <c r="M404" i="6" s="1"/>
  <c r="L398" i="6"/>
  <c r="M398" i="6" s="1"/>
  <c r="L395" i="6"/>
  <c r="M395" i="6" s="1"/>
  <c r="L391" i="6"/>
  <c r="M391" i="6" s="1"/>
  <c r="L390" i="6"/>
  <c r="M390" i="6" s="1"/>
  <c r="L386" i="6"/>
  <c r="M386" i="6" s="1"/>
  <c r="W381" i="6"/>
  <c r="AB381" i="6" s="1"/>
  <c r="L380" i="6"/>
  <c r="M380" i="6" s="1"/>
  <c r="L377" i="6"/>
  <c r="M377" i="6" s="1"/>
  <c r="L368" i="6"/>
  <c r="M368" i="6" s="1"/>
  <c r="L180" i="6"/>
  <c r="M180" i="6" s="1"/>
  <c r="L177" i="6"/>
  <c r="M177" i="6" s="1"/>
  <c r="L174" i="6"/>
  <c r="M174" i="6" s="1"/>
  <c r="L168" i="6"/>
  <c r="M168" i="6" s="1"/>
  <c r="L162" i="6"/>
  <c r="M162" i="6" s="1"/>
  <c r="L159" i="6"/>
  <c r="M159" i="6" s="1"/>
  <c r="L155" i="6"/>
  <c r="M155" i="6" s="1"/>
  <c r="L149" i="6"/>
  <c r="M149" i="6" s="1"/>
  <c r="L449" i="6"/>
  <c r="M449" i="6" s="1"/>
  <c r="L446" i="6"/>
  <c r="M446" i="6" s="1"/>
  <c r="L432" i="6"/>
  <c r="M432" i="6" s="1"/>
  <c r="L429" i="6"/>
  <c r="M429" i="6" s="1"/>
  <c r="L425" i="6"/>
  <c r="M425" i="6" s="1"/>
  <c r="L421" i="6"/>
  <c r="M421" i="6" s="1"/>
  <c r="L418" i="6"/>
  <c r="M418" i="6" s="1"/>
  <c r="L414" i="6"/>
  <c r="M414" i="6" s="1"/>
  <c r="L403" i="6"/>
  <c r="M403" i="6" s="1"/>
  <c r="L394" i="6"/>
  <c r="M394" i="6" s="1"/>
  <c r="L382" i="6"/>
  <c r="M382" i="6" s="1"/>
  <c r="R377" i="6"/>
  <c r="S377" i="6" s="1"/>
  <c r="R371" i="6"/>
  <c r="S371" i="6" s="1"/>
  <c r="L367" i="6"/>
  <c r="M367" i="6" s="1"/>
  <c r="L360" i="6"/>
  <c r="M360" i="6" s="1"/>
  <c r="R358" i="6"/>
  <c r="S358" i="6" s="1"/>
  <c r="R349" i="6"/>
  <c r="S349" i="6" s="1"/>
  <c r="L340" i="6"/>
  <c r="M340" i="6" s="1"/>
  <c r="W336" i="6"/>
  <c r="AB336" i="6" s="1"/>
  <c r="W334" i="6"/>
  <c r="L333" i="6"/>
  <c r="M333" i="6" s="1"/>
  <c r="L331" i="6"/>
  <c r="M331" i="6" s="1"/>
  <c r="L325" i="6"/>
  <c r="M325" i="6" s="1"/>
  <c r="L320" i="6"/>
  <c r="M320" i="6" s="1"/>
  <c r="L236" i="6"/>
  <c r="M236" i="6" s="1"/>
  <c r="L230" i="6"/>
  <c r="M230" i="6" s="1"/>
  <c r="L227" i="6"/>
  <c r="M227" i="6" s="1"/>
  <c r="D225" i="6"/>
  <c r="L224" i="6"/>
  <c r="M224" i="6" s="1"/>
  <c r="L219" i="6"/>
  <c r="M219" i="6" s="1"/>
  <c r="L209" i="6"/>
  <c r="M209" i="6" s="1"/>
  <c r="L206" i="6"/>
  <c r="M206" i="6" s="1"/>
  <c r="L193" i="6"/>
  <c r="M193" i="6" s="1"/>
  <c r="G190" i="6"/>
  <c r="L186" i="6"/>
  <c r="M186" i="6" s="1"/>
  <c r="L183" i="6"/>
  <c r="M183" i="6" s="1"/>
  <c r="L158" i="6"/>
  <c r="M158" i="6" s="1"/>
  <c r="L154" i="6"/>
  <c r="M154" i="6" s="1"/>
  <c r="L120" i="6"/>
  <c r="M120" i="6" s="1"/>
  <c r="L88" i="6"/>
  <c r="M88" i="6" s="1"/>
  <c r="R86" i="6"/>
  <c r="S86" i="6" s="1"/>
  <c r="F1362" i="6"/>
  <c r="I1362" i="6" s="1"/>
  <c r="W1285" i="6"/>
  <c r="AB1285" i="6" s="1"/>
  <c r="W1282" i="6"/>
  <c r="D1228" i="6"/>
  <c r="R1215" i="6"/>
  <c r="D1204" i="6"/>
  <c r="G1202" i="6"/>
  <c r="G1198" i="6"/>
  <c r="G1169" i="6"/>
  <c r="W1153" i="6"/>
  <c r="X1153" i="6" s="1"/>
  <c r="D1146" i="6"/>
  <c r="R960" i="6"/>
  <c r="S960" i="6" s="1"/>
  <c r="R918" i="6"/>
  <c r="S918" i="6" s="1"/>
  <c r="R912" i="6"/>
  <c r="S912" i="6" s="1"/>
  <c r="R909" i="6"/>
  <c r="S909" i="6" s="1"/>
  <c r="F904" i="6"/>
  <c r="R885" i="6"/>
  <c r="S885" i="6" s="1"/>
  <c r="R882" i="6"/>
  <c r="S882" i="6" s="1"/>
  <c r="W798" i="6"/>
  <c r="AB798" i="6" s="1"/>
  <c r="W624" i="6"/>
  <c r="AB624" i="6" s="1"/>
  <c r="R594" i="6"/>
  <c r="S594" i="6" s="1"/>
  <c r="W592" i="6"/>
  <c r="AB592" i="6" s="1"/>
  <c r="R578" i="6"/>
  <c r="S578" i="6" s="1"/>
  <c r="R549" i="6"/>
  <c r="S549" i="6" s="1"/>
  <c r="F541" i="6"/>
  <c r="I541" i="6" s="1"/>
  <c r="W535" i="6"/>
  <c r="AB535" i="6" s="1"/>
  <c r="F504" i="6"/>
  <c r="H504" i="6" s="1"/>
  <c r="U496" i="6"/>
  <c r="V496" i="6" s="1"/>
  <c r="R485" i="6"/>
  <c r="S485" i="6" s="1"/>
  <c r="R460" i="6"/>
  <c r="S460" i="6" s="1"/>
  <c r="F452" i="6"/>
  <c r="H452" i="6" s="1"/>
  <c r="W272" i="6"/>
  <c r="X272" i="6" s="1"/>
  <c r="D272" i="6"/>
  <c r="W251" i="6"/>
  <c r="U199" i="6"/>
  <c r="V199" i="6" s="1"/>
  <c r="W141" i="6"/>
  <c r="U1367" i="6"/>
  <c r="V1367" i="6" s="1"/>
  <c r="U1354" i="6"/>
  <c r="V1354" i="6" s="1"/>
  <c r="D1353" i="6"/>
  <c r="W1271" i="6"/>
  <c r="AB1271" i="6" s="1"/>
  <c r="D1179" i="6"/>
  <c r="R1174" i="6"/>
  <c r="S1174" i="6" s="1"/>
  <c r="D1162" i="6"/>
  <c r="G1161" i="6"/>
  <c r="G1159" i="6"/>
  <c r="D1153" i="6"/>
  <c r="D1149" i="6"/>
  <c r="W1138" i="6"/>
  <c r="AB1138" i="6" s="1"/>
  <c r="D1138" i="6"/>
  <c r="G1133" i="6"/>
  <c r="R1010" i="6"/>
  <c r="S1010" i="6" s="1"/>
  <c r="F992" i="6"/>
  <c r="W726" i="6"/>
  <c r="AB726" i="6" s="1"/>
  <c r="W717" i="6"/>
  <c r="AB717" i="6" s="1"/>
  <c r="R596" i="6"/>
  <c r="S596" i="6" s="1"/>
  <c r="R586" i="6"/>
  <c r="S586" i="6" s="1"/>
  <c r="U584" i="6"/>
  <c r="V584" i="6" s="1"/>
  <c r="U579" i="6"/>
  <c r="V579" i="6" s="1"/>
  <c r="U561" i="6"/>
  <c r="V561" i="6" s="1"/>
  <c r="R532" i="6"/>
  <c r="S532" i="6" s="1"/>
  <c r="U489" i="6"/>
  <c r="V489" i="6" s="1"/>
  <c r="R440" i="6"/>
  <c r="S440" i="6" s="1"/>
  <c r="W438" i="6"/>
  <c r="AB438" i="6" s="1"/>
  <c r="U411" i="6"/>
  <c r="V411" i="6" s="1"/>
  <c r="W402" i="6"/>
  <c r="W397" i="6"/>
  <c r="W387" i="6"/>
  <c r="F348" i="6"/>
  <c r="H348" i="6" s="1"/>
  <c r="R345" i="6"/>
  <c r="S345" i="6" s="1"/>
  <c r="W308" i="6"/>
  <c r="W301" i="6"/>
  <c r="AB301" i="6" s="1"/>
  <c r="W293" i="6"/>
  <c r="AB293" i="6" s="1"/>
  <c r="W289" i="6"/>
  <c r="W283" i="6"/>
  <c r="AB283" i="6" s="1"/>
  <c r="D190" i="6"/>
  <c r="W177" i="6"/>
  <c r="AB177" i="6" s="1"/>
  <c r="W1292" i="6"/>
  <c r="AB1292" i="6" s="1"/>
  <c r="D1255" i="6"/>
  <c r="W1226" i="6"/>
  <c r="AB1226" i="6" s="1"/>
  <c r="R1137" i="6"/>
  <c r="S1137" i="6" s="1"/>
  <c r="R1130" i="6"/>
  <c r="S1130" i="6" s="1"/>
  <c r="R1125" i="6"/>
  <c r="S1125" i="6" s="1"/>
  <c r="D1123" i="6"/>
  <c r="R1121" i="6"/>
  <c r="S1121" i="6" s="1"/>
  <c r="G1114" i="6"/>
  <c r="D1107" i="6"/>
  <c r="R1102" i="6"/>
  <c r="S1102" i="6" s="1"/>
  <c r="D1102" i="6"/>
  <c r="G1098" i="6"/>
  <c r="D1091" i="6"/>
  <c r="R1089" i="6"/>
  <c r="S1089" i="6" s="1"/>
  <c r="G1082" i="6"/>
  <c r="G1077" i="6"/>
  <c r="W1074" i="6"/>
  <c r="AB1074" i="6" s="1"/>
  <c r="D1074" i="6"/>
  <c r="G802" i="6"/>
  <c r="W788" i="6"/>
  <c r="AB788" i="6" s="1"/>
  <c r="R709" i="6"/>
  <c r="S709" i="6" s="1"/>
  <c r="F594" i="6"/>
  <c r="R579" i="6"/>
  <c r="S579" i="6" s="1"/>
  <c r="F515" i="6"/>
  <c r="U432" i="6"/>
  <c r="V432" i="6" s="1"/>
  <c r="R404" i="6"/>
  <c r="S404" i="6" s="1"/>
  <c r="U378" i="6"/>
  <c r="V378" i="6" s="1"/>
  <c r="R320" i="6"/>
  <c r="S320" i="6" s="1"/>
  <c r="G276" i="6"/>
  <c r="G203" i="6"/>
  <c r="W140" i="6"/>
  <c r="AB140" i="6" s="1"/>
  <c r="G1150" i="6"/>
  <c r="R1134" i="6"/>
  <c r="S1134" i="6" s="1"/>
  <c r="R1118" i="6"/>
  <c r="S1118" i="6" s="1"/>
  <c r="W1098" i="6"/>
  <c r="R1086" i="6"/>
  <c r="S1086" i="6" s="1"/>
  <c r="D1086" i="6"/>
  <c r="G1083" i="6"/>
  <c r="G1078" i="6"/>
  <c r="W1041" i="6"/>
  <c r="AB1041" i="6" s="1"/>
  <c r="W1038" i="6"/>
  <c r="AB1038" i="6" s="1"/>
  <c r="R983" i="6"/>
  <c r="S983" i="6" s="1"/>
  <c r="R981" i="6"/>
  <c r="S981" i="6" s="1"/>
  <c r="W842" i="6"/>
  <c r="AB842" i="6" s="1"/>
  <c r="F785" i="6"/>
  <c r="H785" i="6" s="1"/>
  <c r="W773" i="6"/>
  <c r="AB773" i="6" s="1"/>
  <c r="W483" i="6"/>
  <c r="AB483" i="6" s="1"/>
  <c r="W422" i="6"/>
  <c r="AB422" i="6" s="1"/>
  <c r="W393" i="6"/>
  <c r="R361" i="6"/>
  <c r="S361" i="6" s="1"/>
  <c r="F347" i="6"/>
  <c r="H347" i="6" s="1"/>
  <c r="W294" i="6"/>
  <c r="AB294" i="6" s="1"/>
  <c r="W292" i="6"/>
  <c r="G248" i="6"/>
  <c r="L81" i="6"/>
  <c r="M81" i="6" s="1"/>
  <c r="L69" i="6"/>
  <c r="M69" i="6" s="1"/>
  <c r="L65" i="6"/>
  <c r="M65" i="6" s="1"/>
  <c r="K1396" i="6"/>
  <c r="L1396" i="6" s="1"/>
  <c r="M1396" i="6" s="1"/>
  <c r="U1396" i="6"/>
  <c r="V1396" i="6" s="1"/>
  <c r="K1390" i="6"/>
  <c r="L1390" i="6" s="1"/>
  <c r="M1390" i="6" s="1"/>
  <c r="R1390" i="6"/>
  <c r="S1390" i="6" s="1"/>
  <c r="U1394" i="6"/>
  <c r="V1394" i="6" s="1"/>
  <c r="U1382" i="6"/>
  <c r="V1382" i="6" s="1"/>
  <c r="F1374" i="6"/>
  <c r="I1374" i="6" s="1"/>
  <c r="D1361" i="6"/>
  <c r="D1348" i="6"/>
  <c r="D1341" i="6"/>
  <c r="R1326" i="6"/>
  <c r="S1326" i="6" s="1"/>
  <c r="U1314" i="6"/>
  <c r="V1314" i="6" s="1"/>
  <c r="R1302" i="6"/>
  <c r="S1302" i="6" s="1"/>
  <c r="W1284" i="6"/>
  <c r="AB1284" i="6" s="1"/>
  <c r="W1255" i="6"/>
  <c r="AB1255" i="6" s="1"/>
  <c r="W1254" i="6"/>
  <c r="AB1254" i="6" s="1"/>
  <c r="W1250" i="6"/>
  <c r="AB1250" i="6" s="1"/>
  <c r="W1242" i="6"/>
  <c r="AB1242" i="6" s="1"/>
  <c r="W1236" i="6"/>
  <c r="AB1236" i="6" s="1"/>
  <c r="G1231" i="6"/>
  <c r="G1220" i="6"/>
  <c r="W1218" i="6"/>
  <c r="G1217" i="6"/>
  <c r="G1196" i="6"/>
  <c r="R1192" i="6"/>
  <c r="S1192" i="6" s="1"/>
  <c r="G1188" i="6"/>
  <c r="G1182" i="6"/>
  <c r="R1173" i="6"/>
  <c r="S1173" i="6" s="1"/>
  <c r="G1160" i="6"/>
  <c r="W1157" i="6"/>
  <c r="AB1157" i="6" s="1"/>
  <c r="G1154" i="6"/>
  <c r="D1150" i="6"/>
  <c r="G1143" i="6"/>
  <c r="R1141" i="6"/>
  <c r="S1141" i="6" s="1"/>
  <c r="D1139" i="6"/>
  <c r="G1135" i="6"/>
  <c r="G1131" i="6"/>
  <c r="G1129" i="6"/>
  <c r="G1126" i="6"/>
  <c r="W1122" i="6"/>
  <c r="AB1122" i="6" s="1"/>
  <c r="D1122" i="6"/>
  <c r="W1118" i="6"/>
  <c r="AB1118" i="6" s="1"/>
  <c r="W1114" i="6"/>
  <c r="X1114" i="6" s="1"/>
  <c r="D1111" i="6"/>
  <c r="R1109" i="6"/>
  <c r="S1109" i="6" s="1"/>
  <c r="G1103" i="6"/>
  <c r="G1099" i="6"/>
  <c r="G1097" i="6"/>
  <c r="G1094" i="6"/>
  <c r="G1093" i="6"/>
  <c r="W1090" i="6"/>
  <c r="AB1090" i="6" s="1"/>
  <c r="D1090" i="6"/>
  <c r="W1086" i="6"/>
  <c r="AB1086" i="6" s="1"/>
  <c r="D1388" i="6"/>
  <c r="U1357" i="6"/>
  <c r="V1357" i="6" s="1"/>
  <c r="W1348" i="6"/>
  <c r="AB1348" i="6" s="1"/>
  <c r="R1347" i="6"/>
  <c r="S1347" i="6" s="1"/>
  <c r="W1341" i="6"/>
  <c r="U1337" i="6"/>
  <c r="V1337" i="6" s="1"/>
  <c r="D1329" i="6"/>
  <c r="R1309" i="6"/>
  <c r="S1309" i="6" s="1"/>
  <c r="R1296" i="6"/>
  <c r="S1296" i="6" s="1"/>
  <c r="D1241" i="6"/>
  <c r="D1209" i="6"/>
  <c r="G1197" i="6"/>
  <c r="G1101" i="6"/>
  <c r="W1329" i="6"/>
  <c r="W1276" i="6"/>
  <c r="AB1276" i="6" s="1"/>
  <c r="W1241" i="6"/>
  <c r="R1181" i="6"/>
  <c r="S1181" i="6" s="1"/>
  <c r="W1179" i="6"/>
  <c r="AB1179" i="6" s="1"/>
  <c r="G1157" i="6"/>
  <c r="W1149" i="6"/>
  <c r="AB1149" i="6" s="1"/>
  <c r="G1142" i="6"/>
  <c r="W1134" i="6"/>
  <c r="AB1134" i="6" s="1"/>
  <c r="G1119" i="6"/>
  <c r="G1115" i="6"/>
  <c r="G1110" i="6"/>
  <c r="W1102" i="6"/>
  <c r="X1102" i="6" s="1"/>
  <c r="AA1102" i="6" s="1"/>
  <c r="R1093" i="6"/>
  <c r="S1093" i="6" s="1"/>
  <c r="G1087" i="6"/>
  <c r="L1079" i="6"/>
  <c r="M1079" i="6" s="1"/>
  <c r="D1079" i="6"/>
  <c r="R1165" i="6"/>
  <c r="S1165" i="6" s="1"/>
  <c r="G1117" i="6"/>
  <c r="G1085" i="6"/>
  <c r="L1075" i="6"/>
  <c r="M1075" i="6" s="1"/>
  <c r="D1075" i="6"/>
  <c r="W1036" i="6"/>
  <c r="AB1036" i="6" s="1"/>
  <c r="G793" i="6"/>
  <c r="R790" i="6"/>
  <c r="S790" i="6" s="1"/>
  <c r="R725" i="6"/>
  <c r="S725" i="6" s="1"/>
  <c r="R691" i="6"/>
  <c r="S691" i="6" s="1"/>
  <c r="R689" i="6"/>
  <c r="S689" i="6" s="1"/>
  <c r="G665" i="6"/>
  <c r="R603" i="6"/>
  <c r="S603" i="6" s="1"/>
  <c r="R590" i="6"/>
  <c r="S590" i="6" s="1"/>
  <c r="W588" i="6"/>
  <c r="AB588" i="6" s="1"/>
  <c r="F579" i="6"/>
  <c r="H579" i="6" s="1"/>
  <c r="F578" i="6"/>
  <c r="H578" i="6" s="1"/>
  <c r="U567" i="6"/>
  <c r="V567" i="6" s="1"/>
  <c r="U550" i="6"/>
  <c r="V550" i="6" s="1"/>
  <c r="R537" i="6"/>
  <c r="S537" i="6" s="1"/>
  <c r="R529" i="6"/>
  <c r="S529" i="6" s="1"/>
  <c r="F519" i="6"/>
  <c r="R502" i="6"/>
  <c r="S502" i="6" s="1"/>
  <c r="U481" i="6"/>
  <c r="V481" i="6" s="1"/>
  <c r="F481" i="6"/>
  <c r="H481" i="6" s="1"/>
  <c r="R458" i="6"/>
  <c r="S458" i="6" s="1"/>
  <c r="R451" i="6"/>
  <c r="S451" i="6" s="1"/>
  <c r="U436" i="6"/>
  <c r="V436" i="6" s="1"/>
  <c r="F436" i="6"/>
  <c r="H436" i="6" s="1"/>
  <c r="R405" i="6"/>
  <c r="S405" i="6" s="1"/>
  <c r="W398" i="6"/>
  <c r="R396" i="6"/>
  <c r="S396" i="6" s="1"/>
  <c r="R392" i="6"/>
  <c r="S392" i="6" s="1"/>
  <c r="W388" i="6"/>
  <c r="W386" i="6"/>
  <c r="R379" i="6"/>
  <c r="S379" i="6" s="1"/>
  <c r="R357" i="6"/>
  <c r="S357" i="6" s="1"/>
  <c r="R355" i="6"/>
  <c r="S355" i="6" s="1"/>
  <c r="W276" i="6"/>
  <c r="AB276" i="6" s="1"/>
  <c r="G220" i="6"/>
  <c r="U207" i="6"/>
  <c r="V207" i="6" s="1"/>
  <c r="D207" i="6"/>
  <c r="W196" i="6"/>
  <c r="AB196" i="6" s="1"/>
  <c r="W178" i="6"/>
  <c r="AB178" i="6" s="1"/>
  <c r="W168" i="6"/>
  <c r="AB168" i="6" s="1"/>
  <c r="G159" i="6"/>
  <c r="R1001" i="6"/>
  <c r="S1001" i="6" s="1"/>
  <c r="F978" i="6"/>
  <c r="R975" i="6"/>
  <c r="S975" i="6" s="1"/>
  <c r="R973" i="6"/>
  <c r="S973" i="6" s="1"/>
  <c r="R944" i="6"/>
  <c r="S944" i="6" s="1"/>
  <c r="F930" i="6"/>
  <c r="H930" i="6" s="1"/>
  <c r="R891" i="6"/>
  <c r="S891" i="6" s="1"/>
  <c r="R880" i="6"/>
  <c r="S880" i="6" s="1"/>
  <c r="R878" i="6"/>
  <c r="S878" i="6" s="1"/>
  <c r="G869" i="6"/>
  <c r="W866" i="6"/>
  <c r="W854" i="6"/>
  <c r="R843" i="6"/>
  <c r="S843" i="6" s="1"/>
  <c r="W833" i="6"/>
  <c r="AB833" i="6" s="1"/>
  <c r="R830" i="6"/>
  <c r="S830" i="6" s="1"/>
  <c r="F777" i="6"/>
  <c r="H777" i="6" s="1"/>
  <c r="W774" i="6"/>
  <c r="AB774" i="6" s="1"/>
  <c r="R764" i="6"/>
  <c r="S764" i="6" s="1"/>
  <c r="F764" i="6"/>
  <c r="W750" i="6"/>
  <c r="AB750" i="6" s="1"/>
  <c r="W742" i="6"/>
  <c r="AB742" i="6" s="1"/>
  <c r="F736" i="6"/>
  <c r="F717" i="6"/>
  <c r="F704" i="6"/>
  <c r="R686" i="6"/>
  <c r="S686" i="6" s="1"/>
  <c r="G668" i="6"/>
  <c r="W665" i="6"/>
  <c r="AB665" i="6" s="1"/>
  <c r="U572" i="6"/>
  <c r="V572" i="6" s="1"/>
  <c r="R557" i="6"/>
  <c r="S557" i="6" s="1"/>
  <c r="U555" i="6"/>
  <c r="V555" i="6" s="1"/>
  <c r="F552" i="6"/>
  <c r="F525" i="6"/>
  <c r="I525" i="6" s="1"/>
  <c r="F523" i="6"/>
  <c r="F517" i="6"/>
  <c r="F473" i="6"/>
  <c r="H473" i="6" s="1"/>
  <c r="F378" i="6"/>
  <c r="H378" i="6" s="1"/>
  <c r="R350" i="6"/>
  <c r="S350" i="6" s="1"/>
  <c r="R347" i="6"/>
  <c r="S347" i="6" s="1"/>
  <c r="F342" i="6"/>
  <c r="H342" i="6" s="1"/>
  <c r="G283" i="6"/>
  <c r="R1073" i="6"/>
  <c r="S1073" i="6" s="1"/>
  <c r="W1022" i="6"/>
  <c r="AB1022" i="6" s="1"/>
  <c r="W1014" i="6"/>
  <c r="AB1014" i="6" s="1"/>
  <c r="R1006" i="6"/>
  <c r="S1006" i="6" s="1"/>
  <c r="R989" i="6"/>
  <c r="S989" i="6" s="1"/>
  <c r="R986" i="6"/>
  <c r="S986" i="6" s="1"/>
  <c r="R965" i="6"/>
  <c r="S965" i="6" s="1"/>
  <c r="R959" i="6"/>
  <c r="S959" i="6" s="1"/>
  <c r="R941" i="6"/>
  <c r="S941" i="6" s="1"/>
  <c r="R938" i="6"/>
  <c r="S938" i="6" s="1"/>
  <c r="W931" i="6"/>
  <c r="W883" i="6"/>
  <c r="AB883" i="6" s="1"/>
  <c r="G836" i="6"/>
  <c r="W508" i="6"/>
  <c r="X508" i="6" s="1"/>
  <c r="G202" i="6"/>
  <c r="G199" i="6"/>
  <c r="G186" i="6"/>
  <c r="W154" i="6"/>
  <c r="X154" i="6" s="1"/>
  <c r="AA154" i="6" s="1"/>
  <c r="W51" i="6"/>
  <c r="G1046" i="6"/>
  <c r="G1036" i="6"/>
  <c r="G1025" i="6"/>
  <c r="F882" i="6"/>
  <c r="H882" i="6" s="1"/>
  <c r="W836" i="6"/>
  <c r="AB836" i="6" s="1"/>
  <c r="F825" i="6"/>
  <c r="W822" i="6"/>
  <c r="F820" i="6"/>
  <c r="H820" i="6" s="1"/>
  <c r="W782" i="6"/>
  <c r="AB782" i="6" s="1"/>
  <c r="W765" i="6"/>
  <c r="AB765" i="6" s="1"/>
  <c r="W749" i="6"/>
  <c r="AB749" i="6" s="1"/>
  <c r="R741" i="6"/>
  <c r="S741" i="6" s="1"/>
  <c r="W734" i="6"/>
  <c r="AB734" i="6" s="1"/>
  <c r="W721" i="6"/>
  <c r="AB721" i="6" s="1"/>
  <c r="R685" i="6"/>
  <c r="S685" i="6" s="1"/>
  <c r="R683" i="6"/>
  <c r="S683" i="6" s="1"/>
  <c r="W666" i="6"/>
  <c r="AB666" i="6" s="1"/>
  <c r="R619" i="6"/>
  <c r="S619" i="6" s="1"/>
  <c r="R571" i="6"/>
  <c r="S571" i="6" s="1"/>
  <c r="W536" i="6"/>
  <c r="AB536" i="6" s="1"/>
  <c r="R517" i="6"/>
  <c r="S517" i="6" s="1"/>
  <c r="R497" i="6"/>
  <c r="S497" i="6" s="1"/>
  <c r="F488" i="6"/>
  <c r="H488" i="6" s="1"/>
  <c r="F476" i="6"/>
  <c r="U473" i="6"/>
  <c r="V473" i="6" s="1"/>
  <c r="W467" i="6"/>
  <c r="AB467" i="6" s="1"/>
  <c r="U440" i="6"/>
  <c r="V440" i="6" s="1"/>
  <c r="F440" i="6"/>
  <c r="H440" i="6" s="1"/>
  <c r="U431" i="6"/>
  <c r="V431" i="6" s="1"/>
  <c r="W426" i="6"/>
  <c r="W409" i="6"/>
  <c r="R378" i="6"/>
  <c r="S378" i="6" s="1"/>
  <c r="W375" i="6"/>
  <c r="AB375" i="6" s="1"/>
  <c r="X373" i="6"/>
  <c r="R342" i="6"/>
  <c r="S342" i="6" s="1"/>
  <c r="W332" i="6"/>
  <c r="W309" i="6"/>
  <c r="AB309" i="6" s="1"/>
  <c r="W300" i="6"/>
  <c r="AB300" i="6" s="1"/>
  <c r="W290" i="6"/>
  <c r="AB290" i="6" s="1"/>
  <c r="G269" i="6"/>
  <c r="W247" i="6"/>
  <c r="U221" i="6"/>
  <c r="V221" i="6" s="1"/>
  <c r="G178" i="6"/>
  <c r="G174" i="6"/>
  <c r="W144" i="6"/>
  <c r="AB144" i="6" s="1"/>
  <c r="L61" i="6"/>
  <c r="M61" i="6" s="1"/>
  <c r="U1399" i="6"/>
  <c r="V1399" i="6" s="1"/>
  <c r="U1386" i="6"/>
  <c r="V1386" i="6" s="1"/>
  <c r="U1384" i="6"/>
  <c r="V1384" i="6" s="1"/>
  <c r="U1335" i="6"/>
  <c r="V1335" i="6" s="1"/>
  <c r="W1325" i="6"/>
  <c r="AB1325" i="6" s="1"/>
  <c r="D1325" i="6"/>
  <c r="U1322" i="6"/>
  <c r="V1322" i="6" s="1"/>
  <c r="D1299" i="6"/>
  <c r="D1287" i="6"/>
  <c r="W1262" i="6"/>
  <c r="AB1262" i="6" s="1"/>
  <c r="W1234" i="6"/>
  <c r="AB1234" i="6" s="1"/>
  <c r="G1218" i="6"/>
  <c r="R1216" i="6"/>
  <c r="S1216" i="6" s="1"/>
  <c r="D1215" i="6"/>
  <c r="G1214" i="6"/>
  <c r="W1210" i="6"/>
  <c r="AB1210" i="6" s="1"/>
  <c r="W1204" i="6"/>
  <c r="AB1204" i="6" s="1"/>
  <c r="R1191" i="6"/>
  <c r="S1191" i="6" s="1"/>
  <c r="W1188" i="6"/>
  <c r="AB1188" i="6" s="1"/>
  <c r="G1184" i="6"/>
  <c r="G1178" i="6"/>
  <c r="G1167" i="6"/>
  <c r="D1161" i="6"/>
  <c r="W1159" i="6"/>
  <c r="AB1159" i="6" s="1"/>
  <c r="L1158" i="6"/>
  <c r="M1158" i="6" s="1"/>
  <c r="D1158" i="6"/>
  <c r="D1157" i="6"/>
  <c r="L1148" i="6"/>
  <c r="M1148" i="6" s="1"/>
  <c r="G1148" i="6"/>
  <c r="D1403" i="6"/>
  <c r="D1402" i="6"/>
  <c r="U1393" i="6"/>
  <c r="V1393" i="6" s="1"/>
  <c r="W1391" i="6"/>
  <c r="D1391" i="6"/>
  <c r="W1388" i="6"/>
  <c r="R1387" i="6"/>
  <c r="S1387" i="6" s="1"/>
  <c r="U1376" i="6"/>
  <c r="V1376" i="6" s="1"/>
  <c r="U1371" i="6"/>
  <c r="V1371" i="6" s="1"/>
  <c r="F1369" i="6"/>
  <c r="I1369" i="6" s="1"/>
  <c r="F1366" i="6"/>
  <c r="I1366" i="6" s="1"/>
  <c r="D1346" i="6"/>
  <c r="D1345" i="6"/>
  <c r="F1337" i="6"/>
  <c r="I1337" i="6" s="1"/>
  <c r="D1317" i="6"/>
  <c r="F1314" i="6"/>
  <c r="I1314" i="6" s="1"/>
  <c r="D1313" i="6"/>
  <c r="F1309" i="6"/>
  <c r="I1309" i="6" s="1"/>
  <c r="W1299" i="6"/>
  <c r="AB1299" i="6" s="1"/>
  <c r="D1291" i="6"/>
  <c r="W1286" i="6"/>
  <c r="AB1286" i="6" s="1"/>
  <c r="W1268" i="6"/>
  <c r="AB1268" i="6" s="1"/>
  <c r="D1261" i="6"/>
  <c r="D1259" i="6"/>
  <c r="D1257" i="6"/>
  <c r="D1251" i="6"/>
  <c r="L1147" i="6"/>
  <c r="M1147" i="6" s="1"/>
  <c r="W1147" i="6"/>
  <c r="AB1147" i="6" s="1"/>
  <c r="G1147" i="6"/>
  <c r="L1145" i="6"/>
  <c r="M1145" i="6" s="1"/>
  <c r="D1145" i="6"/>
  <c r="W1145" i="6"/>
  <c r="AB1145" i="6" s="1"/>
  <c r="W1402" i="6"/>
  <c r="U1401" i="6"/>
  <c r="V1401" i="6" s="1"/>
  <c r="W1381" i="6"/>
  <c r="D1381" i="6"/>
  <c r="U1378" i="6"/>
  <c r="V1378" i="6" s="1"/>
  <c r="W1356" i="6"/>
  <c r="R1353" i="6"/>
  <c r="S1353" i="6" s="1"/>
  <c r="W1345" i="6"/>
  <c r="AB1345" i="6" s="1"/>
  <c r="U1344" i="6"/>
  <c r="V1344" i="6" s="1"/>
  <c r="U1339" i="6"/>
  <c r="V1339" i="6" s="1"/>
  <c r="F1339" i="6"/>
  <c r="I1339" i="6" s="1"/>
  <c r="U1312" i="6"/>
  <c r="V1312" i="6" s="1"/>
  <c r="F1312" i="6"/>
  <c r="I1312" i="6" s="1"/>
  <c r="U1301" i="6"/>
  <c r="V1301" i="6" s="1"/>
  <c r="W1261" i="6"/>
  <c r="G1224" i="6"/>
  <c r="R1203" i="6"/>
  <c r="S1203" i="6" s="1"/>
  <c r="X1188" i="6"/>
  <c r="G1183" i="6"/>
  <c r="G1145" i="6"/>
  <c r="W1163" i="6"/>
  <c r="G1163" i="6"/>
  <c r="D1154" i="6"/>
  <c r="G1141" i="6"/>
  <c r="D1135" i="6"/>
  <c r="R1133" i="6"/>
  <c r="S1133" i="6" s="1"/>
  <c r="D1130" i="6"/>
  <c r="W1126" i="6"/>
  <c r="AB1126" i="6" s="1"/>
  <c r="G1125" i="6"/>
  <c r="D1119" i="6"/>
  <c r="R1117" i="6"/>
  <c r="S1117" i="6" s="1"/>
  <c r="D1114" i="6"/>
  <c r="W1110" i="6"/>
  <c r="AB1110" i="6" s="1"/>
  <c r="G1109" i="6"/>
  <c r="D1103" i="6"/>
  <c r="R1101" i="6"/>
  <c r="S1101" i="6" s="1"/>
  <c r="D1098" i="6"/>
  <c r="W1094" i="6"/>
  <c r="AB1094" i="6" s="1"/>
  <c r="D1087" i="6"/>
  <c r="R1085" i="6"/>
  <c r="S1085" i="6" s="1"/>
  <c r="R1082" i="6"/>
  <c r="S1082" i="6" s="1"/>
  <c r="D1082" i="6"/>
  <c r="W1078" i="6"/>
  <c r="AB1078" i="6" s="1"/>
  <c r="G1041" i="6"/>
  <c r="W1030" i="6"/>
  <c r="AB1030" i="6" s="1"/>
  <c r="G1022" i="6"/>
  <c r="R1002" i="6"/>
  <c r="S1002" i="6" s="1"/>
  <c r="R957" i="6"/>
  <c r="S957" i="6" s="1"/>
  <c r="R923" i="6"/>
  <c r="S923" i="6" s="1"/>
  <c r="R917" i="6"/>
  <c r="S917" i="6" s="1"/>
  <c r="K914" i="6"/>
  <c r="L914" i="6" s="1"/>
  <c r="M914" i="6" s="1"/>
  <c r="F914" i="6"/>
  <c r="R914" i="6"/>
  <c r="S914" i="6" s="1"/>
  <c r="G1152" i="6"/>
  <c r="G1151" i="6"/>
  <c r="W1143" i="6"/>
  <c r="X1143" i="6" s="1"/>
  <c r="AA1143" i="6" s="1"/>
  <c r="D1142" i="6"/>
  <c r="G1137" i="6"/>
  <c r="D1131" i="6"/>
  <c r="R1129" i="6"/>
  <c r="S1129" i="6" s="1"/>
  <c r="R1126" i="6"/>
  <c r="S1126" i="6" s="1"/>
  <c r="D1126" i="6"/>
  <c r="G1121" i="6"/>
  <c r="D1115" i="6"/>
  <c r="R1113" i="6"/>
  <c r="S1113" i="6" s="1"/>
  <c r="R1110" i="6"/>
  <c r="S1110" i="6" s="1"/>
  <c r="D1110" i="6"/>
  <c r="G1105" i="6"/>
  <c r="D1099" i="6"/>
  <c r="R1097" i="6"/>
  <c r="S1097" i="6" s="1"/>
  <c r="R1094" i="6"/>
  <c r="S1094" i="6" s="1"/>
  <c r="D1094" i="6"/>
  <c r="G1089" i="6"/>
  <c r="D1083" i="6"/>
  <c r="R1078" i="6"/>
  <c r="S1078" i="6" s="1"/>
  <c r="D1078" i="6"/>
  <c r="G1073" i="6"/>
  <c r="R980" i="6"/>
  <c r="S980" i="6" s="1"/>
  <c r="R978" i="6"/>
  <c r="S978" i="6" s="1"/>
  <c r="F967" i="6"/>
  <c r="R953" i="6"/>
  <c r="S953" i="6" s="1"/>
  <c r="R949" i="6"/>
  <c r="S949" i="6" s="1"/>
  <c r="W947" i="6"/>
  <c r="AB947" i="6" s="1"/>
  <c r="R943" i="6"/>
  <c r="S943" i="6" s="1"/>
  <c r="F942" i="6"/>
  <c r="W939" i="6"/>
  <c r="AB939" i="6" s="1"/>
  <c r="R936" i="6"/>
  <c r="S936" i="6" s="1"/>
  <c r="R933" i="6"/>
  <c r="S933" i="6" s="1"/>
  <c r="R1138" i="6"/>
  <c r="S1138" i="6" s="1"/>
  <c r="R1122" i="6"/>
  <c r="S1122" i="6" s="1"/>
  <c r="R1106" i="6"/>
  <c r="S1106" i="6" s="1"/>
  <c r="R1090" i="6"/>
  <c r="S1090" i="6" s="1"/>
  <c r="R1074" i="6"/>
  <c r="S1074" i="6" s="1"/>
  <c r="F1035" i="6"/>
  <c r="H1035" i="6" s="1"/>
  <c r="F986" i="6"/>
  <c r="F938" i="6"/>
  <c r="H938" i="6" s="1"/>
  <c r="F912" i="6"/>
  <c r="F910" i="6"/>
  <c r="F906" i="6"/>
  <c r="H906" i="6" s="1"/>
  <c r="F902" i="6"/>
  <c r="R899" i="6"/>
  <c r="S899" i="6" s="1"/>
  <c r="R877" i="6"/>
  <c r="S877" i="6" s="1"/>
  <c r="W873" i="6"/>
  <c r="F870" i="6"/>
  <c r="H870" i="6" s="1"/>
  <c r="R858" i="6"/>
  <c r="S858" i="6" s="1"/>
  <c r="W848" i="6"/>
  <c r="AB848" i="6" s="1"/>
  <c r="R822" i="6"/>
  <c r="S822" i="6" s="1"/>
  <c r="W815" i="6"/>
  <c r="AB815" i="6" s="1"/>
  <c r="G788" i="6"/>
  <c r="F768" i="6"/>
  <c r="H768" i="6" s="1"/>
  <c r="R749" i="6"/>
  <c r="S749" i="6" s="1"/>
  <c r="R747" i="6"/>
  <c r="S747" i="6" s="1"/>
  <c r="W738" i="6"/>
  <c r="F728" i="6"/>
  <c r="W718" i="6"/>
  <c r="AB718" i="6" s="1"/>
  <c r="W701" i="6"/>
  <c r="AB701" i="6" s="1"/>
  <c r="R693" i="6"/>
  <c r="S693" i="6" s="1"/>
  <c r="F693" i="6"/>
  <c r="H693" i="6" s="1"/>
  <c r="W673" i="6"/>
  <c r="R671" i="6"/>
  <c r="S671" i="6" s="1"/>
  <c r="R628" i="6"/>
  <c r="S628" i="6" s="1"/>
  <c r="R615" i="6"/>
  <c r="S615" i="6" s="1"/>
  <c r="W608" i="6"/>
  <c r="AB608" i="6" s="1"/>
  <c r="W590" i="6"/>
  <c r="U587" i="6"/>
  <c r="V587" i="6" s="1"/>
  <c r="F587" i="6"/>
  <c r="H587" i="6" s="1"/>
  <c r="F586" i="6"/>
  <c r="H586" i="6" s="1"/>
  <c r="R582" i="6"/>
  <c r="S582" i="6" s="1"/>
  <c r="U580" i="6"/>
  <c r="V580" i="6" s="1"/>
  <c r="U571" i="6"/>
  <c r="V571" i="6" s="1"/>
  <c r="F571" i="6"/>
  <c r="H571" i="6" s="1"/>
  <c r="F570" i="6"/>
  <c r="H570" i="6" s="1"/>
  <c r="U558" i="6"/>
  <c r="V558" i="6" s="1"/>
  <c r="F551" i="6"/>
  <c r="F550" i="6"/>
  <c r="H550" i="6" s="1"/>
  <c r="F537" i="6"/>
  <c r="I537" i="6" s="1"/>
  <c r="U522" i="6"/>
  <c r="V522" i="6" s="1"/>
  <c r="X516" i="6"/>
  <c r="U514" i="6"/>
  <c r="V514" i="6" s="1"/>
  <c r="W512" i="6"/>
  <c r="F511" i="6"/>
  <c r="W503" i="6"/>
  <c r="AB503" i="6" s="1"/>
  <c r="R501" i="6"/>
  <c r="S501" i="6" s="1"/>
  <c r="W499" i="6"/>
  <c r="AB499" i="6" s="1"/>
  <c r="U497" i="6"/>
  <c r="V497" i="6" s="1"/>
  <c r="F497" i="6"/>
  <c r="H497" i="6" s="1"/>
  <c r="F492" i="6"/>
  <c r="W460" i="6"/>
  <c r="AB460" i="6" s="1"/>
  <c r="F444" i="6"/>
  <c r="H444" i="6" s="1"/>
  <c r="R886" i="6"/>
  <c r="S886" i="6" s="1"/>
  <c r="W856" i="6"/>
  <c r="AB856" i="6" s="1"/>
  <c r="G856" i="6"/>
  <c r="G845" i="6"/>
  <c r="G830" i="6"/>
  <c r="W762" i="6"/>
  <c r="AB762" i="6" s="1"/>
  <c r="F521" i="6"/>
  <c r="K442" i="6"/>
  <c r="L442" i="6" s="1"/>
  <c r="M442" i="6" s="1"/>
  <c r="K439" i="6"/>
  <c r="L439" i="6" s="1"/>
  <c r="M439" i="6" s="1"/>
  <c r="R439" i="6"/>
  <c r="S439" i="6" s="1"/>
  <c r="R906" i="6"/>
  <c r="S906" i="6" s="1"/>
  <c r="W891" i="6"/>
  <c r="R888" i="6"/>
  <c r="S888" i="6" s="1"/>
  <c r="R870" i="6"/>
  <c r="S870" i="6" s="1"/>
  <c r="X869" i="6"/>
  <c r="W845" i="6"/>
  <c r="W829" i="6"/>
  <c r="X829" i="6" s="1"/>
  <c r="AA829" i="6" s="1"/>
  <c r="G822" i="6"/>
  <c r="F811" i="6"/>
  <c r="H811" i="6" s="1"/>
  <c r="W800" i="6"/>
  <c r="AB800" i="6" s="1"/>
  <c r="W793" i="6"/>
  <c r="AB793" i="6" s="1"/>
  <c r="W766" i="6"/>
  <c r="AB766" i="6" s="1"/>
  <c r="W753" i="6"/>
  <c r="AB753" i="6" s="1"/>
  <c r="F752" i="6"/>
  <c r="F691" i="6"/>
  <c r="H691" i="6" s="1"/>
  <c r="R678" i="6"/>
  <c r="S678" i="6" s="1"/>
  <c r="W629" i="6"/>
  <c r="AB629" i="6" s="1"/>
  <c r="W616" i="6"/>
  <c r="AB616" i="6" s="1"/>
  <c r="R607" i="6"/>
  <c r="S607" i="6" s="1"/>
  <c r="U566" i="6"/>
  <c r="V566" i="6" s="1"/>
  <c r="U553" i="6"/>
  <c r="V553" i="6" s="1"/>
  <c r="U551" i="6"/>
  <c r="V551" i="6" s="1"/>
  <c r="U492" i="6"/>
  <c r="V492" i="6" s="1"/>
  <c r="R490" i="6"/>
  <c r="S490" i="6" s="1"/>
  <c r="W487" i="6"/>
  <c r="AB487" i="6" s="1"/>
  <c r="R469" i="6"/>
  <c r="S469" i="6" s="1"/>
  <c r="R461" i="6"/>
  <c r="S461" i="6" s="1"/>
  <c r="U455" i="6"/>
  <c r="V455" i="6" s="1"/>
  <c r="R731" i="6"/>
  <c r="S731" i="6" s="1"/>
  <c r="W706" i="6"/>
  <c r="R622" i="6"/>
  <c r="S622" i="6" s="1"/>
  <c r="R620" i="6"/>
  <c r="S620" i="6" s="1"/>
  <c r="R611" i="6"/>
  <c r="S611" i="6" s="1"/>
  <c r="W604" i="6"/>
  <c r="AB604" i="6" s="1"/>
  <c r="R551" i="6"/>
  <c r="S551" i="6" s="1"/>
  <c r="U533" i="6"/>
  <c r="V533" i="6" s="1"/>
  <c r="U476" i="6"/>
  <c r="V476" i="6" s="1"/>
  <c r="R474" i="6"/>
  <c r="S474" i="6" s="1"/>
  <c r="W471" i="6"/>
  <c r="AB471" i="6" s="1"/>
  <c r="F460" i="6"/>
  <c r="H460" i="6" s="1"/>
  <c r="F451" i="6"/>
  <c r="R448" i="6"/>
  <c r="S448" i="6" s="1"/>
  <c r="K443" i="6"/>
  <c r="L443" i="6" s="1"/>
  <c r="M443" i="6" s="1"/>
  <c r="R443" i="6"/>
  <c r="S443" i="6" s="1"/>
  <c r="R442" i="6"/>
  <c r="S442" i="6" s="1"/>
  <c r="R435" i="6"/>
  <c r="S435" i="6" s="1"/>
  <c r="R432" i="6"/>
  <c r="S432" i="6" s="1"/>
  <c r="W408" i="6"/>
  <c r="F408" i="6" s="1"/>
  <c r="F406" i="6"/>
  <c r="R401" i="6"/>
  <c r="S401" i="6" s="1"/>
  <c r="U395" i="6"/>
  <c r="V395" i="6" s="1"/>
  <c r="R390" i="6"/>
  <c r="S390" i="6" s="1"/>
  <c r="F390" i="6"/>
  <c r="W384" i="6"/>
  <c r="W382" i="6"/>
  <c r="AB382" i="6" s="1"/>
  <c r="W374" i="6"/>
  <c r="F366" i="6"/>
  <c r="H366" i="6" s="1"/>
  <c r="F357" i="6"/>
  <c r="H357" i="6" s="1"/>
  <c r="F341" i="6"/>
  <c r="H341" i="6" s="1"/>
  <c r="W321" i="6"/>
  <c r="AB321" i="6" s="1"/>
  <c r="R319" i="6"/>
  <c r="S319" i="6" s="1"/>
  <c r="R312" i="6"/>
  <c r="S312" i="6" s="1"/>
  <c r="W304" i="6"/>
  <c r="AB304" i="6" s="1"/>
  <c r="W288" i="6"/>
  <c r="AB288" i="6" s="1"/>
  <c r="G278" i="6"/>
  <c r="G266" i="6"/>
  <c r="W250" i="6"/>
  <c r="AB250" i="6" s="1"/>
  <c r="U234" i="6"/>
  <c r="V234" i="6" s="1"/>
  <c r="U232" i="6"/>
  <c r="V232" i="6" s="1"/>
  <c r="G231" i="6"/>
  <c r="U220" i="6"/>
  <c r="V220" i="6" s="1"/>
  <c r="G214" i="6"/>
  <c r="U205" i="6"/>
  <c r="V205" i="6" s="1"/>
  <c r="G197" i="6"/>
  <c r="G193" i="6"/>
  <c r="G189" i="6"/>
  <c r="D186" i="6"/>
  <c r="F182" i="6"/>
  <c r="I182" i="6" s="1"/>
  <c r="W169" i="6"/>
  <c r="AB169" i="6" s="1"/>
  <c r="W160" i="6"/>
  <c r="G157" i="6"/>
  <c r="G156" i="6"/>
  <c r="W153" i="6"/>
  <c r="AB153" i="6" s="1"/>
  <c r="G145" i="6"/>
  <c r="R125" i="6"/>
  <c r="S125" i="6" s="1"/>
  <c r="R429" i="6"/>
  <c r="S429" i="6" s="1"/>
  <c r="D428" i="6"/>
  <c r="W404" i="6"/>
  <c r="X404" i="6" s="1"/>
  <c r="R391" i="6"/>
  <c r="S391" i="6" s="1"/>
  <c r="W369" i="6"/>
  <c r="AB369" i="6" s="1"/>
  <c r="F369" i="6"/>
  <c r="H369" i="6" s="1"/>
  <c r="R365" i="6"/>
  <c r="S365" i="6" s="1"/>
  <c r="R359" i="6"/>
  <c r="S359" i="6" s="1"/>
  <c r="F358" i="6"/>
  <c r="H358" i="6" s="1"/>
  <c r="R356" i="6"/>
  <c r="S356" i="6" s="1"/>
  <c r="R351" i="6"/>
  <c r="S351" i="6" s="1"/>
  <c r="F350" i="6"/>
  <c r="H350" i="6" s="1"/>
  <c r="R343" i="6"/>
  <c r="S343" i="6" s="1"/>
  <c r="R333" i="6"/>
  <c r="S333" i="6" s="1"/>
  <c r="R326" i="6"/>
  <c r="S326" i="6" s="1"/>
  <c r="G285" i="6"/>
  <c r="G273" i="6"/>
  <c r="G271" i="6"/>
  <c r="G256" i="6"/>
  <c r="W248" i="6"/>
  <c r="X248" i="6" s="1"/>
  <c r="AA248" i="6" s="1"/>
  <c r="W241" i="6"/>
  <c r="D241" i="6"/>
  <c r="D237" i="6"/>
  <c r="W157" i="6"/>
  <c r="AB157" i="6" s="1"/>
  <c r="F435" i="6"/>
  <c r="F432" i="6"/>
  <c r="H432" i="6" s="1"/>
  <c r="R341" i="6"/>
  <c r="S341" i="6" s="1"/>
  <c r="W313" i="6"/>
  <c r="W296" i="6"/>
  <c r="AB296" i="6" s="1"/>
  <c r="D281" i="6"/>
  <c r="D267" i="6"/>
  <c r="D248" i="6"/>
  <c r="G227" i="6"/>
  <c r="W206" i="6"/>
  <c r="AB206" i="6" s="1"/>
  <c r="G206" i="6"/>
  <c r="U180" i="6"/>
  <c r="V180" i="6" s="1"/>
  <c r="U415" i="6"/>
  <c r="V415" i="6" s="1"/>
  <c r="W208" i="6"/>
  <c r="D203" i="6"/>
  <c r="G196" i="6"/>
  <c r="G191" i="6"/>
  <c r="G170" i="6"/>
  <c r="W158" i="6"/>
  <c r="AB158" i="6" s="1"/>
  <c r="G153" i="6"/>
  <c r="U88" i="6"/>
  <c r="V88" i="6" s="1"/>
  <c r="L123" i="6"/>
  <c r="M123" i="6" s="1"/>
  <c r="L115" i="6"/>
  <c r="M115" i="6" s="1"/>
  <c r="L52" i="6"/>
  <c r="M52" i="6" s="1"/>
  <c r="L50" i="6"/>
  <c r="M50" i="6" s="1"/>
  <c r="L34" i="6"/>
  <c r="M34" i="6" s="1"/>
  <c r="L134" i="6"/>
  <c r="M134" i="6" s="1"/>
  <c r="L125" i="6"/>
  <c r="M125" i="6" s="1"/>
  <c r="K1403" i="6"/>
  <c r="L1403" i="6" s="1"/>
  <c r="M1403" i="6" s="1"/>
  <c r="R1402" i="6"/>
  <c r="S1402" i="6" s="1"/>
  <c r="K1402" i="6"/>
  <c r="L1402" i="6" s="1"/>
  <c r="M1402" i="6" s="1"/>
  <c r="K1398" i="6"/>
  <c r="L1398" i="6" s="1"/>
  <c r="M1398" i="6" s="1"/>
  <c r="W1397" i="6"/>
  <c r="D1397" i="6"/>
  <c r="U1391" i="6"/>
  <c r="V1391" i="6" s="1"/>
  <c r="K1391" i="6"/>
  <c r="L1391" i="6" s="1"/>
  <c r="M1391" i="6" s="1"/>
  <c r="K1389" i="6"/>
  <c r="L1389" i="6" s="1"/>
  <c r="M1389" i="6" s="1"/>
  <c r="U1388" i="6"/>
  <c r="V1388" i="6" s="1"/>
  <c r="K1388" i="6"/>
  <c r="L1388" i="6" s="1"/>
  <c r="M1388" i="6" s="1"/>
  <c r="F1377" i="6"/>
  <c r="I1377" i="6" s="1"/>
  <c r="K1377" i="6"/>
  <c r="L1377" i="6" s="1"/>
  <c r="M1377" i="6" s="1"/>
  <c r="D1373" i="6"/>
  <c r="L1373" i="6"/>
  <c r="M1373" i="6" s="1"/>
  <c r="D1372" i="6"/>
  <c r="D1370" i="6"/>
  <c r="D1365" i="6"/>
  <c r="D1364" i="6"/>
  <c r="F1355" i="6"/>
  <c r="I1355" i="6" s="1"/>
  <c r="K1355" i="6"/>
  <c r="L1355" i="6" s="1"/>
  <c r="M1355" i="6" s="1"/>
  <c r="W1354" i="6"/>
  <c r="AB1354" i="6" s="1"/>
  <c r="D1354" i="6"/>
  <c r="D1351" i="6"/>
  <c r="L1351" i="6"/>
  <c r="M1351" i="6" s="1"/>
  <c r="R1345" i="6"/>
  <c r="S1345" i="6" s="1"/>
  <c r="K1345" i="6"/>
  <c r="L1345" i="6" s="1"/>
  <c r="M1345" i="6" s="1"/>
  <c r="D1338" i="6"/>
  <c r="D1332" i="6"/>
  <c r="D1321" i="6"/>
  <c r="K1317" i="6"/>
  <c r="L1317" i="6" s="1"/>
  <c r="M1317" i="6" s="1"/>
  <c r="W1316" i="6"/>
  <c r="D1316" i="6"/>
  <c r="D1310" i="6"/>
  <c r="D1308" i="6"/>
  <c r="D1306" i="6"/>
  <c r="D1304" i="6"/>
  <c r="W1296" i="6"/>
  <c r="AB1296" i="6" s="1"/>
  <c r="D1295" i="6"/>
  <c r="W1288" i="6"/>
  <c r="AB1288" i="6" s="1"/>
  <c r="L1288" i="6"/>
  <c r="M1288" i="6" s="1"/>
  <c r="D1281" i="6"/>
  <c r="L1281" i="6"/>
  <c r="M1281" i="6" s="1"/>
  <c r="D1279" i="6"/>
  <c r="L1279" i="6"/>
  <c r="M1279" i="6" s="1"/>
  <c r="X1276" i="6"/>
  <c r="D1269" i="6"/>
  <c r="D1267" i="6"/>
  <c r="L1267" i="6"/>
  <c r="M1267" i="6" s="1"/>
  <c r="K1262" i="6"/>
  <c r="L1262" i="6" s="1"/>
  <c r="M1262" i="6" s="1"/>
  <c r="K1256" i="6"/>
  <c r="L1256" i="6" s="1"/>
  <c r="M1256" i="6" s="1"/>
  <c r="D1245" i="6"/>
  <c r="K1242" i="6"/>
  <c r="L1242" i="6" s="1"/>
  <c r="M1242" i="6" s="1"/>
  <c r="D1239" i="6"/>
  <c r="W1238" i="6"/>
  <c r="AB1238" i="6" s="1"/>
  <c r="L1238" i="6"/>
  <c r="M1238" i="6" s="1"/>
  <c r="G1225" i="6"/>
  <c r="G1223" i="6"/>
  <c r="W1220" i="6"/>
  <c r="AB1220" i="6" s="1"/>
  <c r="D1220" i="6"/>
  <c r="G1210" i="6"/>
  <c r="G1207" i="6"/>
  <c r="L1207" i="6"/>
  <c r="M1207" i="6" s="1"/>
  <c r="X1202" i="6"/>
  <c r="G1191" i="6"/>
  <c r="L1191" i="6"/>
  <c r="M1191" i="6" s="1"/>
  <c r="W1187" i="6"/>
  <c r="G1185" i="6"/>
  <c r="K1184" i="6"/>
  <c r="L1184" i="6" s="1"/>
  <c r="M1184" i="6" s="1"/>
  <c r="W1183" i="6"/>
  <c r="AB1183" i="6" s="1"/>
  <c r="D1183" i="6"/>
  <c r="L1182" i="6"/>
  <c r="M1182" i="6" s="1"/>
  <c r="G1164" i="6"/>
  <c r="L1164" i="6"/>
  <c r="M1164" i="6" s="1"/>
  <c r="X1159" i="6"/>
  <c r="X1155" i="6"/>
  <c r="AA1155" i="6" s="1"/>
  <c r="X1151" i="6"/>
  <c r="D1046" i="6"/>
  <c r="R1040" i="6"/>
  <c r="S1040" i="6" s="1"/>
  <c r="K1040" i="6"/>
  <c r="K1036" i="6"/>
  <c r="L1036" i="6" s="1"/>
  <c r="M1036" i="6" s="1"/>
  <c r="G1035" i="6"/>
  <c r="L1035" i="6"/>
  <c r="M1035" i="6" s="1"/>
  <c r="G1029" i="6"/>
  <c r="L1029" i="6"/>
  <c r="M1029" i="6" s="1"/>
  <c r="K1022" i="6"/>
  <c r="L1022" i="6" s="1"/>
  <c r="M1022" i="6" s="1"/>
  <c r="G1020" i="6"/>
  <c r="K1017" i="6"/>
  <c r="L1017" i="6" s="1"/>
  <c r="M1017" i="6" s="1"/>
  <c r="L1016" i="6"/>
  <c r="M1016" i="6" s="1"/>
  <c r="G1013" i="6"/>
  <c r="L1013" i="6"/>
  <c r="M1013" i="6" s="1"/>
  <c r="F982" i="6"/>
  <c r="K982" i="6"/>
  <c r="L982" i="6" s="1"/>
  <c r="M982" i="6" s="1"/>
  <c r="R977" i="6"/>
  <c r="S977" i="6" s="1"/>
  <c r="K977" i="6"/>
  <c r="L977" i="6" s="1"/>
  <c r="M977" i="6" s="1"/>
  <c r="F966" i="6"/>
  <c r="K966" i="6"/>
  <c r="L966" i="6" s="1"/>
  <c r="M966" i="6" s="1"/>
  <c r="R961" i="6"/>
  <c r="S961" i="6" s="1"/>
  <c r="K961" i="6"/>
  <c r="L961" i="6" s="1"/>
  <c r="M961" i="6" s="1"/>
  <c r="F955" i="6"/>
  <c r="K955" i="6"/>
  <c r="L955" i="6" s="1"/>
  <c r="M955" i="6" s="1"/>
  <c r="R935" i="6"/>
  <c r="S935" i="6" s="1"/>
  <c r="K935" i="6"/>
  <c r="L935" i="6" s="1"/>
  <c r="M935" i="6" s="1"/>
  <c r="K926" i="6"/>
  <c r="L926" i="6" s="1"/>
  <c r="M926" i="6" s="1"/>
  <c r="H904" i="6"/>
  <c r="W1405" i="6"/>
  <c r="U1400" i="6"/>
  <c r="V1400" i="6" s="1"/>
  <c r="F1400" i="6"/>
  <c r="I1400" i="6" s="1"/>
  <c r="K1397" i="6"/>
  <c r="L1397" i="6" s="1"/>
  <c r="M1397" i="6" s="1"/>
  <c r="U1395" i="6"/>
  <c r="V1395" i="6" s="1"/>
  <c r="F1395" i="6"/>
  <c r="I1395" i="6" s="1"/>
  <c r="W1386" i="6"/>
  <c r="L1386" i="6"/>
  <c r="M1386" i="6" s="1"/>
  <c r="D1379" i="6"/>
  <c r="L1379" i="6"/>
  <c r="M1379" i="6" s="1"/>
  <c r="D1376" i="6"/>
  <c r="L1376" i="6"/>
  <c r="M1376" i="6" s="1"/>
  <c r="W1369" i="6"/>
  <c r="AB1369" i="6" s="1"/>
  <c r="W1361" i="6"/>
  <c r="F1360" i="6"/>
  <c r="I1360" i="6" s="1"/>
  <c r="K1360" i="6"/>
  <c r="L1360" i="6" s="1"/>
  <c r="M1360" i="6" s="1"/>
  <c r="K1359" i="6"/>
  <c r="U1358" i="6"/>
  <c r="V1358" i="6" s="1"/>
  <c r="D1356" i="6"/>
  <c r="W1353" i="6"/>
  <c r="D1349" i="6"/>
  <c r="U1343" i="6"/>
  <c r="V1343" i="6" s="1"/>
  <c r="F1343" i="6"/>
  <c r="I1343" i="6" s="1"/>
  <c r="D1342" i="6"/>
  <c r="K1338" i="6"/>
  <c r="L1338" i="6" s="1"/>
  <c r="M1338" i="6" s="1"/>
  <c r="W1337" i="6"/>
  <c r="AB1337" i="6" s="1"/>
  <c r="W1335" i="6"/>
  <c r="AB1335" i="6" s="1"/>
  <c r="D1335" i="6"/>
  <c r="W1334" i="6"/>
  <c r="L1334" i="6"/>
  <c r="M1334" i="6" s="1"/>
  <c r="U1332" i="6"/>
  <c r="V1332" i="6" s="1"/>
  <c r="K1332" i="6"/>
  <c r="L1332" i="6" s="1"/>
  <c r="M1332" i="6" s="1"/>
  <c r="U1331" i="6"/>
  <c r="V1331" i="6" s="1"/>
  <c r="D1330" i="6"/>
  <c r="F1326" i="6"/>
  <c r="I1326" i="6" s="1"/>
  <c r="W1320" i="6"/>
  <c r="D1320" i="6"/>
  <c r="R1316" i="6"/>
  <c r="S1316" i="6" s="1"/>
  <c r="K1316" i="6"/>
  <c r="L1316" i="6" s="1"/>
  <c r="M1316" i="6" s="1"/>
  <c r="U1315" i="6"/>
  <c r="V1315" i="6" s="1"/>
  <c r="D1303" i="6"/>
  <c r="L1303" i="6"/>
  <c r="M1303" i="6" s="1"/>
  <c r="K1298" i="6"/>
  <c r="L1298" i="6" s="1"/>
  <c r="M1298" i="6" s="1"/>
  <c r="U1297" i="6"/>
  <c r="V1297" i="6" s="1"/>
  <c r="W1295" i="6"/>
  <c r="AB1295" i="6" s="1"/>
  <c r="D1289" i="6"/>
  <c r="D1285" i="6"/>
  <c r="D1283" i="6"/>
  <c r="D1275" i="6"/>
  <c r="L1275" i="6"/>
  <c r="M1275" i="6" s="1"/>
  <c r="D1271" i="6"/>
  <c r="W1269" i="6"/>
  <c r="D1265" i="6"/>
  <c r="L1265" i="6"/>
  <c r="M1265" i="6" s="1"/>
  <c r="D1263" i="6"/>
  <c r="K1260" i="6"/>
  <c r="L1260" i="6" s="1"/>
  <c r="M1260" i="6" s="1"/>
  <c r="W1259" i="6"/>
  <c r="W1258" i="6"/>
  <c r="AB1258" i="6" s="1"/>
  <c r="X1254" i="6"/>
  <c r="X1250" i="6"/>
  <c r="K1246" i="6"/>
  <c r="L1246" i="6" s="1"/>
  <c r="M1246" i="6" s="1"/>
  <c r="W1245" i="6"/>
  <c r="AB1245" i="6" s="1"/>
  <c r="D1243" i="6"/>
  <c r="K1240" i="6"/>
  <c r="L1240" i="6" s="1"/>
  <c r="M1240" i="6" s="1"/>
  <c r="W1239" i="6"/>
  <c r="AB1239" i="6" s="1"/>
  <c r="W1230" i="6"/>
  <c r="AB1230" i="6" s="1"/>
  <c r="L1230" i="6"/>
  <c r="M1230" i="6" s="1"/>
  <c r="G1227" i="6"/>
  <c r="G1226" i="6"/>
  <c r="W1224" i="6"/>
  <c r="AB1224" i="6" s="1"/>
  <c r="D1224" i="6"/>
  <c r="G1221" i="6"/>
  <c r="L1221" i="6"/>
  <c r="M1221" i="6" s="1"/>
  <c r="D1214" i="6"/>
  <c r="G1213" i="6"/>
  <c r="W1209" i="6"/>
  <c r="K1208" i="6"/>
  <c r="R1207" i="6"/>
  <c r="S1207" i="6" s="1"/>
  <c r="G1206" i="6"/>
  <c r="G1205" i="6"/>
  <c r="D1203" i="6"/>
  <c r="L1203" i="6"/>
  <c r="M1203" i="6" s="1"/>
  <c r="D1202" i="6"/>
  <c r="R1200" i="6"/>
  <c r="S1200" i="6" s="1"/>
  <c r="G1192" i="6"/>
  <c r="L1192" i="6"/>
  <c r="M1192" i="6" s="1"/>
  <c r="W1185" i="6"/>
  <c r="AB1185" i="6" s="1"/>
  <c r="K1185" i="6"/>
  <c r="L1185" i="6" s="1"/>
  <c r="M1185" i="6" s="1"/>
  <c r="K1183" i="6"/>
  <c r="L1183" i="6" s="1"/>
  <c r="M1183" i="6" s="1"/>
  <c r="R1182" i="6"/>
  <c r="S1182" i="6" s="1"/>
  <c r="D1178" i="6"/>
  <c r="W1169" i="6"/>
  <c r="AB1169" i="6" s="1"/>
  <c r="K1169" i="6"/>
  <c r="L1169" i="6" s="1"/>
  <c r="M1169" i="6" s="1"/>
  <c r="W1167" i="6"/>
  <c r="AB1167" i="6" s="1"/>
  <c r="D1167" i="6"/>
  <c r="L1166" i="6"/>
  <c r="M1166" i="6" s="1"/>
  <c r="D1163" i="6"/>
  <c r="W1160" i="6"/>
  <c r="AB1160" i="6" s="1"/>
  <c r="D1159" i="6"/>
  <c r="W1156" i="6"/>
  <c r="AB1156" i="6" s="1"/>
  <c r="D1155" i="6"/>
  <c r="W1152" i="6"/>
  <c r="AB1152" i="6" s="1"/>
  <c r="D1151" i="6"/>
  <c r="W1148" i="6"/>
  <c r="D1147" i="6"/>
  <c r="W1144" i="6"/>
  <c r="D1143" i="6"/>
  <c r="T1141" i="6"/>
  <c r="G1140" i="6"/>
  <c r="T1137" i="6"/>
  <c r="G1136" i="6"/>
  <c r="T1133" i="6"/>
  <c r="G1132" i="6"/>
  <c r="T1129" i="6"/>
  <c r="G1128" i="6"/>
  <c r="T1125" i="6"/>
  <c r="G1124" i="6"/>
  <c r="T1121" i="6"/>
  <c r="G1120" i="6"/>
  <c r="T1117" i="6"/>
  <c r="G1116" i="6"/>
  <c r="T1113" i="6"/>
  <c r="G1112" i="6"/>
  <c r="T1109" i="6"/>
  <c r="G1108" i="6"/>
  <c r="T1105" i="6"/>
  <c r="G1104" i="6"/>
  <c r="T1101" i="6"/>
  <c r="G1100" i="6"/>
  <c r="T1097" i="6"/>
  <c r="G1096" i="6"/>
  <c r="T1093" i="6"/>
  <c r="G1092" i="6"/>
  <c r="T1089" i="6"/>
  <c r="G1088" i="6"/>
  <c r="T1085" i="6"/>
  <c r="G1084" i="6"/>
  <c r="T1081" i="6"/>
  <c r="G1080" i="6"/>
  <c r="T1077" i="6"/>
  <c r="G1076" i="6"/>
  <c r="T1073" i="6"/>
  <c r="G1072" i="6"/>
  <c r="G1071" i="6"/>
  <c r="G1070" i="6"/>
  <c r="G1069" i="6"/>
  <c r="G1068" i="6"/>
  <c r="G1067" i="6"/>
  <c r="G1066" i="6"/>
  <c r="G1065" i="6"/>
  <c r="G1064" i="6"/>
  <c r="G1063" i="6"/>
  <c r="G1062" i="6"/>
  <c r="G1061" i="6"/>
  <c r="G1060" i="6"/>
  <c r="G1059" i="6"/>
  <c r="G1058" i="6"/>
  <c r="G1057" i="6"/>
  <c r="G1056" i="6"/>
  <c r="G1055" i="6"/>
  <c r="G1054" i="6"/>
  <c r="G1053" i="6"/>
  <c r="G1052" i="6"/>
  <c r="G1051" i="6"/>
  <c r="G1050" i="6"/>
  <c r="G1049" i="6"/>
  <c r="G1048" i="6"/>
  <c r="G1047" i="6"/>
  <c r="R1046" i="6"/>
  <c r="S1046" i="6" s="1"/>
  <c r="K1046" i="6"/>
  <c r="L1046" i="6" s="1"/>
  <c r="M1046" i="6" s="1"/>
  <c r="G1040" i="6"/>
  <c r="L1040" i="6"/>
  <c r="M1040" i="6" s="1"/>
  <c r="G1038" i="6"/>
  <c r="R1034" i="6"/>
  <c r="S1034" i="6" s="1"/>
  <c r="F1031" i="6"/>
  <c r="H1031" i="6" s="1"/>
  <c r="R1024" i="6"/>
  <c r="S1024" i="6" s="1"/>
  <c r="K1024" i="6"/>
  <c r="W1020" i="6"/>
  <c r="K1020" i="6"/>
  <c r="L1020" i="6" s="1"/>
  <c r="M1020" i="6" s="1"/>
  <c r="G1019" i="6"/>
  <c r="L1019" i="6"/>
  <c r="M1019" i="6" s="1"/>
  <c r="W1018" i="6"/>
  <c r="AB1018" i="6" s="1"/>
  <c r="G1018" i="6"/>
  <c r="F1015" i="6"/>
  <c r="H1015" i="6" s="1"/>
  <c r="K1010" i="6"/>
  <c r="L1010" i="6" s="1"/>
  <c r="M1010" i="6" s="1"/>
  <c r="K1006" i="6"/>
  <c r="L1006" i="6" s="1"/>
  <c r="M1006" i="6" s="1"/>
  <c r="K1002" i="6"/>
  <c r="L1002" i="6" s="1"/>
  <c r="M1002" i="6" s="1"/>
  <c r="K998" i="6"/>
  <c r="L998" i="6" s="1"/>
  <c r="M998" i="6" s="1"/>
  <c r="K994" i="6"/>
  <c r="L994" i="6" s="1"/>
  <c r="M994" i="6" s="1"/>
  <c r="K992" i="6"/>
  <c r="L992" i="6" s="1"/>
  <c r="M992" i="6" s="1"/>
  <c r="R991" i="6"/>
  <c r="S991" i="6" s="1"/>
  <c r="K991" i="6"/>
  <c r="L991" i="6" s="1"/>
  <c r="M991" i="6" s="1"/>
  <c r="R988" i="6"/>
  <c r="S988" i="6" s="1"/>
  <c r="K987" i="6"/>
  <c r="L987" i="6" s="1"/>
  <c r="M987" i="6" s="1"/>
  <c r="K975" i="6"/>
  <c r="L975" i="6" s="1"/>
  <c r="M975" i="6" s="1"/>
  <c r="R972" i="6"/>
  <c r="S972" i="6" s="1"/>
  <c r="F971" i="6"/>
  <c r="K971" i="6"/>
  <c r="L971" i="6" s="1"/>
  <c r="M971" i="6" s="1"/>
  <c r="K959" i="6"/>
  <c r="L959" i="6" s="1"/>
  <c r="M959" i="6" s="1"/>
  <c r="R955" i="6"/>
  <c r="S955" i="6" s="1"/>
  <c r="R952" i="6"/>
  <c r="S952" i="6" s="1"/>
  <c r="F950" i="6"/>
  <c r="K950" i="6"/>
  <c r="L950" i="6" s="1"/>
  <c r="M950" i="6" s="1"/>
  <c r="R946" i="6"/>
  <c r="S946" i="6" s="1"/>
  <c r="F946" i="6"/>
  <c r="W941" i="6"/>
  <c r="R939" i="6"/>
  <c r="S939" i="6" s="1"/>
  <c r="R937" i="6"/>
  <c r="S937" i="6" s="1"/>
  <c r="F934" i="6"/>
  <c r="K934" i="6"/>
  <c r="L934" i="6" s="1"/>
  <c r="M934" i="6" s="1"/>
  <c r="W933" i="6"/>
  <c r="R929" i="6"/>
  <c r="S929" i="6" s="1"/>
  <c r="K929" i="6"/>
  <c r="L929" i="6" s="1"/>
  <c r="M929" i="6" s="1"/>
  <c r="R928" i="6"/>
  <c r="S928" i="6" s="1"/>
  <c r="R926" i="6"/>
  <c r="S926" i="6" s="1"/>
  <c r="W911" i="6"/>
  <c r="X911" i="6" s="1"/>
  <c r="AA911" i="6" s="1"/>
  <c r="L911" i="6"/>
  <c r="M911" i="6" s="1"/>
  <c r="K907" i="6"/>
  <c r="L907" i="6" s="1"/>
  <c r="M907" i="6" s="1"/>
  <c r="R907" i="6"/>
  <c r="S907" i="6" s="1"/>
  <c r="K897" i="6"/>
  <c r="L897" i="6" s="1"/>
  <c r="M897" i="6" s="1"/>
  <c r="R897" i="6"/>
  <c r="S897" i="6" s="1"/>
  <c r="K894" i="6"/>
  <c r="L894" i="6" s="1"/>
  <c r="M894" i="6" s="1"/>
  <c r="R894" i="6"/>
  <c r="S894" i="6" s="1"/>
  <c r="F894" i="6"/>
  <c r="H894" i="6" s="1"/>
  <c r="D1384" i="6"/>
  <c r="L1384" i="6"/>
  <c r="M1384" i="6" s="1"/>
  <c r="D1378" i="6"/>
  <c r="L1378" i="6"/>
  <c r="M1378" i="6" s="1"/>
  <c r="W1375" i="6"/>
  <c r="L1375" i="6"/>
  <c r="M1375" i="6" s="1"/>
  <c r="W1367" i="6"/>
  <c r="AB1367" i="6" s="1"/>
  <c r="L1367" i="6"/>
  <c r="M1367" i="6" s="1"/>
  <c r="D1359" i="6"/>
  <c r="L1359" i="6"/>
  <c r="M1359" i="6" s="1"/>
  <c r="K1342" i="6"/>
  <c r="L1342" i="6" s="1"/>
  <c r="M1342" i="6" s="1"/>
  <c r="F1328" i="6"/>
  <c r="I1328" i="6" s="1"/>
  <c r="K1328" i="6"/>
  <c r="L1328" i="6" s="1"/>
  <c r="M1328" i="6" s="1"/>
  <c r="K1327" i="6"/>
  <c r="L1327" i="6" s="1"/>
  <c r="M1327" i="6" s="1"/>
  <c r="F1324" i="6"/>
  <c r="I1324" i="6" s="1"/>
  <c r="K1324" i="6"/>
  <c r="L1324" i="6" s="1"/>
  <c r="M1324" i="6" s="1"/>
  <c r="K1323" i="6"/>
  <c r="L1323" i="6" s="1"/>
  <c r="M1323" i="6" s="1"/>
  <c r="R1320" i="6"/>
  <c r="S1320" i="6" s="1"/>
  <c r="K1320" i="6"/>
  <c r="L1320" i="6" s="1"/>
  <c r="M1320" i="6" s="1"/>
  <c r="D1301" i="6"/>
  <c r="L1301" i="6"/>
  <c r="M1301" i="6" s="1"/>
  <c r="D1273" i="6"/>
  <c r="L1273" i="6"/>
  <c r="M1273" i="6" s="1"/>
  <c r="D1253" i="6"/>
  <c r="L1253" i="6"/>
  <c r="M1253" i="6" s="1"/>
  <c r="D1249" i="6"/>
  <c r="L1249" i="6"/>
  <c r="M1249" i="6" s="1"/>
  <c r="K1244" i="6"/>
  <c r="L1244" i="6" s="1"/>
  <c r="M1244" i="6" s="1"/>
  <c r="K1234" i="6"/>
  <c r="L1234" i="6" s="1"/>
  <c r="M1234" i="6" s="1"/>
  <c r="D1233" i="6"/>
  <c r="L1233" i="6"/>
  <c r="M1233" i="6" s="1"/>
  <c r="G1208" i="6"/>
  <c r="L1208" i="6"/>
  <c r="M1208" i="6" s="1"/>
  <c r="D1199" i="6"/>
  <c r="L1199" i="6"/>
  <c r="M1199" i="6" s="1"/>
  <c r="W1194" i="6"/>
  <c r="L1194" i="6"/>
  <c r="M1194" i="6" s="1"/>
  <c r="D1186" i="6"/>
  <c r="L1186" i="6"/>
  <c r="M1186" i="6" s="1"/>
  <c r="K1178" i="6"/>
  <c r="L1178" i="6" s="1"/>
  <c r="M1178" i="6" s="1"/>
  <c r="W1177" i="6"/>
  <c r="AB1177" i="6" s="1"/>
  <c r="L1177" i="6"/>
  <c r="M1177" i="6" s="1"/>
  <c r="D1170" i="6"/>
  <c r="L1170" i="6"/>
  <c r="M1170" i="6" s="1"/>
  <c r="K1167" i="6"/>
  <c r="L1167" i="6" s="1"/>
  <c r="M1167" i="6" s="1"/>
  <c r="R1166" i="6"/>
  <c r="S1166" i="6" s="1"/>
  <c r="X1161" i="6"/>
  <c r="D1160" i="6"/>
  <c r="X1157" i="6"/>
  <c r="D1156" i="6"/>
  <c r="D1152" i="6"/>
  <c r="X1149" i="6"/>
  <c r="D1148" i="6"/>
  <c r="D1144" i="6"/>
  <c r="W1140" i="6"/>
  <c r="AB1140" i="6" s="1"/>
  <c r="W1136" i="6"/>
  <c r="W1132" i="6"/>
  <c r="AB1132" i="6" s="1"/>
  <c r="W1128" i="6"/>
  <c r="W1124" i="6"/>
  <c r="AB1124" i="6" s="1"/>
  <c r="W1120" i="6"/>
  <c r="W1116" i="6"/>
  <c r="W1112" i="6"/>
  <c r="AB1112" i="6" s="1"/>
  <c r="W1108" i="6"/>
  <c r="W1104" i="6"/>
  <c r="AB1104" i="6" s="1"/>
  <c r="W1100" i="6"/>
  <c r="AB1100" i="6" s="1"/>
  <c r="W1096" i="6"/>
  <c r="AB1096" i="6" s="1"/>
  <c r="W1092" i="6"/>
  <c r="AB1092" i="6" s="1"/>
  <c r="W1088" i="6"/>
  <c r="AB1088" i="6" s="1"/>
  <c r="W1084" i="6"/>
  <c r="AB1084" i="6" s="1"/>
  <c r="W1080" i="6"/>
  <c r="W1076" i="6"/>
  <c r="AB1076" i="6" s="1"/>
  <c r="W1072" i="6"/>
  <c r="AB1072" i="6" s="1"/>
  <c r="K1044" i="6"/>
  <c r="L1044" i="6" s="1"/>
  <c r="M1044" i="6" s="1"/>
  <c r="K1034" i="6"/>
  <c r="L1034" i="6" s="1"/>
  <c r="M1034" i="6" s="1"/>
  <c r="G1024" i="6"/>
  <c r="L1024" i="6"/>
  <c r="M1024" i="6" s="1"/>
  <c r="K1007" i="6"/>
  <c r="L1007" i="6" s="1"/>
  <c r="M1007" i="6" s="1"/>
  <c r="K1003" i="6"/>
  <c r="L1003" i="6" s="1"/>
  <c r="M1003" i="6" s="1"/>
  <c r="K999" i="6"/>
  <c r="L999" i="6" s="1"/>
  <c r="M999" i="6" s="1"/>
  <c r="K995" i="6"/>
  <c r="L995" i="6" s="1"/>
  <c r="M995" i="6" s="1"/>
  <c r="F990" i="6"/>
  <c r="K990" i="6"/>
  <c r="L990" i="6" s="1"/>
  <c r="M990" i="6" s="1"/>
  <c r="K984" i="6"/>
  <c r="L984" i="6" s="1"/>
  <c r="M984" i="6" s="1"/>
  <c r="F974" i="6"/>
  <c r="K974" i="6"/>
  <c r="L974" i="6" s="1"/>
  <c r="M974" i="6" s="1"/>
  <c r="K968" i="6"/>
  <c r="L968" i="6" s="1"/>
  <c r="M968" i="6" s="1"/>
  <c r="F958" i="6"/>
  <c r="K958" i="6"/>
  <c r="L958" i="6" s="1"/>
  <c r="M958" i="6" s="1"/>
  <c r="F954" i="6"/>
  <c r="K954" i="6"/>
  <c r="L954" i="6" s="1"/>
  <c r="M954" i="6" s="1"/>
  <c r="K951" i="6"/>
  <c r="L951" i="6" s="1"/>
  <c r="M951" i="6" s="1"/>
  <c r="X939" i="6"/>
  <c r="AA939" i="6" s="1"/>
  <c r="F936" i="6"/>
  <c r="H936" i="6" s="1"/>
  <c r="L899" i="6"/>
  <c r="M899" i="6" s="1"/>
  <c r="W899" i="6"/>
  <c r="AB899" i="6" s="1"/>
  <c r="K898" i="6"/>
  <c r="L898" i="6" s="1"/>
  <c r="M898" i="6" s="1"/>
  <c r="F898" i="6"/>
  <c r="R898" i="6"/>
  <c r="S898" i="6" s="1"/>
  <c r="U1404" i="6"/>
  <c r="V1404" i="6" s="1"/>
  <c r="F1404" i="6"/>
  <c r="I1404" i="6" s="1"/>
  <c r="D1399" i="6"/>
  <c r="L1399" i="6"/>
  <c r="M1399" i="6" s="1"/>
  <c r="R1393" i="6"/>
  <c r="S1393" i="6" s="1"/>
  <c r="F1393" i="6"/>
  <c r="I1393" i="6" s="1"/>
  <c r="F1390" i="6"/>
  <c r="I1390" i="6" s="1"/>
  <c r="F1387" i="6"/>
  <c r="I1387" i="6" s="1"/>
  <c r="W1383" i="6"/>
  <c r="L1383" i="6"/>
  <c r="M1383" i="6" s="1"/>
  <c r="W1372" i="6"/>
  <c r="R1372" i="6"/>
  <c r="S1372" i="6" s="1"/>
  <c r="K1372" i="6"/>
  <c r="L1372" i="6" s="1"/>
  <c r="M1372" i="6" s="1"/>
  <c r="D1368" i="6"/>
  <c r="L1368" i="6"/>
  <c r="M1368" i="6" s="1"/>
  <c r="U1365" i="6"/>
  <c r="V1365" i="6" s="1"/>
  <c r="K1365" i="6"/>
  <c r="L1365" i="6" s="1"/>
  <c r="M1365" i="6" s="1"/>
  <c r="W1364" i="6"/>
  <c r="R1364" i="6"/>
  <c r="S1364" i="6" s="1"/>
  <c r="K1364" i="6"/>
  <c r="L1364" i="6" s="1"/>
  <c r="M1364" i="6" s="1"/>
  <c r="F1357" i="6"/>
  <c r="I1357" i="6" s="1"/>
  <c r="U1352" i="6"/>
  <c r="V1352" i="6" s="1"/>
  <c r="F1352" i="6"/>
  <c r="I1352" i="6" s="1"/>
  <c r="U1350" i="6"/>
  <c r="V1350" i="6" s="1"/>
  <c r="W1350" i="6"/>
  <c r="AB1350" i="6" s="1"/>
  <c r="L1350" i="6"/>
  <c r="M1350" i="6" s="1"/>
  <c r="R1348" i="6"/>
  <c r="S1348" i="6" s="1"/>
  <c r="K1348" i="6"/>
  <c r="L1348" i="6" s="1"/>
  <c r="M1348" i="6" s="1"/>
  <c r="K1346" i="6"/>
  <c r="L1346" i="6" s="1"/>
  <c r="M1346" i="6" s="1"/>
  <c r="R1341" i="6"/>
  <c r="S1341" i="6" s="1"/>
  <c r="K1341" i="6"/>
  <c r="L1341" i="6" s="1"/>
  <c r="M1341" i="6" s="1"/>
  <c r="U1340" i="6"/>
  <c r="V1340" i="6" s="1"/>
  <c r="R1334" i="6"/>
  <c r="S1334" i="6" s="1"/>
  <c r="F1334" i="6"/>
  <c r="I1334" i="6" s="1"/>
  <c r="W1332" i="6"/>
  <c r="R1329" i="6"/>
  <c r="S1329" i="6" s="1"/>
  <c r="D1327" i="6"/>
  <c r="D1323" i="6"/>
  <c r="U1318" i="6"/>
  <c r="V1318" i="6" s="1"/>
  <c r="F1318" i="6"/>
  <c r="I1318" i="6" s="1"/>
  <c r="K1313" i="6"/>
  <c r="L1313" i="6" s="1"/>
  <c r="M1313" i="6" s="1"/>
  <c r="W1312" i="6"/>
  <c r="W1310" i="6"/>
  <c r="K1310" i="6"/>
  <c r="L1310" i="6" s="1"/>
  <c r="M1310" i="6" s="1"/>
  <c r="W1308" i="6"/>
  <c r="AB1308" i="6" s="1"/>
  <c r="F1307" i="6"/>
  <c r="I1307" i="6" s="1"/>
  <c r="K1307" i="6"/>
  <c r="L1307" i="6" s="1"/>
  <c r="M1307" i="6" s="1"/>
  <c r="W1306" i="6"/>
  <c r="AB1306" i="6" s="1"/>
  <c r="K1306" i="6"/>
  <c r="L1306" i="6" s="1"/>
  <c r="M1306" i="6" s="1"/>
  <c r="W1304" i="6"/>
  <c r="AB1304" i="6" s="1"/>
  <c r="F1302" i="6"/>
  <c r="H1302" i="6" s="1"/>
  <c r="W1287" i="6"/>
  <c r="AB1287" i="6" s="1"/>
  <c r="W1280" i="6"/>
  <c r="AB1280" i="6" s="1"/>
  <c r="W1266" i="6"/>
  <c r="AB1266" i="6" s="1"/>
  <c r="K1258" i="6"/>
  <c r="L1258" i="6" s="1"/>
  <c r="M1258" i="6" s="1"/>
  <c r="W1257" i="6"/>
  <c r="AB1257" i="6" s="1"/>
  <c r="W1247" i="6"/>
  <c r="AB1247" i="6" s="1"/>
  <c r="W1246" i="6"/>
  <c r="AB1246" i="6" s="1"/>
  <c r="D1237" i="6"/>
  <c r="L1237" i="6"/>
  <c r="M1237" i="6" s="1"/>
  <c r="K1235" i="6"/>
  <c r="L1235" i="6" s="1"/>
  <c r="M1235" i="6" s="1"/>
  <c r="G1229" i="6"/>
  <c r="L1229" i="6"/>
  <c r="M1229" i="6" s="1"/>
  <c r="W1222" i="6"/>
  <c r="L1222" i="6"/>
  <c r="M1222" i="6" s="1"/>
  <c r="G1219" i="6"/>
  <c r="W1213" i="6"/>
  <c r="AB1213" i="6" s="1"/>
  <c r="W1212" i="6"/>
  <c r="AB1212" i="6" s="1"/>
  <c r="R1211" i="6"/>
  <c r="S1211" i="6" s="1"/>
  <c r="G1211" i="6"/>
  <c r="L1211" i="6"/>
  <c r="M1211" i="6" s="1"/>
  <c r="X1210" i="6"/>
  <c r="W1208" i="6"/>
  <c r="AB1208" i="6" s="1"/>
  <c r="D1200" i="6"/>
  <c r="L1200" i="6"/>
  <c r="M1200" i="6" s="1"/>
  <c r="D1198" i="6"/>
  <c r="L1198" i="6"/>
  <c r="M1198" i="6" s="1"/>
  <c r="W1197" i="6"/>
  <c r="W1196" i="6"/>
  <c r="AB1196" i="6" s="1"/>
  <c r="W1195" i="6"/>
  <c r="AB1195" i="6" s="1"/>
  <c r="G1190" i="6"/>
  <c r="L1190" i="6"/>
  <c r="M1190" i="6" s="1"/>
  <c r="G1187" i="6"/>
  <c r="G1186" i="6"/>
  <c r="G1180" i="6"/>
  <c r="L1180" i="6"/>
  <c r="M1180" i="6" s="1"/>
  <c r="G1175" i="6"/>
  <c r="T1173" i="6"/>
  <c r="L1173" i="6"/>
  <c r="M1173" i="6" s="1"/>
  <c r="G1171" i="6"/>
  <c r="G1170" i="6"/>
  <c r="W1162" i="6"/>
  <c r="AB1162" i="6" s="1"/>
  <c r="W1158" i="6"/>
  <c r="W1154" i="6"/>
  <c r="AB1154" i="6" s="1"/>
  <c r="W1150" i="6"/>
  <c r="AB1150" i="6" s="1"/>
  <c r="W1146" i="6"/>
  <c r="AB1146" i="6" s="1"/>
  <c r="W1142" i="6"/>
  <c r="AB1142" i="6" s="1"/>
  <c r="W1139" i="6"/>
  <c r="AB1139" i="6" s="1"/>
  <c r="T1138" i="6"/>
  <c r="X1138" i="6"/>
  <c r="W1135" i="6"/>
  <c r="AB1135" i="6" s="1"/>
  <c r="T1134" i="6"/>
  <c r="W1131" i="6"/>
  <c r="AB1131" i="6" s="1"/>
  <c r="T1130" i="6"/>
  <c r="X1130" i="6"/>
  <c r="W1127" i="6"/>
  <c r="AB1127" i="6" s="1"/>
  <c r="T1126" i="6"/>
  <c r="W1123" i="6"/>
  <c r="AB1123" i="6" s="1"/>
  <c r="T1122" i="6"/>
  <c r="X1122" i="6"/>
  <c r="W1119" i="6"/>
  <c r="T1118" i="6"/>
  <c r="X1118" i="6"/>
  <c r="W1115" i="6"/>
  <c r="AB1115" i="6" s="1"/>
  <c r="T1114" i="6"/>
  <c r="W1111" i="6"/>
  <c r="T1110" i="6"/>
  <c r="X1110" i="6"/>
  <c r="W1107" i="6"/>
  <c r="AB1107" i="6" s="1"/>
  <c r="T1106" i="6"/>
  <c r="W1103" i="6"/>
  <c r="AB1103" i="6" s="1"/>
  <c r="T1102" i="6"/>
  <c r="W1099" i="6"/>
  <c r="AB1099" i="6" s="1"/>
  <c r="T1098" i="6"/>
  <c r="X1098" i="6"/>
  <c r="W1095" i="6"/>
  <c r="AB1095" i="6" s="1"/>
  <c r="T1094" i="6"/>
  <c r="X1094" i="6"/>
  <c r="W1091" i="6"/>
  <c r="AB1091" i="6" s="1"/>
  <c r="T1090" i="6"/>
  <c r="W1087" i="6"/>
  <c r="AB1087" i="6" s="1"/>
  <c r="T1086" i="6"/>
  <c r="X1086" i="6"/>
  <c r="W1083" i="6"/>
  <c r="AB1083" i="6" s="1"/>
  <c r="T1082" i="6"/>
  <c r="X1082" i="6"/>
  <c r="W1079" i="6"/>
  <c r="AB1079" i="6" s="1"/>
  <c r="T1078" i="6"/>
  <c r="X1078" i="6"/>
  <c r="W1075" i="6"/>
  <c r="AB1075" i="6" s="1"/>
  <c r="T1074" i="6"/>
  <c r="W1071" i="6"/>
  <c r="W1070" i="6"/>
  <c r="AB1070" i="6" s="1"/>
  <c r="W1069" i="6"/>
  <c r="AB1069" i="6" s="1"/>
  <c r="W1068" i="6"/>
  <c r="AB1068" i="6" s="1"/>
  <c r="W1067" i="6"/>
  <c r="W1066" i="6"/>
  <c r="AB1066" i="6" s="1"/>
  <c r="W1065" i="6"/>
  <c r="AB1065" i="6" s="1"/>
  <c r="W1064" i="6"/>
  <c r="AB1064" i="6" s="1"/>
  <c r="W1063" i="6"/>
  <c r="AB1063" i="6" s="1"/>
  <c r="W1062" i="6"/>
  <c r="AB1062" i="6" s="1"/>
  <c r="W1061" i="6"/>
  <c r="AB1061" i="6" s="1"/>
  <c r="W1060" i="6"/>
  <c r="AB1060" i="6" s="1"/>
  <c r="W1059" i="6"/>
  <c r="AB1059" i="6" s="1"/>
  <c r="W1058" i="6"/>
  <c r="W1057" i="6"/>
  <c r="W1056" i="6"/>
  <c r="AB1056" i="6" s="1"/>
  <c r="W1055" i="6"/>
  <c r="AB1055" i="6" s="1"/>
  <c r="W1054" i="6"/>
  <c r="AB1054" i="6" s="1"/>
  <c r="W1053" i="6"/>
  <c r="AB1053" i="6" s="1"/>
  <c r="W1052" i="6"/>
  <c r="AB1052" i="6" s="1"/>
  <c r="W1051" i="6"/>
  <c r="AB1051" i="6" s="1"/>
  <c r="W1050" i="6"/>
  <c r="AB1050" i="6" s="1"/>
  <c r="W1049" i="6"/>
  <c r="AB1049" i="6" s="1"/>
  <c r="W1048" i="6"/>
  <c r="AB1048" i="6" s="1"/>
  <c r="W1047" i="6"/>
  <c r="AB1047" i="6" s="1"/>
  <c r="W1046" i="6"/>
  <c r="AB1046" i="6" s="1"/>
  <c r="G1045" i="6"/>
  <c r="L1045" i="6"/>
  <c r="M1045" i="6" s="1"/>
  <c r="R1044" i="6"/>
  <c r="S1044" i="6" s="1"/>
  <c r="K1038" i="6"/>
  <c r="L1038" i="6" s="1"/>
  <c r="M1038" i="6" s="1"/>
  <c r="K1033" i="6"/>
  <c r="L1033" i="6" s="1"/>
  <c r="M1033" i="6" s="1"/>
  <c r="W1032" i="6"/>
  <c r="AB1032" i="6" s="1"/>
  <c r="R1030" i="6"/>
  <c r="S1030" i="6" s="1"/>
  <c r="T1028" i="6"/>
  <c r="K1028" i="6"/>
  <c r="L1028" i="6" s="1"/>
  <c r="M1028" i="6" s="1"/>
  <c r="F1022" i="6"/>
  <c r="H1022" i="6" s="1"/>
  <c r="F1019" i="6"/>
  <c r="H1019" i="6" s="1"/>
  <c r="K1018" i="6"/>
  <c r="L1018" i="6" s="1"/>
  <c r="M1018" i="6" s="1"/>
  <c r="R1014" i="6"/>
  <c r="S1014" i="6" s="1"/>
  <c r="T1012" i="6"/>
  <c r="K1012" i="6"/>
  <c r="L1012" i="6" s="1"/>
  <c r="M1012" i="6" s="1"/>
  <c r="R1011" i="6"/>
  <c r="S1011" i="6" s="1"/>
  <c r="K1008" i="6"/>
  <c r="L1008" i="6" s="1"/>
  <c r="M1008" i="6" s="1"/>
  <c r="R1007" i="6"/>
  <c r="S1007" i="6" s="1"/>
  <c r="K1004" i="6"/>
  <c r="L1004" i="6" s="1"/>
  <c r="M1004" i="6" s="1"/>
  <c r="R1003" i="6"/>
  <c r="S1003" i="6" s="1"/>
  <c r="K1000" i="6"/>
  <c r="L1000" i="6" s="1"/>
  <c r="M1000" i="6" s="1"/>
  <c r="R999" i="6"/>
  <c r="S999" i="6" s="1"/>
  <c r="K996" i="6"/>
  <c r="L996" i="6" s="1"/>
  <c r="M996" i="6" s="1"/>
  <c r="R995" i="6"/>
  <c r="S995" i="6" s="1"/>
  <c r="R984" i="6"/>
  <c r="S984" i="6" s="1"/>
  <c r="F979" i="6"/>
  <c r="K979" i="6"/>
  <c r="L979" i="6" s="1"/>
  <c r="M979" i="6" s="1"/>
  <c r="R968" i="6"/>
  <c r="S968" i="6" s="1"/>
  <c r="F963" i="6"/>
  <c r="K963" i="6"/>
  <c r="L963" i="6" s="1"/>
  <c r="M963" i="6" s="1"/>
  <c r="F944" i="6"/>
  <c r="K940" i="6"/>
  <c r="L940" i="6" s="1"/>
  <c r="M940" i="6" s="1"/>
  <c r="F926" i="6"/>
  <c r="K925" i="6"/>
  <c r="L925" i="6" s="1"/>
  <c r="M925" i="6" s="1"/>
  <c r="K896" i="6"/>
  <c r="L896" i="6" s="1"/>
  <c r="M896" i="6" s="1"/>
  <c r="F896" i="6"/>
  <c r="K893" i="6"/>
  <c r="L893" i="6" s="1"/>
  <c r="M893" i="6" s="1"/>
  <c r="R893" i="6"/>
  <c r="S893" i="6" s="1"/>
  <c r="R922" i="6"/>
  <c r="S922" i="6" s="1"/>
  <c r="F922" i="6"/>
  <c r="F920" i="6"/>
  <c r="R915" i="6"/>
  <c r="S915" i="6" s="1"/>
  <c r="K913" i="6"/>
  <c r="L913" i="6" s="1"/>
  <c r="M913" i="6" s="1"/>
  <c r="K910" i="6"/>
  <c r="L910" i="6" s="1"/>
  <c r="M910" i="6" s="1"/>
  <c r="R901" i="6"/>
  <c r="S901" i="6" s="1"/>
  <c r="W895" i="6"/>
  <c r="AB895" i="6" s="1"/>
  <c r="L895" i="6"/>
  <c r="M895" i="6" s="1"/>
  <c r="R890" i="6"/>
  <c r="S890" i="6" s="1"/>
  <c r="F890" i="6"/>
  <c r="F888" i="6"/>
  <c r="R883" i="6"/>
  <c r="S883" i="6" s="1"/>
  <c r="K881" i="6"/>
  <c r="L881" i="6" s="1"/>
  <c r="M881" i="6" s="1"/>
  <c r="K878" i="6"/>
  <c r="L878" i="6" s="1"/>
  <c r="M878" i="6" s="1"/>
  <c r="K866" i="6"/>
  <c r="L866" i="6" s="1"/>
  <c r="M866" i="6" s="1"/>
  <c r="W840" i="6"/>
  <c r="W834" i="6"/>
  <c r="AB834" i="6" s="1"/>
  <c r="W828" i="6"/>
  <c r="L828" i="6"/>
  <c r="M828" i="6" s="1"/>
  <c r="G827" i="6"/>
  <c r="K820" i="6"/>
  <c r="L820" i="6" s="1"/>
  <c r="M820" i="6" s="1"/>
  <c r="R816" i="6"/>
  <c r="S816" i="6" s="1"/>
  <c r="W806" i="6"/>
  <c r="AB806" i="6" s="1"/>
  <c r="L806" i="6"/>
  <c r="M806" i="6" s="1"/>
  <c r="G804" i="6"/>
  <c r="G803" i="6"/>
  <c r="L803" i="6"/>
  <c r="M803" i="6" s="1"/>
  <c r="K796" i="6"/>
  <c r="L796" i="6" s="1"/>
  <c r="M796" i="6" s="1"/>
  <c r="G789" i="6"/>
  <c r="R788" i="6"/>
  <c r="S788" i="6" s="1"/>
  <c r="R786" i="6"/>
  <c r="S786" i="6" s="1"/>
  <c r="R778" i="6"/>
  <c r="S778" i="6" s="1"/>
  <c r="R770" i="6"/>
  <c r="S770" i="6" s="1"/>
  <c r="F766" i="6"/>
  <c r="K766" i="6"/>
  <c r="L766" i="6" s="1"/>
  <c r="M766" i="6" s="1"/>
  <c r="F760" i="6"/>
  <c r="K760" i="6"/>
  <c r="L760" i="6" s="1"/>
  <c r="M760" i="6" s="1"/>
  <c r="K756" i="6"/>
  <c r="L756" i="6" s="1"/>
  <c r="M756" i="6" s="1"/>
  <c r="W755" i="6"/>
  <c r="AB755" i="6" s="1"/>
  <c r="K749" i="6"/>
  <c r="L749" i="6" s="1"/>
  <c r="M749" i="6" s="1"/>
  <c r="R743" i="6"/>
  <c r="S743" i="6" s="1"/>
  <c r="K743" i="6"/>
  <c r="L743" i="6" s="1"/>
  <c r="M743" i="6" s="1"/>
  <c r="K738" i="6"/>
  <c r="L738" i="6" s="1"/>
  <c r="M738" i="6" s="1"/>
  <c r="W733" i="6"/>
  <c r="AB733" i="6" s="1"/>
  <c r="F733" i="6"/>
  <c r="K724" i="6"/>
  <c r="L724" i="6" s="1"/>
  <c r="M724" i="6" s="1"/>
  <c r="K723" i="6"/>
  <c r="L723" i="6" s="1"/>
  <c r="M723" i="6" s="1"/>
  <c r="W722" i="6"/>
  <c r="AB722" i="6" s="1"/>
  <c r="K717" i="6"/>
  <c r="L717" i="6" s="1"/>
  <c r="M717" i="6" s="1"/>
  <c r="R711" i="6"/>
  <c r="S711" i="6" s="1"/>
  <c r="K711" i="6"/>
  <c r="L711" i="6" s="1"/>
  <c r="M711" i="6" s="1"/>
  <c r="K706" i="6"/>
  <c r="L706" i="6" s="1"/>
  <c r="M706" i="6" s="1"/>
  <c r="F700" i="6"/>
  <c r="K700" i="6"/>
  <c r="L700" i="6" s="1"/>
  <c r="M700" i="6" s="1"/>
  <c r="R690" i="6"/>
  <c r="S690" i="6" s="1"/>
  <c r="R684" i="6"/>
  <c r="S684" i="6" s="1"/>
  <c r="K679" i="6"/>
  <c r="L679" i="6" s="1"/>
  <c r="M679" i="6" s="1"/>
  <c r="F672" i="6"/>
  <c r="H672" i="6" s="1"/>
  <c r="K672" i="6"/>
  <c r="L672" i="6" s="1"/>
  <c r="M672" i="6" s="1"/>
  <c r="W671" i="6"/>
  <c r="G671" i="6"/>
  <c r="W669" i="6"/>
  <c r="AB669" i="6" s="1"/>
  <c r="L669" i="6"/>
  <c r="M669" i="6" s="1"/>
  <c r="K665" i="6"/>
  <c r="L665" i="6" s="1"/>
  <c r="M665" i="6" s="1"/>
  <c r="K663" i="6"/>
  <c r="L663" i="6" s="1"/>
  <c r="M663" i="6" s="1"/>
  <c r="K661" i="6"/>
  <c r="L661" i="6" s="1"/>
  <c r="M661" i="6" s="1"/>
  <c r="K659" i="6"/>
  <c r="L659" i="6" s="1"/>
  <c r="M659" i="6" s="1"/>
  <c r="K657" i="6"/>
  <c r="L657" i="6" s="1"/>
  <c r="M657" i="6" s="1"/>
  <c r="K655" i="6"/>
  <c r="L655" i="6" s="1"/>
  <c r="M655" i="6" s="1"/>
  <c r="K653" i="6"/>
  <c r="L653" i="6" s="1"/>
  <c r="M653" i="6" s="1"/>
  <c r="K651" i="6"/>
  <c r="L651" i="6" s="1"/>
  <c r="M651" i="6" s="1"/>
  <c r="K649" i="6"/>
  <c r="L649" i="6" s="1"/>
  <c r="M649" i="6" s="1"/>
  <c r="K647" i="6"/>
  <c r="L647" i="6" s="1"/>
  <c r="M647" i="6" s="1"/>
  <c r="K645" i="6"/>
  <c r="L645" i="6" s="1"/>
  <c r="M645" i="6" s="1"/>
  <c r="K643" i="6"/>
  <c r="L643" i="6" s="1"/>
  <c r="M643" i="6" s="1"/>
  <c r="K641" i="6"/>
  <c r="L641" i="6" s="1"/>
  <c r="M641" i="6" s="1"/>
  <c r="K639" i="6"/>
  <c r="L639" i="6" s="1"/>
  <c r="M639" i="6" s="1"/>
  <c r="K637" i="6"/>
  <c r="L637" i="6" s="1"/>
  <c r="M637" i="6" s="1"/>
  <c r="K635" i="6"/>
  <c r="L635" i="6" s="1"/>
  <c r="M635" i="6" s="1"/>
  <c r="K633" i="6"/>
  <c r="L633" i="6" s="1"/>
  <c r="M633" i="6" s="1"/>
  <c r="K631" i="6"/>
  <c r="L631" i="6" s="1"/>
  <c r="M631" i="6" s="1"/>
  <c r="R625" i="6"/>
  <c r="S625" i="6" s="1"/>
  <c r="F624" i="6"/>
  <c r="H624" i="6" s="1"/>
  <c r="K624" i="6"/>
  <c r="L624" i="6" s="1"/>
  <c r="M624" i="6" s="1"/>
  <c r="W600" i="6"/>
  <c r="AB600" i="6" s="1"/>
  <c r="K590" i="6"/>
  <c r="L590" i="6" s="1"/>
  <c r="M590" i="6" s="1"/>
  <c r="X588" i="6"/>
  <c r="U583" i="6"/>
  <c r="V583" i="6" s="1"/>
  <c r="U575" i="6"/>
  <c r="V575" i="6" s="1"/>
  <c r="R563" i="6"/>
  <c r="S563" i="6" s="1"/>
  <c r="F563" i="6"/>
  <c r="H563" i="6" s="1"/>
  <c r="F562" i="6"/>
  <c r="K562" i="6"/>
  <c r="L562" i="6" s="1"/>
  <c r="M562" i="6" s="1"/>
  <c r="R559" i="6"/>
  <c r="S559" i="6" s="1"/>
  <c r="F548" i="6"/>
  <c r="K548" i="6"/>
  <c r="L548" i="6" s="1"/>
  <c r="M548" i="6" s="1"/>
  <c r="R546" i="6"/>
  <c r="S546" i="6" s="1"/>
  <c r="K546" i="6"/>
  <c r="L546" i="6" s="1"/>
  <c r="M546" i="6" s="1"/>
  <c r="U545" i="6"/>
  <c r="V545" i="6" s="1"/>
  <c r="D544" i="6"/>
  <c r="W543" i="6"/>
  <c r="L543" i="6"/>
  <c r="M543" i="6" s="1"/>
  <c r="R540" i="6"/>
  <c r="S540" i="6" s="1"/>
  <c r="R524" i="6"/>
  <c r="S524" i="6" s="1"/>
  <c r="R509" i="6"/>
  <c r="S509" i="6" s="1"/>
  <c r="U504" i="6"/>
  <c r="V504" i="6" s="1"/>
  <c r="R503" i="6"/>
  <c r="S503" i="6" s="1"/>
  <c r="X503" i="6"/>
  <c r="W501" i="6"/>
  <c r="AB501" i="6" s="1"/>
  <c r="R486" i="6"/>
  <c r="S486" i="6" s="1"/>
  <c r="K486" i="6"/>
  <c r="W485" i="6"/>
  <c r="AB485" i="6" s="1"/>
  <c r="W469" i="6"/>
  <c r="AB469" i="6" s="1"/>
  <c r="W468" i="6"/>
  <c r="X468" i="6" s="1"/>
  <c r="R467" i="6"/>
  <c r="S467" i="6" s="1"/>
  <c r="R457" i="6"/>
  <c r="S457" i="6" s="1"/>
  <c r="K456" i="6"/>
  <c r="L456" i="6" s="1"/>
  <c r="M456" i="6" s="1"/>
  <c r="W455" i="6"/>
  <c r="W439" i="6"/>
  <c r="AB439" i="6" s="1"/>
  <c r="W435" i="6"/>
  <c r="AB435" i="6" s="1"/>
  <c r="L435" i="6"/>
  <c r="M435" i="6" s="1"/>
  <c r="R431" i="6"/>
  <c r="S431" i="6" s="1"/>
  <c r="R428" i="6"/>
  <c r="S428" i="6" s="1"/>
  <c r="K428" i="6"/>
  <c r="L428" i="6" s="1"/>
  <c r="M428" i="6" s="1"/>
  <c r="W427" i="6"/>
  <c r="AB427" i="6" s="1"/>
  <c r="U423" i="6"/>
  <c r="V423" i="6" s="1"/>
  <c r="R410" i="6"/>
  <c r="S410" i="6" s="1"/>
  <c r="U409" i="6"/>
  <c r="V409" i="6" s="1"/>
  <c r="W403" i="6"/>
  <c r="X403" i="6" s="1"/>
  <c r="W401" i="6"/>
  <c r="F393" i="6"/>
  <c r="K393" i="6"/>
  <c r="L393" i="6" s="1"/>
  <c r="M393" i="6" s="1"/>
  <c r="W392" i="6"/>
  <c r="K389" i="6"/>
  <c r="L389" i="6" s="1"/>
  <c r="M389" i="6" s="1"/>
  <c r="X387" i="6"/>
  <c r="Y387" i="6" s="1"/>
  <c r="W385" i="6"/>
  <c r="R381" i="6"/>
  <c r="S381" i="6" s="1"/>
  <c r="R376" i="6"/>
  <c r="S376" i="6" s="1"/>
  <c r="W376" i="6"/>
  <c r="L376" i="6"/>
  <c r="M376" i="6" s="1"/>
  <c r="U375" i="6"/>
  <c r="V375" i="6" s="1"/>
  <c r="X375" i="6"/>
  <c r="K373" i="6"/>
  <c r="L373" i="6" s="1"/>
  <c r="M373" i="6" s="1"/>
  <c r="W372" i="6"/>
  <c r="AB372" i="6" s="1"/>
  <c r="F362" i="6"/>
  <c r="H362" i="6" s="1"/>
  <c r="K355" i="6"/>
  <c r="L355" i="6" s="1"/>
  <c r="M355" i="6" s="1"/>
  <c r="R354" i="6"/>
  <c r="S354" i="6" s="1"/>
  <c r="F354" i="6"/>
  <c r="H354" i="6" s="1"/>
  <c r="K347" i="6"/>
  <c r="L347" i="6" s="1"/>
  <c r="M347" i="6" s="1"/>
  <c r="R346" i="6"/>
  <c r="S346" i="6" s="1"/>
  <c r="F346" i="6"/>
  <c r="H346" i="6" s="1"/>
  <c r="R339" i="6"/>
  <c r="S339" i="6" s="1"/>
  <c r="W323" i="6"/>
  <c r="AB323" i="6" s="1"/>
  <c r="K323" i="6"/>
  <c r="L323" i="6" s="1"/>
  <c r="M323" i="6" s="1"/>
  <c r="W319" i="6"/>
  <c r="K319" i="6"/>
  <c r="L319" i="6" s="1"/>
  <c r="M319" i="6" s="1"/>
  <c r="W315" i="6"/>
  <c r="AB315" i="6" s="1"/>
  <c r="K315" i="6"/>
  <c r="L315" i="6" s="1"/>
  <c r="M315" i="6" s="1"/>
  <c r="W311" i="6"/>
  <c r="AB311" i="6" s="1"/>
  <c r="K311" i="6"/>
  <c r="L311" i="6" s="1"/>
  <c r="M311" i="6" s="1"/>
  <c r="W287" i="6"/>
  <c r="W280" i="6"/>
  <c r="L279" i="6"/>
  <c r="M279" i="6" s="1"/>
  <c r="W273" i="6"/>
  <c r="D273" i="6"/>
  <c r="AB272" i="6"/>
  <c r="W271" i="6"/>
  <c r="D271" i="6"/>
  <c r="K266" i="6"/>
  <c r="L266" i="6" s="1"/>
  <c r="M266" i="6" s="1"/>
  <c r="K265" i="6"/>
  <c r="F251" i="6"/>
  <c r="I251" i="6" s="1"/>
  <c r="L240" i="6"/>
  <c r="M240" i="6" s="1"/>
  <c r="U217" i="6"/>
  <c r="V217" i="6" s="1"/>
  <c r="W215" i="6"/>
  <c r="G212" i="6"/>
  <c r="W211" i="6"/>
  <c r="L211" i="6"/>
  <c r="M211" i="6" s="1"/>
  <c r="K194" i="6"/>
  <c r="D191" i="6"/>
  <c r="X171" i="6"/>
  <c r="W164" i="6"/>
  <c r="AB164" i="6" s="1"/>
  <c r="W163" i="6"/>
  <c r="AB163" i="6" s="1"/>
  <c r="L156" i="6"/>
  <c r="M156" i="6" s="1"/>
  <c r="W151" i="6"/>
  <c r="L151" i="6"/>
  <c r="M151" i="6" s="1"/>
  <c r="L143" i="6"/>
  <c r="M143" i="6" s="1"/>
  <c r="G141" i="6"/>
  <c r="R121" i="6"/>
  <c r="S121" i="6" s="1"/>
  <c r="F113" i="6"/>
  <c r="H113" i="6" s="1"/>
  <c r="K921" i="6"/>
  <c r="L921" i="6" s="1"/>
  <c r="M921" i="6" s="1"/>
  <c r="K918" i="6"/>
  <c r="L918" i="6" s="1"/>
  <c r="M918" i="6" s="1"/>
  <c r="W907" i="6"/>
  <c r="AB907" i="6" s="1"/>
  <c r="W903" i="6"/>
  <c r="AB903" i="6" s="1"/>
  <c r="L903" i="6"/>
  <c r="M903" i="6" s="1"/>
  <c r="K889" i="6"/>
  <c r="L889" i="6" s="1"/>
  <c r="M889" i="6" s="1"/>
  <c r="K886" i="6"/>
  <c r="L886" i="6" s="1"/>
  <c r="M886" i="6" s="1"/>
  <c r="G875" i="6"/>
  <c r="L875" i="6"/>
  <c r="M875" i="6" s="1"/>
  <c r="R859" i="6"/>
  <c r="S859" i="6" s="1"/>
  <c r="F859" i="6"/>
  <c r="H859" i="6" s="1"/>
  <c r="W851" i="6"/>
  <c r="AB851" i="6" s="1"/>
  <c r="L846" i="6"/>
  <c r="M846" i="6" s="1"/>
  <c r="R839" i="6"/>
  <c r="S839" i="6" s="1"/>
  <c r="F815" i="6"/>
  <c r="K814" i="6"/>
  <c r="L814" i="6" s="1"/>
  <c r="M814" i="6" s="1"/>
  <c r="W810" i="6"/>
  <c r="AB810" i="6" s="1"/>
  <c r="W807" i="6"/>
  <c r="AB807" i="6" s="1"/>
  <c r="G801" i="6"/>
  <c r="G797" i="6"/>
  <c r="G792" i="6"/>
  <c r="F791" i="6"/>
  <c r="H791" i="6" s="1"/>
  <c r="F784" i="6"/>
  <c r="H784" i="6" s="1"/>
  <c r="K784" i="6"/>
  <c r="L784" i="6" s="1"/>
  <c r="M784" i="6" s="1"/>
  <c r="R783" i="6"/>
  <c r="S783" i="6" s="1"/>
  <c r="W780" i="6"/>
  <c r="AB780" i="6" s="1"/>
  <c r="F776" i="6"/>
  <c r="K776" i="6"/>
  <c r="L776" i="6" s="1"/>
  <c r="M776" i="6" s="1"/>
  <c r="R775" i="6"/>
  <c r="S775" i="6" s="1"/>
  <c r="W772" i="6"/>
  <c r="AB772" i="6" s="1"/>
  <c r="F758" i="6"/>
  <c r="K758" i="6"/>
  <c r="L758" i="6" s="1"/>
  <c r="M758" i="6" s="1"/>
  <c r="W757" i="6"/>
  <c r="AB757" i="6" s="1"/>
  <c r="F748" i="6"/>
  <c r="K748" i="6"/>
  <c r="L748" i="6" s="1"/>
  <c r="M748" i="6" s="1"/>
  <c r="K747" i="6"/>
  <c r="L747" i="6" s="1"/>
  <c r="M747" i="6" s="1"/>
  <c r="W746" i="6"/>
  <c r="AB746" i="6" s="1"/>
  <c r="F744" i="6"/>
  <c r="K741" i="6"/>
  <c r="L741" i="6" s="1"/>
  <c r="M741" i="6" s="1"/>
  <c r="R735" i="6"/>
  <c r="S735" i="6" s="1"/>
  <c r="K735" i="6"/>
  <c r="L735" i="6" s="1"/>
  <c r="M735" i="6" s="1"/>
  <c r="K730" i="6"/>
  <c r="L730" i="6" s="1"/>
  <c r="M730" i="6" s="1"/>
  <c r="W729" i="6"/>
  <c r="AB729" i="6" s="1"/>
  <c r="W725" i="6"/>
  <c r="F716" i="6"/>
  <c r="K716" i="6"/>
  <c r="L716" i="6" s="1"/>
  <c r="M716" i="6" s="1"/>
  <c r="K715" i="6"/>
  <c r="L715" i="6" s="1"/>
  <c r="M715" i="6" s="1"/>
  <c r="W714" i="6"/>
  <c r="AB714" i="6" s="1"/>
  <c r="F712" i="6"/>
  <c r="K709" i="6"/>
  <c r="L709" i="6" s="1"/>
  <c r="M709" i="6" s="1"/>
  <c r="R703" i="6"/>
  <c r="S703" i="6" s="1"/>
  <c r="K703" i="6"/>
  <c r="L703" i="6" s="1"/>
  <c r="M703" i="6" s="1"/>
  <c r="R701" i="6"/>
  <c r="S701" i="6" s="1"/>
  <c r="F701" i="6"/>
  <c r="W698" i="6"/>
  <c r="AB698" i="6" s="1"/>
  <c r="R692" i="6"/>
  <c r="S692" i="6" s="1"/>
  <c r="K687" i="6"/>
  <c r="L687" i="6" s="1"/>
  <c r="M687" i="6" s="1"/>
  <c r="K680" i="6"/>
  <c r="L680" i="6" s="1"/>
  <c r="M680" i="6" s="1"/>
  <c r="R677" i="6"/>
  <c r="S677" i="6" s="1"/>
  <c r="F677" i="6"/>
  <c r="H677" i="6" s="1"/>
  <c r="G674" i="6"/>
  <c r="G673" i="6"/>
  <c r="K627" i="6"/>
  <c r="L627" i="6" s="1"/>
  <c r="M627" i="6" s="1"/>
  <c r="F620" i="6"/>
  <c r="H620" i="6" s="1"/>
  <c r="W618" i="6"/>
  <c r="AB618" i="6" s="1"/>
  <c r="W614" i="6"/>
  <c r="AB614" i="6" s="1"/>
  <c r="W610" i="6"/>
  <c r="AB610" i="6" s="1"/>
  <c r="W606" i="6"/>
  <c r="AB606" i="6" s="1"/>
  <c r="W602" i="6"/>
  <c r="AB602" i="6" s="1"/>
  <c r="R600" i="6"/>
  <c r="S600" i="6" s="1"/>
  <c r="F600" i="6"/>
  <c r="W596" i="6"/>
  <c r="AB596" i="6" s="1"/>
  <c r="W594" i="6"/>
  <c r="R583" i="6"/>
  <c r="S583" i="6" s="1"/>
  <c r="F583" i="6"/>
  <c r="H583" i="6" s="1"/>
  <c r="F582" i="6"/>
  <c r="H582" i="6" s="1"/>
  <c r="R575" i="6"/>
  <c r="S575" i="6" s="1"/>
  <c r="F575" i="6"/>
  <c r="H575" i="6" s="1"/>
  <c r="R567" i="6"/>
  <c r="S567" i="6" s="1"/>
  <c r="U565" i="6"/>
  <c r="V565" i="6" s="1"/>
  <c r="F565" i="6"/>
  <c r="H565" i="6" s="1"/>
  <c r="U560" i="6"/>
  <c r="V560" i="6" s="1"/>
  <c r="F560" i="6"/>
  <c r="F559" i="6"/>
  <c r="F556" i="6"/>
  <c r="H556" i="6" s="1"/>
  <c r="K556" i="6"/>
  <c r="L556" i="6" s="1"/>
  <c r="M556" i="6" s="1"/>
  <c r="K550" i="6"/>
  <c r="L550" i="6" s="1"/>
  <c r="M550" i="6" s="1"/>
  <c r="K549" i="6"/>
  <c r="L549" i="6" s="1"/>
  <c r="M549" i="6" s="1"/>
  <c r="U546" i="6"/>
  <c r="V546" i="6" s="1"/>
  <c r="U541" i="6"/>
  <c r="V541" i="6" s="1"/>
  <c r="F538" i="6"/>
  <c r="I538" i="6" s="1"/>
  <c r="K538" i="6"/>
  <c r="L538" i="6" s="1"/>
  <c r="M538" i="6" s="1"/>
  <c r="U537" i="6"/>
  <c r="V537" i="6" s="1"/>
  <c r="R536" i="6"/>
  <c r="S536" i="6" s="1"/>
  <c r="W531" i="6"/>
  <c r="AB531" i="6" s="1"/>
  <c r="U525" i="6"/>
  <c r="V525" i="6" s="1"/>
  <c r="R522" i="6"/>
  <c r="S522" i="6" s="1"/>
  <c r="K522" i="6"/>
  <c r="L522" i="6" s="1"/>
  <c r="M522" i="6" s="1"/>
  <c r="W521" i="6"/>
  <c r="X521" i="6" s="1"/>
  <c r="R518" i="6"/>
  <c r="S518" i="6" s="1"/>
  <c r="U506" i="6"/>
  <c r="V506" i="6" s="1"/>
  <c r="R504" i="6"/>
  <c r="S504" i="6" s="1"/>
  <c r="W502" i="6"/>
  <c r="L502" i="6"/>
  <c r="M502" i="6" s="1"/>
  <c r="U501" i="6"/>
  <c r="V501" i="6" s="1"/>
  <c r="F501" i="6"/>
  <c r="H501" i="6" s="1"/>
  <c r="W500" i="6"/>
  <c r="AB500" i="6" s="1"/>
  <c r="L500" i="6"/>
  <c r="M500" i="6" s="1"/>
  <c r="R499" i="6"/>
  <c r="S499" i="6" s="1"/>
  <c r="W495" i="6"/>
  <c r="AB495" i="6" s="1"/>
  <c r="R494" i="6"/>
  <c r="S494" i="6" s="1"/>
  <c r="R493" i="6"/>
  <c r="S493" i="6" s="1"/>
  <c r="K493" i="6"/>
  <c r="L493" i="6" s="1"/>
  <c r="M493" i="6" s="1"/>
  <c r="W492" i="6"/>
  <c r="R491" i="6"/>
  <c r="S491" i="6" s="1"/>
  <c r="K491" i="6"/>
  <c r="L491" i="6" s="1"/>
  <c r="M491" i="6" s="1"/>
  <c r="K489" i="6"/>
  <c r="L489" i="6" s="1"/>
  <c r="M489" i="6" s="1"/>
  <c r="U488" i="6"/>
  <c r="V488" i="6" s="1"/>
  <c r="R487" i="6"/>
  <c r="S487" i="6" s="1"/>
  <c r="W486" i="6"/>
  <c r="AB486" i="6" s="1"/>
  <c r="L486" i="6"/>
  <c r="M486" i="6" s="1"/>
  <c r="U485" i="6"/>
  <c r="V485" i="6" s="1"/>
  <c r="F485" i="6"/>
  <c r="H485" i="6" s="1"/>
  <c r="W484" i="6"/>
  <c r="AB484" i="6" s="1"/>
  <c r="L484" i="6"/>
  <c r="M484" i="6" s="1"/>
  <c r="R483" i="6"/>
  <c r="S483" i="6" s="1"/>
  <c r="W479" i="6"/>
  <c r="AB479" i="6" s="1"/>
  <c r="R478" i="6"/>
  <c r="S478" i="6" s="1"/>
  <c r="W476" i="6"/>
  <c r="AB476" i="6" s="1"/>
  <c r="R475" i="6"/>
  <c r="S475" i="6" s="1"/>
  <c r="K475" i="6"/>
  <c r="L475" i="6" s="1"/>
  <c r="M475" i="6" s="1"/>
  <c r="K473" i="6"/>
  <c r="L473" i="6" s="1"/>
  <c r="M473" i="6" s="1"/>
  <c r="U472" i="6"/>
  <c r="V472" i="6" s="1"/>
  <c r="R471" i="6"/>
  <c r="S471" i="6" s="1"/>
  <c r="W470" i="6"/>
  <c r="AB470" i="6" s="1"/>
  <c r="L470" i="6"/>
  <c r="M470" i="6" s="1"/>
  <c r="U469" i="6"/>
  <c r="V469" i="6" s="1"/>
  <c r="F469" i="6"/>
  <c r="H469" i="6" s="1"/>
  <c r="F464" i="6"/>
  <c r="H464" i="6" s="1"/>
  <c r="K464" i="6"/>
  <c r="L464" i="6" s="1"/>
  <c r="M464" i="6" s="1"/>
  <c r="W463" i="6"/>
  <c r="W461" i="6"/>
  <c r="AB461" i="6" s="1"/>
  <c r="L461" i="6"/>
  <c r="M461" i="6" s="1"/>
  <c r="U460" i="6"/>
  <c r="V460" i="6" s="1"/>
  <c r="R459" i="6"/>
  <c r="S459" i="6" s="1"/>
  <c r="F459" i="6"/>
  <c r="W458" i="6"/>
  <c r="X458" i="6" s="1"/>
  <c r="AA458" i="6" s="1"/>
  <c r="AD458" i="6" s="1"/>
  <c r="AE458" i="6" s="1"/>
  <c r="L458" i="6"/>
  <c r="M458" i="6" s="1"/>
  <c r="W454" i="6"/>
  <c r="AB454" i="6" s="1"/>
  <c r="W452" i="6"/>
  <c r="AB452" i="6" s="1"/>
  <c r="R450" i="6"/>
  <c r="S450" i="6" s="1"/>
  <c r="W450" i="6"/>
  <c r="AB450" i="6" s="1"/>
  <c r="L450" i="6"/>
  <c r="M450" i="6" s="1"/>
  <c r="U448" i="6"/>
  <c r="V448" i="6" s="1"/>
  <c r="F448" i="6"/>
  <c r="H448" i="6" s="1"/>
  <c r="W446" i="6"/>
  <c r="AB446" i="6" s="1"/>
  <c r="W444" i="6"/>
  <c r="AB444" i="6" s="1"/>
  <c r="U444" i="6"/>
  <c r="V444" i="6" s="1"/>
  <c r="K444" i="6"/>
  <c r="L444" i="6" s="1"/>
  <c r="M444" i="6" s="1"/>
  <c r="W443" i="6"/>
  <c r="AB443" i="6" s="1"/>
  <c r="W442" i="6"/>
  <c r="F439" i="6"/>
  <c r="K438" i="6"/>
  <c r="L438" i="6" s="1"/>
  <c r="M438" i="6" s="1"/>
  <c r="W437" i="6"/>
  <c r="AB437" i="6" s="1"/>
  <c r="U435" i="6"/>
  <c r="V435" i="6" s="1"/>
  <c r="K430" i="6"/>
  <c r="L430" i="6" s="1"/>
  <c r="M430" i="6" s="1"/>
  <c r="U401" i="6"/>
  <c r="V401" i="6" s="1"/>
  <c r="F401" i="6"/>
  <c r="R399" i="6"/>
  <c r="S399" i="6" s="1"/>
  <c r="U392" i="6"/>
  <c r="V392" i="6" s="1"/>
  <c r="F392" i="6"/>
  <c r="F391" i="6"/>
  <c r="X388" i="6"/>
  <c r="U385" i="6"/>
  <c r="V385" i="6" s="1"/>
  <c r="K385" i="6"/>
  <c r="L385" i="6" s="1"/>
  <c r="M385" i="6" s="1"/>
  <c r="X384" i="6"/>
  <c r="F383" i="6"/>
  <c r="K383" i="6"/>
  <c r="L383" i="6" s="1"/>
  <c r="M383" i="6" s="1"/>
  <c r="X381" i="6"/>
  <c r="W379" i="6"/>
  <c r="AB379" i="6" s="1"/>
  <c r="G371" i="6"/>
  <c r="W365" i="6"/>
  <c r="G365" i="6"/>
  <c r="K361" i="6"/>
  <c r="L361" i="6" s="1"/>
  <c r="M361" i="6" s="1"/>
  <c r="R360" i="6"/>
  <c r="S360" i="6" s="1"/>
  <c r="F360" i="6"/>
  <c r="H360" i="6" s="1"/>
  <c r="K353" i="6"/>
  <c r="L353" i="6" s="1"/>
  <c r="M353" i="6" s="1"/>
  <c r="R352" i="6"/>
  <c r="S352" i="6" s="1"/>
  <c r="F352" i="6"/>
  <c r="H352" i="6" s="1"/>
  <c r="K345" i="6"/>
  <c r="L345" i="6" s="1"/>
  <c r="M345" i="6" s="1"/>
  <c r="R344" i="6"/>
  <c r="S344" i="6" s="1"/>
  <c r="F344" i="6"/>
  <c r="H344" i="6" s="1"/>
  <c r="W333" i="6"/>
  <c r="AB333" i="6" s="1"/>
  <c r="F333" i="6"/>
  <c r="H333" i="6" s="1"/>
  <c r="F331" i="6"/>
  <c r="H331" i="6" s="1"/>
  <c r="F327" i="6"/>
  <c r="K327" i="6"/>
  <c r="L327" i="6" s="1"/>
  <c r="M327" i="6" s="1"/>
  <c r="T287" i="6"/>
  <c r="R287" i="6"/>
  <c r="S287" i="6" s="1"/>
  <c r="K287" i="6"/>
  <c r="L287" i="6" s="1"/>
  <c r="M287" i="6" s="1"/>
  <c r="X281" i="6"/>
  <c r="G275" i="6"/>
  <c r="L275" i="6"/>
  <c r="M275" i="6" s="1"/>
  <c r="D265" i="6"/>
  <c r="L265" i="6"/>
  <c r="M265" i="6" s="1"/>
  <c r="K254" i="6"/>
  <c r="L254" i="6" s="1"/>
  <c r="M254" i="6" s="1"/>
  <c r="K245" i="6"/>
  <c r="L245" i="6" s="1"/>
  <c r="M245" i="6" s="1"/>
  <c r="F235" i="6"/>
  <c r="I235" i="6" s="1"/>
  <c r="K235" i="6"/>
  <c r="L235" i="6" s="1"/>
  <c r="M235" i="6" s="1"/>
  <c r="G233" i="6"/>
  <c r="L233" i="6"/>
  <c r="M233" i="6" s="1"/>
  <c r="U203" i="6"/>
  <c r="V203" i="6" s="1"/>
  <c r="K203" i="6"/>
  <c r="L203" i="6" s="1"/>
  <c r="M203" i="6" s="1"/>
  <c r="W202" i="6"/>
  <c r="AB202" i="6" s="1"/>
  <c r="L198" i="6"/>
  <c r="M198" i="6" s="1"/>
  <c r="L194" i="6"/>
  <c r="M194" i="6" s="1"/>
  <c r="K187" i="6"/>
  <c r="L187" i="6" s="1"/>
  <c r="M187" i="6" s="1"/>
  <c r="F184" i="6"/>
  <c r="I184" i="6" s="1"/>
  <c r="K184" i="6"/>
  <c r="L184" i="6" s="1"/>
  <c r="M184" i="6" s="1"/>
  <c r="G167" i="6"/>
  <c r="L167" i="6"/>
  <c r="M167" i="6" s="1"/>
  <c r="L165" i="6"/>
  <c r="M165" i="6" s="1"/>
  <c r="L147" i="6"/>
  <c r="M147" i="6" s="1"/>
  <c r="W138" i="6"/>
  <c r="X138" i="6" s="1"/>
  <c r="AA138" i="6" s="1"/>
  <c r="L138" i="6"/>
  <c r="M138" i="6" s="1"/>
  <c r="W879" i="6"/>
  <c r="X879" i="6" s="1"/>
  <c r="L879" i="6"/>
  <c r="M879" i="6" s="1"/>
  <c r="W821" i="6"/>
  <c r="AB821" i="6" s="1"/>
  <c r="L821" i="6"/>
  <c r="M821" i="6" s="1"/>
  <c r="W811" i="6"/>
  <c r="AB811" i="6" s="1"/>
  <c r="L811" i="6"/>
  <c r="M811" i="6" s="1"/>
  <c r="W808" i="6"/>
  <c r="L808" i="6"/>
  <c r="M808" i="6" s="1"/>
  <c r="W805" i="6"/>
  <c r="AB805" i="6" s="1"/>
  <c r="L805" i="6"/>
  <c r="M805" i="6" s="1"/>
  <c r="K797" i="6"/>
  <c r="L797" i="6" s="1"/>
  <c r="M797" i="6" s="1"/>
  <c r="K790" i="6"/>
  <c r="L790" i="6" s="1"/>
  <c r="M790" i="6" s="1"/>
  <c r="F740" i="6"/>
  <c r="K740" i="6"/>
  <c r="L740" i="6" s="1"/>
  <c r="M740" i="6" s="1"/>
  <c r="K739" i="6"/>
  <c r="L739" i="6" s="1"/>
  <c r="M739" i="6" s="1"/>
  <c r="K733" i="6"/>
  <c r="L733" i="6" s="1"/>
  <c r="M733" i="6" s="1"/>
  <c r="R727" i="6"/>
  <c r="S727" i="6" s="1"/>
  <c r="K727" i="6"/>
  <c r="L727" i="6" s="1"/>
  <c r="M727" i="6" s="1"/>
  <c r="K722" i="6"/>
  <c r="L722" i="6" s="1"/>
  <c r="M722" i="6" s="1"/>
  <c r="F708" i="6"/>
  <c r="K708" i="6"/>
  <c r="L708" i="6" s="1"/>
  <c r="M708" i="6" s="1"/>
  <c r="K707" i="6"/>
  <c r="L707" i="6" s="1"/>
  <c r="M707" i="6" s="1"/>
  <c r="K695" i="6"/>
  <c r="L695" i="6" s="1"/>
  <c r="M695" i="6" s="1"/>
  <c r="K688" i="6"/>
  <c r="L688" i="6" s="1"/>
  <c r="M688" i="6" s="1"/>
  <c r="K681" i="6"/>
  <c r="L681" i="6" s="1"/>
  <c r="M681" i="6" s="1"/>
  <c r="X666" i="6"/>
  <c r="F629" i="6"/>
  <c r="H629" i="6" s="1"/>
  <c r="K629" i="6"/>
  <c r="L629" i="6" s="1"/>
  <c r="M629" i="6" s="1"/>
  <c r="F592" i="6"/>
  <c r="K592" i="6"/>
  <c r="L592" i="6" s="1"/>
  <c r="M592" i="6" s="1"/>
  <c r="K589" i="6"/>
  <c r="L589" i="6" s="1"/>
  <c r="M589" i="6" s="1"/>
  <c r="F564" i="6"/>
  <c r="K564" i="6"/>
  <c r="L564" i="6" s="1"/>
  <c r="M564" i="6" s="1"/>
  <c r="K558" i="6"/>
  <c r="L558" i="6" s="1"/>
  <c r="M558" i="6" s="1"/>
  <c r="K557" i="6"/>
  <c r="L557" i="6" s="1"/>
  <c r="M557" i="6" s="1"/>
  <c r="R534" i="6"/>
  <c r="S534" i="6" s="1"/>
  <c r="K534" i="6"/>
  <c r="L534" i="6" s="1"/>
  <c r="M534" i="6" s="1"/>
  <c r="F530" i="6"/>
  <c r="I530" i="6" s="1"/>
  <c r="K530" i="6"/>
  <c r="L530" i="6" s="1"/>
  <c r="M530" i="6" s="1"/>
  <c r="W493" i="6"/>
  <c r="AB493" i="6" s="1"/>
  <c r="W477" i="6"/>
  <c r="AB477" i="6" s="1"/>
  <c r="L477" i="6"/>
  <c r="M477" i="6" s="1"/>
  <c r="K466" i="6"/>
  <c r="L466" i="6" s="1"/>
  <c r="M466" i="6" s="1"/>
  <c r="W447" i="6"/>
  <c r="AB447" i="6" s="1"/>
  <c r="L447" i="6"/>
  <c r="M447" i="6" s="1"/>
  <c r="W431" i="6"/>
  <c r="AB431" i="6" s="1"/>
  <c r="L431" i="6"/>
  <c r="M431" i="6" s="1"/>
  <c r="K407" i="6"/>
  <c r="L407" i="6" s="1"/>
  <c r="M407" i="6" s="1"/>
  <c r="K397" i="6"/>
  <c r="L397" i="6" s="1"/>
  <c r="M397" i="6" s="1"/>
  <c r="U379" i="6"/>
  <c r="V379" i="6" s="1"/>
  <c r="K379" i="6"/>
  <c r="L379" i="6" s="1"/>
  <c r="M379" i="6" s="1"/>
  <c r="K371" i="6"/>
  <c r="L371" i="6" s="1"/>
  <c r="M371" i="6" s="1"/>
  <c r="K363" i="6"/>
  <c r="L363" i="6" s="1"/>
  <c r="M363" i="6" s="1"/>
  <c r="K359" i="6"/>
  <c r="L359" i="6" s="1"/>
  <c r="M359" i="6" s="1"/>
  <c r="K351" i="6"/>
  <c r="L351" i="6" s="1"/>
  <c r="M351" i="6" s="1"/>
  <c r="K343" i="6"/>
  <c r="L343" i="6" s="1"/>
  <c r="M343" i="6" s="1"/>
  <c r="F321" i="6"/>
  <c r="K321" i="6"/>
  <c r="L321" i="6" s="1"/>
  <c r="M321" i="6" s="1"/>
  <c r="F317" i="6"/>
  <c r="K317" i="6"/>
  <c r="L317" i="6" s="1"/>
  <c r="M317" i="6" s="1"/>
  <c r="F313" i="6"/>
  <c r="K313" i="6"/>
  <c r="L313" i="6" s="1"/>
  <c r="M313" i="6" s="1"/>
  <c r="W277" i="6"/>
  <c r="X277" i="6" s="1"/>
  <c r="L277" i="6"/>
  <c r="M277" i="6" s="1"/>
  <c r="L269" i="6"/>
  <c r="M269" i="6" s="1"/>
  <c r="U246" i="6"/>
  <c r="V246" i="6" s="1"/>
  <c r="G244" i="6"/>
  <c r="G242" i="6"/>
  <c r="L242" i="6"/>
  <c r="M242" i="6" s="1"/>
  <c r="K241" i="6"/>
  <c r="L241" i="6" s="1"/>
  <c r="M241" i="6" s="1"/>
  <c r="F237" i="6"/>
  <c r="I237" i="6" s="1"/>
  <c r="K237" i="6"/>
  <c r="L237" i="6" s="1"/>
  <c r="M237" i="6" s="1"/>
  <c r="W235" i="6"/>
  <c r="G229" i="6"/>
  <c r="L229" i="6"/>
  <c r="M229" i="6" s="1"/>
  <c r="U225" i="6"/>
  <c r="V225" i="6" s="1"/>
  <c r="K225" i="6"/>
  <c r="L225" i="6" s="1"/>
  <c r="M225" i="6" s="1"/>
  <c r="L210" i="6"/>
  <c r="M210" i="6" s="1"/>
  <c r="D202" i="6"/>
  <c r="K201" i="6"/>
  <c r="L201" i="6" s="1"/>
  <c r="M201" i="6" s="1"/>
  <c r="D199" i="6"/>
  <c r="U197" i="6"/>
  <c r="V197" i="6" s="1"/>
  <c r="K197" i="6"/>
  <c r="L197" i="6" s="1"/>
  <c r="M197" i="6" s="1"/>
  <c r="L192" i="6"/>
  <c r="M192" i="6" s="1"/>
  <c r="U189" i="6"/>
  <c r="V189" i="6" s="1"/>
  <c r="K189" i="6"/>
  <c r="L189" i="6" s="1"/>
  <c r="M189" i="6" s="1"/>
  <c r="X169" i="6"/>
  <c r="W167" i="6"/>
  <c r="AB167" i="6" s="1"/>
  <c r="L160" i="6"/>
  <c r="M160" i="6" s="1"/>
  <c r="X159" i="6"/>
  <c r="L152" i="6"/>
  <c r="M152" i="6" s="1"/>
  <c r="K148" i="6"/>
  <c r="L148" i="6" s="1"/>
  <c r="M148" i="6" s="1"/>
  <c r="AA145" i="6"/>
  <c r="W142" i="6"/>
  <c r="L142" i="6"/>
  <c r="M142" i="6" s="1"/>
  <c r="R113" i="6"/>
  <c r="S113" i="6" s="1"/>
  <c r="W919" i="6"/>
  <c r="L919" i="6"/>
  <c r="M919" i="6" s="1"/>
  <c r="K905" i="6"/>
  <c r="L905" i="6" s="1"/>
  <c r="M905" i="6" s="1"/>
  <c r="K902" i="6"/>
  <c r="L902" i="6" s="1"/>
  <c r="M902" i="6" s="1"/>
  <c r="W887" i="6"/>
  <c r="L887" i="6"/>
  <c r="M887" i="6" s="1"/>
  <c r="G870" i="6"/>
  <c r="K868" i="6"/>
  <c r="L868" i="6" s="1"/>
  <c r="M868" i="6" s="1"/>
  <c r="G855" i="6"/>
  <c r="L855" i="6"/>
  <c r="M855" i="6" s="1"/>
  <c r="W852" i="6"/>
  <c r="AB852" i="6" s="1"/>
  <c r="W850" i="6"/>
  <c r="AB850" i="6" s="1"/>
  <c r="W849" i="6"/>
  <c r="AB849" i="6" s="1"/>
  <c r="L849" i="6"/>
  <c r="M849" i="6" s="1"/>
  <c r="G844" i="6"/>
  <c r="L844" i="6"/>
  <c r="M844" i="6" s="1"/>
  <c r="G840" i="6"/>
  <c r="W838" i="6"/>
  <c r="AB838" i="6" s="1"/>
  <c r="W837" i="6"/>
  <c r="AB837" i="6" s="1"/>
  <c r="L837" i="6"/>
  <c r="M837" i="6" s="1"/>
  <c r="L832" i="6"/>
  <c r="M832" i="6" s="1"/>
  <c r="R812" i="6"/>
  <c r="S812" i="6" s="1"/>
  <c r="K802" i="6"/>
  <c r="L802" i="6" s="1"/>
  <c r="M802" i="6" s="1"/>
  <c r="G795" i="6"/>
  <c r="L795" i="6"/>
  <c r="M795" i="6" s="1"/>
  <c r="W791" i="6"/>
  <c r="AB791" i="6" s="1"/>
  <c r="L791" i="6"/>
  <c r="M791" i="6" s="1"/>
  <c r="F780" i="6"/>
  <c r="H780" i="6" s="1"/>
  <c r="K780" i="6"/>
  <c r="L780" i="6" s="1"/>
  <c r="M780" i="6" s="1"/>
  <c r="F772" i="6"/>
  <c r="H772" i="6" s="1"/>
  <c r="K772" i="6"/>
  <c r="L772" i="6" s="1"/>
  <c r="M772" i="6" s="1"/>
  <c r="W769" i="6"/>
  <c r="AB769" i="6" s="1"/>
  <c r="W764" i="6"/>
  <c r="AB764" i="6" s="1"/>
  <c r="K759" i="6"/>
  <c r="L759" i="6" s="1"/>
  <c r="M759" i="6" s="1"/>
  <c r="W758" i="6"/>
  <c r="AB758" i="6" s="1"/>
  <c r="R751" i="6"/>
  <c r="S751" i="6" s="1"/>
  <c r="K751" i="6"/>
  <c r="L751" i="6" s="1"/>
  <c r="M751" i="6" s="1"/>
  <c r="W741" i="6"/>
  <c r="F732" i="6"/>
  <c r="K732" i="6"/>
  <c r="L732" i="6" s="1"/>
  <c r="M732" i="6" s="1"/>
  <c r="K731" i="6"/>
  <c r="L731" i="6" s="1"/>
  <c r="M731" i="6" s="1"/>
  <c r="W730" i="6"/>
  <c r="AB730" i="6" s="1"/>
  <c r="K725" i="6"/>
  <c r="L725" i="6" s="1"/>
  <c r="M725" i="6" s="1"/>
  <c r="R719" i="6"/>
  <c r="S719" i="6" s="1"/>
  <c r="K719" i="6"/>
  <c r="L719" i="6" s="1"/>
  <c r="M719" i="6" s="1"/>
  <c r="K714" i="6"/>
  <c r="L714" i="6" s="1"/>
  <c r="M714" i="6" s="1"/>
  <c r="W709" i="6"/>
  <c r="AB709" i="6" s="1"/>
  <c r="K698" i="6"/>
  <c r="L698" i="6" s="1"/>
  <c r="M698" i="6" s="1"/>
  <c r="K696" i="6"/>
  <c r="L696" i="6" s="1"/>
  <c r="M696" i="6" s="1"/>
  <c r="K689" i="6"/>
  <c r="L689" i="6" s="1"/>
  <c r="M689" i="6" s="1"/>
  <c r="R688" i="6"/>
  <c r="S688" i="6" s="1"/>
  <c r="R682" i="6"/>
  <c r="S682" i="6" s="1"/>
  <c r="R676" i="6"/>
  <c r="S676" i="6" s="1"/>
  <c r="R667" i="6"/>
  <c r="S667" i="6" s="1"/>
  <c r="K626" i="6"/>
  <c r="L626" i="6" s="1"/>
  <c r="M626" i="6" s="1"/>
  <c r="K623" i="6"/>
  <c r="L623" i="6" s="1"/>
  <c r="M623" i="6" s="1"/>
  <c r="K622" i="6"/>
  <c r="L622" i="6" s="1"/>
  <c r="M622" i="6" s="1"/>
  <c r="R621" i="6"/>
  <c r="S621" i="6" s="1"/>
  <c r="F618" i="6"/>
  <c r="K618" i="6"/>
  <c r="L618" i="6" s="1"/>
  <c r="M618" i="6" s="1"/>
  <c r="R617" i="6"/>
  <c r="S617" i="6" s="1"/>
  <c r="F614" i="6"/>
  <c r="K614" i="6"/>
  <c r="L614" i="6" s="1"/>
  <c r="M614" i="6" s="1"/>
  <c r="R613" i="6"/>
  <c r="S613" i="6" s="1"/>
  <c r="F610" i="6"/>
  <c r="K610" i="6"/>
  <c r="L610" i="6" s="1"/>
  <c r="M610" i="6" s="1"/>
  <c r="R609" i="6"/>
  <c r="S609" i="6" s="1"/>
  <c r="F606" i="6"/>
  <c r="K606" i="6"/>
  <c r="L606" i="6" s="1"/>
  <c r="M606" i="6" s="1"/>
  <c r="R605" i="6"/>
  <c r="S605" i="6" s="1"/>
  <c r="F602" i="6"/>
  <c r="K602" i="6"/>
  <c r="L602" i="6" s="1"/>
  <c r="M602" i="6" s="1"/>
  <c r="F598" i="6"/>
  <c r="K598" i="6"/>
  <c r="L598" i="6" s="1"/>
  <c r="M598" i="6" s="1"/>
  <c r="K596" i="6"/>
  <c r="L596" i="6" s="1"/>
  <c r="M596" i="6" s="1"/>
  <c r="U563" i="6"/>
  <c r="V563" i="6" s="1"/>
  <c r="U559" i="6"/>
  <c r="V559" i="6" s="1"/>
  <c r="R558" i="6"/>
  <c r="S558" i="6" s="1"/>
  <c r="F554" i="6"/>
  <c r="H554" i="6" s="1"/>
  <c r="K554" i="6"/>
  <c r="L554" i="6" s="1"/>
  <c r="M554" i="6" s="1"/>
  <c r="W544" i="6"/>
  <c r="AB544" i="6" s="1"/>
  <c r="W528" i="6"/>
  <c r="U518" i="6"/>
  <c r="V518" i="6" s="1"/>
  <c r="K513" i="6"/>
  <c r="L513" i="6" s="1"/>
  <c r="M513" i="6" s="1"/>
  <c r="K510" i="6"/>
  <c r="L510" i="6" s="1"/>
  <c r="M510" i="6" s="1"/>
  <c r="K498" i="6"/>
  <c r="L498" i="6" s="1"/>
  <c r="M498" i="6" s="1"/>
  <c r="W491" i="6"/>
  <c r="AB491" i="6" s="1"/>
  <c r="K482" i="6"/>
  <c r="L482" i="6" s="1"/>
  <c r="M482" i="6" s="1"/>
  <c r="W475" i="6"/>
  <c r="AB475" i="6" s="1"/>
  <c r="K468" i="6"/>
  <c r="L468" i="6" s="1"/>
  <c r="M468" i="6" s="1"/>
  <c r="R466" i="6"/>
  <c r="S466" i="6" s="1"/>
  <c r="K465" i="6"/>
  <c r="L465" i="6" s="1"/>
  <c r="M465" i="6" s="1"/>
  <c r="U459" i="6"/>
  <c r="V459" i="6" s="1"/>
  <c r="W459" i="6"/>
  <c r="L459" i="6"/>
  <c r="M459" i="6" s="1"/>
  <c r="W453" i="6"/>
  <c r="AB453" i="6" s="1"/>
  <c r="W451" i="6"/>
  <c r="AB451" i="6" s="1"/>
  <c r="W445" i="6"/>
  <c r="AB445" i="6" s="1"/>
  <c r="X438" i="6"/>
  <c r="W436" i="6"/>
  <c r="AB436" i="6" s="1"/>
  <c r="K434" i="6"/>
  <c r="L434" i="6" s="1"/>
  <c r="M434" i="6" s="1"/>
  <c r="R433" i="6"/>
  <c r="S433" i="6" s="1"/>
  <c r="U408" i="6"/>
  <c r="V408" i="6" s="1"/>
  <c r="K408" i="6"/>
  <c r="L408" i="6" s="1"/>
  <c r="M408" i="6" s="1"/>
  <c r="R407" i="6"/>
  <c r="S407" i="6" s="1"/>
  <c r="X400" i="6"/>
  <c r="Y400" i="6" s="1"/>
  <c r="R394" i="6"/>
  <c r="S394" i="6" s="1"/>
  <c r="K388" i="6"/>
  <c r="L388" i="6" s="1"/>
  <c r="M388" i="6" s="1"/>
  <c r="F384" i="6"/>
  <c r="K384" i="6"/>
  <c r="L384" i="6" s="1"/>
  <c r="M384" i="6" s="1"/>
  <c r="W380" i="6"/>
  <c r="AB380" i="6" s="1"/>
  <c r="X374" i="6"/>
  <c r="K370" i="6"/>
  <c r="L370" i="6" s="1"/>
  <c r="M370" i="6" s="1"/>
  <c r="K364" i="6"/>
  <c r="L364" i="6" s="1"/>
  <c r="M364" i="6" s="1"/>
  <c r="K357" i="6"/>
  <c r="L357" i="6" s="1"/>
  <c r="M357" i="6" s="1"/>
  <c r="K349" i="6"/>
  <c r="L349" i="6" s="1"/>
  <c r="M349" i="6" s="1"/>
  <c r="K341" i="6"/>
  <c r="L341" i="6" s="1"/>
  <c r="M341" i="6" s="1"/>
  <c r="W338" i="6"/>
  <c r="AB338" i="6" s="1"/>
  <c r="R335" i="6"/>
  <c r="S335" i="6" s="1"/>
  <c r="F330" i="6"/>
  <c r="K330" i="6"/>
  <c r="L330" i="6" s="1"/>
  <c r="M330" i="6" s="1"/>
  <c r="F311" i="6"/>
  <c r="G287" i="6"/>
  <c r="D286" i="6"/>
  <c r="L286" i="6"/>
  <c r="M286" i="6" s="1"/>
  <c r="G282" i="6"/>
  <c r="G280" i="6"/>
  <c r="G270" i="6"/>
  <c r="G268" i="6"/>
  <c r="D266" i="6"/>
  <c r="G254" i="6"/>
  <c r="K253" i="6"/>
  <c r="L253" i="6" s="1"/>
  <c r="M253" i="6" s="1"/>
  <c r="G250" i="6"/>
  <c r="W239" i="6"/>
  <c r="F239" i="6" s="1"/>
  <c r="I239" i="6" s="1"/>
  <c r="K239" i="6"/>
  <c r="L239" i="6" s="1"/>
  <c r="M239" i="6" s="1"/>
  <c r="U238" i="6"/>
  <c r="V238" i="6" s="1"/>
  <c r="G236" i="6"/>
  <c r="W234" i="6"/>
  <c r="X234" i="6" s="1"/>
  <c r="L234" i="6"/>
  <c r="M234" i="6" s="1"/>
  <c r="W228" i="6"/>
  <c r="L228" i="6"/>
  <c r="M228" i="6" s="1"/>
  <c r="W227" i="6"/>
  <c r="D227" i="6"/>
  <c r="G222" i="6"/>
  <c r="W221" i="6"/>
  <c r="X221" i="6" s="1"/>
  <c r="AA221" i="6" s="1"/>
  <c r="L221" i="6"/>
  <c r="M221" i="6" s="1"/>
  <c r="D213" i="6"/>
  <c r="L213" i="6"/>
  <c r="M213" i="6" s="1"/>
  <c r="G208" i="6"/>
  <c r="D206" i="6"/>
  <c r="K202" i="6"/>
  <c r="L202" i="6" s="1"/>
  <c r="M202" i="6" s="1"/>
  <c r="U201" i="6"/>
  <c r="V201" i="6" s="1"/>
  <c r="W200" i="6"/>
  <c r="AB200" i="6" s="1"/>
  <c r="L200" i="6"/>
  <c r="M200" i="6" s="1"/>
  <c r="D198" i="6"/>
  <c r="U195" i="6"/>
  <c r="V195" i="6" s="1"/>
  <c r="D195" i="6"/>
  <c r="L195" i="6"/>
  <c r="M195" i="6" s="1"/>
  <c r="W186" i="6"/>
  <c r="G185" i="6"/>
  <c r="G176" i="6"/>
  <c r="L176" i="6"/>
  <c r="M176" i="6" s="1"/>
  <c r="G171" i="6"/>
  <c r="L171" i="6"/>
  <c r="M171" i="6" s="1"/>
  <c r="X170" i="6"/>
  <c r="G169" i="6"/>
  <c r="W166" i="6"/>
  <c r="AB166" i="6" s="1"/>
  <c r="L166" i="6"/>
  <c r="M166" i="6" s="1"/>
  <c r="G164" i="6"/>
  <c r="G163" i="6"/>
  <c r="L139" i="6"/>
  <c r="M139" i="6" s="1"/>
  <c r="L136" i="6"/>
  <c r="M136" i="6" s="1"/>
  <c r="L128" i="6"/>
  <c r="M128" i="6" s="1"/>
  <c r="F121" i="6"/>
  <c r="L112" i="6"/>
  <c r="M112" i="6" s="1"/>
  <c r="L102" i="6"/>
  <c r="M102" i="6" s="1"/>
  <c r="R94" i="6"/>
  <c r="S94" i="6" s="1"/>
  <c r="L48" i="6"/>
  <c r="M48" i="6" s="1"/>
  <c r="L44" i="6"/>
  <c r="M44" i="6" s="1"/>
  <c r="L40" i="6"/>
  <c r="M40" i="6" s="1"/>
  <c r="L32" i="6"/>
  <c r="M32" i="6" s="1"/>
  <c r="L135" i="6"/>
  <c r="M135" i="6" s="1"/>
  <c r="L129" i="6"/>
  <c r="M129" i="6" s="1"/>
  <c r="W123" i="6"/>
  <c r="L84" i="6"/>
  <c r="M84" i="6" s="1"/>
  <c r="R92" i="6"/>
  <c r="S92" i="6" s="1"/>
  <c r="L67" i="6"/>
  <c r="M67" i="6" s="1"/>
  <c r="L63" i="6"/>
  <c r="M63" i="6" s="1"/>
  <c r="R112" i="6"/>
  <c r="S112" i="6" s="1"/>
  <c r="R117" i="6"/>
  <c r="S117" i="6" s="1"/>
  <c r="R131" i="6"/>
  <c r="S131" i="6" s="1"/>
  <c r="U89" i="6"/>
  <c r="V89" i="6" s="1"/>
  <c r="R84" i="6"/>
  <c r="S84" i="6" s="1"/>
  <c r="X128" i="6"/>
  <c r="K137" i="6"/>
  <c r="R136" i="6"/>
  <c r="S136" i="6" s="1"/>
  <c r="F136" i="6"/>
  <c r="H136" i="6" s="1"/>
  <c r="L133" i="6"/>
  <c r="M133" i="6" s="1"/>
  <c r="L131" i="6"/>
  <c r="M131" i="6" s="1"/>
  <c r="R130" i="6"/>
  <c r="S130" i="6" s="1"/>
  <c r="G129" i="6"/>
  <c r="L127" i="6"/>
  <c r="M127" i="6" s="1"/>
  <c r="G123" i="6"/>
  <c r="L121" i="6"/>
  <c r="M121" i="6" s="1"/>
  <c r="L119" i="6"/>
  <c r="M119" i="6" s="1"/>
  <c r="F118" i="6"/>
  <c r="H118" i="6" s="1"/>
  <c r="K118" i="6"/>
  <c r="L118" i="6" s="1"/>
  <c r="M118" i="6" s="1"/>
  <c r="W117" i="6"/>
  <c r="AB117" i="6" s="1"/>
  <c r="F117" i="6"/>
  <c r="H117" i="6" s="1"/>
  <c r="K116" i="6"/>
  <c r="L116" i="6" s="1"/>
  <c r="M116" i="6" s="1"/>
  <c r="L113" i="6"/>
  <c r="M113" i="6" s="1"/>
  <c r="L110" i="6"/>
  <c r="M110" i="6" s="1"/>
  <c r="F108" i="6"/>
  <c r="K108" i="6"/>
  <c r="K106" i="6"/>
  <c r="L106" i="6" s="1"/>
  <c r="M106" i="6" s="1"/>
  <c r="L96" i="6"/>
  <c r="M96" i="6" s="1"/>
  <c r="L95" i="6"/>
  <c r="M95" i="6" s="1"/>
  <c r="L94" i="6"/>
  <c r="M94" i="6" s="1"/>
  <c r="R93" i="6"/>
  <c r="S93" i="6" s="1"/>
  <c r="R89" i="6"/>
  <c r="S89" i="6" s="1"/>
  <c r="U87" i="6"/>
  <c r="V87" i="6" s="1"/>
  <c r="L87" i="6"/>
  <c r="M87" i="6" s="1"/>
  <c r="L85" i="6"/>
  <c r="M85" i="6" s="1"/>
  <c r="L82" i="6"/>
  <c r="M82" i="6" s="1"/>
  <c r="L78" i="6"/>
  <c r="M78" i="6" s="1"/>
  <c r="R77" i="6"/>
  <c r="S77" i="6" s="1"/>
  <c r="K77" i="6"/>
  <c r="L77" i="6" s="1"/>
  <c r="M77" i="6" s="1"/>
  <c r="W74" i="6"/>
  <c r="AB74" i="6" s="1"/>
  <c r="L74" i="6"/>
  <c r="M74" i="6" s="1"/>
  <c r="K73" i="6"/>
  <c r="L70" i="6"/>
  <c r="M70" i="6" s="1"/>
  <c r="L66" i="6"/>
  <c r="M66" i="6" s="1"/>
  <c r="L62" i="6"/>
  <c r="M62" i="6" s="1"/>
  <c r="L58" i="6"/>
  <c r="M58" i="6" s="1"/>
  <c r="L55" i="6"/>
  <c r="M55" i="6" s="1"/>
  <c r="L49" i="6"/>
  <c r="M49" i="6" s="1"/>
  <c r="L45" i="6"/>
  <c r="M45" i="6" s="1"/>
  <c r="L41" i="6"/>
  <c r="M41" i="6" s="1"/>
  <c r="L37" i="6"/>
  <c r="M37" i="6" s="1"/>
  <c r="L33" i="6"/>
  <c r="M33" i="6" s="1"/>
  <c r="K30" i="6"/>
  <c r="L30" i="6" s="1"/>
  <c r="M30" i="6" s="1"/>
  <c r="D27" i="6"/>
  <c r="W23" i="6"/>
  <c r="AB23" i="6" s="1"/>
  <c r="U22" i="6"/>
  <c r="V22" i="6" s="1"/>
  <c r="K22" i="6"/>
  <c r="L22" i="6" s="1"/>
  <c r="M22" i="6" s="1"/>
  <c r="W19" i="6"/>
  <c r="W16" i="6"/>
  <c r="U15" i="6"/>
  <c r="V15" i="6" s="1"/>
  <c r="K15" i="6"/>
  <c r="L15" i="6" s="1"/>
  <c r="M15" i="6" s="1"/>
  <c r="D12" i="6"/>
  <c r="L12" i="6"/>
  <c r="M12" i="6" s="1"/>
  <c r="D8" i="6"/>
  <c r="R7" i="6"/>
  <c r="K7" i="6"/>
  <c r="L7" i="6" s="1"/>
  <c r="M7" i="6" s="1"/>
  <c r="L137" i="6"/>
  <c r="M137" i="6" s="1"/>
  <c r="F132" i="6"/>
  <c r="H132" i="6" s="1"/>
  <c r="K132" i="6"/>
  <c r="L132" i="6" s="1"/>
  <c r="M132" i="6" s="1"/>
  <c r="L108" i="6"/>
  <c r="M108" i="6" s="1"/>
  <c r="L104" i="6"/>
  <c r="M104" i="6" s="1"/>
  <c r="L99" i="6"/>
  <c r="M99" i="6" s="1"/>
  <c r="L97" i="6"/>
  <c r="M97" i="6" s="1"/>
  <c r="R85" i="6"/>
  <c r="S85" i="6" s="1"/>
  <c r="L73" i="6"/>
  <c r="M73" i="6" s="1"/>
  <c r="G57" i="6"/>
  <c r="L57" i="6"/>
  <c r="M57" i="6" s="1"/>
  <c r="W54" i="6"/>
  <c r="L54" i="6"/>
  <c r="M54" i="6" s="1"/>
  <c r="D36" i="6"/>
  <c r="L36" i="6"/>
  <c r="M36" i="6" s="1"/>
  <c r="U31" i="6"/>
  <c r="V31" i="6" s="1"/>
  <c r="K31" i="6"/>
  <c r="L31" i="6" s="1"/>
  <c r="M31" i="6" s="1"/>
  <c r="W30" i="6"/>
  <c r="X30" i="6" s="1"/>
  <c r="AA30" i="6" s="1"/>
  <c r="F29" i="6"/>
  <c r="K29" i="6"/>
  <c r="L29" i="6" s="1"/>
  <c r="M29" i="6" s="1"/>
  <c r="W26" i="6"/>
  <c r="L26" i="6"/>
  <c r="M26" i="6" s="1"/>
  <c r="W22" i="6"/>
  <c r="U21" i="6"/>
  <c r="V21" i="6" s="1"/>
  <c r="K21" i="6"/>
  <c r="L21" i="6" s="1"/>
  <c r="M21" i="6" s="1"/>
  <c r="R18" i="6"/>
  <c r="K18" i="6"/>
  <c r="L18" i="6" s="1"/>
  <c r="M18" i="6" s="1"/>
  <c r="W15" i="6"/>
  <c r="D11" i="6"/>
  <c r="L11" i="6"/>
  <c r="M11" i="6" s="1"/>
  <c r="D7" i="6"/>
  <c r="R6" i="6"/>
  <c r="K6" i="6"/>
  <c r="L6" i="6" s="1"/>
  <c r="M6" i="6" s="1"/>
  <c r="F107" i="6"/>
  <c r="K107" i="6"/>
  <c r="L107" i="6" s="1"/>
  <c r="M107" i="6" s="1"/>
  <c r="K105" i="6"/>
  <c r="L100" i="6"/>
  <c r="M100" i="6" s="1"/>
  <c r="L91" i="6"/>
  <c r="M91" i="6" s="1"/>
  <c r="L86" i="6"/>
  <c r="M86" i="6" s="1"/>
  <c r="L80" i="6"/>
  <c r="M80" i="6" s="1"/>
  <c r="L76" i="6"/>
  <c r="M76" i="6" s="1"/>
  <c r="L72" i="6"/>
  <c r="M72" i="6" s="1"/>
  <c r="K71" i="6"/>
  <c r="L71" i="6" s="1"/>
  <c r="M71" i="6" s="1"/>
  <c r="W68" i="6"/>
  <c r="L68" i="6"/>
  <c r="M68" i="6" s="1"/>
  <c r="L64" i="6"/>
  <c r="M64" i="6" s="1"/>
  <c r="L60" i="6"/>
  <c r="M60" i="6" s="1"/>
  <c r="L56" i="6"/>
  <c r="M56" i="6" s="1"/>
  <c r="G55" i="6"/>
  <c r="L53" i="6"/>
  <c r="M53" i="6" s="1"/>
  <c r="L51" i="6"/>
  <c r="M51" i="6" s="1"/>
  <c r="L47" i="6"/>
  <c r="M47" i="6" s="1"/>
  <c r="L43" i="6"/>
  <c r="M43" i="6" s="1"/>
  <c r="L39" i="6"/>
  <c r="M39" i="6" s="1"/>
  <c r="L35" i="6"/>
  <c r="M35" i="6" s="1"/>
  <c r="G30" i="6"/>
  <c r="D29" i="6"/>
  <c r="K28" i="6"/>
  <c r="L28" i="6" s="1"/>
  <c r="M28" i="6" s="1"/>
  <c r="G25" i="6"/>
  <c r="L25" i="6"/>
  <c r="M25" i="6" s="1"/>
  <c r="W21" i="6"/>
  <c r="U20" i="6"/>
  <c r="V20" i="6" s="1"/>
  <c r="K20" i="6"/>
  <c r="D18" i="6"/>
  <c r="U17" i="6"/>
  <c r="V17" i="6" s="1"/>
  <c r="K17" i="6"/>
  <c r="L17" i="6" s="1"/>
  <c r="M17" i="6" s="1"/>
  <c r="W14" i="6"/>
  <c r="L14" i="6"/>
  <c r="M14" i="6" s="1"/>
  <c r="D10" i="6"/>
  <c r="L10" i="6"/>
  <c r="M10" i="6" s="1"/>
  <c r="D6" i="6"/>
  <c r="G135" i="6"/>
  <c r="L130" i="6"/>
  <c r="M130" i="6" s="1"/>
  <c r="G128" i="6"/>
  <c r="R126" i="6"/>
  <c r="S126" i="6" s="1"/>
  <c r="L124" i="6"/>
  <c r="M124" i="6" s="1"/>
  <c r="K122" i="6"/>
  <c r="L122" i="6" s="1"/>
  <c r="M122" i="6" s="1"/>
  <c r="R120" i="6"/>
  <c r="S120" i="6" s="1"/>
  <c r="L114" i="6"/>
  <c r="M114" i="6" s="1"/>
  <c r="R111" i="6"/>
  <c r="S111" i="6" s="1"/>
  <c r="L111" i="6"/>
  <c r="M111" i="6" s="1"/>
  <c r="R109" i="6"/>
  <c r="S109" i="6" s="1"/>
  <c r="L109" i="6"/>
  <c r="M109" i="6" s="1"/>
  <c r="L105" i="6"/>
  <c r="M105" i="6" s="1"/>
  <c r="L103" i="6"/>
  <c r="M103" i="6" s="1"/>
  <c r="L101" i="6"/>
  <c r="M101" i="6" s="1"/>
  <c r="L98" i="6"/>
  <c r="M98" i="6" s="1"/>
  <c r="L93" i="6"/>
  <c r="M93" i="6" s="1"/>
  <c r="L92" i="6"/>
  <c r="M92" i="6" s="1"/>
  <c r="K90" i="6"/>
  <c r="L90" i="6" s="1"/>
  <c r="M90" i="6" s="1"/>
  <c r="L89" i="6"/>
  <c r="M89" i="6" s="1"/>
  <c r="L83" i="6"/>
  <c r="M83" i="6" s="1"/>
  <c r="L79" i="6"/>
  <c r="M79" i="6" s="1"/>
  <c r="L75" i="6"/>
  <c r="M75" i="6" s="1"/>
  <c r="G59" i="6"/>
  <c r="L59" i="6"/>
  <c r="M59" i="6" s="1"/>
  <c r="G46" i="6"/>
  <c r="L46" i="6"/>
  <c r="M46" i="6" s="1"/>
  <c r="G42" i="6"/>
  <c r="L42" i="6"/>
  <c r="M42" i="6" s="1"/>
  <c r="G38" i="6"/>
  <c r="L38" i="6"/>
  <c r="M38" i="6" s="1"/>
  <c r="D28" i="6"/>
  <c r="R27" i="6"/>
  <c r="S27" i="6" s="1"/>
  <c r="K27" i="6"/>
  <c r="L27" i="6" s="1"/>
  <c r="M27" i="6" s="1"/>
  <c r="G24" i="6"/>
  <c r="L24" i="6"/>
  <c r="M24" i="6" s="1"/>
  <c r="U23" i="6"/>
  <c r="V23" i="6" s="1"/>
  <c r="K23" i="6"/>
  <c r="L23" i="6" s="1"/>
  <c r="M23" i="6" s="1"/>
  <c r="W20" i="6"/>
  <c r="L20" i="6"/>
  <c r="M20" i="6" s="1"/>
  <c r="U19" i="6"/>
  <c r="V19" i="6" s="1"/>
  <c r="K19" i="6"/>
  <c r="L19" i="6" s="1"/>
  <c r="M19" i="6" s="1"/>
  <c r="G17" i="6"/>
  <c r="U16" i="6"/>
  <c r="V16" i="6" s="1"/>
  <c r="K16" i="6"/>
  <c r="L16" i="6" s="1"/>
  <c r="M16" i="6" s="1"/>
  <c r="D13" i="6"/>
  <c r="L13" i="6"/>
  <c r="M13" i="6" s="1"/>
  <c r="D9" i="6"/>
  <c r="L9" i="6"/>
  <c r="M9" i="6" s="1"/>
  <c r="R8" i="6"/>
  <c r="K8" i="6"/>
  <c r="L8" i="6" s="1"/>
  <c r="M8" i="6" s="1"/>
  <c r="D30" i="6"/>
  <c r="W57" i="6"/>
  <c r="AB57" i="6" s="1"/>
  <c r="G36" i="6"/>
  <c r="G28" i="6"/>
  <c r="W13" i="6"/>
  <c r="W10" i="6"/>
  <c r="X10" i="6" s="1"/>
  <c r="AA10" i="6" s="1"/>
  <c r="W9" i="6"/>
  <c r="AB9" i="6" s="1"/>
  <c r="R82" i="6"/>
  <c r="S82" i="6" s="1"/>
  <c r="W59" i="6"/>
  <c r="U18" i="6"/>
  <c r="V18" i="6" s="1"/>
  <c r="U40" i="6"/>
  <c r="V40" i="6" s="1"/>
  <c r="G1394" i="6"/>
  <c r="G1393" i="6"/>
  <c r="G1390" i="6"/>
  <c r="W1384" i="6"/>
  <c r="G1403" i="6"/>
  <c r="U1402" i="6"/>
  <c r="V1402" i="6" s="1"/>
  <c r="G1402" i="6"/>
  <c r="R1401" i="6"/>
  <c r="S1401" i="6" s="1"/>
  <c r="G1401" i="6"/>
  <c r="G1398" i="6"/>
  <c r="U1397" i="6"/>
  <c r="V1397" i="6" s="1"/>
  <c r="G1397" i="6"/>
  <c r="R1396" i="6"/>
  <c r="S1396" i="6" s="1"/>
  <c r="G1396" i="6"/>
  <c r="D1394" i="6"/>
  <c r="G1392" i="6"/>
  <c r="G1391" i="6"/>
  <c r="G1389" i="6"/>
  <c r="G1388" i="6"/>
  <c r="D1386" i="6"/>
  <c r="G1385" i="6"/>
  <c r="F1383" i="6"/>
  <c r="I1383" i="6" s="1"/>
  <c r="F1381" i="6"/>
  <c r="H1381" i="6" s="1"/>
  <c r="G1377" i="6"/>
  <c r="F1375" i="6"/>
  <c r="I1375" i="6" s="1"/>
  <c r="W1373" i="6"/>
  <c r="F1371" i="6"/>
  <c r="I1371" i="6" s="1"/>
  <c r="G1370" i="6"/>
  <c r="F1367" i="6"/>
  <c r="I1367" i="6" s="1"/>
  <c r="W1365" i="6"/>
  <c r="F1363" i="6"/>
  <c r="I1363" i="6" s="1"/>
  <c r="F1361" i="6"/>
  <c r="R1360" i="6"/>
  <c r="S1360" i="6" s="1"/>
  <c r="F1358" i="6"/>
  <c r="I1358" i="6" s="1"/>
  <c r="F1356" i="6"/>
  <c r="I1356" i="6" s="1"/>
  <c r="R1355" i="6"/>
  <c r="S1355" i="6" s="1"/>
  <c r="R1354" i="6"/>
  <c r="S1354" i="6" s="1"/>
  <c r="F1353" i="6"/>
  <c r="F1350" i="6"/>
  <c r="I1350" i="6" s="1"/>
  <c r="G1349" i="6"/>
  <c r="U1348" i="6"/>
  <c r="V1348" i="6" s="1"/>
  <c r="G1348" i="6"/>
  <c r="G1346" i="6"/>
  <c r="U1345" i="6"/>
  <c r="V1345" i="6" s="1"/>
  <c r="G1345" i="6"/>
  <c r="R1344" i="6"/>
  <c r="S1344" i="6" s="1"/>
  <c r="G1344" i="6"/>
  <c r="G1342" i="6"/>
  <c r="U1341" i="6"/>
  <c r="V1341" i="6" s="1"/>
  <c r="G1341" i="6"/>
  <c r="R1340" i="6"/>
  <c r="S1340" i="6" s="1"/>
  <c r="G1340" i="6"/>
  <c r="G1338" i="6"/>
  <c r="U1336" i="6"/>
  <c r="V1336" i="6" s="1"/>
  <c r="F1336" i="6"/>
  <c r="I1336" i="6" s="1"/>
  <c r="R1335" i="6"/>
  <c r="S1335" i="6" s="1"/>
  <c r="G1333" i="6"/>
  <c r="G1332" i="6"/>
  <c r="R1331" i="6"/>
  <c r="S1331" i="6" s="1"/>
  <c r="G1331" i="6"/>
  <c r="F1329" i="6"/>
  <c r="R1328" i="6"/>
  <c r="S1328" i="6" s="1"/>
  <c r="F1325" i="6"/>
  <c r="I1325" i="6" s="1"/>
  <c r="R1324" i="6"/>
  <c r="S1324" i="6" s="1"/>
  <c r="F1322" i="6"/>
  <c r="I1322" i="6" s="1"/>
  <c r="G1321" i="6"/>
  <c r="U1320" i="6"/>
  <c r="V1320" i="6" s="1"/>
  <c r="G1320" i="6"/>
  <c r="R1319" i="6"/>
  <c r="S1319" i="6" s="1"/>
  <c r="G1319" i="6"/>
  <c r="G1317" i="6"/>
  <c r="U1316" i="6"/>
  <c r="V1316" i="6" s="1"/>
  <c r="G1316" i="6"/>
  <c r="R1315" i="6"/>
  <c r="S1315" i="6" s="1"/>
  <c r="G1315" i="6"/>
  <c r="G1313" i="6"/>
  <c r="U1311" i="6"/>
  <c r="V1311" i="6" s="1"/>
  <c r="F1311" i="6"/>
  <c r="I1311" i="6" s="1"/>
  <c r="F1308" i="6"/>
  <c r="I1308" i="6" s="1"/>
  <c r="R1307" i="6"/>
  <c r="S1307" i="6" s="1"/>
  <c r="F1304" i="6"/>
  <c r="W1303" i="6"/>
  <c r="AB1303" i="6" s="1"/>
  <c r="G1294" i="6"/>
  <c r="W1294" i="6"/>
  <c r="G1290" i="6"/>
  <c r="W1290" i="6"/>
  <c r="AB1290" i="6" s="1"/>
  <c r="G1287" i="6"/>
  <c r="G1284" i="6"/>
  <c r="G1282" i="6"/>
  <c r="W1279" i="6"/>
  <c r="G1277" i="6"/>
  <c r="D1277" i="6"/>
  <c r="W1277" i="6"/>
  <c r="AB1277" i="6" s="1"/>
  <c r="G1276" i="6"/>
  <c r="G1272" i="6"/>
  <c r="G1270" i="6"/>
  <c r="W1265" i="6"/>
  <c r="X1262" i="6"/>
  <c r="G1261" i="6"/>
  <c r="G1256" i="6"/>
  <c r="W1256" i="6"/>
  <c r="AB1256" i="6" s="1"/>
  <c r="W1253" i="6"/>
  <c r="AB1253" i="6" s="1"/>
  <c r="G1245" i="6"/>
  <c r="G1240" i="6"/>
  <c r="W1240" i="6"/>
  <c r="AB1240" i="6" s="1"/>
  <c r="F1239" i="6"/>
  <c r="I1239" i="6" s="1"/>
  <c r="G1235" i="6"/>
  <c r="D1235" i="6"/>
  <c r="G1234" i="6"/>
  <c r="G1230" i="6"/>
  <c r="G1222" i="6"/>
  <c r="X1213" i="6"/>
  <c r="D1212" i="6"/>
  <c r="G1212" i="6"/>
  <c r="R1210" i="6"/>
  <c r="S1210" i="6" s="1"/>
  <c r="R1206" i="6"/>
  <c r="S1206" i="6" s="1"/>
  <c r="T1203" i="6"/>
  <c r="G1201" i="6"/>
  <c r="D1195" i="6"/>
  <c r="G1195" i="6"/>
  <c r="X1194" i="6"/>
  <c r="D1189" i="6"/>
  <c r="G1189" i="6"/>
  <c r="F1177" i="6"/>
  <c r="I1177" i="6" s="1"/>
  <c r="R1177" i="6"/>
  <c r="S1177" i="6" s="1"/>
  <c r="F1170" i="6"/>
  <c r="I1170" i="6" s="1"/>
  <c r="R1170" i="6"/>
  <c r="F1168" i="6"/>
  <c r="I1168" i="6" s="1"/>
  <c r="G1404" i="6"/>
  <c r="G1400" i="6"/>
  <c r="G1399" i="6"/>
  <c r="G1395" i="6"/>
  <c r="G1379" i="6"/>
  <c r="G1378" i="6"/>
  <c r="R1373" i="6"/>
  <c r="S1373" i="6" s="1"/>
  <c r="F1391" i="6"/>
  <c r="H1391" i="6" s="1"/>
  <c r="R1389" i="6"/>
  <c r="S1389" i="6" s="1"/>
  <c r="F1388" i="6"/>
  <c r="I1388" i="6" s="1"/>
  <c r="R1405" i="6"/>
  <c r="S1405" i="6" s="1"/>
  <c r="G1405" i="6"/>
  <c r="F1405" i="6"/>
  <c r="I1405" i="6" s="1"/>
  <c r="W1403" i="6"/>
  <c r="F1401" i="6"/>
  <c r="I1401" i="6" s="1"/>
  <c r="W1399" i="6"/>
  <c r="F1399" i="6"/>
  <c r="H1399" i="6" s="1"/>
  <c r="R1398" i="6"/>
  <c r="S1398" i="6" s="1"/>
  <c r="F1398" i="6"/>
  <c r="I1398" i="6" s="1"/>
  <c r="W1394" i="6"/>
  <c r="F1394" i="6"/>
  <c r="I1394" i="6" s="1"/>
  <c r="U1392" i="6"/>
  <c r="V1392" i="6" s="1"/>
  <c r="F1392" i="6"/>
  <c r="I1392" i="6" s="1"/>
  <c r="W1389" i="6"/>
  <c r="R1388" i="6"/>
  <c r="S1388" i="6" s="1"/>
  <c r="F1386" i="6"/>
  <c r="R1385" i="6"/>
  <c r="S1385" i="6" s="1"/>
  <c r="F1385" i="6"/>
  <c r="I1385" i="6" s="1"/>
  <c r="R1384" i="6"/>
  <c r="S1384" i="6" s="1"/>
  <c r="G1382" i="6"/>
  <c r="U1381" i="6"/>
  <c r="V1381" i="6" s="1"/>
  <c r="G1381" i="6"/>
  <c r="R1380" i="6"/>
  <c r="S1380" i="6" s="1"/>
  <c r="G1380" i="6"/>
  <c r="W1378" i="6"/>
  <c r="AB1378" i="6" s="1"/>
  <c r="F1378" i="6"/>
  <c r="H1378" i="6" s="1"/>
  <c r="R1377" i="6"/>
  <c r="S1377" i="6" s="1"/>
  <c r="R1376" i="6"/>
  <c r="S1376" i="6" s="1"/>
  <c r="G1374" i="6"/>
  <c r="U1373" i="6"/>
  <c r="V1373" i="6" s="1"/>
  <c r="R1369" i="6"/>
  <c r="S1369" i="6" s="1"/>
  <c r="G1369" i="6"/>
  <c r="G1366" i="6"/>
  <c r="G1362" i="6"/>
  <c r="U1361" i="6"/>
  <c r="V1361" i="6" s="1"/>
  <c r="G1361" i="6"/>
  <c r="G1357" i="6"/>
  <c r="U1356" i="6"/>
  <c r="V1356" i="6" s="1"/>
  <c r="G1356" i="6"/>
  <c r="G1354" i="6"/>
  <c r="U1353" i="6"/>
  <c r="V1353" i="6" s="1"/>
  <c r="G1353" i="6"/>
  <c r="R1352" i="6"/>
  <c r="S1352" i="6" s="1"/>
  <c r="G1352" i="6"/>
  <c r="W1346" i="6"/>
  <c r="AB1346" i="6" s="1"/>
  <c r="F1344" i="6"/>
  <c r="I1344" i="6" s="1"/>
  <c r="W1342" i="6"/>
  <c r="F1340" i="6"/>
  <c r="I1340" i="6" s="1"/>
  <c r="W1338" i="6"/>
  <c r="AB1338" i="6" s="1"/>
  <c r="R1337" i="6"/>
  <c r="S1337" i="6" s="1"/>
  <c r="G1337" i="6"/>
  <c r="G1335" i="6"/>
  <c r="U1333" i="6"/>
  <c r="V1333" i="6" s="1"/>
  <c r="F1333" i="6"/>
  <c r="I1333" i="6" s="1"/>
  <c r="F1331" i="6"/>
  <c r="I1331" i="6" s="1"/>
  <c r="G1330" i="6"/>
  <c r="U1329" i="6"/>
  <c r="V1329" i="6" s="1"/>
  <c r="G1329" i="6"/>
  <c r="G1326" i="6"/>
  <c r="U1325" i="6"/>
  <c r="V1325" i="6" s="1"/>
  <c r="G1325" i="6"/>
  <c r="F1319" i="6"/>
  <c r="I1319" i="6" s="1"/>
  <c r="W1317" i="6"/>
  <c r="W1313" i="6"/>
  <c r="AB1313" i="6" s="1"/>
  <c r="R1312" i="6"/>
  <c r="S1312" i="6" s="1"/>
  <c r="G1312" i="6"/>
  <c r="G1309" i="6"/>
  <c r="U1308" i="6"/>
  <c r="V1308" i="6" s="1"/>
  <c r="G1308" i="6"/>
  <c r="G1305" i="6"/>
  <c r="U1304" i="6"/>
  <c r="V1304" i="6" s="1"/>
  <c r="G1304" i="6"/>
  <c r="G1299" i="6"/>
  <c r="G1295" i="6"/>
  <c r="X1292" i="6"/>
  <c r="G1291" i="6"/>
  <c r="G1289" i="6"/>
  <c r="W1289" i="6"/>
  <c r="AB1289" i="6" s="1"/>
  <c r="G1283" i="6"/>
  <c r="W1283" i="6"/>
  <c r="AB1283" i="6" s="1"/>
  <c r="G1278" i="6"/>
  <c r="W1278" i="6"/>
  <c r="AB1278" i="6" s="1"/>
  <c r="G1274" i="6"/>
  <c r="W1274" i="6"/>
  <c r="AB1274" i="6" s="1"/>
  <c r="W1272" i="6"/>
  <c r="AB1272" i="6" s="1"/>
  <c r="G1271" i="6"/>
  <c r="G1268" i="6"/>
  <c r="G1266" i="6"/>
  <c r="X1258" i="6"/>
  <c r="G1257" i="6"/>
  <c r="G1252" i="6"/>
  <c r="W1252" i="6"/>
  <c r="AB1252" i="6" s="1"/>
  <c r="W1249" i="6"/>
  <c r="AB1249" i="6" s="1"/>
  <c r="X1242" i="6"/>
  <c r="G1241" i="6"/>
  <c r="G1232" i="6"/>
  <c r="W1232" i="6"/>
  <c r="F1231" i="6"/>
  <c r="D1226" i="6"/>
  <c r="D1218" i="6"/>
  <c r="D1213" i="6"/>
  <c r="D1210" i="6"/>
  <c r="W1206" i="6"/>
  <c r="X1206" i="6" s="1"/>
  <c r="R1202" i="6"/>
  <c r="S1202" i="6" s="1"/>
  <c r="R1187" i="6"/>
  <c r="D1181" i="6"/>
  <c r="W1181" i="6"/>
  <c r="AB1181" i="6" s="1"/>
  <c r="G1181" i="6"/>
  <c r="T1181" i="6"/>
  <c r="D1175" i="6"/>
  <c r="W1175" i="6"/>
  <c r="AB1175" i="6" s="1"/>
  <c r="G1368" i="6"/>
  <c r="R1365" i="6"/>
  <c r="S1365" i="6" s="1"/>
  <c r="F1364" i="6"/>
  <c r="I1364" i="6" s="1"/>
  <c r="U1363" i="6"/>
  <c r="V1363" i="6" s="1"/>
  <c r="F1359" i="6"/>
  <c r="G1351" i="6"/>
  <c r="G1347" i="6"/>
  <c r="G1343" i="6"/>
  <c r="G1339" i="6"/>
  <c r="G1334" i="6"/>
  <c r="F1327" i="6"/>
  <c r="I1327" i="6" s="1"/>
  <c r="F1323" i="6"/>
  <c r="I1323" i="6" s="1"/>
  <c r="G1318" i="6"/>
  <c r="G1314" i="6"/>
  <c r="F1310" i="6"/>
  <c r="I1310" i="6" s="1"/>
  <c r="F1306" i="6"/>
  <c r="H1306" i="6" s="1"/>
  <c r="F1300" i="6"/>
  <c r="G1297" i="6"/>
  <c r="D1297" i="6"/>
  <c r="X1291" i="6"/>
  <c r="AA1291" i="6" s="1"/>
  <c r="AD1291" i="6" s="1"/>
  <c r="AE1291" i="6" s="1"/>
  <c r="X1284" i="6"/>
  <c r="G1281" i="6"/>
  <c r="G1279" i="6"/>
  <c r="G1275" i="6"/>
  <c r="G1273" i="6"/>
  <c r="W1273" i="6"/>
  <c r="AB1273" i="6" s="1"/>
  <c r="G1267" i="6"/>
  <c r="W1267" i="6"/>
  <c r="G1264" i="6"/>
  <c r="W1264" i="6"/>
  <c r="AB1264" i="6" s="1"/>
  <c r="G1253" i="6"/>
  <c r="G1248" i="6"/>
  <c r="W1248" i="6"/>
  <c r="AB1248" i="6" s="1"/>
  <c r="G1238" i="6"/>
  <c r="F1237" i="6"/>
  <c r="H1237" i="6" s="1"/>
  <c r="G1233" i="6"/>
  <c r="T1216" i="6"/>
  <c r="D1216" i="6"/>
  <c r="D1211" i="6"/>
  <c r="R1208" i="6"/>
  <c r="S1208" i="6" s="1"/>
  <c r="W1207" i="6"/>
  <c r="R1196" i="6"/>
  <c r="X1195" i="6"/>
  <c r="D1193" i="6"/>
  <c r="W1193" i="6"/>
  <c r="AB1193" i="6" s="1"/>
  <c r="F1186" i="6"/>
  <c r="I1186" i="6" s="1"/>
  <c r="R1186" i="6"/>
  <c r="F1184" i="6"/>
  <c r="I1184" i="6" s="1"/>
  <c r="W1174" i="6"/>
  <c r="D1174" i="6"/>
  <c r="T1174" i="6"/>
  <c r="G1387" i="6"/>
  <c r="G1386" i="6"/>
  <c r="G1384" i="6"/>
  <c r="U1383" i="6"/>
  <c r="V1383" i="6" s="1"/>
  <c r="G1376" i="6"/>
  <c r="U1375" i="6"/>
  <c r="V1375" i="6" s="1"/>
  <c r="F1372" i="6"/>
  <c r="I1372" i="6" s="1"/>
  <c r="R1403" i="6"/>
  <c r="S1403" i="6" s="1"/>
  <c r="F1402" i="6"/>
  <c r="I1402" i="6" s="1"/>
  <c r="F1397" i="6"/>
  <c r="R1383" i="6"/>
  <c r="S1383" i="6" s="1"/>
  <c r="G1383" i="6"/>
  <c r="W1376" i="6"/>
  <c r="AB1376" i="6" s="1"/>
  <c r="R1375" i="6"/>
  <c r="S1375" i="6" s="1"/>
  <c r="G1375" i="6"/>
  <c r="G1373" i="6"/>
  <c r="U1372" i="6"/>
  <c r="V1372" i="6" s="1"/>
  <c r="G1372" i="6"/>
  <c r="R1371" i="6"/>
  <c r="S1371" i="6" s="1"/>
  <c r="G1371" i="6"/>
  <c r="R1367" i="6"/>
  <c r="S1367" i="6" s="1"/>
  <c r="G1367" i="6"/>
  <c r="G1365" i="6"/>
  <c r="U1364" i="6"/>
  <c r="V1364" i="6" s="1"/>
  <c r="G1364" i="6"/>
  <c r="R1363" i="6"/>
  <c r="S1363" i="6" s="1"/>
  <c r="G1363" i="6"/>
  <c r="G1360" i="6"/>
  <c r="U1359" i="6"/>
  <c r="V1359" i="6" s="1"/>
  <c r="G1359" i="6"/>
  <c r="R1358" i="6"/>
  <c r="S1358" i="6" s="1"/>
  <c r="G1358" i="6"/>
  <c r="G1355" i="6"/>
  <c r="R1350" i="6"/>
  <c r="S1350" i="6" s="1"/>
  <c r="G1350" i="6"/>
  <c r="F1348" i="6"/>
  <c r="I1348" i="6" s="1"/>
  <c r="R1346" i="6"/>
  <c r="S1346" i="6" s="1"/>
  <c r="F1345" i="6"/>
  <c r="R1342" i="6"/>
  <c r="S1342" i="6" s="1"/>
  <c r="F1341" i="6"/>
  <c r="H1341" i="6" s="1"/>
  <c r="R1338" i="6"/>
  <c r="S1338" i="6" s="1"/>
  <c r="G1336" i="6"/>
  <c r="F1332" i="6"/>
  <c r="H1332" i="6" s="1"/>
  <c r="G1328" i="6"/>
  <c r="U1327" i="6"/>
  <c r="V1327" i="6" s="1"/>
  <c r="G1327" i="6"/>
  <c r="G1324" i="6"/>
  <c r="U1323" i="6"/>
  <c r="V1323" i="6" s="1"/>
  <c r="G1323" i="6"/>
  <c r="R1322" i="6"/>
  <c r="S1322" i="6" s="1"/>
  <c r="G1322" i="6"/>
  <c r="F1320" i="6"/>
  <c r="H1320" i="6" s="1"/>
  <c r="R1317" i="6"/>
  <c r="S1317" i="6" s="1"/>
  <c r="F1316" i="6"/>
  <c r="R1313" i="6"/>
  <c r="S1313" i="6" s="1"/>
  <c r="G1311" i="6"/>
  <c r="U1310" i="6"/>
  <c r="V1310" i="6" s="1"/>
  <c r="G1310" i="6"/>
  <c r="G1307" i="6"/>
  <c r="U1306" i="6"/>
  <c r="V1306" i="6" s="1"/>
  <c r="G1306" i="6"/>
  <c r="G1303" i="6"/>
  <c r="G1301" i="6"/>
  <c r="W1301" i="6"/>
  <c r="R1300" i="6"/>
  <c r="S1300" i="6" s="1"/>
  <c r="W1300" i="6"/>
  <c r="AB1300" i="6" s="1"/>
  <c r="F1298" i="6"/>
  <c r="H1298" i="6" s="1"/>
  <c r="R1298" i="6"/>
  <c r="S1298" i="6" s="1"/>
  <c r="W1297" i="6"/>
  <c r="AB1297" i="6" s="1"/>
  <c r="F1296" i="6"/>
  <c r="G1293" i="6"/>
  <c r="D1293" i="6"/>
  <c r="W1293" i="6"/>
  <c r="AB1293" i="6" s="1"/>
  <c r="G1292" i="6"/>
  <c r="G1288" i="6"/>
  <c r="G1286" i="6"/>
  <c r="W1281" i="6"/>
  <c r="AB1281" i="6" s="1"/>
  <c r="W1275" i="6"/>
  <c r="G1265" i="6"/>
  <c r="G1260" i="6"/>
  <c r="W1260" i="6"/>
  <c r="AB1260" i="6" s="1"/>
  <c r="G1249" i="6"/>
  <c r="G1244" i="6"/>
  <c r="W1244" i="6"/>
  <c r="G1237" i="6"/>
  <c r="W1237" i="6"/>
  <c r="AB1237" i="6" s="1"/>
  <c r="F1235" i="6"/>
  <c r="W1233" i="6"/>
  <c r="AB1233" i="6" s="1"/>
  <c r="D1230" i="6"/>
  <c r="D1222" i="6"/>
  <c r="W1216" i="6"/>
  <c r="G1216" i="6"/>
  <c r="R1214" i="6"/>
  <c r="R1212" i="6"/>
  <c r="S1212" i="6" s="1"/>
  <c r="W1211" i="6"/>
  <c r="AB1211" i="6" s="1"/>
  <c r="W1203" i="6"/>
  <c r="AB1203" i="6" s="1"/>
  <c r="T1200" i="6"/>
  <c r="R1199" i="6"/>
  <c r="W1198" i="6"/>
  <c r="G1193" i="6"/>
  <c r="G1174" i="6"/>
  <c r="G1172" i="6"/>
  <c r="F1171" i="6"/>
  <c r="I1171" i="6" s="1"/>
  <c r="D1165" i="6"/>
  <c r="W1165" i="6"/>
  <c r="F1165" i="6" s="1"/>
  <c r="G1165" i="6"/>
  <c r="T1165" i="6"/>
  <c r="H934" i="6"/>
  <c r="G1285" i="6"/>
  <c r="X1282" i="6"/>
  <c r="G1280" i="6"/>
  <c r="G1269" i="6"/>
  <c r="G1263" i="6"/>
  <c r="G1262" i="6"/>
  <c r="G1259" i="6"/>
  <c r="G1258" i="6"/>
  <c r="G1255" i="6"/>
  <c r="G1254" i="6"/>
  <c r="G1251" i="6"/>
  <c r="G1250" i="6"/>
  <c r="G1247" i="6"/>
  <c r="G1246" i="6"/>
  <c r="G1243" i="6"/>
  <c r="G1242" i="6"/>
  <c r="G1239" i="6"/>
  <c r="G1236" i="6"/>
  <c r="F1233" i="6"/>
  <c r="D1231" i="6"/>
  <c r="W1214" i="6"/>
  <c r="D1205" i="6"/>
  <c r="X1200" i="6"/>
  <c r="R1198" i="6"/>
  <c r="D1197" i="6"/>
  <c r="D1196" i="6"/>
  <c r="R1195" i="6"/>
  <c r="S1195" i="6" s="1"/>
  <c r="G1194" i="6"/>
  <c r="W1192" i="6"/>
  <c r="AB1192" i="6" s="1"/>
  <c r="D1188" i="6"/>
  <c r="D1187" i="6"/>
  <c r="R1185" i="6"/>
  <c r="D1185" i="6"/>
  <c r="F1181" i="6"/>
  <c r="I1181" i="6" s="1"/>
  <c r="R1178" i="6"/>
  <c r="W1178" i="6"/>
  <c r="F1175" i="6"/>
  <c r="I1175" i="6" s="1"/>
  <c r="F1174" i="6"/>
  <c r="I1174" i="6" s="1"/>
  <c r="G1173" i="6"/>
  <c r="W1171" i="6"/>
  <c r="D1171" i="6"/>
  <c r="R1169" i="6"/>
  <c r="D1169" i="6"/>
  <c r="W1141" i="6"/>
  <c r="AB1141" i="6" s="1"/>
  <c r="D1140" i="6"/>
  <c r="R1139" i="6"/>
  <c r="W1137" i="6"/>
  <c r="AB1137" i="6" s="1"/>
  <c r="D1136" i="6"/>
  <c r="R1135" i="6"/>
  <c r="W1133" i="6"/>
  <c r="D1132" i="6"/>
  <c r="R1131" i="6"/>
  <c r="X1131" i="6"/>
  <c r="AA1131" i="6" s="1"/>
  <c r="W1129" i="6"/>
  <c r="AB1129" i="6" s="1"/>
  <c r="D1128" i="6"/>
  <c r="R1127" i="6"/>
  <c r="X1127" i="6"/>
  <c r="AA1127" i="6" s="1"/>
  <c r="W1125" i="6"/>
  <c r="AB1125" i="6" s="1"/>
  <c r="D1124" i="6"/>
  <c r="R1123" i="6"/>
  <c r="W1121" i="6"/>
  <c r="AB1121" i="6" s="1"/>
  <c r="D1120" i="6"/>
  <c r="R1119" i="6"/>
  <c r="X1119" i="6"/>
  <c r="AA1119" i="6" s="1"/>
  <c r="W1117" i="6"/>
  <c r="AB1117" i="6" s="1"/>
  <c r="D1116" i="6"/>
  <c r="R1115" i="6"/>
  <c r="X1115" i="6"/>
  <c r="AA1115" i="6" s="1"/>
  <c r="W1113" i="6"/>
  <c r="AB1113" i="6" s="1"/>
  <c r="D1112" i="6"/>
  <c r="R1111" i="6"/>
  <c r="X1111" i="6"/>
  <c r="AA1111" i="6" s="1"/>
  <c r="W1109" i="6"/>
  <c r="AB1109" i="6" s="1"/>
  <c r="D1108" i="6"/>
  <c r="R1107" i="6"/>
  <c r="W1105" i="6"/>
  <c r="AB1105" i="6" s="1"/>
  <c r="D1104" i="6"/>
  <c r="R1103" i="6"/>
  <c r="W1101" i="6"/>
  <c r="AB1101" i="6" s="1"/>
  <c r="D1100" i="6"/>
  <c r="R1099" i="6"/>
  <c r="X1099" i="6"/>
  <c r="AA1099" i="6" s="1"/>
  <c r="W1097" i="6"/>
  <c r="AB1097" i="6" s="1"/>
  <c r="D1096" i="6"/>
  <c r="R1095" i="6"/>
  <c r="X1095" i="6"/>
  <c r="W1093" i="6"/>
  <c r="AB1093" i="6" s="1"/>
  <c r="D1092" i="6"/>
  <c r="R1091" i="6"/>
  <c r="W1089" i="6"/>
  <c r="D1088" i="6"/>
  <c r="R1087" i="6"/>
  <c r="X1087" i="6"/>
  <c r="AA1087" i="6" s="1"/>
  <c r="W1085" i="6"/>
  <c r="X1085" i="6" s="1"/>
  <c r="Y1085" i="6" s="1"/>
  <c r="D1084" i="6"/>
  <c r="R1083" i="6"/>
  <c r="X1083" i="6"/>
  <c r="AA1083" i="6" s="1"/>
  <c r="W1081" i="6"/>
  <c r="D1080" i="6"/>
  <c r="R1079" i="6"/>
  <c r="W1077" i="6"/>
  <c r="AB1077" i="6" s="1"/>
  <c r="D1076" i="6"/>
  <c r="R1075" i="6"/>
  <c r="W1073" i="6"/>
  <c r="AB1073" i="6" s="1"/>
  <c r="D1072" i="6"/>
  <c r="D1071" i="6"/>
  <c r="D1070" i="6"/>
  <c r="D1069" i="6"/>
  <c r="D1068" i="6"/>
  <c r="D1067" i="6"/>
  <c r="D1066" i="6"/>
  <c r="D1065" i="6"/>
  <c r="D1064" i="6"/>
  <c r="D1063" i="6"/>
  <c r="D1062" i="6"/>
  <c r="D1061" i="6"/>
  <c r="D1060" i="6"/>
  <c r="D1059" i="6"/>
  <c r="D1058" i="6"/>
  <c r="D1057" i="6"/>
  <c r="D1056" i="6"/>
  <c r="D1055" i="6"/>
  <c r="D1054" i="6"/>
  <c r="D1053" i="6"/>
  <c r="D1052" i="6"/>
  <c r="D1051" i="6"/>
  <c r="D1050" i="6"/>
  <c r="D1049" i="6"/>
  <c r="D1048" i="6"/>
  <c r="D1047" i="6"/>
  <c r="W1042" i="6"/>
  <c r="AB1042" i="6" s="1"/>
  <c r="U1039" i="6"/>
  <c r="V1039" i="6" s="1"/>
  <c r="U1031" i="6"/>
  <c r="V1031" i="6" s="1"/>
  <c r="G1030" i="6"/>
  <c r="W1026" i="6"/>
  <c r="AB1026" i="6" s="1"/>
  <c r="U1023" i="6"/>
  <c r="V1023" i="6" s="1"/>
  <c r="U1015" i="6"/>
  <c r="V1015" i="6" s="1"/>
  <c r="G1014" i="6"/>
  <c r="W1010" i="6"/>
  <c r="AB1010" i="6" s="1"/>
  <c r="U1009" i="6"/>
  <c r="V1009" i="6" s="1"/>
  <c r="W1006" i="6"/>
  <c r="U1005" i="6"/>
  <c r="V1005" i="6" s="1"/>
  <c r="W1002" i="6"/>
  <c r="U1001" i="6"/>
  <c r="V1001" i="6" s="1"/>
  <c r="W998" i="6"/>
  <c r="U997" i="6"/>
  <c r="V997" i="6" s="1"/>
  <c r="W994" i="6"/>
  <c r="AB994" i="6" s="1"/>
  <c r="W992" i="6"/>
  <c r="AB992" i="6" s="1"/>
  <c r="R987" i="6"/>
  <c r="S987" i="6" s="1"/>
  <c r="U983" i="6"/>
  <c r="V983" i="6" s="1"/>
  <c r="R982" i="6"/>
  <c r="S982" i="6" s="1"/>
  <c r="U981" i="6"/>
  <c r="V981" i="6" s="1"/>
  <c r="U978" i="6"/>
  <c r="V978" i="6" s="1"/>
  <c r="U976" i="6"/>
  <c r="V976" i="6" s="1"/>
  <c r="R971" i="6"/>
  <c r="S971" i="6" s="1"/>
  <c r="U967" i="6"/>
  <c r="V967" i="6" s="1"/>
  <c r="R966" i="6"/>
  <c r="S966" i="6" s="1"/>
  <c r="U965" i="6"/>
  <c r="V965" i="6" s="1"/>
  <c r="U962" i="6"/>
  <c r="V962" i="6" s="1"/>
  <c r="U960" i="6"/>
  <c r="V960" i="6" s="1"/>
  <c r="G943" i="6"/>
  <c r="W943" i="6"/>
  <c r="AB943" i="6" s="1"/>
  <c r="G941" i="6"/>
  <c r="U937" i="6"/>
  <c r="V937" i="6" s="1"/>
  <c r="X933" i="6"/>
  <c r="U932" i="6"/>
  <c r="V932" i="6" s="1"/>
  <c r="F932" i="6"/>
  <c r="R932" i="6"/>
  <c r="S932" i="6" s="1"/>
  <c r="G930" i="6"/>
  <c r="X923" i="6"/>
  <c r="AA923" i="6" s="1"/>
  <c r="G922" i="6"/>
  <c r="X915" i="6"/>
  <c r="AA915" i="6" s="1"/>
  <c r="G914" i="6"/>
  <c r="G906" i="6"/>
  <c r="G898" i="6"/>
  <c r="X891" i="6"/>
  <c r="G890" i="6"/>
  <c r="X883" i="6"/>
  <c r="AA883" i="6" s="1"/>
  <c r="G882" i="6"/>
  <c r="U875" i="6"/>
  <c r="V875" i="6" s="1"/>
  <c r="F875" i="6"/>
  <c r="H875" i="6" s="1"/>
  <c r="R875" i="6"/>
  <c r="S875" i="6" s="1"/>
  <c r="U873" i="6"/>
  <c r="V873" i="6" s="1"/>
  <c r="W872" i="6"/>
  <c r="G872" i="6"/>
  <c r="G865" i="6"/>
  <c r="G860" i="6"/>
  <c r="W860" i="6"/>
  <c r="X860" i="6" s="1"/>
  <c r="R852" i="6"/>
  <c r="S852" i="6" s="1"/>
  <c r="I554" i="6"/>
  <c r="U1045" i="6"/>
  <c r="V1045" i="6" s="1"/>
  <c r="G1043" i="6"/>
  <c r="U1040" i="6"/>
  <c r="V1040" i="6" s="1"/>
  <c r="U1033" i="6"/>
  <c r="V1033" i="6" s="1"/>
  <c r="U1029" i="6"/>
  <c r="V1029" i="6" s="1"/>
  <c r="G1027" i="6"/>
  <c r="U1024" i="6"/>
  <c r="V1024" i="6" s="1"/>
  <c r="U1017" i="6"/>
  <c r="V1017" i="6" s="1"/>
  <c r="U1013" i="6"/>
  <c r="V1013" i="6" s="1"/>
  <c r="W1009" i="6"/>
  <c r="U1008" i="6"/>
  <c r="V1008" i="6" s="1"/>
  <c r="W1005" i="6"/>
  <c r="AB1005" i="6" s="1"/>
  <c r="U1004" i="6"/>
  <c r="V1004" i="6" s="1"/>
  <c r="W1001" i="6"/>
  <c r="U1000" i="6"/>
  <c r="V1000" i="6" s="1"/>
  <c r="W997" i="6"/>
  <c r="AB997" i="6" s="1"/>
  <c r="U996" i="6"/>
  <c r="V996" i="6" s="1"/>
  <c r="W993" i="6"/>
  <c r="U987" i="6"/>
  <c r="V987" i="6" s="1"/>
  <c r="U985" i="6"/>
  <c r="V985" i="6" s="1"/>
  <c r="U982" i="6"/>
  <c r="V982" i="6" s="1"/>
  <c r="U980" i="6"/>
  <c r="V980" i="6" s="1"/>
  <c r="U971" i="6"/>
  <c r="V971" i="6" s="1"/>
  <c r="U969" i="6"/>
  <c r="V969" i="6" s="1"/>
  <c r="U966" i="6"/>
  <c r="V966" i="6" s="1"/>
  <c r="U964" i="6"/>
  <c r="V964" i="6" s="1"/>
  <c r="G949" i="6"/>
  <c r="U945" i="6"/>
  <c r="V945" i="6" s="1"/>
  <c r="H942" i="6"/>
  <c r="U940" i="6"/>
  <c r="V940" i="6" s="1"/>
  <c r="F940" i="6"/>
  <c r="R940" i="6"/>
  <c r="S940" i="6" s="1"/>
  <c r="G938" i="6"/>
  <c r="U934" i="6"/>
  <c r="V934" i="6" s="1"/>
  <c r="G932" i="6"/>
  <c r="U927" i="6"/>
  <c r="V927" i="6" s="1"/>
  <c r="G925" i="6"/>
  <c r="W925" i="6"/>
  <c r="AB925" i="6" s="1"/>
  <c r="U924" i="6"/>
  <c r="V924" i="6" s="1"/>
  <c r="F924" i="6"/>
  <c r="R924" i="6"/>
  <c r="S924" i="6" s="1"/>
  <c r="U919" i="6"/>
  <c r="V919" i="6" s="1"/>
  <c r="G917" i="6"/>
  <c r="W917" i="6"/>
  <c r="AB917" i="6" s="1"/>
  <c r="U916" i="6"/>
  <c r="V916" i="6" s="1"/>
  <c r="F916" i="6"/>
  <c r="R916" i="6"/>
  <c r="S916" i="6" s="1"/>
  <c r="U911" i="6"/>
  <c r="V911" i="6" s="1"/>
  <c r="G909" i="6"/>
  <c r="W909" i="6"/>
  <c r="U908" i="6"/>
  <c r="V908" i="6" s="1"/>
  <c r="F908" i="6"/>
  <c r="R908" i="6"/>
  <c r="S908" i="6" s="1"/>
  <c r="U903" i="6"/>
  <c r="V903" i="6" s="1"/>
  <c r="G901" i="6"/>
  <c r="W901" i="6"/>
  <c r="AB901" i="6" s="1"/>
  <c r="U900" i="6"/>
  <c r="V900" i="6" s="1"/>
  <c r="F900" i="6"/>
  <c r="R900" i="6"/>
  <c r="S900" i="6" s="1"/>
  <c r="U895" i="6"/>
  <c r="V895" i="6" s="1"/>
  <c r="G893" i="6"/>
  <c r="W893" i="6"/>
  <c r="AB893" i="6" s="1"/>
  <c r="U892" i="6"/>
  <c r="V892" i="6" s="1"/>
  <c r="F892" i="6"/>
  <c r="R892" i="6"/>
  <c r="S892" i="6" s="1"/>
  <c r="U887" i="6"/>
  <c r="V887" i="6" s="1"/>
  <c r="G885" i="6"/>
  <c r="W885" i="6"/>
  <c r="AB885" i="6" s="1"/>
  <c r="U884" i="6"/>
  <c r="V884" i="6" s="1"/>
  <c r="F884" i="6"/>
  <c r="R884" i="6"/>
  <c r="S884" i="6" s="1"/>
  <c r="U879" i="6"/>
  <c r="V879" i="6" s="1"/>
  <c r="G877" i="6"/>
  <c r="W877" i="6"/>
  <c r="U876" i="6"/>
  <c r="V876" i="6" s="1"/>
  <c r="F876" i="6"/>
  <c r="R876" i="6"/>
  <c r="S876" i="6" s="1"/>
  <c r="W861" i="6"/>
  <c r="X861" i="6" s="1"/>
  <c r="Y861" i="6" s="1"/>
  <c r="G858" i="6"/>
  <c r="X854" i="6"/>
  <c r="H562" i="6"/>
  <c r="I562" i="6"/>
  <c r="R1194" i="6"/>
  <c r="S1194" i="6" s="1"/>
  <c r="R1190" i="6"/>
  <c r="S1190" i="6" s="1"/>
  <c r="W1186" i="6"/>
  <c r="F1183" i="6"/>
  <c r="F1182" i="6"/>
  <c r="I1182" i="6" s="1"/>
  <c r="D1177" i="6"/>
  <c r="F1173" i="6"/>
  <c r="I1173" i="6" s="1"/>
  <c r="W1170" i="6"/>
  <c r="AB1170" i="6" s="1"/>
  <c r="F1167" i="6"/>
  <c r="I1167" i="6" s="1"/>
  <c r="F1166" i="6"/>
  <c r="I1166" i="6" s="1"/>
  <c r="F1164" i="6"/>
  <c r="I1164" i="6" s="1"/>
  <c r="X1137" i="6"/>
  <c r="AA1137" i="6" s="1"/>
  <c r="F1046" i="6"/>
  <c r="W1045" i="6"/>
  <c r="AB1045" i="6" s="1"/>
  <c r="U1044" i="6"/>
  <c r="V1044" i="6" s="1"/>
  <c r="W1043" i="6"/>
  <c r="AB1043" i="6" s="1"/>
  <c r="G1042" i="6"/>
  <c r="W1040" i="6"/>
  <c r="AB1040" i="6" s="1"/>
  <c r="G1037" i="6"/>
  <c r="U1035" i="6"/>
  <c r="V1035" i="6" s="1"/>
  <c r="W1031" i="6"/>
  <c r="AB1031" i="6" s="1"/>
  <c r="G1031" i="6"/>
  <c r="U1030" i="6"/>
  <c r="V1030" i="6" s="1"/>
  <c r="W1029" i="6"/>
  <c r="U1028" i="6"/>
  <c r="V1028" i="6" s="1"/>
  <c r="W1027" i="6"/>
  <c r="AB1027" i="6" s="1"/>
  <c r="G1026" i="6"/>
  <c r="W1024" i="6"/>
  <c r="AB1024" i="6" s="1"/>
  <c r="G1021" i="6"/>
  <c r="U1019" i="6"/>
  <c r="V1019" i="6" s="1"/>
  <c r="W1015" i="6"/>
  <c r="G1015" i="6"/>
  <c r="U1014" i="6"/>
  <c r="V1014" i="6" s="1"/>
  <c r="W1013" i="6"/>
  <c r="AB1013" i="6" s="1"/>
  <c r="U1012" i="6"/>
  <c r="V1012" i="6" s="1"/>
  <c r="U1011" i="6"/>
  <c r="V1011" i="6" s="1"/>
  <c r="W1008" i="6"/>
  <c r="U1007" i="6"/>
  <c r="V1007" i="6" s="1"/>
  <c r="W1004" i="6"/>
  <c r="U1003" i="6"/>
  <c r="V1003" i="6" s="1"/>
  <c r="W1000" i="6"/>
  <c r="AB1000" i="6" s="1"/>
  <c r="U999" i="6"/>
  <c r="V999" i="6" s="1"/>
  <c r="W996" i="6"/>
  <c r="U995" i="6"/>
  <c r="V995" i="6" s="1"/>
  <c r="U992" i="6"/>
  <c r="V992" i="6" s="1"/>
  <c r="W991" i="6"/>
  <c r="U991" i="6"/>
  <c r="V991" i="6" s="1"/>
  <c r="R990" i="6"/>
  <c r="S990" i="6" s="1"/>
  <c r="U986" i="6"/>
  <c r="V986" i="6" s="1"/>
  <c r="R985" i="6"/>
  <c r="S985" i="6" s="1"/>
  <c r="U984" i="6"/>
  <c r="V984" i="6" s="1"/>
  <c r="R979" i="6"/>
  <c r="S979" i="6" s="1"/>
  <c r="U975" i="6"/>
  <c r="V975" i="6" s="1"/>
  <c r="R974" i="6"/>
  <c r="S974" i="6" s="1"/>
  <c r="U973" i="6"/>
  <c r="V973" i="6" s="1"/>
  <c r="U970" i="6"/>
  <c r="V970" i="6" s="1"/>
  <c r="R969" i="6"/>
  <c r="S969" i="6" s="1"/>
  <c r="U968" i="6"/>
  <c r="V968" i="6" s="1"/>
  <c r="R963" i="6"/>
  <c r="S963" i="6" s="1"/>
  <c r="U959" i="6"/>
  <c r="V959" i="6" s="1"/>
  <c r="R958" i="6"/>
  <c r="S958" i="6" s="1"/>
  <c r="U957" i="6"/>
  <c r="V957" i="6" s="1"/>
  <c r="U953" i="6"/>
  <c r="V953" i="6" s="1"/>
  <c r="U948" i="6"/>
  <c r="V948" i="6" s="1"/>
  <c r="R948" i="6"/>
  <c r="S948" i="6" s="1"/>
  <c r="G946" i="6"/>
  <c r="R945" i="6"/>
  <c r="S945" i="6" s="1"/>
  <c r="U942" i="6"/>
  <c r="V942" i="6" s="1"/>
  <c r="G940" i="6"/>
  <c r="U935" i="6"/>
  <c r="V935" i="6" s="1"/>
  <c r="R934" i="6"/>
  <c r="S934" i="6" s="1"/>
  <c r="G927" i="6"/>
  <c r="W927" i="6"/>
  <c r="AB927" i="6" s="1"/>
  <c r="U874" i="6"/>
  <c r="V874" i="6" s="1"/>
  <c r="R874" i="6"/>
  <c r="S874" i="6" s="1"/>
  <c r="U871" i="6"/>
  <c r="V871" i="6" s="1"/>
  <c r="F871" i="6"/>
  <c r="H871" i="6" s="1"/>
  <c r="G864" i="6"/>
  <c r="W864" i="6"/>
  <c r="T859" i="6"/>
  <c r="G859" i="6"/>
  <c r="W859" i="6"/>
  <c r="AB859" i="6" s="1"/>
  <c r="H776" i="6"/>
  <c r="D1194" i="6"/>
  <c r="T1192" i="6"/>
  <c r="W1191" i="6"/>
  <c r="X1191" i="6" s="1"/>
  <c r="AA1191" i="6" s="1"/>
  <c r="W1190" i="6"/>
  <c r="X1190" i="6" s="1"/>
  <c r="X1187" i="6"/>
  <c r="F1185" i="6"/>
  <c r="I1185" i="6" s="1"/>
  <c r="W1182" i="6"/>
  <c r="F1179" i="6"/>
  <c r="I1179" i="6" s="1"/>
  <c r="F1178" i="6"/>
  <c r="I1178" i="6" s="1"/>
  <c r="D1173" i="6"/>
  <c r="F1169" i="6"/>
  <c r="I1169" i="6" s="1"/>
  <c r="W1166" i="6"/>
  <c r="F1163" i="6"/>
  <c r="F1162" i="6"/>
  <c r="AA1161" i="6"/>
  <c r="F1161" i="6"/>
  <c r="F1160" i="6"/>
  <c r="AA1159" i="6"/>
  <c r="F1159" i="6"/>
  <c r="F1158" i="6"/>
  <c r="AA1157" i="6"/>
  <c r="AD1157" i="6" s="1"/>
  <c r="AE1157" i="6" s="1"/>
  <c r="F1157" i="6"/>
  <c r="F1156" i="6"/>
  <c r="F1155" i="6"/>
  <c r="F1154" i="6"/>
  <c r="F1153" i="6"/>
  <c r="F1152" i="6"/>
  <c r="AA1151" i="6"/>
  <c r="F1151" i="6"/>
  <c r="I1151" i="6" s="1"/>
  <c r="F1150" i="6"/>
  <c r="AA1149" i="6"/>
  <c r="F1149" i="6"/>
  <c r="F1148" i="6"/>
  <c r="F1147" i="6"/>
  <c r="F1146" i="6"/>
  <c r="F1145" i="6"/>
  <c r="F1144" i="6"/>
  <c r="H1144" i="6" s="1"/>
  <c r="F1143" i="6"/>
  <c r="F1142" i="6"/>
  <c r="D1141" i="6"/>
  <c r="R1140" i="6"/>
  <c r="X1140" i="6"/>
  <c r="D1137" i="6"/>
  <c r="R1136" i="6"/>
  <c r="X1136" i="6"/>
  <c r="D1133" i="6"/>
  <c r="R1132" i="6"/>
  <c r="X1132" i="6"/>
  <c r="D1129" i="6"/>
  <c r="R1128" i="6"/>
  <c r="X1128" i="6"/>
  <c r="AA1128" i="6" s="1"/>
  <c r="D1125" i="6"/>
  <c r="R1124" i="6"/>
  <c r="X1124" i="6"/>
  <c r="D1121" i="6"/>
  <c r="R1120" i="6"/>
  <c r="X1120" i="6"/>
  <c r="AA1120" i="6" s="1"/>
  <c r="AD1120" i="6" s="1"/>
  <c r="AE1120" i="6" s="1"/>
  <c r="D1117" i="6"/>
  <c r="R1116" i="6"/>
  <c r="X1116" i="6"/>
  <c r="D1113" i="6"/>
  <c r="R1112" i="6"/>
  <c r="D1109" i="6"/>
  <c r="R1108" i="6"/>
  <c r="X1108" i="6"/>
  <c r="D1105" i="6"/>
  <c r="R1104" i="6"/>
  <c r="X1104" i="6"/>
  <c r="AA1104" i="6" s="1"/>
  <c r="D1101" i="6"/>
  <c r="R1100" i="6"/>
  <c r="X1100" i="6"/>
  <c r="D1097" i="6"/>
  <c r="R1096" i="6"/>
  <c r="D1093" i="6"/>
  <c r="R1092" i="6"/>
  <c r="X1092" i="6"/>
  <c r="D1089" i="6"/>
  <c r="R1088" i="6"/>
  <c r="X1088" i="6"/>
  <c r="D1085" i="6"/>
  <c r="R1084" i="6"/>
  <c r="X1084" i="6"/>
  <c r="D1081" i="6"/>
  <c r="R1080" i="6"/>
  <c r="D1077" i="6"/>
  <c r="R1076" i="6"/>
  <c r="X1076" i="6"/>
  <c r="D1073" i="6"/>
  <c r="R1072" i="6"/>
  <c r="X1072" i="6"/>
  <c r="AA1072" i="6" s="1"/>
  <c r="X1071" i="6"/>
  <c r="AA1071" i="6" s="1"/>
  <c r="X1069" i="6"/>
  <c r="AA1069" i="6" s="1"/>
  <c r="X1068" i="6"/>
  <c r="AA1068" i="6" s="1"/>
  <c r="X1067" i="6"/>
  <c r="X1065" i="6"/>
  <c r="AA1065" i="6" s="1"/>
  <c r="X1064" i="6"/>
  <c r="AA1064" i="6" s="1"/>
  <c r="X1063" i="6"/>
  <c r="AA1063" i="6" s="1"/>
  <c r="X1061" i="6"/>
  <c r="X1059" i="6"/>
  <c r="AA1059" i="6" s="1"/>
  <c r="X1057" i="6"/>
  <c r="AA1057" i="6" s="1"/>
  <c r="X1055" i="6"/>
  <c r="AA1055" i="6" s="1"/>
  <c r="X1053" i="6"/>
  <c r="AA1053" i="6" s="1"/>
  <c r="X1052" i="6"/>
  <c r="AA1052" i="6" s="1"/>
  <c r="X1051" i="6"/>
  <c r="X1049" i="6"/>
  <c r="AA1049" i="6" s="1"/>
  <c r="X1048" i="6"/>
  <c r="X1047" i="6"/>
  <c r="U1041" i="6"/>
  <c r="V1041" i="6" s="1"/>
  <c r="T1040" i="6"/>
  <c r="U1038" i="6"/>
  <c r="V1038" i="6" s="1"/>
  <c r="W1037" i="6"/>
  <c r="U1036" i="6"/>
  <c r="V1036" i="6" s="1"/>
  <c r="W1035" i="6"/>
  <c r="U1034" i="6"/>
  <c r="V1034" i="6" s="1"/>
  <c r="G1032" i="6"/>
  <c r="U1025" i="6"/>
  <c r="V1025" i="6" s="1"/>
  <c r="T1024" i="6"/>
  <c r="U1022" i="6"/>
  <c r="V1022" i="6" s="1"/>
  <c r="W1021" i="6"/>
  <c r="U1020" i="6"/>
  <c r="V1020" i="6" s="1"/>
  <c r="W1019" i="6"/>
  <c r="AB1019" i="6" s="1"/>
  <c r="U1018" i="6"/>
  <c r="V1018" i="6" s="1"/>
  <c r="G1016" i="6"/>
  <c r="U1010" i="6"/>
  <c r="V1010" i="6" s="1"/>
  <c r="W1007" i="6"/>
  <c r="AB1007" i="6" s="1"/>
  <c r="U1006" i="6"/>
  <c r="V1006" i="6" s="1"/>
  <c r="W1003" i="6"/>
  <c r="AB1003" i="6" s="1"/>
  <c r="U1002" i="6"/>
  <c r="V1002" i="6" s="1"/>
  <c r="W999" i="6"/>
  <c r="AB999" i="6" s="1"/>
  <c r="U998" i="6"/>
  <c r="V998" i="6" s="1"/>
  <c r="W995" i="6"/>
  <c r="U994" i="6"/>
  <c r="V994" i="6" s="1"/>
  <c r="U990" i="6"/>
  <c r="V990" i="6" s="1"/>
  <c r="U988" i="6"/>
  <c r="V988" i="6" s="1"/>
  <c r="U979" i="6"/>
  <c r="V979" i="6" s="1"/>
  <c r="U977" i="6"/>
  <c r="V977" i="6" s="1"/>
  <c r="U974" i="6"/>
  <c r="V974" i="6" s="1"/>
  <c r="U972" i="6"/>
  <c r="V972" i="6" s="1"/>
  <c r="U963" i="6"/>
  <c r="V963" i="6" s="1"/>
  <c r="U961" i="6"/>
  <c r="V961" i="6" s="1"/>
  <c r="U958" i="6"/>
  <c r="V958" i="6" s="1"/>
  <c r="U955" i="6"/>
  <c r="V955" i="6" s="1"/>
  <c r="U954" i="6"/>
  <c r="V954" i="6" s="1"/>
  <c r="U952" i="6"/>
  <c r="V952" i="6" s="1"/>
  <c r="U951" i="6"/>
  <c r="V951" i="6" s="1"/>
  <c r="F951" i="6"/>
  <c r="R951" i="6"/>
  <c r="S951" i="6" s="1"/>
  <c r="U950" i="6"/>
  <c r="V950" i="6" s="1"/>
  <c r="W949" i="6"/>
  <c r="AB949" i="6" s="1"/>
  <c r="G948" i="6"/>
  <c r="U943" i="6"/>
  <c r="V943" i="6" s="1"/>
  <c r="G935" i="6"/>
  <c r="W935" i="6"/>
  <c r="AB935" i="6" s="1"/>
  <c r="G933" i="6"/>
  <c r="U929" i="6"/>
  <c r="V929" i="6" s="1"/>
  <c r="R927" i="6"/>
  <c r="S927" i="6" s="1"/>
  <c r="H926" i="6"/>
  <c r="R919" i="6"/>
  <c r="S919" i="6" s="1"/>
  <c r="H918" i="6"/>
  <c r="R911" i="6"/>
  <c r="S911" i="6" s="1"/>
  <c r="H910" i="6"/>
  <c r="R903" i="6"/>
  <c r="S903" i="6" s="1"/>
  <c r="H902" i="6"/>
  <c r="R895" i="6"/>
  <c r="S895" i="6" s="1"/>
  <c r="R887" i="6"/>
  <c r="S887" i="6" s="1"/>
  <c r="H886" i="6"/>
  <c r="R879" i="6"/>
  <c r="S879" i="6" s="1"/>
  <c r="H878" i="6"/>
  <c r="U867" i="6"/>
  <c r="V867" i="6" s="1"/>
  <c r="W857" i="6"/>
  <c r="X857" i="6" s="1"/>
  <c r="G857" i="6"/>
  <c r="R846" i="6"/>
  <c r="H564" i="6"/>
  <c r="I564" i="6"/>
  <c r="U947" i="6"/>
  <c r="V947" i="6" s="1"/>
  <c r="G945" i="6"/>
  <c r="U944" i="6"/>
  <c r="V944" i="6" s="1"/>
  <c r="G942" i="6"/>
  <c r="U939" i="6"/>
  <c r="V939" i="6" s="1"/>
  <c r="G937" i="6"/>
  <c r="U936" i="6"/>
  <c r="V936" i="6" s="1"/>
  <c r="G934" i="6"/>
  <c r="U931" i="6"/>
  <c r="V931" i="6" s="1"/>
  <c r="G929" i="6"/>
  <c r="U928" i="6"/>
  <c r="V928" i="6" s="1"/>
  <c r="G926" i="6"/>
  <c r="U923" i="6"/>
  <c r="V923" i="6" s="1"/>
  <c r="G921" i="6"/>
  <c r="U920" i="6"/>
  <c r="V920" i="6" s="1"/>
  <c r="G918" i="6"/>
  <c r="U915" i="6"/>
  <c r="V915" i="6" s="1"/>
  <c r="G913" i="6"/>
  <c r="U912" i="6"/>
  <c r="V912" i="6" s="1"/>
  <c r="G910" i="6"/>
  <c r="U907" i="6"/>
  <c r="V907" i="6" s="1"/>
  <c r="G905" i="6"/>
  <c r="U904" i="6"/>
  <c r="V904" i="6" s="1"/>
  <c r="G902" i="6"/>
  <c r="U899" i="6"/>
  <c r="V899" i="6" s="1"/>
  <c r="G897" i="6"/>
  <c r="U896" i="6"/>
  <c r="V896" i="6" s="1"/>
  <c r="G894" i="6"/>
  <c r="U891" i="6"/>
  <c r="V891" i="6" s="1"/>
  <c r="G889" i="6"/>
  <c r="U888" i="6"/>
  <c r="V888" i="6" s="1"/>
  <c r="G886" i="6"/>
  <c r="U883" i="6"/>
  <c r="V883" i="6" s="1"/>
  <c r="G881" i="6"/>
  <c r="U880" i="6"/>
  <c r="V880" i="6" s="1"/>
  <c r="G878" i="6"/>
  <c r="X873" i="6"/>
  <c r="G871" i="6"/>
  <c r="U870" i="6"/>
  <c r="V870" i="6" s="1"/>
  <c r="U869" i="6"/>
  <c r="V869" i="6" s="1"/>
  <c r="U863" i="6"/>
  <c r="V863" i="6" s="1"/>
  <c r="G862" i="6"/>
  <c r="U856" i="6"/>
  <c r="V856" i="6" s="1"/>
  <c r="R854" i="6"/>
  <c r="S854" i="6" s="1"/>
  <c r="D853" i="6"/>
  <c r="R851" i="6"/>
  <c r="S851" i="6" s="1"/>
  <c r="D847" i="6"/>
  <c r="W846" i="6"/>
  <c r="G846" i="6"/>
  <c r="D842" i="6"/>
  <c r="D840" i="6"/>
  <c r="R835" i="6"/>
  <c r="S835" i="6" s="1"/>
  <c r="D833" i="6"/>
  <c r="D831" i="6"/>
  <c r="F830" i="6"/>
  <c r="U826" i="6"/>
  <c r="V826" i="6" s="1"/>
  <c r="T824" i="6"/>
  <c r="U822" i="6"/>
  <c r="V822" i="6" s="1"/>
  <c r="G821" i="6"/>
  <c r="G818" i="6"/>
  <c r="G817" i="6"/>
  <c r="T816" i="6"/>
  <c r="W814" i="6"/>
  <c r="U807" i="6"/>
  <c r="V807" i="6" s="1"/>
  <c r="G805" i="6"/>
  <c r="U804" i="6"/>
  <c r="V804" i="6" s="1"/>
  <c r="W803" i="6"/>
  <c r="AB803" i="6" s="1"/>
  <c r="U794" i="6"/>
  <c r="V794" i="6" s="1"/>
  <c r="U793" i="6"/>
  <c r="V793" i="6" s="1"/>
  <c r="U792" i="6"/>
  <c r="V792" i="6" s="1"/>
  <c r="G790" i="6"/>
  <c r="R784" i="6"/>
  <c r="S784" i="6" s="1"/>
  <c r="U782" i="6"/>
  <c r="V782" i="6" s="1"/>
  <c r="R776" i="6"/>
  <c r="S776" i="6" s="1"/>
  <c r="U774" i="6"/>
  <c r="V774" i="6" s="1"/>
  <c r="U764" i="6"/>
  <c r="V764" i="6" s="1"/>
  <c r="U762" i="6"/>
  <c r="V762" i="6" s="1"/>
  <c r="W761" i="6"/>
  <c r="R760" i="6"/>
  <c r="S760" i="6" s="1"/>
  <c r="U757" i="6"/>
  <c r="V757" i="6" s="1"/>
  <c r="U755" i="6"/>
  <c r="V755" i="6" s="1"/>
  <c r="W754" i="6"/>
  <c r="AB754" i="6" s="1"/>
  <c r="U752" i="6"/>
  <c r="V752" i="6" s="1"/>
  <c r="W747" i="6"/>
  <c r="U744" i="6"/>
  <c r="V744" i="6" s="1"/>
  <c r="U742" i="6"/>
  <c r="V742" i="6" s="1"/>
  <c r="W739" i="6"/>
  <c r="AB739" i="6" s="1"/>
  <c r="U736" i="6"/>
  <c r="V736" i="6" s="1"/>
  <c r="U734" i="6"/>
  <c r="V734" i="6" s="1"/>
  <c r="W731" i="6"/>
  <c r="X731" i="6" s="1"/>
  <c r="AA731" i="6" s="1"/>
  <c r="AD731" i="6" s="1"/>
  <c r="AE731" i="6" s="1"/>
  <c r="U728" i="6"/>
  <c r="V728" i="6" s="1"/>
  <c r="U726" i="6"/>
  <c r="V726" i="6" s="1"/>
  <c r="W723" i="6"/>
  <c r="AB723" i="6" s="1"/>
  <c r="U720" i="6"/>
  <c r="V720" i="6" s="1"/>
  <c r="U718" i="6"/>
  <c r="V718" i="6" s="1"/>
  <c r="W715" i="6"/>
  <c r="AB715" i="6" s="1"/>
  <c r="U712" i="6"/>
  <c r="V712" i="6" s="1"/>
  <c r="U710" i="6"/>
  <c r="V710" i="6" s="1"/>
  <c r="W707" i="6"/>
  <c r="AB707" i="6" s="1"/>
  <c r="U704" i="6"/>
  <c r="V704" i="6" s="1"/>
  <c r="U702" i="6"/>
  <c r="V702" i="6" s="1"/>
  <c r="W699" i="6"/>
  <c r="F695" i="6"/>
  <c r="D694" i="6"/>
  <c r="D693" i="6"/>
  <c r="U692" i="6"/>
  <c r="V692" i="6" s="1"/>
  <c r="U691" i="6"/>
  <c r="V691" i="6" s="1"/>
  <c r="F687" i="6"/>
  <c r="D686" i="6"/>
  <c r="D685" i="6"/>
  <c r="U684" i="6"/>
  <c r="V684" i="6" s="1"/>
  <c r="U683" i="6"/>
  <c r="V683" i="6" s="1"/>
  <c r="F679" i="6"/>
  <c r="D678" i="6"/>
  <c r="D677" i="6"/>
  <c r="U676" i="6"/>
  <c r="V676" i="6" s="1"/>
  <c r="U675" i="6"/>
  <c r="V675" i="6" s="1"/>
  <c r="R672" i="6"/>
  <c r="S672" i="6" s="1"/>
  <c r="U667" i="6"/>
  <c r="V667" i="6" s="1"/>
  <c r="U666" i="6"/>
  <c r="V666" i="6" s="1"/>
  <c r="U664" i="6"/>
  <c r="V664" i="6" s="1"/>
  <c r="U662" i="6"/>
  <c r="V662" i="6" s="1"/>
  <c r="U660" i="6"/>
  <c r="V660" i="6" s="1"/>
  <c r="U658" i="6"/>
  <c r="V658" i="6" s="1"/>
  <c r="U656" i="6"/>
  <c r="V656" i="6" s="1"/>
  <c r="U654" i="6"/>
  <c r="V654" i="6" s="1"/>
  <c r="U652" i="6"/>
  <c r="V652" i="6" s="1"/>
  <c r="U650" i="6"/>
  <c r="V650" i="6" s="1"/>
  <c r="U648" i="6"/>
  <c r="V648" i="6" s="1"/>
  <c r="U646" i="6"/>
  <c r="V646" i="6" s="1"/>
  <c r="U644" i="6"/>
  <c r="V644" i="6" s="1"/>
  <c r="U642" i="6"/>
  <c r="V642" i="6" s="1"/>
  <c r="U640" i="6"/>
  <c r="V640" i="6" s="1"/>
  <c r="U638" i="6"/>
  <c r="V638" i="6" s="1"/>
  <c r="U636" i="6"/>
  <c r="V636" i="6" s="1"/>
  <c r="U634" i="6"/>
  <c r="V634" i="6" s="1"/>
  <c r="U632" i="6"/>
  <c r="V632" i="6" s="1"/>
  <c r="U630" i="6"/>
  <c r="V630" i="6" s="1"/>
  <c r="G628" i="6"/>
  <c r="U625" i="6"/>
  <c r="V625" i="6" s="1"/>
  <c r="U620" i="6"/>
  <c r="V620" i="6" s="1"/>
  <c r="U619" i="6"/>
  <c r="V619" i="6" s="1"/>
  <c r="X618" i="6"/>
  <c r="U616" i="6"/>
  <c r="V616" i="6" s="1"/>
  <c r="U612" i="6"/>
  <c r="V612" i="6" s="1"/>
  <c r="U608" i="6"/>
  <c r="V608" i="6" s="1"/>
  <c r="X606" i="6"/>
  <c r="U604" i="6"/>
  <c r="V604" i="6" s="1"/>
  <c r="X602" i="6"/>
  <c r="U600" i="6"/>
  <c r="V600" i="6" s="1"/>
  <c r="R598" i="6"/>
  <c r="S598" i="6" s="1"/>
  <c r="G596" i="6"/>
  <c r="U594" i="6"/>
  <c r="V594" i="6" s="1"/>
  <c r="R592" i="6"/>
  <c r="S592" i="6" s="1"/>
  <c r="G590" i="6"/>
  <c r="U586" i="6"/>
  <c r="V586" i="6" s="1"/>
  <c r="G586" i="6"/>
  <c r="R585" i="6"/>
  <c r="S585" i="6" s="1"/>
  <c r="F585" i="6"/>
  <c r="H585" i="6" s="1"/>
  <c r="U582" i="6"/>
  <c r="V582" i="6" s="1"/>
  <c r="G582" i="6"/>
  <c r="R581" i="6"/>
  <c r="S581" i="6" s="1"/>
  <c r="F581" i="6"/>
  <c r="H581" i="6" s="1"/>
  <c r="U578" i="6"/>
  <c r="V578" i="6" s="1"/>
  <c r="G578" i="6"/>
  <c r="R577" i="6"/>
  <c r="S577" i="6" s="1"/>
  <c r="F577" i="6"/>
  <c r="H577" i="6" s="1"/>
  <c r="U574" i="6"/>
  <c r="V574" i="6" s="1"/>
  <c r="G574" i="6"/>
  <c r="R573" i="6"/>
  <c r="S573" i="6" s="1"/>
  <c r="F573" i="6"/>
  <c r="H573" i="6" s="1"/>
  <c r="U570" i="6"/>
  <c r="V570" i="6" s="1"/>
  <c r="G570" i="6"/>
  <c r="R569" i="6"/>
  <c r="S569" i="6" s="1"/>
  <c r="F569" i="6"/>
  <c r="H569" i="6" s="1"/>
  <c r="R565" i="6"/>
  <c r="S565" i="6" s="1"/>
  <c r="I565" i="6"/>
  <c r="G565" i="6"/>
  <c r="U564" i="6"/>
  <c r="V564" i="6" s="1"/>
  <c r="G563" i="6"/>
  <c r="R562" i="6"/>
  <c r="S562" i="6" s="1"/>
  <c r="R560" i="6"/>
  <c r="S560" i="6" s="1"/>
  <c r="G558" i="6"/>
  <c r="U557" i="6"/>
  <c r="V557" i="6" s="1"/>
  <c r="G557" i="6"/>
  <c r="U556" i="6"/>
  <c r="V556" i="6" s="1"/>
  <c r="I555" i="6"/>
  <c r="G555" i="6"/>
  <c r="R554" i="6"/>
  <c r="S554" i="6" s="1"/>
  <c r="R552" i="6"/>
  <c r="S552" i="6" s="1"/>
  <c r="G550" i="6"/>
  <c r="U549" i="6"/>
  <c r="V549" i="6" s="1"/>
  <c r="G549" i="6"/>
  <c r="U548" i="6"/>
  <c r="V548" i="6" s="1"/>
  <c r="D539" i="6"/>
  <c r="W539" i="6"/>
  <c r="AB539" i="6" s="1"/>
  <c r="R538" i="6"/>
  <c r="S538" i="6" s="1"/>
  <c r="D535" i="6"/>
  <c r="F533" i="6"/>
  <c r="I533" i="6" s="1"/>
  <c r="R533" i="6"/>
  <c r="S533" i="6" s="1"/>
  <c r="W532" i="6"/>
  <c r="F531" i="6"/>
  <c r="U530" i="6"/>
  <c r="V530" i="6" s="1"/>
  <c r="W524" i="6"/>
  <c r="AB524" i="6" s="1"/>
  <c r="F518" i="6"/>
  <c r="U517" i="6"/>
  <c r="V517" i="6" s="1"/>
  <c r="F514" i="6"/>
  <c r="R514" i="6"/>
  <c r="S514" i="6" s="1"/>
  <c r="U510" i="6"/>
  <c r="V510" i="6" s="1"/>
  <c r="U509" i="6"/>
  <c r="V509" i="6" s="1"/>
  <c r="F509" i="6"/>
  <c r="R500" i="6"/>
  <c r="S500" i="6" s="1"/>
  <c r="U500" i="6"/>
  <c r="V500" i="6" s="1"/>
  <c r="F500" i="6"/>
  <c r="G499" i="6"/>
  <c r="G481" i="6"/>
  <c r="W481" i="6"/>
  <c r="AB481" i="6" s="1"/>
  <c r="U956" i="6"/>
  <c r="V956" i="6" s="1"/>
  <c r="U949" i="6"/>
  <c r="V949" i="6" s="1"/>
  <c r="G947" i="6"/>
  <c r="U946" i="6"/>
  <c r="V946" i="6" s="1"/>
  <c r="W945" i="6"/>
  <c r="AB945" i="6" s="1"/>
  <c r="G944" i="6"/>
  <c r="U941" i="6"/>
  <c r="V941" i="6" s="1"/>
  <c r="G939" i="6"/>
  <c r="U938" i="6"/>
  <c r="V938" i="6" s="1"/>
  <c r="W937" i="6"/>
  <c r="AB937" i="6" s="1"/>
  <c r="G936" i="6"/>
  <c r="U933" i="6"/>
  <c r="V933" i="6" s="1"/>
  <c r="G931" i="6"/>
  <c r="U930" i="6"/>
  <c r="V930" i="6" s="1"/>
  <c r="W929" i="6"/>
  <c r="AB929" i="6" s="1"/>
  <c r="G928" i="6"/>
  <c r="U925" i="6"/>
  <c r="V925" i="6" s="1"/>
  <c r="G923" i="6"/>
  <c r="U922" i="6"/>
  <c r="V922" i="6" s="1"/>
  <c r="W921" i="6"/>
  <c r="AB921" i="6" s="1"/>
  <c r="G920" i="6"/>
  <c r="U917" i="6"/>
  <c r="V917" i="6" s="1"/>
  <c r="G915" i="6"/>
  <c r="U914" i="6"/>
  <c r="V914" i="6" s="1"/>
  <c r="W913" i="6"/>
  <c r="AB913" i="6" s="1"/>
  <c r="G912" i="6"/>
  <c r="U909" i="6"/>
  <c r="V909" i="6" s="1"/>
  <c r="G907" i="6"/>
  <c r="U906" i="6"/>
  <c r="V906" i="6" s="1"/>
  <c r="W905" i="6"/>
  <c r="AB905" i="6" s="1"/>
  <c r="G904" i="6"/>
  <c r="U901" i="6"/>
  <c r="V901" i="6" s="1"/>
  <c r="G899" i="6"/>
  <c r="U898" i="6"/>
  <c r="V898" i="6" s="1"/>
  <c r="W897" i="6"/>
  <c r="AB897" i="6" s="1"/>
  <c r="G896" i="6"/>
  <c r="U893" i="6"/>
  <c r="V893" i="6" s="1"/>
  <c r="G891" i="6"/>
  <c r="U890" i="6"/>
  <c r="V890" i="6" s="1"/>
  <c r="W889" i="6"/>
  <c r="AB889" i="6" s="1"/>
  <c r="G888" i="6"/>
  <c r="U885" i="6"/>
  <c r="V885" i="6" s="1"/>
  <c r="G883" i="6"/>
  <c r="U882" i="6"/>
  <c r="V882" i="6" s="1"/>
  <c r="W881" i="6"/>
  <c r="AB881" i="6" s="1"/>
  <c r="G880" i="6"/>
  <c r="U877" i="6"/>
  <c r="V877" i="6" s="1"/>
  <c r="G873" i="6"/>
  <c r="U872" i="6"/>
  <c r="V872" i="6" s="1"/>
  <c r="W870" i="6"/>
  <c r="AB870" i="6" s="1"/>
  <c r="W868" i="6"/>
  <c r="G868" i="6"/>
  <c r="G866" i="6"/>
  <c r="U865" i="6"/>
  <c r="V865" i="6" s="1"/>
  <c r="U864" i="6"/>
  <c r="V864" i="6" s="1"/>
  <c r="R863" i="6"/>
  <c r="S863" i="6" s="1"/>
  <c r="G863" i="6"/>
  <c r="U861" i="6"/>
  <c r="V861" i="6" s="1"/>
  <c r="U860" i="6"/>
  <c r="V860" i="6" s="1"/>
  <c r="U859" i="6"/>
  <c r="V859" i="6" s="1"/>
  <c r="U858" i="6"/>
  <c r="V858" i="6" s="1"/>
  <c r="U857" i="6"/>
  <c r="V857" i="6" s="1"/>
  <c r="W855" i="6"/>
  <c r="AB855" i="6" s="1"/>
  <c r="D854" i="6"/>
  <c r="D851" i="6"/>
  <c r="D850" i="6"/>
  <c r="D848" i="6"/>
  <c r="R845" i="6"/>
  <c r="D845" i="6"/>
  <c r="W844" i="6"/>
  <c r="AB844" i="6" s="1"/>
  <c r="D843" i="6"/>
  <c r="D838" i="6"/>
  <c r="D836" i="6"/>
  <c r="R831" i="6"/>
  <c r="S831" i="6" s="1"/>
  <c r="U828" i="6"/>
  <c r="V828" i="6" s="1"/>
  <c r="W825" i="6"/>
  <c r="AB825" i="6" s="1"/>
  <c r="G825" i="6"/>
  <c r="U824" i="6"/>
  <c r="V824" i="6" s="1"/>
  <c r="T822" i="6"/>
  <c r="G820" i="6"/>
  <c r="U818" i="6"/>
  <c r="V818" i="6" s="1"/>
  <c r="U816" i="6"/>
  <c r="V816" i="6" s="1"/>
  <c r="G815" i="6"/>
  <c r="U813" i="6"/>
  <c r="V813" i="6" s="1"/>
  <c r="W812" i="6"/>
  <c r="G812" i="6"/>
  <c r="U811" i="6"/>
  <c r="V811" i="6" s="1"/>
  <c r="G810" i="6"/>
  <c r="U809" i="6"/>
  <c r="V809" i="6" s="1"/>
  <c r="U808" i="6"/>
  <c r="V808" i="6" s="1"/>
  <c r="U806" i="6"/>
  <c r="V806" i="6" s="1"/>
  <c r="U805" i="6"/>
  <c r="V805" i="6" s="1"/>
  <c r="W804" i="6"/>
  <c r="AB804" i="6" s="1"/>
  <c r="U803" i="6"/>
  <c r="V803" i="6" s="1"/>
  <c r="W802" i="6"/>
  <c r="T800" i="6"/>
  <c r="G800" i="6"/>
  <c r="U799" i="6"/>
  <c r="V799" i="6" s="1"/>
  <c r="G798" i="6"/>
  <c r="W794" i="6"/>
  <c r="AB794" i="6" s="1"/>
  <c r="R792" i="6"/>
  <c r="S792" i="6" s="1"/>
  <c r="W792" i="6"/>
  <c r="AB792" i="6" s="1"/>
  <c r="U791" i="6"/>
  <c r="V791" i="6" s="1"/>
  <c r="W790" i="6"/>
  <c r="AB790" i="6" s="1"/>
  <c r="W787" i="6"/>
  <c r="AB787" i="6" s="1"/>
  <c r="U786" i="6"/>
  <c r="V786" i="6" s="1"/>
  <c r="W785" i="6"/>
  <c r="W783" i="6"/>
  <c r="AB783" i="6" s="1"/>
  <c r="R780" i="6"/>
  <c r="S780" i="6" s="1"/>
  <c r="W779" i="6"/>
  <c r="AB779" i="6" s="1"/>
  <c r="U778" i="6"/>
  <c r="V778" i="6" s="1"/>
  <c r="W777" i="6"/>
  <c r="AB777" i="6" s="1"/>
  <c r="W775" i="6"/>
  <c r="AB775" i="6" s="1"/>
  <c r="R772" i="6"/>
  <c r="S772" i="6" s="1"/>
  <c r="W771" i="6"/>
  <c r="AB771" i="6" s="1"/>
  <c r="U770" i="6"/>
  <c r="V770" i="6" s="1"/>
  <c r="F769" i="6"/>
  <c r="H769" i="6" s="1"/>
  <c r="U768" i="6"/>
  <c r="V768" i="6" s="1"/>
  <c r="F765" i="6"/>
  <c r="I765" i="6" s="1"/>
  <c r="J765" i="6" s="1"/>
  <c r="U760" i="6"/>
  <c r="V760" i="6" s="1"/>
  <c r="U753" i="6"/>
  <c r="V753" i="6" s="1"/>
  <c r="W752" i="6"/>
  <c r="U751" i="6"/>
  <c r="V751" i="6" s="1"/>
  <c r="U745" i="6"/>
  <c r="V745" i="6" s="1"/>
  <c r="W744" i="6"/>
  <c r="U743" i="6"/>
  <c r="V743" i="6" s="1"/>
  <c r="U737" i="6"/>
  <c r="V737" i="6" s="1"/>
  <c r="W736" i="6"/>
  <c r="U735" i="6"/>
  <c r="V735" i="6" s="1"/>
  <c r="U729" i="6"/>
  <c r="V729" i="6" s="1"/>
  <c r="W728" i="6"/>
  <c r="U727" i="6"/>
  <c r="V727" i="6" s="1"/>
  <c r="U721" i="6"/>
  <c r="V721" i="6" s="1"/>
  <c r="W720" i="6"/>
  <c r="AB720" i="6" s="1"/>
  <c r="U719" i="6"/>
  <c r="V719" i="6" s="1"/>
  <c r="U713" i="6"/>
  <c r="V713" i="6" s="1"/>
  <c r="W712" i="6"/>
  <c r="AB712" i="6" s="1"/>
  <c r="U711" i="6"/>
  <c r="V711" i="6" s="1"/>
  <c r="U705" i="6"/>
  <c r="V705" i="6" s="1"/>
  <c r="W704" i="6"/>
  <c r="AB704" i="6" s="1"/>
  <c r="U703" i="6"/>
  <c r="V703" i="6" s="1"/>
  <c r="U697" i="6"/>
  <c r="V697" i="6" s="1"/>
  <c r="D692" i="6"/>
  <c r="D691" i="6"/>
  <c r="U690" i="6"/>
  <c r="V690" i="6" s="1"/>
  <c r="U689" i="6"/>
  <c r="V689" i="6" s="1"/>
  <c r="D684" i="6"/>
  <c r="D683" i="6"/>
  <c r="U682" i="6"/>
  <c r="V682" i="6" s="1"/>
  <c r="U681" i="6"/>
  <c r="V681" i="6" s="1"/>
  <c r="D676" i="6"/>
  <c r="G675" i="6"/>
  <c r="U672" i="6"/>
  <c r="V672" i="6" s="1"/>
  <c r="U669" i="6"/>
  <c r="V669" i="6" s="1"/>
  <c r="W667" i="6"/>
  <c r="U626" i="6"/>
  <c r="V626" i="6" s="1"/>
  <c r="G625" i="6"/>
  <c r="R624" i="6"/>
  <c r="S624" i="6" s="1"/>
  <c r="U622" i="6"/>
  <c r="V622" i="6" s="1"/>
  <c r="U621" i="6"/>
  <c r="V621" i="6" s="1"/>
  <c r="I620" i="6"/>
  <c r="G620" i="6"/>
  <c r="G619" i="6"/>
  <c r="R618" i="6"/>
  <c r="S618" i="6" s="1"/>
  <c r="G616" i="6"/>
  <c r="R614" i="6"/>
  <c r="S614" i="6" s="1"/>
  <c r="G612" i="6"/>
  <c r="R610" i="6"/>
  <c r="S610" i="6" s="1"/>
  <c r="G608" i="6"/>
  <c r="R606" i="6"/>
  <c r="S606" i="6" s="1"/>
  <c r="G604" i="6"/>
  <c r="R602" i="6"/>
  <c r="S602" i="6" s="1"/>
  <c r="G600" i="6"/>
  <c r="U598" i="6"/>
  <c r="V598" i="6" s="1"/>
  <c r="G594" i="6"/>
  <c r="X590" i="6"/>
  <c r="U588" i="6"/>
  <c r="V588" i="6" s="1"/>
  <c r="G587" i="6"/>
  <c r="G583" i="6"/>
  <c r="G579" i="6"/>
  <c r="G575" i="6"/>
  <c r="G571" i="6"/>
  <c r="F561" i="6"/>
  <c r="I558" i="6"/>
  <c r="F553" i="6"/>
  <c r="I550" i="6"/>
  <c r="W540" i="6"/>
  <c r="D527" i="6"/>
  <c r="D526" i="6"/>
  <c r="W519" i="6"/>
  <c r="W518" i="6"/>
  <c r="X518" i="6" s="1"/>
  <c r="Y518" i="6" s="1"/>
  <c r="W511" i="6"/>
  <c r="W509" i="6"/>
  <c r="X509" i="6" s="1"/>
  <c r="Y509" i="6" s="1"/>
  <c r="G497" i="6"/>
  <c r="W497" i="6"/>
  <c r="F477" i="6"/>
  <c r="H477" i="6" s="1"/>
  <c r="U477" i="6"/>
  <c r="V477" i="6" s="1"/>
  <c r="G472" i="6"/>
  <c r="W472" i="6"/>
  <c r="AB472" i="6" s="1"/>
  <c r="F470" i="6"/>
  <c r="X469" i="6"/>
  <c r="D841" i="6"/>
  <c r="D839" i="6"/>
  <c r="D834" i="6"/>
  <c r="D832" i="6"/>
  <c r="G829" i="6"/>
  <c r="F823" i="6"/>
  <c r="G813" i="6"/>
  <c r="G809" i="6"/>
  <c r="G806" i="6"/>
  <c r="F796" i="6"/>
  <c r="W786" i="6"/>
  <c r="AB786" i="6" s="1"/>
  <c r="U784" i="6"/>
  <c r="V784" i="6" s="1"/>
  <c r="U780" i="6"/>
  <c r="V780" i="6" s="1"/>
  <c r="W778" i="6"/>
  <c r="U776" i="6"/>
  <c r="V776" i="6" s="1"/>
  <c r="U772" i="6"/>
  <c r="V772" i="6" s="1"/>
  <c r="W770" i="6"/>
  <c r="AB770" i="6" s="1"/>
  <c r="W768" i="6"/>
  <c r="R767" i="6"/>
  <c r="S767" i="6" s="1"/>
  <c r="U766" i="6"/>
  <c r="V766" i="6" s="1"/>
  <c r="W763" i="6"/>
  <c r="AB763" i="6" s="1"/>
  <c r="U759" i="6"/>
  <c r="V759" i="6" s="1"/>
  <c r="W751" i="6"/>
  <c r="AB751" i="6" s="1"/>
  <c r="U748" i="6"/>
  <c r="V748" i="6" s="1"/>
  <c r="W743" i="6"/>
  <c r="U740" i="6"/>
  <c r="V740" i="6" s="1"/>
  <c r="U738" i="6"/>
  <c r="V738" i="6" s="1"/>
  <c r="W735" i="6"/>
  <c r="AB735" i="6" s="1"/>
  <c r="U732" i="6"/>
  <c r="V732" i="6" s="1"/>
  <c r="U730" i="6"/>
  <c r="V730" i="6" s="1"/>
  <c r="W727" i="6"/>
  <c r="AB727" i="6" s="1"/>
  <c r="U724" i="6"/>
  <c r="V724" i="6" s="1"/>
  <c r="U722" i="6"/>
  <c r="V722" i="6" s="1"/>
  <c r="W719" i="6"/>
  <c r="U716" i="6"/>
  <c r="V716" i="6" s="1"/>
  <c r="U714" i="6"/>
  <c r="V714" i="6" s="1"/>
  <c r="W711" i="6"/>
  <c r="U708" i="6"/>
  <c r="V708" i="6" s="1"/>
  <c r="U706" i="6"/>
  <c r="V706" i="6" s="1"/>
  <c r="W703" i="6"/>
  <c r="U700" i="6"/>
  <c r="V700" i="6" s="1"/>
  <c r="U698" i="6"/>
  <c r="V698" i="6" s="1"/>
  <c r="U696" i="6"/>
  <c r="V696" i="6" s="1"/>
  <c r="U695" i="6"/>
  <c r="V695" i="6" s="1"/>
  <c r="D690" i="6"/>
  <c r="D689" i="6"/>
  <c r="U688" i="6"/>
  <c r="V688" i="6" s="1"/>
  <c r="U687" i="6"/>
  <c r="V687" i="6" s="1"/>
  <c r="D682" i="6"/>
  <c r="D681" i="6"/>
  <c r="U680" i="6"/>
  <c r="V680" i="6" s="1"/>
  <c r="U679" i="6"/>
  <c r="V679" i="6" s="1"/>
  <c r="U674" i="6"/>
  <c r="V674" i="6" s="1"/>
  <c r="T672" i="6"/>
  <c r="G669" i="6"/>
  <c r="U665" i="6"/>
  <c r="V665" i="6" s="1"/>
  <c r="U663" i="6"/>
  <c r="V663" i="6" s="1"/>
  <c r="U661" i="6"/>
  <c r="V661" i="6" s="1"/>
  <c r="U659" i="6"/>
  <c r="V659" i="6" s="1"/>
  <c r="U657" i="6"/>
  <c r="V657" i="6" s="1"/>
  <c r="U655" i="6"/>
  <c r="V655" i="6" s="1"/>
  <c r="U653" i="6"/>
  <c r="V653" i="6" s="1"/>
  <c r="U651" i="6"/>
  <c r="V651" i="6" s="1"/>
  <c r="U649" i="6"/>
  <c r="V649" i="6" s="1"/>
  <c r="U647" i="6"/>
  <c r="V647" i="6" s="1"/>
  <c r="U645" i="6"/>
  <c r="V645" i="6" s="1"/>
  <c r="U643" i="6"/>
  <c r="V643" i="6" s="1"/>
  <c r="U641" i="6"/>
  <c r="V641" i="6" s="1"/>
  <c r="U639" i="6"/>
  <c r="V639" i="6" s="1"/>
  <c r="U637" i="6"/>
  <c r="V637" i="6" s="1"/>
  <c r="U635" i="6"/>
  <c r="V635" i="6" s="1"/>
  <c r="U633" i="6"/>
  <c r="V633" i="6" s="1"/>
  <c r="U631" i="6"/>
  <c r="V631" i="6" s="1"/>
  <c r="U629" i="6"/>
  <c r="V629" i="6" s="1"/>
  <c r="U627" i="6"/>
  <c r="V627" i="6" s="1"/>
  <c r="G626" i="6"/>
  <c r="U624" i="6"/>
  <c r="V624" i="6" s="1"/>
  <c r="U623" i="6"/>
  <c r="V623" i="6" s="1"/>
  <c r="G622" i="6"/>
  <c r="G621" i="6"/>
  <c r="U618" i="6"/>
  <c r="V618" i="6" s="1"/>
  <c r="X616" i="6"/>
  <c r="U614" i="6"/>
  <c r="V614" i="6" s="1"/>
  <c r="X612" i="6"/>
  <c r="U610" i="6"/>
  <c r="V610" i="6" s="1"/>
  <c r="X608" i="6"/>
  <c r="U606" i="6"/>
  <c r="V606" i="6" s="1"/>
  <c r="X604" i="6"/>
  <c r="U602" i="6"/>
  <c r="V602" i="6" s="1"/>
  <c r="G598" i="6"/>
  <c r="X594" i="6"/>
  <c r="U592" i="6"/>
  <c r="V592" i="6" s="1"/>
  <c r="U589" i="6"/>
  <c r="V589" i="6" s="1"/>
  <c r="G588" i="6"/>
  <c r="G584" i="6"/>
  <c r="G580" i="6"/>
  <c r="G576" i="6"/>
  <c r="G572" i="6"/>
  <c r="G568" i="6"/>
  <c r="G567" i="6"/>
  <c r="R564" i="6"/>
  <c r="S564" i="6" s="1"/>
  <c r="G562" i="6"/>
  <c r="G561" i="6"/>
  <c r="H560" i="6"/>
  <c r="I560" i="6"/>
  <c r="G559" i="6"/>
  <c r="R556" i="6"/>
  <c r="S556" i="6" s="1"/>
  <c r="G554" i="6"/>
  <c r="G553" i="6"/>
  <c r="H552" i="6"/>
  <c r="I552" i="6"/>
  <c r="G551" i="6"/>
  <c r="R548" i="6"/>
  <c r="S548" i="6" s="1"/>
  <c r="D545" i="6"/>
  <c r="D543" i="6"/>
  <c r="D542" i="6"/>
  <c r="D538" i="6"/>
  <c r="F534" i="6"/>
  <c r="I534" i="6" s="1"/>
  <c r="R530" i="6"/>
  <c r="S530" i="6" s="1"/>
  <c r="F522" i="6"/>
  <c r="U521" i="6"/>
  <c r="V521" i="6" s="1"/>
  <c r="X517" i="6"/>
  <c r="Y517" i="6" s="1"/>
  <c r="U513" i="6"/>
  <c r="V513" i="6" s="1"/>
  <c r="F513" i="6"/>
  <c r="F510" i="6"/>
  <c r="R510" i="6"/>
  <c r="S510" i="6" s="1"/>
  <c r="F493" i="6"/>
  <c r="H493" i="6" s="1"/>
  <c r="U493" i="6"/>
  <c r="V493" i="6" s="1"/>
  <c r="X492" i="6"/>
  <c r="Y492" i="6" s="1"/>
  <c r="G488" i="6"/>
  <c r="W488" i="6"/>
  <c r="AB488" i="6" s="1"/>
  <c r="F486" i="6"/>
  <c r="X485" i="6"/>
  <c r="R479" i="6"/>
  <c r="S479" i="6" s="1"/>
  <c r="H476" i="6"/>
  <c r="G474" i="6"/>
  <c r="W474" i="6"/>
  <c r="AB474" i="6" s="1"/>
  <c r="R468" i="6"/>
  <c r="S468" i="6" s="1"/>
  <c r="U468" i="6"/>
  <c r="V468" i="6" s="1"/>
  <c r="F468" i="6"/>
  <c r="G467" i="6"/>
  <c r="U926" i="6"/>
  <c r="V926" i="6" s="1"/>
  <c r="G924" i="6"/>
  <c r="U921" i="6"/>
  <c r="V921" i="6" s="1"/>
  <c r="G919" i="6"/>
  <c r="U918" i="6"/>
  <c r="V918" i="6" s="1"/>
  <c r="G916" i="6"/>
  <c r="U913" i="6"/>
  <c r="V913" i="6" s="1"/>
  <c r="G911" i="6"/>
  <c r="U910" i="6"/>
  <c r="V910" i="6" s="1"/>
  <c r="G908" i="6"/>
  <c r="U905" i="6"/>
  <c r="V905" i="6" s="1"/>
  <c r="G903" i="6"/>
  <c r="U902" i="6"/>
  <c r="V902" i="6" s="1"/>
  <c r="G900" i="6"/>
  <c r="U897" i="6"/>
  <c r="V897" i="6" s="1"/>
  <c r="G895" i="6"/>
  <c r="U894" i="6"/>
  <c r="V894" i="6" s="1"/>
  <c r="G892" i="6"/>
  <c r="U889" i="6"/>
  <c r="V889" i="6" s="1"/>
  <c r="G887" i="6"/>
  <c r="U886" i="6"/>
  <c r="V886" i="6" s="1"/>
  <c r="G884" i="6"/>
  <c r="U881" i="6"/>
  <c r="V881" i="6" s="1"/>
  <c r="G879" i="6"/>
  <c r="U878" i="6"/>
  <c r="V878" i="6" s="1"/>
  <c r="G876" i="6"/>
  <c r="T875" i="6"/>
  <c r="G874" i="6"/>
  <c r="U868" i="6"/>
  <c r="V868" i="6" s="1"/>
  <c r="G867" i="6"/>
  <c r="U866" i="6"/>
  <c r="V866" i="6" s="1"/>
  <c r="U862" i="6"/>
  <c r="V862" i="6" s="1"/>
  <c r="D855" i="6"/>
  <c r="R853" i="6"/>
  <c r="S853" i="6" s="1"/>
  <c r="D852" i="6"/>
  <c r="D849" i="6"/>
  <c r="D846" i="6"/>
  <c r="R844" i="6"/>
  <c r="D844" i="6"/>
  <c r="W841" i="6"/>
  <c r="AB841" i="6" s="1"/>
  <c r="D837" i="6"/>
  <c r="D835" i="6"/>
  <c r="W832" i="6"/>
  <c r="X832" i="6" s="1"/>
  <c r="G832" i="6"/>
  <c r="AB829" i="6"/>
  <c r="G828" i="6"/>
  <c r="F827" i="6"/>
  <c r="W824" i="6"/>
  <c r="G824" i="6"/>
  <c r="U820" i="6"/>
  <c r="V820" i="6" s="1"/>
  <c r="U819" i="6"/>
  <c r="V819" i="6" s="1"/>
  <c r="W818" i="6"/>
  <c r="W816" i="6"/>
  <c r="AB816" i="6" s="1"/>
  <c r="G816" i="6"/>
  <c r="U815" i="6"/>
  <c r="V815" i="6" s="1"/>
  <c r="U814" i="6"/>
  <c r="V814" i="6" s="1"/>
  <c r="U812" i="6"/>
  <c r="V812" i="6" s="1"/>
  <c r="G811" i="6"/>
  <c r="U810" i="6"/>
  <c r="V810" i="6" s="1"/>
  <c r="G808" i="6"/>
  <c r="F804" i="6"/>
  <c r="H804" i="6" s="1"/>
  <c r="U802" i="6"/>
  <c r="V802" i="6" s="1"/>
  <c r="W801" i="6"/>
  <c r="U801" i="6"/>
  <c r="V801" i="6" s="1"/>
  <c r="U797" i="6"/>
  <c r="V797" i="6" s="1"/>
  <c r="G796" i="6"/>
  <c r="U790" i="6"/>
  <c r="V790" i="6" s="1"/>
  <c r="W789" i="6"/>
  <c r="AB789" i="6" s="1"/>
  <c r="W784" i="6"/>
  <c r="AB784" i="6" s="1"/>
  <c r="F782" i="6"/>
  <c r="F781" i="6"/>
  <c r="W776" i="6"/>
  <c r="F774" i="6"/>
  <c r="H774" i="6" s="1"/>
  <c r="F773" i="6"/>
  <c r="R768" i="6"/>
  <c r="S768" i="6" s="1"/>
  <c r="W767" i="6"/>
  <c r="AB767" i="6" s="1"/>
  <c r="W759" i="6"/>
  <c r="W756" i="6"/>
  <c r="R753" i="6"/>
  <c r="S753" i="6" s="1"/>
  <c r="F753" i="6"/>
  <c r="U749" i="6"/>
  <c r="V749" i="6" s="1"/>
  <c r="W748" i="6"/>
  <c r="U747" i="6"/>
  <c r="V747" i="6" s="1"/>
  <c r="R745" i="6"/>
  <c r="S745" i="6" s="1"/>
  <c r="F745" i="6"/>
  <c r="U741" i="6"/>
  <c r="V741" i="6" s="1"/>
  <c r="W740" i="6"/>
  <c r="X740" i="6" s="1"/>
  <c r="AA740" i="6" s="1"/>
  <c r="AD740" i="6" s="1"/>
  <c r="AE740" i="6" s="1"/>
  <c r="U739" i="6"/>
  <c r="V739" i="6" s="1"/>
  <c r="R737" i="6"/>
  <c r="S737" i="6" s="1"/>
  <c r="F737" i="6"/>
  <c r="U733" i="6"/>
  <c r="V733" i="6" s="1"/>
  <c r="W732" i="6"/>
  <c r="AB732" i="6" s="1"/>
  <c r="U731" i="6"/>
  <c r="V731" i="6" s="1"/>
  <c r="R729" i="6"/>
  <c r="S729" i="6" s="1"/>
  <c r="F729" i="6"/>
  <c r="U725" i="6"/>
  <c r="V725" i="6" s="1"/>
  <c r="W724" i="6"/>
  <c r="AB724" i="6" s="1"/>
  <c r="U723" i="6"/>
  <c r="V723" i="6" s="1"/>
  <c r="R721" i="6"/>
  <c r="S721" i="6" s="1"/>
  <c r="F721" i="6"/>
  <c r="U717" i="6"/>
  <c r="V717" i="6" s="1"/>
  <c r="W716" i="6"/>
  <c r="AB716" i="6" s="1"/>
  <c r="U715" i="6"/>
  <c r="V715" i="6" s="1"/>
  <c r="R713" i="6"/>
  <c r="S713" i="6" s="1"/>
  <c r="F713" i="6"/>
  <c r="U709" i="6"/>
  <c r="V709" i="6" s="1"/>
  <c r="W708" i="6"/>
  <c r="U707" i="6"/>
  <c r="V707" i="6" s="1"/>
  <c r="R705" i="6"/>
  <c r="S705" i="6" s="1"/>
  <c r="F705" i="6"/>
  <c r="U701" i="6"/>
  <c r="V701" i="6" s="1"/>
  <c r="W700" i="6"/>
  <c r="AB700" i="6" s="1"/>
  <c r="U699" i="6"/>
  <c r="V699" i="6" s="1"/>
  <c r="R697" i="6"/>
  <c r="S697" i="6" s="1"/>
  <c r="F697" i="6"/>
  <c r="D696" i="6"/>
  <c r="R695" i="6"/>
  <c r="S695" i="6" s="1"/>
  <c r="D695" i="6"/>
  <c r="U694" i="6"/>
  <c r="V694" i="6" s="1"/>
  <c r="U693" i="6"/>
  <c r="V693" i="6" s="1"/>
  <c r="D688" i="6"/>
  <c r="R687" i="6"/>
  <c r="S687" i="6" s="1"/>
  <c r="D687" i="6"/>
  <c r="U686" i="6"/>
  <c r="V686" i="6" s="1"/>
  <c r="U685" i="6"/>
  <c r="V685" i="6" s="1"/>
  <c r="D680" i="6"/>
  <c r="R679" i="6"/>
  <c r="S679" i="6" s="1"/>
  <c r="D679" i="6"/>
  <c r="U678" i="6"/>
  <c r="V678" i="6" s="1"/>
  <c r="U677" i="6"/>
  <c r="V677" i="6" s="1"/>
  <c r="F675" i="6"/>
  <c r="U673" i="6"/>
  <c r="V673" i="6" s="1"/>
  <c r="U671" i="6"/>
  <c r="V671" i="6" s="1"/>
  <c r="W670" i="6"/>
  <c r="X670" i="6" s="1"/>
  <c r="U670" i="6"/>
  <c r="V670" i="6" s="1"/>
  <c r="U668" i="6"/>
  <c r="V668" i="6" s="1"/>
  <c r="F667" i="6"/>
  <c r="H667" i="6" s="1"/>
  <c r="G666" i="6"/>
  <c r="R664" i="6"/>
  <c r="S664" i="6" s="1"/>
  <c r="F664" i="6"/>
  <c r="H664" i="6" s="1"/>
  <c r="R662" i="6"/>
  <c r="S662" i="6" s="1"/>
  <c r="F662" i="6"/>
  <c r="H662" i="6" s="1"/>
  <c r="R660" i="6"/>
  <c r="S660" i="6" s="1"/>
  <c r="F660" i="6"/>
  <c r="H660" i="6" s="1"/>
  <c r="R658" i="6"/>
  <c r="S658" i="6" s="1"/>
  <c r="F658" i="6"/>
  <c r="H658" i="6" s="1"/>
  <c r="R656" i="6"/>
  <c r="S656" i="6" s="1"/>
  <c r="R654" i="6"/>
  <c r="S654" i="6" s="1"/>
  <c r="R652" i="6"/>
  <c r="S652" i="6" s="1"/>
  <c r="F652" i="6"/>
  <c r="H652" i="6" s="1"/>
  <c r="R650" i="6"/>
  <c r="S650" i="6" s="1"/>
  <c r="F650" i="6"/>
  <c r="H650" i="6" s="1"/>
  <c r="R648" i="6"/>
  <c r="S648" i="6" s="1"/>
  <c r="F648" i="6"/>
  <c r="H648" i="6" s="1"/>
  <c r="R646" i="6"/>
  <c r="S646" i="6" s="1"/>
  <c r="F646" i="6"/>
  <c r="H646" i="6" s="1"/>
  <c r="R644" i="6"/>
  <c r="S644" i="6" s="1"/>
  <c r="R642" i="6"/>
  <c r="S642" i="6" s="1"/>
  <c r="R640" i="6"/>
  <c r="S640" i="6" s="1"/>
  <c r="F640" i="6"/>
  <c r="H640" i="6" s="1"/>
  <c r="R638" i="6"/>
  <c r="S638" i="6" s="1"/>
  <c r="F638" i="6"/>
  <c r="H638" i="6" s="1"/>
  <c r="R636" i="6"/>
  <c r="S636" i="6" s="1"/>
  <c r="R634" i="6"/>
  <c r="S634" i="6" s="1"/>
  <c r="F634" i="6"/>
  <c r="H634" i="6" s="1"/>
  <c r="R632" i="6"/>
  <c r="S632" i="6" s="1"/>
  <c r="F632" i="6"/>
  <c r="R630" i="6"/>
  <c r="S630" i="6" s="1"/>
  <c r="F630" i="6"/>
  <c r="H630" i="6" s="1"/>
  <c r="G629" i="6"/>
  <c r="U628" i="6"/>
  <c r="V628" i="6" s="1"/>
  <c r="R627" i="6"/>
  <c r="S627" i="6" s="1"/>
  <c r="G627" i="6"/>
  <c r="G624" i="6"/>
  <c r="G623" i="6"/>
  <c r="F622" i="6"/>
  <c r="G618" i="6"/>
  <c r="R616" i="6"/>
  <c r="S616" i="6" s="1"/>
  <c r="F616" i="6"/>
  <c r="I616" i="6" s="1"/>
  <c r="J616" i="6" s="1"/>
  <c r="G614" i="6"/>
  <c r="R612" i="6"/>
  <c r="S612" i="6" s="1"/>
  <c r="F612" i="6"/>
  <c r="G610" i="6"/>
  <c r="R608" i="6"/>
  <c r="S608" i="6" s="1"/>
  <c r="F608" i="6"/>
  <c r="H608" i="6" s="1"/>
  <c r="G606" i="6"/>
  <c r="R604" i="6"/>
  <c r="S604" i="6" s="1"/>
  <c r="F604" i="6"/>
  <c r="H604" i="6" s="1"/>
  <c r="G602" i="6"/>
  <c r="W598" i="6"/>
  <c r="AB598" i="6" s="1"/>
  <c r="U596" i="6"/>
  <c r="V596" i="6" s="1"/>
  <c r="G592" i="6"/>
  <c r="U590" i="6"/>
  <c r="V590" i="6" s="1"/>
  <c r="R588" i="6"/>
  <c r="S588" i="6" s="1"/>
  <c r="F588" i="6"/>
  <c r="U585" i="6"/>
  <c r="V585" i="6" s="1"/>
  <c r="G585" i="6"/>
  <c r="R584" i="6"/>
  <c r="S584" i="6" s="1"/>
  <c r="F584" i="6"/>
  <c r="U581" i="6"/>
  <c r="V581" i="6" s="1"/>
  <c r="G581" i="6"/>
  <c r="R580" i="6"/>
  <c r="S580" i="6" s="1"/>
  <c r="F580" i="6"/>
  <c r="U577" i="6"/>
  <c r="V577" i="6" s="1"/>
  <c r="G577" i="6"/>
  <c r="R576" i="6"/>
  <c r="S576" i="6" s="1"/>
  <c r="F576" i="6"/>
  <c r="U573" i="6"/>
  <c r="V573" i="6" s="1"/>
  <c r="G573" i="6"/>
  <c r="R572" i="6"/>
  <c r="S572" i="6" s="1"/>
  <c r="F572" i="6"/>
  <c r="U569" i="6"/>
  <c r="V569" i="6" s="1"/>
  <c r="G569" i="6"/>
  <c r="R568" i="6"/>
  <c r="S568" i="6" s="1"/>
  <c r="R566" i="6"/>
  <c r="S566" i="6" s="1"/>
  <c r="G566" i="6"/>
  <c r="U562" i="6"/>
  <c r="V562" i="6" s="1"/>
  <c r="R561" i="6"/>
  <c r="S561" i="6" s="1"/>
  <c r="F557" i="6"/>
  <c r="U554" i="6"/>
  <c r="V554" i="6" s="1"/>
  <c r="R553" i="6"/>
  <c r="S553" i="6" s="1"/>
  <c r="F549" i="6"/>
  <c r="W545" i="6"/>
  <c r="F539" i="6"/>
  <c r="H539" i="6" s="1"/>
  <c r="U538" i="6"/>
  <c r="V538" i="6" s="1"/>
  <c r="F535" i="6"/>
  <c r="U534" i="6"/>
  <c r="V534" i="6" s="1"/>
  <c r="D534" i="6"/>
  <c r="R528" i="6"/>
  <c r="S528" i="6" s="1"/>
  <c r="W527" i="6"/>
  <c r="W523" i="6"/>
  <c r="W522" i="6"/>
  <c r="X520" i="6"/>
  <c r="AA520" i="6" s="1"/>
  <c r="W515" i="6"/>
  <c r="W513" i="6"/>
  <c r="AB513" i="6" s="1"/>
  <c r="X512" i="6"/>
  <c r="Y512" i="6" s="1"/>
  <c r="W507" i="6"/>
  <c r="R505" i="6"/>
  <c r="S505" i="6" s="1"/>
  <c r="U505" i="6"/>
  <c r="V505" i="6" s="1"/>
  <c r="F505" i="6"/>
  <c r="G504" i="6"/>
  <c r="W504" i="6"/>
  <c r="F502" i="6"/>
  <c r="H502" i="6" s="1"/>
  <c r="X501" i="6"/>
  <c r="R495" i="6"/>
  <c r="S495" i="6" s="1"/>
  <c r="H492" i="6"/>
  <c r="G490" i="6"/>
  <c r="W490" i="6"/>
  <c r="AB490" i="6" s="1"/>
  <c r="X488" i="6"/>
  <c r="R484" i="6"/>
  <c r="S484" i="6" s="1"/>
  <c r="U484" i="6"/>
  <c r="V484" i="6" s="1"/>
  <c r="F484" i="6"/>
  <c r="G483" i="6"/>
  <c r="R477" i="6"/>
  <c r="S477" i="6" s="1"/>
  <c r="R470" i="6"/>
  <c r="S470" i="6" s="1"/>
  <c r="Y388" i="6"/>
  <c r="AA388" i="6"/>
  <c r="R506" i="6"/>
  <c r="S506" i="6" s="1"/>
  <c r="W505" i="6"/>
  <c r="G498" i="6"/>
  <c r="R496" i="6"/>
  <c r="S496" i="6" s="1"/>
  <c r="G496" i="6"/>
  <c r="F494" i="6"/>
  <c r="X493" i="6"/>
  <c r="G491" i="6"/>
  <c r="G489" i="6"/>
  <c r="G482" i="6"/>
  <c r="R480" i="6"/>
  <c r="S480" i="6" s="1"/>
  <c r="G480" i="6"/>
  <c r="X479" i="6"/>
  <c r="F478" i="6"/>
  <c r="G475" i="6"/>
  <c r="G473" i="6"/>
  <c r="G466" i="6"/>
  <c r="X463" i="6"/>
  <c r="AA463" i="6" s="1"/>
  <c r="AD463" i="6" s="1"/>
  <c r="AE463" i="6" s="1"/>
  <c r="G455" i="6"/>
  <c r="R447" i="6"/>
  <c r="S447" i="6" s="1"/>
  <c r="F447" i="6"/>
  <c r="H447" i="6" s="1"/>
  <c r="R445" i="6"/>
  <c r="S445" i="6" s="1"/>
  <c r="G444" i="6"/>
  <c r="U443" i="6"/>
  <c r="V443" i="6" s="1"/>
  <c r="G443" i="6"/>
  <c r="R441" i="6"/>
  <c r="S441" i="6" s="1"/>
  <c r="G441" i="6"/>
  <c r="G434" i="6"/>
  <c r="G433" i="6"/>
  <c r="G430" i="6"/>
  <c r="G429" i="6"/>
  <c r="U419" i="6"/>
  <c r="V419" i="6" s="1"/>
  <c r="D415" i="6"/>
  <c r="D411" i="6"/>
  <c r="W407" i="6"/>
  <c r="F404" i="6"/>
  <c r="U393" i="6"/>
  <c r="V393" i="6" s="1"/>
  <c r="F386" i="6"/>
  <c r="U384" i="6"/>
  <c r="V384" i="6" s="1"/>
  <c r="X382" i="6"/>
  <c r="F381" i="6"/>
  <c r="H381" i="6" s="1"/>
  <c r="F380" i="6"/>
  <c r="G379" i="6"/>
  <c r="G378" i="6"/>
  <c r="G372" i="6"/>
  <c r="W371" i="6"/>
  <c r="G368" i="6"/>
  <c r="W366" i="6"/>
  <c r="AB366" i="6" s="1"/>
  <c r="U365" i="6"/>
  <c r="V365" i="6" s="1"/>
  <c r="G363" i="6"/>
  <c r="W361" i="6"/>
  <c r="AB361" i="6" s="1"/>
  <c r="W359" i="6"/>
  <c r="AB359" i="6" s="1"/>
  <c r="W357" i="6"/>
  <c r="AB357" i="6" s="1"/>
  <c r="W355" i="6"/>
  <c r="W353" i="6"/>
  <c r="AB353" i="6" s="1"/>
  <c r="W351" i="6"/>
  <c r="AB351" i="6" s="1"/>
  <c r="W349" i="6"/>
  <c r="W347" i="6"/>
  <c r="AB347" i="6" s="1"/>
  <c r="W345" i="6"/>
  <c r="W343" i="6"/>
  <c r="AB343" i="6" s="1"/>
  <c r="W341" i="6"/>
  <c r="AB341" i="6" s="1"/>
  <c r="W328" i="6"/>
  <c r="R327" i="6"/>
  <c r="S327" i="6" s="1"/>
  <c r="U326" i="6"/>
  <c r="V326" i="6" s="1"/>
  <c r="G323" i="6"/>
  <c r="R321" i="6"/>
  <c r="S321" i="6" s="1"/>
  <c r="G319" i="6"/>
  <c r="R317" i="6"/>
  <c r="S317" i="6" s="1"/>
  <c r="G315" i="6"/>
  <c r="R313" i="6"/>
  <c r="S313" i="6" s="1"/>
  <c r="G311" i="6"/>
  <c r="U286" i="6"/>
  <c r="V286" i="6" s="1"/>
  <c r="X286" i="6"/>
  <c r="Y286" i="6" s="1"/>
  <c r="D285" i="6"/>
  <c r="R284" i="6"/>
  <c r="S284" i="6" s="1"/>
  <c r="D283" i="6"/>
  <c r="D278" i="6"/>
  <c r="G277" i="6"/>
  <c r="D276" i="6"/>
  <c r="D274" i="6"/>
  <c r="R268" i="6"/>
  <c r="W267" i="6"/>
  <c r="G264" i="6"/>
  <c r="G263" i="6"/>
  <c r="G262" i="6"/>
  <c r="G261" i="6"/>
  <c r="G260" i="6"/>
  <c r="R257" i="6"/>
  <c r="S257" i="6" s="1"/>
  <c r="R256" i="6"/>
  <c r="S256" i="6" s="1"/>
  <c r="G252" i="6"/>
  <c r="D251" i="6"/>
  <c r="D250" i="6"/>
  <c r="G249" i="6"/>
  <c r="D247" i="6"/>
  <c r="R246" i="6"/>
  <c r="S246" i="6" s="1"/>
  <c r="U245" i="6"/>
  <c r="V245" i="6" s="1"/>
  <c r="R244" i="6"/>
  <c r="S244" i="6" s="1"/>
  <c r="D243" i="6"/>
  <c r="G241" i="6"/>
  <c r="D239" i="6"/>
  <c r="R238" i="6"/>
  <c r="S238" i="6" s="1"/>
  <c r="U237" i="6"/>
  <c r="V237" i="6" s="1"/>
  <c r="G237" i="6"/>
  <c r="R236" i="6"/>
  <c r="S236" i="6" s="1"/>
  <c r="D234" i="6"/>
  <c r="G232" i="6"/>
  <c r="W225" i="6"/>
  <c r="AB225" i="6" s="1"/>
  <c r="D220" i="6"/>
  <c r="G218" i="6"/>
  <c r="D216" i="6"/>
  <c r="G216" i="6"/>
  <c r="G215" i="6"/>
  <c r="G211" i="6"/>
  <c r="X209" i="6"/>
  <c r="AA209" i="6" s="1"/>
  <c r="X208" i="6"/>
  <c r="AA208" i="6" s="1"/>
  <c r="F207" i="6"/>
  <c r="F206" i="6"/>
  <c r="F205" i="6"/>
  <c r="X200" i="6"/>
  <c r="AA200" i="6" s="1"/>
  <c r="F193" i="6"/>
  <c r="U193" i="6"/>
  <c r="V193" i="6" s="1"/>
  <c r="G564" i="6"/>
  <c r="G560" i="6"/>
  <c r="G556" i="6"/>
  <c r="G552" i="6"/>
  <c r="D548" i="6"/>
  <c r="F545" i="6"/>
  <c r="H545" i="6" s="1"/>
  <c r="F543" i="6"/>
  <c r="D531" i="6"/>
  <c r="D530" i="6"/>
  <c r="F527" i="6"/>
  <c r="H527" i="6" s="1"/>
  <c r="W514" i="6"/>
  <c r="W510" i="6"/>
  <c r="X510" i="6" s="1"/>
  <c r="Y510" i="6" s="1"/>
  <c r="W506" i="6"/>
  <c r="F506" i="6"/>
  <c r="G503" i="6"/>
  <c r="G501" i="6"/>
  <c r="W498" i="6"/>
  <c r="W496" i="6"/>
  <c r="AB496" i="6" s="1"/>
  <c r="G494" i="6"/>
  <c r="R492" i="6"/>
  <c r="S492" i="6" s="1"/>
  <c r="G492" i="6"/>
  <c r="F490" i="6"/>
  <c r="W489" i="6"/>
  <c r="G487" i="6"/>
  <c r="G485" i="6"/>
  <c r="W482" i="6"/>
  <c r="AB482" i="6" s="1"/>
  <c r="W480" i="6"/>
  <c r="AB480" i="6" s="1"/>
  <c r="F480" i="6"/>
  <c r="G478" i="6"/>
  <c r="R476" i="6"/>
  <c r="S476" i="6" s="1"/>
  <c r="G476" i="6"/>
  <c r="F474" i="6"/>
  <c r="W473" i="6"/>
  <c r="AB473" i="6" s="1"/>
  <c r="G471" i="6"/>
  <c r="G469" i="6"/>
  <c r="W466" i="6"/>
  <c r="AB466" i="6" s="1"/>
  <c r="R463" i="6"/>
  <c r="S463" i="6" s="1"/>
  <c r="F463" i="6"/>
  <c r="H463" i="6" s="1"/>
  <c r="U456" i="6"/>
  <c r="V456" i="6" s="1"/>
  <c r="R455" i="6"/>
  <c r="S455" i="6" s="1"/>
  <c r="F455" i="6"/>
  <c r="H455" i="6" s="1"/>
  <c r="R453" i="6"/>
  <c r="S453" i="6" s="1"/>
  <c r="G452" i="6"/>
  <c r="U451" i="6"/>
  <c r="V451" i="6" s="1"/>
  <c r="G451" i="6"/>
  <c r="R449" i="6"/>
  <c r="S449" i="6" s="1"/>
  <c r="G449" i="6"/>
  <c r="R446" i="6"/>
  <c r="S446" i="6" s="1"/>
  <c r="G445" i="6"/>
  <c r="X444" i="6"/>
  <c r="G442" i="6"/>
  <c r="G440" i="6"/>
  <c r="U439" i="6"/>
  <c r="V439" i="6" s="1"/>
  <c r="G439" i="6"/>
  <c r="W434" i="6"/>
  <c r="AB434" i="6" s="1"/>
  <c r="W430" i="6"/>
  <c r="AB430" i="6" s="1"/>
  <c r="U425" i="6"/>
  <c r="V425" i="6" s="1"/>
  <c r="D425" i="6"/>
  <c r="W424" i="6"/>
  <c r="AB424" i="6" s="1"/>
  <c r="R421" i="6"/>
  <c r="S421" i="6" s="1"/>
  <c r="F421" i="6"/>
  <c r="I421" i="6" s="1"/>
  <c r="R417" i="6"/>
  <c r="S417" i="6" s="1"/>
  <c r="F417" i="6"/>
  <c r="I417" i="6" s="1"/>
  <c r="F415" i="6"/>
  <c r="R413" i="6"/>
  <c r="S413" i="6" s="1"/>
  <c r="F413" i="6"/>
  <c r="I413" i="6" s="1"/>
  <c r="F411" i="6"/>
  <c r="I411" i="6" s="1"/>
  <c r="W410" i="6"/>
  <c r="AB410" i="6" s="1"/>
  <c r="F410" i="6"/>
  <c r="X408" i="6"/>
  <c r="Y408" i="6" s="1"/>
  <c r="F405" i="6"/>
  <c r="U403" i="6"/>
  <c r="V403" i="6" s="1"/>
  <c r="AA400" i="6"/>
  <c r="W399" i="6"/>
  <c r="AB399" i="6" s="1"/>
  <c r="U398" i="6"/>
  <c r="V398" i="6" s="1"/>
  <c r="F396" i="6"/>
  <c r="W395" i="6"/>
  <c r="X395" i="6" s="1"/>
  <c r="R393" i="6"/>
  <c r="S393" i="6" s="1"/>
  <c r="W390" i="6"/>
  <c r="W389" i="6"/>
  <c r="R386" i="6"/>
  <c r="S386" i="6" s="1"/>
  <c r="R384" i="6"/>
  <c r="S384" i="6" s="1"/>
  <c r="R382" i="6"/>
  <c r="S382" i="6" s="1"/>
  <c r="F382" i="6"/>
  <c r="H382" i="6" s="1"/>
  <c r="G381" i="6"/>
  <c r="R380" i="6"/>
  <c r="S380" i="6" s="1"/>
  <c r="G380" i="6"/>
  <c r="F377" i="6"/>
  <c r="F376" i="6"/>
  <c r="G375" i="6"/>
  <c r="U374" i="6"/>
  <c r="V374" i="6" s="1"/>
  <c r="G374" i="6"/>
  <c r="T371" i="6"/>
  <c r="U369" i="6"/>
  <c r="V369" i="6" s="1"/>
  <c r="W368" i="6"/>
  <c r="AB368" i="6" s="1"/>
  <c r="U367" i="6"/>
  <c r="V367" i="6" s="1"/>
  <c r="G366" i="6"/>
  <c r="T365" i="6"/>
  <c r="U362" i="6"/>
  <c r="V362" i="6" s="1"/>
  <c r="T361" i="6"/>
  <c r="U360" i="6"/>
  <c r="V360" i="6" s="1"/>
  <c r="U358" i="6"/>
  <c r="V358" i="6" s="1"/>
  <c r="U356" i="6"/>
  <c r="V356" i="6" s="1"/>
  <c r="U354" i="6"/>
  <c r="V354" i="6" s="1"/>
  <c r="U352" i="6"/>
  <c r="V352" i="6" s="1"/>
  <c r="U350" i="6"/>
  <c r="V350" i="6" s="1"/>
  <c r="U348" i="6"/>
  <c r="V348" i="6" s="1"/>
  <c r="U346" i="6"/>
  <c r="V346" i="6" s="1"/>
  <c r="U344" i="6"/>
  <c r="V344" i="6" s="1"/>
  <c r="U342" i="6"/>
  <c r="V342" i="6" s="1"/>
  <c r="U340" i="6"/>
  <c r="V340" i="6" s="1"/>
  <c r="W339" i="6"/>
  <c r="AB339" i="6" s="1"/>
  <c r="R337" i="6"/>
  <c r="S337" i="6" s="1"/>
  <c r="R330" i="6"/>
  <c r="S330" i="6" s="1"/>
  <c r="W329" i="6"/>
  <c r="F329" i="6" s="1"/>
  <c r="W326" i="6"/>
  <c r="F326" i="6" s="1"/>
  <c r="U325" i="6"/>
  <c r="V325" i="6" s="1"/>
  <c r="R324" i="6"/>
  <c r="S324" i="6" s="1"/>
  <c r="W324" i="6"/>
  <c r="U321" i="6"/>
  <c r="V321" i="6" s="1"/>
  <c r="G320" i="6"/>
  <c r="U317" i="6"/>
  <c r="V317" i="6" s="1"/>
  <c r="G316" i="6"/>
  <c r="U313" i="6"/>
  <c r="V313" i="6" s="1"/>
  <c r="G312" i="6"/>
  <c r="D287" i="6"/>
  <c r="D284" i="6"/>
  <c r="D282" i="6"/>
  <c r="D280" i="6"/>
  <c r="R279" i="6"/>
  <c r="W278" i="6"/>
  <c r="W270" i="6"/>
  <c r="W268" i="6"/>
  <c r="X268" i="6" s="1"/>
  <c r="AA268" i="6" s="1"/>
  <c r="R265" i="6"/>
  <c r="R259" i="6"/>
  <c r="S259" i="6" s="1"/>
  <c r="R258" i="6"/>
  <c r="S258" i="6" s="1"/>
  <c r="R242" i="6"/>
  <c r="S242" i="6" s="1"/>
  <c r="R240" i="6"/>
  <c r="X239" i="6"/>
  <c r="D238" i="6"/>
  <c r="R235" i="6"/>
  <c r="S235" i="6" s="1"/>
  <c r="U233" i="6"/>
  <c r="V233" i="6" s="1"/>
  <c r="U229" i="6"/>
  <c r="V229" i="6" s="1"/>
  <c r="X220" i="6"/>
  <c r="AA220" i="6" s="1"/>
  <c r="W214" i="6"/>
  <c r="D204" i="6"/>
  <c r="W204" i="6"/>
  <c r="AB204" i="6" s="1"/>
  <c r="F196" i="6"/>
  <c r="R185" i="6"/>
  <c r="S185" i="6" s="1"/>
  <c r="R465" i="6"/>
  <c r="S465" i="6" s="1"/>
  <c r="G462" i="6"/>
  <c r="G460" i="6"/>
  <c r="G459" i="6"/>
  <c r="G457" i="6"/>
  <c r="X455" i="6"/>
  <c r="R454" i="6"/>
  <c r="S454" i="6" s="1"/>
  <c r="G453" i="6"/>
  <c r="G450" i="6"/>
  <c r="G448" i="6"/>
  <c r="G446" i="6"/>
  <c r="F438" i="6"/>
  <c r="H438" i="6" s="1"/>
  <c r="G436" i="6"/>
  <c r="G435" i="6"/>
  <c r="G432" i="6"/>
  <c r="G431" i="6"/>
  <c r="F402" i="6"/>
  <c r="I402" i="6" s="1"/>
  <c r="F397" i="6"/>
  <c r="W391" i="6"/>
  <c r="X391" i="6" s="1"/>
  <c r="F388" i="6"/>
  <c r="G377" i="6"/>
  <c r="G376" i="6"/>
  <c r="F373" i="6"/>
  <c r="U370" i="6"/>
  <c r="V370" i="6" s="1"/>
  <c r="U364" i="6"/>
  <c r="V364" i="6" s="1"/>
  <c r="W360" i="6"/>
  <c r="AB360" i="6" s="1"/>
  <c r="W358" i="6"/>
  <c r="AB358" i="6" s="1"/>
  <c r="W356" i="6"/>
  <c r="AB356" i="6" s="1"/>
  <c r="W354" i="6"/>
  <c r="AB354" i="6" s="1"/>
  <c r="W352" i="6"/>
  <c r="AB352" i="6" s="1"/>
  <c r="W350" i="6"/>
  <c r="AB350" i="6" s="1"/>
  <c r="W348" i="6"/>
  <c r="AB348" i="6" s="1"/>
  <c r="W346" i="6"/>
  <c r="AB346" i="6" s="1"/>
  <c r="W344" i="6"/>
  <c r="W342" i="6"/>
  <c r="AB342" i="6" s="1"/>
  <c r="W340" i="6"/>
  <c r="AB340" i="6" s="1"/>
  <c r="U330" i="6"/>
  <c r="V330" i="6" s="1"/>
  <c r="U327" i="6"/>
  <c r="V327" i="6" s="1"/>
  <c r="W325" i="6"/>
  <c r="G321" i="6"/>
  <c r="G317" i="6"/>
  <c r="G313" i="6"/>
  <c r="F306" i="6"/>
  <c r="F305" i="6"/>
  <c r="F304" i="6"/>
  <c r="H304" i="6" s="1"/>
  <c r="F303" i="6"/>
  <c r="H303" i="6" s="1"/>
  <c r="F302" i="6"/>
  <c r="F301" i="6"/>
  <c r="H301" i="6" s="1"/>
  <c r="F300" i="6"/>
  <c r="H300" i="6" s="1"/>
  <c r="F299" i="6"/>
  <c r="H299" i="6" s="1"/>
  <c r="F298" i="6"/>
  <c r="F297" i="6"/>
  <c r="H297" i="6" s="1"/>
  <c r="F296" i="6"/>
  <c r="F295" i="6"/>
  <c r="F294" i="6"/>
  <c r="F293" i="6"/>
  <c r="H293" i="6" s="1"/>
  <c r="F292" i="6"/>
  <c r="H292" i="6" s="1"/>
  <c r="F291" i="6"/>
  <c r="H291" i="6" s="1"/>
  <c r="F290" i="6"/>
  <c r="F289" i="6"/>
  <c r="F288" i="6"/>
  <c r="H288" i="6" s="1"/>
  <c r="X285" i="6"/>
  <c r="AA285" i="6" s="1"/>
  <c r="D279" i="6"/>
  <c r="X276" i="6"/>
  <c r="X274" i="6"/>
  <c r="R269" i="6"/>
  <c r="R266" i="6"/>
  <c r="W265" i="6"/>
  <c r="AB265" i="6" s="1"/>
  <c r="R264" i="6"/>
  <c r="R263" i="6"/>
  <c r="S263" i="6" s="1"/>
  <c r="R262" i="6"/>
  <c r="S262" i="6" s="1"/>
  <c r="R261" i="6"/>
  <c r="S261" i="6" s="1"/>
  <c r="R260" i="6"/>
  <c r="S260" i="6" s="1"/>
  <c r="R253" i="6"/>
  <c r="S253" i="6" s="1"/>
  <c r="R252" i="6"/>
  <c r="S252" i="6" s="1"/>
  <c r="D242" i="6"/>
  <c r="D240" i="6"/>
  <c r="D235" i="6"/>
  <c r="W213" i="6"/>
  <c r="F213" i="6" s="1"/>
  <c r="D211" i="6"/>
  <c r="D210" i="6"/>
  <c r="G210" i="6"/>
  <c r="W210" i="6"/>
  <c r="AB210" i="6" s="1"/>
  <c r="F202" i="6"/>
  <c r="W194" i="6"/>
  <c r="AB194" i="6" s="1"/>
  <c r="D194" i="6"/>
  <c r="D187" i="6"/>
  <c r="W187" i="6"/>
  <c r="AB187" i="6" s="1"/>
  <c r="R186" i="6"/>
  <c r="X142" i="6"/>
  <c r="AA142" i="6" s="1"/>
  <c r="G502" i="6"/>
  <c r="G500" i="6"/>
  <c r="X499" i="6"/>
  <c r="Y499" i="6" s="1"/>
  <c r="F498" i="6"/>
  <c r="H498" i="6" s="1"/>
  <c r="G495" i="6"/>
  <c r="G493" i="6"/>
  <c r="G486" i="6"/>
  <c r="G484" i="6"/>
  <c r="X483" i="6"/>
  <c r="F482" i="6"/>
  <c r="X481" i="6"/>
  <c r="G479" i="6"/>
  <c r="G477" i="6"/>
  <c r="G470" i="6"/>
  <c r="G468" i="6"/>
  <c r="X467" i="6"/>
  <c r="F466" i="6"/>
  <c r="G465" i="6"/>
  <c r="G464" i="6"/>
  <c r="U463" i="6"/>
  <c r="V463" i="6" s="1"/>
  <c r="G463" i="6"/>
  <c r="X462" i="6"/>
  <c r="AA462" i="6" s="1"/>
  <c r="AD462" i="6" s="1"/>
  <c r="AE462" i="6" s="1"/>
  <c r="G461" i="6"/>
  <c r="X459" i="6"/>
  <c r="G458" i="6"/>
  <c r="G456" i="6"/>
  <c r="G454" i="6"/>
  <c r="G447" i="6"/>
  <c r="G438" i="6"/>
  <c r="R437" i="6"/>
  <c r="S437" i="6" s="1"/>
  <c r="G437" i="6"/>
  <c r="X435" i="6"/>
  <c r="F434" i="6"/>
  <c r="W433" i="6"/>
  <c r="X433" i="6" s="1"/>
  <c r="X431" i="6"/>
  <c r="F430" i="6"/>
  <c r="W429" i="6"/>
  <c r="AB429" i="6" s="1"/>
  <c r="W428" i="6"/>
  <c r="F428" i="6"/>
  <c r="I428" i="6" s="1"/>
  <c r="R425" i="6"/>
  <c r="S425" i="6" s="1"/>
  <c r="F425" i="6"/>
  <c r="I425" i="6" s="1"/>
  <c r="U421" i="6"/>
  <c r="V421" i="6" s="1"/>
  <c r="D421" i="6"/>
  <c r="W420" i="6"/>
  <c r="AB420" i="6" s="1"/>
  <c r="U417" i="6"/>
  <c r="V417" i="6" s="1"/>
  <c r="D417" i="6"/>
  <c r="W416" i="6"/>
  <c r="AB416" i="6" s="1"/>
  <c r="F414" i="6"/>
  <c r="U413" i="6"/>
  <c r="V413" i="6" s="1"/>
  <c r="D413" i="6"/>
  <c r="W412" i="6"/>
  <c r="AB412" i="6" s="1"/>
  <c r="R409" i="6"/>
  <c r="S409" i="6" s="1"/>
  <c r="F409" i="6"/>
  <c r="W406" i="6"/>
  <c r="W405" i="6"/>
  <c r="R402" i="6"/>
  <c r="S402" i="6" s="1"/>
  <c r="R400" i="6"/>
  <c r="S400" i="6" s="1"/>
  <c r="F400" i="6"/>
  <c r="I400" i="6" s="1"/>
  <c r="F399" i="6"/>
  <c r="R398" i="6"/>
  <c r="S398" i="6" s="1"/>
  <c r="F398" i="6"/>
  <c r="W396" i="6"/>
  <c r="X396" i="6" s="1"/>
  <c r="W394" i="6"/>
  <c r="F394" i="6"/>
  <c r="X392" i="6"/>
  <c r="Y392" i="6" s="1"/>
  <c r="F389" i="6"/>
  <c r="H389" i="6" s="1"/>
  <c r="U387" i="6"/>
  <c r="V387" i="6" s="1"/>
  <c r="AA384" i="6"/>
  <c r="AD384" i="6" s="1"/>
  <c r="AE384" i="6" s="1"/>
  <c r="W383" i="6"/>
  <c r="X383" i="6" s="1"/>
  <c r="U382" i="6"/>
  <c r="V382" i="6" s="1"/>
  <c r="G382" i="6"/>
  <c r="W378" i="6"/>
  <c r="W377" i="6"/>
  <c r="AB377" i="6" s="1"/>
  <c r="R375" i="6"/>
  <c r="S375" i="6" s="1"/>
  <c r="F375" i="6"/>
  <c r="R374" i="6"/>
  <c r="S374" i="6" s="1"/>
  <c r="F374" i="6"/>
  <c r="H374" i="6" s="1"/>
  <c r="G373" i="6"/>
  <c r="U371" i="6"/>
  <c r="V371" i="6" s="1"/>
  <c r="G370" i="6"/>
  <c r="G369" i="6"/>
  <c r="U368" i="6"/>
  <c r="V368" i="6" s="1"/>
  <c r="W367" i="6"/>
  <c r="AB367" i="6" s="1"/>
  <c r="G367" i="6"/>
  <c r="U366" i="6"/>
  <c r="V366" i="6" s="1"/>
  <c r="F365" i="6"/>
  <c r="H365" i="6" s="1"/>
  <c r="G364" i="6"/>
  <c r="U363" i="6"/>
  <c r="V363" i="6" s="1"/>
  <c r="W362" i="6"/>
  <c r="AB362" i="6" s="1"/>
  <c r="G362" i="6"/>
  <c r="U361" i="6"/>
  <c r="V361" i="6" s="1"/>
  <c r="U359" i="6"/>
  <c r="V359" i="6" s="1"/>
  <c r="U357" i="6"/>
  <c r="V357" i="6" s="1"/>
  <c r="U355" i="6"/>
  <c r="V355" i="6" s="1"/>
  <c r="U353" i="6"/>
  <c r="V353" i="6" s="1"/>
  <c r="U351" i="6"/>
  <c r="V351" i="6" s="1"/>
  <c r="U349" i="6"/>
  <c r="V349" i="6" s="1"/>
  <c r="U347" i="6"/>
  <c r="V347" i="6" s="1"/>
  <c r="U345" i="6"/>
  <c r="V345" i="6" s="1"/>
  <c r="U343" i="6"/>
  <c r="V343" i="6" s="1"/>
  <c r="U341" i="6"/>
  <c r="V341" i="6" s="1"/>
  <c r="F337" i="6"/>
  <c r="H337" i="6" s="1"/>
  <c r="F335" i="6"/>
  <c r="H335" i="6" s="1"/>
  <c r="W330" i="6"/>
  <c r="W327" i="6"/>
  <c r="U323" i="6"/>
  <c r="V323" i="6" s="1"/>
  <c r="R322" i="6"/>
  <c r="S322" i="6" s="1"/>
  <c r="G322" i="6"/>
  <c r="U319" i="6"/>
  <c r="V319" i="6" s="1"/>
  <c r="R318" i="6"/>
  <c r="S318" i="6" s="1"/>
  <c r="G318" i="6"/>
  <c r="U315" i="6"/>
  <c r="V315" i="6" s="1"/>
  <c r="R314" i="6"/>
  <c r="S314" i="6" s="1"/>
  <c r="G314" i="6"/>
  <c r="U311" i="6"/>
  <c r="V311" i="6" s="1"/>
  <c r="R310" i="6"/>
  <c r="S310" i="6" s="1"/>
  <c r="G310" i="6"/>
  <c r="R309" i="6"/>
  <c r="S309" i="6" s="1"/>
  <c r="G309" i="6"/>
  <c r="R308" i="6"/>
  <c r="S308" i="6" s="1"/>
  <c r="G308" i="6"/>
  <c r="R307" i="6"/>
  <c r="S307" i="6" s="1"/>
  <c r="G307" i="6"/>
  <c r="R306" i="6"/>
  <c r="S306" i="6" s="1"/>
  <c r="G306" i="6"/>
  <c r="R305" i="6"/>
  <c r="S305" i="6" s="1"/>
  <c r="G305" i="6"/>
  <c r="R304" i="6"/>
  <c r="S304" i="6" s="1"/>
  <c r="G304" i="6"/>
  <c r="R303" i="6"/>
  <c r="S303" i="6" s="1"/>
  <c r="G303" i="6"/>
  <c r="R302" i="6"/>
  <c r="S302" i="6" s="1"/>
  <c r="G302" i="6"/>
  <c r="R301" i="6"/>
  <c r="S301" i="6" s="1"/>
  <c r="G301" i="6"/>
  <c r="R300" i="6"/>
  <c r="S300" i="6" s="1"/>
  <c r="G300" i="6"/>
  <c r="R299" i="6"/>
  <c r="S299" i="6" s="1"/>
  <c r="G299" i="6"/>
  <c r="R298" i="6"/>
  <c r="S298" i="6" s="1"/>
  <c r="G298" i="6"/>
  <c r="R297" i="6"/>
  <c r="S297" i="6" s="1"/>
  <c r="G297" i="6"/>
  <c r="R296" i="6"/>
  <c r="S296" i="6" s="1"/>
  <c r="G296" i="6"/>
  <c r="R295" i="6"/>
  <c r="S295" i="6" s="1"/>
  <c r="G295" i="6"/>
  <c r="R294" i="6"/>
  <c r="S294" i="6" s="1"/>
  <c r="G294" i="6"/>
  <c r="R293" i="6"/>
  <c r="S293" i="6" s="1"/>
  <c r="G293" i="6"/>
  <c r="R292" i="6"/>
  <c r="S292" i="6" s="1"/>
  <c r="G292" i="6"/>
  <c r="R291" i="6"/>
  <c r="S291" i="6" s="1"/>
  <c r="G291" i="6"/>
  <c r="R290" i="6"/>
  <c r="S290" i="6" s="1"/>
  <c r="G290" i="6"/>
  <c r="R289" i="6"/>
  <c r="S289" i="6" s="1"/>
  <c r="G289" i="6"/>
  <c r="R288" i="6"/>
  <c r="S288" i="6" s="1"/>
  <c r="G288" i="6"/>
  <c r="R280" i="6"/>
  <c r="W279" i="6"/>
  <c r="G279" i="6"/>
  <c r="D277" i="6"/>
  <c r="D270" i="6"/>
  <c r="W269" i="6"/>
  <c r="D268" i="6"/>
  <c r="R267" i="6"/>
  <c r="W266" i="6"/>
  <c r="X266" i="6" s="1"/>
  <c r="Y266" i="6" s="1"/>
  <c r="G258" i="6"/>
  <c r="R255" i="6"/>
  <c r="S255" i="6" s="1"/>
  <c r="R254" i="6"/>
  <c r="S254" i="6" s="1"/>
  <c r="R251" i="6"/>
  <c r="S251" i="6" s="1"/>
  <c r="X249" i="6"/>
  <c r="R248" i="6"/>
  <c r="R247" i="6"/>
  <c r="S247" i="6" s="1"/>
  <c r="R245" i="6"/>
  <c r="S245" i="6" s="1"/>
  <c r="T244" i="6"/>
  <c r="D244" i="6"/>
  <c r="W242" i="6"/>
  <c r="AB242" i="6" s="1"/>
  <c r="R241" i="6"/>
  <c r="W240" i="6"/>
  <c r="G240" i="6"/>
  <c r="R239" i="6"/>
  <c r="S239" i="6" s="1"/>
  <c r="R237" i="6"/>
  <c r="S237" i="6" s="1"/>
  <c r="T236" i="6"/>
  <c r="G230" i="6"/>
  <c r="G228" i="6"/>
  <c r="G226" i="6"/>
  <c r="G224" i="6"/>
  <c r="G223" i="6"/>
  <c r="D222" i="6"/>
  <c r="D221" i="6"/>
  <c r="G217" i="6"/>
  <c r="D214" i="6"/>
  <c r="X211" i="6"/>
  <c r="AA211" i="6" s="1"/>
  <c r="D208" i="6"/>
  <c r="G204" i="6"/>
  <c r="W198" i="6"/>
  <c r="AB198" i="6" s="1"/>
  <c r="G194" i="6"/>
  <c r="U191" i="6"/>
  <c r="V191" i="6" s="1"/>
  <c r="G187" i="6"/>
  <c r="D184" i="6"/>
  <c r="D183" i="6"/>
  <c r="G177" i="6"/>
  <c r="W172" i="6"/>
  <c r="AB172" i="6" s="1"/>
  <c r="D168" i="6"/>
  <c r="D161" i="6"/>
  <c r="D155" i="6"/>
  <c r="X151" i="6"/>
  <c r="AA151" i="6" s="1"/>
  <c r="D149" i="6"/>
  <c r="R144" i="6"/>
  <c r="S144" i="6" s="1"/>
  <c r="R141" i="6"/>
  <c r="R140" i="6"/>
  <c r="S140" i="6" s="1"/>
  <c r="U134" i="6"/>
  <c r="V134" i="6" s="1"/>
  <c r="U133" i="6"/>
  <c r="V133" i="6" s="1"/>
  <c r="D130" i="6"/>
  <c r="D129" i="6"/>
  <c r="D125" i="6"/>
  <c r="U121" i="6"/>
  <c r="V121" i="6" s="1"/>
  <c r="R116" i="6"/>
  <c r="S116" i="6" s="1"/>
  <c r="U115" i="6"/>
  <c r="V115" i="6" s="1"/>
  <c r="U112" i="6"/>
  <c r="V112" i="6" s="1"/>
  <c r="R110" i="6"/>
  <c r="S110" i="6" s="1"/>
  <c r="W110" i="6"/>
  <c r="U109" i="6"/>
  <c r="V109" i="6" s="1"/>
  <c r="D100" i="6"/>
  <c r="D96" i="6"/>
  <c r="D95" i="6"/>
  <c r="R88" i="6"/>
  <c r="S88" i="6" s="1"/>
  <c r="U86" i="6"/>
  <c r="V86" i="6" s="1"/>
  <c r="F86" i="6"/>
  <c r="H86" i="6" s="1"/>
  <c r="U84" i="6"/>
  <c r="V84" i="6" s="1"/>
  <c r="F84" i="6"/>
  <c r="H84" i="6" s="1"/>
  <c r="G79" i="6"/>
  <c r="U78" i="6"/>
  <c r="V78" i="6" s="1"/>
  <c r="G77" i="6"/>
  <c r="U74" i="6"/>
  <c r="V74" i="6" s="1"/>
  <c r="G72" i="6"/>
  <c r="U69" i="6"/>
  <c r="V69" i="6" s="1"/>
  <c r="G67" i="6"/>
  <c r="U66" i="6"/>
  <c r="V66" i="6" s="1"/>
  <c r="W64" i="6"/>
  <c r="AB64" i="6" s="1"/>
  <c r="D61" i="6"/>
  <c r="D59" i="6"/>
  <c r="D57" i="6"/>
  <c r="U56" i="6"/>
  <c r="V56" i="6" s="1"/>
  <c r="D51" i="6"/>
  <c r="W48" i="6"/>
  <c r="X48" i="6" s="1"/>
  <c r="AA48" i="6" s="1"/>
  <c r="U45" i="6"/>
  <c r="V45" i="6" s="1"/>
  <c r="U44" i="6"/>
  <c r="V44" i="6" s="1"/>
  <c r="G43" i="6"/>
  <c r="F35" i="6"/>
  <c r="W18" i="6"/>
  <c r="AB18" i="6" s="1"/>
  <c r="W11" i="6"/>
  <c r="AB11" i="6" s="1"/>
  <c r="G10" i="6"/>
  <c r="W7" i="6"/>
  <c r="AB7" i="6" s="1"/>
  <c r="D212" i="6"/>
  <c r="D209" i="6"/>
  <c r="W207" i="6"/>
  <c r="W203" i="6"/>
  <c r="F203" i="6" s="1"/>
  <c r="W199" i="6"/>
  <c r="F199" i="6" s="1"/>
  <c r="F198" i="6"/>
  <c r="D196" i="6"/>
  <c r="W192" i="6"/>
  <c r="AB192" i="6" s="1"/>
  <c r="W191" i="6"/>
  <c r="F191" i="6" s="1"/>
  <c r="W190" i="6"/>
  <c r="AB190" i="6" s="1"/>
  <c r="D188" i="6"/>
  <c r="D185" i="6"/>
  <c r="W183" i="6"/>
  <c r="G183" i="6"/>
  <c r="R180" i="6"/>
  <c r="S180" i="6" s="1"/>
  <c r="W174" i="6"/>
  <c r="AB174" i="6" s="1"/>
  <c r="G173" i="6"/>
  <c r="D169" i="6"/>
  <c r="X168" i="6"/>
  <c r="D164" i="6"/>
  <c r="D163" i="6"/>
  <c r="D162" i="6"/>
  <c r="D159" i="6"/>
  <c r="D157" i="6"/>
  <c r="R156" i="6"/>
  <c r="W155" i="6"/>
  <c r="X155" i="6" s="1"/>
  <c r="D153" i="6"/>
  <c r="W152" i="6"/>
  <c r="AB152" i="6" s="1"/>
  <c r="G152" i="6"/>
  <c r="G151" i="6"/>
  <c r="R150" i="6"/>
  <c r="S150" i="6" s="1"/>
  <c r="W147" i="6"/>
  <c r="G147" i="6"/>
  <c r="AB145" i="6"/>
  <c r="D145" i="6"/>
  <c r="D144" i="6"/>
  <c r="W143" i="6"/>
  <c r="AB143" i="6" s="1"/>
  <c r="G143" i="6"/>
  <c r="D141" i="6"/>
  <c r="D140" i="6"/>
  <c r="W139" i="6"/>
  <c r="AB139" i="6" s="1"/>
  <c r="G139" i="6"/>
  <c r="U136" i="6"/>
  <c r="V136" i="6" s="1"/>
  <c r="W135" i="6"/>
  <c r="U135" i="6"/>
  <c r="V135" i="6" s="1"/>
  <c r="W134" i="6"/>
  <c r="R132" i="6"/>
  <c r="S132" i="6" s="1"/>
  <c r="D131" i="6"/>
  <c r="D126" i="6"/>
  <c r="U120" i="6"/>
  <c r="V120" i="6" s="1"/>
  <c r="W112" i="6"/>
  <c r="W111" i="6"/>
  <c r="AB111" i="6" s="1"/>
  <c r="U108" i="6"/>
  <c r="V108" i="6" s="1"/>
  <c r="U107" i="6"/>
  <c r="V107" i="6" s="1"/>
  <c r="U106" i="6"/>
  <c r="V106" i="6" s="1"/>
  <c r="U105" i="6"/>
  <c r="V105" i="6" s="1"/>
  <c r="D101" i="6"/>
  <c r="D97" i="6"/>
  <c r="U93" i="6"/>
  <c r="V93" i="6" s="1"/>
  <c r="F93" i="6"/>
  <c r="H93" i="6" s="1"/>
  <c r="R90" i="6"/>
  <c r="S90" i="6" s="1"/>
  <c r="W82" i="6"/>
  <c r="F81" i="6"/>
  <c r="W78" i="6"/>
  <c r="AB78" i="6" s="1"/>
  <c r="G74" i="6"/>
  <c r="U71" i="6"/>
  <c r="V71" i="6" s="1"/>
  <c r="G69" i="6"/>
  <c r="G66" i="6"/>
  <c r="D60" i="6"/>
  <c r="D58" i="6"/>
  <c r="D56" i="6"/>
  <c r="U54" i="6"/>
  <c r="V54" i="6" s="1"/>
  <c r="D52" i="6"/>
  <c r="D50" i="6"/>
  <c r="G45" i="6"/>
  <c r="U42" i="6"/>
  <c r="V42" i="6" s="1"/>
  <c r="G40" i="6"/>
  <c r="U39" i="6"/>
  <c r="V39" i="6" s="1"/>
  <c r="D35" i="6"/>
  <c r="D32" i="6"/>
  <c r="F197" i="6"/>
  <c r="F195" i="6"/>
  <c r="U187" i="6"/>
  <c r="V187" i="6" s="1"/>
  <c r="X185" i="6"/>
  <c r="AA185" i="6" s="1"/>
  <c r="AB185" i="6" s="1"/>
  <c r="R182" i="6"/>
  <c r="R181" i="6"/>
  <c r="S181" i="6" s="1"/>
  <c r="D180" i="6"/>
  <c r="X178" i="6"/>
  <c r="Y178" i="6" s="1"/>
  <c r="X177" i="6"/>
  <c r="Y177" i="6" s="1"/>
  <c r="G172" i="6"/>
  <c r="D170" i="6"/>
  <c r="G168" i="6"/>
  <c r="X164" i="6"/>
  <c r="X163" i="6"/>
  <c r="D160" i="6"/>
  <c r="X157" i="6"/>
  <c r="D156" i="6"/>
  <c r="X153" i="6"/>
  <c r="AA153" i="6" s="1"/>
  <c r="R152" i="6"/>
  <c r="R151" i="6"/>
  <c r="W150" i="6"/>
  <c r="G149" i="6"/>
  <c r="R147" i="6"/>
  <c r="W146" i="6"/>
  <c r="R146" i="6"/>
  <c r="S146" i="6" s="1"/>
  <c r="R143" i="6"/>
  <c r="R142" i="6"/>
  <c r="S142" i="6" s="1"/>
  <c r="X141" i="6"/>
  <c r="AA141" i="6" s="1"/>
  <c r="R139" i="6"/>
  <c r="U138" i="6"/>
  <c r="V138" i="6" s="1"/>
  <c r="G137" i="6"/>
  <c r="G136" i="6"/>
  <c r="U132" i="6"/>
  <c r="V132" i="6" s="1"/>
  <c r="R128" i="6"/>
  <c r="S128" i="6" s="1"/>
  <c r="F122" i="6"/>
  <c r="W120" i="6"/>
  <c r="U118" i="6"/>
  <c r="V118" i="6" s="1"/>
  <c r="U116" i="6"/>
  <c r="V116" i="6" s="1"/>
  <c r="W115" i="6"/>
  <c r="AB115" i="6" s="1"/>
  <c r="U114" i="6"/>
  <c r="V114" i="6" s="1"/>
  <c r="W108" i="6"/>
  <c r="W107" i="6"/>
  <c r="AB107" i="6" s="1"/>
  <c r="W106" i="6"/>
  <c r="AB106" i="6" s="1"/>
  <c r="W105" i="6"/>
  <c r="AB105" i="6" s="1"/>
  <c r="D98" i="6"/>
  <c r="F91" i="6"/>
  <c r="H91" i="6" s="1"/>
  <c r="F83" i="6"/>
  <c r="W81" i="6"/>
  <c r="AB81" i="6" s="1"/>
  <c r="G76" i="6"/>
  <c r="U75" i="6"/>
  <c r="V75" i="6" s="1"/>
  <c r="U73" i="6"/>
  <c r="V73" i="6" s="1"/>
  <c r="G71" i="6"/>
  <c r="U70" i="6"/>
  <c r="V70" i="6" s="1"/>
  <c r="U68" i="6"/>
  <c r="V68" i="6" s="1"/>
  <c r="U65" i="6"/>
  <c r="V65" i="6" s="1"/>
  <c r="D63" i="6"/>
  <c r="U55" i="6"/>
  <c r="V55" i="6" s="1"/>
  <c r="D54" i="6"/>
  <c r="R53" i="6"/>
  <c r="S53" i="6" s="1"/>
  <c r="D47" i="6"/>
  <c r="U41" i="6"/>
  <c r="V41" i="6" s="1"/>
  <c r="G39" i="6"/>
  <c r="W37" i="6"/>
  <c r="F36" i="6"/>
  <c r="D34" i="6"/>
  <c r="D200" i="6"/>
  <c r="X196" i="6"/>
  <c r="W195" i="6"/>
  <c r="AB195" i="6" s="1"/>
  <c r="F194" i="6"/>
  <c r="D192" i="6"/>
  <c r="R187" i="6"/>
  <c r="S187" i="6" s="1"/>
  <c r="R184" i="6"/>
  <c r="S184" i="6" s="1"/>
  <c r="R183" i="6"/>
  <c r="S183" i="6" s="1"/>
  <c r="G182" i="6"/>
  <c r="D181" i="6"/>
  <c r="W176" i="6"/>
  <c r="D171" i="6"/>
  <c r="D167" i="6"/>
  <c r="D166" i="6"/>
  <c r="D165" i="6"/>
  <c r="X162" i="6"/>
  <c r="X160" i="6"/>
  <c r="X156" i="6"/>
  <c r="AA156" i="6" s="1"/>
  <c r="AB156" i="6" s="1"/>
  <c r="R155" i="6"/>
  <c r="S155" i="6" s="1"/>
  <c r="R154" i="6"/>
  <c r="S154" i="6" s="1"/>
  <c r="D152" i="6"/>
  <c r="D151" i="6"/>
  <c r="W149" i="6"/>
  <c r="W148" i="6"/>
  <c r="AB148" i="6" s="1"/>
  <c r="R148" i="6"/>
  <c r="S148" i="6" s="1"/>
  <c r="D147" i="6"/>
  <c r="X144" i="6"/>
  <c r="AA144" i="6" s="1"/>
  <c r="D143" i="6"/>
  <c r="D142" i="6"/>
  <c r="X140" i="6"/>
  <c r="AA140" i="6" s="1"/>
  <c r="D139" i="6"/>
  <c r="W137" i="6"/>
  <c r="U137" i="6"/>
  <c r="V137" i="6" s="1"/>
  <c r="G133" i="6"/>
  <c r="W129" i="6"/>
  <c r="R129" i="6"/>
  <c r="D128" i="6"/>
  <c r="R127" i="6"/>
  <c r="S127" i="6" s="1"/>
  <c r="D127" i="6"/>
  <c r="R124" i="6"/>
  <c r="S124" i="6" s="1"/>
  <c r="D124" i="6"/>
  <c r="R123" i="6"/>
  <c r="S123" i="6" s="1"/>
  <c r="D123" i="6"/>
  <c r="G122" i="6"/>
  <c r="T121" i="6"/>
  <c r="U119" i="6"/>
  <c r="V119" i="6" s="1"/>
  <c r="W118" i="6"/>
  <c r="U117" i="6"/>
  <c r="V117" i="6" s="1"/>
  <c r="W116" i="6"/>
  <c r="F116" i="6" s="1"/>
  <c r="W114" i="6"/>
  <c r="U113" i="6"/>
  <c r="V113" i="6" s="1"/>
  <c r="W109" i="6"/>
  <c r="AB109" i="6" s="1"/>
  <c r="D99" i="6"/>
  <c r="U95" i="6"/>
  <c r="V95" i="6" s="1"/>
  <c r="D93" i="6"/>
  <c r="R91" i="6"/>
  <c r="S91" i="6" s="1"/>
  <c r="D91" i="6"/>
  <c r="G80" i="6"/>
  <c r="U79" i="6"/>
  <c r="V79" i="6" s="1"/>
  <c r="U77" i="6"/>
  <c r="V77" i="6" s="1"/>
  <c r="W76" i="6"/>
  <c r="AB76" i="6" s="1"/>
  <c r="G75" i="6"/>
  <c r="W73" i="6"/>
  <c r="AB73" i="6" s="1"/>
  <c r="U72" i="6"/>
  <c r="V72" i="6" s="1"/>
  <c r="W70" i="6"/>
  <c r="AB70" i="6" s="1"/>
  <c r="G68" i="6"/>
  <c r="U67" i="6"/>
  <c r="V67" i="6" s="1"/>
  <c r="W65" i="6"/>
  <c r="U64" i="6"/>
  <c r="V64" i="6" s="1"/>
  <c r="W63" i="6"/>
  <c r="AB63" i="6" s="1"/>
  <c r="D62" i="6"/>
  <c r="D55" i="6"/>
  <c r="D53" i="6"/>
  <c r="G52" i="6"/>
  <c r="U51" i="6"/>
  <c r="V51" i="6" s="1"/>
  <c r="W49" i="6"/>
  <c r="U47" i="6"/>
  <c r="V47" i="6" s="1"/>
  <c r="U46" i="6"/>
  <c r="V46" i="6" s="1"/>
  <c r="G44" i="6"/>
  <c r="U43" i="6"/>
  <c r="V43" i="6" s="1"/>
  <c r="G41" i="6"/>
  <c r="U38" i="6"/>
  <c r="V38" i="6" s="1"/>
  <c r="W36" i="6"/>
  <c r="X36" i="6" s="1"/>
  <c r="G35" i="6"/>
  <c r="W33" i="6"/>
  <c r="X33" i="6" s="1"/>
  <c r="Y33" i="6" s="1"/>
  <c r="D31" i="6"/>
  <c r="W28" i="6"/>
  <c r="G78" i="6"/>
  <c r="W69" i="6"/>
  <c r="AB69" i="6" s="1"/>
  <c r="W52" i="6"/>
  <c r="W47" i="6"/>
  <c r="AB47" i="6" s="1"/>
  <c r="W32" i="6"/>
  <c r="X32" i="6" s="1"/>
  <c r="G32" i="6"/>
  <c r="W24" i="6"/>
  <c r="W8" i="6"/>
  <c r="AB8" i="6" s="1"/>
  <c r="U32" i="6"/>
  <c r="V32" i="6" s="1"/>
  <c r="R83" i="6"/>
  <c r="S83" i="6" s="1"/>
  <c r="U81" i="6"/>
  <c r="V81" i="6" s="1"/>
  <c r="W66" i="6"/>
  <c r="AB66" i="6" s="1"/>
  <c r="W62" i="6"/>
  <c r="AB62" i="6" s="1"/>
  <c r="G60" i="6"/>
  <c r="G47" i="6"/>
  <c r="U37" i="6"/>
  <c r="V37" i="6" s="1"/>
  <c r="W35" i="6"/>
  <c r="U29" i="6"/>
  <c r="V29" i="6" s="1"/>
  <c r="U28" i="6"/>
  <c r="V28" i="6" s="1"/>
  <c r="R17" i="6"/>
  <c r="S17" i="6" s="1"/>
  <c r="G14" i="6"/>
  <c r="G13" i="6"/>
  <c r="F82" i="6"/>
  <c r="G70" i="6"/>
  <c r="G48" i="6"/>
  <c r="U33" i="6"/>
  <c r="V33" i="6" s="1"/>
  <c r="U30" i="6"/>
  <c r="V30" i="6" s="1"/>
  <c r="F20" i="6"/>
  <c r="G9" i="6"/>
  <c r="F21" i="6"/>
  <c r="R63" i="6"/>
  <c r="S63" i="6" s="1"/>
  <c r="G29" i="6"/>
  <c r="G62" i="6"/>
  <c r="G33" i="6"/>
  <c r="W12" i="6"/>
  <c r="X12" i="6" s="1"/>
  <c r="W79" i="6"/>
  <c r="R73" i="6"/>
  <c r="S73" i="6" s="1"/>
  <c r="W71" i="6"/>
  <c r="R65" i="6"/>
  <c r="S65" i="6" s="1"/>
  <c r="G65" i="6"/>
  <c r="G63" i="6"/>
  <c r="R62" i="6"/>
  <c r="W61" i="6"/>
  <c r="G61" i="6"/>
  <c r="G58" i="6"/>
  <c r="G53" i="6"/>
  <c r="G50" i="6"/>
  <c r="G49" i="6"/>
  <c r="G37" i="6"/>
  <c r="G34" i="6"/>
  <c r="R32" i="6"/>
  <c r="S32" i="6" s="1"/>
  <c r="W29" i="6"/>
  <c r="X29" i="6" s="1"/>
  <c r="R28" i="6"/>
  <c r="S28" i="6" s="1"/>
  <c r="G27" i="6"/>
  <c r="G16" i="6"/>
  <c r="F15" i="6"/>
  <c r="H15" i="6" s="1"/>
  <c r="F14" i="6"/>
  <c r="X13" i="6"/>
  <c r="AA13" i="6" s="1"/>
  <c r="AB13" i="6" s="1"/>
  <c r="G12" i="6"/>
  <c r="G8" i="6"/>
  <c r="G6" i="6"/>
  <c r="G73" i="6"/>
  <c r="W53" i="6"/>
  <c r="AB53" i="6" s="1"/>
  <c r="W34" i="6"/>
  <c r="X34" i="6" s="1"/>
  <c r="D33" i="6"/>
  <c r="U82" i="6"/>
  <c r="V82" i="6" s="1"/>
  <c r="W80" i="6"/>
  <c r="R61" i="6"/>
  <c r="G54" i="6"/>
  <c r="G31" i="6"/>
  <c r="R29" i="6"/>
  <c r="S29" i="6" s="1"/>
  <c r="W25" i="6"/>
  <c r="F12" i="6"/>
  <c r="X11" i="6"/>
  <c r="AA11" i="6" s="1"/>
  <c r="X54" i="6"/>
  <c r="AA54" i="6" s="1"/>
  <c r="X16" i="6"/>
  <c r="AA16" i="6" s="1"/>
  <c r="R15" i="6"/>
  <c r="S15" i="6" s="1"/>
  <c r="G15" i="6"/>
  <c r="G11" i="6"/>
  <c r="I1397" i="6"/>
  <c r="H1397" i="6"/>
  <c r="I1386" i="6"/>
  <c r="J1386" i="6" s="1"/>
  <c r="H1386" i="6"/>
  <c r="I1341" i="6"/>
  <c r="I1332" i="6"/>
  <c r="H1323" i="6"/>
  <c r="I1304" i="6"/>
  <c r="H1304" i="6"/>
  <c r="J1304" i="6" s="1"/>
  <c r="I1300" i="6"/>
  <c r="H1300" i="6"/>
  <c r="I1296" i="6"/>
  <c r="H1296" i="6"/>
  <c r="H1402" i="6"/>
  <c r="I1399" i="6"/>
  <c r="I1381" i="6"/>
  <c r="I1316" i="6"/>
  <c r="H1316" i="6"/>
  <c r="I1359" i="6"/>
  <c r="H1359" i="6"/>
  <c r="I1345" i="6"/>
  <c r="H1345" i="6"/>
  <c r="H1364" i="6"/>
  <c r="I1361" i="6"/>
  <c r="H1361" i="6"/>
  <c r="I1353" i="6"/>
  <c r="H1353" i="6"/>
  <c r="I1329" i="6"/>
  <c r="H1329" i="6"/>
  <c r="I1320" i="6"/>
  <c r="H1404" i="6"/>
  <c r="X1402" i="6"/>
  <c r="H1400" i="6"/>
  <c r="X1399" i="6"/>
  <c r="H1398" i="6"/>
  <c r="X1397" i="6"/>
  <c r="Y1397" i="6" s="1"/>
  <c r="H1395" i="6"/>
  <c r="X1394" i="6"/>
  <c r="Y1394" i="6" s="1"/>
  <c r="H1392" i="6"/>
  <c r="X1391" i="6"/>
  <c r="Y1391" i="6" s="1"/>
  <c r="H1390" i="6"/>
  <c r="X1388" i="6"/>
  <c r="Y1388" i="6" s="1"/>
  <c r="H1387" i="6"/>
  <c r="X1386" i="6"/>
  <c r="Y1386" i="6" s="1"/>
  <c r="H1385" i="6"/>
  <c r="X1381" i="6"/>
  <c r="Y1381" i="6" s="1"/>
  <c r="U1379" i="6"/>
  <c r="V1379" i="6" s="1"/>
  <c r="X1378" i="6"/>
  <c r="H1377" i="6"/>
  <c r="H1374" i="6"/>
  <c r="X1372" i="6"/>
  <c r="Y1372" i="6" s="1"/>
  <c r="U1370" i="6"/>
  <c r="V1370" i="6" s="1"/>
  <c r="U1368" i="6"/>
  <c r="V1368" i="6" s="1"/>
  <c r="H1366" i="6"/>
  <c r="X1364" i="6"/>
  <c r="Y1364" i="6" s="1"/>
  <c r="H1362" i="6"/>
  <c r="X1361" i="6"/>
  <c r="AA1361" i="6" s="1"/>
  <c r="AD1361" i="6" s="1"/>
  <c r="AE1361" i="6" s="1"/>
  <c r="H1360" i="6"/>
  <c r="X1359" i="6"/>
  <c r="H1357" i="6"/>
  <c r="X1356" i="6"/>
  <c r="Y1356" i="6" s="1"/>
  <c r="H1355" i="6"/>
  <c r="X1353" i="6"/>
  <c r="Y1353" i="6" s="1"/>
  <c r="U1351" i="6"/>
  <c r="V1351" i="6" s="1"/>
  <c r="U1349" i="6"/>
  <c r="V1349" i="6" s="1"/>
  <c r="X1348" i="6"/>
  <c r="X1345" i="6"/>
  <c r="H1343" i="6"/>
  <c r="X1341" i="6"/>
  <c r="H1339" i="6"/>
  <c r="X1332" i="6"/>
  <c r="Y1332" i="6" s="1"/>
  <c r="U1330" i="6"/>
  <c r="V1330" i="6" s="1"/>
  <c r="X1329" i="6"/>
  <c r="H1328" i="6"/>
  <c r="X1327" i="6"/>
  <c r="H1326" i="6"/>
  <c r="X1325" i="6"/>
  <c r="H1324" i="6"/>
  <c r="X1323" i="6"/>
  <c r="U1321" i="6"/>
  <c r="V1321" i="6" s="1"/>
  <c r="X1320" i="6"/>
  <c r="H1318" i="6"/>
  <c r="X1316" i="6"/>
  <c r="H1314" i="6"/>
  <c r="H1311" i="6"/>
  <c r="X1310" i="6"/>
  <c r="Y1310" i="6" s="1"/>
  <c r="H1309" i="6"/>
  <c r="X1308" i="6"/>
  <c r="Y1308" i="6" s="1"/>
  <c r="H1307" i="6"/>
  <c r="X1306" i="6"/>
  <c r="H1305" i="6"/>
  <c r="X1304" i="6"/>
  <c r="Y1304" i="6" s="1"/>
  <c r="X1303" i="6"/>
  <c r="Y1303" i="6" s="1"/>
  <c r="U1302" i="6"/>
  <c r="V1302" i="6" s="1"/>
  <c r="F1301" i="6"/>
  <c r="R1301" i="6"/>
  <c r="S1301" i="6" s="1"/>
  <c r="X1299" i="6"/>
  <c r="U1298" i="6"/>
  <c r="V1298" i="6" s="1"/>
  <c r="F1297" i="6"/>
  <c r="R1297" i="6"/>
  <c r="S1297" i="6" s="1"/>
  <c r="X1294" i="6"/>
  <c r="AA1294" i="6" s="1"/>
  <c r="AD1294" i="6" s="1"/>
  <c r="AE1294" i="6" s="1"/>
  <c r="F1289" i="6"/>
  <c r="R1289" i="6"/>
  <c r="S1289" i="6" s="1"/>
  <c r="U1289" i="6"/>
  <c r="V1289" i="6" s="1"/>
  <c r="U1288" i="6"/>
  <c r="V1288" i="6" s="1"/>
  <c r="F1288" i="6"/>
  <c r="R1288" i="6"/>
  <c r="S1288" i="6" s="1"/>
  <c r="X1286" i="6"/>
  <c r="AA1286" i="6" s="1"/>
  <c r="AD1286" i="6" s="1"/>
  <c r="AE1286" i="6" s="1"/>
  <c r="X1285" i="6"/>
  <c r="F1281" i="6"/>
  <c r="R1281" i="6"/>
  <c r="S1281" i="6" s="1"/>
  <c r="U1281" i="6"/>
  <c r="V1281" i="6" s="1"/>
  <c r="U1280" i="6"/>
  <c r="V1280" i="6" s="1"/>
  <c r="F1280" i="6"/>
  <c r="R1280" i="6"/>
  <c r="S1280" i="6" s="1"/>
  <c r="X1277" i="6"/>
  <c r="F1273" i="6"/>
  <c r="R1273" i="6"/>
  <c r="S1273" i="6" s="1"/>
  <c r="U1273" i="6"/>
  <c r="V1273" i="6" s="1"/>
  <c r="U1272" i="6"/>
  <c r="V1272" i="6" s="1"/>
  <c r="F1272" i="6"/>
  <c r="R1272" i="6"/>
  <c r="S1272" i="6" s="1"/>
  <c r="X1270" i="6"/>
  <c r="X1269" i="6"/>
  <c r="AA1269" i="6" s="1"/>
  <c r="AD1269" i="6" s="1"/>
  <c r="AE1269" i="6" s="1"/>
  <c r="F1265" i="6"/>
  <c r="R1265" i="6"/>
  <c r="S1265" i="6" s="1"/>
  <c r="U1265" i="6"/>
  <c r="V1265" i="6" s="1"/>
  <c r="F1261" i="6"/>
  <c r="R1261" i="6"/>
  <c r="S1261" i="6" s="1"/>
  <c r="U1261" i="6"/>
  <c r="V1261" i="6" s="1"/>
  <c r="F1257" i="6"/>
  <c r="R1257" i="6"/>
  <c r="S1257" i="6" s="1"/>
  <c r="U1257" i="6"/>
  <c r="V1257" i="6" s="1"/>
  <c r="F1253" i="6"/>
  <c r="R1253" i="6"/>
  <c r="S1253" i="6" s="1"/>
  <c r="U1253" i="6"/>
  <c r="V1253" i="6" s="1"/>
  <c r="F1249" i="6"/>
  <c r="R1249" i="6"/>
  <c r="S1249" i="6" s="1"/>
  <c r="U1249" i="6"/>
  <c r="V1249" i="6" s="1"/>
  <c r="F1245" i="6"/>
  <c r="R1245" i="6"/>
  <c r="S1245" i="6" s="1"/>
  <c r="U1245" i="6"/>
  <c r="V1245" i="6" s="1"/>
  <c r="F1241" i="6"/>
  <c r="R1241" i="6"/>
  <c r="S1241" i="6" s="1"/>
  <c r="U1241" i="6"/>
  <c r="V1241" i="6" s="1"/>
  <c r="I1235" i="6"/>
  <c r="H1235" i="6"/>
  <c r="I1233" i="6"/>
  <c r="H1233" i="6"/>
  <c r="X1405" i="6"/>
  <c r="X1383" i="6"/>
  <c r="Y1383" i="6" s="1"/>
  <c r="X1375" i="6"/>
  <c r="X1369" i="6"/>
  <c r="X1367" i="6"/>
  <c r="X1350" i="6"/>
  <c r="Y1350" i="6" s="1"/>
  <c r="X1337" i="6"/>
  <c r="X1334" i="6"/>
  <c r="Y1334" i="6" s="1"/>
  <c r="X1312" i="6"/>
  <c r="Y1312" i="6" s="1"/>
  <c r="G1302" i="6"/>
  <c r="D1302" i="6"/>
  <c r="G1298" i="6"/>
  <c r="D1298" i="6"/>
  <c r="F1295" i="6"/>
  <c r="R1295" i="6"/>
  <c r="S1295" i="6" s="1"/>
  <c r="U1294" i="6"/>
  <c r="V1294" i="6" s="1"/>
  <c r="F1294" i="6"/>
  <c r="R1294" i="6"/>
  <c r="S1294" i="6" s="1"/>
  <c r="F1287" i="6"/>
  <c r="R1287" i="6"/>
  <c r="S1287" i="6" s="1"/>
  <c r="U1287" i="6"/>
  <c r="V1287" i="6" s="1"/>
  <c r="U1286" i="6"/>
  <c r="V1286" i="6" s="1"/>
  <c r="F1286" i="6"/>
  <c r="R1286" i="6"/>
  <c r="S1286" i="6" s="1"/>
  <c r="F1279" i="6"/>
  <c r="R1279" i="6"/>
  <c r="S1279" i="6" s="1"/>
  <c r="U1279" i="6"/>
  <c r="V1279" i="6" s="1"/>
  <c r="U1278" i="6"/>
  <c r="V1278" i="6" s="1"/>
  <c r="F1278" i="6"/>
  <c r="R1278" i="6"/>
  <c r="S1278" i="6" s="1"/>
  <c r="F1271" i="6"/>
  <c r="R1271" i="6"/>
  <c r="S1271" i="6" s="1"/>
  <c r="U1271" i="6"/>
  <c r="V1271" i="6" s="1"/>
  <c r="U1270" i="6"/>
  <c r="V1270" i="6" s="1"/>
  <c r="F1270" i="6"/>
  <c r="R1270" i="6"/>
  <c r="S1270" i="6" s="1"/>
  <c r="AB1198" i="6"/>
  <c r="X1198" i="6"/>
  <c r="D1405" i="6"/>
  <c r="R1404" i="6"/>
  <c r="S1404" i="6" s="1"/>
  <c r="F1403" i="6"/>
  <c r="W1401" i="6"/>
  <c r="X1401" i="6" s="1"/>
  <c r="D1401" i="6"/>
  <c r="R1400" i="6"/>
  <c r="S1400" i="6" s="1"/>
  <c r="W1398" i="6"/>
  <c r="W1396" i="6"/>
  <c r="D1396" i="6"/>
  <c r="R1395" i="6"/>
  <c r="S1395" i="6" s="1"/>
  <c r="W1393" i="6"/>
  <c r="AB1393" i="6" s="1"/>
  <c r="D1393" i="6"/>
  <c r="R1392" i="6"/>
  <c r="S1392" i="6" s="1"/>
  <c r="W1390" i="6"/>
  <c r="AB1390" i="6" s="1"/>
  <c r="F1389" i="6"/>
  <c r="W1387" i="6"/>
  <c r="AB1387" i="6" s="1"/>
  <c r="W1385" i="6"/>
  <c r="F1384" i="6"/>
  <c r="D1383" i="6"/>
  <c r="R1382" i="6"/>
  <c r="S1382" i="6" s="1"/>
  <c r="W1380" i="6"/>
  <c r="AB1380" i="6" s="1"/>
  <c r="D1380" i="6"/>
  <c r="R1379" i="6"/>
  <c r="S1379" i="6" s="1"/>
  <c r="F1379" i="6"/>
  <c r="W1377" i="6"/>
  <c r="F1376" i="6"/>
  <c r="D1375" i="6"/>
  <c r="R1374" i="6"/>
  <c r="S1374" i="6" s="1"/>
  <c r="F1373" i="6"/>
  <c r="W1371" i="6"/>
  <c r="AB1371" i="6" s="1"/>
  <c r="D1371" i="6"/>
  <c r="R1370" i="6"/>
  <c r="S1370" i="6" s="1"/>
  <c r="F1370" i="6"/>
  <c r="D1369" i="6"/>
  <c r="R1368" i="6"/>
  <c r="S1368" i="6" s="1"/>
  <c r="F1368" i="6"/>
  <c r="D1367" i="6"/>
  <c r="R1366" i="6"/>
  <c r="S1366" i="6" s="1"/>
  <c r="F1365" i="6"/>
  <c r="W1363" i="6"/>
  <c r="D1363" i="6"/>
  <c r="R1362" i="6"/>
  <c r="S1362" i="6" s="1"/>
  <c r="W1360" i="6"/>
  <c r="AB1360" i="6" s="1"/>
  <c r="W1358" i="6"/>
  <c r="D1358" i="6"/>
  <c r="R1357" i="6"/>
  <c r="S1357" i="6" s="1"/>
  <c r="W1355" i="6"/>
  <c r="AB1355" i="6" s="1"/>
  <c r="F1354" i="6"/>
  <c r="W1352" i="6"/>
  <c r="X1352" i="6" s="1"/>
  <c r="D1352" i="6"/>
  <c r="R1351" i="6"/>
  <c r="S1351" i="6" s="1"/>
  <c r="F1351" i="6"/>
  <c r="D1350" i="6"/>
  <c r="R1349" i="6"/>
  <c r="S1349" i="6" s="1"/>
  <c r="W1347" i="6"/>
  <c r="AB1347" i="6" s="1"/>
  <c r="F1346" i="6"/>
  <c r="W1344" i="6"/>
  <c r="X1344" i="6" s="1"/>
  <c r="D1344" i="6"/>
  <c r="R1343" i="6"/>
  <c r="S1343" i="6" s="1"/>
  <c r="F1342" i="6"/>
  <c r="W1340" i="6"/>
  <c r="D1340" i="6"/>
  <c r="R1339" i="6"/>
  <c r="S1339" i="6" s="1"/>
  <c r="F1338" i="6"/>
  <c r="D1337" i="6"/>
  <c r="R1336" i="6"/>
  <c r="S1336" i="6" s="1"/>
  <c r="F1335" i="6"/>
  <c r="D1334" i="6"/>
  <c r="R1333" i="6"/>
  <c r="S1333" i="6" s="1"/>
  <c r="W1331" i="6"/>
  <c r="AB1331" i="6" s="1"/>
  <c r="D1331" i="6"/>
  <c r="R1330" i="6"/>
  <c r="S1330" i="6" s="1"/>
  <c r="F1330" i="6"/>
  <c r="W1328" i="6"/>
  <c r="AB1328" i="6" s="1"/>
  <c r="W1326" i="6"/>
  <c r="AB1326" i="6" s="1"/>
  <c r="W1324" i="6"/>
  <c r="AB1324" i="6" s="1"/>
  <c r="W1322" i="6"/>
  <c r="X1322" i="6" s="1"/>
  <c r="D1322" i="6"/>
  <c r="R1321" i="6"/>
  <c r="S1321" i="6" s="1"/>
  <c r="F1321" i="6"/>
  <c r="W1319" i="6"/>
  <c r="X1319" i="6" s="1"/>
  <c r="D1319" i="6"/>
  <c r="R1318" i="6"/>
  <c r="S1318" i="6" s="1"/>
  <c r="F1317" i="6"/>
  <c r="W1315" i="6"/>
  <c r="X1315" i="6" s="1"/>
  <c r="D1315" i="6"/>
  <c r="R1314" i="6"/>
  <c r="S1314" i="6" s="1"/>
  <c r="F1313" i="6"/>
  <c r="D1312" i="6"/>
  <c r="R1311" i="6"/>
  <c r="S1311" i="6" s="1"/>
  <c r="W1309" i="6"/>
  <c r="AB1309" i="6" s="1"/>
  <c r="W1307" i="6"/>
  <c r="W1305" i="6"/>
  <c r="F1303" i="6"/>
  <c r="R1303" i="6"/>
  <c r="S1303" i="6" s="1"/>
  <c r="W1302" i="6"/>
  <c r="AB1302" i="6" s="1"/>
  <c r="I1302" i="6"/>
  <c r="J1302" i="6" s="1"/>
  <c r="U1300" i="6"/>
  <c r="V1300" i="6" s="1"/>
  <c r="F1299" i="6"/>
  <c r="R1299" i="6"/>
  <c r="S1299" i="6" s="1"/>
  <c r="W1298" i="6"/>
  <c r="AB1298" i="6" s="1"/>
  <c r="U1296" i="6"/>
  <c r="V1296" i="6" s="1"/>
  <c r="F1293" i="6"/>
  <c r="R1293" i="6"/>
  <c r="S1293" i="6" s="1"/>
  <c r="U1293" i="6"/>
  <c r="V1293" i="6" s="1"/>
  <c r="U1292" i="6"/>
  <c r="V1292" i="6" s="1"/>
  <c r="F1292" i="6"/>
  <c r="R1292" i="6"/>
  <c r="S1292" i="6" s="1"/>
  <c r="F1285" i="6"/>
  <c r="R1285" i="6"/>
  <c r="S1285" i="6" s="1"/>
  <c r="U1285" i="6"/>
  <c r="V1285" i="6" s="1"/>
  <c r="U1284" i="6"/>
  <c r="V1284" i="6" s="1"/>
  <c r="F1284" i="6"/>
  <c r="R1284" i="6"/>
  <c r="S1284" i="6" s="1"/>
  <c r="F1277" i="6"/>
  <c r="R1277" i="6"/>
  <c r="S1277" i="6" s="1"/>
  <c r="U1277" i="6"/>
  <c r="V1277" i="6" s="1"/>
  <c r="U1276" i="6"/>
  <c r="V1276" i="6" s="1"/>
  <c r="F1276" i="6"/>
  <c r="R1276" i="6"/>
  <c r="S1276" i="6" s="1"/>
  <c r="F1269" i="6"/>
  <c r="R1269" i="6"/>
  <c r="S1269" i="6" s="1"/>
  <c r="U1269" i="6"/>
  <c r="V1269" i="6" s="1"/>
  <c r="U1268" i="6"/>
  <c r="V1268" i="6" s="1"/>
  <c r="F1268" i="6"/>
  <c r="R1268" i="6"/>
  <c r="S1268" i="6" s="1"/>
  <c r="F1263" i="6"/>
  <c r="R1263" i="6"/>
  <c r="S1263" i="6" s="1"/>
  <c r="U1263" i="6"/>
  <c r="V1263" i="6" s="1"/>
  <c r="F1259" i="6"/>
  <c r="R1259" i="6"/>
  <c r="S1259" i="6" s="1"/>
  <c r="U1259" i="6"/>
  <c r="V1259" i="6" s="1"/>
  <c r="F1255" i="6"/>
  <c r="R1255" i="6"/>
  <c r="S1255" i="6" s="1"/>
  <c r="U1255" i="6"/>
  <c r="V1255" i="6" s="1"/>
  <c r="F1251" i="6"/>
  <c r="R1251" i="6"/>
  <c r="S1251" i="6" s="1"/>
  <c r="U1251" i="6"/>
  <c r="V1251" i="6" s="1"/>
  <c r="F1247" i="6"/>
  <c r="R1247" i="6"/>
  <c r="S1247" i="6" s="1"/>
  <c r="U1247" i="6"/>
  <c r="V1247" i="6" s="1"/>
  <c r="F1243" i="6"/>
  <c r="R1243" i="6"/>
  <c r="S1243" i="6" s="1"/>
  <c r="U1243" i="6"/>
  <c r="V1243" i="6" s="1"/>
  <c r="X1214" i="6"/>
  <c r="Y1214" i="6" s="1"/>
  <c r="W1404" i="6"/>
  <c r="AB1404" i="6" s="1"/>
  <c r="D1404" i="6"/>
  <c r="X1403" i="6"/>
  <c r="H1401" i="6"/>
  <c r="W1400" i="6"/>
  <c r="X1400" i="6" s="1"/>
  <c r="D1400" i="6"/>
  <c r="R1399" i="6"/>
  <c r="S1399" i="6" s="1"/>
  <c r="U1398" i="6"/>
  <c r="V1398" i="6" s="1"/>
  <c r="J1398" i="6"/>
  <c r="D1398" i="6"/>
  <c r="R1397" i="6"/>
  <c r="S1397" i="6" s="1"/>
  <c r="W1395" i="6"/>
  <c r="AB1395" i="6" s="1"/>
  <c r="D1395" i="6"/>
  <c r="R1394" i="6"/>
  <c r="S1394" i="6" s="1"/>
  <c r="H1393" i="6"/>
  <c r="W1392" i="6"/>
  <c r="X1392" i="6" s="1"/>
  <c r="Y1392" i="6" s="1"/>
  <c r="D1392" i="6"/>
  <c r="R1391" i="6"/>
  <c r="S1391" i="6" s="1"/>
  <c r="U1390" i="6"/>
  <c r="V1390" i="6" s="1"/>
  <c r="J1390" i="6"/>
  <c r="D1390" i="6"/>
  <c r="X1389" i="6"/>
  <c r="Y1389" i="6" s="1"/>
  <c r="U1387" i="6"/>
  <c r="V1387" i="6" s="1"/>
  <c r="J1387" i="6"/>
  <c r="D1387" i="6"/>
  <c r="R1386" i="6"/>
  <c r="S1386" i="6" s="1"/>
  <c r="U1385" i="6"/>
  <c r="V1385" i="6" s="1"/>
  <c r="J1385" i="6"/>
  <c r="D1385" i="6"/>
  <c r="X1384" i="6"/>
  <c r="H1383" i="6"/>
  <c r="J1383" i="6" s="1"/>
  <c r="W1382" i="6"/>
  <c r="AB1382" i="6" s="1"/>
  <c r="D1382" i="6"/>
  <c r="R1381" i="6"/>
  <c r="S1381" i="6" s="1"/>
  <c r="W1379" i="6"/>
  <c r="U1377" i="6"/>
  <c r="V1377" i="6" s="1"/>
  <c r="J1377" i="6"/>
  <c r="D1377" i="6"/>
  <c r="X1376" i="6"/>
  <c r="Y1376" i="6" s="1"/>
  <c r="H1375" i="6"/>
  <c r="J1375" i="6" s="1"/>
  <c r="W1374" i="6"/>
  <c r="AB1374" i="6" s="1"/>
  <c r="D1374" i="6"/>
  <c r="X1373" i="6"/>
  <c r="Y1373" i="6" s="1"/>
  <c r="H1371" i="6"/>
  <c r="W1370" i="6"/>
  <c r="AB1370" i="6" s="1"/>
  <c r="H1369" i="6"/>
  <c r="J1369" i="6" s="1"/>
  <c r="W1368" i="6"/>
  <c r="AB1368" i="6" s="1"/>
  <c r="H1367" i="6"/>
  <c r="J1367" i="6" s="1"/>
  <c r="W1366" i="6"/>
  <c r="D1366" i="6"/>
  <c r="X1365" i="6"/>
  <c r="AA1365" i="6" s="1"/>
  <c r="AD1365" i="6" s="1"/>
  <c r="AE1365" i="6" s="1"/>
  <c r="H1363" i="6"/>
  <c r="W1362" i="6"/>
  <c r="AB1362" i="6" s="1"/>
  <c r="D1362" i="6"/>
  <c r="R1361" i="6"/>
  <c r="S1361" i="6" s="1"/>
  <c r="U1360" i="6"/>
  <c r="V1360" i="6" s="1"/>
  <c r="J1360" i="6"/>
  <c r="D1360" i="6"/>
  <c r="R1359" i="6"/>
  <c r="S1359" i="6" s="1"/>
  <c r="H1358" i="6"/>
  <c r="W1357" i="6"/>
  <c r="D1357" i="6"/>
  <c r="R1356" i="6"/>
  <c r="S1356" i="6" s="1"/>
  <c r="U1355" i="6"/>
  <c r="V1355" i="6" s="1"/>
  <c r="J1355" i="6"/>
  <c r="D1355" i="6"/>
  <c r="X1354" i="6"/>
  <c r="H1352" i="6"/>
  <c r="W1351" i="6"/>
  <c r="AB1351" i="6" s="1"/>
  <c r="W1349" i="6"/>
  <c r="AB1349" i="6" s="1"/>
  <c r="U1347" i="6"/>
  <c r="V1347" i="6" s="1"/>
  <c r="D1347" i="6"/>
  <c r="X1346" i="6"/>
  <c r="Y1346" i="6" s="1"/>
  <c r="H1344" i="6"/>
  <c r="W1343" i="6"/>
  <c r="D1343" i="6"/>
  <c r="X1342" i="6"/>
  <c r="AA1342" i="6" s="1"/>
  <c r="AD1342" i="6" s="1"/>
  <c r="AE1342" i="6" s="1"/>
  <c r="H1340" i="6"/>
  <c r="W1339" i="6"/>
  <c r="D1339" i="6"/>
  <c r="X1338" i="6"/>
  <c r="H1337" i="6"/>
  <c r="J1337" i="6" s="1"/>
  <c r="W1336" i="6"/>
  <c r="AB1336" i="6" s="1"/>
  <c r="D1336" i="6"/>
  <c r="X1335" i="6"/>
  <c r="Y1335" i="6" s="1"/>
  <c r="H1334" i="6"/>
  <c r="J1334" i="6" s="1"/>
  <c r="W1333" i="6"/>
  <c r="AB1333" i="6" s="1"/>
  <c r="D1333" i="6"/>
  <c r="R1332" i="6"/>
  <c r="S1332" i="6" s="1"/>
  <c r="W1330" i="6"/>
  <c r="AB1330" i="6" s="1"/>
  <c r="U1328" i="6"/>
  <c r="V1328" i="6" s="1"/>
  <c r="J1328" i="6"/>
  <c r="D1328" i="6"/>
  <c r="R1327" i="6"/>
  <c r="S1327" i="6" s="1"/>
  <c r="U1326" i="6"/>
  <c r="V1326" i="6" s="1"/>
  <c r="J1326" i="6"/>
  <c r="D1326" i="6"/>
  <c r="R1325" i="6"/>
  <c r="S1325" i="6" s="1"/>
  <c r="U1324" i="6"/>
  <c r="V1324" i="6" s="1"/>
  <c r="J1324" i="6"/>
  <c r="D1324" i="6"/>
  <c r="R1323" i="6"/>
  <c r="S1323" i="6" s="1"/>
  <c r="H1322" i="6"/>
  <c r="W1321" i="6"/>
  <c r="X1321" i="6" s="1"/>
  <c r="Y1321" i="6" s="1"/>
  <c r="H1319" i="6"/>
  <c r="W1318" i="6"/>
  <c r="D1318" i="6"/>
  <c r="X1317" i="6"/>
  <c r="W1314" i="6"/>
  <c r="D1314" i="6"/>
  <c r="H1312" i="6"/>
  <c r="J1312" i="6" s="1"/>
  <c r="W1311" i="6"/>
  <c r="AB1311" i="6" s="1"/>
  <c r="D1311" i="6"/>
  <c r="R1310" i="6"/>
  <c r="S1310" i="6" s="1"/>
  <c r="U1309" i="6"/>
  <c r="V1309" i="6" s="1"/>
  <c r="J1309" i="6"/>
  <c r="D1309" i="6"/>
  <c r="R1308" i="6"/>
  <c r="S1308" i="6" s="1"/>
  <c r="U1307" i="6"/>
  <c r="V1307" i="6" s="1"/>
  <c r="J1307" i="6"/>
  <c r="D1307" i="6"/>
  <c r="R1306" i="6"/>
  <c r="S1306" i="6" s="1"/>
  <c r="U1305" i="6"/>
  <c r="V1305" i="6" s="1"/>
  <c r="J1305" i="6"/>
  <c r="D1305" i="6"/>
  <c r="R1304" i="6"/>
  <c r="S1304" i="6" s="1"/>
  <c r="U1303" i="6"/>
  <c r="V1303" i="6" s="1"/>
  <c r="G1300" i="6"/>
  <c r="D1300" i="6"/>
  <c r="U1299" i="6"/>
  <c r="V1299" i="6" s="1"/>
  <c r="G1296" i="6"/>
  <c r="D1296" i="6"/>
  <c r="U1295" i="6"/>
  <c r="V1295" i="6" s="1"/>
  <c r="X1295" i="6"/>
  <c r="F1291" i="6"/>
  <c r="R1291" i="6"/>
  <c r="S1291" i="6" s="1"/>
  <c r="U1291" i="6"/>
  <c r="V1291" i="6" s="1"/>
  <c r="U1290" i="6"/>
  <c r="V1290" i="6" s="1"/>
  <c r="F1290" i="6"/>
  <c r="R1290" i="6"/>
  <c r="S1290" i="6" s="1"/>
  <c r="X1287" i="6"/>
  <c r="F1283" i="6"/>
  <c r="R1283" i="6"/>
  <c r="S1283" i="6" s="1"/>
  <c r="U1283" i="6"/>
  <c r="V1283" i="6" s="1"/>
  <c r="U1282" i="6"/>
  <c r="V1282" i="6" s="1"/>
  <c r="F1282" i="6"/>
  <c r="R1282" i="6"/>
  <c r="S1282" i="6" s="1"/>
  <c r="F1275" i="6"/>
  <c r="R1275" i="6"/>
  <c r="S1275" i="6" s="1"/>
  <c r="U1275" i="6"/>
  <c r="V1275" i="6" s="1"/>
  <c r="U1274" i="6"/>
  <c r="V1274" i="6" s="1"/>
  <c r="F1274" i="6"/>
  <c r="R1274" i="6"/>
  <c r="S1274" i="6" s="1"/>
  <c r="X1271" i="6"/>
  <c r="F1267" i="6"/>
  <c r="R1267" i="6"/>
  <c r="S1267" i="6" s="1"/>
  <c r="U1267" i="6"/>
  <c r="V1267" i="6" s="1"/>
  <c r="U1266" i="6"/>
  <c r="V1266" i="6" s="1"/>
  <c r="F1266" i="6"/>
  <c r="R1266" i="6"/>
  <c r="S1266" i="6" s="1"/>
  <c r="X1207" i="6"/>
  <c r="AB1190" i="6"/>
  <c r="X1263" i="6"/>
  <c r="X1261" i="6"/>
  <c r="Y1261" i="6" s="1"/>
  <c r="X1259" i="6"/>
  <c r="AA1259" i="6" s="1"/>
  <c r="AD1259" i="6" s="1"/>
  <c r="AE1259" i="6" s="1"/>
  <c r="X1257" i="6"/>
  <c r="AA1257" i="6" s="1"/>
  <c r="AD1257" i="6" s="1"/>
  <c r="AE1257" i="6" s="1"/>
  <c r="X1255" i="6"/>
  <c r="X1251" i="6"/>
  <c r="X1249" i="6"/>
  <c r="Y1249" i="6" s="1"/>
  <c r="X1247" i="6"/>
  <c r="AA1247" i="6" s="1"/>
  <c r="AD1247" i="6" s="1"/>
  <c r="AE1247" i="6" s="1"/>
  <c r="X1245" i="6"/>
  <c r="X1243" i="6"/>
  <c r="X1241" i="6"/>
  <c r="AA1241" i="6" s="1"/>
  <c r="AD1241" i="6" s="1"/>
  <c r="AE1241" i="6" s="1"/>
  <c r="X1239" i="6"/>
  <c r="Y1239" i="6" s="1"/>
  <c r="X1235" i="6"/>
  <c r="Y1235" i="6" s="1"/>
  <c r="X1233" i="6"/>
  <c r="W1231" i="6"/>
  <c r="AB1231" i="6" s="1"/>
  <c r="D1229" i="6"/>
  <c r="D1227" i="6"/>
  <c r="D1225" i="6"/>
  <c r="D1223" i="6"/>
  <c r="D1221" i="6"/>
  <c r="D1219" i="6"/>
  <c r="D1217" i="6"/>
  <c r="AA1210" i="6"/>
  <c r="D1208" i="6"/>
  <c r="T1207" i="6"/>
  <c r="D1207" i="6"/>
  <c r="T1206" i="6"/>
  <c r="D1206" i="6"/>
  <c r="W1201" i="6"/>
  <c r="D1201" i="6"/>
  <c r="AA1194" i="6"/>
  <c r="D1192" i="6"/>
  <c r="T1191" i="6"/>
  <c r="D1191" i="6"/>
  <c r="T1190" i="6"/>
  <c r="D1190" i="6"/>
  <c r="D1184" i="6"/>
  <c r="R1183" i="6"/>
  <c r="S1183" i="6" s="1"/>
  <c r="D1180" i="6"/>
  <c r="R1179" i="6"/>
  <c r="D1176" i="6"/>
  <c r="R1175" i="6"/>
  <c r="D1172" i="6"/>
  <c r="R1171" i="6"/>
  <c r="D1168" i="6"/>
  <c r="R1167" i="6"/>
  <c r="S1167" i="6" s="1"/>
  <c r="D1164" i="6"/>
  <c r="R1163" i="6"/>
  <c r="F1140" i="6"/>
  <c r="I1140" i="6" s="1"/>
  <c r="F1136" i="6"/>
  <c r="F1132" i="6"/>
  <c r="F1128" i="6"/>
  <c r="I1128" i="6" s="1"/>
  <c r="F1124" i="6"/>
  <c r="H1124" i="6" s="1"/>
  <c r="F1120" i="6"/>
  <c r="F1116" i="6"/>
  <c r="F1112" i="6"/>
  <c r="I1112" i="6" s="1"/>
  <c r="F1108" i="6"/>
  <c r="H1108" i="6" s="1"/>
  <c r="F1104" i="6"/>
  <c r="F1100" i="6"/>
  <c r="F1096" i="6"/>
  <c r="I1096" i="6" s="1"/>
  <c r="F1092" i="6"/>
  <c r="H1092" i="6" s="1"/>
  <c r="F1088" i="6"/>
  <c r="F1084" i="6"/>
  <c r="F1080" i="6"/>
  <c r="H1080" i="6" s="1"/>
  <c r="F1076" i="6"/>
  <c r="I1076" i="6" s="1"/>
  <c r="F1072" i="6"/>
  <c r="F1070" i="6"/>
  <c r="F1068" i="6"/>
  <c r="I1068" i="6" s="1"/>
  <c r="F1066" i="6"/>
  <c r="H1066" i="6" s="1"/>
  <c r="F1064" i="6"/>
  <c r="I1064" i="6" s="1"/>
  <c r="F1062" i="6"/>
  <c r="F1060" i="6"/>
  <c r="H1060" i="6" s="1"/>
  <c r="F1058" i="6"/>
  <c r="H1058" i="6" s="1"/>
  <c r="F1056" i="6"/>
  <c r="F1054" i="6"/>
  <c r="F1052" i="6"/>
  <c r="I1052" i="6" s="1"/>
  <c r="F1050" i="6"/>
  <c r="H1050" i="6" s="1"/>
  <c r="F1048" i="6"/>
  <c r="U1043" i="6"/>
  <c r="V1043" i="6" s="1"/>
  <c r="F1043" i="6"/>
  <c r="H1043" i="6" s="1"/>
  <c r="G1039" i="6"/>
  <c r="W1039" i="6"/>
  <c r="U1037" i="6"/>
  <c r="V1037" i="6" s="1"/>
  <c r="U1027" i="6"/>
  <c r="V1027" i="6" s="1"/>
  <c r="F1027" i="6"/>
  <c r="H1027" i="6" s="1"/>
  <c r="G1023" i="6"/>
  <c r="W1023" i="6"/>
  <c r="AB1023" i="6" s="1"/>
  <c r="U1021" i="6"/>
  <c r="V1021" i="6" s="1"/>
  <c r="T1011" i="6"/>
  <c r="G1011" i="6"/>
  <c r="U993" i="6"/>
  <c r="V993" i="6" s="1"/>
  <c r="R993" i="6"/>
  <c r="S993" i="6" s="1"/>
  <c r="F993" i="6"/>
  <c r="R1264" i="6"/>
  <c r="S1264" i="6" s="1"/>
  <c r="F1264" i="6"/>
  <c r="R1262" i="6"/>
  <c r="S1262" i="6" s="1"/>
  <c r="F1262" i="6"/>
  <c r="R1260" i="6"/>
  <c r="S1260" i="6" s="1"/>
  <c r="F1260" i="6"/>
  <c r="R1258" i="6"/>
  <c r="S1258" i="6" s="1"/>
  <c r="F1258" i="6"/>
  <c r="R1256" i="6"/>
  <c r="S1256" i="6" s="1"/>
  <c r="F1256" i="6"/>
  <c r="R1254" i="6"/>
  <c r="S1254" i="6" s="1"/>
  <c r="F1254" i="6"/>
  <c r="R1252" i="6"/>
  <c r="S1252" i="6" s="1"/>
  <c r="F1252" i="6"/>
  <c r="R1250" i="6"/>
  <c r="S1250" i="6" s="1"/>
  <c r="F1250" i="6"/>
  <c r="R1248" i="6"/>
  <c r="S1248" i="6" s="1"/>
  <c r="F1248" i="6"/>
  <c r="R1246" i="6"/>
  <c r="S1246" i="6" s="1"/>
  <c r="F1246" i="6"/>
  <c r="R1244" i="6"/>
  <c r="S1244" i="6" s="1"/>
  <c r="F1244" i="6"/>
  <c r="R1242" i="6"/>
  <c r="S1242" i="6" s="1"/>
  <c r="F1242" i="6"/>
  <c r="R1240" i="6"/>
  <c r="S1240" i="6" s="1"/>
  <c r="F1240" i="6"/>
  <c r="U1239" i="6"/>
  <c r="V1239" i="6" s="1"/>
  <c r="R1238" i="6"/>
  <c r="S1238" i="6" s="1"/>
  <c r="F1238" i="6"/>
  <c r="U1237" i="6"/>
  <c r="V1237" i="6" s="1"/>
  <c r="R1236" i="6"/>
  <c r="S1236" i="6" s="1"/>
  <c r="F1236" i="6"/>
  <c r="U1235" i="6"/>
  <c r="V1235" i="6" s="1"/>
  <c r="R1234" i="6"/>
  <c r="S1234" i="6" s="1"/>
  <c r="F1234" i="6"/>
  <c r="U1233" i="6"/>
  <c r="V1233" i="6" s="1"/>
  <c r="R1232" i="6"/>
  <c r="S1232" i="6" s="1"/>
  <c r="F1232" i="6"/>
  <c r="W1229" i="6"/>
  <c r="W1227" i="6"/>
  <c r="W1225" i="6"/>
  <c r="W1223" i="6"/>
  <c r="W1221" i="6"/>
  <c r="W1219" i="6"/>
  <c r="W1217" i="6"/>
  <c r="W1215" i="6"/>
  <c r="X1209" i="6"/>
  <c r="AA1209" i="6" s="1"/>
  <c r="X1208" i="6"/>
  <c r="AA1208" i="6" s="1"/>
  <c r="AA1206" i="6"/>
  <c r="AB1206" i="6" s="1"/>
  <c r="R1204" i="6"/>
  <c r="W1199" i="6"/>
  <c r="X1193" i="6"/>
  <c r="AA1188" i="6"/>
  <c r="R1188" i="6"/>
  <c r="W1184" i="6"/>
  <c r="W1180" i="6"/>
  <c r="AB1180" i="6" s="1"/>
  <c r="W1176" i="6"/>
  <c r="W1172" i="6"/>
  <c r="X1172" i="6" s="1"/>
  <c r="AA1172" i="6" s="1"/>
  <c r="AD1172" i="6" s="1"/>
  <c r="AE1172" i="6" s="1"/>
  <c r="AF1172" i="6" s="1"/>
  <c r="AG1172" i="6" s="1"/>
  <c r="W1168" i="6"/>
  <c r="X1168" i="6" s="1"/>
  <c r="W1164" i="6"/>
  <c r="AB1164" i="6" s="1"/>
  <c r="R1162" i="6"/>
  <c r="R1161" i="6"/>
  <c r="R1160" i="6"/>
  <c r="R1159" i="6"/>
  <c r="R1158" i="6"/>
  <c r="R1157" i="6"/>
  <c r="R1156" i="6"/>
  <c r="R1155" i="6"/>
  <c r="R1154" i="6"/>
  <c r="R1153" i="6"/>
  <c r="R1152" i="6"/>
  <c r="R1151" i="6"/>
  <c r="R1150" i="6"/>
  <c r="R1149" i="6"/>
  <c r="R1148" i="6"/>
  <c r="R1147" i="6"/>
  <c r="R1146" i="6"/>
  <c r="R1145" i="6"/>
  <c r="R1144" i="6"/>
  <c r="R1143" i="6"/>
  <c r="R1142" i="6"/>
  <c r="F1141" i="6"/>
  <c r="I1141" i="6" s="1"/>
  <c r="AA1140" i="6"/>
  <c r="AD1140" i="6" s="1"/>
  <c r="AE1140" i="6" s="1"/>
  <c r="F1137" i="6"/>
  <c r="AA1136" i="6"/>
  <c r="AD1136" i="6" s="1"/>
  <c r="AE1136" i="6" s="1"/>
  <c r="F1133" i="6"/>
  <c r="H1133" i="6" s="1"/>
  <c r="J1133" i="6" s="1"/>
  <c r="F1129" i="6"/>
  <c r="I1129" i="6" s="1"/>
  <c r="F1125" i="6"/>
  <c r="AA1124" i="6"/>
  <c r="AD1124" i="6" s="1"/>
  <c r="AE1124" i="6" s="1"/>
  <c r="F1121" i="6"/>
  <c r="I1121" i="6" s="1"/>
  <c r="F1117" i="6"/>
  <c r="I1117" i="6" s="1"/>
  <c r="AA1116" i="6"/>
  <c r="AD1116" i="6" s="1"/>
  <c r="AE1116" i="6" s="1"/>
  <c r="F1113" i="6"/>
  <c r="F1109" i="6"/>
  <c r="H1109" i="6" s="1"/>
  <c r="J1109" i="6" s="1"/>
  <c r="AA1108" i="6"/>
  <c r="AD1108" i="6" s="1"/>
  <c r="AE1108" i="6" s="1"/>
  <c r="F1105" i="6"/>
  <c r="I1105" i="6" s="1"/>
  <c r="F1101" i="6"/>
  <c r="F1097" i="6"/>
  <c r="I1097" i="6" s="1"/>
  <c r="F1093" i="6"/>
  <c r="AA1092" i="6"/>
  <c r="AD1092" i="6" s="1"/>
  <c r="AE1092" i="6" s="1"/>
  <c r="F1089" i="6"/>
  <c r="F1085" i="6"/>
  <c r="F1081" i="6"/>
  <c r="H1081" i="6" s="1"/>
  <c r="F1077" i="6"/>
  <c r="AA1076" i="6"/>
  <c r="AD1076" i="6" s="1"/>
  <c r="AE1076" i="6" s="1"/>
  <c r="F1073" i="6"/>
  <c r="R1070" i="6"/>
  <c r="S1070" i="6" s="1"/>
  <c r="R1068" i="6"/>
  <c r="S1068" i="6" s="1"/>
  <c r="R1066" i="6"/>
  <c r="S1066" i="6" s="1"/>
  <c r="R1064" i="6"/>
  <c r="S1064" i="6" s="1"/>
  <c r="R1062" i="6"/>
  <c r="S1062" i="6" s="1"/>
  <c r="R1060" i="6"/>
  <c r="S1060" i="6" s="1"/>
  <c r="R1058" i="6"/>
  <c r="S1058" i="6" s="1"/>
  <c r="R1056" i="6"/>
  <c r="S1056" i="6" s="1"/>
  <c r="R1054" i="6"/>
  <c r="S1054" i="6" s="1"/>
  <c r="R1052" i="6"/>
  <c r="S1052" i="6" s="1"/>
  <c r="R1050" i="6"/>
  <c r="S1050" i="6" s="1"/>
  <c r="R1048" i="6"/>
  <c r="S1048" i="6" s="1"/>
  <c r="U1042" i="6"/>
  <c r="V1042" i="6" s="1"/>
  <c r="F1042" i="6"/>
  <c r="R1042" i="6"/>
  <c r="S1042" i="6" s="1"/>
  <c r="U1026" i="6"/>
  <c r="V1026" i="6" s="1"/>
  <c r="F1026" i="6"/>
  <c r="R1026" i="6"/>
  <c r="S1026" i="6" s="1"/>
  <c r="W1011" i="6"/>
  <c r="X1011" i="6" s="1"/>
  <c r="AA1011" i="6" s="1"/>
  <c r="AD1011" i="6" s="1"/>
  <c r="AE1011" i="6" s="1"/>
  <c r="H992" i="6"/>
  <c r="U989" i="6"/>
  <c r="V989" i="6" s="1"/>
  <c r="F989" i="6"/>
  <c r="H765" i="6"/>
  <c r="X1240" i="6"/>
  <c r="AA1240" i="6" s="1"/>
  <c r="AD1240" i="6" s="1"/>
  <c r="AE1240" i="6" s="1"/>
  <c r="X1238" i="6"/>
  <c r="Y1238" i="6" s="1"/>
  <c r="X1236" i="6"/>
  <c r="X1234" i="6"/>
  <c r="Y1234" i="6" s="1"/>
  <c r="X1232" i="6"/>
  <c r="AA1232" i="6" s="1"/>
  <c r="AD1232" i="6" s="1"/>
  <c r="AE1232" i="6" s="1"/>
  <c r="AA1202" i="6"/>
  <c r="AA1200" i="6"/>
  <c r="F1138" i="6"/>
  <c r="F1134" i="6"/>
  <c r="H1134" i="6" s="1"/>
  <c r="F1130" i="6"/>
  <c r="I1130" i="6" s="1"/>
  <c r="J1130" i="6" s="1"/>
  <c r="F1126" i="6"/>
  <c r="F1122" i="6"/>
  <c r="F1118" i="6"/>
  <c r="H1118" i="6" s="1"/>
  <c r="F1114" i="6"/>
  <c r="I1114" i="6" s="1"/>
  <c r="F1110" i="6"/>
  <c r="F1106" i="6"/>
  <c r="F1102" i="6"/>
  <c r="H1102" i="6" s="1"/>
  <c r="F1098" i="6"/>
  <c r="I1098" i="6" s="1"/>
  <c r="F1094" i="6"/>
  <c r="F1090" i="6"/>
  <c r="F1086" i="6"/>
  <c r="H1086" i="6" s="1"/>
  <c r="F1082" i="6"/>
  <c r="H1082" i="6" s="1"/>
  <c r="J1082" i="6" s="1"/>
  <c r="F1078" i="6"/>
  <c r="F1074" i="6"/>
  <c r="F1071" i="6"/>
  <c r="I1071" i="6" s="1"/>
  <c r="F1069" i="6"/>
  <c r="I1069" i="6" s="1"/>
  <c r="F1067" i="6"/>
  <c r="F1065" i="6"/>
  <c r="F1063" i="6"/>
  <c r="H1063" i="6" s="1"/>
  <c r="F1061" i="6"/>
  <c r="H1061" i="6" s="1"/>
  <c r="F1059" i="6"/>
  <c r="F1057" i="6"/>
  <c r="I1057" i="6" s="1"/>
  <c r="F1055" i="6"/>
  <c r="H1055" i="6" s="1"/>
  <c r="F1053" i="6"/>
  <c r="I1053" i="6" s="1"/>
  <c r="F1051" i="6"/>
  <c r="F1049" i="6"/>
  <c r="F1047" i="6"/>
  <c r="H1047" i="6" s="1"/>
  <c r="G1044" i="6"/>
  <c r="W1044" i="6"/>
  <c r="G1028" i="6"/>
  <c r="W1028" i="6"/>
  <c r="AB1028" i="6" s="1"/>
  <c r="G1012" i="6"/>
  <c r="W1012" i="6"/>
  <c r="D1294" i="6"/>
  <c r="D1292" i="6"/>
  <c r="D1290" i="6"/>
  <c r="D1288" i="6"/>
  <c r="D1286" i="6"/>
  <c r="D1284" i="6"/>
  <c r="D1282" i="6"/>
  <c r="D1280" i="6"/>
  <c r="D1278" i="6"/>
  <c r="D1276" i="6"/>
  <c r="D1274" i="6"/>
  <c r="D1272" i="6"/>
  <c r="D1270" i="6"/>
  <c r="D1268" i="6"/>
  <c r="D1266" i="6"/>
  <c r="U1264" i="6"/>
  <c r="V1264" i="6" s="1"/>
  <c r="D1264" i="6"/>
  <c r="U1262" i="6"/>
  <c r="V1262" i="6" s="1"/>
  <c r="D1262" i="6"/>
  <c r="U1260" i="6"/>
  <c r="V1260" i="6" s="1"/>
  <c r="D1260" i="6"/>
  <c r="U1258" i="6"/>
  <c r="V1258" i="6" s="1"/>
  <c r="D1258" i="6"/>
  <c r="U1256" i="6"/>
  <c r="V1256" i="6" s="1"/>
  <c r="D1256" i="6"/>
  <c r="U1254" i="6"/>
  <c r="V1254" i="6" s="1"/>
  <c r="D1254" i="6"/>
  <c r="U1252" i="6"/>
  <c r="V1252" i="6" s="1"/>
  <c r="D1252" i="6"/>
  <c r="U1250" i="6"/>
  <c r="V1250" i="6" s="1"/>
  <c r="D1250" i="6"/>
  <c r="U1248" i="6"/>
  <c r="V1248" i="6" s="1"/>
  <c r="D1248" i="6"/>
  <c r="U1246" i="6"/>
  <c r="V1246" i="6" s="1"/>
  <c r="D1246" i="6"/>
  <c r="U1244" i="6"/>
  <c r="V1244" i="6" s="1"/>
  <c r="D1244" i="6"/>
  <c r="U1242" i="6"/>
  <c r="V1242" i="6" s="1"/>
  <c r="D1242" i="6"/>
  <c r="U1240" i="6"/>
  <c r="V1240" i="6" s="1"/>
  <c r="D1240" i="6"/>
  <c r="R1239" i="6"/>
  <c r="S1239" i="6" s="1"/>
  <c r="U1238" i="6"/>
  <c r="V1238" i="6" s="1"/>
  <c r="D1238" i="6"/>
  <c r="R1237" i="6"/>
  <c r="S1237" i="6" s="1"/>
  <c r="U1236" i="6"/>
  <c r="V1236" i="6" s="1"/>
  <c r="D1236" i="6"/>
  <c r="R1235" i="6"/>
  <c r="S1235" i="6" s="1"/>
  <c r="U1234" i="6"/>
  <c r="V1234" i="6" s="1"/>
  <c r="D1234" i="6"/>
  <c r="R1233" i="6"/>
  <c r="S1233" i="6" s="1"/>
  <c r="U1232" i="6"/>
  <c r="V1232" i="6" s="1"/>
  <c r="D1232" i="6"/>
  <c r="X1231" i="6"/>
  <c r="T1211" i="6"/>
  <c r="T1210" i="6"/>
  <c r="W1205" i="6"/>
  <c r="T1195" i="6"/>
  <c r="T1194" i="6"/>
  <c r="W1189" i="6"/>
  <c r="R1184" i="6"/>
  <c r="R1180" i="6"/>
  <c r="R1176" i="6"/>
  <c r="R1172" i="6"/>
  <c r="S1172" i="6" s="1"/>
  <c r="R1168" i="6"/>
  <c r="R1164" i="6"/>
  <c r="F1139" i="6"/>
  <c r="H1139" i="6" s="1"/>
  <c r="AA1138" i="6"/>
  <c r="F1135" i="6"/>
  <c r="I1135" i="6" s="1"/>
  <c r="F1131" i="6"/>
  <c r="H1131" i="6" s="1"/>
  <c r="AA1130" i="6"/>
  <c r="AD1130" i="6" s="1"/>
  <c r="AE1130" i="6" s="1"/>
  <c r="F1127" i="6"/>
  <c r="H1127" i="6" s="1"/>
  <c r="F1123" i="6"/>
  <c r="I1123" i="6" s="1"/>
  <c r="AA1122" i="6"/>
  <c r="F1119" i="6"/>
  <c r="H1119" i="6" s="1"/>
  <c r="AA1118" i="6"/>
  <c r="F1115" i="6"/>
  <c r="F1111" i="6"/>
  <c r="H1111" i="6" s="1"/>
  <c r="AA1110" i="6"/>
  <c r="F1107" i="6"/>
  <c r="I1107" i="6" s="1"/>
  <c r="F1103" i="6"/>
  <c r="H1103" i="6" s="1"/>
  <c r="F1099" i="6"/>
  <c r="I1099" i="6" s="1"/>
  <c r="AA1098" i="6"/>
  <c r="AD1098" i="6" s="1"/>
  <c r="AE1098" i="6" s="1"/>
  <c r="F1095" i="6"/>
  <c r="AA1094" i="6"/>
  <c r="AD1094" i="6" s="1"/>
  <c r="AE1094" i="6" s="1"/>
  <c r="F1091" i="6"/>
  <c r="H1091" i="6" s="1"/>
  <c r="F1087" i="6"/>
  <c r="H1087" i="6" s="1"/>
  <c r="AA1086" i="6"/>
  <c r="F1083" i="6"/>
  <c r="AA1082" i="6"/>
  <c r="AD1082" i="6" s="1"/>
  <c r="AE1082" i="6" s="1"/>
  <c r="F1079" i="6"/>
  <c r="I1079" i="6" s="1"/>
  <c r="AA1078" i="6"/>
  <c r="AD1078" i="6" s="1"/>
  <c r="AE1078" i="6" s="1"/>
  <c r="F1075" i="6"/>
  <c r="R1071" i="6"/>
  <c r="R1069" i="6"/>
  <c r="S1069" i="6" s="1"/>
  <c r="R1067" i="6"/>
  <c r="S1067" i="6" s="1"/>
  <c r="R1065" i="6"/>
  <c r="R1063" i="6"/>
  <c r="R1061" i="6"/>
  <c r="S1061" i="6" s="1"/>
  <c r="R1059" i="6"/>
  <c r="S1059" i="6" s="1"/>
  <c r="R1057" i="6"/>
  <c r="R1055" i="6"/>
  <c r="R1053" i="6"/>
  <c r="S1053" i="6" s="1"/>
  <c r="R1051" i="6"/>
  <c r="S1051" i="6" s="1"/>
  <c r="R1049" i="6"/>
  <c r="R1047" i="6"/>
  <c r="H1034" i="6"/>
  <c r="G1033" i="6"/>
  <c r="W1033" i="6"/>
  <c r="AB1033" i="6" s="1"/>
  <c r="U1032" i="6"/>
  <c r="V1032" i="6" s="1"/>
  <c r="R1032" i="6"/>
  <c r="H1018" i="6"/>
  <c r="G1017" i="6"/>
  <c r="W1017" i="6"/>
  <c r="X1017" i="6" s="1"/>
  <c r="AA1017" i="6" s="1"/>
  <c r="U1016" i="6"/>
  <c r="V1016" i="6" s="1"/>
  <c r="R1016" i="6"/>
  <c r="H773" i="6"/>
  <c r="R1036" i="6"/>
  <c r="F1030" i="6"/>
  <c r="I1030" i="6" s="1"/>
  <c r="R1020" i="6"/>
  <c r="F1014" i="6"/>
  <c r="F988" i="6"/>
  <c r="F984" i="6"/>
  <c r="F980" i="6"/>
  <c r="F976" i="6"/>
  <c r="F972" i="6"/>
  <c r="F968" i="6"/>
  <c r="H968" i="6" s="1"/>
  <c r="F964" i="6"/>
  <c r="F960" i="6"/>
  <c r="F956" i="6"/>
  <c r="F952" i="6"/>
  <c r="F949" i="6"/>
  <c r="F947" i="6"/>
  <c r="F945" i="6"/>
  <c r="F943" i="6"/>
  <c r="I943" i="6" s="1"/>
  <c r="F941" i="6"/>
  <c r="F939" i="6"/>
  <c r="F937" i="6"/>
  <c r="F935" i="6"/>
  <c r="I935" i="6" s="1"/>
  <c r="F933" i="6"/>
  <c r="F931" i="6"/>
  <c r="F929" i="6"/>
  <c r="F927" i="6"/>
  <c r="I927" i="6" s="1"/>
  <c r="F925" i="6"/>
  <c r="F923" i="6"/>
  <c r="F921" i="6"/>
  <c r="F919" i="6"/>
  <c r="I919" i="6" s="1"/>
  <c r="F917" i="6"/>
  <c r="F915" i="6"/>
  <c r="F913" i="6"/>
  <c r="F911" i="6"/>
  <c r="I911" i="6" s="1"/>
  <c r="F909" i="6"/>
  <c r="F907" i="6"/>
  <c r="F905" i="6"/>
  <c r="F903" i="6"/>
  <c r="I903" i="6" s="1"/>
  <c r="F901" i="6"/>
  <c r="F899" i="6"/>
  <c r="F897" i="6"/>
  <c r="F895" i="6"/>
  <c r="I895" i="6" s="1"/>
  <c r="F893" i="6"/>
  <c r="F891" i="6"/>
  <c r="F889" i="6"/>
  <c r="F887" i="6"/>
  <c r="I887" i="6" s="1"/>
  <c r="F885" i="6"/>
  <c r="F883" i="6"/>
  <c r="F881" i="6"/>
  <c r="F879" i="6"/>
  <c r="F877" i="6"/>
  <c r="W874" i="6"/>
  <c r="AB874" i="6" s="1"/>
  <c r="R866" i="6"/>
  <c r="S866" i="6" s="1"/>
  <c r="W865" i="6"/>
  <c r="T863" i="6"/>
  <c r="F862" i="6"/>
  <c r="H862" i="6" s="1"/>
  <c r="W858" i="6"/>
  <c r="R850" i="6"/>
  <c r="S850" i="6" s="1"/>
  <c r="R849" i="6"/>
  <c r="S849" i="6" s="1"/>
  <c r="G849" i="6"/>
  <c r="R848" i="6"/>
  <c r="S848" i="6" s="1"/>
  <c r="G848" i="6"/>
  <c r="R847" i="6"/>
  <c r="S847" i="6" s="1"/>
  <c r="T843" i="6"/>
  <c r="G843" i="6"/>
  <c r="R842" i="6"/>
  <c r="S842" i="6" s="1"/>
  <c r="X842" i="6"/>
  <c r="R841" i="6"/>
  <c r="S841" i="6" s="1"/>
  <c r="G841" i="6"/>
  <c r="R840" i="6"/>
  <c r="T839" i="6"/>
  <c r="G839" i="6"/>
  <c r="R838" i="6"/>
  <c r="S838" i="6" s="1"/>
  <c r="X838" i="6"/>
  <c r="Y838" i="6" s="1"/>
  <c r="R837" i="6"/>
  <c r="S837" i="6" s="1"/>
  <c r="G837" i="6"/>
  <c r="R836" i="6"/>
  <c r="T835" i="6"/>
  <c r="G835" i="6"/>
  <c r="R834" i="6"/>
  <c r="S834" i="6" s="1"/>
  <c r="X834" i="6"/>
  <c r="R833" i="6"/>
  <c r="S833" i="6" s="1"/>
  <c r="G833" i="6"/>
  <c r="R832" i="6"/>
  <c r="T831" i="6"/>
  <c r="G831" i="6"/>
  <c r="F829" i="6"/>
  <c r="R828" i="6"/>
  <c r="R826" i="6"/>
  <c r="S826" i="6" s="1"/>
  <c r="F824" i="6"/>
  <c r="I824" i="6" s="1"/>
  <c r="W823" i="6"/>
  <c r="AB823" i="6" s="1"/>
  <c r="W820" i="6"/>
  <c r="W817" i="6"/>
  <c r="F816" i="6"/>
  <c r="W813" i="6"/>
  <c r="AB813" i="6" s="1"/>
  <c r="F812" i="6"/>
  <c r="R810" i="6"/>
  <c r="S810" i="6" s="1"/>
  <c r="R808" i="6"/>
  <c r="F807" i="6"/>
  <c r="H807" i="6" s="1"/>
  <c r="W796" i="6"/>
  <c r="R794" i="6"/>
  <c r="S794" i="6" s="1"/>
  <c r="G794" i="6"/>
  <c r="T792" i="6"/>
  <c r="U787" i="6"/>
  <c r="V787" i="6" s="1"/>
  <c r="F787" i="6"/>
  <c r="R782" i="6"/>
  <c r="S782" i="6" s="1"/>
  <c r="U779" i="6"/>
  <c r="V779" i="6" s="1"/>
  <c r="F779" i="6"/>
  <c r="R774" i="6"/>
  <c r="S774" i="6" s="1"/>
  <c r="U771" i="6"/>
  <c r="V771" i="6" s="1"/>
  <c r="F771" i="6"/>
  <c r="R766" i="6"/>
  <c r="S766" i="6" s="1"/>
  <c r="H764" i="6"/>
  <c r="H762" i="6"/>
  <c r="AA869" i="6"/>
  <c r="G799" i="6"/>
  <c r="U796" i="6"/>
  <c r="V796" i="6" s="1"/>
  <c r="R796" i="6"/>
  <c r="U788" i="6"/>
  <c r="V788" i="6" s="1"/>
  <c r="H782" i="6"/>
  <c r="U781" i="6"/>
  <c r="V781" i="6" s="1"/>
  <c r="R781" i="6"/>
  <c r="S781" i="6" s="1"/>
  <c r="U773" i="6"/>
  <c r="V773" i="6" s="1"/>
  <c r="R773" i="6"/>
  <c r="S773" i="6" s="1"/>
  <c r="H766" i="6"/>
  <c r="U765" i="6"/>
  <c r="V765" i="6" s="1"/>
  <c r="R765" i="6"/>
  <c r="S765" i="6" s="1"/>
  <c r="U763" i="6"/>
  <c r="V763" i="6" s="1"/>
  <c r="F763" i="6"/>
  <c r="I763" i="6" s="1"/>
  <c r="R763" i="6"/>
  <c r="S763" i="6" s="1"/>
  <c r="H760" i="6"/>
  <c r="U754" i="6"/>
  <c r="V754" i="6" s="1"/>
  <c r="R754" i="6"/>
  <c r="S754" i="6" s="1"/>
  <c r="F754" i="6"/>
  <c r="W948" i="6"/>
  <c r="AB948" i="6" s="1"/>
  <c r="W946" i="6"/>
  <c r="AB946" i="6" s="1"/>
  <c r="W944" i="6"/>
  <c r="AB944" i="6" s="1"/>
  <c r="W942" i="6"/>
  <c r="AB942" i="6" s="1"/>
  <c r="W940" i="6"/>
  <c r="AB940" i="6" s="1"/>
  <c r="W938" i="6"/>
  <c r="AB938" i="6" s="1"/>
  <c r="W936" i="6"/>
  <c r="AB936" i="6" s="1"/>
  <c r="W934" i="6"/>
  <c r="AB934" i="6" s="1"/>
  <c r="W932" i="6"/>
  <c r="AB932" i="6" s="1"/>
  <c r="W930" i="6"/>
  <c r="AB930" i="6" s="1"/>
  <c r="W928" i="6"/>
  <c r="W926" i="6"/>
  <c r="AB926" i="6" s="1"/>
  <c r="W924" i="6"/>
  <c r="AB924" i="6" s="1"/>
  <c r="W922" i="6"/>
  <c r="W920" i="6"/>
  <c r="AB920" i="6" s="1"/>
  <c r="W918" i="6"/>
  <c r="AB918" i="6" s="1"/>
  <c r="W916" i="6"/>
  <c r="AB916" i="6" s="1"/>
  <c r="W914" i="6"/>
  <c r="W912" i="6"/>
  <c r="AB912" i="6" s="1"/>
  <c r="W910" i="6"/>
  <c r="W908" i="6"/>
  <c r="W906" i="6"/>
  <c r="AB906" i="6" s="1"/>
  <c r="W904" i="6"/>
  <c r="W902" i="6"/>
  <c r="AB902" i="6" s="1"/>
  <c r="W900" i="6"/>
  <c r="AB900" i="6" s="1"/>
  <c r="W898" i="6"/>
  <c r="AB898" i="6" s="1"/>
  <c r="W896" i="6"/>
  <c r="AB896" i="6" s="1"/>
  <c r="W894" i="6"/>
  <c r="W892" i="6"/>
  <c r="AB892" i="6" s="1"/>
  <c r="W890" i="6"/>
  <c r="AB890" i="6" s="1"/>
  <c r="W888" i="6"/>
  <c r="AB888" i="6" s="1"/>
  <c r="W886" i="6"/>
  <c r="AB886" i="6" s="1"/>
  <c r="W884" i="6"/>
  <c r="AB884" i="6" s="1"/>
  <c r="W882" i="6"/>
  <c r="W880" i="6"/>
  <c r="AB880" i="6" s="1"/>
  <c r="W878" i="6"/>
  <c r="W876" i="6"/>
  <c r="AA873" i="6"/>
  <c r="AB869" i="6"/>
  <c r="R867" i="6"/>
  <c r="W863" i="6"/>
  <c r="G861" i="6"/>
  <c r="T854" i="6"/>
  <c r="G854" i="6"/>
  <c r="T853" i="6"/>
  <c r="T852" i="6"/>
  <c r="T851" i="6"/>
  <c r="G851" i="6"/>
  <c r="G819" i="6"/>
  <c r="U800" i="6"/>
  <c r="V800" i="6" s="1"/>
  <c r="F800" i="6"/>
  <c r="U798" i="6"/>
  <c r="V798" i="6" s="1"/>
  <c r="R798" i="6"/>
  <c r="S798" i="6" s="1"/>
  <c r="U789" i="6"/>
  <c r="V789" i="6" s="1"/>
  <c r="U783" i="6"/>
  <c r="V783" i="6" s="1"/>
  <c r="F783" i="6"/>
  <c r="U775" i="6"/>
  <c r="V775" i="6" s="1"/>
  <c r="F775" i="6"/>
  <c r="I775" i="6" s="1"/>
  <c r="U767" i="6"/>
  <c r="V767" i="6" s="1"/>
  <c r="F767" i="6"/>
  <c r="U761" i="6"/>
  <c r="V761" i="6" s="1"/>
  <c r="R761" i="6"/>
  <c r="S761" i="6" s="1"/>
  <c r="F761" i="6"/>
  <c r="U758" i="6"/>
  <c r="V758" i="6" s="1"/>
  <c r="R758" i="6"/>
  <c r="S758" i="6" s="1"/>
  <c r="U756" i="6"/>
  <c r="V756" i="6" s="1"/>
  <c r="R756" i="6"/>
  <c r="S756" i="6" s="1"/>
  <c r="U750" i="6"/>
  <c r="V750" i="6" s="1"/>
  <c r="R750" i="6"/>
  <c r="S750" i="6" s="1"/>
  <c r="F750" i="6"/>
  <c r="F1039" i="6"/>
  <c r="H1039" i="6" s="1"/>
  <c r="R1038" i="6"/>
  <c r="S1038" i="6" s="1"/>
  <c r="F1023" i="6"/>
  <c r="H1023" i="6" s="1"/>
  <c r="R1022" i="6"/>
  <c r="S1022" i="6" s="1"/>
  <c r="F1011" i="6"/>
  <c r="H1011" i="6" s="1"/>
  <c r="F1010" i="6"/>
  <c r="H1010" i="6" s="1"/>
  <c r="F1009" i="6"/>
  <c r="H1009" i="6" s="1"/>
  <c r="F1008" i="6"/>
  <c r="F1007" i="6"/>
  <c r="H1007" i="6" s="1"/>
  <c r="F1006" i="6"/>
  <c r="H1006" i="6" s="1"/>
  <c r="F1005" i="6"/>
  <c r="H1005" i="6" s="1"/>
  <c r="F1004" i="6"/>
  <c r="H1004" i="6" s="1"/>
  <c r="F1003" i="6"/>
  <c r="H1003" i="6" s="1"/>
  <c r="F1002" i="6"/>
  <c r="H1002" i="6" s="1"/>
  <c r="F1001" i="6"/>
  <c r="H1001" i="6" s="1"/>
  <c r="F1000" i="6"/>
  <c r="F999" i="6"/>
  <c r="H999" i="6" s="1"/>
  <c r="F998" i="6"/>
  <c r="H998" i="6" s="1"/>
  <c r="F997" i="6"/>
  <c r="H997" i="6" s="1"/>
  <c r="F996" i="6"/>
  <c r="H996" i="6" s="1"/>
  <c r="F995" i="6"/>
  <c r="H995" i="6" s="1"/>
  <c r="F994" i="6"/>
  <c r="H994" i="6" s="1"/>
  <c r="R992" i="6"/>
  <c r="S992" i="6" s="1"/>
  <c r="F981" i="6"/>
  <c r="I981" i="6" s="1"/>
  <c r="F977" i="6"/>
  <c r="H977" i="6" s="1"/>
  <c r="F973" i="6"/>
  <c r="F969" i="6"/>
  <c r="F957" i="6"/>
  <c r="F953" i="6"/>
  <c r="F874" i="6"/>
  <c r="H874" i="6" s="1"/>
  <c r="AB873" i="6"/>
  <c r="R871" i="6"/>
  <c r="W867" i="6"/>
  <c r="AB867" i="6" s="1"/>
  <c r="F863" i="6"/>
  <c r="H863" i="6" s="1"/>
  <c r="R862" i="6"/>
  <c r="S862" i="6" s="1"/>
  <c r="F858" i="6"/>
  <c r="G853" i="6"/>
  <c r="G852" i="6"/>
  <c r="T850" i="6"/>
  <c r="G850" i="6"/>
  <c r="T849" i="6"/>
  <c r="T848" i="6"/>
  <c r="T847" i="6"/>
  <c r="G847" i="6"/>
  <c r="W843" i="6"/>
  <c r="AB843" i="6" s="1"/>
  <c r="T842" i="6"/>
  <c r="G842" i="6"/>
  <c r="W839" i="6"/>
  <c r="T838" i="6"/>
  <c r="G838" i="6"/>
  <c r="T837" i="6"/>
  <c r="W835" i="6"/>
  <c r="G834" i="6"/>
  <c r="T833" i="6"/>
  <c r="W831" i="6"/>
  <c r="F828" i="6"/>
  <c r="I828" i="6" s="1"/>
  <c r="W827" i="6"/>
  <c r="AB827" i="6" s="1"/>
  <c r="G823" i="6"/>
  <c r="R820" i="6"/>
  <c r="F819" i="6"/>
  <c r="I819" i="6" s="1"/>
  <c r="W809" i="6"/>
  <c r="F808" i="6"/>
  <c r="G807" i="6"/>
  <c r="R806" i="6"/>
  <c r="S806" i="6" s="1"/>
  <c r="R804" i="6"/>
  <c r="F803" i="6"/>
  <c r="H803" i="6" s="1"/>
  <c r="W799" i="6"/>
  <c r="F799" i="6"/>
  <c r="W797" i="6"/>
  <c r="U795" i="6"/>
  <c r="V795" i="6" s="1"/>
  <c r="F795" i="6"/>
  <c r="H795" i="6" s="1"/>
  <c r="H792" i="6"/>
  <c r="G791" i="6"/>
  <c r="F788" i="6"/>
  <c r="R787" i="6"/>
  <c r="S787" i="6" s="1"/>
  <c r="F786" i="6"/>
  <c r="U785" i="6"/>
  <c r="V785" i="6" s="1"/>
  <c r="R785" i="6"/>
  <c r="S785" i="6" s="1"/>
  <c r="R779" i="6"/>
  <c r="S779" i="6" s="1"/>
  <c r="F778" i="6"/>
  <c r="I778" i="6" s="1"/>
  <c r="U777" i="6"/>
  <c r="V777" i="6" s="1"/>
  <c r="R777" i="6"/>
  <c r="S777" i="6" s="1"/>
  <c r="R771" i="6"/>
  <c r="S771" i="6" s="1"/>
  <c r="F770" i="6"/>
  <c r="U769" i="6"/>
  <c r="V769" i="6" s="1"/>
  <c r="R769" i="6"/>
  <c r="S769" i="6" s="1"/>
  <c r="U746" i="6"/>
  <c r="V746" i="6" s="1"/>
  <c r="R746" i="6"/>
  <c r="S746" i="6" s="1"/>
  <c r="F746" i="6"/>
  <c r="F742" i="6"/>
  <c r="F738" i="6"/>
  <c r="F734" i="6"/>
  <c r="I734" i="6" s="1"/>
  <c r="F730" i="6"/>
  <c r="F726" i="6"/>
  <c r="F722" i="6"/>
  <c r="F718" i="6"/>
  <c r="I718" i="6" s="1"/>
  <c r="F714" i="6"/>
  <c r="F710" i="6"/>
  <c r="F706" i="6"/>
  <c r="F702" i="6"/>
  <c r="I702" i="6" s="1"/>
  <c r="F698" i="6"/>
  <c r="W628" i="6"/>
  <c r="AB628" i="6" s="1"/>
  <c r="H618" i="6"/>
  <c r="H614" i="6"/>
  <c r="H612" i="6"/>
  <c r="H610" i="6"/>
  <c r="H606" i="6"/>
  <c r="H602" i="6"/>
  <c r="G601" i="6"/>
  <c r="W601" i="6"/>
  <c r="U599" i="6"/>
  <c r="V599" i="6" s="1"/>
  <c r="R599" i="6"/>
  <c r="S599" i="6" s="1"/>
  <c r="F599" i="6"/>
  <c r="H594" i="6"/>
  <c r="I594" i="6"/>
  <c r="G593" i="6"/>
  <c r="W593" i="6"/>
  <c r="AB593" i="6" s="1"/>
  <c r="U591" i="6"/>
  <c r="V591" i="6" s="1"/>
  <c r="R591" i="6"/>
  <c r="S591" i="6" s="1"/>
  <c r="F591" i="6"/>
  <c r="I535" i="6"/>
  <c r="J535" i="6" s="1"/>
  <c r="H535" i="6"/>
  <c r="H490" i="6"/>
  <c r="H474" i="6"/>
  <c r="R752" i="6"/>
  <c r="S752" i="6" s="1"/>
  <c r="R748" i="6"/>
  <c r="S748" i="6" s="1"/>
  <c r="R744" i="6"/>
  <c r="S744" i="6" s="1"/>
  <c r="R740" i="6"/>
  <c r="S740" i="6" s="1"/>
  <c r="R736" i="6"/>
  <c r="S736" i="6" s="1"/>
  <c r="R732" i="6"/>
  <c r="S732" i="6" s="1"/>
  <c r="R728" i="6"/>
  <c r="S728" i="6" s="1"/>
  <c r="R724" i="6"/>
  <c r="S724" i="6" s="1"/>
  <c r="R720" i="6"/>
  <c r="S720" i="6" s="1"/>
  <c r="R716" i="6"/>
  <c r="S716" i="6" s="1"/>
  <c r="R712" i="6"/>
  <c r="S712" i="6" s="1"/>
  <c r="R708" i="6"/>
  <c r="S708" i="6" s="1"/>
  <c r="R704" i="6"/>
  <c r="S704" i="6" s="1"/>
  <c r="R700" i="6"/>
  <c r="S700" i="6" s="1"/>
  <c r="W695" i="6"/>
  <c r="W693" i="6"/>
  <c r="AB693" i="6" s="1"/>
  <c r="W691" i="6"/>
  <c r="AB691" i="6" s="1"/>
  <c r="W689" i="6"/>
  <c r="W687" i="6"/>
  <c r="AB687" i="6" s="1"/>
  <c r="W685" i="6"/>
  <c r="AB685" i="6" s="1"/>
  <c r="W683" i="6"/>
  <c r="AB683" i="6" s="1"/>
  <c r="W681" i="6"/>
  <c r="W679" i="6"/>
  <c r="AB679" i="6" s="1"/>
  <c r="W677" i="6"/>
  <c r="AB677" i="6" s="1"/>
  <c r="W675" i="6"/>
  <c r="W672" i="6"/>
  <c r="G672" i="6"/>
  <c r="G670" i="6"/>
  <c r="F668" i="6"/>
  <c r="H668" i="6" s="1"/>
  <c r="G667" i="6"/>
  <c r="AA666" i="6"/>
  <c r="I664" i="6"/>
  <c r="R663" i="6"/>
  <c r="S663" i="6" s="1"/>
  <c r="F661" i="6"/>
  <c r="I660" i="6"/>
  <c r="R659" i="6"/>
  <c r="S659" i="6" s="1"/>
  <c r="F657" i="6"/>
  <c r="R655" i="6"/>
  <c r="S655" i="6" s="1"/>
  <c r="I652" i="6"/>
  <c r="R651" i="6"/>
  <c r="S651" i="6" s="1"/>
  <c r="F649" i="6"/>
  <c r="I648" i="6"/>
  <c r="R647" i="6"/>
  <c r="S647" i="6" s="1"/>
  <c r="R643" i="6"/>
  <c r="S643" i="6" s="1"/>
  <c r="F641" i="6"/>
  <c r="I640" i="6"/>
  <c r="R639" i="6"/>
  <c r="S639" i="6" s="1"/>
  <c r="R635" i="6"/>
  <c r="S635" i="6" s="1"/>
  <c r="F633" i="6"/>
  <c r="R631" i="6"/>
  <c r="S631" i="6" s="1"/>
  <c r="I629" i="6"/>
  <c r="W627" i="6"/>
  <c r="AB627" i="6" s="1"/>
  <c r="F625" i="6"/>
  <c r="I624" i="6"/>
  <c r="J624" i="6" s="1"/>
  <c r="W622" i="6"/>
  <c r="AB622" i="6" s="1"/>
  <c r="W620" i="6"/>
  <c r="AB620" i="6" s="1"/>
  <c r="U617" i="6"/>
  <c r="V617" i="6" s="1"/>
  <c r="F617" i="6"/>
  <c r="U615" i="6"/>
  <c r="V615" i="6" s="1"/>
  <c r="F615" i="6"/>
  <c r="U613" i="6"/>
  <c r="V613" i="6" s="1"/>
  <c r="F613" i="6"/>
  <c r="U611" i="6"/>
  <c r="V611" i="6" s="1"/>
  <c r="F611" i="6"/>
  <c r="U609" i="6"/>
  <c r="V609" i="6" s="1"/>
  <c r="F609" i="6"/>
  <c r="U607" i="6"/>
  <c r="V607" i="6" s="1"/>
  <c r="F607" i="6"/>
  <c r="U605" i="6"/>
  <c r="V605" i="6" s="1"/>
  <c r="U603" i="6"/>
  <c r="V603" i="6" s="1"/>
  <c r="F603" i="6"/>
  <c r="H600" i="6"/>
  <c r="I600" i="6"/>
  <c r="G599" i="6"/>
  <c r="W599" i="6"/>
  <c r="AB599" i="6" s="1"/>
  <c r="U597" i="6"/>
  <c r="V597" i="6" s="1"/>
  <c r="R597" i="6"/>
  <c r="S597" i="6" s="1"/>
  <c r="F597" i="6"/>
  <c r="H592" i="6"/>
  <c r="I592" i="6"/>
  <c r="G591" i="6"/>
  <c r="W591" i="6"/>
  <c r="AB591" i="6" s="1"/>
  <c r="I539" i="6"/>
  <c r="J539" i="6" s="1"/>
  <c r="Y516" i="6"/>
  <c r="AA516" i="6"/>
  <c r="H486" i="6"/>
  <c r="H470" i="6"/>
  <c r="G617" i="6"/>
  <c r="W617" i="6"/>
  <c r="AB617" i="6" s="1"/>
  <c r="G615" i="6"/>
  <c r="W615" i="6"/>
  <c r="AB615" i="6" s="1"/>
  <c r="G613" i="6"/>
  <c r="W613" i="6"/>
  <c r="AB613" i="6" s="1"/>
  <c r="G611" i="6"/>
  <c r="W611" i="6"/>
  <c r="AB611" i="6" s="1"/>
  <c r="G609" i="6"/>
  <c r="W609" i="6"/>
  <c r="AB609" i="6" s="1"/>
  <c r="G607" i="6"/>
  <c r="W607" i="6"/>
  <c r="G605" i="6"/>
  <c r="W605" i="6"/>
  <c r="AB605" i="6" s="1"/>
  <c r="G603" i="6"/>
  <c r="W603" i="6"/>
  <c r="AB603" i="6" s="1"/>
  <c r="H598" i="6"/>
  <c r="I598" i="6"/>
  <c r="J598" i="6" s="1"/>
  <c r="G597" i="6"/>
  <c r="W597" i="6"/>
  <c r="U595" i="6"/>
  <c r="V595" i="6" s="1"/>
  <c r="R595" i="6"/>
  <c r="S595" i="6" s="1"/>
  <c r="F595" i="6"/>
  <c r="G589" i="6"/>
  <c r="W589" i="6"/>
  <c r="AB589" i="6" s="1"/>
  <c r="I543" i="6"/>
  <c r="H543" i="6"/>
  <c r="H466" i="6"/>
  <c r="F759" i="6"/>
  <c r="I759" i="6" s="1"/>
  <c r="F755" i="6"/>
  <c r="F751" i="6"/>
  <c r="F747" i="6"/>
  <c r="F743" i="6"/>
  <c r="I743" i="6" s="1"/>
  <c r="R742" i="6"/>
  <c r="S742" i="6" s="1"/>
  <c r="F739" i="6"/>
  <c r="R738" i="6"/>
  <c r="S738" i="6" s="1"/>
  <c r="F735" i="6"/>
  <c r="R734" i="6"/>
  <c r="S734" i="6" s="1"/>
  <c r="F731" i="6"/>
  <c r="R730" i="6"/>
  <c r="S730" i="6" s="1"/>
  <c r="F727" i="6"/>
  <c r="R726" i="6"/>
  <c r="S726" i="6" s="1"/>
  <c r="F723" i="6"/>
  <c r="R722" i="6"/>
  <c r="S722" i="6" s="1"/>
  <c r="F719" i="6"/>
  <c r="R718" i="6"/>
  <c r="S718" i="6" s="1"/>
  <c r="F715" i="6"/>
  <c r="R714" i="6"/>
  <c r="S714" i="6" s="1"/>
  <c r="F711" i="6"/>
  <c r="R710" i="6"/>
  <c r="S710" i="6" s="1"/>
  <c r="F707" i="6"/>
  <c r="R706" i="6"/>
  <c r="S706" i="6" s="1"/>
  <c r="F703" i="6"/>
  <c r="R702" i="6"/>
  <c r="S702" i="6" s="1"/>
  <c r="F699" i="6"/>
  <c r="R698" i="6"/>
  <c r="S698" i="6" s="1"/>
  <c r="W696" i="6"/>
  <c r="X696" i="6" s="1"/>
  <c r="AA696" i="6" s="1"/>
  <c r="AD696" i="6" s="1"/>
  <c r="AE696" i="6" s="1"/>
  <c r="F696" i="6"/>
  <c r="W694" i="6"/>
  <c r="AB694" i="6" s="1"/>
  <c r="F694" i="6"/>
  <c r="W692" i="6"/>
  <c r="F692" i="6"/>
  <c r="W690" i="6"/>
  <c r="AB690" i="6" s="1"/>
  <c r="W688" i="6"/>
  <c r="AB688" i="6" s="1"/>
  <c r="F688" i="6"/>
  <c r="W686" i="6"/>
  <c r="F686" i="6"/>
  <c r="W684" i="6"/>
  <c r="AB684" i="6" s="1"/>
  <c r="W682" i="6"/>
  <c r="AB682" i="6" s="1"/>
  <c r="W680" i="6"/>
  <c r="F680" i="6"/>
  <c r="W678" i="6"/>
  <c r="F678" i="6"/>
  <c r="I678" i="6" s="1"/>
  <c r="W676" i="6"/>
  <c r="AB676" i="6" s="1"/>
  <c r="F676" i="6"/>
  <c r="R675" i="6"/>
  <c r="S675" i="6" s="1"/>
  <c r="W674" i="6"/>
  <c r="F671" i="6"/>
  <c r="H671" i="6" s="1"/>
  <c r="AB670" i="6"/>
  <c r="R668" i="6"/>
  <c r="F663" i="6"/>
  <c r="I662" i="6"/>
  <c r="R661" i="6"/>
  <c r="S661" i="6" s="1"/>
  <c r="F659" i="6"/>
  <c r="I658" i="6"/>
  <c r="R657" i="6"/>
  <c r="S657" i="6" s="1"/>
  <c r="F655" i="6"/>
  <c r="R653" i="6"/>
  <c r="S653" i="6" s="1"/>
  <c r="F651" i="6"/>
  <c r="R649" i="6"/>
  <c r="S649" i="6" s="1"/>
  <c r="F647" i="6"/>
  <c r="I646" i="6"/>
  <c r="R645" i="6"/>
  <c r="S645" i="6" s="1"/>
  <c r="R641" i="6"/>
  <c r="S641" i="6" s="1"/>
  <c r="F639" i="6"/>
  <c r="I638" i="6"/>
  <c r="R637" i="6"/>
  <c r="S637" i="6" s="1"/>
  <c r="F635" i="6"/>
  <c r="R633" i="6"/>
  <c r="S633" i="6" s="1"/>
  <c r="F631" i="6"/>
  <c r="W626" i="6"/>
  <c r="AB626" i="6" s="1"/>
  <c r="F626" i="6"/>
  <c r="W623" i="6"/>
  <c r="AB623" i="6" s="1"/>
  <c r="F623" i="6"/>
  <c r="W621" i="6"/>
  <c r="F621" i="6"/>
  <c r="J620" i="6"/>
  <c r="W619" i="6"/>
  <c r="AB619" i="6" s="1"/>
  <c r="F619" i="6"/>
  <c r="I618" i="6"/>
  <c r="I614" i="6"/>
  <c r="I612" i="6"/>
  <c r="J612" i="6" s="1"/>
  <c r="I610" i="6"/>
  <c r="J610" i="6" s="1"/>
  <c r="I606" i="6"/>
  <c r="J606" i="6" s="1"/>
  <c r="I602" i="6"/>
  <c r="U601" i="6"/>
  <c r="V601" i="6" s="1"/>
  <c r="R601" i="6"/>
  <c r="S601" i="6" s="1"/>
  <c r="F601" i="6"/>
  <c r="H596" i="6"/>
  <c r="I596" i="6"/>
  <c r="G595" i="6"/>
  <c r="W595" i="6"/>
  <c r="AB595" i="6" s="1"/>
  <c r="U593" i="6"/>
  <c r="V593" i="6" s="1"/>
  <c r="R593" i="6"/>
  <c r="S593" i="6" s="1"/>
  <c r="F593" i="6"/>
  <c r="I531" i="6"/>
  <c r="H531" i="6"/>
  <c r="AA512" i="6"/>
  <c r="F589" i="6"/>
  <c r="W587" i="6"/>
  <c r="AB587" i="6" s="1"/>
  <c r="W586" i="6"/>
  <c r="AB586" i="6" s="1"/>
  <c r="W585" i="6"/>
  <c r="AB585" i="6" s="1"/>
  <c r="W584" i="6"/>
  <c r="AB584" i="6" s="1"/>
  <c r="W583" i="6"/>
  <c r="AB583" i="6" s="1"/>
  <c r="W582" i="6"/>
  <c r="AB582" i="6" s="1"/>
  <c r="W581" i="6"/>
  <c r="AB581" i="6" s="1"/>
  <c r="W580" i="6"/>
  <c r="AB580" i="6" s="1"/>
  <c r="W579" i="6"/>
  <c r="AB579" i="6" s="1"/>
  <c r="W578" i="6"/>
  <c r="AB578" i="6" s="1"/>
  <c r="W577" i="6"/>
  <c r="AB577" i="6" s="1"/>
  <c r="W576" i="6"/>
  <c r="W575" i="6"/>
  <c r="AB575" i="6" s="1"/>
  <c r="W574" i="6"/>
  <c r="AB574" i="6" s="1"/>
  <c r="W573" i="6"/>
  <c r="AB573" i="6" s="1"/>
  <c r="W572" i="6"/>
  <c r="AB572" i="6" s="1"/>
  <c r="W571" i="6"/>
  <c r="AB571" i="6" s="1"/>
  <c r="W570" i="6"/>
  <c r="AB570" i="6" s="1"/>
  <c r="W569" i="6"/>
  <c r="W568" i="6"/>
  <c r="AB568" i="6" s="1"/>
  <c r="W567" i="6"/>
  <c r="F567" i="6" s="1"/>
  <c r="W566" i="6"/>
  <c r="AB566" i="6" s="1"/>
  <c r="W565" i="6"/>
  <c r="AB565" i="6" s="1"/>
  <c r="J565" i="6"/>
  <c r="W564" i="6"/>
  <c r="AB564" i="6" s="1"/>
  <c r="J564" i="6"/>
  <c r="W563" i="6"/>
  <c r="AB563" i="6" s="1"/>
  <c r="W562" i="6"/>
  <c r="J562" i="6"/>
  <c r="W561" i="6"/>
  <c r="AB561" i="6" s="1"/>
  <c r="W560" i="6"/>
  <c r="J560" i="6"/>
  <c r="W559" i="6"/>
  <c r="AB559" i="6" s="1"/>
  <c r="W558" i="6"/>
  <c r="AB558" i="6" s="1"/>
  <c r="J558" i="6"/>
  <c r="W557" i="6"/>
  <c r="AB557" i="6" s="1"/>
  <c r="W556" i="6"/>
  <c r="AB556" i="6" s="1"/>
  <c r="J556" i="6"/>
  <c r="W555" i="6"/>
  <c r="AB555" i="6" s="1"/>
  <c r="J555" i="6"/>
  <c r="W554" i="6"/>
  <c r="AB554" i="6" s="1"/>
  <c r="J554" i="6"/>
  <c r="W553" i="6"/>
  <c r="W552" i="6"/>
  <c r="J552" i="6"/>
  <c r="W551" i="6"/>
  <c r="W550" i="6"/>
  <c r="AB550" i="6" s="1"/>
  <c r="J550" i="6"/>
  <c r="W549" i="6"/>
  <c r="AB549" i="6" s="1"/>
  <c r="W548" i="6"/>
  <c r="X548" i="6" s="1"/>
  <c r="Y548" i="6" s="1"/>
  <c r="R547" i="6"/>
  <c r="S547" i="6" s="1"/>
  <c r="R545" i="6"/>
  <c r="S545" i="6" s="1"/>
  <c r="R544" i="6"/>
  <c r="S544" i="6" s="1"/>
  <c r="F544" i="6"/>
  <c r="U543" i="6"/>
  <c r="V543" i="6" s="1"/>
  <c r="U539" i="6"/>
  <c r="V539" i="6" s="1"/>
  <c r="U535" i="6"/>
  <c r="V535" i="6" s="1"/>
  <c r="U531" i="6"/>
  <c r="V531" i="6" s="1"/>
  <c r="U527" i="6"/>
  <c r="V527" i="6" s="1"/>
  <c r="U523" i="6"/>
  <c r="V523" i="6" s="1"/>
  <c r="R520" i="6"/>
  <c r="S520" i="6" s="1"/>
  <c r="U519" i="6"/>
  <c r="V519" i="6" s="1"/>
  <c r="R516" i="6"/>
  <c r="S516" i="6" s="1"/>
  <c r="U515" i="6"/>
  <c r="V515" i="6" s="1"/>
  <c r="R512" i="6"/>
  <c r="S512" i="6" s="1"/>
  <c r="U511" i="6"/>
  <c r="V511" i="6" s="1"/>
  <c r="R508" i="6"/>
  <c r="S508" i="6" s="1"/>
  <c r="U507" i="6"/>
  <c r="V507" i="6" s="1"/>
  <c r="U502" i="6"/>
  <c r="V502" i="6" s="1"/>
  <c r="U498" i="6"/>
  <c r="V498" i="6" s="1"/>
  <c r="U494" i="6"/>
  <c r="V494" i="6" s="1"/>
  <c r="U490" i="6"/>
  <c r="V490" i="6" s="1"/>
  <c r="U486" i="6"/>
  <c r="V486" i="6" s="1"/>
  <c r="U482" i="6"/>
  <c r="V482" i="6" s="1"/>
  <c r="U478" i="6"/>
  <c r="V478" i="6" s="1"/>
  <c r="U474" i="6"/>
  <c r="V474" i="6" s="1"/>
  <c r="U470" i="6"/>
  <c r="V470" i="6" s="1"/>
  <c r="U466" i="6"/>
  <c r="V466" i="6" s="1"/>
  <c r="R464" i="6"/>
  <c r="S464" i="6" s="1"/>
  <c r="R462" i="6"/>
  <c r="S462" i="6" s="1"/>
  <c r="F458" i="6"/>
  <c r="U458" i="6"/>
  <c r="V458" i="6" s="1"/>
  <c r="W457" i="6"/>
  <c r="AB457" i="6" s="1"/>
  <c r="F449" i="6"/>
  <c r="U449" i="6"/>
  <c r="V449" i="6" s="1"/>
  <c r="W448" i="6"/>
  <c r="AB448" i="6" s="1"/>
  <c r="F442" i="6"/>
  <c r="U442" i="6"/>
  <c r="V442" i="6" s="1"/>
  <c r="W441" i="6"/>
  <c r="F433" i="6"/>
  <c r="I433" i="6" s="1"/>
  <c r="U433" i="6"/>
  <c r="V433" i="6" s="1"/>
  <c r="W432" i="6"/>
  <c r="AB432" i="6" s="1"/>
  <c r="H430" i="6"/>
  <c r="F420" i="6"/>
  <c r="R420" i="6"/>
  <c r="S420" i="6" s="1"/>
  <c r="U420" i="6"/>
  <c r="V420" i="6" s="1"/>
  <c r="X407" i="6"/>
  <c r="Y407" i="6" s="1"/>
  <c r="X399" i="6"/>
  <c r="Y399" i="6" s="1"/>
  <c r="H376" i="6"/>
  <c r="H373" i="6"/>
  <c r="X593" i="6"/>
  <c r="R589" i="6"/>
  <c r="S589" i="6" s="1"/>
  <c r="I587" i="6"/>
  <c r="J587" i="6" s="1"/>
  <c r="I586" i="6"/>
  <c r="J586" i="6" s="1"/>
  <c r="I585" i="6"/>
  <c r="J585" i="6" s="1"/>
  <c r="I583" i="6"/>
  <c r="J583" i="6" s="1"/>
  <c r="I582" i="6"/>
  <c r="J582" i="6" s="1"/>
  <c r="I581" i="6"/>
  <c r="J581" i="6" s="1"/>
  <c r="I579" i="6"/>
  <c r="J579" i="6" s="1"/>
  <c r="I578" i="6"/>
  <c r="J578" i="6" s="1"/>
  <c r="I577" i="6"/>
  <c r="J577" i="6" s="1"/>
  <c r="I575" i="6"/>
  <c r="J575" i="6" s="1"/>
  <c r="I573" i="6"/>
  <c r="J573" i="6" s="1"/>
  <c r="I571" i="6"/>
  <c r="J571" i="6" s="1"/>
  <c r="I570" i="6"/>
  <c r="J570" i="6" s="1"/>
  <c r="I569" i="6"/>
  <c r="J569" i="6" s="1"/>
  <c r="I548" i="6"/>
  <c r="F547" i="6"/>
  <c r="I547" i="6" s="1"/>
  <c r="U540" i="6"/>
  <c r="V540" i="6" s="1"/>
  <c r="F540" i="6"/>
  <c r="U536" i="6"/>
  <c r="V536" i="6" s="1"/>
  <c r="F536" i="6"/>
  <c r="I536" i="6" s="1"/>
  <c r="U532" i="6"/>
  <c r="V532" i="6" s="1"/>
  <c r="F532" i="6"/>
  <c r="I532" i="6" s="1"/>
  <c r="U528" i="6"/>
  <c r="V528" i="6" s="1"/>
  <c r="F528" i="6"/>
  <c r="I528" i="6" s="1"/>
  <c r="U524" i="6"/>
  <c r="V524" i="6" s="1"/>
  <c r="F524" i="6"/>
  <c r="F520" i="6"/>
  <c r="F516" i="6"/>
  <c r="F512" i="6"/>
  <c r="F508" i="6"/>
  <c r="I508" i="6" s="1"/>
  <c r="U503" i="6"/>
  <c r="V503" i="6" s="1"/>
  <c r="F503" i="6"/>
  <c r="X502" i="6"/>
  <c r="U499" i="6"/>
  <c r="V499" i="6" s="1"/>
  <c r="F499" i="6"/>
  <c r="X498" i="6"/>
  <c r="U495" i="6"/>
  <c r="V495" i="6" s="1"/>
  <c r="F495" i="6"/>
  <c r="I495" i="6" s="1"/>
  <c r="X494" i="6"/>
  <c r="U491" i="6"/>
  <c r="V491" i="6" s="1"/>
  <c r="F491" i="6"/>
  <c r="U487" i="6"/>
  <c r="V487" i="6" s="1"/>
  <c r="F487" i="6"/>
  <c r="X486" i="6"/>
  <c r="U483" i="6"/>
  <c r="V483" i="6" s="1"/>
  <c r="F483" i="6"/>
  <c r="U479" i="6"/>
  <c r="V479" i="6" s="1"/>
  <c r="F479" i="6"/>
  <c r="X478" i="6"/>
  <c r="AA478" i="6" s="1"/>
  <c r="AD478" i="6" s="1"/>
  <c r="AE478" i="6" s="1"/>
  <c r="U475" i="6"/>
  <c r="V475" i="6" s="1"/>
  <c r="F475" i="6"/>
  <c r="U471" i="6"/>
  <c r="V471" i="6" s="1"/>
  <c r="F471" i="6"/>
  <c r="X470" i="6"/>
  <c r="U467" i="6"/>
  <c r="V467" i="6" s="1"/>
  <c r="F467" i="6"/>
  <c r="F462" i="6"/>
  <c r="I462" i="6" s="1"/>
  <c r="X460" i="6"/>
  <c r="F453" i="6"/>
  <c r="U453" i="6"/>
  <c r="V453" i="6" s="1"/>
  <c r="H451" i="6"/>
  <c r="F446" i="6"/>
  <c r="U446" i="6"/>
  <c r="V446" i="6" s="1"/>
  <c r="F429" i="6"/>
  <c r="U429" i="6"/>
  <c r="V429" i="6" s="1"/>
  <c r="F424" i="6"/>
  <c r="R424" i="6"/>
  <c r="S424" i="6" s="1"/>
  <c r="U424" i="6"/>
  <c r="V424" i="6" s="1"/>
  <c r="R419" i="6"/>
  <c r="S419" i="6" s="1"/>
  <c r="F419" i="6"/>
  <c r="F418" i="6"/>
  <c r="U418" i="6"/>
  <c r="V418" i="6" s="1"/>
  <c r="R418" i="6"/>
  <c r="S418" i="6" s="1"/>
  <c r="I414" i="6"/>
  <c r="H414" i="6"/>
  <c r="H548" i="6"/>
  <c r="U547" i="6"/>
  <c r="V547" i="6" s="1"/>
  <c r="R543" i="6"/>
  <c r="S543" i="6" s="1"/>
  <c r="H542" i="6"/>
  <c r="J542" i="6" s="1"/>
  <c r="R539" i="6"/>
  <c r="S539" i="6" s="1"/>
  <c r="H538" i="6"/>
  <c r="J538" i="6" s="1"/>
  <c r="R535" i="6"/>
  <c r="S535" i="6" s="1"/>
  <c r="R531" i="6"/>
  <c r="S531" i="6" s="1"/>
  <c r="H530" i="6"/>
  <c r="J530" i="6" s="1"/>
  <c r="R527" i="6"/>
  <c r="S527" i="6" s="1"/>
  <c r="R523" i="6"/>
  <c r="S523" i="6" s="1"/>
  <c r="U520" i="6"/>
  <c r="V520" i="6" s="1"/>
  <c r="R519" i="6"/>
  <c r="S519" i="6" s="1"/>
  <c r="U516" i="6"/>
  <c r="V516" i="6" s="1"/>
  <c r="R515" i="6"/>
  <c r="S515" i="6" s="1"/>
  <c r="U512" i="6"/>
  <c r="V512" i="6" s="1"/>
  <c r="R511" i="6"/>
  <c r="S511" i="6" s="1"/>
  <c r="U508" i="6"/>
  <c r="V508" i="6" s="1"/>
  <c r="R507" i="6"/>
  <c r="S507" i="6" s="1"/>
  <c r="W465" i="6"/>
  <c r="AB465" i="6" s="1"/>
  <c r="F465" i="6"/>
  <c r="U465" i="6"/>
  <c r="V465" i="6" s="1"/>
  <c r="W464" i="6"/>
  <c r="U462" i="6"/>
  <c r="V462" i="6" s="1"/>
  <c r="F457" i="6"/>
  <c r="U457" i="6"/>
  <c r="V457" i="6" s="1"/>
  <c r="W456" i="6"/>
  <c r="F450" i="6"/>
  <c r="U450" i="6"/>
  <c r="V450" i="6" s="1"/>
  <c r="W449" i="6"/>
  <c r="AB449" i="6" s="1"/>
  <c r="F441" i="6"/>
  <c r="U441" i="6"/>
  <c r="V441" i="6" s="1"/>
  <c r="W440" i="6"/>
  <c r="AB440" i="6" s="1"/>
  <c r="H439" i="6"/>
  <c r="R423" i="6"/>
  <c r="S423" i="6" s="1"/>
  <c r="F423" i="6"/>
  <c r="H423" i="6" s="1"/>
  <c r="F422" i="6"/>
  <c r="U422" i="6"/>
  <c r="V422" i="6" s="1"/>
  <c r="R422" i="6"/>
  <c r="S422" i="6" s="1"/>
  <c r="I415" i="6"/>
  <c r="H415" i="6"/>
  <c r="X543" i="6"/>
  <c r="F461" i="6"/>
  <c r="U461" i="6"/>
  <c r="V461" i="6" s="1"/>
  <c r="H459" i="6"/>
  <c r="F454" i="6"/>
  <c r="U454" i="6"/>
  <c r="V454" i="6" s="1"/>
  <c r="X452" i="6"/>
  <c r="F445" i="6"/>
  <c r="U445" i="6"/>
  <c r="V445" i="6" s="1"/>
  <c r="H443" i="6"/>
  <c r="F437" i="6"/>
  <c r="U437" i="6"/>
  <c r="V437" i="6" s="1"/>
  <c r="H435" i="6"/>
  <c r="H434" i="6"/>
  <c r="H428" i="6"/>
  <c r="J428" i="6" s="1"/>
  <c r="U427" i="6"/>
  <c r="V427" i="6" s="1"/>
  <c r="F427" i="6"/>
  <c r="H427" i="6" s="1"/>
  <c r="R427" i="6"/>
  <c r="S427" i="6" s="1"/>
  <c r="F426" i="6"/>
  <c r="U426" i="6"/>
  <c r="V426" i="6" s="1"/>
  <c r="R426" i="6"/>
  <c r="S426" i="6" s="1"/>
  <c r="F416" i="6"/>
  <c r="R416" i="6"/>
  <c r="S416" i="6" s="1"/>
  <c r="U416" i="6"/>
  <c r="V416" i="6" s="1"/>
  <c r="H380" i="6"/>
  <c r="H377" i="6"/>
  <c r="X461" i="6"/>
  <c r="X453" i="6"/>
  <c r="X445" i="6"/>
  <c r="U438" i="6"/>
  <c r="V438" i="6" s="1"/>
  <c r="X437" i="6"/>
  <c r="U434" i="6"/>
  <c r="V434" i="6" s="1"/>
  <c r="U430" i="6"/>
  <c r="V430" i="6" s="1"/>
  <c r="X429" i="6"/>
  <c r="U428" i="6"/>
  <c r="V428" i="6" s="1"/>
  <c r="D427" i="6"/>
  <c r="D424" i="6"/>
  <c r="D423" i="6"/>
  <c r="D420" i="6"/>
  <c r="D419" i="6"/>
  <c r="D416" i="6"/>
  <c r="R414" i="6"/>
  <c r="S414" i="6" s="1"/>
  <c r="U412" i="6"/>
  <c r="V412" i="6" s="1"/>
  <c r="D412" i="6"/>
  <c r="U405" i="6"/>
  <c r="V405" i="6" s="1"/>
  <c r="U404" i="6"/>
  <c r="V404" i="6" s="1"/>
  <c r="F403" i="6"/>
  <c r="U397" i="6"/>
  <c r="V397" i="6" s="1"/>
  <c r="U396" i="6"/>
  <c r="V396" i="6" s="1"/>
  <c r="F395" i="6"/>
  <c r="H395" i="6" s="1"/>
  <c r="U389" i="6"/>
  <c r="V389" i="6" s="1"/>
  <c r="U388" i="6"/>
  <c r="V388" i="6" s="1"/>
  <c r="F387" i="6"/>
  <c r="U381" i="6"/>
  <c r="V381" i="6" s="1"/>
  <c r="X380" i="6"/>
  <c r="U377" i="6"/>
  <c r="V377" i="6" s="1"/>
  <c r="X376" i="6"/>
  <c r="U373" i="6"/>
  <c r="V373" i="6" s="1"/>
  <c r="W370" i="6"/>
  <c r="R367" i="6"/>
  <c r="W364" i="6"/>
  <c r="AB364" i="6" s="1"/>
  <c r="X363" i="6"/>
  <c r="AA363" i="6" s="1"/>
  <c r="AB363" i="6" s="1"/>
  <c r="U338" i="6"/>
  <c r="V338" i="6" s="1"/>
  <c r="U336" i="6"/>
  <c r="V336" i="6" s="1"/>
  <c r="U334" i="6"/>
  <c r="V334" i="6" s="1"/>
  <c r="U332" i="6"/>
  <c r="V332" i="6" s="1"/>
  <c r="U328" i="6"/>
  <c r="V328" i="6" s="1"/>
  <c r="F328" i="6"/>
  <c r="H321" i="6"/>
  <c r="H319" i="6"/>
  <c r="H317" i="6"/>
  <c r="H315" i="6"/>
  <c r="H313" i="6"/>
  <c r="H311" i="6"/>
  <c r="F307" i="6"/>
  <c r="U307" i="6"/>
  <c r="V307" i="6" s="1"/>
  <c r="H295" i="6"/>
  <c r="X267" i="6"/>
  <c r="AA267" i="6" s="1"/>
  <c r="AB267" i="6"/>
  <c r="U329" i="6"/>
  <c r="V329" i="6" s="1"/>
  <c r="U324" i="6"/>
  <c r="V324" i="6" s="1"/>
  <c r="F324" i="6"/>
  <c r="U322" i="6"/>
  <c r="V322" i="6" s="1"/>
  <c r="F322" i="6"/>
  <c r="U320" i="6"/>
  <c r="V320" i="6" s="1"/>
  <c r="F320" i="6"/>
  <c r="U318" i="6"/>
  <c r="V318" i="6" s="1"/>
  <c r="F318" i="6"/>
  <c r="U316" i="6"/>
  <c r="V316" i="6" s="1"/>
  <c r="F316" i="6"/>
  <c r="U314" i="6"/>
  <c r="V314" i="6" s="1"/>
  <c r="F314" i="6"/>
  <c r="U312" i="6"/>
  <c r="V312" i="6" s="1"/>
  <c r="U310" i="6"/>
  <c r="V310" i="6" s="1"/>
  <c r="H306" i="6"/>
  <c r="H302" i="6"/>
  <c r="H298" i="6"/>
  <c r="H294" i="6"/>
  <c r="H290" i="6"/>
  <c r="X269" i="6"/>
  <c r="AA269" i="6" s="1"/>
  <c r="AB269" i="6"/>
  <c r="U414" i="6"/>
  <c r="V414" i="6" s="1"/>
  <c r="R412" i="6"/>
  <c r="S412" i="6" s="1"/>
  <c r="F412" i="6"/>
  <c r="AA387" i="6"/>
  <c r="U339" i="6"/>
  <c r="V339" i="6" s="1"/>
  <c r="U337" i="6"/>
  <c r="V337" i="6" s="1"/>
  <c r="U335" i="6"/>
  <c r="V335" i="6" s="1"/>
  <c r="U333" i="6"/>
  <c r="V333" i="6" s="1"/>
  <c r="U331" i="6"/>
  <c r="V331" i="6" s="1"/>
  <c r="R328" i="6"/>
  <c r="S328" i="6" s="1"/>
  <c r="F309" i="6"/>
  <c r="U309" i="6"/>
  <c r="V309" i="6" s="1"/>
  <c r="H305" i="6"/>
  <c r="H289" i="6"/>
  <c r="X270" i="6"/>
  <c r="R415" i="6"/>
  <c r="S415" i="6" s="1"/>
  <c r="R411" i="6"/>
  <c r="S411" i="6" s="1"/>
  <c r="U410" i="6"/>
  <c r="V410" i="6" s="1"/>
  <c r="U407" i="6"/>
  <c r="V407" i="6" s="1"/>
  <c r="R403" i="6"/>
  <c r="S403" i="6" s="1"/>
  <c r="U402" i="6"/>
  <c r="V402" i="6" s="1"/>
  <c r="U399" i="6"/>
  <c r="V399" i="6" s="1"/>
  <c r="R395" i="6"/>
  <c r="S395" i="6" s="1"/>
  <c r="U394" i="6"/>
  <c r="V394" i="6" s="1"/>
  <c r="U391" i="6"/>
  <c r="V391" i="6" s="1"/>
  <c r="R387" i="6"/>
  <c r="S387" i="6" s="1"/>
  <c r="U386" i="6"/>
  <c r="V386" i="6" s="1"/>
  <c r="U383" i="6"/>
  <c r="V383" i="6" s="1"/>
  <c r="U380" i="6"/>
  <c r="V380" i="6" s="1"/>
  <c r="U376" i="6"/>
  <c r="V376" i="6" s="1"/>
  <c r="F370" i="6"/>
  <c r="H370" i="6" s="1"/>
  <c r="R369" i="6"/>
  <c r="R363" i="6"/>
  <c r="R338" i="6"/>
  <c r="S338" i="6" s="1"/>
  <c r="F338" i="6"/>
  <c r="H338" i="6" s="1"/>
  <c r="R336" i="6"/>
  <c r="S336" i="6" s="1"/>
  <c r="F336" i="6"/>
  <c r="H336" i="6" s="1"/>
  <c r="R334" i="6"/>
  <c r="S334" i="6" s="1"/>
  <c r="F334" i="6"/>
  <c r="H334" i="6" s="1"/>
  <c r="R332" i="6"/>
  <c r="S332" i="6" s="1"/>
  <c r="F332" i="6"/>
  <c r="H332" i="6" s="1"/>
  <c r="R329" i="6"/>
  <c r="S329" i="6" s="1"/>
  <c r="X323" i="6"/>
  <c r="X321" i="6"/>
  <c r="AA321" i="6" s="1"/>
  <c r="AD321" i="6" s="1"/>
  <c r="AE321" i="6" s="1"/>
  <c r="X319" i="6"/>
  <c r="AA319" i="6" s="1"/>
  <c r="AD319" i="6" s="1"/>
  <c r="AE319" i="6" s="1"/>
  <c r="X317" i="6"/>
  <c r="AA317" i="6" s="1"/>
  <c r="AD317" i="6" s="1"/>
  <c r="AE317" i="6" s="1"/>
  <c r="X315" i="6"/>
  <c r="AA315" i="6" s="1"/>
  <c r="AD315" i="6" s="1"/>
  <c r="AE315" i="6" s="1"/>
  <c r="X313" i="6"/>
  <c r="AA313" i="6" s="1"/>
  <c r="AD313" i="6" s="1"/>
  <c r="AE313" i="6" s="1"/>
  <c r="X311" i="6"/>
  <c r="AA311" i="6" s="1"/>
  <c r="AD311" i="6" s="1"/>
  <c r="AE311" i="6" s="1"/>
  <c r="F308" i="6"/>
  <c r="U308" i="6"/>
  <c r="V308" i="6" s="1"/>
  <c r="H296" i="6"/>
  <c r="X309" i="6"/>
  <c r="AA309" i="6" s="1"/>
  <c r="AD309" i="6" s="1"/>
  <c r="AE309" i="6" s="1"/>
  <c r="X308" i="6"/>
  <c r="AA308" i="6" s="1"/>
  <c r="X307" i="6"/>
  <c r="AA307" i="6" s="1"/>
  <c r="AD307" i="6" s="1"/>
  <c r="AE307" i="6" s="1"/>
  <c r="X306" i="6"/>
  <c r="AA306" i="6" s="1"/>
  <c r="AD306" i="6" s="1"/>
  <c r="AE306" i="6" s="1"/>
  <c r="X305" i="6"/>
  <c r="AA305" i="6" s="1"/>
  <c r="X304" i="6"/>
  <c r="AA304" i="6" s="1"/>
  <c r="AD304" i="6" s="1"/>
  <c r="AE304" i="6" s="1"/>
  <c r="X303" i="6"/>
  <c r="AA303" i="6" s="1"/>
  <c r="X302" i="6"/>
  <c r="AA302" i="6" s="1"/>
  <c r="AD302" i="6" s="1"/>
  <c r="AE302" i="6" s="1"/>
  <c r="X301" i="6"/>
  <c r="AA301" i="6" s="1"/>
  <c r="AD301" i="6" s="1"/>
  <c r="AE301" i="6" s="1"/>
  <c r="X300" i="6"/>
  <c r="AA300" i="6" s="1"/>
  <c r="AD300" i="6" s="1"/>
  <c r="AE300" i="6" s="1"/>
  <c r="X299" i="6"/>
  <c r="AA299" i="6" s="1"/>
  <c r="AD299" i="6" s="1"/>
  <c r="AE299" i="6" s="1"/>
  <c r="X298" i="6"/>
  <c r="AA298" i="6" s="1"/>
  <c r="AD298" i="6" s="1"/>
  <c r="AE298" i="6" s="1"/>
  <c r="X297" i="6"/>
  <c r="AA297" i="6" s="1"/>
  <c r="AD297" i="6" s="1"/>
  <c r="AE297" i="6" s="1"/>
  <c r="X296" i="6"/>
  <c r="AA296" i="6" s="1"/>
  <c r="AD296" i="6" s="1"/>
  <c r="AE296" i="6" s="1"/>
  <c r="X295" i="6"/>
  <c r="AA295" i="6" s="1"/>
  <c r="AD295" i="6" s="1"/>
  <c r="AE295" i="6" s="1"/>
  <c r="X294" i="6"/>
  <c r="AA294" i="6" s="1"/>
  <c r="AD294" i="6" s="1"/>
  <c r="AE294" i="6" s="1"/>
  <c r="X293" i="6"/>
  <c r="AA293" i="6" s="1"/>
  <c r="AD293" i="6" s="1"/>
  <c r="AE293" i="6" s="1"/>
  <c r="X292" i="6"/>
  <c r="AA292" i="6" s="1"/>
  <c r="AD292" i="6" s="1"/>
  <c r="AE292" i="6" s="1"/>
  <c r="X291" i="6"/>
  <c r="AA291" i="6" s="1"/>
  <c r="AD291" i="6" s="1"/>
  <c r="AE291" i="6" s="1"/>
  <c r="X290" i="6"/>
  <c r="AA290" i="6" s="1"/>
  <c r="AD290" i="6" s="1"/>
  <c r="AE290" i="6" s="1"/>
  <c r="X289" i="6"/>
  <c r="AA289" i="6" s="1"/>
  <c r="AD289" i="6" s="1"/>
  <c r="AE289" i="6" s="1"/>
  <c r="X288" i="6"/>
  <c r="AA288" i="6" s="1"/>
  <c r="AD288" i="6" s="1"/>
  <c r="AE288" i="6" s="1"/>
  <c r="X284" i="6"/>
  <c r="R283" i="6"/>
  <c r="X278" i="6"/>
  <c r="AA278" i="6" s="1"/>
  <c r="X273" i="6"/>
  <c r="AA273" i="6" s="1"/>
  <c r="R250" i="6"/>
  <c r="S250" i="6" s="1"/>
  <c r="U250" i="6"/>
  <c r="V250" i="6" s="1"/>
  <c r="AA281" i="6"/>
  <c r="D263" i="6"/>
  <c r="T263" i="6"/>
  <c r="W263" i="6"/>
  <c r="D261" i="6"/>
  <c r="T261" i="6"/>
  <c r="W261" i="6"/>
  <c r="D259" i="6"/>
  <c r="T259" i="6"/>
  <c r="W259" i="6"/>
  <c r="D257" i="6"/>
  <c r="T257" i="6"/>
  <c r="W257" i="6"/>
  <c r="D255" i="6"/>
  <c r="T255" i="6"/>
  <c r="W255" i="6"/>
  <c r="D253" i="6"/>
  <c r="T253" i="6"/>
  <c r="W253" i="6"/>
  <c r="R249" i="6"/>
  <c r="F249" i="6"/>
  <c r="U249" i="6"/>
  <c r="V249" i="6" s="1"/>
  <c r="T284" i="6"/>
  <c r="T276" i="6"/>
  <c r="W275" i="6"/>
  <c r="D275" i="6"/>
  <c r="AA272" i="6"/>
  <c r="G259" i="6"/>
  <c r="G257" i="6"/>
  <c r="G255" i="6"/>
  <c r="G253" i="6"/>
  <c r="D246" i="6"/>
  <c r="W246" i="6"/>
  <c r="G246" i="6"/>
  <c r="G245" i="6"/>
  <c r="W245" i="6"/>
  <c r="X245" i="6" s="1"/>
  <c r="D245" i="6"/>
  <c r="T245" i="6"/>
  <c r="R243" i="6"/>
  <c r="S243" i="6" s="1"/>
  <c r="F243" i="6"/>
  <c r="I243" i="6" s="1"/>
  <c r="W322" i="6"/>
  <c r="W320" i="6"/>
  <c r="AB320" i="6" s="1"/>
  <c r="W318" i="6"/>
  <c r="AB318" i="6" s="1"/>
  <c r="W316" i="6"/>
  <c r="AB316" i="6" s="1"/>
  <c r="W314" i="6"/>
  <c r="AB314" i="6" s="1"/>
  <c r="W312" i="6"/>
  <c r="AB312" i="6" s="1"/>
  <c r="W310" i="6"/>
  <c r="F310" i="6" s="1"/>
  <c r="I310" i="6" s="1"/>
  <c r="U306" i="6"/>
  <c r="V306" i="6" s="1"/>
  <c r="U305" i="6"/>
  <c r="V305" i="6" s="1"/>
  <c r="U304" i="6"/>
  <c r="V304" i="6" s="1"/>
  <c r="U303" i="6"/>
  <c r="V303" i="6" s="1"/>
  <c r="U302" i="6"/>
  <c r="V302" i="6" s="1"/>
  <c r="U301" i="6"/>
  <c r="V301" i="6" s="1"/>
  <c r="U300" i="6"/>
  <c r="V300" i="6" s="1"/>
  <c r="U299" i="6"/>
  <c r="V299" i="6" s="1"/>
  <c r="U298" i="6"/>
  <c r="V298" i="6" s="1"/>
  <c r="U297" i="6"/>
  <c r="V297" i="6" s="1"/>
  <c r="U296" i="6"/>
  <c r="V296" i="6" s="1"/>
  <c r="U295" i="6"/>
  <c r="V295" i="6" s="1"/>
  <c r="U294" i="6"/>
  <c r="V294" i="6" s="1"/>
  <c r="U293" i="6"/>
  <c r="V293" i="6" s="1"/>
  <c r="U292" i="6"/>
  <c r="V292" i="6" s="1"/>
  <c r="U291" i="6"/>
  <c r="V291" i="6" s="1"/>
  <c r="U290" i="6"/>
  <c r="V290" i="6" s="1"/>
  <c r="U289" i="6"/>
  <c r="V289" i="6" s="1"/>
  <c r="U288" i="6"/>
  <c r="V288" i="6" s="1"/>
  <c r="U287" i="6"/>
  <c r="V287" i="6" s="1"/>
  <c r="X287" i="6"/>
  <c r="AA287" i="6" s="1"/>
  <c r="W282" i="6"/>
  <c r="AA277" i="6"/>
  <c r="D264" i="6"/>
  <c r="W264" i="6"/>
  <c r="D262" i="6"/>
  <c r="T262" i="6"/>
  <c r="W262" i="6"/>
  <c r="D260" i="6"/>
  <c r="T260" i="6"/>
  <c r="W260" i="6"/>
  <c r="D258" i="6"/>
  <c r="T258" i="6"/>
  <c r="W258" i="6"/>
  <c r="D256" i="6"/>
  <c r="T256" i="6"/>
  <c r="W256" i="6"/>
  <c r="D254" i="6"/>
  <c r="T254" i="6"/>
  <c r="W254" i="6"/>
  <c r="D252" i="6"/>
  <c r="T252" i="6"/>
  <c r="W252" i="6"/>
  <c r="X240" i="6"/>
  <c r="AA240" i="6" s="1"/>
  <c r="W232" i="6"/>
  <c r="AB215" i="6"/>
  <c r="X215" i="6"/>
  <c r="AA215" i="6" s="1"/>
  <c r="F211" i="6"/>
  <c r="U211" i="6"/>
  <c r="V211" i="6" s="1"/>
  <c r="X206" i="6"/>
  <c r="AA206" i="6" s="1"/>
  <c r="AD206" i="6" s="1"/>
  <c r="AE206" i="6" s="1"/>
  <c r="X202" i="6"/>
  <c r="AA202" i="6" s="1"/>
  <c r="AD202" i="6" s="1"/>
  <c r="AE202" i="6" s="1"/>
  <c r="W244" i="6"/>
  <c r="X243" i="6"/>
  <c r="W238" i="6"/>
  <c r="W237" i="6"/>
  <c r="X237" i="6" s="1"/>
  <c r="H237" i="6"/>
  <c r="W233" i="6"/>
  <c r="D231" i="6"/>
  <c r="W231" i="6"/>
  <c r="AB231" i="6" s="1"/>
  <c r="W230" i="6"/>
  <c r="W226" i="6"/>
  <c r="AB221" i="6"/>
  <c r="W217" i="6"/>
  <c r="F208" i="6"/>
  <c r="U208" i="6"/>
  <c r="V208" i="6" s="1"/>
  <c r="X207" i="6"/>
  <c r="F204" i="6"/>
  <c r="U204" i="6"/>
  <c r="V204" i="6" s="1"/>
  <c r="F200" i="6"/>
  <c r="U200" i="6"/>
  <c r="V200" i="6" s="1"/>
  <c r="AB199" i="6"/>
  <c r="X199" i="6"/>
  <c r="AB191" i="6"/>
  <c r="X191" i="6"/>
  <c r="X247" i="6"/>
  <c r="X241" i="6"/>
  <c r="D236" i="6"/>
  <c r="D233" i="6"/>
  <c r="D232" i="6"/>
  <c r="D230" i="6"/>
  <c r="W229" i="6"/>
  <c r="D229" i="6"/>
  <c r="U228" i="6"/>
  <c r="V228" i="6" s="1"/>
  <c r="D226" i="6"/>
  <c r="W218" i="6"/>
  <c r="AB218" i="6" s="1"/>
  <c r="D218" i="6"/>
  <c r="U216" i="6"/>
  <c r="V216" i="6" s="1"/>
  <c r="X213" i="6"/>
  <c r="AA213" i="6" s="1"/>
  <c r="AB213" i="6"/>
  <c r="X210" i="6"/>
  <c r="AA210" i="6" s="1"/>
  <c r="F209" i="6"/>
  <c r="U209" i="6"/>
  <c r="V209" i="6" s="1"/>
  <c r="D205" i="6"/>
  <c r="W205" i="6"/>
  <c r="D201" i="6"/>
  <c r="W201" i="6"/>
  <c r="F201" i="6" s="1"/>
  <c r="Y200" i="6"/>
  <c r="AA196" i="6"/>
  <c r="AD196" i="6" s="1"/>
  <c r="AE196" i="6" s="1"/>
  <c r="Y196" i="6"/>
  <c r="X251" i="6"/>
  <c r="D249" i="6"/>
  <c r="F247" i="6"/>
  <c r="I247" i="6" s="1"/>
  <c r="U242" i="6"/>
  <c r="V242" i="6" s="1"/>
  <c r="U241" i="6"/>
  <c r="V241" i="6" s="1"/>
  <c r="F241" i="6"/>
  <c r="G238" i="6"/>
  <c r="T237" i="6"/>
  <c r="W236" i="6"/>
  <c r="X235" i="6"/>
  <c r="D228" i="6"/>
  <c r="D224" i="6"/>
  <c r="W224" i="6"/>
  <c r="AB224" i="6" s="1"/>
  <c r="D223" i="6"/>
  <c r="W223" i="6"/>
  <c r="W222" i="6"/>
  <c r="Y221" i="6"/>
  <c r="D217" i="6"/>
  <c r="D215" i="6"/>
  <c r="F210" i="6"/>
  <c r="U210" i="6"/>
  <c r="V210" i="6" s="1"/>
  <c r="G205" i="6"/>
  <c r="G201" i="6"/>
  <c r="U206" i="6"/>
  <c r="V206" i="6" s="1"/>
  <c r="U202" i="6"/>
  <c r="V202" i="6" s="1"/>
  <c r="U198" i="6"/>
  <c r="V198" i="6" s="1"/>
  <c r="W197" i="6"/>
  <c r="U194" i="6"/>
  <c r="V194" i="6" s="1"/>
  <c r="W193" i="6"/>
  <c r="U190" i="6"/>
  <c r="V190" i="6" s="1"/>
  <c r="W189" i="6"/>
  <c r="F189" i="6" s="1"/>
  <c r="R188" i="6"/>
  <c r="S188" i="6" s="1"/>
  <c r="W181" i="6"/>
  <c r="G181" i="6"/>
  <c r="G179" i="6"/>
  <c r="G175" i="6"/>
  <c r="G162" i="6"/>
  <c r="W161" i="6"/>
  <c r="G161" i="6"/>
  <c r="X158" i="6"/>
  <c r="D158" i="6"/>
  <c r="G158" i="6"/>
  <c r="AB154" i="6"/>
  <c r="X134" i="6"/>
  <c r="AA134" i="6" s="1"/>
  <c r="D197" i="6"/>
  <c r="D193" i="6"/>
  <c r="D189" i="6"/>
  <c r="W184" i="6"/>
  <c r="X184" i="6" s="1"/>
  <c r="U183" i="6"/>
  <c r="V183" i="6" s="1"/>
  <c r="H182" i="6"/>
  <c r="D182" i="6"/>
  <c r="W179" i="6"/>
  <c r="W175" i="6"/>
  <c r="R153" i="6"/>
  <c r="X150" i="6"/>
  <c r="AA150" i="6" s="1"/>
  <c r="AB150" i="6" s="1"/>
  <c r="R149" i="6"/>
  <c r="X148" i="6"/>
  <c r="AA148" i="6" s="1"/>
  <c r="R145" i="6"/>
  <c r="W216" i="6"/>
  <c r="W212" i="6"/>
  <c r="F212" i="6" s="1"/>
  <c r="U196" i="6"/>
  <c r="V196" i="6" s="1"/>
  <c r="U192" i="6"/>
  <c r="V192" i="6" s="1"/>
  <c r="U188" i="6"/>
  <c r="V188" i="6" s="1"/>
  <c r="T183" i="6"/>
  <c r="W182" i="6"/>
  <c r="W180" i="6"/>
  <c r="X180" i="6" s="1"/>
  <c r="G166" i="6"/>
  <c r="W165" i="6"/>
  <c r="AB165" i="6" s="1"/>
  <c r="G165" i="6"/>
  <c r="AB155" i="6"/>
  <c r="T155" i="6"/>
  <c r="G155" i="6"/>
  <c r="D154" i="6"/>
  <c r="G154" i="6"/>
  <c r="T154" i="6"/>
  <c r="AB134" i="6"/>
  <c r="R157" i="6"/>
  <c r="D150" i="6"/>
  <c r="G150" i="6"/>
  <c r="T150" i="6"/>
  <c r="D148" i="6"/>
  <c r="G148" i="6"/>
  <c r="T148" i="6"/>
  <c r="D146" i="6"/>
  <c r="G146" i="6"/>
  <c r="T146" i="6"/>
  <c r="T144" i="6"/>
  <c r="G144" i="6"/>
  <c r="T140" i="6"/>
  <c r="G140" i="6"/>
  <c r="G138" i="6"/>
  <c r="T136" i="6"/>
  <c r="F135" i="6"/>
  <c r="H135" i="6" s="1"/>
  <c r="W132" i="6"/>
  <c r="AB132" i="6" s="1"/>
  <c r="G132" i="6"/>
  <c r="R118" i="6"/>
  <c r="S118" i="6" s="1"/>
  <c r="I118" i="6"/>
  <c r="J118" i="6" s="1"/>
  <c r="R115" i="6"/>
  <c r="S115" i="6" s="1"/>
  <c r="F115" i="6"/>
  <c r="H115" i="6" s="1"/>
  <c r="U110" i="6"/>
  <c r="V110" i="6" s="1"/>
  <c r="F110" i="6"/>
  <c r="H83" i="6"/>
  <c r="I83" i="6"/>
  <c r="U102" i="6"/>
  <c r="V102" i="6" s="1"/>
  <c r="F102" i="6"/>
  <c r="R102" i="6"/>
  <c r="S102" i="6" s="1"/>
  <c r="U100" i="6"/>
  <c r="V100" i="6" s="1"/>
  <c r="F100" i="6"/>
  <c r="H100" i="6" s="1"/>
  <c r="R100" i="6"/>
  <c r="S100" i="6" s="1"/>
  <c r="U98" i="6"/>
  <c r="V98" i="6" s="1"/>
  <c r="F98" i="6"/>
  <c r="H98" i="6" s="1"/>
  <c r="R98" i="6"/>
  <c r="S98" i="6" s="1"/>
  <c r="U96" i="6"/>
  <c r="V96" i="6" s="1"/>
  <c r="F96" i="6"/>
  <c r="H96" i="6" s="1"/>
  <c r="R96" i="6"/>
  <c r="S96" i="6" s="1"/>
  <c r="G94" i="6"/>
  <c r="W94" i="6"/>
  <c r="AB94" i="6" s="1"/>
  <c r="D94" i="6"/>
  <c r="AB142" i="6"/>
  <c r="T142" i="6"/>
  <c r="G142" i="6"/>
  <c r="AB138" i="6"/>
  <c r="W136" i="6"/>
  <c r="AB136" i="6" s="1"/>
  <c r="G134" i="6"/>
  <c r="T130" i="6"/>
  <c r="G130" i="6"/>
  <c r="W126" i="6"/>
  <c r="AB126" i="6" s="1"/>
  <c r="W125" i="6"/>
  <c r="G125" i="6"/>
  <c r="W124" i="6"/>
  <c r="G124" i="6"/>
  <c r="R122" i="6"/>
  <c r="S122" i="6" s="1"/>
  <c r="F120" i="6"/>
  <c r="R119" i="6"/>
  <c r="S119" i="6" s="1"/>
  <c r="F119" i="6"/>
  <c r="H119" i="6" s="1"/>
  <c r="R114" i="6"/>
  <c r="S114" i="6" s="1"/>
  <c r="F112" i="6"/>
  <c r="U111" i="6"/>
  <c r="V111" i="6" s="1"/>
  <c r="F111" i="6"/>
  <c r="H111" i="6" s="1"/>
  <c r="U104" i="6"/>
  <c r="V104" i="6" s="1"/>
  <c r="F104" i="6"/>
  <c r="R104" i="6"/>
  <c r="S104" i="6" s="1"/>
  <c r="R135" i="6"/>
  <c r="S135" i="6" s="1"/>
  <c r="W131" i="6"/>
  <c r="G131" i="6"/>
  <c r="T126" i="6"/>
  <c r="G126" i="6"/>
  <c r="F114" i="6"/>
  <c r="H108" i="6"/>
  <c r="I108" i="6"/>
  <c r="U103" i="6"/>
  <c r="V103" i="6" s="1"/>
  <c r="R103" i="6"/>
  <c r="S103" i="6" s="1"/>
  <c r="U101" i="6"/>
  <c r="V101" i="6" s="1"/>
  <c r="F101" i="6"/>
  <c r="H101" i="6" s="1"/>
  <c r="R101" i="6"/>
  <c r="S101" i="6" s="1"/>
  <c r="U99" i="6"/>
  <c r="V99" i="6" s="1"/>
  <c r="F99" i="6"/>
  <c r="H99" i="6" s="1"/>
  <c r="R99" i="6"/>
  <c r="S99" i="6" s="1"/>
  <c r="U97" i="6"/>
  <c r="V97" i="6" s="1"/>
  <c r="F97" i="6"/>
  <c r="H97" i="6" s="1"/>
  <c r="R97" i="6"/>
  <c r="S97" i="6" s="1"/>
  <c r="F73" i="6"/>
  <c r="H73" i="6" s="1"/>
  <c r="AB49" i="6"/>
  <c r="X49" i="6"/>
  <c r="U92" i="6"/>
  <c r="V92" i="6" s="1"/>
  <c r="U91" i="6"/>
  <c r="V91" i="6" s="1"/>
  <c r="F88" i="6"/>
  <c r="R87" i="6"/>
  <c r="S87" i="6" s="1"/>
  <c r="U85" i="6"/>
  <c r="V85" i="6" s="1"/>
  <c r="U83" i="6"/>
  <c r="V83" i="6" s="1"/>
  <c r="W77" i="6"/>
  <c r="X77" i="6" s="1"/>
  <c r="AA77" i="6" s="1"/>
  <c r="F77" i="6"/>
  <c r="H77" i="6" s="1"/>
  <c r="W72" i="6"/>
  <c r="G64" i="6"/>
  <c r="W60" i="6"/>
  <c r="AB60" i="6" s="1"/>
  <c r="W58" i="6"/>
  <c r="AB58" i="6" s="1"/>
  <c r="W56" i="6"/>
  <c r="AB56" i="6" s="1"/>
  <c r="X52" i="6"/>
  <c r="AA52" i="6" s="1"/>
  <c r="D49" i="6"/>
  <c r="U48" i="6"/>
  <c r="V48" i="6" s="1"/>
  <c r="D48" i="6"/>
  <c r="D46" i="6"/>
  <c r="W46" i="6"/>
  <c r="D45" i="6"/>
  <c r="W45" i="6"/>
  <c r="AB45" i="6" s="1"/>
  <c r="D44" i="6"/>
  <c r="W44" i="6"/>
  <c r="AB44" i="6" s="1"/>
  <c r="D43" i="6"/>
  <c r="W43" i="6"/>
  <c r="D42" i="6"/>
  <c r="W42" i="6"/>
  <c r="D41" i="6"/>
  <c r="W41" i="6"/>
  <c r="D40" i="6"/>
  <c r="W40" i="6"/>
  <c r="AB40" i="6" s="1"/>
  <c r="D39" i="6"/>
  <c r="W39" i="6"/>
  <c r="D38" i="6"/>
  <c r="W38" i="6"/>
  <c r="X37" i="6"/>
  <c r="AB32" i="6"/>
  <c r="T94" i="6"/>
  <c r="F87" i="6"/>
  <c r="I86" i="6"/>
  <c r="I84" i="6"/>
  <c r="J84" i="6" s="1"/>
  <c r="F74" i="6"/>
  <c r="H74" i="6" s="1"/>
  <c r="F69" i="6"/>
  <c r="H69" i="6" s="1"/>
  <c r="F66" i="6"/>
  <c r="H66" i="6" s="1"/>
  <c r="X59" i="6"/>
  <c r="AA59" i="6" s="1"/>
  <c r="X57" i="6"/>
  <c r="X51" i="6"/>
  <c r="AA51" i="6" s="1"/>
  <c r="AB51" i="6" s="1"/>
  <c r="F37" i="6"/>
  <c r="F34" i="6"/>
  <c r="U34" i="6"/>
  <c r="V34" i="6" s="1"/>
  <c r="R95" i="6"/>
  <c r="S95" i="6" s="1"/>
  <c r="F95" i="6"/>
  <c r="H95" i="6" s="1"/>
  <c r="U94" i="6"/>
  <c r="V94" i="6" s="1"/>
  <c r="R81" i="6"/>
  <c r="S81" i="6" s="1"/>
  <c r="F78" i="6"/>
  <c r="H78" i="6" s="1"/>
  <c r="W75" i="6"/>
  <c r="AB75" i="6" s="1"/>
  <c r="F70" i="6"/>
  <c r="H70" i="6" s="1"/>
  <c r="R69" i="6"/>
  <c r="S69" i="6" s="1"/>
  <c r="W67" i="6"/>
  <c r="F65" i="6"/>
  <c r="H65" i="6" s="1"/>
  <c r="G56" i="6"/>
  <c r="W55" i="6"/>
  <c r="X55" i="6" s="1"/>
  <c r="W50" i="6"/>
  <c r="F46" i="6"/>
  <c r="H46" i="6" s="1"/>
  <c r="F42" i="6"/>
  <c r="H42" i="6" s="1"/>
  <c r="F40" i="6"/>
  <c r="H40" i="6" s="1"/>
  <c r="F38" i="6"/>
  <c r="H38" i="6" s="1"/>
  <c r="D37" i="6"/>
  <c r="X26" i="6"/>
  <c r="X14" i="6"/>
  <c r="AA14" i="6" s="1"/>
  <c r="AD14" i="6" s="1"/>
  <c r="AE14" i="6" s="1"/>
  <c r="G7" i="6"/>
  <c r="W6" i="6"/>
  <c r="R31" i="6"/>
  <c r="S31" i="6" s="1"/>
  <c r="G26" i="6"/>
  <c r="X24" i="6"/>
  <c r="Y24" i="6" s="1"/>
  <c r="G18" i="6"/>
  <c r="U35" i="6"/>
  <c r="V35" i="6" s="1"/>
  <c r="R33" i="6"/>
  <c r="X23" i="6"/>
  <c r="Y23" i="6" s="1"/>
  <c r="F23" i="6"/>
  <c r="F19" i="6"/>
  <c r="U36" i="6"/>
  <c r="V36" i="6" s="1"/>
  <c r="W31" i="6"/>
  <c r="X31" i="6" s="1"/>
  <c r="R30" i="6"/>
  <c r="S30" i="6" s="1"/>
  <c r="AB24" i="6"/>
  <c r="F22" i="6"/>
  <c r="T18" i="6"/>
  <c r="W17" i="6"/>
  <c r="AB12" i="6"/>
  <c r="Y1369" i="6"/>
  <c r="AA1369" i="6"/>
  <c r="AD1369" i="6" s="1"/>
  <c r="AE1369" i="6" s="1"/>
  <c r="Y1367" i="6"/>
  <c r="AA1367" i="6"/>
  <c r="AD1367" i="6" s="1"/>
  <c r="AE1367" i="6" s="1"/>
  <c r="Y1337" i="6"/>
  <c r="AA1337" i="6"/>
  <c r="AD1337" i="6" s="1"/>
  <c r="AE1337" i="6" s="1"/>
  <c r="AA1303" i="6"/>
  <c r="AD1303" i="6" s="1"/>
  <c r="AE1303" i="6" s="1"/>
  <c r="Y1295" i="6"/>
  <c r="AA1295" i="6"/>
  <c r="AD1295" i="6" s="1"/>
  <c r="AE1295" i="6" s="1"/>
  <c r="Y1263" i="6"/>
  <c r="AA1263" i="6"/>
  <c r="AD1263" i="6" s="1"/>
  <c r="AE1263" i="6" s="1"/>
  <c r="Y1257" i="6"/>
  <c r="Y1255" i="6"/>
  <c r="AA1255" i="6"/>
  <c r="AD1255" i="6" s="1"/>
  <c r="AE1255" i="6" s="1"/>
  <c r="AF1255" i="6" s="1"/>
  <c r="AG1255" i="6" s="1"/>
  <c r="AA1249" i="6"/>
  <c r="AD1249" i="6" s="1"/>
  <c r="AE1249" i="6" s="1"/>
  <c r="Y1245" i="6"/>
  <c r="AA1245" i="6"/>
  <c r="AD1245" i="6" s="1"/>
  <c r="AE1245" i="6" s="1"/>
  <c r="AA1239" i="6"/>
  <c r="AD1239" i="6" s="1"/>
  <c r="AE1239" i="6" s="1"/>
  <c r="AF1239" i="6" s="1"/>
  <c r="AG1239" i="6" s="1"/>
  <c r="AA1235" i="6"/>
  <c r="AD1235" i="6" s="1"/>
  <c r="AE1235" i="6" s="1"/>
  <c r="AF1235" i="6" s="1"/>
  <c r="AG1235" i="6" s="1"/>
  <c r="AA1389" i="6"/>
  <c r="AD1389" i="6" s="1"/>
  <c r="AE1389" i="6" s="1"/>
  <c r="AA1359" i="6"/>
  <c r="AD1359" i="6" s="1"/>
  <c r="AE1359" i="6" s="1"/>
  <c r="Y1359" i="6"/>
  <c r="Y1345" i="6"/>
  <c r="AA1345" i="6"/>
  <c r="AD1345" i="6" s="1"/>
  <c r="AE1345" i="6" s="1"/>
  <c r="Y1327" i="6"/>
  <c r="AA1327" i="6"/>
  <c r="AD1327" i="6" s="1"/>
  <c r="AE1327" i="6" s="1"/>
  <c r="Y1323" i="6"/>
  <c r="AA1323" i="6"/>
  <c r="AD1323" i="6" s="1"/>
  <c r="AE1323" i="6" s="1"/>
  <c r="AA1308" i="6"/>
  <c r="AD1308" i="6" s="1"/>
  <c r="AE1308" i="6" s="1"/>
  <c r="Y1294" i="6"/>
  <c r="Y1292" i="6"/>
  <c r="AA1292" i="6"/>
  <c r="AD1292" i="6" s="1"/>
  <c r="AE1292" i="6" s="1"/>
  <c r="AA1284" i="6"/>
  <c r="AD1284" i="6" s="1"/>
  <c r="AE1284" i="6" s="1"/>
  <c r="Y1284" i="6"/>
  <c r="AA1282" i="6"/>
  <c r="AD1282" i="6" s="1"/>
  <c r="AE1282" i="6" s="1"/>
  <c r="Y1276" i="6"/>
  <c r="AA1276" i="6"/>
  <c r="AD1276" i="6" s="1"/>
  <c r="AE1276" i="6" s="1"/>
  <c r="Y1270" i="6"/>
  <c r="AA1270" i="6"/>
  <c r="AD1270" i="6" s="1"/>
  <c r="AE1270" i="6" s="1"/>
  <c r="AF1270" i="6" s="1"/>
  <c r="AG1270" i="6" s="1"/>
  <c r="Y1262" i="6"/>
  <c r="AA1262" i="6"/>
  <c r="AD1262" i="6" s="1"/>
  <c r="AE1262" i="6" s="1"/>
  <c r="Y1258" i="6"/>
  <c r="AA1258" i="6"/>
  <c r="AD1258" i="6" s="1"/>
  <c r="AE1258" i="6" s="1"/>
  <c r="Y1254" i="6"/>
  <c r="AA1254" i="6"/>
  <c r="AD1254" i="6" s="1"/>
  <c r="AE1254" i="6" s="1"/>
  <c r="Y1250" i="6"/>
  <c r="AA1250" i="6"/>
  <c r="AD1250" i="6" s="1"/>
  <c r="AE1250" i="6" s="1"/>
  <c r="Y1242" i="6"/>
  <c r="AA1242" i="6"/>
  <c r="AD1242" i="6" s="1"/>
  <c r="AE1242" i="6" s="1"/>
  <c r="AF1242" i="6" s="1"/>
  <c r="AG1242" i="6" s="1"/>
  <c r="Y1240" i="6"/>
  <c r="T1405" i="6"/>
  <c r="T1404" i="6"/>
  <c r="AB1403" i="6"/>
  <c r="T1403" i="6"/>
  <c r="T1402" i="6"/>
  <c r="T1401" i="6"/>
  <c r="T1400" i="6"/>
  <c r="T1399" i="6"/>
  <c r="T1398" i="6"/>
  <c r="AB1397" i="6"/>
  <c r="T1397" i="6"/>
  <c r="T1396" i="6"/>
  <c r="T1395" i="6"/>
  <c r="AB1394" i="6"/>
  <c r="T1394" i="6"/>
  <c r="T1393" i="6"/>
  <c r="AB1392" i="6"/>
  <c r="T1392" i="6"/>
  <c r="AB1391" i="6"/>
  <c r="T1391" i="6"/>
  <c r="T1390" i="6"/>
  <c r="AB1389" i="6"/>
  <c r="T1389" i="6"/>
  <c r="AB1388" i="6"/>
  <c r="T1388" i="6"/>
  <c r="T1387" i="6"/>
  <c r="AB1386" i="6"/>
  <c r="T1386" i="6"/>
  <c r="T1385" i="6"/>
  <c r="AB1384" i="6"/>
  <c r="T1384" i="6"/>
  <c r="AB1383" i="6"/>
  <c r="T1383" i="6"/>
  <c r="T1382" i="6"/>
  <c r="AB1381" i="6"/>
  <c r="T1381" i="6"/>
  <c r="T1380" i="6"/>
  <c r="T1379" i="6"/>
  <c r="T1378" i="6"/>
  <c r="T1377" i="6"/>
  <c r="T1376" i="6"/>
  <c r="T1375" i="6"/>
  <c r="T1374" i="6"/>
  <c r="AB1373" i="6"/>
  <c r="T1373" i="6"/>
  <c r="AB1372" i="6"/>
  <c r="T1372" i="6"/>
  <c r="T1371" i="6"/>
  <c r="T1370" i="6"/>
  <c r="T1369" i="6"/>
  <c r="T1368" i="6"/>
  <c r="T1367" i="6"/>
  <c r="T1366" i="6"/>
  <c r="T1365" i="6"/>
  <c r="AB1364" i="6"/>
  <c r="T1364" i="6"/>
  <c r="T1363" i="6"/>
  <c r="T1362" i="6"/>
  <c r="T1361" i="6"/>
  <c r="T1360" i="6"/>
  <c r="T1359" i="6"/>
  <c r="T1358" i="6"/>
  <c r="AB1357" i="6"/>
  <c r="T1357" i="6"/>
  <c r="AB1356" i="6"/>
  <c r="T1356" i="6"/>
  <c r="T1355" i="6"/>
  <c r="T1354" i="6"/>
  <c r="AB1353" i="6"/>
  <c r="T1353" i="6"/>
  <c r="AB1352" i="6"/>
  <c r="T1352" i="6"/>
  <c r="T1351" i="6"/>
  <c r="T1350" i="6"/>
  <c r="T1349" i="6"/>
  <c r="T1348" i="6"/>
  <c r="T1347" i="6"/>
  <c r="T1346" i="6"/>
  <c r="T1345" i="6"/>
  <c r="T1344" i="6"/>
  <c r="AB1343" i="6"/>
  <c r="T1343" i="6"/>
  <c r="AB1342" i="6"/>
  <c r="T1342" i="6"/>
  <c r="T1341" i="6"/>
  <c r="T1340" i="6"/>
  <c r="T1339" i="6"/>
  <c r="T1338" i="6"/>
  <c r="T1337" i="6"/>
  <c r="T1336" i="6"/>
  <c r="T1335" i="6"/>
  <c r="AB1334" i="6"/>
  <c r="T1334" i="6"/>
  <c r="T1333" i="6"/>
  <c r="AB1332" i="6"/>
  <c r="T1332" i="6"/>
  <c r="T1331" i="6"/>
  <c r="T1330" i="6"/>
  <c r="T1329" i="6"/>
  <c r="T1328" i="6"/>
  <c r="T1327" i="6"/>
  <c r="T1326" i="6"/>
  <c r="T1325" i="6"/>
  <c r="T1324" i="6"/>
  <c r="T1323" i="6"/>
  <c r="AB1322" i="6"/>
  <c r="T1322" i="6"/>
  <c r="AB1321" i="6"/>
  <c r="T1321" i="6"/>
  <c r="T1320" i="6"/>
  <c r="AB1319" i="6"/>
  <c r="T1319" i="6"/>
  <c r="T1318" i="6"/>
  <c r="AB1317" i="6"/>
  <c r="T1317" i="6"/>
  <c r="T1316" i="6"/>
  <c r="AB1315" i="6"/>
  <c r="T1315" i="6"/>
  <c r="AB1314" i="6"/>
  <c r="T1314" i="6"/>
  <c r="T1313" i="6"/>
  <c r="AB1312" i="6"/>
  <c r="T1312" i="6"/>
  <c r="T1311" i="6"/>
  <c r="AB1310" i="6"/>
  <c r="T1310" i="6"/>
  <c r="T1309" i="6"/>
  <c r="T1308" i="6"/>
  <c r="T1307" i="6"/>
  <c r="T1306" i="6"/>
  <c r="T1305" i="6"/>
  <c r="T1304" i="6"/>
  <c r="T1303" i="6"/>
  <c r="T1302" i="6"/>
  <c r="T1301" i="6"/>
  <c r="T1300" i="6"/>
  <c r="T1299" i="6"/>
  <c r="T1298" i="6"/>
  <c r="T1297" i="6"/>
  <c r="T1296" i="6"/>
  <c r="T1295" i="6"/>
  <c r="T1294" i="6"/>
  <c r="T1293" i="6"/>
  <c r="T1292" i="6"/>
  <c r="T1291" i="6"/>
  <c r="T1290" i="6"/>
  <c r="T1289" i="6"/>
  <c r="T1288" i="6"/>
  <c r="T1287" i="6"/>
  <c r="T1286" i="6"/>
  <c r="T1285" i="6"/>
  <c r="T1284" i="6"/>
  <c r="T1283" i="6"/>
  <c r="T1282" i="6"/>
  <c r="T1281" i="6"/>
  <c r="T1280" i="6"/>
  <c r="T1279" i="6"/>
  <c r="T1278" i="6"/>
  <c r="T1277" i="6"/>
  <c r="T1276" i="6"/>
  <c r="T1275" i="6"/>
  <c r="T1274" i="6"/>
  <c r="T1273" i="6"/>
  <c r="T1272" i="6"/>
  <c r="T1271" i="6"/>
  <c r="T1270" i="6"/>
  <c r="T1269" i="6"/>
  <c r="T1268" i="6"/>
  <c r="T1267" i="6"/>
  <c r="T1266" i="6"/>
  <c r="T1265" i="6"/>
  <c r="T1264" i="6"/>
  <c r="T1263" i="6"/>
  <c r="T1262" i="6"/>
  <c r="T1261" i="6"/>
  <c r="T1260" i="6"/>
  <c r="T1259" i="6"/>
  <c r="T1258" i="6"/>
  <c r="T1257" i="6"/>
  <c r="T1256" i="6"/>
  <c r="T1255" i="6"/>
  <c r="T1254" i="6"/>
  <c r="T1253" i="6"/>
  <c r="T1252" i="6"/>
  <c r="T1251" i="6"/>
  <c r="T1250" i="6"/>
  <c r="T1249" i="6"/>
  <c r="T1248" i="6"/>
  <c r="T1247" i="6"/>
  <c r="T1246" i="6"/>
  <c r="T1245" i="6"/>
  <c r="T1244" i="6"/>
  <c r="T1243" i="6"/>
  <c r="T1242" i="6"/>
  <c r="T1241" i="6"/>
  <c r="T1240" i="6"/>
  <c r="T1239" i="6"/>
  <c r="T1238" i="6"/>
  <c r="T1237" i="6"/>
  <c r="T1236" i="6"/>
  <c r="T1235" i="6"/>
  <c r="T1234" i="6"/>
  <c r="T1233" i="6"/>
  <c r="T1232" i="6"/>
  <c r="U1230" i="6"/>
  <c r="V1230" i="6" s="1"/>
  <c r="R1229" i="6"/>
  <c r="U1228" i="6"/>
  <c r="V1228" i="6" s="1"/>
  <c r="R1227" i="6"/>
  <c r="U1226" i="6"/>
  <c r="V1226" i="6" s="1"/>
  <c r="R1225" i="6"/>
  <c r="U1224" i="6"/>
  <c r="V1224" i="6" s="1"/>
  <c r="R1223" i="6"/>
  <c r="U1222" i="6"/>
  <c r="V1222" i="6" s="1"/>
  <c r="R1221" i="6"/>
  <c r="U1220" i="6"/>
  <c r="V1220" i="6" s="1"/>
  <c r="R1219" i="6"/>
  <c r="U1218" i="6"/>
  <c r="V1218" i="6" s="1"/>
  <c r="R1217" i="6"/>
  <c r="F1216" i="6"/>
  <c r="U1216" i="6"/>
  <c r="V1216" i="6" s="1"/>
  <c r="AA1213" i="6"/>
  <c r="F1212" i="6"/>
  <c r="U1212" i="6"/>
  <c r="V1212" i="6" s="1"/>
  <c r="Y1210" i="6"/>
  <c r="F1208" i="6"/>
  <c r="U1208" i="6"/>
  <c r="V1208" i="6" s="1"/>
  <c r="F1204" i="6"/>
  <c r="U1204" i="6"/>
  <c r="V1204" i="6" s="1"/>
  <c r="F1200" i="6"/>
  <c r="U1200" i="6"/>
  <c r="V1200" i="6" s="1"/>
  <c r="F1196" i="6"/>
  <c r="U1196" i="6"/>
  <c r="V1196" i="6" s="1"/>
  <c r="F1192" i="6"/>
  <c r="U1192" i="6"/>
  <c r="V1192" i="6" s="1"/>
  <c r="F1188" i="6"/>
  <c r="U1188" i="6"/>
  <c r="V1188" i="6" s="1"/>
  <c r="H1186" i="6"/>
  <c r="J1186" i="6" s="1"/>
  <c r="H1182" i="6"/>
  <c r="J1182" i="6" s="1"/>
  <c r="X1180" i="6"/>
  <c r="Y1180" i="6" s="1"/>
  <c r="H1178" i="6"/>
  <c r="J1178" i="6" s="1"/>
  <c r="H1174" i="6"/>
  <c r="J1174" i="6" s="1"/>
  <c r="H1170" i="6"/>
  <c r="J1170" i="6" s="1"/>
  <c r="H1166" i="6"/>
  <c r="J1166" i="6" s="1"/>
  <c r="X1164" i="6"/>
  <c r="Y1164" i="6" s="1"/>
  <c r="X1043" i="6"/>
  <c r="AA1043" i="6" s="1"/>
  <c r="AD1043" i="6" s="1"/>
  <c r="AE1043" i="6" s="1"/>
  <c r="X1037" i="6"/>
  <c r="AA1037" i="6" s="1"/>
  <c r="X1027" i="6"/>
  <c r="AA1027" i="6" s="1"/>
  <c r="AD1027" i="6" s="1"/>
  <c r="AE1027" i="6" s="1"/>
  <c r="X1021" i="6"/>
  <c r="AA1021" i="6" s="1"/>
  <c r="J1400" i="6"/>
  <c r="J1395" i="6"/>
  <c r="J1392" i="6"/>
  <c r="J1388" i="6"/>
  <c r="J1374" i="6"/>
  <c r="J1363" i="6"/>
  <c r="J1353" i="6"/>
  <c r="J1345" i="6"/>
  <c r="J1343" i="6"/>
  <c r="J1341" i="6"/>
  <c r="J1339" i="6"/>
  <c r="J1333" i="6"/>
  <c r="J1329" i="6"/>
  <c r="J1322" i="6"/>
  <c r="J1316" i="6"/>
  <c r="J1311" i="6"/>
  <c r="X1230" i="6"/>
  <c r="AA1230" i="6" s="1"/>
  <c r="AD1230" i="6" s="1"/>
  <c r="AE1230" i="6" s="1"/>
  <c r="F1230" i="6"/>
  <c r="X1228" i="6"/>
  <c r="F1228" i="6"/>
  <c r="X1226" i="6"/>
  <c r="Y1226" i="6" s="1"/>
  <c r="F1226" i="6"/>
  <c r="X1224" i="6"/>
  <c r="Y1224" i="6" s="1"/>
  <c r="F1224" i="6"/>
  <c r="X1222" i="6"/>
  <c r="AA1222" i="6" s="1"/>
  <c r="AD1222" i="6" s="1"/>
  <c r="AE1222" i="6" s="1"/>
  <c r="F1222" i="6"/>
  <c r="X1220" i="6"/>
  <c r="Y1220" i="6" s="1"/>
  <c r="F1220" i="6"/>
  <c r="X1218" i="6"/>
  <c r="F1218" i="6"/>
  <c r="F1215" i="6"/>
  <c r="U1215" i="6"/>
  <c r="V1215" i="6" s="1"/>
  <c r="R1213" i="6"/>
  <c r="Y1213" i="6"/>
  <c r="F1211" i="6"/>
  <c r="U1211" i="6"/>
  <c r="V1211" i="6" s="1"/>
  <c r="R1209" i="6"/>
  <c r="S1209" i="6" s="1"/>
  <c r="F1207" i="6"/>
  <c r="U1207" i="6"/>
  <c r="V1207" i="6" s="1"/>
  <c r="R1205" i="6"/>
  <c r="F1203" i="6"/>
  <c r="U1203" i="6"/>
  <c r="V1203" i="6" s="1"/>
  <c r="R1201" i="6"/>
  <c r="F1199" i="6"/>
  <c r="U1199" i="6"/>
  <c r="V1199" i="6" s="1"/>
  <c r="R1197" i="6"/>
  <c r="F1195" i="6"/>
  <c r="U1195" i="6"/>
  <c r="V1195" i="6" s="1"/>
  <c r="R1193" i="6"/>
  <c r="F1191" i="6"/>
  <c r="U1191" i="6"/>
  <c r="V1191" i="6" s="1"/>
  <c r="R1189" i="6"/>
  <c r="F1187" i="6"/>
  <c r="U1187" i="6"/>
  <c r="V1187" i="6" s="1"/>
  <c r="X1185" i="6"/>
  <c r="Y1185" i="6" s="1"/>
  <c r="X1181" i="6"/>
  <c r="Y1181" i="6" s="1"/>
  <c r="H1179" i="6"/>
  <c r="J1179" i="6" s="1"/>
  <c r="X1177" i="6"/>
  <c r="AA1177" i="6" s="1"/>
  <c r="AD1177" i="6" s="1"/>
  <c r="AE1177" i="6" s="1"/>
  <c r="H1175" i="6"/>
  <c r="J1175" i="6" s="1"/>
  <c r="X1173" i="6"/>
  <c r="H1171" i="6"/>
  <c r="J1171" i="6" s="1"/>
  <c r="X1169" i="6"/>
  <c r="Y1169" i="6" s="1"/>
  <c r="J1167" i="6"/>
  <c r="H1167" i="6"/>
  <c r="X1041" i="6"/>
  <c r="AA1041" i="6" s="1"/>
  <c r="X1031" i="6"/>
  <c r="AA1031" i="6" s="1"/>
  <c r="AD1031" i="6" s="1"/>
  <c r="AE1031" i="6" s="1"/>
  <c r="X1025" i="6"/>
  <c r="AA1025" i="6" s="1"/>
  <c r="X992" i="6"/>
  <c r="Y992" i="6" s="1"/>
  <c r="J1404" i="6"/>
  <c r="J1401" i="6"/>
  <c r="J1393" i="6"/>
  <c r="J1378" i="6"/>
  <c r="J1371" i="6"/>
  <c r="J1366" i="6"/>
  <c r="J1364" i="6"/>
  <c r="J1362" i="6"/>
  <c r="J1358" i="6"/>
  <c r="J1357" i="6"/>
  <c r="J1352" i="6"/>
  <c r="J1348" i="6"/>
  <c r="J1344" i="6"/>
  <c r="J1340" i="6"/>
  <c r="J1320" i="6"/>
  <c r="J1319" i="6"/>
  <c r="J1318" i="6"/>
  <c r="J1314" i="6"/>
  <c r="R1231" i="6"/>
  <c r="R1230" i="6"/>
  <c r="U1229" i="6"/>
  <c r="V1229" i="6" s="1"/>
  <c r="R1228" i="6"/>
  <c r="U1227" i="6"/>
  <c r="V1227" i="6" s="1"/>
  <c r="R1226" i="6"/>
  <c r="U1225" i="6"/>
  <c r="V1225" i="6" s="1"/>
  <c r="R1224" i="6"/>
  <c r="U1223" i="6"/>
  <c r="V1223" i="6" s="1"/>
  <c r="R1222" i="6"/>
  <c r="U1221" i="6"/>
  <c r="V1221" i="6" s="1"/>
  <c r="R1220" i="6"/>
  <c r="U1219" i="6"/>
  <c r="V1219" i="6" s="1"/>
  <c r="R1218" i="6"/>
  <c r="U1217" i="6"/>
  <c r="V1217" i="6" s="1"/>
  <c r="F1214" i="6"/>
  <c r="U1214" i="6"/>
  <c r="V1214" i="6" s="1"/>
  <c r="F1210" i="6"/>
  <c r="U1210" i="6"/>
  <c r="V1210" i="6" s="1"/>
  <c r="Y1208" i="6"/>
  <c r="F1206" i="6"/>
  <c r="Y1206" i="6" s="1"/>
  <c r="U1206" i="6"/>
  <c r="V1206" i="6" s="1"/>
  <c r="F1202" i="6"/>
  <c r="Y1202" i="6" s="1"/>
  <c r="U1202" i="6"/>
  <c r="V1202" i="6" s="1"/>
  <c r="Y1200" i="6"/>
  <c r="F1198" i="6"/>
  <c r="U1198" i="6"/>
  <c r="V1198" i="6" s="1"/>
  <c r="AA1195" i="6"/>
  <c r="AD1195" i="6" s="1"/>
  <c r="AE1195" i="6" s="1"/>
  <c r="AF1195" i="6" s="1"/>
  <c r="AG1195" i="6" s="1"/>
  <c r="F1194" i="6"/>
  <c r="Y1194" i="6" s="1"/>
  <c r="U1194" i="6"/>
  <c r="V1194" i="6" s="1"/>
  <c r="F1190" i="6"/>
  <c r="U1190" i="6"/>
  <c r="V1190" i="6" s="1"/>
  <c r="Y1188" i="6"/>
  <c r="X1186" i="6"/>
  <c r="H1184" i="6"/>
  <c r="X1182" i="6"/>
  <c r="AA1182" i="6" s="1"/>
  <c r="AD1182" i="6" s="1"/>
  <c r="AE1182" i="6" s="1"/>
  <c r="X1174" i="6"/>
  <c r="X1170" i="6"/>
  <c r="AA1170" i="6" s="1"/>
  <c r="AD1170" i="6" s="1"/>
  <c r="AE1170" i="6" s="1"/>
  <c r="H1168" i="6"/>
  <c r="J1168" i="6" s="1"/>
  <c r="X1166" i="6"/>
  <c r="AA1166" i="6" s="1"/>
  <c r="AD1166" i="6" s="1"/>
  <c r="AE1166" i="6" s="1"/>
  <c r="H1164" i="6"/>
  <c r="J1164" i="6" s="1"/>
  <c r="X1045" i="6"/>
  <c r="AA1045" i="6" s="1"/>
  <c r="X1035" i="6"/>
  <c r="AA1035" i="6" s="1"/>
  <c r="AD1035" i="6" s="1"/>
  <c r="AE1035" i="6" s="1"/>
  <c r="X1029" i="6"/>
  <c r="AA1029" i="6" s="1"/>
  <c r="X1019" i="6"/>
  <c r="AA1019" i="6" s="1"/>
  <c r="AD1019" i="6" s="1"/>
  <c r="AE1019" i="6" s="1"/>
  <c r="X1013" i="6"/>
  <c r="AA1013" i="6" s="1"/>
  <c r="X991" i="6"/>
  <c r="F1229" i="6"/>
  <c r="F1227" i="6"/>
  <c r="F1225" i="6"/>
  <c r="F1223" i="6"/>
  <c r="F1221" i="6"/>
  <c r="F1219" i="6"/>
  <c r="F1217" i="6"/>
  <c r="F1213" i="6"/>
  <c r="U1213" i="6"/>
  <c r="V1213" i="6" s="1"/>
  <c r="F1209" i="6"/>
  <c r="U1209" i="6"/>
  <c r="V1209" i="6" s="1"/>
  <c r="F1205" i="6"/>
  <c r="U1205" i="6"/>
  <c r="V1205" i="6" s="1"/>
  <c r="F1201" i="6"/>
  <c r="U1201" i="6"/>
  <c r="V1201" i="6" s="1"/>
  <c r="F1197" i="6"/>
  <c r="U1197" i="6"/>
  <c r="V1197" i="6" s="1"/>
  <c r="Y1195" i="6"/>
  <c r="F1193" i="6"/>
  <c r="U1193" i="6"/>
  <c r="V1193" i="6" s="1"/>
  <c r="Y1191" i="6"/>
  <c r="F1189" i="6"/>
  <c r="U1189" i="6"/>
  <c r="V1189" i="6" s="1"/>
  <c r="H1185" i="6"/>
  <c r="J1185" i="6" s="1"/>
  <c r="X1183" i="6"/>
  <c r="AA1183" i="6" s="1"/>
  <c r="AD1183" i="6" s="1"/>
  <c r="AE1183" i="6" s="1"/>
  <c r="H1181" i="6"/>
  <c r="J1181" i="6" s="1"/>
  <c r="X1179" i="6"/>
  <c r="AA1179" i="6" s="1"/>
  <c r="AD1179" i="6" s="1"/>
  <c r="AE1179" i="6" s="1"/>
  <c r="H1177" i="6"/>
  <c r="J1177" i="6" s="1"/>
  <c r="X1175" i="6"/>
  <c r="Y1175" i="6" s="1"/>
  <c r="H1173" i="6"/>
  <c r="J1173" i="6" s="1"/>
  <c r="H1169" i="6"/>
  <c r="J1169" i="6" s="1"/>
  <c r="X1167" i="6"/>
  <c r="AA1167" i="6" s="1"/>
  <c r="AD1167" i="6" s="1"/>
  <c r="AE1167" i="6" s="1"/>
  <c r="AF1167" i="6" s="1"/>
  <c r="AG1167" i="6" s="1"/>
  <c r="X1163" i="6"/>
  <c r="H1162" i="6"/>
  <c r="I1162" i="6"/>
  <c r="J1162" i="6" s="1"/>
  <c r="H1161" i="6"/>
  <c r="I1161" i="6"/>
  <c r="H1159" i="6"/>
  <c r="I1159" i="6"/>
  <c r="H1158" i="6"/>
  <c r="I1158" i="6"/>
  <c r="H1157" i="6"/>
  <c r="I1157" i="6"/>
  <c r="H1156" i="6"/>
  <c r="I1156" i="6"/>
  <c r="H1155" i="6"/>
  <c r="I1155" i="6"/>
  <c r="H1153" i="6"/>
  <c r="J1153" i="6" s="1"/>
  <c r="I1153" i="6"/>
  <c r="H1152" i="6"/>
  <c r="I1152" i="6"/>
  <c r="H1151" i="6"/>
  <c r="H1150" i="6"/>
  <c r="I1150" i="6"/>
  <c r="H1149" i="6"/>
  <c r="J1149" i="6" s="1"/>
  <c r="I1149" i="6"/>
  <c r="H1147" i="6"/>
  <c r="I1147" i="6"/>
  <c r="J1146" i="6"/>
  <c r="H1146" i="6"/>
  <c r="I1146" i="6"/>
  <c r="H1145" i="6"/>
  <c r="I1145" i="6"/>
  <c r="I1144" i="6"/>
  <c r="H1143" i="6"/>
  <c r="I1143" i="6"/>
  <c r="J1143" i="6" s="1"/>
  <c r="H1142" i="6"/>
  <c r="I1142" i="6"/>
  <c r="H1141" i="6"/>
  <c r="H1140" i="6"/>
  <c r="I1139" i="6"/>
  <c r="H1137" i="6"/>
  <c r="I1137" i="6"/>
  <c r="I1133" i="6"/>
  <c r="H1132" i="6"/>
  <c r="I1132" i="6"/>
  <c r="I1131" i="6"/>
  <c r="H1129" i="6"/>
  <c r="I1127" i="6"/>
  <c r="H1126" i="6"/>
  <c r="I1126" i="6"/>
  <c r="I1124" i="6"/>
  <c r="H1121" i="6"/>
  <c r="I1118" i="6"/>
  <c r="J1118" i="6" s="1"/>
  <c r="H1117" i="6"/>
  <c r="H1116" i="6"/>
  <c r="I1116" i="6"/>
  <c r="H1114" i="6"/>
  <c r="H1113" i="6"/>
  <c r="I1113" i="6"/>
  <c r="H1112" i="6"/>
  <c r="I1111" i="6"/>
  <c r="H1110" i="6"/>
  <c r="I1110" i="6"/>
  <c r="I1109" i="6"/>
  <c r="I1108" i="6"/>
  <c r="H1107" i="6"/>
  <c r="H1105" i="6"/>
  <c r="I1103" i="6"/>
  <c r="H1101" i="6"/>
  <c r="I1101" i="6"/>
  <c r="H1100" i="6"/>
  <c r="I1100" i="6"/>
  <c r="H1097" i="6"/>
  <c r="H1094" i="6"/>
  <c r="J1094" i="6" s="1"/>
  <c r="I1094" i="6"/>
  <c r="I1092" i="6"/>
  <c r="H1089" i="6"/>
  <c r="I1089" i="6"/>
  <c r="H1084" i="6"/>
  <c r="I1084" i="6"/>
  <c r="H1083" i="6"/>
  <c r="I1083" i="6"/>
  <c r="I1081" i="6"/>
  <c r="H1078" i="6"/>
  <c r="I1078" i="6"/>
  <c r="H1077" i="6"/>
  <c r="I1077" i="6"/>
  <c r="H1076" i="6"/>
  <c r="J1076" i="6" s="1"/>
  <c r="H1075" i="6"/>
  <c r="I1075" i="6"/>
  <c r="H1073" i="6"/>
  <c r="I1073" i="6"/>
  <c r="H1071" i="6"/>
  <c r="H1070" i="6"/>
  <c r="I1070" i="6"/>
  <c r="H1069" i="6"/>
  <c r="H1067" i="6"/>
  <c r="I1067" i="6"/>
  <c r="I1066" i="6"/>
  <c r="J1066" i="6" s="1"/>
  <c r="H1064" i="6"/>
  <c r="I1063" i="6"/>
  <c r="J1063" i="6" s="1"/>
  <c r="H1062" i="6"/>
  <c r="I1062" i="6"/>
  <c r="I1061" i="6"/>
  <c r="H1059" i="6"/>
  <c r="I1059" i="6"/>
  <c r="I1058" i="6"/>
  <c r="J1058" i="6" s="1"/>
  <c r="H1057" i="6"/>
  <c r="I1055" i="6"/>
  <c r="J1055" i="6" s="1"/>
  <c r="H1054" i="6"/>
  <c r="I1054" i="6"/>
  <c r="H1052" i="6"/>
  <c r="H1051" i="6"/>
  <c r="I1051" i="6"/>
  <c r="I1050" i="6"/>
  <c r="AA1048" i="6"/>
  <c r="AD1048" i="6" s="1"/>
  <c r="AE1048" i="6" s="1"/>
  <c r="AA1047" i="6"/>
  <c r="AD1047" i="6" s="1"/>
  <c r="AE1047" i="6" s="1"/>
  <c r="H1046" i="6"/>
  <c r="I1046" i="6"/>
  <c r="X1033" i="6"/>
  <c r="AA1033" i="6" s="1"/>
  <c r="X1023" i="6"/>
  <c r="AA1023" i="6" s="1"/>
  <c r="AD1023" i="6" s="1"/>
  <c r="AE1023" i="6" s="1"/>
  <c r="X1010" i="6"/>
  <c r="Y1010" i="6" s="1"/>
  <c r="X1009" i="6"/>
  <c r="Y1009" i="6" s="1"/>
  <c r="X1008" i="6"/>
  <c r="AA1008" i="6" s="1"/>
  <c r="AD1008" i="6" s="1"/>
  <c r="AE1008" i="6" s="1"/>
  <c r="X1007" i="6"/>
  <c r="Y1007" i="6" s="1"/>
  <c r="X1005" i="6"/>
  <c r="X1003" i="6"/>
  <c r="Y1003" i="6" s="1"/>
  <c r="X1002" i="6"/>
  <c r="X1001" i="6"/>
  <c r="Y1001" i="6" s="1"/>
  <c r="X1000" i="6"/>
  <c r="Y1000" i="6" s="1"/>
  <c r="X999" i="6"/>
  <c r="X997" i="6"/>
  <c r="X995" i="6"/>
  <c r="X994" i="6"/>
  <c r="AA994" i="6" s="1"/>
  <c r="AD994" i="6" s="1"/>
  <c r="AE994" i="6" s="1"/>
  <c r="D1042" i="6"/>
  <c r="D1038" i="6"/>
  <c r="D1034" i="6"/>
  <c r="D1030" i="6"/>
  <c r="D1026" i="6"/>
  <c r="D1022" i="6"/>
  <c r="D1018" i="6"/>
  <c r="D1014" i="6"/>
  <c r="G990" i="6"/>
  <c r="T990" i="6"/>
  <c r="D990" i="6"/>
  <c r="G989" i="6"/>
  <c r="T989" i="6"/>
  <c r="D989" i="6"/>
  <c r="G988" i="6"/>
  <c r="T988" i="6"/>
  <c r="D988" i="6"/>
  <c r="G987" i="6"/>
  <c r="T987" i="6"/>
  <c r="D987" i="6"/>
  <c r="G986" i="6"/>
  <c r="T986" i="6"/>
  <c r="D986" i="6"/>
  <c r="G985" i="6"/>
  <c r="T985" i="6"/>
  <c r="D985" i="6"/>
  <c r="G984" i="6"/>
  <c r="T984" i="6"/>
  <c r="D984" i="6"/>
  <c r="G983" i="6"/>
  <c r="T983" i="6"/>
  <c r="D983" i="6"/>
  <c r="G982" i="6"/>
  <c r="T982" i="6"/>
  <c r="D982" i="6"/>
  <c r="G981" i="6"/>
  <c r="T981" i="6"/>
  <c r="D981" i="6"/>
  <c r="G980" i="6"/>
  <c r="T980" i="6"/>
  <c r="D980" i="6"/>
  <c r="G979" i="6"/>
  <c r="T979" i="6"/>
  <c r="D979" i="6"/>
  <c r="G978" i="6"/>
  <c r="T978" i="6"/>
  <c r="D978" i="6"/>
  <c r="G977" i="6"/>
  <c r="T977" i="6"/>
  <c r="D977" i="6"/>
  <c r="G976" i="6"/>
  <c r="T976" i="6"/>
  <c r="D976" i="6"/>
  <c r="G975" i="6"/>
  <c r="T975" i="6"/>
  <c r="D975" i="6"/>
  <c r="G974" i="6"/>
  <c r="T974" i="6"/>
  <c r="D974" i="6"/>
  <c r="G973" i="6"/>
  <c r="T973" i="6"/>
  <c r="D973" i="6"/>
  <c r="G972" i="6"/>
  <c r="T972" i="6"/>
  <c r="D972" i="6"/>
  <c r="G971" i="6"/>
  <c r="T971" i="6"/>
  <c r="D971" i="6"/>
  <c r="G970" i="6"/>
  <c r="T970" i="6"/>
  <c r="D970" i="6"/>
  <c r="G969" i="6"/>
  <c r="T969" i="6"/>
  <c r="D969" i="6"/>
  <c r="G968" i="6"/>
  <c r="T968" i="6"/>
  <c r="D968" i="6"/>
  <c r="G967" i="6"/>
  <c r="T967" i="6"/>
  <c r="D967" i="6"/>
  <c r="G966" i="6"/>
  <c r="T966" i="6"/>
  <c r="D966" i="6"/>
  <c r="G965" i="6"/>
  <c r="T965" i="6"/>
  <c r="D965" i="6"/>
  <c r="G964" i="6"/>
  <c r="T964" i="6"/>
  <c r="D964" i="6"/>
  <c r="G963" i="6"/>
  <c r="T963" i="6"/>
  <c r="D963" i="6"/>
  <c r="G962" i="6"/>
  <c r="T962" i="6"/>
  <c r="D962" i="6"/>
  <c r="G961" i="6"/>
  <c r="T961" i="6"/>
  <c r="D961" i="6"/>
  <c r="G960" i="6"/>
  <c r="T960" i="6"/>
  <c r="D960" i="6"/>
  <c r="G959" i="6"/>
  <c r="T959" i="6"/>
  <c r="D959" i="6"/>
  <c r="G958" i="6"/>
  <c r="T958" i="6"/>
  <c r="D958" i="6"/>
  <c r="G957" i="6"/>
  <c r="T957" i="6"/>
  <c r="D957" i="6"/>
  <c r="G956" i="6"/>
  <c r="T956" i="6"/>
  <c r="D956" i="6"/>
  <c r="G955" i="6"/>
  <c r="T955" i="6"/>
  <c r="D955" i="6"/>
  <c r="G954" i="6"/>
  <c r="T954" i="6"/>
  <c r="D954" i="6"/>
  <c r="G953" i="6"/>
  <c r="T953" i="6"/>
  <c r="D953" i="6"/>
  <c r="G952" i="6"/>
  <c r="T952" i="6"/>
  <c r="D952" i="6"/>
  <c r="G951" i="6"/>
  <c r="T951" i="6"/>
  <c r="D951" i="6"/>
  <c r="G950" i="6"/>
  <c r="T950" i="6"/>
  <c r="D950" i="6"/>
  <c r="X862" i="6"/>
  <c r="AA862" i="6" s="1"/>
  <c r="X849" i="6"/>
  <c r="Y849" i="6" s="1"/>
  <c r="X848" i="6"/>
  <c r="Y848" i="6" s="1"/>
  <c r="X841" i="6"/>
  <c r="X837" i="6"/>
  <c r="Y837" i="6" s="1"/>
  <c r="X833" i="6"/>
  <c r="U1186" i="6"/>
  <c r="V1186" i="6" s="1"/>
  <c r="U1185" i="6"/>
  <c r="V1185" i="6" s="1"/>
  <c r="U1184" i="6"/>
  <c r="V1184" i="6" s="1"/>
  <c r="U1183" i="6"/>
  <c r="V1183" i="6" s="1"/>
  <c r="U1182" i="6"/>
  <c r="V1182" i="6" s="1"/>
  <c r="U1181" i="6"/>
  <c r="V1181" i="6" s="1"/>
  <c r="U1180" i="6"/>
  <c r="V1180" i="6" s="1"/>
  <c r="U1179" i="6"/>
  <c r="V1179" i="6" s="1"/>
  <c r="U1178" i="6"/>
  <c r="V1178" i="6" s="1"/>
  <c r="U1177" i="6"/>
  <c r="V1177" i="6" s="1"/>
  <c r="U1176" i="6"/>
  <c r="V1176" i="6" s="1"/>
  <c r="U1175" i="6"/>
  <c r="V1175" i="6" s="1"/>
  <c r="U1174" i="6"/>
  <c r="V1174" i="6" s="1"/>
  <c r="U1173" i="6"/>
  <c r="V1173" i="6" s="1"/>
  <c r="U1172" i="6"/>
  <c r="V1172" i="6" s="1"/>
  <c r="U1171" i="6"/>
  <c r="V1171" i="6" s="1"/>
  <c r="U1170" i="6"/>
  <c r="V1170" i="6" s="1"/>
  <c r="U1169" i="6"/>
  <c r="V1169" i="6" s="1"/>
  <c r="U1168" i="6"/>
  <c r="V1168" i="6" s="1"/>
  <c r="U1167" i="6"/>
  <c r="V1167" i="6" s="1"/>
  <c r="U1166" i="6"/>
  <c r="V1166" i="6" s="1"/>
  <c r="U1165" i="6"/>
  <c r="V1165" i="6" s="1"/>
  <c r="U1164" i="6"/>
  <c r="V1164" i="6" s="1"/>
  <c r="U1163" i="6"/>
  <c r="V1163" i="6" s="1"/>
  <c r="U1162" i="6"/>
  <c r="V1162" i="6" s="1"/>
  <c r="Y1161" i="6"/>
  <c r="U1161" i="6"/>
  <c r="V1161" i="6" s="1"/>
  <c r="U1160" i="6"/>
  <c r="V1160" i="6" s="1"/>
  <c r="Y1159" i="6"/>
  <c r="U1159" i="6"/>
  <c r="V1159" i="6" s="1"/>
  <c r="U1158" i="6"/>
  <c r="V1158" i="6" s="1"/>
  <c r="Y1157" i="6"/>
  <c r="U1157" i="6"/>
  <c r="V1157" i="6" s="1"/>
  <c r="U1156" i="6"/>
  <c r="V1156" i="6" s="1"/>
  <c r="Y1155" i="6"/>
  <c r="U1155" i="6"/>
  <c r="V1155" i="6" s="1"/>
  <c r="U1154" i="6"/>
  <c r="V1154" i="6" s="1"/>
  <c r="U1153" i="6"/>
  <c r="V1153" i="6" s="1"/>
  <c r="U1152" i="6"/>
  <c r="V1152" i="6" s="1"/>
  <c r="Y1151" i="6"/>
  <c r="U1151" i="6"/>
  <c r="V1151" i="6" s="1"/>
  <c r="U1150" i="6"/>
  <c r="V1150" i="6" s="1"/>
  <c r="Y1149" i="6"/>
  <c r="U1149" i="6"/>
  <c r="V1149" i="6" s="1"/>
  <c r="U1148" i="6"/>
  <c r="V1148" i="6" s="1"/>
  <c r="U1147" i="6"/>
  <c r="V1147" i="6" s="1"/>
  <c r="U1146" i="6"/>
  <c r="V1146" i="6" s="1"/>
  <c r="U1145" i="6"/>
  <c r="V1145" i="6" s="1"/>
  <c r="U1144" i="6"/>
  <c r="V1144" i="6" s="1"/>
  <c r="Y1143" i="6"/>
  <c r="U1143" i="6"/>
  <c r="V1143" i="6" s="1"/>
  <c r="U1142" i="6"/>
  <c r="V1142" i="6" s="1"/>
  <c r="U1141" i="6"/>
  <c r="V1141" i="6" s="1"/>
  <c r="Y1140" i="6"/>
  <c r="U1140" i="6"/>
  <c r="V1140" i="6" s="1"/>
  <c r="U1139" i="6"/>
  <c r="V1139" i="6" s="1"/>
  <c r="Y1138" i="6"/>
  <c r="U1138" i="6"/>
  <c r="V1138" i="6" s="1"/>
  <c r="Y1137" i="6"/>
  <c r="U1137" i="6"/>
  <c r="V1137" i="6" s="1"/>
  <c r="Y1136" i="6"/>
  <c r="U1136" i="6"/>
  <c r="V1136" i="6" s="1"/>
  <c r="U1135" i="6"/>
  <c r="V1135" i="6" s="1"/>
  <c r="U1134" i="6"/>
  <c r="V1134" i="6" s="1"/>
  <c r="U1133" i="6"/>
  <c r="V1133" i="6" s="1"/>
  <c r="U1132" i="6"/>
  <c r="V1132" i="6" s="1"/>
  <c r="Y1131" i="6"/>
  <c r="U1131" i="6"/>
  <c r="V1131" i="6" s="1"/>
  <c r="Y1130" i="6"/>
  <c r="U1130" i="6"/>
  <c r="V1130" i="6" s="1"/>
  <c r="U1129" i="6"/>
  <c r="V1129" i="6" s="1"/>
  <c r="Y1128" i="6"/>
  <c r="U1128" i="6"/>
  <c r="V1128" i="6" s="1"/>
  <c r="Y1127" i="6"/>
  <c r="U1127" i="6"/>
  <c r="V1127" i="6" s="1"/>
  <c r="U1126" i="6"/>
  <c r="V1126" i="6" s="1"/>
  <c r="U1125" i="6"/>
  <c r="V1125" i="6" s="1"/>
  <c r="Y1124" i="6"/>
  <c r="U1124" i="6"/>
  <c r="V1124" i="6" s="1"/>
  <c r="U1123" i="6"/>
  <c r="V1123" i="6" s="1"/>
  <c r="Y1122" i="6"/>
  <c r="U1122" i="6"/>
  <c r="V1122" i="6" s="1"/>
  <c r="U1121" i="6"/>
  <c r="V1121" i="6" s="1"/>
  <c r="Y1120" i="6"/>
  <c r="U1120" i="6"/>
  <c r="V1120" i="6" s="1"/>
  <c r="Y1119" i="6"/>
  <c r="U1119" i="6"/>
  <c r="V1119" i="6" s="1"/>
  <c r="Y1118" i="6"/>
  <c r="U1118" i="6"/>
  <c r="V1118" i="6" s="1"/>
  <c r="U1117" i="6"/>
  <c r="V1117" i="6" s="1"/>
  <c r="Y1116" i="6"/>
  <c r="U1116" i="6"/>
  <c r="V1116" i="6" s="1"/>
  <c r="Y1115" i="6"/>
  <c r="U1115" i="6"/>
  <c r="V1115" i="6" s="1"/>
  <c r="U1114" i="6"/>
  <c r="V1114" i="6" s="1"/>
  <c r="U1113" i="6"/>
  <c r="V1113" i="6" s="1"/>
  <c r="U1112" i="6"/>
  <c r="V1112" i="6" s="1"/>
  <c r="Y1111" i="6"/>
  <c r="U1111" i="6"/>
  <c r="V1111" i="6" s="1"/>
  <c r="Y1110" i="6"/>
  <c r="U1110" i="6"/>
  <c r="V1110" i="6" s="1"/>
  <c r="U1109" i="6"/>
  <c r="V1109" i="6" s="1"/>
  <c r="Y1108" i="6"/>
  <c r="U1108" i="6"/>
  <c r="V1108" i="6" s="1"/>
  <c r="U1107" i="6"/>
  <c r="V1107" i="6" s="1"/>
  <c r="U1106" i="6"/>
  <c r="V1106" i="6" s="1"/>
  <c r="U1105" i="6"/>
  <c r="V1105" i="6" s="1"/>
  <c r="Y1104" i="6"/>
  <c r="U1104" i="6"/>
  <c r="V1104" i="6" s="1"/>
  <c r="U1103" i="6"/>
  <c r="V1103" i="6" s="1"/>
  <c r="Y1102" i="6"/>
  <c r="U1102" i="6"/>
  <c r="V1102" i="6" s="1"/>
  <c r="U1101" i="6"/>
  <c r="V1101" i="6" s="1"/>
  <c r="U1100" i="6"/>
  <c r="V1100" i="6" s="1"/>
  <c r="Y1099" i="6"/>
  <c r="U1099" i="6"/>
  <c r="V1099" i="6" s="1"/>
  <c r="Y1098" i="6"/>
  <c r="U1098" i="6"/>
  <c r="V1098" i="6" s="1"/>
  <c r="U1097" i="6"/>
  <c r="V1097" i="6" s="1"/>
  <c r="U1096" i="6"/>
  <c r="V1096" i="6" s="1"/>
  <c r="U1095" i="6"/>
  <c r="V1095" i="6" s="1"/>
  <c r="Y1094" i="6"/>
  <c r="U1094" i="6"/>
  <c r="V1094" i="6" s="1"/>
  <c r="U1093" i="6"/>
  <c r="V1093" i="6" s="1"/>
  <c r="Y1092" i="6"/>
  <c r="U1092" i="6"/>
  <c r="V1092" i="6" s="1"/>
  <c r="U1091" i="6"/>
  <c r="V1091" i="6" s="1"/>
  <c r="U1090" i="6"/>
  <c r="V1090" i="6" s="1"/>
  <c r="U1089" i="6"/>
  <c r="V1089" i="6" s="1"/>
  <c r="U1088" i="6"/>
  <c r="V1088" i="6" s="1"/>
  <c r="Y1087" i="6"/>
  <c r="U1087" i="6"/>
  <c r="V1087" i="6" s="1"/>
  <c r="Y1086" i="6"/>
  <c r="U1086" i="6"/>
  <c r="V1086" i="6" s="1"/>
  <c r="U1085" i="6"/>
  <c r="V1085" i="6" s="1"/>
  <c r="U1084" i="6"/>
  <c r="V1084" i="6" s="1"/>
  <c r="Y1083" i="6"/>
  <c r="U1083" i="6"/>
  <c r="V1083" i="6" s="1"/>
  <c r="Y1082" i="6"/>
  <c r="U1082" i="6"/>
  <c r="V1082" i="6" s="1"/>
  <c r="U1081" i="6"/>
  <c r="V1081" i="6" s="1"/>
  <c r="U1080" i="6"/>
  <c r="V1080" i="6" s="1"/>
  <c r="U1079" i="6"/>
  <c r="V1079" i="6" s="1"/>
  <c r="Y1078" i="6"/>
  <c r="U1078" i="6"/>
  <c r="V1078" i="6" s="1"/>
  <c r="U1077" i="6"/>
  <c r="V1077" i="6" s="1"/>
  <c r="Y1076" i="6"/>
  <c r="U1076" i="6"/>
  <c r="V1076" i="6" s="1"/>
  <c r="U1075" i="6"/>
  <c r="V1075" i="6" s="1"/>
  <c r="U1074" i="6"/>
  <c r="V1074" i="6" s="1"/>
  <c r="U1073" i="6"/>
  <c r="V1073" i="6" s="1"/>
  <c r="Y1072" i="6"/>
  <c r="U1072" i="6"/>
  <c r="V1072" i="6" s="1"/>
  <c r="Y1071" i="6"/>
  <c r="U1071" i="6"/>
  <c r="V1071" i="6" s="1"/>
  <c r="U1070" i="6"/>
  <c r="V1070" i="6" s="1"/>
  <c r="Y1069" i="6"/>
  <c r="U1069" i="6"/>
  <c r="V1069" i="6" s="1"/>
  <c r="Y1068" i="6"/>
  <c r="U1068" i="6"/>
  <c r="V1068" i="6" s="1"/>
  <c r="U1067" i="6"/>
  <c r="V1067" i="6" s="1"/>
  <c r="U1066" i="6"/>
  <c r="V1066" i="6" s="1"/>
  <c r="Y1065" i="6"/>
  <c r="U1065" i="6"/>
  <c r="V1065" i="6" s="1"/>
  <c r="Y1064" i="6"/>
  <c r="U1064" i="6"/>
  <c r="V1064" i="6" s="1"/>
  <c r="Y1063" i="6"/>
  <c r="U1063" i="6"/>
  <c r="V1063" i="6" s="1"/>
  <c r="U1062" i="6"/>
  <c r="V1062" i="6" s="1"/>
  <c r="U1061" i="6"/>
  <c r="V1061" i="6" s="1"/>
  <c r="U1060" i="6"/>
  <c r="V1060" i="6" s="1"/>
  <c r="Y1059" i="6"/>
  <c r="U1059" i="6"/>
  <c r="V1059" i="6" s="1"/>
  <c r="U1058" i="6"/>
  <c r="V1058" i="6" s="1"/>
  <c r="Y1057" i="6"/>
  <c r="U1057" i="6"/>
  <c r="V1057" i="6" s="1"/>
  <c r="U1056" i="6"/>
  <c r="V1056" i="6" s="1"/>
  <c r="Y1055" i="6"/>
  <c r="U1055" i="6"/>
  <c r="V1055" i="6" s="1"/>
  <c r="U1054" i="6"/>
  <c r="V1054" i="6" s="1"/>
  <c r="Y1053" i="6"/>
  <c r="U1053" i="6"/>
  <c r="V1053" i="6" s="1"/>
  <c r="Y1052" i="6"/>
  <c r="U1052" i="6"/>
  <c r="V1052" i="6" s="1"/>
  <c r="U1051" i="6"/>
  <c r="V1051" i="6" s="1"/>
  <c r="U1050" i="6"/>
  <c r="V1050" i="6" s="1"/>
  <c r="Y1049" i="6"/>
  <c r="U1049" i="6"/>
  <c r="V1049" i="6" s="1"/>
  <c r="Y1048" i="6"/>
  <c r="U1048" i="6"/>
  <c r="V1048" i="6" s="1"/>
  <c r="Y1047" i="6"/>
  <c r="U1047" i="6"/>
  <c r="V1047" i="6" s="1"/>
  <c r="U1046" i="6"/>
  <c r="V1046" i="6" s="1"/>
  <c r="R1045" i="6"/>
  <c r="S1045" i="6" s="1"/>
  <c r="D1045" i="6"/>
  <c r="X1044" i="6"/>
  <c r="AA1044" i="6" s="1"/>
  <c r="R1041" i="6"/>
  <c r="D1041" i="6"/>
  <c r="X1040" i="6"/>
  <c r="AA1040" i="6" s="1"/>
  <c r="R1037" i="6"/>
  <c r="S1037" i="6" s="1"/>
  <c r="D1037" i="6"/>
  <c r="X1036" i="6"/>
  <c r="AA1036" i="6" s="1"/>
  <c r="R1033" i="6"/>
  <c r="D1033" i="6"/>
  <c r="X1032" i="6"/>
  <c r="AA1032" i="6" s="1"/>
  <c r="R1029" i="6"/>
  <c r="S1029" i="6" s="1"/>
  <c r="D1029" i="6"/>
  <c r="X1028" i="6"/>
  <c r="AA1028" i="6" s="1"/>
  <c r="R1025" i="6"/>
  <c r="D1025" i="6"/>
  <c r="X1024" i="6"/>
  <c r="Y1024" i="6" s="1"/>
  <c r="R1021" i="6"/>
  <c r="S1021" i="6" s="1"/>
  <c r="D1021" i="6"/>
  <c r="X1020" i="6"/>
  <c r="R1017" i="6"/>
  <c r="S1017" i="6" s="1"/>
  <c r="D1017" i="6"/>
  <c r="X1016" i="6"/>
  <c r="AA1016" i="6" s="1"/>
  <c r="R1013" i="6"/>
  <c r="S1013" i="6" s="1"/>
  <c r="D1013" i="6"/>
  <c r="X1012" i="6"/>
  <c r="AA1012" i="6" s="1"/>
  <c r="W990" i="6"/>
  <c r="X990" i="6" s="1"/>
  <c r="Y990" i="6" s="1"/>
  <c r="H990" i="6"/>
  <c r="I990" i="6"/>
  <c r="W989" i="6"/>
  <c r="X989" i="6" s="1"/>
  <c r="H989" i="6"/>
  <c r="I989" i="6"/>
  <c r="W988" i="6"/>
  <c r="X988" i="6" s="1"/>
  <c r="Y988" i="6" s="1"/>
  <c r="H988" i="6"/>
  <c r="I988" i="6"/>
  <c r="W987" i="6"/>
  <c r="F987" i="6" s="1"/>
  <c r="W986" i="6"/>
  <c r="X986" i="6" s="1"/>
  <c r="Y986" i="6" s="1"/>
  <c r="H986" i="6"/>
  <c r="I986" i="6"/>
  <c r="W985" i="6"/>
  <c r="X985" i="6" s="1"/>
  <c r="Y985" i="6" s="1"/>
  <c r="W984" i="6"/>
  <c r="X984" i="6" s="1"/>
  <c r="W983" i="6"/>
  <c r="F983" i="6" s="1"/>
  <c r="W982" i="6"/>
  <c r="X982" i="6" s="1"/>
  <c r="Y982" i="6" s="1"/>
  <c r="H982" i="6"/>
  <c r="I982" i="6"/>
  <c r="W981" i="6"/>
  <c r="X981" i="6" s="1"/>
  <c r="W980" i="6"/>
  <c r="X980" i="6" s="1"/>
  <c r="H980" i="6"/>
  <c r="I980" i="6"/>
  <c r="W979" i="6"/>
  <c r="H979" i="6"/>
  <c r="I979" i="6"/>
  <c r="W978" i="6"/>
  <c r="X978" i="6" s="1"/>
  <c r="H978" i="6"/>
  <c r="I978" i="6"/>
  <c r="W977" i="6"/>
  <c r="X977" i="6" s="1"/>
  <c r="Y977" i="6" s="1"/>
  <c r="I977" i="6"/>
  <c r="W976" i="6"/>
  <c r="X976" i="6" s="1"/>
  <c r="H976" i="6"/>
  <c r="I976" i="6"/>
  <c r="W975" i="6"/>
  <c r="F975" i="6" s="1"/>
  <c r="H975" i="6" s="1"/>
  <c r="W974" i="6"/>
  <c r="X974" i="6" s="1"/>
  <c r="H974" i="6"/>
  <c r="I974" i="6"/>
  <c r="W973" i="6"/>
  <c r="X973" i="6" s="1"/>
  <c r="Y973" i="6" s="1"/>
  <c r="H973" i="6"/>
  <c r="I973" i="6"/>
  <c r="W972" i="6"/>
  <c r="X972" i="6" s="1"/>
  <c r="Y972" i="6" s="1"/>
  <c r="H972" i="6"/>
  <c r="I972" i="6"/>
  <c r="W971" i="6"/>
  <c r="H971" i="6"/>
  <c r="I971" i="6"/>
  <c r="W970" i="6"/>
  <c r="X970" i="6" s="1"/>
  <c r="Y970" i="6" s="1"/>
  <c r="H970" i="6"/>
  <c r="I970" i="6"/>
  <c r="W969" i="6"/>
  <c r="X969" i="6" s="1"/>
  <c r="Y969" i="6" s="1"/>
  <c r="H969" i="6"/>
  <c r="I969" i="6"/>
  <c r="W968" i="6"/>
  <c r="X968" i="6" s="1"/>
  <c r="Y968" i="6" s="1"/>
  <c r="W967" i="6"/>
  <c r="H967" i="6"/>
  <c r="I967" i="6"/>
  <c r="W966" i="6"/>
  <c r="X966" i="6" s="1"/>
  <c r="Y966" i="6" s="1"/>
  <c r="H966" i="6"/>
  <c r="I966" i="6"/>
  <c r="W965" i="6"/>
  <c r="X965" i="6" s="1"/>
  <c r="Y965" i="6" s="1"/>
  <c r="W964" i="6"/>
  <c r="X964" i="6" s="1"/>
  <c r="H964" i="6"/>
  <c r="I964" i="6"/>
  <c r="W963" i="6"/>
  <c r="H963" i="6"/>
  <c r="I963" i="6"/>
  <c r="W962" i="6"/>
  <c r="X962" i="6" s="1"/>
  <c r="Y962" i="6" s="1"/>
  <c r="W961" i="6"/>
  <c r="X961" i="6" s="1"/>
  <c r="W960" i="6"/>
  <c r="X960" i="6" s="1"/>
  <c r="Y960" i="6" s="1"/>
  <c r="H960" i="6"/>
  <c r="I960" i="6"/>
  <c r="W959" i="6"/>
  <c r="F959" i="6" s="1"/>
  <c r="H959" i="6" s="1"/>
  <c r="W958" i="6"/>
  <c r="X958" i="6" s="1"/>
  <c r="H958" i="6"/>
  <c r="I958" i="6"/>
  <c r="W957" i="6"/>
  <c r="X957" i="6" s="1"/>
  <c r="Y957" i="6" s="1"/>
  <c r="W956" i="6"/>
  <c r="X956" i="6" s="1"/>
  <c r="Y956" i="6" s="1"/>
  <c r="H956" i="6"/>
  <c r="I956" i="6"/>
  <c r="W955" i="6"/>
  <c r="H955" i="6"/>
  <c r="I955" i="6"/>
  <c r="W954" i="6"/>
  <c r="X954" i="6" s="1"/>
  <c r="Y954" i="6" s="1"/>
  <c r="H954" i="6"/>
  <c r="I954" i="6"/>
  <c r="W953" i="6"/>
  <c r="X953" i="6" s="1"/>
  <c r="H953" i="6"/>
  <c r="I953" i="6"/>
  <c r="W952" i="6"/>
  <c r="X952" i="6" s="1"/>
  <c r="Y952" i="6" s="1"/>
  <c r="W951" i="6"/>
  <c r="H951" i="6"/>
  <c r="I951" i="6"/>
  <c r="W950" i="6"/>
  <c r="X950" i="6" s="1"/>
  <c r="Y950" i="6" s="1"/>
  <c r="H950" i="6"/>
  <c r="I950" i="6"/>
  <c r="X871" i="6"/>
  <c r="AA871" i="6" s="1"/>
  <c r="AD871" i="6" s="1"/>
  <c r="AE871" i="6" s="1"/>
  <c r="X866" i="6"/>
  <c r="AA866" i="6" s="1"/>
  <c r="AD866" i="6" s="1"/>
  <c r="AE866" i="6" s="1"/>
  <c r="X845" i="6"/>
  <c r="X844" i="6"/>
  <c r="Y844" i="6" s="1"/>
  <c r="AB814" i="6"/>
  <c r="F1045" i="6"/>
  <c r="D1044" i="6"/>
  <c r="I1043" i="6"/>
  <c r="J1043" i="6" s="1"/>
  <c r="T1042" i="6"/>
  <c r="F1041" i="6"/>
  <c r="D1040" i="6"/>
  <c r="I1039" i="6"/>
  <c r="J1039" i="6" s="1"/>
  <c r="T1038" i="6"/>
  <c r="F1037" i="6"/>
  <c r="D1036" i="6"/>
  <c r="I1035" i="6"/>
  <c r="J1035" i="6" s="1"/>
  <c r="T1034" i="6"/>
  <c r="F1033" i="6"/>
  <c r="D1032" i="6"/>
  <c r="I1031" i="6"/>
  <c r="J1031" i="6" s="1"/>
  <c r="T1030" i="6"/>
  <c r="F1029" i="6"/>
  <c r="D1028" i="6"/>
  <c r="I1027" i="6"/>
  <c r="J1027" i="6" s="1"/>
  <c r="T1026" i="6"/>
  <c r="F1025" i="6"/>
  <c r="D1024" i="6"/>
  <c r="I1023" i="6"/>
  <c r="J1023" i="6" s="1"/>
  <c r="T1022" i="6"/>
  <c r="F1021" i="6"/>
  <c r="D1020" i="6"/>
  <c r="I1019" i="6"/>
  <c r="J1019" i="6" s="1"/>
  <c r="T1018" i="6"/>
  <c r="F1017" i="6"/>
  <c r="D1016" i="6"/>
  <c r="I1015" i="6"/>
  <c r="J1015" i="6" s="1"/>
  <c r="T1014" i="6"/>
  <c r="F1013" i="6"/>
  <c r="D1012" i="6"/>
  <c r="I1011" i="6"/>
  <c r="J1011" i="6" s="1"/>
  <c r="X875" i="6"/>
  <c r="AA875" i="6" s="1"/>
  <c r="AD875" i="6" s="1"/>
  <c r="AE875" i="6" s="1"/>
  <c r="X870" i="6"/>
  <c r="AA870" i="6" s="1"/>
  <c r="AD870" i="6" s="1"/>
  <c r="AE870" i="6" s="1"/>
  <c r="X859" i="6"/>
  <c r="AA859" i="6" s="1"/>
  <c r="AD859" i="6" s="1"/>
  <c r="AE859" i="6" s="1"/>
  <c r="T1045" i="6"/>
  <c r="F1044" i="6"/>
  <c r="R1043" i="6"/>
  <c r="D1043" i="6"/>
  <c r="X1042" i="6"/>
  <c r="AA1042" i="6" s="1"/>
  <c r="AD1042" i="6" s="1"/>
  <c r="AE1042" i="6" s="1"/>
  <c r="I1042" i="6"/>
  <c r="F1040" i="6"/>
  <c r="R1039" i="6"/>
  <c r="D1039" i="6"/>
  <c r="X1038" i="6"/>
  <c r="AA1038" i="6" s="1"/>
  <c r="AD1038" i="6" s="1"/>
  <c r="AE1038" i="6" s="1"/>
  <c r="I1038" i="6"/>
  <c r="J1038" i="6" s="1"/>
  <c r="F1036" i="6"/>
  <c r="R1035" i="6"/>
  <c r="D1035" i="6"/>
  <c r="X1034" i="6"/>
  <c r="AA1034" i="6" s="1"/>
  <c r="AD1034" i="6" s="1"/>
  <c r="AE1034" i="6" s="1"/>
  <c r="I1034" i="6"/>
  <c r="J1034" i="6" s="1"/>
  <c r="F1032" i="6"/>
  <c r="R1031" i="6"/>
  <c r="D1031" i="6"/>
  <c r="X1030" i="6"/>
  <c r="AA1030" i="6" s="1"/>
  <c r="AD1030" i="6" s="1"/>
  <c r="AE1030" i="6" s="1"/>
  <c r="T1029" i="6"/>
  <c r="F1028" i="6"/>
  <c r="R1027" i="6"/>
  <c r="D1027" i="6"/>
  <c r="X1026" i="6"/>
  <c r="AA1026" i="6" s="1"/>
  <c r="AD1026" i="6" s="1"/>
  <c r="AE1026" i="6" s="1"/>
  <c r="I1026" i="6"/>
  <c r="F1024" i="6"/>
  <c r="R1023" i="6"/>
  <c r="D1023" i="6"/>
  <c r="X1022" i="6"/>
  <c r="AA1022" i="6" s="1"/>
  <c r="AD1022" i="6" s="1"/>
  <c r="AE1022" i="6" s="1"/>
  <c r="I1022" i="6"/>
  <c r="J1022" i="6" s="1"/>
  <c r="F1020" i="6"/>
  <c r="R1019" i="6"/>
  <c r="D1019" i="6"/>
  <c r="X1018" i="6"/>
  <c r="AA1018" i="6" s="1"/>
  <c r="AD1018" i="6" s="1"/>
  <c r="AE1018" i="6" s="1"/>
  <c r="I1018" i="6"/>
  <c r="J1018" i="6" s="1"/>
  <c r="F1016" i="6"/>
  <c r="R1015" i="6"/>
  <c r="D1015" i="6"/>
  <c r="X1014" i="6"/>
  <c r="Y1014" i="6" s="1"/>
  <c r="I1014" i="6"/>
  <c r="F1012" i="6"/>
  <c r="D1011" i="6"/>
  <c r="AA1010" i="6"/>
  <c r="AD1010" i="6" s="1"/>
  <c r="AE1010" i="6" s="1"/>
  <c r="AF1010" i="6" s="1"/>
  <c r="I1010" i="6"/>
  <c r="J1010" i="6" s="1"/>
  <c r="G1010" i="6"/>
  <c r="T1010" i="6"/>
  <c r="D1010" i="6"/>
  <c r="I1009" i="6"/>
  <c r="J1009" i="6" s="1"/>
  <c r="G1009" i="6"/>
  <c r="T1009" i="6"/>
  <c r="D1009" i="6"/>
  <c r="G1008" i="6"/>
  <c r="T1008" i="6"/>
  <c r="D1008" i="6"/>
  <c r="I1007" i="6"/>
  <c r="J1007" i="6" s="1"/>
  <c r="G1007" i="6"/>
  <c r="T1007" i="6"/>
  <c r="D1007" i="6"/>
  <c r="I1006" i="6"/>
  <c r="J1006" i="6" s="1"/>
  <c r="G1006" i="6"/>
  <c r="T1006" i="6"/>
  <c r="D1006" i="6"/>
  <c r="I1005" i="6"/>
  <c r="J1005" i="6" s="1"/>
  <c r="G1005" i="6"/>
  <c r="T1005" i="6"/>
  <c r="D1005" i="6"/>
  <c r="G1004" i="6"/>
  <c r="T1004" i="6"/>
  <c r="D1004" i="6"/>
  <c r="I1003" i="6"/>
  <c r="J1003" i="6" s="1"/>
  <c r="G1003" i="6"/>
  <c r="T1003" i="6"/>
  <c r="D1003" i="6"/>
  <c r="AA1002" i="6"/>
  <c r="AD1002" i="6" s="1"/>
  <c r="AE1002" i="6" s="1"/>
  <c r="I1002" i="6"/>
  <c r="J1002" i="6" s="1"/>
  <c r="G1002" i="6"/>
  <c r="T1002" i="6"/>
  <c r="D1002" i="6"/>
  <c r="I1001" i="6"/>
  <c r="J1001" i="6" s="1"/>
  <c r="G1001" i="6"/>
  <c r="T1001" i="6"/>
  <c r="D1001" i="6"/>
  <c r="G1000" i="6"/>
  <c r="T1000" i="6"/>
  <c r="D1000" i="6"/>
  <c r="I999" i="6"/>
  <c r="J999" i="6" s="1"/>
  <c r="G999" i="6"/>
  <c r="T999" i="6"/>
  <c r="D999" i="6"/>
  <c r="I998" i="6"/>
  <c r="J998" i="6" s="1"/>
  <c r="G998" i="6"/>
  <c r="T998" i="6"/>
  <c r="D998" i="6"/>
  <c r="I997" i="6"/>
  <c r="J997" i="6" s="1"/>
  <c r="G997" i="6"/>
  <c r="T997" i="6"/>
  <c r="D997" i="6"/>
  <c r="G996" i="6"/>
  <c r="T996" i="6"/>
  <c r="D996" i="6"/>
  <c r="AA995" i="6"/>
  <c r="AD995" i="6" s="1"/>
  <c r="AE995" i="6" s="1"/>
  <c r="I995" i="6"/>
  <c r="J995" i="6" s="1"/>
  <c r="G995" i="6"/>
  <c r="T995" i="6"/>
  <c r="D995" i="6"/>
  <c r="I994" i="6"/>
  <c r="J994" i="6" s="1"/>
  <c r="G994" i="6"/>
  <c r="T994" i="6"/>
  <c r="D994" i="6"/>
  <c r="I993" i="6"/>
  <c r="G993" i="6"/>
  <c r="T993" i="6"/>
  <c r="D993" i="6"/>
  <c r="I992" i="6"/>
  <c r="G992" i="6"/>
  <c r="T992" i="6"/>
  <c r="D992" i="6"/>
  <c r="AA991" i="6"/>
  <c r="AD991" i="6" s="1"/>
  <c r="AE991" i="6" s="1"/>
  <c r="I991" i="6"/>
  <c r="J991" i="6" s="1"/>
  <c r="G991" i="6"/>
  <c r="T991" i="6"/>
  <c r="D991" i="6"/>
  <c r="X874" i="6"/>
  <c r="AA874" i="6" s="1"/>
  <c r="AD874" i="6" s="1"/>
  <c r="AE874" i="6" s="1"/>
  <c r="X863" i="6"/>
  <c r="AA863" i="6" s="1"/>
  <c r="AD863" i="6" s="1"/>
  <c r="AE863" i="6" s="1"/>
  <c r="X858" i="6"/>
  <c r="AA858" i="6" s="1"/>
  <c r="AD858" i="6" s="1"/>
  <c r="AE858" i="6" s="1"/>
  <c r="X853" i="6"/>
  <c r="AA853" i="6" s="1"/>
  <c r="X852" i="6"/>
  <c r="Y852" i="6" s="1"/>
  <c r="D874" i="6"/>
  <c r="D870" i="6"/>
  <c r="D866" i="6"/>
  <c r="D862" i="6"/>
  <c r="D858" i="6"/>
  <c r="F854" i="6"/>
  <c r="U854" i="6"/>
  <c r="V854" i="6" s="1"/>
  <c r="F850" i="6"/>
  <c r="U850" i="6"/>
  <c r="V850" i="6" s="1"/>
  <c r="F846" i="6"/>
  <c r="U846" i="6"/>
  <c r="V846" i="6" s="1"/>
  <c r="F842" i="6"/>
  <c r="U842" i="6"/>
  <c r="V842" i="6" s="1"/>
  <c r="F838" i="6"/>
  <c r="U838" i="6"/>
  <c r="V838" i="6" s="1"/>
  <c r="F834" i="6"/>
  <c r="U834" i="6"/>
  <c r="V834" i="6" s="1"/>
  <c r="D830" i="6"/>
  <c r="W830" i="6"/>
  <c r="Y829" i="6"/>
  <c r="X828" i="6"/>
  <c r="AA828" i="6" s="1"/>
  <c r="AD828" i="6" s="1"/>
  <c r="AE828" i="6" s="1"/>
  <c r="D826" i="6"/>
  <c r="X824" i="6"/>
  <c r="AA824" i="6" s="1"/>
  <c r="AD824" i="6" s="1"/>
  <c r="AE824" i="6" s="1"/>
  <c r="U821" i="6"/>
  <c r="V821" i="6" s="1"/>
  <c r="F821" i="6"/>
  <c r="R821" i="6"/>
  <c r="X816" i="6"/>
  <c r="AA816" i="6" s="1"/>
  <c r="AD816" i="6" s="1"/>
  <c r="AE816" i="6" s="1"/>
  <c r="X807" i="6"/>
  <c r="AA807" i="6" s="1"/>
  <c r="AD807" i="6" s="1"/>
  <c r="AE807" i="6" s="1"/>
  <c r="X797" i="6"/>
  <c r="AA797" i="6" s="1"/>
  <c r="X791" i="6"/>
  <c r="AA791" i="6" s="1"/>
  <c r="AD791" i="6" s="1"/>
  <c r="AE791" i="6" s="1"/>
  <c r="X784" i="6"/>
  <c r="Y784" i="6" s="1"/>
  <c r="X780" i="6"/>
  <c r="Y780" i="6" s="1"/>
  <c r="X776" i="6"/>
  <c r="X772" i="6"/>
  <c r="Y772" i="6" s="1"/>
  <c r="X764" i="6"/>
  <c r="Y764" i="6" s="1"/>
  <c r="X760" i="6"/>
  <c r="I949" i="6"/>
  <c r="I947" i="6"/>
  <c r="I946" i="6"/>
  <c r="I945" i="6"/>
  <c r="I944" i="6"/>
  <c r="I942" i="6"/>
  <c r="I941" i="6"/>
  <c r="I940" i="6"/>
  <c r="I939" i="6"/>
  <c r="I938" i="6"/>
  <c r="J938" i="6" s="1"/>
  <c r="I937" i="6"/>
  <c r="I936" i="6"/>
  <c r="J936" i="6" s="1"/>
  <c r="I934" i="6"/>
  <c r="J934" i="6" s="1"/>
  <c r="I933" i="6"/>
  <c r="I932" i="6"/>
  <c r="I931" i="6"/>
  <c r="I930" i="6"/>
  <c r="J930" i="6" s="1"/>
  <c r="I929" i="6"/>
  <c r="I926" i="6"/>
  <c r="I925" i="6"/>
  <c r="I924" i="6"/>
  <c r="I923" i="6"/>
  <c r="I922" i="6"/>
  <c r="I921" i="6"/>
  <c r="I920" i="6"/>
  <c r="I918" i="6"/>
  <c r="J918" i="6" s="1"/>
  <c r="I917" i="6"/>
  <c r="I916" i="6"/>
  <c r="I915" i="6"/>
  <c r="I914" i="6"/>
  <c r="I913" i="6"/>
  <c r="I912" i="6"/>
  <c r="I910" i="6"/>
  <c r="J910" i="6" s="1"/>
  <c r="I909" i="6"/>
  <c r="I908" i="6"/>
  <c r="I907" i="6"/>
  <c r="I906" i="6"/>
  <c r="I905" i="6"/>
  <c r="I904" i="6"/>
  <c r="J904" i="6" s="1"/>
  <c r="I902" i="6"/>
  <c r="I901" i="6"/>
  <c r="I900" i="6"/>
  <c r="I899" i="6"/>
  <c r="I898" i="6"/>
  <c r="I897" i="6"/>
  <c r="I896" i="6"/>
  <c r="I894" i="6"/>
  <c r="I893" i="6"/>
  <c r="I892" i="6"/>
  <c r="I891" i="6"/>
  <c r="I890" i="6"/>
  <c r="I889" i="6"/>
  <c r="I888" i="6"/>
  <c r="I886" i="6"/>
  <c r="J886" i="6" s="1"/>
  <c r="I885" i="6"/>
  <c r="I884" i="6"/>
  <c r="I883" i="6"/>
  <c r="I882" i="6"/>
  <c r="J882" i="6" s="1"/>
  <c r="I881" i="6"/>
  <c r="I879" i="6"/>
  <c r="I878" i="6"/>
  <c r="J878" i="6" s="1"/>
  <c r="I877" i="6"/>
  <c r="I876" i="6"/>
  <c r="R873" i="6"/>
  <c r="S873" i="6" s="1"/>
  <c r="D873" i="6"/>
  <c r="R869" i="6"/>
  <c r="S869" i="6" s="1"/>
  <c r="D869" i="6"/>
  <c r="R865" i="6"/>
  <c r="S865" i="6" s="1"/>
  <c r="D865" i="6"/>
  <c r="X864" i="6"/>
  <c r="AA864" i="6" s="1"/>
  <c r="R861" i="6"/>
  <c r="S861" i="6" s="1"/>
  <c r="D861" i="6"/>
  <c r="R857" i="6"/>
  <c r="S857" i="6" s="1"/>
  <c r="D857" i="6"/>
  <c r="X856" i="6"/>
  <c r="AA856" i="6" s="1"/>
  <c r="F855" i="6"/>
  <c r="U855" i="6"/>
  <c r="V855" i="6" s="1"/>
  <c r="X851" i="6"/>
  <c r="Y851" i="6" s="1"/>
  <c r="F851" i="6"/>
  <c r="U851" i="6"/>
  <c r="V851" i="6" s="1"/>
  <c r="X847" i="6"/>
  <c r="AA847" i="6" s="1"/>
  <c r="F847" i="6"/>
  <c r="U847" i="6"/>
  <c r="V847" i="6" s="1"/>
  <c r="F843" i="6"/>
  <c r="U843" i="6"/>
  <c r="V843" i="6" s="1"/>
  <c r="F839" i="6"/>
  <c r="U839" i="6"/>
  <c r="V839" i="6" s="1"/>
  <c r="F835" i="6"/>
  <c r="U835" i="6"/>
  <c r="V835" i="6" s="1"/>
  <c r="F831" i="6"/>
  <c r="U831" i="6"/>
  <c r="V831" i="6" s="1"/>
  <c r="H829" i="6"/>
  <c r="H825" i="6"/>
  <c r="X820" i="6"/>
  <c r="AA820" i="6" s="1"/>
  <c r="AD820" i="6" s="1"/>
  <c r="AE820" i="6" s="1"/>
  <c r="X815" i="6"/>
  <c r="AA815" i="6" s="1"/>
  <c r="AD815" i="6" s="1"/>
  <c r="AE815" i="6" s="1"/>
  <c r="D814" i="6"/>
  <c r="T814" i="6"/>
  <c r="X811" i="6"/>
  <c r="AA811" i="6" s="1"/>
  <c r="AD811" i="6" s="1"/>
  <c r="AE811" i="6" s="1"/>
  <c r="X795" i="6"/>
  <c r="AA795" i="6" s="1"/>
  <c r="AD795" i="6" s="1"/>
  <c r="AE795" i="6" s="1"/>
  <c r="X787" i="6"/>
  <c r="AA787" i="6" s="1"/>
  <c r="AD787" i="6" s="1"/>
  <c r="AE787" i="6" s="1"/>
  <c r="X783" i="6"/>
  <c r="Y783" i="6" s="1"/>
  <c r="X779" i="6"/>
  <c r="Y779" i="6" s="1"/>
  <c r="X775" i="6"/>
  <c r="Y775" i="6" s="1"/>
  <c r="X771" i="6"/>
  <c r="Y771" i="6" s="1"/>
  <c r="X767" i="6"/>
  <c r="AA767" i="6" s="1"/>
  <c r="AD767" i="6" s="1"/>
  <c r="AE767" i="6" s="1"/>
  <c r="X763" i="6"/>
  <c r="Y763" i="6" s="1"/>
  <c r="D949" i="6"/>
  <c r="D948" i="6"/>
  <c r="D947" i="6"/>
  <c r="D946" i="6"/>
  <c r="D945" i="6"/>
  <c r="D944" i="6"/>
  <c r="D943" i="6"/>
  <c r="D942" i="6"/>
  <c r="D941" i="6"/>
  <c r="D940" i="6"/>
  <c r="Y939" i="6"/>
  <c r="D939" i="6"/>
  <c r="D938" i="6"/>
  <c r="D937" i="6"/>
  <c r="D936" i="6"/>
  <c r="D935" i="6"/>
  <c r="D934" i="6"/>
  <c r="D933" i="6"/>
  <c r="D932" i="6"/>
  <c r="D931" i="6"/>
  <c r="D930" i="6"/>
  <c r="D929" i="6"/>
  <c r="D928" i="6"/>
  <c r="D927" i="6"/>
  <c r="D926" i="6"/>
  <c r="D925" i="6"/>
  <c r="D924" i="6"/>
  <c r="Y923" i="6"/>
  <c r="D923" i="6"/>
  <c r="D922" i="6"/>
  <c r="D921" i="6"/>
  <c r="D920" i="6"/>
  <c r="D919" i="6"/>
  <c r="D918" i="6"/>
  <c r="D917" i="6"/>
  <c r="D916" i="6"/>
  <c r="Y915" i="6"/>
  <c r="D915" i="6"/>
  <c r="D914" i="6"/>
  <c r="D913" i="6"/>
  <c r="D912" i="6"/>
  <c r="Y911" i="6"/>
  <c r="D911" i="6"/>
  <c r="D910" i="6"/>
  <c r="D909" i="6"/>
  <c r="D908" i="6"/>
  <c r="D907" i="6"/>
  <c r="D906" i="6"/>
  <c r="D905" i="6"/>
  <c r="D904" i="6"/>
  <c r="D903" i="6"/>
  <c r="D902" i="6"/>
  <c r="D901" i="6"/>
  <c r="D900" i="6"/>
  <c r="D899" i="6"/>
  <c r="D898" i="6"/>
  <c r="D897" i="6"/>
  <c r="D896" i="6"/>
  <c r="D895" i="6"/>
  <c r="D894" i="6"/>
  <c r="D893" i="6"/>
  <c r="D892" i="6"/>
  <c r="D891" i="6"/>
  <c r="D890" i="6"/>
  <c r="D889" i="6"/>
  <c r="D888" i="6"/>
  <c r="D887" i="6"/>
  <c r="D886" i="6"/>
  <c r="D885" i="6"/>
  <c r="D884" i="6"/>
  <c r="Y883" i="6"/>
  <c r="D883" i="6"/>
  <c r="D882" i="6"/>
  <c r="D881" i="6"/>
  <c r="D880" i="6"/>
  <c r="D879" i="6"/>
  <c r="D878" i="6"/>
  <c r="D877" i="6"/>
  <c r="D876" i="6"/>
  <c r="I875" i="6"/>
  <c r="J875" i="6" s="1"/>
  <c r="T874" i="6"/>
  <c r="F873" i="6"/>
  <c r="R872" i="6"/>
  <c r="D872" i="6"/>
  <c r="I871" i="6"/>
  <c r="J871" i="6" s="1"/>
  <c r="T870" i="6"/>
  <c r="F869" i="6"/>
  <c r="R868" i="6"/>
  <c r="D868" i="6"/>
  <c r="T866" i="6"/>
  <c r="F865" i="6"/>
  <c r="R864" i="6"/>
  <c r="D864" i="6"/>
  <c r="I863" i="6"/>
  <c r="J863" i="6" s="1"/>
  <c r="T862" i="6"/>
  <c r="F861" i="6"/>
  <c r="R860" i="6"/>
  <c r="D860" i="6"/>
  <c r="I859" i="6"/>
  <c r="J859" i="6" s="1"/>
  <c r="T858" i="6"/>
  <c r="F857" i="6"/>
  <c r="R856" i="6"/>
  <c r="D856" i="6"/>
  <c r="X855" i="6"/>
  <c r="AA855" i="6" s="1"/>
  <c r="AD855" i="6" s="1"/>
  <c r="AE855" i="6" s="1"/>
  <c r="F852" i="6"/>
  <c r="U852" i="6"/>
  <c r="V852" i="6" s="1"/>
  <c r="F848" i="6"/>
  <c r="U848" i="6"/>
  <c r="V848" i="6" s="1"/>
  <c r="F844" i="6"/>
  <c r="U844" i="6"/>
  <c r="V844" i="6" s="1"/>
  <c r="X840" i="6"/>
  <c r="F840" i="6"/>
  <c r="U840" i="6"/>
  <c r="V840" i="6" s="1"/>
  <c r="X836" i="6"/>
  <c r="Y836" i="6" s="1"/>
  <c r="F836" i="6"/>
  <c r="U836" i="6"/>
  <c r="V836" i="6" s="1"/>
  <c r="F832" i="6"/>
  <c r="U832" i="6"/>
  <c r="V832" i="6" s="1"/>
  <c r="T830" i="6"/>
  <c r="U829" i="6"/>
  <c r="V829" i="6" s="1"/>
  <c r="R829" i="6"/>
  <c r="AB828" i="6"/>
  <c r="D828" i="6"/>
  <c r="T826" i="6"/>
  <c r="X826" i="6"/>
  <c r="Y826" i="6" s="1"/>
  <c r="U825" i="6"/>
  <c r="V825" i="6" s="1"/>
  <c r="R825" i="6"/>
  <c r="AB824" i="6"/>
  <c r="D824" i="6"/>
  <c r="X819" i="6"/>
  <c r="AA819" i="6" s="1"/>
  <c r="AD819" i="6" s="1"/>
  <c r="AE819" i="6" s="1"/>
  <c r="D818" i="6"/>
  <c r="T818" i="6"/>
  <c r="H815" i="6"/>
  <c r="I815" i="6"/>
  <c r="G814" i="6"/>
  <c r="X813" i="6"/>
  <c r="AA813" i="6" s="1"/>
  <c r="X805" i="6"/>
  <c r="AA805" i="6" s="1"/>
  <c r="X799" i="6"/>
  <c r="AA799" i="6" s="1"/>
  <c r="AD799" i="6" s="1"/>
  <c r="AE799" i="6" s="1"/>
  <c r="X789" i="6"/>
  <c r="AA789" i="6" s="1"/>
  <c r="X786" i="6"/>
  <c r="Y786" i="6" s="1"/>
  <c r="X782" i="6"/>
  <c r="Y782" i="6" s="1"/>
  <c r="X774" i="6"/>
  <c r="Y774" i="6" s="1"/>
  <c r="X770" i="6"/>
  <c r="Y770" i="6" s="1"/>
  <c r="X766" i="6"/>
  <c r="Y766" i="6" s="1"/>
  <c r="X762" i="6"/>
  <c r="Y762" i="6" s="1"/>
  <c r="T949" i="6"/>
  <c r="T948" i="6"/>
  <c r="T947" i="6"/>
  <c r="T946" i="6"/>
  <c r="T945" i="6"/>
  <c r="T944" i="6"/>
  <c r="T943" i="6"/>
  <c r="T942" i="6"/>
  <c r="T941" i="6"/>
  <c r="T940" i="6"/>
  <c r="T939" i="6"/>
  <c r="T938" i="6"/>
  <c r="T937" i="6"/>
  <c r="T936" i="6"/>
  <c r="T935" i="6"/>
  <c r="T934" i="6"/>
  <c r="T933" i="6"/>
  <c r="T932" i="6"/>
  <c r="T931" i="6"/>
  <c r="T930" i="6"/>
  <c r="T929" i="6"/>
  <c r="T928" i="6"/>
  <c r="T927" i="6"/>
  <c r="T926" i="6"/>
  <c r="T925" i="6"/>
  <c r="T924" i="6"/>
  <c r="T923" i="6"/>
  <c r="T922" i="6"/>
  <c r="T921" i="6"/>
  <c r="T920" i="6"/>
  <c r="T919" i="6"/>
  <c r="T918" i="6"/>
  <c r="T917" i="6"/>
  <c r="T916" i="6"/>
  <c r="T915" i="6"/>
  <c r="T914" i="6"/>
  <c r="T913" i="6"/>
  <c r="T912" i="6"/>
  <c r="T911" i="6"/>
  <c r="T910" i="6"/>
  <c r="T909" i="6"/>
  <c r="T908" i="6"/>
  <c r="T907" i="6"/>
  <c r="T906" i="6"/>
  <c r="T905" i="6"/>
  <c r="T904" i="6"/>
  <c r="T903" i="6"/>
  <c r="T902" i="6"/>
  <c r="T901" i="6"/>
  <c r="T900" i="6"/>
  <c r="T899" i="6"/>
  <c r="T898" i="6"/>
  <c r="T897" i="6"/>
  <c r="T896" i="6"/>
  <c r="T895" i="6"/>
  <c r="T894" i="6"/>
  <c r="T893" i="6"/>
  <c r="T892" i="6"/>
  <c r="T891" i="6"/>
  <c r="T890" i="6"/>
  <c r="T889" i="6"/>
  <c r="T888" i="6"/>
  <c r="T887" i="6"/>
  <c r="T886" i="6"/>
  <c r="T885" i="6"/>
  <c r="T884" i="6"/>
  <c r="T883" i="6"/>
  <c r="T882" i="6"/>
  <c r="T881" i="6"/>
  <c r="T880" i="6"/>
  <c r="T879" i="6"/>
  <c r="T878" i="6"/>
  <c r="T877" i="6"/>
  <c r="T876" i="6"/>
  <c r="D875" i="6"/>
  <c r="I874" i="6"/>
  <c r="J874" i="6" s="1"/>
  <c r="T873" i="6"/>
  <c r="Y873" i="6"/>
  <c r="F872" i="6"/>
  <c r="D871" i="6"/>
  <c r="I870" i="6"/>
  <c r="J870" i="6" s="1"/>
  <c r="T869" i="6"/>
  <c r="Y869" i="6"/>
  <c r="F868" i="6"/>
  <c r="D867" i="6"/>
  <c r="I866" i="6"/>
  <c r="J866" i="6" s="1"/>
  <c r="T865" i="6"/>
  <c r="F864" i="6"/>
  <c r="D863" i="6"/>
  <c r="I862" i="6"/>
  <c r="J862" i="6" s="1"/>
  <c r="T861" i="6"/>
  <c r="F860" i="6"/>
  <c r="D859" i="6"/>
  <c r="F856" i="6"/>
  <c r="R855" i="6"/>
  <c r="AA854" i="6"/>
  <c r="Y854" i="6" s="1"/>
  <c r="F853" i="6"/>
  <c r="U853" i="6"/>
  <c r="V853" i="6" s="1"/>
  <c r="F849" i="6"/>
  <c r="U849" i="6"/>
  <c r="V849" i="6" s="1"/>
  <c r="F845" i="6"/>
  <c r="U845" i="6"/>
  <c r="V845" i="6" s="1"/>
  <c r="AA842" i="6"/>
  <c r="AD842" i="6" s="1"/>
  <c r="AE842" i="6" s="1"/>
  <c r="Y842" i="6"/>
  <c r="F841" i="6"/>
  <c r="U841" i="6"/>
  <c r="V841" i="6" s="1"/>
  <c r="AA838" i="6"/>
  <c r="AD838" i="6" s="1"/>
  <c r="AE838" i="6" s="1"/>
  <c r="F837" i="6"/>
  <c r="U837" i="6"/>
  <c r="V837" i="6" s="1"/>
  <c r="AA834" i="6"/>
  <c r="AD834" i="6" s="1"/>
  <c r="AE834" i="6" s="1"/>
  <c r="Y834" i="6"/>
  <c r="F833" i="6"/>
  <c r="U833" i="6"/>
  <c r="V833" i="6" s="1"/>
  <c r="H830" i="6"/>
  <c r="I830" i="6"/>
  <c r="I829" i="6"/>
  <c r="J829" i="6" s="1"/>
  <c r="U827" i="6"/>
  <c r="V827" i="6" s="1"/>
  <c r="R827" i="6"/>
  <c r="AB826" i="6"/>
  <c r="X825" i="6"/>
  <c r="AA825" i="6" s="1"/>
  <c r="AD825" i="6" s="1"/>
  <c r="AE825" i="6" s="1"/>
  <c r="I825" i="6"/>
  <c r="U823" i="6"/>
  <c r="V823" i="6" s="1"/>
  <c r="R823" i="6"/>
  <c r="AB822" i="6"/>
  <c r="D822" i="6"/>
  <c r="H819" i="6"/>
  <c r="X817" i="6"/>
  <c r="AA817" i="6" s="1"/>
  <c r="U817" i="6"/>
  <c r="V817" i="6" s="1"/>
  <c r="F817" i="6"/>
  <c r="R817" i="6"/>
  <c r="X809" i="6"/>
  <c r="AA809" i="6" s="1"/>
  <c r="X803" i="6"/>
  <c r="AA803" i="6" s="1"/>
  <c r="AD803" i="6" s="1"/>
  <c r="AE803" i="6" s="1"/>
  <c r="X793" i="6"/>
  <c r="AA793" i="6" s="1"/>
  <c r="X781" i="6"/>
  <c r="Y781" i="6" s="1"/>
  <c r="X777" i="6"/>
  <c r="Y777" i="6" s="1"/>
  <c r="X773" i="6"/>
  <c r="Y773" i="6" s="1"/>
  <c r="X769" i="6"/>
  <c r="X765" i="6"/>
  <c r="Y765" i="6" s="1"/>
  <c r="D810" i="6"/>
  <c r="D806" i="6"/>
  <c r="D802" i="6"/>
  <c r="D798" i="6"/>
  <c r="D794" i="6"/>
  <c r="D790" i="6"/>
  <c r="X624" i="6"/>
  <c r="U830" i="6"/>
  <c r="V830" i="6" s="1"/>
  <c r="D829" i="6"/>
  <c r="F826" i="6"/>
  <c r="D825" i="6"/>
  <c r="F822" i="6"/>
  <c r="D821" i="6"/>
  <c r="I820" i="6"/>
  <c r="J820" i="6" s="1"/>
  <c r="F818" i="6"/>
  <c r="D817" i="6"/>
  <c r="I816" i="6"/>
  <c r="F814" i="6"/>
  <c r="R813" i="6"/>
  <c r="D813" i="6"/>
  <c r="X812" i="6"/>
  <c r="AA812" i="6" s="1"/>
  <c r="AD812" i="6" s="1"/>
  <c r="AE812" i="6" s="1"/>
  <c r="I812" i="6"/>
  <c r="F810" i="6"/>
  <c r="R809" i="6"/>
  <c r="D809" i="6"/>
  <c r="X808" i="6"/>
  <c r="I808" i="6"/>
  <c r="F806" i="6"/>
  <c r="R805" i="6"/>
  <c r="D805" i="6"/>
  <c r="X804" i="6"/>
  <c r="AA804" i="6" s="1"/>
  <c r="AD804" i="6" s="1"/>
  <c r="AE804" i="6" s="1"/>
  <c r="I804" i="6"/>
  <c r="J804" i="6" s="1"/>
  <c r="F802" i="6"/>
  <c r="R801" i="6"/>
  <c r="D801" i="6"/>
  <c r="X800" i="6"/>
  <c r="AA800" i="6" s="1"/>
  <c r="AD800" i="6" s="1"/>
  <c r="AE800" i="6" s="1"/>
  <c r="I800" i="6"/>
  <c r="F798" i="6"/>
  <c r="R797" i="6"/>
  <c r="D797" i="6"/>
  <c r="X796" i="6"/>
  <c r="F794" i="6"/>
  <c r="R793" i="6"/>
  <c r="D793" i="6"/>
  <c r="X792" i="6"/>
  <c r="AA792" i="6" s="1"/>
  <c r="AD792" i="6" s="1"/>
  <c r="AE792" i="6" s="1"/>
  <c r="I792" i="6"/>
  <c r="F790" i="6"/>
  <c r="R789" i="6"/>
  <c r="D789" i="6"/>
  <c r="X788" i="6"/>
  <c r="AA788" i="6" s="1"/>
  <c r="AD788" i="6" s="1"/>
  <c r="AE788" i="6" s="1"/>
  <c r="I788" i="6"/>
  <c r="I787" i="6"/>
  <c r="D787" i="6"/>
  <c r="G787" i="6"/>
  <c r="T787" i="6"/>
  <c r="I786" i="6"/>
  <c r="D786" i="6"/>
  <c r="G786" i="6"/>
  <c r="T786" i="6"/>
  <c r="I785" i="6"/>
  <c r="J785" i="6" s="1"/>
  <c r="D785" i="6"/>
  <c r="G785" i="6"/>
  <c r="T785" i="6"/>
  <c r="I784" i="6"/>
  <c r="D784" i="6"/>
  <c r="G784" i="6"/>
  <c r="T784" i="6"/>
  <c r="I783" i="6"/>
  <c r="D783" i="6"/>
  <c r="G783" i="6"/>
  <c r="T783" i="6"/>
  <c r="I782" i="6"/>
  <c r="D782" i="6"/>
  <c r="G782" i="6"/>
  <c r="T782" i="6"/>
  <c r="D781" i="6"/>
  <c r="G781" i="6"/>
  <c r="T781" i="6"/>
  <c r="I780" i="6"/>
  <c r="J780" i="6" s="1"/>
  <c r="D780" i="6"/>
  <c r="G780" i="6"/>
  <c r="T780" i="6"/>
  <c r="I779" i="6"/>
  <c r="D779" i="6"/>
  <c r="G779" i="6"/>
  <c r="T779" i="6"/>
  <c r="D778" i="6"/>
  <c r="G778" i="6"/>
  <c r="T778" i="6"/>
  <c r="I777" i="6"/>
  <c r="J777" i="6" s="1"/>
  <c r="D777" i="6"/>
  <c r="G777" i="6"/>
  <c r="T777" i="6"/>
  <c r="I776" i="6"/>
  <c r="J776" i="6" s="1"/>
  <c r="D776" i="6"/>
  <c r="G776" i="6"/>
  <c r="T776" i="6"/>
  <c r="D775" i="6"/>
  <c r="G775" i="6"/>
  <c r="T775" i="6"/>
  <c r="I774" i="6"/>
  <c r="D774" i="6"/>
  <c r="G774" i="6"/>
  <c r="T774" i="6"/>
  <c r="I773" i="6"/>
  <c r="J773" i="6" s="1"/>
  <c r="D773" i="6"/>
  <c r="G773" i="6"/>
  <c r="T773" i="6"/>
  <c r="I772" i="6"/>
  <c r="J772" i="6" s="1"/>
  <c r="D772" i="6"/>
  <c r="G772" i="6"/>
  <c r="T772" i="6"/>
  <c r="I771" i="6"/>
  <c r="D771" i="6"/>
  <c r="G771" i="6"/>
  <c r="T771" i="6"/>
  <c r="I770" i="6"/>
  <c r="D770" i="6"/>
  <c r="G770" i="6"/>
  <c r="T770" i="6"/>
  <c r="I769" i="6"/>
  <c r="J769" i="6" s="1"/>
  <c r="D769" i="6"/>
  <c r="G769" i="6"/>
  <c r="T769" i="6"/>
  <c r="I768" i="6"/>
  <c r="J768" i="6" s="1"/>
  <c r="D768" i="6"/>
  <c r="G768" i="6"/>
  <c r="T768" i="6"/>
  <c r="I767" i="6"/>
  <c r="D767" i="6"/>
  <c r="G767" i="6"/>
  <c r="T767" i="6"/>
  <c r="I766" i="6"/>
  <c r="J766" i="6" s="1"/>
  <c r="D766" i="6"/>
  <c r="G766" i="6"/>
  <c r="T766" i="6"/>
  <c r="D765" i="6"/>
  <c r="G765" i="6"/>
  <c r="T765" i="6"/>
  <c r="I764" i="6"/>
  <c r="J764" i="6" s="1"/>
  <c r="D764" i="6"/>
  <c r="G764" i="6"/>
  <c r="T764" i="6"/>
  <c r="D763" i="6"/>
  <c r="G763" i="6"/>
  <c r="T763" i="6"/>
  <c r="I762" i="6"/>
  <c r="J762" i="6" s="1"/>
  <c r="D762" i="6"/>
  <c r="G762" i="6"/>
  <c r="T762" i="6"/>
  <c r="I761" i="6"/>
  <c r="D761" i="6"/>
  <c r="G761" i="6"/>
  <c r="T761" i="6"/>
  <c r="I760" i="6"/>
  <c r="J760" i="6" s="1"/>
  <c r="D760" i="6"/>
  <c r="G760" i="6"/>
  <c r="T760" i="6"/>
  <c r="D759" i="6"/>
  <c r="G759" i="6"/>
  <c r="T759" i="6"/>
  <c r="D758" i="6"/>
  <c r="G758" i="6"/>
  <c r="T758" i="6"/>
  <c r="D757" i="6"/>
  <c r="G757" i="6"/>
  <c r="T757" i="6"/>
  <c r="D756" i="6"/>
  <c r="G756" i="6"/>
  <c r="T756" i="6"/>
  <c r="D755" i="6"/>
  <c r="G755" i="6"/>
  <c r="T755" i="6"/>
  <c r="D754" i="6"/>
  <c r="G754" i="6"/>
  <c r="T754" i="6"/>
  <c r="D753" i="6"/>
  <c r="G753" i="6"/>
  <c r="T753" i="6"/>
  <c r="D752" i="6"/>
  <c r="G752" i="6"/>
  <c r="T752" i="6"/>
  <c r="D751" i="6"/>
  <c r="G751" i="6"/>
  <c r="T751" i="6"/>
  <c r="D750" i="6"/>
  <c r="G750" i="6"/>
  <c r="T750" i="6"/>
  <c r="D749" i="6"/>
  <c r="G749" i="6"/>
  <c r="T749" i="6"/>
  <c r="D748" i="6"/>
  <c r="G748" i="6"/>
  <c r="T748" i="6"/>
  <c r="D747" i="6"/>
  <c r="G747" i="6"/>
  <c r="T747" i="6"/>
  <c r="D746" i="6"/>
  <c r="G746" i="6"/>
  <c r="T746" i="6"/>
  <c r="D745" i="6"/>
  <c r="G745" i="6"/>
  <c r="T745" i="6"/>
  <c r="D744" i="6"/>
  <c r="G744" i="6"/>
  <c r="T744" i="6"/>
  <c r="D743" i="6"/>
  <c r="G743" i="6"/>
  <c r="T743" i="6"/>
  <c r="D742" i="6"/>
  <c r="G742" i="6"/>
  <c r="T742" i="6"/>
  <c r="D741" i="6"/>
  <c r="G741" i="6"/>
  <c r="T741" i="6"/>
  <c r="D740" i="6"/>
  <c r="G740" i="6"/>
  <c r="T740" i="6"/>
  <c r="D739" i="6"/>
  <c r="G739" i="6"/>
  <c r="T739" i="6"/>
  <c r="D738" i="6"/>
  <c r="G738" i="6"/>
  <c r="T738" i="6"/>
  <c r="D737" i="6"/>
  <c r="G737" i="6"/>
  <c r="T737" i="6"/>
  <c r="D736" i="6"/>
  <c r="G736" i="6"/>
  <c r="T736" i="6"/>
  <c r="D735" i="6"/>
  <c r="G735" i="6"/>
  <c r="T735" i="6"/>
  <c r="D734" i="6"/>
  <c r="G734" i="6"/>
  <c r="T734" i="6"/>
  <c r="D733" i="6"/>
  <c r="G733" i="6"/>
  <c r="T733" i="6"/>
  <c r="D732" i="6"/>
  <c r="G732" i="6"/>
  <c r="T732" i="6"/>
  <c r="D731" i="6"/>
  <c r="G731" i="6"/>
  <c r="T731" i="6"/>
  <c r="D730" i="6"/>
  <c r="G730" i="6"/>
  <c r="T730" i="6"/>
  <c r="D729" i="6"/>
  <c r="G729" i="6"/>
  <c r="T729" i="6"/>
  <c r="D728" i="6"/>
  <c r="G728" i="6"/>
  <c r="T728" i="6"/>
  <c r="D727" i="6"/>
  <c r="G727" i="6"/>
  <c r="T727" i="6"/>
  <c r="D726" i="6"/>
  <c r="G726" i="6"/>
  <c r="T726" i="6"/>
  <c r="D725" i="6"/>
  <c r="G725" i="6"/>
  <c r="T725" i="6"/>
  <c r="D724" i="6"/>
  <c r="G724" i="6"/>
  <c r="T724" i="6"/>
  <c r="D723" i="6"/>
  <c r="G723" i="6"/>
  <c r="T723" i="6"/>
  <c r="D722" i="6"/>
  <c r="G722" i="6"/>
  <c r="T722" i="6"/>
  <c r="D721" i="6"/>
  <c r="G721" i="6"/>
  <c r="T721" i="6"/>
  <c r="D720" i="6"/>
  <c r="G720" i="6"/>
  <c r="T720" i="6"/>
  <c r="D719" i="6"/>
  <c r="G719" i="6"/>
  <c r="T719" i="6"/>
  <c r="D718" i="6"/>
  <c r="G718" i="6"/>
  <c r="T718" i="6"/>
  <c r="D717" i="6"/>
  <c r="G717" i="6"/>
  <c r="T717" i="6"/>
  <c r="D716" i="6"/>
  <c r="G716" i="6"/>
  <c r="T716" i="6"/>
  <c r="D715" i="6"/>
  <c r="G715" i="6"/>
  <c r="T715" i="6"/>
  <c r="D714" i="6"/>
  <c r="G714" i="6"/>
  <c r="T714" i="6"/>
  <c r="D713" i="6"/>
  <c r="G713" i="6"/>
  <c r="T713" i="6"/>
  <c r="D712" i="6"/>
  <c r="G712" i="6"/>
  <c r="T712" i="6"/>
  <c r="D711" i="6"/>
  <c r="G711" i="6"/>
  <c r="T711" i="6"/>
  <c r="D710" i="6"/>
  <c r="G710" i="6"/>
  <c r="T710" i="6"/>
  <c r="D709" i="6"/>
  <c r="G709" i="6"/>
  <c r="T709" i="6"/>
  <c r="D708" i="6"/>
  <c r="G708" i="6"/>
  <c r="T708" i="6"/>
  <c r="D707" i="6"/>
  <c r="G707" i="6"/>
  <c r="T707" i="6"/>
  <c r="D706" i="6"/>
  <c r="G706" i="6"/>
  <c r="T706" i="6"/>
  <c r="D705" i="6"/>
  <c r="G705" i="6"/>
  <c r="T705" i="6"/>
  <c r="D704" i="6"/>
  <c r="G704" i="6"/>
  <c r="T704" i="6"/>
  <c r="D703" i="6"/>
  <c r="G703" i="6"/>
  <c r="T703" i="6"/>
  <c r="D702" i="6"/>
  <c r="G702" i="6"/>
  <c r="T702" i="6"/>
  <c r="D701" i="6"/>
  <c r="G701" i="6"/>
  <c r="T701" i="6"/>
  <c r="D700" i="6"/>
  <c r="G700" i="6"/>
  <c r="T700" i="6"/>
  <c r="D699" i="6"/>
  <c r="G699" i="6"/>
  <c r="T699" i="6"/>
  <c r="D698" i="6"/>
  <c r="G698" i="6"/>
  <c r="T698" i="6"/>
  <c r="D697" i="6"/>
  <c r="G697" i="6"/>
  <c r="T697" i="6"/>
  <c r="X671" i="6"/>
  <c r="X626" i="6"/>
  <c r="Y626" i="6" s="1"/>
  <c r="D820" i="6"/>
  <c r="D816" i="6"/>
  <c r="F813" i="6"/>
  <c r="D812" i="6"/>
  <c r="I811" i="6"/>
  <c r="J811" i="6" s="1"/>
  <c r="T810" i="6"/>
  <c r="F809" i="6"/>
  <c r="D808" i="6"/>
  <c r="I807" i="6"/>
  <c r="J807" i="6" s="1"/>
  <c r="T806" i="6"/>
  <c r="F805" i="6"/>
  <c r="D804" i="6"/>
  <c r="I803" i="6"/>
  <c r="J803" i="6" s="1"/>
  <c r="T802" i="6"/>
  <c r="F801" i="6"/>
  <c r="D800" i="6"/>
  <c r="T798" i="6"/>
  <c r="F797" i="6"/>
  <c r="D796" i="6"/>
  <c r="I795" i="6"/>
  <c r="J795" i="6" s="1"/>
  <c r="T794" i="6"/>
  <c r="F793" i="6"/>
  <c r="D792" i="6"/>
  <c r="I791" i="6"/>
  <c r="J791" i="6" s="1"/>
  <c r="T790" i="6"/>
  <c r="F789" i="6"/>
  <c r="D788" i="6"/>
  <c r="H758" i="6"/>
  <c r="I758" i="6"/>
  <c r="H755" i="6"/>
  <c r="I755" i="6"/>
  <c r="H754" i="6"/>
  <c r="I754" i="6"/>
  <c r="H753" i="6"/>
  <c r="I753" i="6"/>
  <c r="H752" i="6"/>
  <c r="I752" i="6"/>
  <c r="H751" i="6"/>
  <c r="I751" i="6"/>
  <c r="H749" i="6"/>
  <c r="I749" i="6"/>
  <c r="H748" i="6"/>
  <c r="I748" i="6"/>
  <c r="H747" i="6"/>
  <c r="I747" i="6"/>
  <c r="H746" i="6"/>
  <c r="I746" i="6"/>
  <c r="H745" i="6"/>
  <c r="I745" i="6"/>
  <c r="H744" i="6"/>
  <c r="I744" i="6"/>
  <c r="H743" i="6"/>
  <c r="H742" i="6"/>
  <c r="I742" i="6"/>
  <c r="H740" i="6"/>
  <c r="I740" i="6"/>
  <c r="H739" i="6"/>
  <c r="I739" i="6"/>
  <c r="H738" i="6"/>
  <c r="I738" i="6"/>
  <c r="H737" i="6"/>
  <c r="I737" i="6"/>
  <c r="H736" i="6"/>
  <c r="I736" i="6"/>
  <c r="H734" i="6"/>
  <c r="H733" i="6"/>
  <c r="I733" i="6"/>
  <c r="H732" i="6"/>
  <c r="I732" i="6"/>
  <c r="H731" i="6"/>
  <c r="I731" i="6"/>
  <c r="H730" i="6"/>
  <c r="I730" i="6"/>
  <c r="H728" i="6"/>
  <c r="I728" i="6"/>
  <c r="H726" i="6"/>
  <c r="I726" i="6"/>
  <c r="H725" i="6"/>
  <c r="I725" i="6"/>
  <c r="H723" i="6"/>
  <c r="I723" i="6"/>
  <c r="H722" i="6"/>
  <c r="I722" i="6"/>
  <c r="H721" i="6"/>
  <c r="I721" i="6"/>
  <c r="H718" i="6"/>
  <c r="H717" i="6"/>
  <c r="I717" i="6"/>
  <c r="H716" i="6"/>
  <c r="I716" i="6"/>
  <c r="H715" i="6"/>
  <c r="I715" i="6"/>
  <c r="H714" i="6"/>
  <c r="I714" i="6"/>
  <c r="H713" i="6"/>
  <c r="I713" i="6"/>
  <c r="H712" i="6"/>
  <c r="I712" i="6"/>
  <c r="H710" i="6"/>
  <c r="I710" i="6"/>
  <c r="H709" i="6"/>
  <c r="I709" i="6"/>
  <c r="H708" i="6"/>
  <c r="I708" i="6"/>
  <c r="H707" i="6"/>
  <c r="I707" i="6"/>
  <c r="H706" i="6"/>
  <c r="I706" i="6"/>
  <c r="H705" i="6"/>
  <c r="I705" i="6"/>
  <c r="H704" i="6"/>
  <c r="I704" i="6"/>
  <c r="H702" i="6"/>
  <c r="H701" i="6"/>
  <c r="I701" i="6"/>
  <c r="H700" i="6"/>
  <c r="I700" i="6"/>
  <c r="H699" i="6"/>
  <c r="I699" i="6"/>
  <c r="H698" i="6"/>
  <c r="I698" i="6"/>
  <c r="X675" i="6"/>
  <c r="AA675" i="6" s="1"/>
  <c r="AD675" i="6" s="1"/>
  <c r="AE675" i="6" s="1"/>
  <c r="X628" i="6"/>
  <c r="Y628" i="6" s="1"/>
  <c r="D827" i="6"/>
  <c r="D823" i="6"/>
  <c r="X822" i="6"/>
  <c r="AA822" i="6" s="1"/>
  <c r="AD822" i="6" s="1"/>
  <c r="AE822" i="6" s="1"/>
  <c r="R819" i="6"/>
  <c r="D819" i="6"/>
  <c r="X818" i="6"/>
  <c r="AA818" i="6" s="1"/>
  <c r="R815" i="6"/>
  <c r="D815" i="6"/>
  <c r="X814" i="6"/>
  <c r="AA814" i="6" s="1"/>
  <c r="R811" i="6"/>
  <c r="D811" i="6"/>
  <c r="X810" i="6"/>
  <c r="Y810" i="6" s="1"/>
  <c r="R807" i="6"/>
  <c r="D807" i="6"/>
  <c r="X806" i="6"/>
  <c r="AA806" i="6" s="1"/>
  <c r="R803" i="6"/>
  <c r="D803" i="6"/>
  <c r="R799" i="6"/>
  <c r="D799" i="6"/>
  <c r="X798" i="6"/>
  <c r="AA798" i="6" s="1"/>
  <c r="AD798" i="6" s="1"/>
  <c r="AE798" i="6" s="1"/>
  <c r="R795" i="6"/>
  <c r="D795" i="6"/>
  <c r="X794" i="6"/>
  <c r="AA794" i="6" s="1"/>
  <c r="R791" i="6"/>
  <c r="D791" i="6"/>
  <c r="X790" i="6"/>
  <c r="AA790" i="6" s="1"/>
  <c r="AD790" i="6" s="1"/>
  <c r="AE790" i="6" s="1"/>
  <c r="X668" i="6"/>
  <c r="AA668" i="6" s="1"/>
  <c r="X625" i="6"/>
  <c r="AA625" i="6" s="1"/>
  <c r="AD625" i="6" s="1"/>
  <c r="AE625" i="6" s="1"/>
  <c r="X759" i="6"/>
  <c r="AA759" i="6" s="1"/>
  <c r="AD759" i="6" s="1"/>
  <c r="AE759" i="6" s="1"/>
  <c r="X758" i="6"/>
  <c r="AA758" i="6" s="1"/>
  <c r="AD758" i="6" s="1"/>
  <c r="AE758" i="6" s="1"/>
  <c r="X757" i="6"/>
  <c r="AA757" i="6" s="1"/>
  <c r="X756" i="6"/>
  <c r="AA756" i="6" s="1"/>
  <c r="X755" i="6"/>
  <c r="AA755" i="6" s="1"/>
  <c r="AD755" i="6" s="1"/>
  <c r="AE755" i="6" s="1"/>
  <c r="X754" i="6"/>
  <c r="AA754" i="6" s="1"/>
  <c r="AD754" i="6" s="1"/>
  <c r="AE754" i="6" s="1"/>
  <c r="X753" i="6"/>
  <c r="AA753" i="6" s="1"/>
  <c r="AD753" i="6" s="1"/>
  <c r="AE753" i="6" s="1"/>
  <c r="X752" i="6"/>
  <c r="AA752" i="6" s="1"/>
  <c r="AD752" i="6" s="1"/>
  <c r="AE752" i="6" s="1"/>
  <c r="X751" i="6"/>
  <c r="AA751" i="6" s="1"/>
  <c r="AD751" i="6" s="1"/>
  <c r="AE751" i="6" s="1"/>
  <c r="X750" i="6"/>
  <c r="AA750" i="6" s="1"/>
  <c r="AD750" i="6" s="1"/>
  <c r="AE750" i="6" s="1"/>
  <c r="X749" i="6"/>
  <c r="AA749" i="6" s="1"/>
  <c r="AD749" i="6" s="1"/>
  <c r="AE749" i="6" s="1"/>
  <c r="X748" i="6"/>
  <c r="AA748" i="6" s="1"/>
  <c r="AD748" i="6" s="1"/>
  <c r="AE748" i="6" s="1"/>
  <c r="X747" i="6"/>
  <c r="AA747" i="6" s="1"/>
  <c r="AD747" i="6" s="1"/>
  <c r="AE747" i="6" s="1"/>
  <c r="X746" i="6"/>
  <c r="AA746" i="6" s="1"/>
  <c r="AD746" i="6" s="1"/>
  <c r="AE746" i="6" s="1"/>
  <c r="X745" i="6"/>
  <c r="AA745" i="6" s="1"/>
  <c r="AD745" i="6" s="1"/>
  <c r="AE745" i="6" s="1"/>
  <c r="X744" i="6"/>
  <c r="AA744" i="6" s="1"/>
  <c r="AD744" i="6" s="1"/>
  <c r="AE744" i="6" s="1"/>
  <c r="X743" i="6"/>
  <c r="AA743" i="6" s="1"/>
  <c r="AD743" i="6" s="1"/>
  <c r="AE743" i="6" s="1"/>
  <c r="X742" i="6"/>
  <c r="AA742" i="6" s="1"/>
  <c r="AD742" i="6" s="1"/>
  <c r="AE742" i="6" s="1"/>
  <c r="X741" i="6"/>
  <c r="AA741" i="6" s="1"/>
  <c r="X739" i="6"/>
  <c r="AA739" i="6" s="1"/>
  <c r="AD739" i="6" s="1"/>
  <c r="AE739" i="6" s="1"/>
  <c r="X738" i="6"/>
  <c r="AA738" i="6" s="1"/>
  <c r="AD738" i="6" s="1"/>
  <c r="AE738" i="6" s="1"/>
  <c r="X737" i="6"/>
  <c r="AA737" i="6" s="1"/>
  <c r="AD737" i="6" s="1"/>
  <c r="AE737" i="6" s="1"/>
  <c r="X736" i="6"/>
  <c r="AA736" i="6" s="1"/>
  <c r="AD736" i="6" s="1"/>
  <c r="AE736" i="6" s="1"/>
  <c r="X735" i="6"/>
  <c r="AA735" i="6" s="1"/>
  <c r="AD735" i="6" s="1"/>
  <c r="AE735" i="6" s="1"/>
  <c r="X734" i="6"/>
  <c r="AA734" i="6" s="1"/>
  <c r="AD734" i="6" s="1"/>
  <c r="AE734" i="6" s="1"/>
  <c r="X733" i="6"/>
  <c r="AA733" i="6" s="1"/>
  <c r="AD733" i="6" s="1"/>
  <c r="AE733" i="6" s="1"/>
  <c r="X732" i="6"/>
  <c r="AA732" i="6" s="1"/>
  <c r="AD732" i="6" s="1"/>
  <c r="AE732" i="6" s="1"/>
  <c r="X730" i="6"/>
  <c r="AA730" i="6" s="1"/>
  <c r="AD730" i="6" s="1"/>
  <c r="AE730" i="6" s="1"/>
  <c r="X729" i="6"/>
  <c r="AA729" i="6" s="1"/>
  <c r="AD729" i="6" s="1"/>
  <c r="AE729" i="6" s="1"/>
  <c r="X727" i="6"/>
  <c r="AA727" i="6" s="1"/>
  <c r="AD727" i="6" s="1"/>
  <c r="AE727" i="6" s="1"/>
  <c r="X726" i="6"/>
  <c r="AA726" i="6" s="1"/>
  <c r="AD726" i="6" s="1"/>
  <c r="AE726" i="6" s="1"/>
  <c r="X725" i="6"/>
  <c r="AA725" i="6" s="1"/>
  <c r="AD725" i="6" s="1"/>
  <c r="AE725" i="6" s="1"/>
  <c r="X724" i="6"/>
  <c r="AA724" i="6" s="1"/>
  <c r="AD724" i="6" s="1"/>
  <c r="AE724" i="6" s="1"/>
  <c r="X723" i="6"/>
  <c r="AA723" i="6" s="1"/>
  <c r="AD723" i="6" s="1"/>
  <c r="AE723" i="6" s="1"/>
  <c r="X722" i="6"/>
  <c r="AA722" i="6" s="1"/>
  <c r="AD722" i="6" s="1"/>
  <c r="AE722" i="6" s="1"/>
  <c r="X721" i="6"/>
  <c r="AA721" i="6" s="1"/>
  <c r="AD721" i="6" s="1"/>
  <c r="AE721" i="6" s="1"/>
  <c r="X720" i="6"/>
  <c r="AA720" i="6" s="1"/>
  <c r="X718" i="6"/>
  <c r="AA718" i="6" s="1"/>
  <c r="AD718" i="6" s="1"/>
  <c r="AE718" i="6" s="1"/>
  <c r="X717" i="6"/>
  <c r="AA717" i="6" s="1"/>
  <c r="AD717" i="6" s="1"/>
  <c r="AE717" i="6" s="1"/>
  <c r="X716" i="6"/>
  <c r="AA716" i="6" s="1"/>
  <c r="AD716" i="6" s="1"/>
  <c r="AE716" i="6" s="1"/>
  <c r="X715" i="6"/>
  <c r="AA715" i="6" s="1"/>
  <c r="AD715" i="6" s="1"/>
  <c r="AE715" i="6" s="1"/>
  <c r="X714" i="6"/>
  <c r="AA714" i="6" s="1"/>
  <c r="AD714" i="6" s="1"/>
  <c r="AE714" i="6" s="1"/>
  <c r="X713" i="6"/>
  <c r="AA713" i="6" s="1"/>
  <c r="AD713" i="6" s="1"/>
  <c r="AE713" i="6" s="1"/>
  <c r="X712" i="6"/>
  <c r="AA712" i="6" s="1"/>
  <c r="AD712" i="6" s="1"/>
  <c r="AE712" i="6" s="1"/>
  <c r="X711" i="6"/>
  <c r="AA711" i="6" s="1"/>
  <c r="AD711" i="6" s="1"/>
  <c r="AE711" i="6" s="1"/>
  <c r="X710" i="6"/>
  <c r="AA710" i="6" s="1"/>
  <c r="AD710" i="6" s="1"/>
  <c r="AE710" i="6" s="1"/>
  <c r="X709" i="6"/>
  <c r="AA709" i="6" s="1"/>
  <c r="AD709" i="6" s="1"/>
  <c r="AE709" i="6" s="1"/>
  <c r="X707" i="6"/>
  <c r="AA707" i="6" s="1"/>
  <c r="AD707" i="6" s="1"/>
  <c r="AE707" i="6" s="1"/>
  <c r="X706" i="6"/>
  <c r="AA706" i="6" s="1"/>
  <c r="AD706" i="6" s="1"/>
  <c r="AE706" i="6" s="1"/>
  <c r="X705" i="6"/>
  <c r="AA705" i="6" s="1"/>
  <c r="AD705" i="6" s="1"/>
  <c r="AE705" i="6" s="1"/>
  <c r="X704" i="6"/>
  <c r="AA704" i="6" s="1"/>
  <c r="AD704" i="6" s="1"/>
  <c r="AE704" i="6" s="1"/>
  <c r="X703" i="6"/>
  <c r="AA703" i="6" s="1"/>
  <c r="AD703" i="6" s="1"/>
  <c r="AE703" i="6" s="1"/>
  <c r="X702" i="6"/>
  <c r="AA702" i="6" s="1"/>
  <c r="AD702" i="6" s="1"/>
  <c r="AE702" i="6" s="1"/>
  <c r="X701" i="6"/>
  <c r="AA701" i="6" s="1"/>
  <c r="AD701" i="6" s="1"/>
  <c r="AE701" i="6" s="1"/>
  <c r="X700" i="6"/>
  <c r="AA700" i="6" s="1"/>
  <c r="AD700" i="6" s="1"/>
  <c r="AE700" i="6" s="1"/>
  <c r="X698" i="6"/>
  <c r="AA698" i="6" s="1"/>
  <c r="AD698" i="6" s="1"/>
  <c r="AE698" i="6" s="1"/>
  <c r="X697" i="6"/>
  <c r="AA697" i="6" s="1"/>
  <c r="T696" i="6"/>
  <c r="G696" i="6"/>
  <c r="X695" i="6"/>
  <c r="AA695" i="6" s="1"/>
  <c r="AD695" i="6" s="1"/>
  <c r="AE695" i="6" s="1"/>
  <c r="T695" i="6"/>
  <c r="G695" i="6"/>
  <c r="X694" i="6"/>
  <c r="AA694" i="6" s="1"/>
  <c r="AD694" i="6" s="1"/>
  <c r="AE694" i="6" s="1"/>
  <c r="T694" i="6"/>
  <c r="G694" i="6"/>
  <c r="X693" i="6"/>
  <c r="AA693" i="6" s="1"/>
  <c r="AD693" i="6" s="1"/>
  <c r="AE693" i="6" s="1"/>
  <c r="T693" i="6"/>
  <c r="G693" i="6"/>
  <c r="T692" i="6"/>
  <c r="G692" i="6"/>
  <c r="X691" i="6"/>
  <c r="AA691" i="6" s="1"/>
  <c r="AD691" i="6" s="1"/>
  <c r="AE691" i="6" s="1"/>
  <c r="T691" i="6"/>
  <c r="G691" i="6"/>
  <c r="X690" i="6"/>
  <c r="AA690" i="6" s="1"/>
  <c r="T690" i="6"/>
  <c r="G690" i="6"/>
  <c r="T689" i="6"/>
  <c r="G689" i="6"/>
  <c r="X688" i="6"/>
  <c r="AA688" i="6" s="1"/>
  <c r="AD688" i="6" s="1"/>
  <c r="AE688" i="6" s="1"/>
  <c r="T688" i="6"/>
  <c r="G688" i="6"/>
  <c r="X687" i="6"/>
  <c r="AA687" i="6" s="1"/>
  <c r="AD687" i="6" s="1"/>
  <c r="AE687" i="6" s="1"/>
  <c r="T687" i="6"/>
  <c r="G687" i="6"/>
  <c r="X686" i="6"/>
  <c r="AA686" i="6" s="1"/>
  <c r="AD686" i="6" s="1"/>
  <c r="AE686" i="6" s="1"/>
  <c r="T686" i="6"/>
  <c r="G686" i="6"/>
  <c r="X685" i="6"/>
  <c r="AA685" i="6" s="1"/>
  <c r="T685" i="6"/>
  <c r="G685" i="6"/>
  <c r="X684" i="6"/>
  <c r="AA684" i="6" s="1"/>
  <c r="AD684" i="6" s="1"/>
  <c r="AE684" i="6" s="1"/>
  <c r="T684" i="6"/>
  <c r="G684" i="6"/>
  <c r="X683" i="6"/>
  <c r="AA683" i="6" s="1"/>
  <c r="AD683" i="6" s="1"/>
  <c r="AE683" i="6" s="1"/>
  <c r="T683" i="6"/>
  <c r="G683" i="6"/>
  <c r="X682" i="6"/>
  <c r="AA682" i="6" s="1"/>
  <c r="AD682" i="6" s="1"/>
  <c r="AE682" i="6" s="1"/>
  <c r="T682" i="6"/>
  <c r="G682" i="6"/>
  <c r="T681" i="6"/>
  <c r="G681" i="6"/>
  <c r="X680" i="6"/>
  <c r="AA680" i="6" s="1"/>
  <c r="AD680" i="6" s="1"/>
  <c r="AE680" i="6" s="1"/>
  <c r="T680" i="6"/>
  <c r="G680" i="6"/>
  <c r="X679" i="6"/>
  <c r="AA679" i="6" s="1"/>
  <c r="AD679" i="6" s="1"/>
  <c r="AE679" i="6" s="1"/>
  <c r="T679" i="6"/>
  <c r="G679" i="6"/>
  <c r="X678" i="6"/>
  <c r="AA678" i="6" s="1"/>
  <c r="AD678" i="6" s="1"/>
  <c r="AE678" i="6" s="1"/>
  <c r="T678" i="6"/>
  <c r="G678" i="6"/>
  <c r="X677" i="6"/>
  <c r="AA677" i="6" s="1"/>
  <c r="AD677" i="6" s="1"/>
  <c r="AE677" i="6" s="1"/>
  <c r="T677" i="6"/>
  <c r="G677" i="6"/>
  <c r="X676" i="6"/>
  <c r="AA676" i="6" s="1"/>
  <c r="AD676" i="6" s="1"/>
  <c r="AE676" i="6" s="1"/>
  <c r="T676" i="6"/>
  <c r="G676" i="6"/>
  <c r="F673" i="6"/>
  <c r="D672" i="6"/>
  <c r="I671" i="6"/>
  <c r="J671" i="6" s="1"/>
  <c r="F669" i="6"/>
  <c r="D668" i="6"/>
  <c r="I667" i="6"/>
  <c r="J667" i="6" s="1"/>
  <c r="F665" i="6"/>
  <c r="J664" i="6"/>
  <c r="J662" i="6"/>
  <c r="J660" i="6"/>
  <c r="J658" i="6"/>
  <c r="J652" i="6"/>
  <c r="J648" i="6"/>
  <c r="J646" i="6"/>
  <c r="J640" i="6"/>
  <c r="J638" i="6"/>
  <c r="J634" i="6"/>
  <c r="J630" i="6"/>
  <c r="J629" i="6"/>
  <c r="D675" i="6"/>
  <c r="D671" i="6"/>
  <c r="D667" i="6"/>
  <c r="G664" i="6"/>
  <c r="T664" i="6"/>
  <c r="D664" i="6"/>
  <c r="G663" i="6"/>
  <c r="T663" i="6"/>
  <c r="D663" i="6"/>
  <c r="G662" i="6"/>
  <c r="T662" i="6"/>
  <c r="D662" i="6"/>
  <c r="G661" i="6"/>
  <c r="T661" i="6"/>
  <c r="D661" i="6"/>
  <c r="G660" i="6"/>
  <c r="T660" i="6"/>
  <c r="D660" i="6"/>
  <c r="G659" i="6"/>
  <c r="T659" i="6"/>
  <c r="D659" i="6"/>
  <c r="G658" i="6"/>
  <c r="T658" i="6"/>
  <c r="D658" i="6"/>
  <c r="G657" i="6"/>
  <c r="T657" i="6"/>
  <c r="D657" i="6"/>
  <c r="G656" i="6"/>
  <c r="T656" i="6"/>
  <c r="D656" i="6"/>
  <c r="G655" i="6"/>
  <c r="T655" i="6"/>
  <c r="D655" i="6"/>
  <c r="G654" i="6"/>
  <c r="T654" i="6"/>
  <c r="D654" i="6"/>
  <c r="G653" i="6"/>
  <c r="T653" i="6"/>
  <c r="D653" i="6"/>
  <c r="G652" i="6"/>
  <c r="T652" i="6"/>
  <c r="D652" i="6"/>
  <c r="G651" i="6"/>
  <c r="T651" i="6"/>
  <c r="D651" i="6"/>
  <c r="G650" i="6"/>
  <c r="T650" i="6"/>
  <c r="D650" i="6"/>
  <c r="G649" i="6"/>
  <c r="T649" i="6"/>
  <c r="D649" i="6"/>
  <c r="G648" i="6"/>
  <c r="T648" i="6"/>
  <c r="D648" i="6"/>
  <c r="G647" i="6"/>
  <c r="T647" i="6"/>
  <c r="D647" i="6"/>
  <c r="G646" i="6"/>
  <c r="T646" i="6"/>
  <c r="D646" i="6"/>
  <c r="G645" i="6"/>
  <c r="T645" i="6"/>
  <c r="D645" i="6"/>
  <c r="G644" i="6"/>
  <c r="T644" i="6"/>
  <c r="D644" i="6"/>
  <c r="G643" i="6"/>
  <c r="T643" i="6"/>
  <c r="D643" i="6"/>
  <c r="G642" i="6"/>
  <c r="T642" i="6"/>
  <c r="D642" i="6"/>
  <c r="G641" i="6"/>
  <c r="T641" i="6"/>
  <c r="D641" i="6"/>
  <c r="G640" i="6"/>
  <c r="T640" i="6"/>
  <c r="D640" i="6"/>
  <c r="G639" i="6"/>
  <c r="T639" i="6"/>
  <c r="D639" i="6"/>
  <c r="G638" i="6"/>
  <c r="T638" i="6"/>
  <c r="D638" i="6"/>
  <c r="G637" i="6"/>
  <c r="T637" i="6"/>
  <c r="D637" i="6"/>
  <c r="G636" i="6"/>
  <c r="T636" i="6"/>
  <c r="D636" i="6"/>
  <c r="G635" i="6"/>
  <c r="T635" i="6"/>
  <c r="D635" i="6"/>
  <c r="G634" i="6"/>
  <c r="T634" i="6"/>
  <c r="D634" i="6"/>
  <c r="G633" i="6"/>
  <c r="T633" i="6"/>
  <c r="D633" i="6"/>
  <c r="G632" i="6"/>
  <c r="T632" i="6"/>
  <c r="D632" i="6"/>
  <c r="G631" i="6"/>
  <c r="T631" i="6"/>
  <c r="D631" i="6"/>
  <c r="G630" i="6"/>
  <c r="T630" i="6"/>
  <c r="D630" i="6"/>
  <c r="X627" i="6"/>
  <c r="Y627" i="6" s="1"/>
  <c r="X623" i="6"/>
  <c r="Y623" i="6" s="1"/>
  <c r="I696" i="6"/>
  <c r="I695" i="6"/>
  <c r="I694" i="6"/>
  <c r="I693" i="6"/>
  <c r="J693" i="6" s="1"/>
  <c r="I692" i="6"/>
  <c r="I691" i="6"/>
  <c r="J691" i="6" s="1"/>
  <c r="I688" i="6"/>
  <c r="I687" i="6"/>
  <c r="I686" i="6"/>
  <c r="I680" i="6"/>
  <c r="I679" i="6"/>
  <c r="I677" i="6"/>
  <c r="J677" i="6" s="1"/>
  <c r="I676" i="6"/>
  <c r="R674" i="6"/>
  <c r="D674" i="6"/>
  <c r="X673" i="6"/>
  <c r="AA673" i="6" s="1"/>
  <c r="AD673" i="6" s="1"/>
  <c r="AE673" i="6" s="1"/>
  <c r="R670" i="6"/>
  <c r="D670" i="6"/>
  <c r="X669" i="6"/>
  <c r="AA669" i="6" s="1"/>
  <c r="AD669" i="6" s="1"/>
  <c r="AE669" i="6" s="1"/>
  <c r="R666" i="6"/>
  <c r="D666" i="6"/>
  <c r="X665" i="6"/>
  <c r="AA665" i="6" s="1"/>
  <c r="AD665" i="6" s="1"/>
  <c r="AE665" i="6" s="1"/>
  <c r="T675" i="6"/>
  <c r="F674" i="6"/>
  <c r="R673" i="6"/>
  <c r="D673" i="6"/>
  <c r="I672" i="6"/>
  <c r="J672" i="6" s="1"/>
  <c r="T671" i="6"/>
  <c r="F670" i="6"/>
  <c r="R669" i="6"/>
  <c r="D669" i="6"/>
  <c r="I668" i="6"/>
  <c r="J668" i="6" s="1"/>
  <c r="T667" i="6"/>
  <c r="F666" i="6"/>
  <c r="Y666" i="6" s="1"/>
  <c r="R665" i="6"/>
  <c r="D665" i="6"/>
  <c r="W664" i="6"/>
  <c r="X664" i="6" s="1"/>
  <c r="Y664" i="6" s="1"/>
  <c r="W663" i="6"/>
  <c r="W662" i="6"/>
  <c r="W661" i="6"/>
  <c r="W660" i="6"/>
  <c r="X660" i="6" s="1"/>
  <c r="Y660" i="6" s="1"/>
  <c r="W659" i="6"/>
  <c r="W658" i="6"/>
  <c r="W657" i="6"/>
  <c r="W656" i="6"/>
  <c r="W655" i="6"/>
  <c r="W654" i="6"/>
  <c r="F654" i="6" s="1"/>
  <c r="W653" i="6"/>
  <c r="F653" i="6" s="1"/>
  <c r="W652" i="6"/>
  <c r="X652" i="6" s="1"/>
  <c r="Y652" i="6" s="1"/>
  <c r="W651" i="6"/>
  <c r="W650" i="6"/>
  <c r="W649" i="6"/>
  <c r="W648" i="6"/>
  <c r="X648" i="6" s="1"/>
  <c r="Y648" i="6" s="1"/>
  <c r="W647" i="6"/>
  <c r="W646" i="6"/>
  <c r="W645" i="6"/>
  <c r="F645" i="6" s="1"/>
  <c r="W644" i="6"/>
  <c r="W643" i="6"/>
  <c r="F643" i="6" s="1"/>
  <c r="W642" i="6"/>
  <c r="F642" i="6" s="1"/>
  <c r="W641" i="6"/>
  <c r="W640" i="6"/>
  <c r="X640" i="6" s="1"/>
  <c r="Y640" i="6" s="1"/>
  <c r="W639" i="6"/>
  <c r="W638" i="6"/>
  <c r="W637" i="6"/>
  <c r="F637" i="6" s="1"/>
  <c r="W636" i="6"/>
  <c r="W635" i="6"/>
  <c r="W634" i="6"/>
  <c r="W633" i="6"/>
  <c r="W632" i="6"/>
  <c r="X632" i="6" s="1"/>
  <c r="Y632" i="6" s="1"/>
  <c r="W631" i="6"/>
  <c r="W630" i="6"/>
  <c r="X629" i="6"/>
  <c r="AA629" i="6" s="1"/>
  <c r="AD629" i="6" s="1"/>
  <c r="AE629" i="6" s="1"/>
  <c r="AA618" i="6"/>
  <c r="AD618" i="6" s="1"/>
  <c r="AE618" i="6" s="1"/>
  <c r="AA612" i="6"/>
  <c r="AD612" i="6" s="1"/>
  <c r="AE612" i="6" s="1"/>
  <c r="AF612" i="6" s="1"/>
  <c r="AG612" i="6" s="1"/>
  <c r="AA608" i="6"/>
  <c r="AD608" i="6" s="1"/>
  <c r="AE608" i="6" s="1"/>
  <c r="AA606" i="6"/>
  <c r="AD606" i="6" s="1"/>
  <c r="AE606" i="6" s="1"/>
  <c r="AA604" i="6"/>
  <c r="AD604" i="6" s="1"/>
  <c r="AE604" i="6" s="1"/>
  <c r="AA594" i="6"/>
  <c r="AD594" i="6" s="1"/>
  <c r="AE594" i="6" s="1"/>
  <c r="AA590" i="6"/>
  <c r="AA588" i="6"/>
  <c r="AD588" i="6" s="1"/>
  <c r="AE588" i="6" s="1"/>
  <c r="H547" i="6"/>
  <c r="J547" i="6" s="1"/>
  <c r="G546" i="6"/>
  <c r="T546" i="6"/>
  <c r="H541" i="6"/>
  <c r="J541" i="6" s="1"/>
  <c r="G540" i="6"/>
  <c r="T540" i="6"/>
  <c r="X539" i="6"/>
  <c r="H537" i="6"/>
  <c r="G536" i="6"/>
  <c r="T536" i="6"/>
  <c r="X535" i="6"/>
  <c r="H533" i="6"/>
  <c r="J533" i="6" s="1"/>
  <c r="G532" i="6"/>
  <c r="T532" i="6"/>
  <c r="X531" i="6"/>
  <c r="H529" i="6"/>
  <c r="J529" i="6" s="1"/>
  <c r="G528" i="6"/>
  <c r="T528" i="6"/>
  <c r="X527" i="6"/>
  <c r="H525" i="6"/>
  <c r="J525" i="6" s="1"/>
  <c r="G524" i="6"/>
  <c r="T524" i="6"/>
  <c r="G523" i="6"/>
  <c r="T523" i="6"/>
  <c r="D523" i="6"/>
  <c r="H520" i="6"/>
  <c r="J520" i="6" s="1"/>
  <c r="I520" i="6"/>
  <c r="AB519" i="6"/>
  <c r="G519" i="6"/>
  <c r="T519" i="6"/>
  <c r="D519" i="6"/>
  <c r="H516" i="6"/>
  <c r="I516" i="6"/>
  <c r="AB515" i="6"/>
  <c r="G515" i="6"/>
  <c r="T515" i="6"/>
  <c r="D515" i="6"/>
  <c r="H512" i="6"/>
  <c r="I512" i="6"/>
  <c r="AB511" i="6"/>
  <c r="G511" i="6"/>
  <c r="T511" i="6"/>
  <c r="D511" i="6"/>
  <c r="H508" i="6"/>
  <c r="AB507" i="6"/>
  <c r="G507" i="6"/>
  <c r="T507" i="6"/>
  <c r="D507" i="6"/>
  <c r="AA503" i="6"/>
  <c r="AD503" i="6" s="1"/>
  <c r="AE503" i="6" s="1"/>
  <c r="AF503" i="6" s="1"/>
  <c r="AG503" i="6" s="1"/>
  <c r="Y503" i="6"/>
  <c r="AA499" i="6"/>
  <c r="AD499" i="6" s="1"/>
  <c r="AE499" i="6" s="1"/>
  <c r="AA483" i="6"/>
  <c r="AD483" i="6" s="1"/>
  <c r="AE483" i="6" s="1"/>
  <c r="Y483" i="6"/>
  <c r="AA479" i="6"/>
  <c r="AD479" i="6" s="1"/>
  <c r="AE479" i="6" s="1"/>
  <c r="AF479" i="6" s="1"/>
  <c r="AG479" i="6" s="1"/>
  <c r="Y479" i="6"/>
  <c r="AA467" i="6"/>
  <c r="AD467" i="6" s="1"/>
  <c r="AE467" i="6" s="1"/>
  <c r="AA459" i="6"/>
  <c r="AD459" i="6" s="1"/>
  <c r="AE459" i="6" s="1"/>
  <c r="Y459" i="6"/>
  <c r="AA455" i="6"/>
  <c r="AD455" i="6" s="1"/>
  <c r="AE455" i="6" s="1"/>
  <c r="AA435" i="6"/>
  <c r="AD435" i="6" s="1"/>
  <c r="AE435" i="6" s="1"/>
  <c r="Y435" i="6"/>
  <c r="AA431" i="6"/>
  <c r="Y431" i="6"/>
  <c r="G547" i="6"/>
  <c r="T547" i="6"/>
  <c r="G541" i="6"/>
  <c r="T541" i="6"/>
  <c r="G537" i="6"/>
  <c r="T537" i="6"/>
  <c r="X536" i="6"/>
  <c r="Y536" i="6" s="1"/>
  <c r="G533" i="6"/>
  <c r="T533" i="6"/>
  <c r="G529" i="6"/>
  <c r="T529" i="6"/>
  <c r="X528" i="6"/>
  <c r="G525" i="6"/>
  <c r="T525" i="6"/>
  <c r="X524" i="6"/>
  <c r="Y524" i="6" s="1"/>
  <c r="H523" i="6"/>
  <c r="I523" i="6"/>
  <c r="G522" i="6"/>
  <c r="T522" i="6"/>
  <c r="D522" i="6"/>
  <c r="H519" i="6"/>
  <c r="I519" i="6"/>
  <c r="AB518" i="6"/>
  <c r="G518" i="6"/>
  <c r="T518" i="6"/>
  <c r="D518" i="6"/>
  <c r="H515" i="6"/>
  <c r="I515" i="6"/>
  <c r="AB514" i="6"/>
  <c r="G514" i="6"/>
  <c r="T514" i="6"/>
  <c r="D514" i="6"/>
  <c r="H511" i="6"/>
  <c r="I511" i="6"/>
  <c r="AB510" i="6"/>
  <c r="G510" i="6"/>
  <c r="T510" i="6"/>
  <c r="D510" i="6"/>
  <c r="H507" i="6"/>
  <c r="I507" i="6"/>
  <c r="AB506" i="6"/>
  <c r="G506" i="6"/>
  <c r="T506" i="6"/>
  <c r="D506" i="6"/>
  <c r="AA492" i="6"/>
  <c r="AD492" i="6" s="1"/>
  <c r="AE492" i="6" s="1"/>
  <c r="AA488" i="6"/>
  <c r="AD488" i="6" s="1"/>
  <c r="AE488" i="6" s="1"/>
  <c r="Y488" i="6"/>
  <c r="AA468" i="6"/>
  <c r="AD468" i="6" s="1"/>
  <c r="AE468" i="6" s="1"/>
  <c r="AA460" i="6"/>
  <c r="AD460" i="6" s="1"/>
  <c r="AE460" i="6" s="1"/>
  <c r="Y460" i="6"/>
  <c r="AA452" i="6"/>
  <c r="AD452" i="6" s="1"/>
  <c r="AE452" i="6" s="1"/>
  <c r="Y452" i="6"/>
  <c r="D629" i="6"/>
  <c r="D628" i="6"/>
  <c r="D627" i="6"/>
  <c r="D626" i="6"/>
  <c r="D625" i="6"/>
  <c r="D624" i="6"/>
  <c r="D623" i="6"/>
  <c r="D622" i="6"/>
  <c r="D621" i="6"/>
  <c r="D620" i="6"/>
  <c r="D619" i="6"/>
  <c r="Y618" i="6"/>
  <c r="D618" i="6"/>
  <c r="D617" i="6"/>
  <c r="D616" i="6"/>
  <c r="D615" i="6"/>
  <c r="D614" i="6"/>
  <c r="D613" i="6"/>
  <c r="Y612" i="6"/>
  <c r="D612" i="6"/>
  <c r="D611" i="6"/>
  <c r="D610" i="6"/>
  <c r="D609" i="6"/>
  <c r="Y608" i="6"/>
  <c r="D608" i="6"/>
  <c r="D607" i="6"/>
  <c r="Y606" i="6"/>
  <c r="D606" i="6"/>
  <c r="D605" i="6"/>
  <c r="Y604" i="6"/>
  <c r="D604" i="6"/>
  <c r="D603" i="6"/>
  <c r="D602" i="6"/>
  <c r="D601" i="6"/>
  <c r="D600" i="6"/>
  <c r="D599" i="6"/>
  <c r="D598" i="6"/>
  <c r="D597" i="6"/>
  <c r="D596" i="6"/>
  <c r="D595" i="6"/>
  <c r="Y594" i="6"/>
  <c r="D594" i="6"/>
  <c r="D593" i="6"/>
  <c r="D592" i="6"/>
  <c r="D591" i="6"/>
  <c r="D590" i="6"/>
  <c r="D589" i="6"/>
  <c r="Y588" i="6"/>
  <c r="D588" i="6"/>
  <c r="D587" i="6"/>
  <c r="D586" i="6"/>
  <c r="D585" i="6"/>
  <c r="D584" i="6"/>
  <c r="D583" i="6"/>
  <c r="D582" i="6"/>
  <c r="D581" i="6"/>
  <c r="D580" i="6"/>
  <c r="D579" i="6"/>
  <c r="D578" i="6"/>
  <c r="D577" i="6"/>
  <c r="D576" i="6"/>
  <c r="D575" i="6"/>
  <c r="D574" i="6"/>
  <c r="D573" i="6"/>
  <c r="D572" i="6"/>
  <c r="D571" i="6"/>
  <c r="D570" i="6"/>
  <c r="D569" i="6"/>
  <c r="D568" i="6"/>
  <c r="D567" i="6"/>
  <c r="D566" i="6"/>
  <c r="D565" i="6"/>
  <c r="D564" i="6"/>
  <c r="D563" i="6"/>
  <c r="D562" i="6"/>
  <c r="D561" i="6"/>
  <c r="D560" i="6"/>
  <c r="D559" i="6"/>
  <c r="D558" i="6"/>
  <c r="D557" i="6"/>
  <c r="D556" i="6"/>
  <c r="D555" i="6"/>
  <c r="D554" i="6"/>
  <c r="D553" i="6"/>
  <c r="D552" i="6"/>
  <c r="D551" i="6"/>
  <c r="D550" i="6"/>
  <c r="D549" i="6"/>
  <c r="G548" i="6"/>
  <c r="T548" i="6"/>
  <c r="W546" i="6"/>
  <c r="I546" i="6"/>
  <c r="J546" i="6" s="1"/>
  <c r="D546" i="6"/>
  <c r="G544" i="6"/>
  <c r="T544" i="6"/>
  <c r="G542" i="6"/>
  <c r="T542" i="6"/>
  <c r="W541" i="6"/>
  <c r="X541" i="6" s="1"/>
  <c r="Y541" i="6" s="1"/>
  <c r="D540" i="6"/>
  <c r="G538" i="6"/>
  <c r="T538" i="6"/>
  <c r="W537" i="6"/>
  <c r="X537" i="6" s="1"/>
  <c r="Y537" i="6" s="1"/>
  <c r="D536" i="6"/>
  <c r="G534" i="6"/>
  <c r="T534" i="6"/>
  <c r="W533" i="6"/>
  <c r="X533" i="6" s="1"/>
  <c r="Y533" i="6" s="1"/>
  <c r="D532" i="6"/>
  <c r="G530" i="6"/>
  <c r="T530" i="6"/>
  <c r="W529" i="6"/>
  <c r="X529" i="6" s="1"/>
  <c r="Y529" i="6" s="1"/>
  <c r="D528" i="6"/>
  <c r="G526" i="6"/>
  <c r="T526" i="6"/>
  <c r="W525" i="6"/>
  <c r="X525" i="6" s="1"/>
  <c r="Y525" i="6" s="1"/>
  <c r="D524" i="6"/>
  <c r="H522" i="6"/>
  <c r="I522" i="6"/>
  <c r="G521" i="6"/>
  <c r="T521" i="6"/>
  <c r="D521" i="6"/>
  <c r="X519" i="6"/>
  <c r="Y519" i="6" s="1"/>
  <c r="H518" i="6"/>
  <c r="I518" i="6"/>
  <c r="AB517" i="6"/>
  <c r="G517" i="6"/>
  <c r="T517" i="6"/>
  <c r="D517" i="6"/>
  <c r="X515" i="6"/>
  <c r="Y515" i="6" s="1"/>
  <c r="H514" i="6"/>
  <c r="I514" i="6"/>
  <c r="G513" i="6"/>
  <c r="T513" i="6"/>
  <c r="D513" i="6"/>
  <c r="X511" i="6"/>
  <c r="Y511" i="6" s="1"/>
  <c r="H510" i="6"/>
  <c r="I510" i="6"/>
  <c r="AB509" i="6"/>
  <c r="G509" i="6"/>
  <c r="T509" i="6"/>
  <c r="D509" i="6"/>
  <c r="X507" i="6"/>
  <c r="Y507" i="6" s="1"/>
  <c r="H506" i="6"/>
  <c r="I506" i="6"/>
  <c r="AB505" i="6"/>
  <c r="G505" i="6"/>
  <c r="T505" i="6"/>
  <c r="D505" i="6"/>
  <c r="AA501" i="6"/>
  <c r="AD501" i="6" s="1"/>
  <c r="AE501" i="6" s="1"/>
  <c r="Y501" i="6"/>
  <c r="AA493" i="6"/>
  <c r="AD493" i="6" s="1"/>
  <c r="AE493" i="6" s="1"/>
  <c r="Y493" i="6"/>
  <c r="AA481" i="6"/>
  <c r="AD481" i="6" s="1"/>
  <c r="AE481" i="6" s="1"/>
  <c r="Y481" i="6"/>
  <c r="AA469" i="6"/>
  <c r="AD469" i="6" s="1"/>
  <c r="AE469" i="6" s="1"/>
  <c r="Y469" i="6"/>
  <c r="AA461" i="6"/>
  <c r="AD461" i="6" s="1"/>
  <c r="AE461" i="6" s="1"/>
  <c r="AF461" i="6" s="1"/>
  <c r="AG461" i="6" s="1"/>
  <c r="Y461" i="6"/>
  <c r="AA445" i="6"/>
  <c r="AD445" i="6" s="1"/>
  <c r="AE445" i="6" s="1"/>
  <c r="Y445" i="6"/>
  <c r="AA437" i="6"/>
  <c r="AD437" i="6" s="1"/>
  <c r="AE437" i="6" s="1"/>
  <c r="Y437" i="6"/>
  <c r="AA433" i="6"/>
  <c r="AD433" i="6" s="1"/>
  <c r="AE433" i="6" s="1"/>
  <c r="AA429" i="6"/>
  <c r="AD429" i="6" s="1"/>
  <c r="AE429" i="6" s="1"/>
  <c r="AF429" i="6" s="1"/>
  <c r="AG429" i="6" s="1"/>
  <c r="Y429" i="6"/>
  <c r="T629" i="6"/>
  <c r="T628" i="6"/>
  <c r="T627" i="6"/>
  <c r="T626" i="6"/>
  <c r="T625" i="6"/>
  <c r="T624" i="6"/>
  <c r="T623" i="6"/>
  <c r="T622" i="6"/>
  <c r="T621" i="6"/>
  <c r="T620" i="6"/>
  <c r="T619" i="6"/>
  <c r="T618" i="6"/>
  <c r="T617" i="6"/>
  <c r="T616" i="6"/>
  <c r="T615" i="6"/>
  <c r="T614" i="6"/>
  <c r="T613" i="6"/>
  <c r="T612" i="6"/>
  <c r="T611" i="6"/>
  <c r="T610" i="6"/>
  <c r="T609" i="6"/>
  <c r="T608" i="6"/>
  <c r="T607" i="6"/>
  <c r="T606" i="6"/>
  <c r="T605" i="6"/>
  <c r="T604" i="6"/>
  <c r="T603" i="6"/>
  <c r="T602" i="6"/>
  <c r="T601" i="6"/>
  <c r="T600" i="6"/>
  <c r="T599" i="6"/>
  <c r="T598" i="6"/>
  <c r="T597" i="6"/>
  <c r="T596" i="6"/>
  <c r="T595" i="6"/>
  <c r="T594" i="6"/>
  <c r="T593" i="6"/>
  <c r="T592" i="6"/>
  <c r="T591" i="6"/>
  <c r="T590" i="6"/>
  <c r="T589" i="6"/>
  <c r="T588" i="6"/>
  <c r="T587" i="6"/>
  <c r="T586" i="6"/>
  <c r="T585" i="6"/>
  <c r="T584" i="6"/>
  <c r="T583" i="6"/>
  <c r="T582" i="6"/>
  <c r="T581" i="6"/>
  <c r="T580" i="6"/>
  <c r="T579" i="6"/>
  <c r="T578" i="6"/>
  <c r="T577" i="6"/>
  <c r="T576" i="6"/>
  <c r="T575" i="6"/>
  <c r="T574" i="6"/>
  <c r="T573" i="6"/>
  <c r="T572" i="6"/>
  <c r="T571" i="6"/>
  <c r="T570" i="6"/>
  <c r="T569" i="6"/>
  <c r="T568" i="6"/>
  <c r="T567" i="6"/>
  <c r="T566" i="6"/>
  <c r="T565" i="6"/>
  <c r="T564" i="6"/>
  <c r="T563" i="6"/>
  <c r="T562" i="6"/>
  <c r="T561" i="6"/>
  <c r="T560" i="6"/>
  <c r="T559" i="6"/>
  <c r="T558" i="6"/>
  <c r="T557" i="6"/>
  <c r="T556" i="6"/>
  <c r="T555" i="6"/>
  <c r="T554" i="6"/>
  <c r="T553" i="6"/>
  <c r="T552" i="6"/>
  <c r="T551" i="6"/>
  <c r="T550" i="6"/>
  <c r="T549" i="6"/>
  <c r="AB548" i="6"/>
  <c r="W547" i="6"/>
  <c r="D547" i="6"/>
  <c r="G545" i="6"/>
  <c r="T545" i="6"/>
  <c r="X544" i="6"/>
  <c r="G543" i="6"/>
  <c r="T543" i="6"/>
  <c r="W542" i="6"/>
  <c r="X542" i="6" s="1"/>
  <c r="Y542" i="6" s="1"/>
  <c r="D541" i="6"/>
  <c r="G539" i="6"/>
  <c r="T539" i="6"/>
  <c r="W538" i="6"/>
  <c r="X538" i="6" s="1"/>
  <c r="Y538" i="6" s="1"/>
  <c r="J537" i="6"/>
  <c r="D537" i="6"/>
  <c r="H536" i="6"/>
  <c r="J536" i="6" s="1"/>
  <c r="G535" i="6"/>
  <c r="T535" i="6"/>
  <c r="W534" i="6"/>
  <c r="X534" i="6" s="1"/>
  <c r="D533" i="6"/>
  <c r="H532" i="6"/>
  <c r="J532" i="6" s="1"/>
  <c r="G531" i="6"/>
  <c r="T531" i="6"/>
  <c r="W530" i="6"/>
  <c r="X530" i="6" s="1"/>
  <c r="Y530" i="6" s="1"/>
  <c r="D529" i="6"/>
  <c r="H528" i="6"/>
  <c r="J528" i="6" s="1"/>
  <c r="G527" i="6"/>
  <c r="T527" i="6"/>
  <c r="W526" i="6"/>
  <c r="D525" i="6"/>
  <c r="X522" i="6"/>
  <c r="H521" i="6"/>
  <c r="I521" i="6"/>
  <c r="AB520" i="6"/>
  <c r="G520" i="6"/>
  <c r="T520" i="6"/>
  <c r="D520" i="6"/>
  <c r="H517" i="6"/>
  <c r="I517" i="6"/>
  <c r="AB516" i="6"/>
  <c r="G516" i="6"/>
  <c r="T516" i="6"/>
  <c r="D516" i="6"/>
  <c r="X514" i="6"/>
  <c r="Y514" i="6" s="1"/>
  <c r="H513" i="6"/>
  <c r="I513" i="6"/>
  <c r="AB512" i="6"/>
  <c r="J512" i="6"/>
  <c r="G512" i="6"/>
  <c r="T512" i="6"/>
  <c r="D512" i="6"/>
  <c r="H509" i="6"/>
  <c r="I509" i="6"/>
  <c r="AB508" i="6"/>
  <c r="G508" i="6"/>
  <c r="T508" i="6"/>
  <c r="D508" i="6"/>
  <c r="X506" i="6"/>
  <c r="Y506" i="6" s="1"/>
  <c r="H505" i="6"/>
  <c r="I505" i="6"/>
  <c r="AB504" i="6"/>
  <c r="AA502" i="6"/>
  <c r="AD502" i="6" s="1"/>
  <c r="AE502" i="6" s="1"/>
  <c r="Y502" i="6"/>
  <c r="AA498" i="6"/>
  <c r="AD498" i="6" s="1"/>
  <c r="AE498" i="6" s="1"/>
  <c r="Y498" i="6"/>
  <c r="AA494" i="6"/>
  <c r="AD494" i="6" s="1"/>
  <c r="AE494" i="6" s="1"/>
  <c r="Y494" i="6"/>
  <c r="AA486" i="6"/>
  <c r="AD486" i="6" s="1"/>
  <c r="AE486" i="6" s="1"/>
  <c r="Y486" i="6"/>
  <c r="Y478" i="6"/>
  <c r="AA470" i="6"/>
  <c r="AD470" i="6" s="1"/>
  <c r="AE470" i="6" s="1"/>
  <c r="Y470" i="6"/>
  <c r="Y462" i="6"/>
  <c r="AA438" i="6"/>
  <c r="AD438" i="6" s="1"/>
  <c r="AE438" i="6" s="1"/>
  <c r="Y438" i="6"/>
  <c r="I504" i="6"/>
  <c r="J504" i="6" s="1"/>
  <c r="I503" i="6"/>
  <c r="I502" i="6"/>
  <c r="J502" i="6" s="1"/>
  <c r="I501" i="6"/>
  <c r="J501" i="6" s="1"/>
  <c r="I500" i="6"/>
  <c r="I499" i="6"/>
  <c r="I498" i="6"/>
  <c r="J498" i="6" s="1"/>
  <c r="I497" i="6"/>
  <c r="J497" i="6" s="1"/>
  <c r="I493" i="6"/>
  <c r="J493" i="6" s="1"/>
  <c r="I492" i="6"/>
  <c r="I491" i="6"/>
  <c r="I490" i="6"/>
  <c r="J490" i="6" s="1"/>
  <c r="I488" i="6"/>
  <c r="J488" i="6" s="1"/>
  <c r="I487" i="6"/>
  <c r="I486" i="6"/>
  <c r="J486" i="6" s="1"/>
  <c r="I485" i="6"/>
  <c r="J485" i="6" s="1"/>
  <c r="I484" i="6"/>
  <c r="I483" i="6"/>
  <c r="I481" i="6"/>
  <c r="J481" i="6" s="1"/>
  <c r="I480" i="6"/>
  <c r="I479" i="6"/>
  <c r="I477" i="6"/>
  <c r="J477" i="6" s="1"/>
  <c r="I476" i="6"/>
  <c r="J476" i="6" s="1"/>
  <c r="I475" i="6"/>
  <c r="I474" i="6"/>
  <c r="J474" i="6" s="1"/>
  <c r="I473" i="6"/>
  <c r="J473" i="6" s="1"/>
  <c r="I472" i="6"/>
  <c r="J472" i="6" s="1"/>
  <c r="I471" i="6"/>
  <c r="I470" i="6"/>
  <c r="J470" i="6" s="1"/>
  <c r="I469" i="6"/>
  <c r="J469" i="6" s="1"/>
  <c r="I468" i="6"/>
  <c r="I467" i="6"/>
  <c r="I466" i="6"/>
  <c r="J466" i="6" s="1"/>
  <c r="I465" i="6"/>
  <c r="I464" i="6"/>
  <c r="J464" i="6" s="1"/>
  <c r="I463" i="6"/>
  <c r="J463" i="6" s="1"/>
  <c r="I461" i="6"/>
  <c r="I460" i="6"/>
  <c r="J460" i="6" s="1"/>
  <c r="I459" i="6"/>
  <c r="I458" i="6"/>
  <c r="I457" i="6"/>
  <c r="I455" i="6"/>
  <c r="J455" i="6" s="1"/>
  <c r="I454" i="6"/>
  <c r="I453" i="6"/>
  <c r="I452" i="6"/>
  <c r="J452" i="6" s="1"/>
  <c r="I451" i="6"/>
  <c r="J451" i="6" s="1"/>
  <c r="I450" i="6"/>
  <c r="I449" i="6"/>
  <c r="I448" i="6"/>
  <c r="J448" i="6" s="1"/>
  <c r="I447" i="6"/>
  <c r="I446" i="6"/>
  <c r="I445" i="6"/>
  <c r="I444" i="6"/>
  <c r="J444" i="6" s="1"/>
  <c r="I443" i="6"/>
  <c r="J443" i="6" s="1"/>
  <c r="I442" i="6"/>
  <c r="I441" i="6"/>
  <c r="I440" i="6"/>
  <c r="J440" i="6" s="1"/>
  <c r="I439" i="6"/>
  <c r="J439" i="6" s="1"/>
  <c r="I438" i="6"/>
  <c r="I437" i="6"/>
  <c r="I436" i="6"/>
  <c r="J436" i="6" s="1"/>
  <c r="I435" i="6"/>
  <c r="I434" i="6"/>
  <c r="J434" i="6" s="1"/>
  <c r="I432" i="6"/>
  <c r="J432" i="6" s="1"/>
  <c r="I430" i="6"/>
  <c r="J430" i="6" s="1"/>
  <c r="I429" i="6"/>
  <c r="G426" i="6"/>
  <c r="T426" i="6"/>
  <c r="W425" i="6"/>
  <c r="X425" i="6" s="1"/>
  <c r="Y425" i="6" s="1"/>
  <c r="G422" i="6"/>
  <c r="T422" i="6"/>
  <c r="W421" i="6"/>
  <c r="X421" i="6" s="1"/>
  <c r="Y421" i="6" s="1"/>
  <c r="H419" i="6"/>
  <c r="G418" i="6"/>
  <c r="T418" i="6"/>
  <c r="W417" i="6"/>
  <c r="X417" i="6" s="1"/>
  <c r="Y417" i="6" s="1"/>
  <c r="G414" i="6"/>
  <c r="T414" i="6"/>
  <c r="W413" i="6"/>
  <c r="X413" i="6" s="1"/>
  <c r="H410" i="6"/>
  <c r="I410" i="6"/>
  <c r="AB409" i="6"/>
  <c r="G409" i="6"/>
  <c r="T409" i="6"/>
  <c r="D409" i="6"/>
  <c r="H406" i="6"/>
  <c r="I406" i="6"/>
  <c r="AB405" i="6"/>
  <c r="G405" i="6"/>
  <c r="T405" i="6"/>
  <c r="D405" i="6"/>
  <c r="H402" i="6"/>
  <c r="AB401" i="6"/>
  <c r="G401" i="6"/>
  <c r="T401" i="6"/>
  <c r="D401" i="6"/>
  <c r="H398" i="6"/>
  <c r="I398" i="6"/>
  <c r="AB397" i="6"/>
  <c r="G397" i="6"/>
  <c r="T397" i="6"/>
  <c r="D397" i="6"/>
  <c r="H394" i="6"/>
  <c r="I394" i="6"/>
  <c r="AB393" i="6"/>
  <c r="G393" i="6"/>
  <c r="T393" i="6"/>
  <c r="D393" i="6"/>
  <c r="H390" i="6"/>
  <c r="I390" i="6"/>
  <c r="G389" i="6"/>
  <c r="T389" i="6"/>
  <c r="D389" i="6"/>
  <c r="H386" i="6"/>
  <c r="I386" i="6"/>
  <c r="AB385" i="6"/>
  <c r="G385" i="6"/>
  <c r="T385" i="6"/>
  <c r="D385" i="6"/>
  <c r="AA382" i="6"/>
  <c r="AD382" i="6" s="1"/>
  <c r="AE382" i="6" s="1"/>
  <c r="Y382" i="6"/>
  <c r="AA374" i="6"/>
  <c r="AD374" i="6" s="1"/>
  <c r="AE374" i="6" s="1"/>
  <c r="X370" i="6"/>
  <c r="AA370" i="6" s="1"/>
  <c r="AD370" i="6" s="1"/>
  <c r="AE370" i="6" s="1"/>
  <c r="X364" i="6"/>
  <c r="AA364" i="6" s="1"/>
  <c r="AB329" i="6"/>
  <c r="AB325" i="6"/>
  <c r="D504" i="6"/>
  <c r="D503" i="6"/>
  <c r="D502" i="6"/>
  <c r="D501" i="6"/>
  <c r="D500" i="6"/>
  <c r="D499" i="6"/>
  <c r="D498" i="6"/>
  <c r="D497" i="6"/>
  <c r="D496" i="6"/>
  <c r="D495" i="6"/>
  <c r="D494" i="6"/>
  <c r="D493" i="6"/>
  <c r="D492" i="6"/>
  <c r="D491" i="6"/>
  <c r="D490" i="6"/>
  <c r="D489" i="6"/>
  <c r="D488" i="6"/>
  <c r="D487" i="6"/>
  <c r="D486" i="6"/>
  <c r="D485" i="6"/>
  <c r="D484" i="6"/>
  <c r="D483" i="6"/>
  <c r="D482" i="6"/>
  <c r="D481" i="6"/>
  <c r="D480" i="6"/>
  <c r="D479" i="6"/>
  <c r="D478" i="6"/>
  <c r="D477" i="6"/>
  <c r="D476" i="6"/>
  <c r="D475" i="6"/>
  <c r="D474" i="6"/>
  <c r="D473" i="6"/>
  <c r="D472" i="6"/>
  <c r="D471" i="6"/>
  <c r="D470" i="6"/>
  <c r="D469" i="6"/>
  <c r="D468" i="6"/>
  <c r="D467" i="6"/>
  <c r="D466" i="6"/>
  <c r="D465" i="6"/>
  <c r="D464" i="6"/>
  <c r="D463" i="6"/>
  <c r="D462" i="6"/>
  <c r="D461" i="6"/>
  <c r="D460" i="6"/>
  <c r="D459" i="6"/>
  <c r="D458" i="6"/>
  <c r="D457" i="6"/>
  <c r="D456" i="6"/>
  <c r="D455" i="6"/>
  <c r="D454" i="6"/>
  <c r="D453" i="6"/>
  <c r="D452" i="6"/>
  <c r="D451" i="6"/>
  <c r="D450" i="6"/>
  <c r="D449" i="6"/>
  <c r="D448" i="6"/>
  <c r="D447" i="6"/>
  <c r="D446" i="6"/>
  <c r="D445" i="6"/>
  <c r="D444" i="6"/>
  <c r="D443" i="6"/>
  <c r="D442" i="6"/>
  <c r="D441" i="6"/>
  <c r="D440" i="6"/>
  <c r="D439" i="6"/>
  <c r="D438" i="6"/>
  <c r="D437" i="6"/>
  <c r="D436" i="6"/>
  <c r="D435" i="6"/>
  <c r="D434" i="6"/>
  <c r="D433" i="6"/>
  <c r="D432" i="6"/>
  <c r="D431" i="6"/>
  <c r="D430" i="6"/>
  <c r="D429" i="6"/>
  <c r="G427" i="6"/>
  <c r="T427" i="6"/>
  <c r="X426" i="6"/>
  <c r="G423" i="6"/>
  <c r="T423" i="6"/>
  <c r="X422" i="6"/>
  <c r="Y422" i="6" s="1"/>
  <c r="G419" i="6"/>
  <c r="T419" i="6"/>
  <c r="X418" i="6"/>
  <c r="Y418" i="6" s="1"/>
  <c r="G415" i="6"/>
  <c r="T415" i="6"/>
  <c r="W414" i="6"/>
  <c r="X414" i="6" s="1"/>
  <c r="Y414" i="6" s="1"/>
  <c r="G411" i="6"/>
  <c r="T411" i="6"/>
  <c r="X410" i="6"/>
  <c r="Y410" i="6" s="1"/>
  <c r="H409" i="6"/>
  <c r="I409" i="6"/>
  <c r="AB408" i="6"/>
  <c r="G408" i="6"/>
  <c r="T408" i="6"/>
  <c r="D408" i="6"/>
  <c r="H405" i="6"/>
  <c r="I405" i="6"/>
  <c r="AB404" i="6"/>
  <c r="G404" i="6"/>
  <c r="T404" i="6"/>
  <c r="D404" i="6"/>
  <c r="X402" i="6"/>
  <c r="Y402" i="6" s="1"/>
  <c r="H401" i="6"/>
  <c r="I401" i="6"/>
  <c r="AB400" i="6"/>
  <c r="G400" i="6"/>
  <c r="T400" i="6"/>
  <c r="D400" i="6"/>
  <c r="X398" i="6"/>
  <c r="Y398" i="6" s="1"/>
  <c r="H397" i="6"/>
  <c r="I397" i="6"/>
  <c r="G396" i="6"/>
  <c r="T396" i="6"/>
  <c r="D396" i="6"/>
  <c r="X394" i="6"/>
  <c r="Y394" i="6" s="1"/>
  <c r="H393" i="6"/>
  <c r="I393" i="6"/>
  <c r="AB392" i="6"/>
  <c r="G392" i="6"/>
  <c r="T392" i="6"/>
  <c r="D392" i="6"/>
  <c r="X390" i="6"/>
  <c r="Y390" i="6" s="1"/>
  <c r="I389" i="6"/>
  <c r="AB388" i="6"/>
  <c r="G388" i="6"/>
  <c r="T388" i="6"/>
  <c r="D388" i="6"/>
  <c r="X386" i="6"/>
  <c r="Y386" i="6" s="1"/>
  <c r="H385" i="6"/>
  <c r="I385" i="6"/>
  <c r="AB384" i="6"/>
  <c r="G384" i="6"/>
  <c r="T384" i="6"/>
  <c r="D384" i="6"/>
  <c r="AA375" i="6"/>
  <c r="AD375" i="6" s="1"/>
  <c r="AE375" i="6" s="1"/>
  <c r="Y375" i="6"/>
  <c r="X368" i="6"/>
  <c r="AA368" i="6" s="1"/>
  <c r="AB324" i="6"/>
  <c r="T504" i="6"/>
  <c r="T503" i="6"/>
  <c r="T502" i="6"/>
  <c r="T501" i="6"/>
  <c r="T500" i="6"/>
  <c r="T499" i="6"/>
  <c r="T498" i="6"/>
  <c r="T497" i="6"/>
  <c r="T496" i="6"/>
  <c r="T495" i="6"/>
  <c r="T494" i="6"/>
  <c r="T493" i="6"/>
  <c r="T492" i="6"/>
  <c r="T491" i="6"/>
  <c r="T490" i="6"/>
  <c r="T489" i="6"/>
  <c r="T488" i="6"/>
  <c r="T487" i="6"/>
  <c r="T486" i="6"/>
  <c r="T485" i="6"/>
  <c r="T484" i="6"/>
  <c r="T483" i="6"/>
  <c r="T482" i="6"/>
  <c r="T481" i="6"/>
  <c r="T480" i="6"/>
  <c r="T479" i="6"/>
  <c r="T478" i="6"/>
  <c r="T477" i="6"/>
  <c r="T476" i="6"/>
  <c r="T475" i="6"/>
  <c r="T474" i="6"/>
  <c r="T473" i="6"/>
  <c r="T472" i="6"/>
  <c r="T471" i="6"/>
  <c r="T470" i="6"/>
  <c r="T469" i="6"/>
  <c r="T468" i="6"/>
  <c r="T467" i="6"/>
  <c r="T466" i="6"/>
  <c r="T465" i="6"/>
  <c r="T464" i="6"/>
  <c r="T463" i="6"/>
  <c r="T462" i="6"/>
  <c r="T461" i="6"/>
  <c r="T460" i="6"/>
  <c r="T459" i="6"/>
  <c r="T458" i="6"/>
  <c r="T457" i="6"/>
  <c r="T456" i="6"/>
  <c r="T455" i="6"/>
  <c r="T454" i="6"/>
  <c r="T453" i="6"/>
  <c r="T452" i="6"/>
  <c r="T451" i="6"/>
  <c r="T450" i="6"/>
  <c r="T449" i="6"/>
  <c r="T448" i="6"/>
  <c r="T447" i="6"/>
  <c r="T446" i="6"/>
  <c r="T445" i="6"/>
  <c r="T444" i="6"/>
  <c r="T443" i="6"/>
  <c r="T442" i="6"/>
  <c r="T441" i="6"/>
  <c r="T440" i="6"/>
  <c r="T439" i="6"/>
  <c r="T438" i="6"/>
  <c r="T437" i="6"/>
  <c r="T436" i="6"/>
  <c r="T435" i="6"/>
  <c r="T434" i="6"/>
  <c r="T433" i="6"/>
  <c r="T432" i="6"/>
  <c r="T431" i="6"/>
  <c r="T430" i="6"/>
  <c r="T429" i="6"/>
  <c r="G428" i="6"/>
  <c r="T428" i="6"/>
  <c r="X427" i="6"/>
  <c r="Y427" i="6" s="1"/>
  <c r="D426" i="6"/>
  <c r="H425" i="6"/>
  <c r="J425" i="6" s="1"/>
  <c r="G424" i="6"/>
  <c r="T424" i="6"/>
  <c r="W423" i="6"/>
  <c r="X423" i="6" s="1"/>
  <c r="Y423" i="6" s="1"/>
  <c r="D422" i="6"/>
  <c r="H421" i="6"/>
  <c r="J421" i="6" s="1"/>
  <c r="G420" i="6"/>
  <c r="T420" i="6"/>
  <c r="W419" i="6"/>
  <c r="X419" i="6" s="1"/>
  <c r="Y419" i="6" s="1"/>
  <c r="D418" i="6"/>
  <c r="H417" i="6"/>
  <c r="J417" i="6" s="1"/>
  <c r="G416" i="6"/>
  <c r="T416" i="6"/>
  <c r="W415" i="6"/>
  <c r="X415" i="6" s="1"/>
  <c r="Y415" i="6" s="1"/>
  <c r="J414" i="6"/>
  <c r="D414" i="6"/>
  <c r="H413" i="6"/>
  <c r="J413" i="6" s="1"/>
  <c r="G412" i="6"/>
  <c r="T412" i="6"/>
  <c r="W411" i="6"/>
  <c r="X411" i="6" s="1"/>
  <c r="Y411" i="6" s="1"/>
  <c r="X409" i="6"/>
  <c r="Y409" i="6" s="1"/>
  <c r="AB407" i="6"/>
  <c r="G407" i="6"/>
  <c r="T407" i="6"/>
  <c r="D407" i="6"/>
  <c r="X405" i="6"/>
  <c r="Y405" i="6" s="1"/>
  <c r="H404" i="6"/>
  <c r="I404" i="6"/>
  <c r="G403" i="6"/>
  <c r="T403" i="6"/>
  <c r="D403" i="6"/>
  <c r="X401" i="6"/>
  <c r="Y401" i="6" s="1"/>
  <c r="H400" i="6"/>
  <c r="G399" i="6"/>
  <c r="T399" i="6"/>
  <c r="D399" i="6"/>
  <c r="X397" i="6"/>
  <c r="Y397" i="6" s="1"/>
  <c r="H396" i="6"/>
  <c r="I396" i="6"/>
  <c r="AB395" i="6"/>
  <c r="G395" i="6"/>
  <c r="T395" i="6"/>
  <c r="D395" i="6"/>
  <c r="X393" i="6"/>
  <c r="Y393" i="6" s="1"/>
  <c r="H392" i="6"/>
  <c r="I392" i="6"/>
  <c r="AB391" i="6"/>
  <c r="G391" i="6"/>
  <c r="T391" i="6"/>
  <c r="D391" i="6"/>
  <c r="X389" i="6"/>
  <c r="H388" i="6"/>
  <c r="I388" i="6"/>
  <c r="AB387" i="6"/>
  <c r="G387" i="6"/>
  <c r="T387" i="6"/>
  <c r="D387" i="6"/>
  <c r="X385" i="6"/>
  <c r="Y385" i="6" s="1"/>
  <c r="H384" i="6"/>
  <c r="I384" i="6"/>
  <c r="AB383" i="6"/>
  <c r="G383" i="6"/>
  <c r="T383" i="6"/>
  <c r="D383" i="6"/>
  <c r="AA380" i="6"/>
  <c r="AD380" i="6" s="1"/>
  <c r="AE380" i="6" s="1"/>
  <c r="Y380" i="6"/>
  <c r="AA376" i="6"/>
  <c r="AD376" i="6" s="1"/>
  <c r="AE376" i="6" s="1"/>
  <c r="Y376" i="6"/>
  <c r="X372" i="6"/>
  <c r="AA372" i="6" s="1"/>
  <c r="X362" i="6"/>
  <c r="AA362" i="6" s="1"/>
  <c r="AD362" i="6" s="1"/>
  <c r="AE362" i="6" s="1"/>
  <c r="AB327" i="6"/>
  <c r="G425" i="6"/>
  <c r="T425" i="6"/>
  <c r="X424" i="6"/>
  <c r="Y424" i="6" s="1"/>
  <c r="G421" i="6"/>
  <c r="T421" i="6"/>
  <c r="X420" i="6"/>
  <c r="Y420" i="6" s="1"/>
  <c r="G417" i="6"/>
  <c r="T417" i="6"/>
  <c r="X416" i="6"/>
  <c r="Y416" i="6" s="1"/>
  <c r="G413" i="6"/>
  <c r="T413" i="6"/>
  <c r="X412" i="6"/>
  <c r="Y412" i="6" s="1"/>
  <c r="G410" i="6"/>
  <c r="T410" i="6"/>
  <c r="D410" i="6"/>
  <c r="H407" i="6"/>
  <c r="I407" i="6"/>
  <c r="G406" i="6"/>
  <c r="T406" i="6"/>
  <c r="D406" i="6"/>
  <c r="H403" i="6"/>
  <c r="I403" i="6"/>
  <c r="AB402" i="6"/>
  <c r="G402" i="6"/>
  <c r="T402" i="6"/>
  <c r="D402" i="6"/>
  <c r="H399" i="6"/>
  <c r="I399" i="6"/>
  <c r="AB398" i="6"/>
  <c r="G398" i="6"/>
  <c r="T398" i="6"/>
  <c r="D398" i="6"/>
  <c r="I395" i="6"/>
  <c r="AB394" i="6"/>
  <c r="G394" i="6"/>
  <c r="T394" i="6"/>
  <c r="D394" i="6"/>
  <c r="H391" i="6"/>
  <c r="I391" i="6"/>
  <c r="AB390" i="6"/>
  <c r="G390" i="6"/>
  <c r="T390" i="6"/>
  <c r="D390" i="6"/>
  <c r="H387" i="6"/>
  <c r="I387" i="6"/>
  <c r="AB386" i="6"/>
  <c r="G386" i="6"/>
  <c r="T386" i="6"/>
  <c r="D386" i="6"/>
  <c r="H383" i="6"/>
  <c r="I383" i="6"/>
  <c r="AA381" i="6"/>
  <c r="AD381" i="6" s="1"/>
  <c r="AE381" i="6" s="1"/>
  <c r="AF381" i="6" s="1"/>
  <c r="AG381" i="6" s="1"/>
  <c r="Y381" i="6"/>
  <c r="AA373" i="6"/>
  <c r="AD373" i="6" s="1"/>
  <c r="AE373" i="6" s="1"/>
  <c r="Y373" i="6"/>
  <c r="X366" i="6"/>
  <c r="AA366" i="6" s="1"/>
  <c r="AD366" i="6" s="1"/>
  <c r="AE366" i="6" s="1"/>
  <c r="X361" i="6"/>
  <c r="AA361" i="6" s="1"/>
  <c r="AD361" i="6" s="1"/>
  <c r="AE361" i="6" s="1"/>
  <c r="X360" i="6"/>
  <c r="Y360" i="6" s="1"/>
  <c r="X359" i="6"/>
  <c r="AA359" i="6" s="1"/>
  <c r="AD359" i="6" s="1"/>
  <c r="AE359" i="6" s="1"/>
  <c r="X358" i="6"/>
  <c r="Y358" i="6" s="1"/>
  <c r="X357" i="6"/>
  <c r="AA357" i="6" s="1"/>
  <c r="AD357" i="6" s="1"/>
  <c r="AE357" i="6" s="1"/>
  <c r="X356" i="6"/>
  <c r="Y356" i="6" s="1"/>
  <c r="X355" i="6"/>
  <c r="AA355" i="6" s="1"/>
  <c r="AD355" i="6" s="1"/>
  <c r="AE355" i="6" s="1"/>
  <c r="X354" i="6"/>
  <c r="Y354" i="6" s="1"/>
  <c r="X353" i="6"/>
  <c r="AA353" i="6" s="1"/>
  <c r="AD353" i="6" s="1"/>
  <c r="AE353" i="6" s="1"/>
  <c r="X352" i="6"/>
  <c r="Y352" i="6" s="1"/>
  <c r="X351" i="6"/>
  <c r="AA351" i="6" s="1"/>
  <c r="AD351" i="6" s="1"/>
  <c r="AE351" i="6" s="1"/>
  <c r="X350" i="6"/>
  <c r="Y350" i="6" s="1"/>
  <c r="X349" i="6"/>
  <c r="AA349" i="6" s="1"/>
  <c r="X348" i="6"/>
  <c r="Y348" i="6" s="1"/>
  <c r="X347" i="6"/>
  <c r="AA347" i="6" s="1"/>
  <c r="AD347" i="6" s="1"/>
  <c r="AE347" i="6" s="1"/>
  <c r="X346" i="6"/>
  <c r="Y346" i="6" s="1"/>
  <c r="X345" i="6"/>
  <c r="AA345" i="6" s="1"/>
  <c r="AD345" i="6" s="1"/>
  <c r="AE345" i="6" s="1"/>
  <c r="X344" i="6"/>
  <c r="X343" i="6"/>
  <c r="AA343" i="6" s="1"/>
  <c r="AD343" i="6" s="1"/>
  <c r="AE343" i="6" s="1"/>
  <c r="X342" i="6"/>
  <c r="Y342" i="6" s="1"/>
  <c r="X341" i="6"/>
  <c r="AA341" i="6" s="1"/>
  <c r="AD341" i="6" s="1"/>
  <c r="AE341" i="6" s="1"/>
  <c r="X340" i="6"/>
  <c r="Y340" i="6" s="1"/>
  <c r="X339" i="6"/>
  <c r="AA339" i="6" s="1"/>
  <c r="AD339" i="6" s="1"/>
  <c r="AE339" i="6" s="1"/>
  <c r="X338" i="6"/>
  <c r="Y338" i="6" s="1"/>
  <c r="X337" i="6"/>
  <c r="AA337" i="6" s="1"/>
  <c r="AD337" i="6" s="1"/>
  <c r="AE337" i="6" s="1"/>
  <c r="X336" i="6"/>
  <c r="Y336" i="6" s="1"/>
  <c r="X335" i="6"/>
  <c r="AA335" i="6" s="1"/>
  <c r="AD335" i="6" s="1"/>
  <c r="AE335" i="6" s="1"/>
  <c r="X334" i="6"/>
  <c r="X333" i="6"/>
  <c r="AA333" i="6" s="1"/>
  <c r="AD333" i="6" s="1"/>
  <c r="AE333" i="6" s="1"/>
  <c r="X332" i="6"/>
  <c r="X331" i="6"/>
  <c r="AA331" i="6" s="1"/>
  <c r="AB330" i="6"/>
  <c r="AB326" i="6"/>
  <c r="I382" i="6"/>
  <c r="J382" i="6" s="1"/>
  <c r="I381" i="6"/>
  <c r="J381" i="6" s="1"/>
  <c r="I380" i="6"/>
  <c r="I379" i="6"/>
  <c r="J379" i="6" s="1"/>
  <c r="I378" i="6"/>
  <c r="J378" i="6" s="1"/>
  <c r="I377" i="6"/>
  <c r="J377" i="6" s="1"/>
  <c r="I376" i="6"/>
  <c r="J376" i="6" s="1"/>
  <c r="I375" i="6"/>
  <c r="I374" i="6"/>
  <c r="J374" i="6" s="1"/>
  <c r="I373" i="6"/>
  <c r="J373" i="6" s="1"/>
  <c r="R372" i="6"/>
  <c r="S372" i="6" s="1"/>
  <c r="D372" i="6"/>
  <c r="R368" i="6"/>
  <c r="S368" i="6" s="1"/>
  <c r="D368" i="6"/>
  <c r="R364" i="6"/>
  <c r="S364" i="6" s="1"/>
  <c r="D364" i="6"/>
  <c r="H330" i="6"/>
  <c r="I330" i="6"/>
  <c r="H328" i="6"/>
  <c r="I328" i="6"/>
  <c r="H327" i="6"/>
  <c r="I327" i="6"/>
  <c r="H326" i="6"/>
  <c r="I326" i="6"/>
  <c r="H325" i="6"/>
  <c r="I325" i="6"/>
  <c r="H324" i="6"/>
  <c r="I324" i="6"/>
  <c r="H323" i="6"/>
  <c r="I323" i="6"/>
  <c r="D382" i="6"/>
  <c r="D381" i="6"/>
  <c r="D380" i="6"/>
  <c r="D379" i="6"/>
  <c r="D378" i="6"/>
  <c r="D377" i="6"/>
  <c r="D376" i="6"/>
  <c r="D375" i="6"/>
  <c r="D374" i="6"/>
  <c r="D373" i="6"/>
  <c r="U372" i="6"/>
  <c r="V372" i="6" s="1"/>
  <c r="F372" i="6"/>
  <c r="D371" i="6"/>
  <c r="I370" i="6"/>
  <c r="J370" i="6" s="1"/>
  <c r="F368" i="6"/>
  <c r="D367" i="6"/>
  <c r="I366" i="6"/>
  <c r="J366" i="6" s="1"/>
  <c r="F364" i="6"/>
  <c r="D363" i="6"/>
  <c r="I362" i="6"/>
  <c r="J362" i="6" s="1"/>
  <c r="X330" i="6"/>
  <c r="AA330" i="6" s="1"/>
  <c r="AD330" i="6" s="1"/>
  <c r="AE330" i="6" s="1"/>
  <c r="X329" i="6"/>
  <c r="AA329" i="6" s="1"/>
  <c r="X328" i="6"/>
  <c r="X327" i="6"/>
  <c r="AA327" i="6" s="1"/>
  <c r="AD327" i="6" s="1"/>
  <c r="AE327" i="6" s="1"/>
  <c r="X326" i="6"/>
  <c r="AA326" i="6" s="1"/>
  <c r="AD326" i="6" s="1"/>
  <c r="AE326" i="6" s="1"/>
  <c r="X325" i="6"/>
  <c r="AA325" i="6" s="1"/>
  <c r="AD325" i="6" s="1"/>
  <c r="AE325" i="6" s="1"/>
  <c r="X324" i="6"/>
  <c r="AA324" i="6" s="1"/>
  <c r="AD324" i="6" s="1"/>
  <c r="AE324" i="6" s="1"/>
  <c r="T382" i="6"/>
  <c r="T381" i="6"/>
  <c r="T380" i="6"/>
  <c r="T379" i="6"/>
  <c r="T378" i="6"/>
  <c r="T377" i="6"/>
  <c r="T376" i="6"/>
  <c r="T375" i="6"/>
  <c r="T374" i="6"/>
  <c r="T373" i="6"/>
  <c r="F371" i="6"/>
  <c r="R370" i="6"/>
  <c r="D370" i="6"/>
  <c r="X369" i="6"/>
  <c r="AA369" i="6" s="1"/>
  <c r="AD369" i="6" s="1"/>
  <c r="AE369" i="6" s="1"/>
  <c r="I369" i="6"/>
  <c r="J369" i="6" s="1"/>
  <c r="F367" i="6"/>
  <c r="R366" i="6"/>
  <c r="D366" i="6"/>
  <c r="X365" i="6"/>
  <c r="AA365" i="6" s="1"/>
  <c r="AD365" i="6" s="1"/>
  <c r="AE365" i="6" s="1"/>
  <c r="I365" i="6"/>
  <c r="J365" i="6" s="1"/>
  <c r="F363" i="6"/>
  <c r="R362" i="6"/>
  <c r="D362" i="6"/>
  <c r="I361" i="6"/>
  <c r="J361" i="6" s="1"/>
  <c r="G361" i="6"/>
  <c r="D361" i="6"/>
  <c r="I360" i="6"/>
  <c r="J360" i="6" s="1"/>
  <c r="G360" i="6"/>
  <c r="T360" i="6"/>
  <c r="D360" i="6"/>
  <c r="I359" i="6"/>
  <c r="J359" i="6" s="1"/>
  <c r="G359" i="6"/>
  <c r="T359" i="6"/>
  <c r="D359" i="6"/>
  <c r="I358" i="6"/>
  <c r="J358" i="6" s="1"/>
  <c r="G358" i="6"/>
  <c r="T358" i="6"/>
  <c r="D358" i="6"/>
  <c r="I357" i="6"/>
  <c r="J357" i="6" s="1"/>
  <c r="G357" i="6"/>
  <c r="T357" i="6"/>
  <c r="D357" i="6"/>
  <c r="G356" i="6"/>
  <c r="T356" i="6"/>
  <c r="D356" i="6"/>
  <c r="I355" i="6"/>
  <c r="J355" i="6" s="1"/>
  <c r="G355" i="6"/>
  <c r="T355" i="6"/>
  <c r="D355" i="6"/>
  <c r="I354" i="6"/>
  <c r="J354" i="6" s="1"/>
  <c r="G354" i="6"/>
  <c r="T354" i="6"/>
  <c r="D354" i="6"/>
  <c r="I353" i="6"/>
  <c r="J353" i="6" s="1"/>
  <c r="G353" i="6"/>
  <c r="T353" i="6"/>
  <c r="D353" i="6"/>
  <c r="I352" i="6"/>
  <c r="J352" i="6" s="1"/>
  <c r="G352" i="6"/>
  <c r="T352" i="6"/>
  <c r="D352" i="6"/>
  <c r="I351" i="6"/>
  <c r="J351" i="6" s="1"/>
  <c r="G351" i="6"/>
  <c r="T351" i="6"/>
  <c r="D351" i="6"/>
  <c r="I350" i="6"/>
  <c r="J350" i="6" s="1"/>
  <c r="G350" i="6"/>
  <c r="T350" i="6"/>
  <c r="D350" i="6"/>
  <c r="G349" i="6"/>
  <c r="T349" i="6"/>
  <c r="D349" i="6"/>
  <c r="I348" i="6"/>
  <c r="J348" i="6" s="1"/>
  <c r="G348" i="6"/>
  <c r="T348" i="6"/>
  <c r="D348" i="6"/>
  <c r="I347" i="6"/>
  <c r="J347" i="6" s="1"/>
  <c r="G347" i="6"/>
  <c r="T347" i="6"/>
  <c r="D347" i="6"/>
  <c r="I346" i="6"/>
  <c r="J346" i="6" s="1"/>
  <c r="G346" i="6"/>
  <c r="T346" i="6"/>
  <c r="D346" i="6"/>
  <c r="I345" i="6"/>
  <c r="J345" i="6" s="1"/>
  <c r="G345" i="6"/>
  <c r="T345" i="6"/>
  <c r="D345" i="6"/>
  <c r="I344" i="6"/>
  <c r="J344" i="6" s="1"/>
  <c r="G344" i="6"/>
  <c r="T344" i="6"/>
  <c r="D344" i="6"/>
  <c r="I343" i="6"/>
  <c r="J343" i="6" s="1"/>
  <c r="G343" i="6"/>
  <c r="T343" i="6"/>
  <c r="D343" i="6"/>
  <c r="I342" i="6"/>
  <c r="J342" i="6" s="1"/>
  <c r="G342" i="6"/>
  <c r="T342" i="6"/>
  <c r="D342" i="6"/>
  <c r="I341" i="6"/>
  <c r="J341" i="6" s="1"/>
  <c r="G341" i="6"/>
  <c r="T341" i="6"/>
  <c r="D341" i="6"/>
  <c r="I340" i="6"/>
  <c r="J340" i="6" s="1"/>
  <c r="G340" i="6"/>
  <c r="T340" i="6"/>
  <c r="D340" i="6"/>
  <c r="I339" i="6"/>
  <c r="J339" i="6" s="1"/>
  <c r="G339" i="6"/>
  <c r="T339" i="6"/>
  <c r="D339" i="6"/>
  <c r="I338" i="6"/>
  <c r="J338" i="6" s="1"/>
  <c r="G338" i="6"/>
  <c r="T338" i="6"/>
  <c r="D338" i="6"/>
  <c r="I337" i="6"/>
  <c r="J337" i="6" s="1"/>
  <c r="G337" i="6"/>
  <c r="T337" i="6"/>
  <c r="D337" i="6"/>
  <c r="I336" i="6"/>
  <c r="J336" i="6" s="1"/>
  <c r="G336" i="6"/>
  <c r="T336" i="6"/>
  <c r="D336" i="6"/>
  <c r="I335" i="6"/>
  <c r="J335" i="6" s="1"/>
  <c r="G335" i="6"/>
  <c r="T335" i="6"/>
  <c r="D335" i="6"/>
  <c r="I334" i="6"/>
  <c r="J334" i="6" s="1"/>
  <c r="G334" i="6"/>
  <c r="T334" i="6"/>
  <c r="D334" i="6"/>
  <c r="I333" i="6"/>
  <c r="J333" i="6" s="1"/>
  <c r="G333" i="6"/>
  <c r="T333" i="6"/>
  <c r="D333" i="6"/>
  <c r="I332" i="6"/>
  <c r="J332" i="6" s="1"/>
  <c r="G332" i="6"/>
  <c r="T332" i="6"/>
  <c r="D332" i="6"/>
  <c r="I331" i="6"/>
  <c r="J331" i="6" s="1"/>
  <c r="G331" i="6"/>
  <c r="T331" i="6"/>
  <c r="D331" i="6"/>
  <c r="AA323" i="6"/>
  <c r="AD323" i="6" s="1"/>
  <c r="AE323" i="6" s="1"/>
  <c r="D369" i="6"/>
  <c r="D365" i="6"/>
  <c r="Y363" i="6"/>
  <c r="G330" i="6"/>
  <c r="T330" i="6"/>
  <c r="D330" i="6"/>
  <c r="G329" i="6"/>
  <c r="T329" i="6"/>
  <c r="D329" i="6"/>
  <c r="G328" i="6"/>
  <c r="T328" i="6"/>
  <c r="D328" i="6"/>
  <c r="G327" i="6"/>
  <c r="T327" i="6"/>
  <c r="D327" i="6"/>
  <c r="G326" i="6"/>
  <c r="T326" i="6"/>
  <c r="D326" i="6"/>
  <c r="G325" i="6"/>
  <c r="T325" i="6"/>
  <c r="D325" i="6"/>
  <c r="G324" i="6"/>
  <c r="T324" i="6"/>
  <c r="D324" i="6"/>
  <c r="F286" i="6"/>
  <c r="F282" i="6"/>
  <c r="U282" i="6"/>
  <c r="V282" i="6" s="1"/>
  <c r="F278" i="6"/>
  <c r="Y278" i="6" s="1"/>
  <c r="U278" i="6"/>
  <c r="V278" i="6" s="1"/>
  <c r="R273" i="6"/>
  <c r="F273" i="6"/>
  <c r="U273" i="6"/>
  <c r="V273" i="6" s="1"/>
  <c r="Y251" i="6"/>
  <c r="AA251" i="6"/>
  <c r="AD251" i="6" s="1"/>
  <c r="AE251" i="6" s="1"/>
  <c r="AA245" i="6"/>
  <c r="Y245" i="6"/>
  <c r="AA235" i="6"/>
  <c r="AD235" i="6" s="1"/>
  <c r="AE235" i="6" s="1"/>
  <c r="I322" i="6"/>
  <c r="I321" i="6"/>
  <c r="I320" i="6"/>
  <c r="I319" i="6"/>
  <c r="J319" i="6" s="1"/>
  <c r="I318" i="6"/>
  <c r="I317" i="6"/>
  <c r="I316" i="6"/>
  <c r="I315" i="6"/>
  <c r="J315" i="6" s="1"/>
  <c r="I314" i="6"/>
  <c r="I313" i="6"/>
  <c r="I311" i="6"/>
  <c r="J311" i="6" s="1"/>
  <c r="I309" i="6"/>
  <c r="I308" i="6"/>
  <c r="I307" i="6"/>
  <c r="I306" i="6"/>
  <c r="J306" i="6" s="1"/>
  <c r="I305" i="6"/>
  <c r="J305" i="6" s="1"/>
  <c r="I304" i="6"/>
  <c r="I303" i="6"/>
  <c r="I302" i="6"/>
  <c r="J302" i="6" s="1"/>
  <c r="I301" i="6"/>
  <c r="J301" i="6" s="1"/>
  <c r="I300" i="6"/>
  <c r="J300" i="6" s="1"/>
  <c r="I299" i="6"/>
  <c r="J299" i="6" s="1"/>
  <c r="I298" i="6"/>
  <c r="J298" i="6" s="1"/>
  <c r="I297" i="6"/>
  <c r="J297" i="6" s="1"/>
  <c r="I296" i="6"/>
  <c r="I295" i="6"/>
  <c r="I294" i="6"/>
  <c r="J294" i="6" s="1"/>
  <c r="I293" i="6"/>
  <c r="J293" i="6" s="1"/>
  <c r="I292" i="6"/>
  <c r="J292" i="6" s="1"/>
  <c r="I291" i="6"/>
  <c r="J291" i="6" s="1"/>
  <c r="I290" i="6"/>
  <c r="J290" i="6" s="1"/>
  <c r="I289" i="6"/>
  <c r="J289" i="6" s="1"/>
  <c r="I288" i="6"/>
  <c r="F285" i="6"/>
  <c r="U285" i="6"/>
  <c r="V285" i="6" s="1"/>
  <c r="F281" i="6"/>
  <c r="U281" i="6"/>
  <c r="V281" i="6" s="1"/>
  <c r="F277" i="6"/>
  <c r="U277" i="6"/>
  <c r="V277" i="6" s="1"/>
  <c r="F276" i="6"/>
  <c r="U276" i="6"/>
  <c r="V276" i="6" s="1"/>
  <c r="Y274" i="6"/>
  <c r="R272" i="6"/>
  <c r="F272" i="6"/>
  <c r="U272" i="6"/>
  <c r="V272" i="6" s="1"/>
  <c r="AA249" i="6"/>
  <c r="AD249" i="6" s="1"/>
  <c r="AE249" i="6" s="1"/>
  <c r="Y249" i="6"/>
  <c r="AA239" i="6"/>
  <c r="AD239" i="6" s="1"/>
  <c r="AE239" i="6" s="1"/>
  <c r="Y323" i="6"/>
  <c r="D323" i="6"/>
  <c r="D322" i="6"/>
  <c r="Y321" i="6"/>
  <c r="D321" i="6"/>
  <c r="D320" i="6"/>
  <c r="Y319" i="6"/>
  <c r="D319" i="6"/>
  <c r="D318" i="6"/>
  <c r="Y317" i="6"/>
  <c r="D317" i="6"/>
  <c r="D316" i="6"/>
  <c r="Y315" i="6"/>
  <c r="D315" i="6"/>
  <c r="D314" i="6"/>
  <c r="Y313" i="6"/>
  <c r="D313" i="6"/>
  <c r="D312" i="6"/>
  <c r="Y311" i="6"/>
  <c r="D311" i="6"/>
  <c r="D310" i="6"/>
  <c r="Y309" i="6"/>
  <c r="D309" i="6"/>
  <c r="Y308" i="6"/>
  <c r="D308" i="6"/>
  <c r="Y307" i="6"/>
  <c r="D307" i="6"/>
  <c r="Y306" i="6"/>
  <c r="D306" i="6"/>
  <c r="Y305" i="6"/>
  <c r="D305" i="6"/>
  <c r="Y304" i="6"/>
  <c r="D304" i="6"/>
  <c r="Y303" i="6"/>
  <c r="D303" i="6"/>
  <c r="Y302" i="6"/>
  <c r="D302" i="6"/>
  <c r="Y301" i="6"/>
  <c r="D301" i="6"/>
  <c r="Y300" i="6"/>
  <c r="D300" i="6"/>
  <c r="Y299" i="6"/>
  <c r="D299" i="6"/>
  <c r="Y298" i="6"/>
  <c r="D298" i="6"/>
  <c r="Y297" i="6"/>
  <c r="D297" i="6"/>
  <c r="Y296" i="6"/>
  <c r="D296" i="6"/>
  <c r="Y295" i="6"/>
  <c r="D295" i="6"/>
  <c r="Y294" i="6"/>
  <c r="D294" i="6"/>
  <c r="Y293" i="6"/>
  <c r="D293" i="6"/>
  <c r="Y292" i="6"/>
  <c r="D292" i="6"/>
  <c r="Y291" i="6"/>
  <c r="D291" i="6"/>
  <c r="Y290" i="6"/>
  <c r="D290" i="6"/>
  <c r="Y289" i="6"/>
  <c r="D289" i="6"/>
  <c r="Y288" i="6"/>
  <c r="D288" i="6"/>
  <c r="Y287" i="6"/>
  <c r="R286" i="6"/>
  <c r="F284" i="6"/>
  <c r="U284" i="6"/>
  <c r="V284" i="6" s="1"/>
  <c r="R282" i="6"/>
  <c r="F280" i="6"/>
  <c r="U280" i="6"/>
  <c r="V280" i="6" s="1"/>
  <c r="R278" i="6"/>
  <c r="R275" i="6"/>
  <c r="F275" i="6"/>
  <c r="U275" i="6"/>
  <c r="V275" i="6" s="1"/>
  <c r="Y273" i="6"/>
  <c r="R271" i="6"/>
  <c r="F271" i="6"/>
  <c r="U271" i="6"/>
  <c r="V271" i="6" s="1"/>
  <c r="Y269" i="6"/>
  <c r="AA243" i="6"/>
  <c r="AD243" i="6" s="1"/>
  <c r="AE243" i="6" s="1"/>
  <c r="AA237" i="6"/>
  <c r="AD237" i="6" s="1"/>
  <c r="AE237" i="6" s="1"/>
  <c r="T323" i="6"/>
  <c r="T322" i="6"/>
  <c r="T321" i="6"/>
  <c r="T320" i="6"/>
  <c r="T319" i="6"/>
  <c r="T318" i="6"/>
  <c r="T317" i="6"/>
  <c r="T316" i="6"/>
  <c r="T315" i="6"/>
  <c r="T314" i="6"/>
  <c r="T313" i="6"/>
  <c r="T312" i="6"/>
  <c r="T311" i="6"/>
  <c r="T310" i="6"/>
  <c r="T309" i="6"/>
  <c r="T308" i="6"/>
  <c r="T307" i="6"/>
  <c r="T306" i="6"/>
  <c r="T305" i="6"/>
  <c r="T304" i="6"/>
  <c r="T303" i="6"/>
  <c r="T302" i="6"/>
  <c r="T301" i="6"/>
  <c r="T300" i="6"/>
  <c r="T299" i="6"/>
  <c r="T298" i="6"/>
  <c r="T297" i="6"/>
  <c r="T296" i="6"/>
  <c r="T295" i="6"/>
  <c r="T294" i="6"/>
  <c r="T293" i="6"/>
  <c r="T292" i="6"/>
  <c r="T291" i="6"/>
  <c r="T290" i="6"/>
  <c r="T289" i="6"/>
  <c r="T288" i="6"/>
  <c r="F287" i="6"/>
  <c r="AA286" i="6"/>
  <c r="AD286" i="6" s="1"/>
  <c r="AE286" i="6" s="1"/>
  <c r="AF286" i="6" s="1"/>
  <c r="R285" i="6"/>
  <c r="Y285" i="6"/>
  <c r="AA284" i="6"/>
  <c r="AD284" i="6" s="1"/>
  <c r="AE284" i="6" s="1"/>
  <c r="F283" i="6"/>
  <c r="U283" i="6"/>
  <c r="V283" i="6" s="1"/>
  <c r="R281" i="6"/>
  <c r="Y281" i="6"/>
  <c r="F279" i="6"/>
  <c r="U279" i="6"/>
  <c r="V279" i="6" s="1"/>
  <c r="R277" i="6"/>
  <c r="Y277" i="6"/>
  <c r="AA276" i="6"/>
  <c r="AD276" i="6" s="1"/>
  <c r="AE276" i="6" s="1"/>
  <c r="Y276" i="6"/>
  <c r="AA274" i="6"/>
  <c r="R274" i="6"/>
  <c r="F274" i="6"/>
  <c r="U274" i="6"/>
  <c r="V274" i="6" s="1"/>
  <c r="Y272" i="6"/>
  <c r="AA270" i="6"/>
  <c r="AB270" i="6" s="1"/>
  <c r="R270" i="6"/>
  <c r="F270" i="6"/>
  <c r="U270" i="6"/>
  <c r="V270" i="6" s="1"/>
  <c r="Y247" i="6"/>
  <c r="AA247" i="6"/>
  <c r="AD247" i="6" s="1"/>
  <c r="AE247" i="6" s="1"/>
  <c r="AA241" i="6"/>
  <c r="AD241" i="6" s="1"/>
  <c r="AE241" i="6" s="1"/>
  <c r="Y241" i="6"/>
  <c r="U269" i="6"/>
  <c r="V269" i="6" s="1"/>
  <c r="U268" i="6"/>
  <c r="V268" i="6" s="1"/>
  <c r="U267" i="6"/>
  <c r="V267" i="6" s="1"/>
  <c r="U266" i="6"/>
  <c r="V266" i="6" s="1"/>
  <c r="U265" i="6"/>
  <c r="V265" i="6" s="1"/>
  <c r="U264" i="6"/>
  <c r="V264" i="6" s="1"/>
  <c r="U263" i="6"/>
  <c r="V263" i="6" s="1"/>
  <c r="U262" i="6"/>
  <c r="V262" i="6" s="1"/>
  <c r="U261" i="6"/>
  <c r="V261" i="6" s="1"/>
  <c r="U260" i="6"/>
  <c r="V260" i="6" s="1"/>
  <c r="U259" i="6"/>
  <c r="V259" i="6" s="1"/>
  <c r="U258" i="6"/>
  <c r="V258" i="6" s="1"/>
  <c r="U257" i="6"/>
  <c r="V257" i="6" s="1"/>
  <c r="U256" i="6"/>
  <c r="V256" i="6" s="1"/>
  <c r="U255" i="6"/>
  <c r="V255" i="6" s="1"/>
  <c r="U254" i="6"/>
  <c r="V254" i="6" s="1"/>
  <c r="U253" i="6"/>
  <c r="V253" i="6" s="1"/>
  <c r="U252" i="6"/>
  <c r="V252" i="6" s="1"/>
  <c r="AB251" i="6"/>
  <c r="G251" i="6"/>
  <c r="F250" i="6"/>
  <c r="AB247" i="6"/>
  <c r="G247" i="6"/>
  <c r="F246" i="6"/>
  <c r="AB243" i="6"/>
  <c r="G243" i="6"/>
  <c r="F242" i="6"/>
  <c r="G239" i="6"/>
  <c r="F238" i="6"/>
  <c r="J237" i="6"/>
  <c r="G235" i="6"/>
  <c r="AA234" i="6"/>
  <c r="AB234" i="6" s="1"/>
  <c r="F231" i="6"/>
  <c r="R231" i="6"/>
  <c r="F227" i="6"/>
  <c r="R227" i="6"/>
  <c r="F223" i="6"/>
  <c r="R223" i="6"/>
  <c r="F219" i="6"/>
  <c r="R219" i="6"/>
  <c r="F215" i="6"/>
  <c r="R215" i="6"/>
  <c r="F214" i="6"/>
  <c r="U214" i="6"/>
  <c r="V214" i="6" s="1"/>
  <c r="R214" i="6"/>
  <c r="H207" i="6"/>
  <c r="I207" i="6"/>
  <c r="H203" i="6"/>
  <c r="I203" i="6"/>
  <c r="H199" i="6"/>
  <c r="I199" i="6"/>
  <c r="J199" i="6" s="1"/>
  <c r="H195" i="6"/>
  <c r="I195" i="6"/>
  <c r="H191" i="6"/>
  <c r="I191" i="6"/>
  <c r="F234" i="6"/>
  <c r="R234" i="6"/>
  <c r="F230" i="6"/>
  <c r="R230" i="6"/>
  <c r="F226" i="6"/>
  <c r="R226" i="6"/>
  <c r="F222" i="6"/>
  <c r="R222" i="6"/>
  <c r="F218" i="6"/>
  <c r="R218" i="6"/>
  <c r="H206" i="6"/>
  <c r="I206" i="6"/>
  <c r="H202" i="6"/>
  <c r="J202" i="6" s="1"/>
  <c r="I202" i="6"/>
  <c r="H198" i="6"/>
  <c r="I198" i="6"/>
  <c r="H194" i="6"/>
  <c r="I194" i="6"/>
  <c r="Y184" i="6"/>
  <c r="AA184" i="6"/>
  <c r="AD184" i="6" s="1"/>
  <c r="AE184" i="6" s="1"/>
  <c r="F269" i="6"/>
  <c r="F268" i="6"/>
  <c r="F267" i="6"/>
  <c r="F266" i="6"/>
  <c r="F265" i="6"/>
  <c r="F264" i="6"/>
  <c r="F263" i="6"/>
  <c r="F262" i="6"/>
  <c r="F261" i="6"/>
  <c r="F260" i="6"/>
  <c r="F259" i="6"/>
  <c r="F258" i="6"/>
  <c r="F257" i="6"/>
  <c r="F256" i="6"/>
  <c r="F255" i="6"/>
  <c r="F254" i="6"/>
  <c r="F253" i="6"/>
  <c r="F252" i="6"/>
  <c r="U251" i="6"/>
  <c r="V251" i="6" s="1"/>
  <c r="T250" i="6"/>
  <c r="AB249" i="6"/>
  <c r="F248" i="6"/>
  <c r="U247" i="6"/>
  <c r="V247" i="6" s="1"/>
  <c r="T246" i="6"/>
  <c r="AB245" i="6"/>
  <c r="F244" i="6"/>
  <c r="U243" i="6"/>
  <c r="V243" i="6" s="1"/>
  <c r="T242" i="6"/>
  <c r="AB241" i="6"/>
  <c r="F240" i="6"/>
  <c r="Y240" i="6" s="1"/>
  <c r="U239" i="6"/>
  <c r="V239" i="6" s="1"/>
  <c r="T238" i="6"/>
  <c r="AB237" i="6"/>
  <c r="F236" i="6"/>
  <c r="U235" i="6"/>
  <c r="V235" i="6" s="1"/>
  <c r="F233" i="6"/>
  <c r="R233" i="6"/>
  <c r="U231" i="6"/>
  <c r="V231" i="6" s="1"/>
  <c r="F229" i="6"/>
  <c r="R229" i="6"/>
  <c r="U227" i="6"/>
  <c r="V227" i="6" s="1"/>
  <c r="F225" i="6"/>
  <c r="R225" i="6"/>
  <c r="U223" i="6"/>
  <c r="V223" i="6" s="1"/>
  <c r="F221" i="6"/>
  <c r="R221" i="6"/>
  <c r="Y220" i="6"/>
  <c r="U219" i="6"/>
  <c r="V219" i="6" s="1"/>
  <c r="F217" i="6"/>
  <c r="R217" i="6"/>
  <c r="U215" i="6"/>
  <c r="V215" i="6" s="1"/>
  <c r="H205" i="6"/>
  <c r="I205" i="6"/>
  <c r="H201" i="6"/>
  <c r="I201" i="6"/>
  <c r="H197" i="6"/>
  <c r="I197" i="6"/>
  <c r="H193" i="6"/>
  <c r="I193" i="6"/>
  <c r="H189" i="6"/>
  <c r="I189" i="6"/>
  <c r="Y180" i="6"/>
  <c r="AA180" i="6"/>
  <c r="T251" i="6"/>
  <c r="H251" i="6"/>
  <c r="J251" i="6" s="1"/>
  <c r="U248" i="6"/>
  <c r="V248" i="6" s="1"/>
  <c r="T247" i="6"/>
  <c r="H247" i="6"/>
  <c r="J247" i="6" s="1"/>
  <c r="U244" i="6"/>
  <c r="V244" i="6" s="1"/>
  <c r="T243" i="6"/>
  <c r="H243" i="6"/>
  <c r="J243" i="6" s="1"/>
  <c r="U240" i="6"/>
  <c r="V240" i="6" s="1"/>
  <c r="T239" i="6"/>
  <c r="H239" i="6"/>
  <c r="J239" i="6" s="1"/>
  <c r="U236" i="6"/>
  <c r="V236" i="6" s="1"/>
  <c r="T235" i="6"/>
  <c r="H235" i="6"/>
  <c r="J235" i="6" s="1"/>
  <c r="F232" i="6"/>
  <c r="R232" i="6"/>
  <c r="U230" i="6"/>
  <c r="V230" i="6" s="1"/>
  <c r="F228" i="6"/>
  <c r="R228" i="6"/>
  <c r="U226" i="6"/>
  <c r="V226" i="6" s="1"/>
  <c r="F224" i="6"/>
  <c r="R224" i="6"/>
  <c r="U222" i="6"/>
  <c r="V222" i="6" s="1"/>
  <c r="F220" i="6"/>
  <c r="R220" i="6"/>
  <c r="U218" i="6"/>
  <c r="V218" i="6" s="1"/>
  <c r="F216" i="6"/>
  <c r="R216" i="6"/>
  <c r="Y215" i="6"/>
  <c r="J211" i="6"/>
  <c r="H211" i="6"/>
  <c r="I211" i="6"/>
  <c r="H210" i="6"/>
  <c r="I210" i="6"/>
  <c r="H209" i="6"/>
  <c r="I209" i="6"/>
  <c r="H208" i="6"/>
  <c r="I208" i="6"/>
  <c r="H204" i="6"/>
  <c r="I204" i="6"/>
  <c r="H200" i="6"/>
  <c r="J200" i="6" s="1"/>
  <c r="I200" i="6"/>
  <c r="H196" i="6"/>
  <c r="I196" i="6"/>
  <c r="R213" i="6"/>
  <c r="R212" i="6"/>
  <c r="R211" i="6"/>
  <c r="R210" i="6"/>
  <c r="R209" i="6"/>
  <c r="R208" i="6"/>
  <c r="R207" i="6"/>
  <c r="R206" i="6"/>
  <c r="R205" i="6"/>
  <c r="R204" i="6"/>
  <c r="R203" i="6"/>
  <c r="R202" i="6"/>
  <c r="R201" i="6"/>
  <c r="R200" i="6"/>
  <c r="R199" i="6"/>
  <c r="R198" i="6"/>
  <c r="R197" i="6"/>
  <c r="R196" i="6"/>
  <c r="R195" i="6"/>
  <c r="R194" i="6"/>
  <c r="R193" i="6"/>
  <c r="R192" i="6"/>
  <c r="R191" i="6"/>
  <c r="R190" i="6"/>
  <c r="R189" i="6"/>
  <c r="G188" i="6"/>
  <c r="F187" i="6"/>
  <c r="U186" i="6"/>
  <c r="V186" i="6" s="1"/>
  <c r="T185" i="6"/>
  <c r="AB184" i="6"/>
  <c r="G184" i="6"/>
  <c r="F183" i="6"/>
  <c r="U182" i="6"/>
  <c r="V182" i="6" s="1"/>
  <c r="J182" i="6"/>
  <c r="T181" i="6"/>
  <c r="AB180" i="6"/>
  <c r="G180" i="6"/>
  <c r="X132" i="6"/>
  <c r="AA132" i="6" s="1"/>
  <c r="AD132" i="6" s="1"/>
  <c r="AE132" i="6" s="1"/>
  <c r="X123" i="6"/>
  <c r="Y213" i="6"/>
  <c r="U213" i="6"/>
  <c r="V213" i="6" s="1"/>
  <c r="U212" i="6"/>
  <c r="V212" i="6" s="1"/>
  <c r="Y211" i="6"/>
  <c r="Y210" i="6"/>
  <c r="Y209" i="6"/>
  <c r="Y208" i="6"/>
  <c r="R179" i="6"/>
  <c r="U179" i="6"/>
  <c r="V179" i="6" s="1"/>
  <c r="R178" i="6"/>
  <c r="U178" i="6"/>
  <c r="V178" i="6" s="1"/>
  <c r="R177" i="6"/>
  <c r="U177" i="6"/>
  <c r="V177" i="6" s="1"/>
  <c r="R176" i="6"/>
  <c r="U176" i="6"/>
  <c r="V176" i="6" s="1"/>
  <c r="R175" i="6"/>
  <c r="U175" i="6"/>
  <c r="V175" i="6" s="1"/>
  <c r="R174" i="6"/>
  <c r="U174" i="6"/>
  <c r="V174" i="6" s="1"/>
  <c r="R173" i="6"/>
  <c r="U173" i="6"/>
  <c r="V173" i="6" s="1"/>
  <c r="R172" i="6"/>
  <c r="U172" i="6"/>
  <c r="V172" i="6" s="1"/>
  <c r="R171" i="6"/>
  <c r="F171" i="6"/>
  <c r="U171" i="6"/>
  <c r="V171" i="6" s="1"/>
  <c r="AA169" i="6"/>
  <c r="Y169" i="6"/>
  <c r="R169" i="6"/>
  <c r="F169" i="6"/>
  <c r="U169" i="6"/>
  <c r="V169" i="6" s="1"/>
  <c r="R167" i="6"/>
  <c r="F167" i="6"/>
  <c r="U167" i="6"/>
  <c r="V167" i="6" s="1"/>
  <c r="R165" i="6"/>
  <c r="F165" i="6"/>
  <c r="U165" i="6"/>
  <c r="V165" i="6" s="1"/>
  <c r="AA163" i="6"/>
  <c r="Y163" i="6"/>
  <c r="R163" i="6"/>
  <c r="F163" i="6"/>
  <c r="U163" i="6"/>
  <c r="V163" i="6" s="1"/>
  <c r="R161" i="6"/>
  <c r="F161" i="6"/>
  <c r="U161" i="6"/>
  <c r="V161" i="6" s="1"/>
  <c r="AA159" i="6"/>
  <c r="Y159" i="6"/>
  <c r="R159" i="6"/>
  <c r="F159" i="6"/>
  <c r="U159" i="6"/>
  <c r="V159" i="6" s="1"/>
  <c r="AA157" i="6"/>
  <c r="Y157" i="6"/>
  <c r="X130" i="6"/>
  <c r="T188" i="6"/>
  <c r="F185" i="6"/>
  <c r="Y185" i="6" s="1"/>
  <c r="F181" i="6"/>
  <c r="D179" i="6"/>
  <c r="D178" i="6"/>
  <c r="D177" i="6"/>
  <c r="D176" i="6"/>
  <c r="D175" i="6"/>
  <c r="D174" i="6"/>
  <c r="D173" i="6"/>
  <c r="D172" i="6"/>
  <c r="X136" i="6"/>
  <c r="AA136" i="6" s="1"/>
  <c r="AD136" i="6" s="1"/>
  <c r="AE136" i="6" s="1"/>
  <c r="X131" i="6"/>
  <c r="AA131" i="6" s="1"/>
  <c r="X126" i="6"/>
  <c r="Y126" i="6" s="1"/>
  <c r="W188" i="6"/>
  <c r="F188" i="6" s="1"/>
  <c r="I188" i="6" s="1"/>
  <c r="F186" i="6"/>
  <c r="U185" i="6"/>
  <c r="V185" i="6" s="1"/>
  <c r="T184" i="6"/>
  <c r="H184" i="6"/>
  <c r="J184" i="6" s="1"/>
  <c r="U181" i="6"/>
  <c r="V181" i="6" s="1"/>
  <c r="T180" i="6"/>
  <c r="F179" i="6"/>
  <c r="AA178" i="6"/>
  <c r="F178" i="6"/>
  <c r="AA177" i="6"/>
  <c r="F177" i="6"/>
  <c r="F176" i="6"/>
  <c r="F175" i="6"/>
  <c r="F174" i="6"/>
  <c r="F173" i="6"/>
  <c r="F172" i="6"/>
  <c r="AA171" i="6"/>
  <c r="AA170" i="6"/>
  <c r="R170" i="6"/>
  <c r="F170" i="6"/>
  <c r="U170" i="6"/>
  <c r="V170" i="6" s="1"/>
  <c r="AA168" i="6"/>
  <c r="AD168" i="6" s="1"/>
  <c r="AE168" i="6" s="1"/>
  <c r="Y168" i="6"/>
  <c r="R168" i="6"/>
  <c r="F168" i="6"/>
  <c r="U168" i="6"/>
  <c r="V168" i="6" s="1"/>
  <c r="R166" i="6"/>
  <c r="F166" i="6"/>
  <c r="U166" i="6"/>
  <c r="V166" i="6" s="1"/>
  <c r="AA164" i="6"/>
  <c r="Y164" i="6"/>
  <c r="R164" i="6"/>
  <c r="F164" i="6"/>
  <c r="U164" i="6"/>
  <c r="V164" i="6" s="1"/>
  <c r="AA162" i="6"/>
  <c r="Y162" i="6"/>
  <c r="R162" i="6"/>
  <c r="F162" i="6"/>
  <c r="U162" i="6"/>
  <c r="V162" i="6" s="1"/>
  <c r="AA160" i="6"/>
  <c r="R160" i="6"/>
  <c r="F160" i="6"/>
  <c r="U160" i="6"/>
  <c r="V160" i="6" s="1"/>
  <c r="AA158" i="6"/>
  <c r="Y158" i="6"/>
  <c r="R158" i="6"/>
  <c r="F158" i="6"/>
  <c r="U158" i="6"/>
  <c r="V158" i="6" s="1"/>
  <c r="X135" i="6"/>
  <c r="X127" i="6"/>
  <c r="U157" i="6"/>
  <c r="V157" i="6" s="1"/>
  <c r="U156" i="6"/>
  <c r="V156" i="6" s="1"/>
  <c r="U155" i="6"/>
  <c r="V155" i="6" s="1"/>
  <c r="U154" i="6"/>
  <c r="V154" i="6" s="1"/>
  <c r="Y153" i="6"/>
  <c r="U153" i="6"/>
  <c r="V153" i="6" s="1"/>
  <c r="U152" i="6"/>
  <c r="V152" i="6" s="1"/>
  <c r="U151" i="6"/>
  <c r="V151" i="6" s="1"/>
  <c r="U150" i="6"/>
  <c r="V150" i="6" s="1"/>
  <c r="U149" i="6"/>
  <c r="V149" i="6" s="1"/>
  <c r="Y148" i="6"/>
  <c r="U148" i="6"/>
  <c r="V148" i="6" s="1"/>
  <c r="U147" i="6"/>
  <c r="V147" i="6" s="1"/>
  <c r="U146" i="6"/>
  <c r="V146" i="6" s="1"/>
  <c r="Y145" i="6"/>
  <c r="U145" i="6"/>
  <c r="V145" i="6" s="1"/>
  <c r="Y144" i="6"/>
  <c r="U144" i="6"/>
  <c r="V144" i="6" s="1"/>
  <c r="U143" i="6"/>
  <c r="V143" i="6" s="1"/>
  <c r="Y142" i="6"/>
  <c r="U142" i="6"/>
  <c r="V142" i="6" s="1"/>
  <c r="U141" i="6"/>
  <c r="V141" i="6" s="1"/>
  <c r="Y140" i="6"/>
  <c r="U140" i="6"/>
  <c r="V140" i="6" s="1"/>
  <c r="U139" i="6"/>
  <c r="V139" i="6" s="1"/>
  <c r="F137" i="6"/>
  <c r="D136" i="6"/>
  <c r="I135" i="6"/>
  <c r="J135" i="6" s="1"/>
  <c r="F133" i="6"/>
  <c r="D132" i="6"/>
  <c r="U131" i="6"/>
  <c r="V131" i="6" s="1"/>
  <c r="F131" i="6"/>
  <c r="AA128" i="6"/>
  <c r="T128" i="6"/>
  <c r="Y128" i="6"/>
  <c r="U127" i="6"/>
  <c r="V127" i="6" s="1"/>
  <c r="F127" i="6"/>
  <c r="T124" i="6"/>
  <c r="U123" i="6"/>
  <c r="V123" i="6" s="1"/>
  <c r="F123" i="6"/>
  <c r="X120" i="6"/>
  <c r="AA120" i="6" s="1"/>
  <c r="AD120" i="6" s="1"/>
  <c r="AE120" i="6" s="1"/>
  <c r="X119" i="6"/>
  <c r="Y119" i="6" s="1"/>
  <c r="AB118" i="6"/>
  <c r="X117" i="6"/>
  <c r="AA117" i="6" s="1"/>
  <c r="AD117" i="6" s="1"/>
  <c r="AE117" i="6" s="1"/>
  <c r="D135" i="6"/>
  <c r="U128" i="6"/>
  <c r="V128" i="6" s="1"/>
  <c r="F128" i="6"/>
  <c r="T125" i="6"/>
  <c r="U124" i="6"/>
  <c r="V124" i="6" s="1"/>
  <c r="F124" i="6"/>
  <c r="T122" i="6"/>
  <c r="AB112" i="6"/>
  <c r="X111" i="6"/>
  <c r="Y111" i="6" s="1"/>
  <c r="F157" i="6"/>
  <c r="F156" i="6"/>
  <c r="Y156" i="6" s="1"/>
  <c r="F155" i="6"/>
  <c r="F154" i="6"/>
  <c r="F153" i="6"/>
  <c r="F152" i="6"/>
  <c r="F151" i="6"/>
  <c r="Y151" i="6" s="1"/>
  <c r="F150" i="6"/>
  <c r="Y150" i="6" s="1"/>
  <c r="F149" i="6"/>
  <c r="F148" i="6"/>
  <c r="F147" i="6"/>
  <c r="F146" i="6"/>
  <c r="F145" i="6"/>
  <c r="F144" i="6"/>
  <c r="F143" i="6"/>
  <c r="F142" i="6"/>
  <c r="F141" i="6"/>
  <c r="Y141" i="6" s="1"/>
  <c r="F140" i="6"/>
  <c r="F139" i="6"/>
  <c r="R138" i="6"/>
  <c r="D138" i="6"/>
  <c r="X137" i="6"/>
  <c r="AA137" i="6" s="1"/>
  <c r="R134" i="6"/>
  <c r="S134" i="6" s="1"/>
  <c r="D134" i="6"/>
  <c r="X133" i="6"/>
  <c r="AA133" i="6" s="1"/>
  <c r="X129" i="6"/>
  <c r="U129" i="6"/>
  <c r="V129" i="6" s="1"/>
  <c r="F129" i="6"/>
  <c r="U125" i="6"/>
  <c r="V125" i="6" s="1"/>
  <c r="F125" i="6"/>
  <c r="H122" i="6"/>
  <c r="I122" i="6"/>
  <c r="AB120" i="6"/>
  <c r="AB119" i="6"/>
  <c r="X113" i="6"/>
  <c r="AA113" i="6" s="1"/>
  <c r="AD113" i="6" s="1"/>
  <c r="AE113" i="6" s="1"/>
  <c r="AB108" i="6"/>
  <c r="F138" i="6"/>
  <c r="R137" i="6"/>
  <c r="D137" i="6"/>
  <c r="I136" i="6"/>
  <c r="J136" i="6" s="1"/>
  <c r="T135" i="6"/>
  <c r="F134" i="6"/>
  <c r="R133" i="6"/>
  <c r="D133" i="6"/>
  <c r="I132" i="6"/>
  <c r="J132" i="6" s="1"/>
  <c r="T131" i="6"/>
  <c r="U130" i="6"/>
  <c r="V130" i="6" s="1"/>
  <c r="F130" i="6"/>
  <c r="T127" i="6"/>
  <c r="U126" i="6"/>
  <c r="V126" i="6" s="1"/>
  <c r="F126" i="6"/>
  <c r="T123" i="6"/>
  <c r="D122" i="6"/>
  <c r="W122" i="6"/>
  <c r="H121" i="6"/>
  <c r="I121" i="6"/>
  <c r="AB116" i="6"/>
  <c r="X115" i="6"/>
  <c r="AA115" i="6" s="1"/>
  <c r="AD115" i="6" s="1"/>
  <c r="AE115" i="6" s="1"/>
  <c r="X109" i="6"/>
  <c r="AA109" i="6" s="1"/>
  <c r="F109" i="6"/>
  <c r="D121" i="6"/>
  <c r="G121" i="6"/>
  <c r="I117" i="6"/>
  <c r="J117" i="6" s="1"/>
  <c r="D117" i="6"/>
  <c r="G117" i="6"/>
  <c r="T117" i="6"/>
  <c r="I113" i="6"/>
  <c r="J113" i="6" s="1"/>
  <c r="D113" i="6"/>
  <c r="G113" i="6"/>
  <c r="T113" i="6"/>
  <c r="D109" i="6"/>
  <c r="G109" i="6"/>
  <c r="T109" i="6"/>
  <c r="D107" i="6"/>
  <c r="G107" i="6"/>
  <c r="T107" i="6"/>
  <c r="D103" i="6"/>
  <c r="G103" i="6"/>
  <c r="T103" i="6"/>
  <c r="H102" i="6"/>
  <c r="I102" i="6"/>
  <c r="D118" i="6"/>
  <c r="G118" i="6"/>
  <c r="T118" i="6"/>
  <c r="X116" i="6"/>
  <c r="D114" i="6"/>
  <c r="G114" i="6"/>
  <c r="T114" i="6"/>
  <c r="X112" i="6"/>
  <c r="AA112" i="6" s="1"/>
  <c r="AD112" i="6" s="1"/>
  <c r="AE112" i="6" s="1"/>
  <c r="D110" i="6"/>
  <c r="G110" i="6"/>
  <c r="T110" i="6"/>
  <c r="X108" i="6"/>
  <c r="AA108" i="6" s="1"/>
  <c r="AD108" i="6" s="1"/>
  <c r="AE108" i="6" s="1"/>
  <c r="H107" i="6"/>
  <c r="I107" i="6"/>
  <c r="D104" i="6"/>
  <c r="G104" i="6"/>
  <c r="T104" i="6"/>
  <c r="U122" i="6"/>
  <c r="V122" i="6" s="1"/>
  <c r="W121" i="6"/>
  <c r="X121" i="6" s="1"/>
  <c r="Y121" i="6" s="1"/>
  <c r="I119" i="6"/>
  <c r="J119" i="6" s="1"/>
  <c r="D119" i="6"/>
  <c r="G119" i="6"/>
  <c r="T119" i="6"/>
  <c r="I115" i="6"/>
  <c r="J115" i="6" s="1"/>
  <c r="D115" i="6"/>
  <c r="G115" i="6"/>
  <c r="T115" i="6"/>
  <c r="I111" i="6"/>
  <c r="J111" i="6" s="1"/>
  <c r="D111" i="6"/>
  <c r="G111" i="6"/>
  <c r="T111" i="6"/>
  <c r="J108" i="6"/>
  <c r="D105" i="6"/>
  <c r="G105" i="6"/>
  <c r="T105" i="6"/>
  <c r="H104" i="6"/>
  <c r="I104" i="6"/>
  <c r="W103" i="6"/>
  <c r="D120" i="6"/>
  <c r="G120" i="6"/>
  <c r="T120" i="6"/>
  <c r="X118" i="6"/>
  <c r="AA118" i="6" s="1"/>
  <c r="AD118" i="6" s="1"/>
  <c r="AE118" i="6" s="1"/>
  <c r="D116" i="6"/>
  <c r="G116" i="6"/>
  <c r="T116" i="6"/>
  <c r="X114" i="6"/>
  <c r="AA114" i="6" s="1"/>
  <c r="AD114" i="6" s="1"/>
  <c r="AE114" i="6" s="1"/>
  <c r="D112" i="6"/>
  <c r="G112" i="6"/>
  <c r="T112" i="6"/>
  <c r="X110" i="6"/>
  <c r="AA110" i="6" s="1"/>
  <c r="AD110" i="6" s="1"/>
  <c r="AE110" i="6" s="1"/>
  <c r="D108" i="6"/>
  <c r="G108" i="6"/>
  <c r="T108" i="6"/>
  <c r="D106" i="6"/>
  <c r="G106" i="6"/>
  <c r="T106" i="6"/>
  <c r="W104" i="6"/>
  <c r="D102" i="6"/>
  <c r="G102" i="6"/>
  <c r="T102" i="6"/>
  <c r="X107" i="6"/>
  <c r="Y107" i="6" s="1"/>
  <c r="X106" i="6"/>
  <c r="AA106" i="6" s="1"/>
  <c r="X105" i="6"/>
  <c r="AA105" i="6" s="1"/>
  <c r="X102" i="6"/>
  <c r="Y102" i="6" s="1"/>
  <c r="X101" i="6"/>
  <c r="AA101" i="6" s="1"/>
  <c r="AD101" i="6" s="1"/>
  <c r="AE101" i="6" s="1"/>
  <c r="T101" i="6"/>
  <c r="G101" i="6"/>
  <c r="X100" i="6"/>
  <c r="AA100" i="6" s="1"/>
  <c r="AD100" i="6" s="1"/>
  <c r="AE100" i="6" s="1"/>
  <c r="T100" i="6"/>
  <c r="G100" i="6"/>
  <c r="X99" i="6"/>
  <c r="AA99" i="6" s="1"/>
  <c r="AD99" i="6" s="1"/>
  <c r="AE99" i="6" s="1"/>
  <c r="T99" i="6"/>
  <c r="G99" i="6"/>
  <c r="X98" i="6"/>
  <c r="AA98" i="6" s="1"/>
  <c r="T98" i="6"/>
  <c r="G98" i="6"/>
  <c r="X97" i="6"/>
  <c r="AA97" i="6" s="1"/>
  <c r="AD97" i="6" s="1"/>
  <c r="AE97" i="6" s="1"/>
  <c r="T97" i="6"/>
  <c r="G97" i="6"/>
  <c r="X96" i="6"/>
  <c r="AA96" i="6" s="1"/>
  <c r="AD96" i="6" s="1"/>
  <c r="AE96" i="6" s="1"/>
  <c r="T96" i="6"/>
  <c r="G96" i="6"/>
  <c r="X95" i="6"/>
  <c r="AA95" i="6" s="1"/>
  <c r="T95" i="6"/>
  <c r="G95" i="6"/>
  <c r="X94" i="6"/>
  <c r="AA94" i="6" s="1"/>
  <c r="I93" i="6"/>
  <c r="J93" i="6" s="1"/>
  <c r="G92" i="6"/>
  <c r="T92" i="6"/>
  <c r="I91" i="6"/>
  <c r="J91" i="6" s="1"/>
  <c r="J86" i="6"/>
  <c r="H81" i="6"/>
  <c r="I81" i="6"/>
  <c r="X70" i="6"/>
  <c r="AA70" i="6" s="1"/>
  <c r="X65" i="6"/>
  <c r="D90" i="6"/>
  <c r="G90" i="6"/>
  <c r="T90" i="6"/>
  <c r="D89" i="6"/>
  <c r="G89" i="6"/>
  <c r="T89" i="6"/>
  <c r="D88" i="6"/>
  <c r="G88" i="6"/>
  <c r="T88" i="6"/>
  <c r="D87" i="6"/>
  <c r="G87" i="6"/>
  <c r="T87" i="6"/>
  <c r="D86" i="6"/>
  <c r="G86" i="6"/>
  <c r="T86" i="6"/>
  <c r="D85" i="6"/>
  <c r="G85" i="6"/>
  <c r="T85" i="6"/>
  <c r="D84" i="6"/>
  <c r="G84" i="6"/>
  <c r="T84" i="6"/>
  <c r="D83" i="6"/>
  <c r="G83" i="6"/>
  <c r="T83" i="6"/>
  <c r="X78" i="6"/>
  <c r="AA78" i="6" s="1"/>
  <c r="I73" i="6"/>
  <c r="X64" i="6"/>
  <c r="Y64" i="6" s="1"/>
  <c r="I101" i="6"/>
  <c r="J101" i="6" s="1"/>
  <c r="I100" i="6"/>
  <c r="J100" i="6" s="1"/>
  <c r="I99" i="6"/>
  <c r="J99" i="6" s="1"/>
  <c r="I98" i="6"/>
  <c r="J98" i="6" s="1"/>
  <c r="I97" i="6"/>
  <c r="J97" i="6" s="1"/>
  <c r="I96" i="6"/>
  <c r="J96" i="6" s="1"/>
  <c r="I95" i="6"/>
  <c r="J95" i="6" s="1"/>
  <c r="G93" i="6"/>
  <c r="T93" i="6"/>
  <c r="G91" i="6"/>
  <c r="T91" i="6"/>
  <c r="D82" i="6"/>
  <c r="G82" i="6"/>
  <c r="T82" i="6"/>
  <c r="F80" i="6"/>
  <c r="U80" i="6"/>
  <c r="V80" i="6" s="1"/>
  <c r="R80" i="6"/>
  <c r="S80" i="6" s="1"/>
  <c r="X74" i="6"/>
  <c r="AA74" i="6" s="1"/>
  <c r="X68" i="6"/>
  <c r="X62" i="6"/>
  <c r="Y62" i="6" s="1"/>
  <c r="X61" i="6"/>
  <c r="X93" i="6"/>
  <c r="Y93" i="6" s="1"/>
  <c r="W92" i="6"/>
  <c r="F92" i="6" s="1"/>
  <c r="X91" i="6"/>
  <c r="W90" i="6"/>
  <c r="F90" i="6" s="1"/>
  <c r="W89" i="6"/>
  <c r="W88" i="6"/>
  <c r="W87" i="6"/>
  <c r="W86" i="6"/>
  <c r="W85" i="6"/>
  <c r="W84" i="6"/>
  <c r="W83" i="6"/>
  <c r="X83" i="6" s="1"/>
  <c r="Y83" i="6" s="1"/>
  <c r="H82" i="6"/>
  <c r="I82" i="6"/>
  <c r="D81" i="6"/>
  <c r="G81" i="6"/>
  <c r="X79" i="6"/>
  <c r="AA79" i="6" s="1"/>
  <c r="D77" i="6"/>
  <c r="T77" i="6"/>
  <c r="U76" i="6"/>
  <c r="V76" i="6" s="1"/>
  <c r="F76" i="6"/>
  <c r="R76" i="6"/>
  <c r="S76" i="6" s="1"/>
  <c r="X73" i="6"/>
  <c r="AA73" i="6" s="1"/>
  <c r="AD73" i="6" s="1"/>
  <c r="AE73" i="6" s="1"/>
  <c r="X63" i="6"/>
  <c r="AA63" i="6" s="1"/>
  <c r="X82" i="6"/>
  <c r="AA82" i="6" s="1"/>
  <c r="AD82" i="6" s="1"/>
  <c r="AE82" i="6" s="1"/>
  <c r="X81" i="6"/>
  <c r="AA81" i="6" s="1"/>
  <c r="AD81" i="6" s="1"/>
  <c r="AE81" i="6" s="1"/>
  <c r="F79" i="6"/>
  <c r="R78" i="6"/>
  <c r="D78" i="6"/>
  <c r="I77" i="6"/>
  <c r="F75" i="6"/>
  <c r="R74" i="6"/>
  <c r="D74" i="6"/>
  <c r="F71" i="6"/>
  <c r="R70" i="6"/>
  <c r="D70" i="6"/>
  <c r="F67" i="6"/>
  <c r="R66" i="6"/>
  <c r="D66" i="6"/>
  <c r="U63" i="6"/>
  <c r="V63" i="6" s="1"/>
  <c r="F63" i="6"/>
  <c r="AA57" i="6"/>
  <c r="Y57" i="6"/>
  <c r="D73" i="6"/>
  <c r="D69" i="6"/>
  <c r="D65" i="6"/>
  <c r="U59" i="6"/>
  <c r="V59" i="6" s="1"/>
  <c r="R59" i="6"/>
  <c r="F59" i="6"/>
  <c r="U57" i="6"/>
  <c r="V57" i="6" s="1"/>
  <c r="R57" i="6"/>
  <c r="F57" i="6"/>
  <c r="D80" i="6"/>
  <c r="D76" i="6"/>
  <c r="R72" i="6"/>
  <c r="S72" i="6" s="1"/>
  <c r="D72" i="6"/>
  <c r="X71" i="6"/>
  <c r="AA71" i="6" s="1"/>
  <c r="R68" i="6"/>
  <c r="S68" i="6" s="1"/>
  <c r="D68" i="6"/>
  <c r="X67" i="6"/>
  <c r="AA67" i="6" s="1"/>
  <c r="R64" i="6"/>
  <c r="S64" i="6" s="1"/>
  <c r="D64" i="6"/>
  <c r="R79" i="6"/>
  <c r="D79" i="6"/>
  <c r="R75" i="6"/>
  <c r="D75" i="6"/>
  <c r="F72" i="6"/>
  <c r="R71" i="6"/>
  <c r="D71" i="6"/>
  <c r="F68" i="6"/>
  <c r="R67" i="6"/>
  <c r="D67" i="6"/>
  <c r="I66" i="6"/>
  <c r="J66" i="6" s="1"/>
  <c r="T65" i="6"/>
  <c r="F64" i="6"/>
  <c r="U62" i="6"/>
  <c r="V62" i="6" s="1"/>
  <c r="F62" i="6"/>
  <c r="U61" i="6"/>
  <c r="V61" i="6" s="1"/>
  <c r="F61" i="6"/>
  <c r="U60" i="6"/>
  <c r="V60" i="6" s="1"/>
  <c r="R60" i="6"/>
  <c r="F60" i="6"/>
  <c r="U58" i="6"/>
  <c r="V58" i="6" s="1"/>
  <c r="R58" i="6"/>
  <c r="F58" i="6"/>
  <c r="F50" i="6"/>
  <c r="R50" i="6"/>
  <c r="I46" i="6"/>
  <c r="J46" i="6" s="1"/>
  <c r="I42" i="6"/>
  <c r="J42" i="6" s="1"/>
  <c r="I40" i="6"/>
  <c r="J40" i="6" s="1"/>
  <c r="I38" i="6"/>
  <c r="J38" i="6" s="1"/>
  <c r="H34" i="6"/>
  <c r="I34" i="6"/>
  <c r="X20" i="6"/>
  <c r="F56" i="6"/>
  <c r="F55" i="6"/>
  <c r="F54" i="6"/>
  <c r="Y54" i="6" s="1"/>
  <c r="F53" i="6"/>
  <c r="F52" i="6"/>
  <c r="AD52" i="6" s="1"/>
  <c r="AE52" i="6" s="1"/>
  <c r="R52" i="6"/>
  <c r="F49" i="6"/>
  <c r="R49" i="6"/>
  <c r="H35" i="6"/>
  <c r="I35" i="6"/>
  <c r="H29" i="6"/>
  <c r="I29" i="6"/>
  <c r="X19" i="6"/>
  <c r="Y19" i="6" s="1"/>
  <c r="AB19" i="6"/>
  <c r="R56" i="6"/>
  <c r="R55" i="6"/>
  <c r="R54" i="6"/>
  <c r="U53" i="6"/>
  <c r="V53" i="6" s="1"/>
  <c r="U50" i="6"/>
  <c r="V50" i="6" s="1"/>
  <c r="F48" i="6"/>
  <c r="R48" i="6"/>
  <c r="H36" i="6"/>
  <c r="I36" i="6"/>
  <c r="X22" i="6"/>
  <c r="Y22" i="6" s="1"/>
  <c r="AB22" i="6"/>
  <c r="T53" i="6"/>
  <c r="U52" i="6"/>
  <c r="V52" i="6" s="1"/>
  <c r="F51" i="6"/>
  <c r="R51" i="6"/>
  <c r="U49" i="6"/>
  <c r="V49" i="6" s="1"/>
  <c r="F47" i="6"/>
  <c r="R47" i="6"/>
  <c r="H37" i="6"/>
  <c r="I37" i="6"/>
  <c r="X21" i="6"/>
  <c r="Y21" i="6" s="1"/>
  <c r="AB21" i="6"/>
  <c r="R46" i="6"/>
  <c r="R45" i="6"/>
  <c r="R44" i="6"/>
  <c r="R43" i="6"/>
  <c r="R42" i="6"/>
  <c r="R41" i="6"/>
  <c r="R40" i="6"/>
  <c r="R39" i="6"/>
  <c r="R38" i="6"/>
  <c r="R37" i="6"/>
  <c r="R36" i="6"/>
  <c r="R35" i="6"/>
  <c r="R34" i="6"/>
  <c r="T27" i="6"/>
  <c r="U26" i="6"/>
  <c r="V26" i="6" s="1"/>
  <c r="R26" i="6"/>
  <c r="S26" i="6" s="1"/>
  <c r="U25" i="6"/>
  <c r="V25" i="6" s="1"/>
  <c r="R25" i="6"/>
  <c r="S25" i="6" s="1"/>
  <c r="U24" i="6"/>
  <c r="V24" i="6" s="1"/>
  <c r="R24" i="6"/>
  <c r="S24" i="6" s="1"/>
  <c r="H23" i="6"/>
  <c r="I23" i="6"/>
  <c r="H21" i="6"/>
  <c r="I21" i="6"/>
  <c r="H19" i="6"/>
  <c r="I19" i="6"/>
  <c r="H18" i="6"/>
  <c r="I18" i="6"/>
  <c r="D26" i="6"/>
  <c r="D25" i="6"/>
  <c r="D24" i="6"/>
  <c r="D22" i="6"/>
  <c r="G22" i="6"/>
  <c r="D20" i="6"/>
  <c r="G20" i="6"/>
  <c r="T32" i="6"/>
  <c r="T30" i="6"/>
  <c r="T29" i="6"/>
  <c r="T28" i="6"/>
  <c r="W27" i="6"/>
  <c r="F27" i="6" s="1"/>
  <c r="AA26" i="6"/>
  <c r="AB26" i="6" s="1"/>
  <c r="F26" i="6"/>
  <c r="F25" i="6"/>
  <c r="AA24" i="6"/>
  <c r="F24" i="6"/>
  <c r="AA23" i="6"/>
  <c r="AD23" i="6" s="1"/>
  <c r="AE23" i="6" s="1"/>
  <c r="AF23" i="6" s="1"/>
  <c r="H22" i="6"/>
  <c r="I22" i="6"/>
  <c r="H20" i="6"/>
  <c r="I20" i="6"/>
  <c r="S18" i="6"/>
  <c r="X17" i="6"/>
  <c r="U27" i="6"/>
  <c r="V27" i="6" s="1"/>
  <c r="D23" i="6"/>
  <c r="G23" i="6"/>
  <c r="D21" i="6"/>
  <c r="G21" i="6"/>
  <c r="D19" i="6"/>
  <c r="G19" i="6"/>
  <c r="X18" i="6"/>
  <c r="Y18" i="6" s="1"/>
  <c r="D14" i="6"/>
  <c r="D17" i="6"/>
  <c r="I14" i="6"/>
  <c r="H14" i="6"/>
  <c r="R12" i="6"/>
  <c r="U12" i="6"/>
  <c r="V12" i="6" s="1"/>
  <c r="R10" i="6"/>
  <c r="F10" i="6"/>
  <c r="Y10" i="6" s="1"/>
  <c r="U10" i="6"/>
  <c r="V10" i="6" s="1"/>
  <c r="S6" i="6"/>
  <c r="T6" i="6"/>
  <c r="R23" i="6"/>
  <c r="S23" i="6" s="1"/>
  <c r="R22" i="6"/>
  <c r="S22" i="6" s="1"/>
  <c r="R21" i="6"/>
  <c r="S21" i="6" s="1"/>
  <c r="R20" i="6"/>
  <c r="S20" i="6" s="1"/>
  <c r="R19" i="6"/>
  <c r="S19" i="6" s="1"/>
  <c r="F17" i="6"/>
  <c r="R16" i="6"/>
  <c r="D16" i="6"/>
  <c r="X15" i="6"/>
  <c r="Y14" i="6"/>
  <c r="I12" i="6"/>
  <c r="H12" i="6"/>
  <c r="Y11" i="6"/>
  <c r="S7" i="6"/>
  <c r="T7" i="6"/>
  <c r="T17" i="6"/>
  <c r="F16" i="6"/>
  <c r="D15" i="6"/>
  <c r="R14" i="6"/>
  <c r="U14" i="6"/>
  <c r="V14" i="6" s="1"/>
  <c r="R13" i="6"/>
  <c r="F13" i="6"/>
  <c r="Y13" i="6" s="1"/>
  <c r="U13" i="6"/>
  <c r="V13" i="6" s="1"/>
  <c r="R11" i="6"/>
  <c r="F11" i="6"/>
  <c r="AD11" i="6" s="1"/>
  <c r="AE11" i="6" s="1"/>
  <c r="U11" i="6"/>
  <c r="V11" i="6" s="1"/>
  <c r="R9" i="6"/>
  <c r="F9" i="6"/>
  <c r="U9" i="6"/>
  <c r="V9" i="6" s="1"/>
  <c r="S8" i="6"/>
  <c r="T8" i="6"/>
  <c r="U8" i="6"/>
  <c r="V8" i="6" s="1"/>
  <c r="U7" i="6"/>
  <c r="V7" i="6" s="1"/>
  <c r="U6" i="6"/>
  <c r="V6" i="6" s="1"/>
  <c r="F8" i="6"/>
  <c r="F7" i="6"/>
  <c r="F6" i="6"/>
  <c r="H329" i="6" l="1"/>
  <c r="I329" i="6"/>
  <c r="AB110" i="6"/>
  <c r="AD180" i="6"/>
  <c r="AE180" i="6" s="1"/>
  <c r="J191" i="6"/>
  <c r="F312" i="6"/>
  <c r="I312" i="6" s="1"/>
  <c r="AB52" i="6"/>
  <c r="AB287" i="6"/>
  <c r="AD162" i="6"/>
  <c r="AE162" i="6" s="1"/>
  <c r="J204" i="6"/>
  <c r="J195" i="6"/>
  <c r="AB59" i="6"/>
  <c r="Y234" i="6"/>
  <c r="AB292" i="6"/>
  <c r="AB308" i="6"/>
  <c r="AB302" i="6"/>
  <c r="AD329" i="6"/>
  <c r="AE329" i="6" s="1"/>
  <c r="F180" i="6"/>
  <c r="AB313" i="6"/>
  <c r="AB289" i="6"/>
  <c r="AB133" i="6"/>
  <c r="AB317" i="6"/>
  <c r="X1109" i="6"/>
  <c r="X1121" i="6"/>
  <c r="AA879" i="6"/>
  <c r="Y879" i="6"/>
  <c r="AA775" i="6"/>
  <c r="AD775" i="6" s="1"/>
  <c r="AE775" i="6" s="1"/>
  <c r="AF775" i="6" s="1"/>
  <c r="AG775" i="6" s="1"/>
  <c r="I1091" i="6"/>
  <c r="H1099" i="6"/>
  <c r="I1134" i="6"/>
  <c r="J1134" i="6" s="1"/>
  <c r="AB1400" i="6"/>
  <c r="Y1232" i="6"/>
  <c r="I1047" i="6"/>
  <c r="I1086" i="6"/>
  <c r="I1102" i="6"/>
  <c r="AA784" i="6"/>
  <c r="AD784" i="6" s="1"/>
  <c r="AE784" i="6" s="1"/>
  <c r="AF784" i="6" s="1"/>
  <c r="AG784" i="6" s="1"/>
  <c r="X1103" i="6"/>
  <c r="Y857" i="6"/>
  <c r="AA857" i="6"/>
  <c r="Y508" i="6"/>
  <c r="AA508" i="6"/>
  <c r="H1053" i="6"/>
  <c r="I1060" i="6"/>
  <c r="H1068" i="6"/>
  <c r="I1080" i="6"/>
  <c r="I1082" i="6"/>
  <c r="H1096" i="6"/>
  <c r="H1098" i="6"/>
  <c r="I1119" i="6"/>
  <c r="H1128" i="6"/>
  <c r="H1130" i="6"/>
  <c r="AB1401" i="6"/>
  <c r="AA1238" i="6"/>
  <c r="AD1238" i="6" s="1"/>
  <c r="AE1238" i="6" s="1"/>
  <c r="AF1238" i="6" s="1"/>
  <c r="AG1238" i="6" s="1"/>
  <c r="AA1304" i="6"/>
  <c r="AD1304" i="6" s="1"/>
  <c r="AE1304" i="6" s="1"/>
  <c r="Y1247" i="6"/>
  <c r="X146" i="6"/>
  <c r="X265" i="6"/>
  <c r="X482" i="6"/>
  <c r="Y520" i="6"/>
  <c r="I634" i="6"/>
  <c r="I527" i="6"/>
  <c r="I1237" i="6"/>
  <c r="H1333" i="6"/>
  <c r="H1348" i="6"/>
  <c r="I1378" i="6"/>
  <c r="I1391" i="6"/>
  <c r="X475" i="6"/>
  <c r="X610" i="6"/>
  <c r="X1056" i="6"/>
  <c r="X899" i="6"/>
  <c r="X1135" i="6"/>
  <c r="X1288" i="6"/>
  <c r="X895" i="6"/>
  <c r="Y154" i="6"/>
  <c r="I996" i="6"/>
  <c r="J996" i="6" s="1"/>
  <c r="I1004" i="6"/>
  <c r="J1004" i="6" s="1"/>
  <c r="Y1209" i="6"/>
  <c r="Y1286" i="6"/>
  <c r="I630" i="6"/>
  <c r="X1141" i="6"/>
  <c r="I968" i="6"/>
  <c r="H981" i="6"/>
  <c r="H1079" i="6"/>
  <c r="I1087" i="6"/>
  <c r="J1087" i="6" s="1"/>
  <c r="AA1350" i="6"/>
  <c r="AD1350" i="6" s="1"/>
  <c r="AE1350" i="6" s="1"/>
  <c r="AF1350" i="6" s="1"/>
  <c r="AG1350" i="6" s="1"/>
  <c r="I608" i="6"/>
  <c r="J608" i="6" s="1"/>
  <c r="X500" i="6"/>
  <c r="X1060" i="6"/>
  <c r="X1079" i="6"/>
  <c r="AA1114" i="6"/>
  <c r="Y1114" i="6"/>
  <c r="AA1346" i="6"/>
  <c r="AD1346" i="6" s="1"/>
  <c r="AE1346" i="6" s="1"/>
  <c r="AF1346" i="6" s="1"/>
  <c r="AG1346" i="6" s="1"/>
  <c r="I556" i="6"/>
  <c r="Y248" i="6"/>
  <c r="AA1234" i="6"/>
  <c r="AD1234" i="6" s="1"/>
  <c r="AE1234" i="6" s="1"/>
  <c r="AF1234" i="6" s="1"/>
  <c r="AG1234" i="6" s="1"/>
  <c r="X821" i="6"/>
  <c r="X843" i="6"/>
  <c r="X867" i="6"/>
  <c r="AA867" i="6" s="1"/>
  <c r="AA1335" i="6"/>
  <c r="AD1335" i="6" s="1"/>
  <c r="AE1335" i="6" s="1"/>
  <c r="AF1335" i="6" s="1"/>
  <c r="AG1335" i="6" s="1"/>
  <c r="X487" i="6"/>
  <c r="AA780" i="6"/>
  <c r="AD780" i="6" s="1"/>
  <c r="AE780" i="6" s="1"/>
  <c r="AF780" i="6" s="1"/>
  <c r="AG780" i="6" s="1"/>
  <c r="X1125" i="6"/>
  <c r="Y1125" i="6" s="1"/>
  <c r="X1290" i="6"/>
  <c r="X1129" i="6"/>
  <c r="X1289" i="6"/>
  <c r="AA764" i="6"/>
  <c r="AD764" i="6" s="1"/>
  <c r="AE764" i="6" s="1"/>
  <c r="AF764" i="6" s="1"/>
  <c r="AG764" i="6" s="1"/>
  <c r="X549" i="6"/>
  <c r="X1113" i="6"/>
  <c r="X596" i="6"/>
  <c r="X947" i="6"/>
  <c r="I959" i="6"/>
  <c r="Y1005" i="6"/>
  <c r="AA1005" i="6"/>
  <c r="AD1005" i="6" s="1"/>
  <c r="AE1005" i="6" s="1"/>
  <c r="AF1005" i="6" s="1"/>
  <c r="AG1005" i="6" s="1"/>
  <c r="AA593" i="6"/>
  <c r="AD593" i="6" s="1"/>
  <c r="AE593" i="6" s="1"/>
  <c r="Y593" i="6"/>
  <c r="H1095" i="6"/>
  <c r="I1095" i="6"/>
  <c r="J1095" i="6" s="1"/>
  <c r="H1115" i="6"/>
  <c r="I1115" i="6"/>
  <c r="H1049" i="6"/>
  <c r="I1049" i="6"/>
  <c r="H1065" i="6"/>
  <c r="I1065" i="6"/>
  <c r="H1074" i="6"/>
  <c r="I1074" i="6"/>
  <c r="H1090" i="6"/>
  <c r="I1090" i="6"/>
  <c r="H1106" i="6"/>
  <c r="I1106" i="6"/>
  <c r="J1106" i="6" s="1"/>
  <c r="H1122" i="6"/>
  <c r="I1122" i="6"/>
  <c r="H1138" i="6"/>
  <c r="J1138" i="6" s="1"/>
  <c r="I1138" i="6"/>
  <c r="F1176" i="6"/>
  <c r="X1176" i="6"/>
  <c r="AA1176" i="6" s="1"/>
  <c r="AB1039" i="6"/>
  <c r="X1039" i="6"/>
  <c r="AA1039" i="6" s="1"/>
  <c r="AD1039" i="6" s="1"/>
  <c r="AE1039" i="6" s="1"/>
  <c r="I1048" i="6"/>
  <c r="H1048" i="6"/>
  <c r="H1056" i="6"/>
  <c r="I1056" i="6"/>
  <c r="H1072" i="6"/>
  <c r="I1072" i="6"/>
  <c r="H1088" i="6"/>
  <c r="I1088" i="6"/>
  <c r="H1104" i="6"/>
  <c r="I1104" i="6"/>
  <c r="H1120" i="6"/>
  <c r="I1120" i="6"/>
  <c r="H1136" i="6"/>
  <c r="I1136" i="6"/>
  <c r="Y1233" i="6"/>
  <c r="AA1233" i="6"/>
  <c r="AD1233" i="6" s="1"/>
  <c r="AE1233" i="6" s="1"/>
  <c r="AF1233" i="6" s="1"/>
  <c r="AG1233" i="6" s="1"/>
  <c r="Y1243" i="6"/>
  <c r="AA1243" i="6"/>
  <c r="AD1243" i="6" s="1"/>
  <c r="AE1243" i="6" s="1"/>
  <c r="Y1251" i="6"/>
  <c r="AA1251" i="6"/>
  <c r="AD1251" i="6" s="1"/>
  <c r="AE1251" i="6" s="1"/>
  <c r="AF1251" i="6" s="1"/>
  <c r="AG1251" i="6" s="1"/>
  <c r="AA1207" i="6"/>
  <c r="AB1207" i="6" s="1"/>
  <c r="Y1207" i="6"/>
  <c r="Y1287" i="6"/>
  <c r="AA1287" i="6"/>
  <c r="AD1287" i="6" s="1"/>
  <c r="AE1287" i="6" s="1"/>
  <c r="AF1287" i="6" s="1"/>
  <c r="AG1287" i="6" s="1"/>
  <c r="AB371" i="6"/>
  <c r="X371" i="6"/>
  <c r="H478" i="6"/>
  <c r="I478" i="6"/>
  <c r="H494" i="6"/>
  <c r="I494" i="6"/>
  <c r="AB523" i="6"/>
  <c r="X523" i="6"/>
  <c r="AB545" i="6"/>
  <c r="X545" i="6"/>
  <c r="Y545" i="6" s="1"/>
  <c r="H572" i="6"/>
  <c r="I572" i="6"/>
  <c r="J572" i="6" s="1"/>
  <c r="H576" i="6"/>
  <c r="I576" i="6"/>
  <c r="J576" i="6" s="1"/>
  <c r="H580" i="6"/>
  <c r="I580" i="6"/>
  <c r="J580" i="6" s="1"/>
  <c r="H584" i="6"/>
  <c r="I584" i="6"/>
  <c r="J584" i="6" s="1"/>
  <c r="H588" i="6"/>
  <c r="I588" i="6"/>
  <c r="J588" i="6" s="1"/>
  <c r="H632" i="6"/>
  <c r="J632" i="6"/>
  <c r="H675" i="6"/>
  <c r="J675" i="6"/>
  <c r="I675" i="6"/>
  <c r="H697" i="6"/>
  <c r="I697" i="6"/>
  <c r="AB708" i="6"/>
  <c r="X708" i="6"/>
  <c r="AA708" i="6" s="1"/>
  <c r="AD708" i="6" s="1"/>
  <c r="AE708" i="6" s="1"/>
  <c r="H729" i="6"/>
  <c r="I729" i="6"/>
  <c r="H781" i="6"/>
  <c r="I781" i="6"/>
  <c r="J781" i="6" s="1"/>
  <c r="AB801" i="6"/>
  <c r="X801" i="6"/>
  <c r="AA801" i="6" s="1"/>
  <c r="I827" i="6"/>
  <c r="H827" i="6"/>
  <c r="AA485" i="6"/>
  <c r="AD485" i="6" s="1"/>
  <c r="AE485" i="6" s="1"/>
  <c r="AF485" i="6" s="1"/>
  <c r="AG485" i="6" s="1"/>
  <c r="Y485" i="6"/>
  <c r="Y616" i="6"/>
  <c r="AA616" i="6"/>
  <c r="AD616" i="6" s="1"/>
  <c r="AE616" i="6" s="1"/>
  <c r="AB719" i="6"/>
  <c r="X719" i="6"/>
  <c r="AA719" i="6" s="1"/>
  <c r="AD719" i="6" s="1"/>
  <c r="AE719" i="6" s="1"/>
  <c r="AB768" i="6"/>
  <c r="X768" i="6"/>
  <c r="AB778" i="6"/>
  <c r="X778" i="6"/>
  <c r="Y778" i="6" s="1"/>
  <c r="H796" i="6"/>
  <c r="I796" i="6"/>
  <c r="I823" i="6"/>
  <c r="H823" i="6"/>
  <c r="AB497" i="6"/>
  <c r="X497" i="6"/>
  <c r="Y497" i="6" s="1"/>
  <c r="AB540" i="6"/>
  <c r="X540" i="6"/>
  <c r="Y540" i="6" s="1"/>
  <c r="AB667" i="6"/>
  <c r="X667" i="6"/>
  <c r="Y667" i="6" s="1"/>
  <c r="AB728" i="6"/>
  <c r="X728" i="6"/>
  <c r="AA728" i="6" s="1"/>
  <c r="AD728" i="6" s="1"/>
  <c r="AE728" i="6" s="1"/>
  <c r="AB785" i="6"/>
  <c r="X785" i="6"/>
  <c r="Y785" i="6" s="1"/>
  <c r="AB802" i="6"/>
  <c r="X802" i="6"/>
  <c r="AA802" i="6" s="1"/>
  <c r="AB868" i="6"/>
  <c r="X868" i="6"/>
  <c r="AA868" i="6" s="1"/>
  <c r="AB532" i="6"/>
  <c r="X532" i="6"/>
  <c r="Y532" i="6" s="1"/>
  <c r="Y602" i="6"/>
  <c r="AA602" i="6"/>
  <c r="AD602" i="6" s="1"/>
  <c r="AE602" i="6" s="1"/>
  <c r="Y610" i="6"/>
  <c r="AA610" i="6"/>
  <c r="AD610" i="6" s="1"/>
  <c r="AE610" i="6" s="1"/>
  <c r="AB699" i="6"/>
  <c r="X699" i="6"/>
  <c r="AA699" i="6" s="1"/>
  <c r="AD699" i="6" s="1"/>
  <c r="AE699" i="6" s="1"/>
  <c r="AB761" i="6"/>
  <c r="X761" i="6"/>
  <c r="Y761" i="6" s="1"/>
  <c r="AA1051" i="6"/>
  <c r="AD1051" i="6" s="1"/>
  <c r="AE1051" i="6" s="1"/>
  <c r="AF1051" i="6" s="1"/>
  <c r="AG1051" i="6" s="1"/>
  <c r="Y1051" i="6"/>
  <c r="AA1061" i="6"/>
  <c r="Y1061" i="6"/>
  <c r="AA1067" i="6"/>
  <c r="AD1067" i="6" s="1"/>
  <c r="AE1067" i="6" s="1"/>
  <c r="Y1067" i="6"/>
  <c r="AA1084" i="6"/>
  <c r="AD1084" i="6" s="1"/>
  <c r="AE1084" i="6" s="1"/>
  <c r="Y1084" i="6"/>
  <c r="AA1121" i="6"/>
  <c r="AD1121" i="6" s="1"/>
  <c r="AE1121" i="6" s="1"/>
  <c r="AF1121" i="6" s="1"/>
  <c r="AG1121" i="6" s="1"/>
  <c r="Y1121" i="6"/>
  <c r="AA1141" i="6"/>
  <c r="AD1141" i="6" s="1"/>
  <c r="AE1141" i="6" s="1"/>
  <c r="Y1141" i="6"/>
  <c r="I1183" i="6"/>
  <c r="H1183" i="6"/>
  <c r="J1183" i="6" s="1"/>
  <c r="AB993" i="6"/>
  <c r="X993" i="6"/>
  <c r="Y993" i="6" s="1"/>
  <c r="AB1001" i="6"/>
  <c r="AA1001" i="6"/>
  <c r="AD1001" i="6" s="1"/>
  <c r="AE1001" i="6" s="1"/>
  <c r="AF1001" i="6" s="1"/>
  <c r="AG1001" i="6" s="1"/>
  <c r="AB1009" i="6"/>
  <c r="AA1009" i="6"/>
  <c r="AD1009" i="6" s="1"/>
  <c r="AE1009" i="6" s="1"/>
  <c r="AF1009" i="6" s="1"/>
  <c r="Y624" i="6"/>
  <c r="AA624" i="6"/>
  <c r="AD624" i="6" s="1"/>
  <c r="AE624" i="6" s="1"/>
  <c r="AF624" i="6" s="1"/>
  <c r="AG624" i="6" s="1"/>
  <c r="Y833" i="6"/>
  <c r="AA833" i="6"/>
  <c r="H1123" i="6"/>
  <c r="I524" i="6"/>
  <c r="H524" i="6"/>
  <c r="J524" i="6" s="1"/>
  <c r="I540" i="6"/>
  <c r="H540" i="6"/>
  <c r="J540" i="6" s="1"/>
  <c r="I632" i="6"/>
  <c r="AB672" i="6"/>
  <c r="X672" i="6"/>
  <c r="AA672" i="6" s="1"/>
  <c r="AD672" i="6" s="1"/>
  <c r="AE672" i="6" s="1"/>
  <c r="AB681" i="6"/>
  <c r="X681" i="6"/>
  <c r="AA681" i="6" s="1"/>
  <c r="AD681" i="6" s="1"/>
  <c r="AE681" i="6" s="1"/>
  <c r="F689" i="6"/>
  <c r="I689" i="6" s="1"/>
  <c r="X689" i="6"/>
  <c r="AA689" i="6" s="1"/>
  <c r="AD689" i="6" s="1"/>
  <c r="AE689" i="6" s="1"/>
  <c r="AB601" i="6"/>
  <c r="X601" i="6"/>
  <c r="H616" i="6"/>
  <c r="H799" i="6"/>
  <c r="I799" i="6"/>
  <c r="J799" i="6" s="1"/>
  <c r="AB835" i="6"/>
  <c r="X835" i="6"/>
  <c r="Y835" i="6" s="1"/>
  <c r="AB839" i="6"/>
  <c r="X839" i="6"/>
  <c r="Y839" i="6" s="1"/>
  <c r="H858" i="6"/>
  <c r="I858" i="6"/>
  <c r="J858" i="6" s="1"/>
  <c r="H957" i="6"/>
  <c r="I957" i="6"/>
  <c r="H1000" i="6"/>
  <c r="I1000" i="6"/>
  <c r="J1000" i="6" s="1"/>
  <c r="H1008" i="6"/>
  <c r="I1008" i="6"/>
  <c r="J1008" i="6" s="1"/>
  <c r="H750" i="6"/>
  <c r="I750" i="6"/>
  <c r="I952" i="6"/>
  <c r="H952" i="6"/>
  <c r="I984" i="6"/>
  <c r="H984" i="6"/>
  <c r="I1125" i="6"/>
  <c r="H1125" i="6"/>
  <c r="AA1299" i="6"/>
  <c r="AD1299" i="6" s="1"/>
  <c r="AE1299" i="6" s="1"/>
  <c r="AF1299" i="6" s="1"/>
  <c r="AG1299" i="6" s="1"/>
  <c r="Y1299" i="6"/>
  <c r="Y1320" i="6"/>
  <c r="AA1320" i="6"/>
  <c r="AD1320" i="6" s="1"/>
  <c r="AE1320" i="6" s="1"/>
  <c r="Y1325" i="6"/>
  <c r="AA1325" i="6"/>
  <c r="AD1325" i="6" s="1"/>
  <c r="AE1325" i="6" s="1"/>
  <c r="AA1329" i="6"/>
  <c r="AD1329" i="6" s="1"/>
  <c r="AE1329" i="6" s="1"/>
  <c r="Y1329" i="6"/>
  <c r="Y1348" i="6"/>
  <c r="AA1348" i="6"/>
  <c r="AD1348" i="6" s="1"/>
  <c r="AE1348" i="6" s="1"/>
  <c r="AA444" i="6"/>
  <c r="AD444" i="6" s="1"/>
  <c r="AE444" i="6" s="1"/>
  <c r="Y444" i="6"/>
  <c r="Y997" i="6"/>
  <c r="AA997" i="6"/>
  <c r="AD997" i="6" s="1"/>
  <c r="AE997" i="6" s="1"/>
  <c r="AF997" i="6" s="1"/>
  <c r="I1093" i="6"/>
  <c r="H1093" i="6"/>
  <c r="AA1354" i="6"/>
  <c r="AD1354" i="6" s="1"/>
  <c r="AE1354" i="6" s="1"/>
  <c r="AF1354" i="6" s="1"/>
  <c r="Y1354" i="6"/>
  <c r="X1379" i="6"/>
  <c r="Y1379" i="6" s="1"/>
  <c r="AB1379" i="6"/>
  <c r="Y1403" i="6"/>
  <c r="AA1403" i="6"/>
  <c r="AD1403" i="6" s="1"/>
  <c r="AE1403" i="6" s="1"/>
  <c r="AF1403" i="6" s="1"/>
  <c r="AG1403" i="6" s="1"/>
  <c r="X1363" i="6"/>
  <c r="AB1363" i="6"/>
  <c r="AA1198" i="6"/>
  <c r="Y1198" i="6"/>
  <c r="X406" i="6"/>
  <c r="Y406" i="6" s="1"/>
  <c r="AB406" i="6"/>
  <c r="AB428" i="6"/>
  <c r="X428" i="6"/>
  <c r="H482" i="6"/>
  <c r="I482" i="6"/>
  <c r="J482" i="6" s="1"/>
  <c r="H1148" i="6"/>
  <c r="I1148" i="6"/>
  <c r="H1154" i="6"/>
  <c r="J1154" i="6" s="1"/>
  <c r="I1154" i="6"/>
  <c r="H1160" i="6"/>
  <c r="I1160" i="6"/>
  <c r="I1163" i="6"/>
  <c r="H1163" i="6"/>
  <c r="J1163" i="6" s="1"/>
  <c r="Y1187" i="6"/>
  <c r="AA1187" i="6"/>
  <c r="AB996" i="6"/>
  <c r="X996" i="6"/>
  <c r="Y996" i="6" s="1"/>
  <c r="X1004" i="6"/>
  <c r="AA1004" i="6" s="1"/>
  <c r="AD1004" i="6" s="1"/>
  <c r="AE1004" i="6" s="1"/>
  <c r="AB1015" i="6"/>
  <c r="X1015" i="6"/>
  <c r="AA1015" i="6" s="1"/>
  <c r="AD1015" i="6" s="1"/>
  <c r="AE1015" i="6" s="1"/>
  <c r="AB872" i="6"/>
  <c r="X872" i="6"/>
  <c r="Y872" i="6" s="1"/>
  <c r="AA891" i="6"/>
  <c r="Y891" i="6"/>
  <c r="AA933" i="6"/>
  <c r="Y933" i="6"/>
  <c r="AB998" i="6"/>
  <c r="X998" i="6"/>
  <c r="Y998" i="6" s="1"/>
  <c r="AB1006" i="6"/>
  <c r="X1006" i="6"/>
  <c r="Y1006" i="6" s="1"/>
  <c r="AB1081" i="6"/>
  <c r="X1081" i="6"/>
  <c r="AB1085" i="6"/>
  <c r="AA1085" i="6"/>
  <c r="AA1095" i="6"/>
  <c r="Y1095" i="6"/>
  <c r="AA1103" i="6"/>
  <c r="AD1103" i="6" s="1"/>
  <c r="AE1103" i="6" s="1"/>
  <c r="AF1103" i="6" s="1"/>
  <c r="AG1103" i="6" s="1"/>
  <c r="Y1103" i="6"/>
  <c r="AB1171" i="6"/>
  <c r="X1171" i="6"/>
  <c r="Y1171" i="6" s="1"/>
  <c r="AB1178" i="6"/>
  <c r="X1178" i="6"/>
  <c r="AA1178" i="6" s="1"/>
  <c r="AD1178" i="6" s="1"/>
  <c r="AE1178" i="6" s="1"/>
  <c r="Y841" i="6"/>
  <c r="AA841" i="6"/>
  <c r="H1135" i="6"/>
  <c r="AA1373" i="6"/>
  <c r="AD1373" i="6" s="1"/>
  <c r="AE1373" i="6" s="1"/>
  <c r="AA1376" i="6"/>
  <c r="AD1376" i="6" s="1"/>
  <c r="AE1376" i="6" s="1"/>
  <c r="AA1261" i="6"/>
  <c r="AD1261" i="6" s="1"/>
  <c r="AE1261" i="6" s="1"/>
  <c r="AA453" i="6"/>
  <c r="AD453" i="6" s="1"/>
  <c r="AE453" i="6" s="1"/>
  <c r="AF453" i="6" s="1"/>
  <c r="AG453" i="6" s="1"/>
  <c r="Y453" i="6"/>
  <c r="AB692" i="6"/>
  <c r="X692" i="6"/>
  <c r="AA692" i="6" s="1"/>
  <c r="AD692" i="6" s="1"/>
  <c r="AE692" i="6" s="1"/>
  <c r="H703" i="6"/>
  <c r="I703" i="6"/>
  <c r="H711" i="6"/>
  <c r="I711" i="6"/>
  <c r="H719" i="6"/>
  <c r="I719" i="6"/>
  <c r="H727" i="6"/>
  <c r="I727" i="6"/>
  <c r="H735" i="6"/>
  <c r="I735" i="6"/>
  <c r="H1085" i="6"/>
  <c r="I1085" i="6"/>
  <c r="X1318" i="6"/>
  <c r="Y1318" i="6" s="1"/>
  <c r="AB1318" i="6"/>
  <c r="AA1088" i="6"/>
  <c r="AD1088" i="6" s="1"/>
  <c r="AE1088" i="6" s="1"/>
  <c r="Y1088" i="6"/>
  <c r="AA1100" i="6"/>
  <c r="AD1100" i="6" s="1"/>
  <c r="AE1100" i="6" s="1"/>
  <c r="AF1100" i="6" s="1"/>
  <c r="AG1100" i="6" s="1"/>
  <c r="Y1100" i="6"/>
  <c r="AA1132" i="6"/>
  <c r="AD1132" i="6" s="1"/>
  <c r="AE1132" i="6" s="1"/>
  <c r="Y1132" i="6"/>
  <c r="J1402" i="6"/>
  <c r="X1165" i="6"/>
  <c r="Y1291" i="6"/>
  <c r="X1313" i="6"/>
  <c r="Y1313" i="6" s="1"/>
  <c r="X1293" i="6"/>
  <c r="Y1293" i="6" s="1"/>
  <c r="I1306" i="6"/>
  <c r="AA772" i="6"/>
  <c r="AD772" i="6" s="1"/>
  <c r="AE772" i="6" s="1"/>
  <c r="AF772" i="6" s="1"/>
  <c r="AG772" i="6" s="1"/>
  <c r="I975" i="6"/>
  <c r="J1184" i="6"/>
  <c r="H1350" i="6"/>
  <c r="J1350" i="6" s="1"/>
  <c r="AA1364" i="6"/>
  <c r="AD1364" i="6" s="1"/>
  <c r="AE1364" i="6" s="1"/>
  <c r="H1239" i="6"/>
  <c r="H1308" i="6"/>
  <c r="J1308" i="6" s="1"/>
  <c r="H1388" i="6"/>
  <c r="X1093" i="6"/>
  <c r="X450" i="6"/>
  <c r="X491" i="6"/>
  <c r="AG1009" i="6"/>
  <c r="AG1354" i="6"/>
  <c r="AG1010" i="6"/>
  <c r="AG997" i="6"/>
  <c r="H983" i="6"/>
  <c r="I983" i="6"/>
  <c r="H987" i="6"/>
  <c r="I987" i="6"/>
  <c r="H212" i="6"/>
  <c r="I212" i="6"/>
  <c r="I408" i="6"/>
  <c r="H408" i="6"/>
  <c r="H654" i="6"/>
  <c r="J654" i="6" s="1"/>
  <c r="H213" i="6"/>
  <c r="J213" i="6" s="1"/>
  <c r="I213" i="6"/>
  <c r="AD158" i="6"/>
  <c r="AE158" i="6" s="1"/>
  <c r="AF158" i="6" s="1"/>
  <c r="AG158" i="6" s="1"/>
  <c r="J208" i="6"/>
  <c r="J210" i="6"/>
  <c r="Y243" i="6"/>
  <c r="Y239" i="6"/>
  <c r="AD802" i="6"/>
  <c r="AE802" i="6" s="1"/>
  <c r="AD818" i="6"/>
  <c r="AE818" i="6" s="1"/>
  <c r="J815" i="6"/>
  <c r="AA849" i="6"/>
  <c r="AD849" i="6" s="1"/>
  <c r="AE849" i="6" s="1"/>
  <c r="AF849" i="6" s="1"/>
  <c r="AG849" i="6" s="1"/>
  <c r="AA1000" i="6"/>
  <c r="AD1000" i="6" s="1"/>
  <c r="AE1000" i="6" s="1"/>
  <c r="AF1000" i="6" s="1"/>
  <c r="AG1000" i="6" s="1"/>
  <c r="T1017" i="6"/>
  <c r="J1068" i="6"/>
  <c r="J1070" i="6"/>
  <c r="J1101" i="6"/>
  <c r="J1117" i="6"/>
  <c r="J1142" i="6"/>
  <c r="J1150" i="6"/>
  <c r="Y1361" i="6"/>
  <c r="F682" i="6"/>
  <c r="I682" i="6" s="1"/>
  <c r="J594" i="6"/>
  <c r="AB817" i="6"/>
  <c r="J1079" i="6"/>
  <c r="AD1138" i="6"/>
  <c r="AE1138" i="6" s="1"/>
  <c r="J1050" i="6"/>
  <c r="J1092" i="6"/>
  <c r="J1391" i="6"/>
  <c r="T132" i="6"/>
  <c r="J527" i="6"/>
  <c r="AD1072" i="6"/>
  <c r="AE1072" i="6" s="1"/>
  <c r="AF1072" i="6" s="1"/>
  <c r="AG1072" i="6" s="1"/>
  <c r="AD1128" i="6"/>
  <c r="AE1128" i="6" s="1"/>
  <c r="X1273" i="6"/>
  <c r="AB725" i="6"/>
  <c r="AB1222" i="6"/>
  <c r="AB1194" i="6"/>
  <c r="AB1259" i="6"/>
  <c r="AB208" i="6"/>
  <c r="AB866" i="6"/>
  <c r="AB101" i="6"/>
  <c r="AB239" i="6"/>
  <c r="AD854" i="6"/>
  <c r="AE854" i="6" s="1"/>
  <c r="AF866" i="6"/>
  <c r="Y866" i="6"/>
  <c r="AB675" i="6"/>
  <c r="F961" i="6"/>
  <c r="AB278" i="6"/>
  <c r="F681" i="6"/>
  <c r="I681" i="6" s="1"/>
  <c r="AB1021" i="6"/>
  <c r="AB1267" i="6"/>
  <c r="AB319" i="6"/>
  <c r="AB1108" i="6"/>
  <c r="AB1209" i="6"/>
  <c r="AB1269" i="6"/>
  <c r="AB706" i="6"/>
  <c r="AB891" i="6"/>
  <c r="F683" i="6"/>
  <c r="AB1241" i="6"/>
  <c r="AB1282" i="6"/>
  <c r="AB1025" i="6"/>
  <c r="AB702" i="6"/>
  <c r="J197" i="6"/>
  <c r="J206" i="6"/>
  <c r="AD794" i="6"/>
  <c r="AE794" i="6" s="1"/>
  <c r="J1078" i="6"/>
  <c r="J1084" i="6"/>
  <c r="J1098" i="6"/>
  <c r="J1114" i="6"/>
  <c r="J1121" i="6"/>
  <c r="J1139" i="6"/>
  <c r="J1141" i="6"/>
  <c r="Y1282" i="6"/>
  <c r="AF1345" i="6"/>
  <c r="AG1345" i="6" s="1"/>
  <c r="Y1241" i="6"/>
  <c r="AF1269" i="6"/>
  <c r="AG1269" i="6" s="1"/>
  <c r="AD213" i="6"/>
  <c r="AE213" i="6" s="1"/>
  <c r="F684" i="6"/>
  <c r="I684" i="6" s="1"/>
  <c r="AD516" i="6"/>
  <c r="AE516" i="6" s="1"/>
  <c r="F965" i="6"/>
  <c r="AD1114" i="6"/>
  <c r="AE1114" i="6" s="1"/>
  <c r="AD1122" i="6"/>
  <c r="AE1122" i="6" s="1"/>
  <c r="J1071" i="6"/>
  <c r="J1086" i="6"/>
  <c r="Y1259" i="6"/>
  <c r="J1361" i="6"/>
  <c r="J1397" i="6"/>
  <c r="AB759" i="6"/>
  <c r="AB703" i="6"/>
  <c r="AD1104" i="6"/>
  <c r="AE1104" i="6" s="1"/>
  <c r="F948" i="6"/>
  <c r="I948" i="6" s="1"/>
  <c r="X1101" i="6"/>
  <c r="X1267" i="6"/>
  <c r="T1208" i="6"/>
  <c r="J1237" i="6"/>
  <c r="AB492" i="6"/>
  <c r="AF492" i="6" s="1"/>
  <c r="AG492" i="6" s="1"/>
  <c r="AB151" i="6"/>
  <c r="AB1128" i="6"/>
  <c r="F880" i="6"/>
  <c r="AF1259" i="6"/>
  <c r="AG1259" i="6" s="1"/>
  <c r="AB67" i="6"/>
  <c r="F985" i="6"/>
  <c r="Y1269" i="6"/>
  <c r="AB349" i="6"/>
  <c r="AB736" i="6"/>
  <c r="J1332" i="6"/>
  <c r="F245" i="6"/>
  <c r="AD245" i="6" s="1"/>
  <c r="AE245" i="6" s="1"/>
  <c r="AF245" i="6" s="1"/>
  <c r="AG245" i="6" s="1"/>
  <c r="AB741" i="6"/>
  <c r="F741" i="6"/>
  <c r="Y171" i="6"/>
  <c r="AB1057" i="6"/>
  <c r="AB1111" i="6"/>
  <c r="AB1187" i="6"/>
  <c r="AD1143" i="6"/>
  <c r="AE1143" i="6" s="1"/>
  <c r="AB854" i="6"/>
  <c r="F962" i="6"/>
  <c r="AB1329" i="6"/>
  <c r="AF1329" i="6" s="1"/>
  <c r="AG1329" i="6" s="1"/>
  <c r="AB795" i="6"/>
  <c r="AB171" i="6"/>
  <c r="Y1231" i="6"/>
  <c r="AA1231" i="6"/>
  <c r="AD1231" i="6" s="1"/>
  <c r="AE1231" i="6" s="1"/>
  <c r="AA1190" i="6"/>
  <c r="Y1190" i="6"/>
  <c r="Y1271" i="6"/>
  <c r="AA1271" i="6"/>
  <c r="AD1271" i="6" s="1"/>
  <c r="AE1271" i="6" s="1"/>
  <c r="Y1285" i="6"/>
  <c r="AA1285" i="6"/>
  <c r="AD1285" i="6" s="1"/>
  <c r="AE1285" i="6" s="1"/>
  <c r="AF1285" i="6" s="1"/>
  <c r="AG1285" i="6" s="1"/>
  <c r="AA1293" i="6"/>
  <c r="AD1293" i="6" s="1"/>
  <c r="AE1293" i="6" s="1"/>
  <c r="AF1293" i="6" s="1"/>
  <c r="AG1293" i="6" s="1"/>
  <c r="Y1306" i="6"/>
  <c r="AA1306" i="6"/>
  <c r="AD1306" i="6" s="1"/>
  <c r="AE1306" i="6" s="1"/>
  <c r="Y1153" i="6"/>
  <c r="AA1153" i="6"/>
  <c r="AA844" i="6"/>
  <c r="AA1003" i="6"/>
  <c r="AD1003" i="6" s="1"/>
  <c r="AE1003" i="6" s="1"/>
  <c r="AF1003" i="6" s="1"/>
  <c r="AG1003" i="6" s="1"/>
  <c r="AA1007" i="6"/>
  <c r="AD1007" i="6" s="1"/>
  <c r="AE1007" i="6" s="1"/>
  <c r="AF1007" i="6" s="1"/>
  <c r="AG1007" i="6" s="1"/>
  <c r="Y1277" i="6"/>
  <c r="AA1277" i="6"/>
  <c r="AD1277" i="6" s="1"/>
  <c r="AE1277" i="6" s="1"/>
  <c r="X25" i="6"/>
  <c r="AB25" i="6"/>
  <c r="Y1236" i="6"/>
  <c r="AA1236" i="6"/>
  <c r="AD1236" i="6" s="1"/>
  <c r="AE1236" i="6" s="1"/>
  <c r="AA1193" i="6"/>
  <c r="Y1193" i="6"/>
  <c r="Y1338" i="6"/>
  <c r="AA1338" i="6"/>
  <c r="AD1338" i="6" s="1"/>
  <c r="AE1338" i="6" s="1"/>
  <c r="Y1384" i="6"/>
  <c r="AA1384" i="6"/>
  <c r="AD1384" i="6" s="1"/>
  <c r="AE1384" i="6" s="1"/>
  <c r="AF1384" i="6" s="1"/>
  <c r="AG1384" i="6" s="1"/>
  <c r="Y265" i="6"/>
  <c r="AA265" i="6"/>
  <c r="AB552" i="6"/>
  <c r="X552" i="6"/>
  <c r="Y552" i="6" s="1"/>
  <c r="AB831" i="6"/>
  <c r="X831" i="6"/>
  <c r="AB1184" i="6"/>
  <c r="X1184" i="6"/>
  <c r="AA1184" i="6" s="1"/>
  <c r="AD1184" i="6" s="1"/>
  <c r="AE1184" i="6" s="1"/>
  <c r="Y1317" i="6"/>
  <c r="AA1317" i="6"/>
  <c r="AD1317" i="6" s="1"/>
  <c r="AE1317" i="6" s="1"/>
  <c r="AF1317" i="6" s="1"/>
  <c r="AG1317" i="6" s="1"/>
  <c r="Y1378" i="6"/>
  <c r="AA1378" i="6"/>
  <c r="AD1378" i="6" s="1"/>
  <c r="AE1378" i="6" s="1"/>
  <c r="AF1378" i="6" s="1"/>
  <c r="AG1378" i="6" s="1"/>
  <c r="AA1402" i="6"/>
  <c r="AD1402" i="6" s="1"/>
  <c r="AE1402" i="6" s="1"/>
  <c r="Y1402" i="6"/>
  <c r="AA1214" i="6"/>
  <c r="AB33" i="6"/>
  <c r="AB48" i="6"/>
  <c r="X195" i="6"/>
  <c r="AB266" i="6"/>
  <c r="AB268" i="6"/>
  <c r="X466" i="6"/>
  <c r="H411" i="6"/>
  <c r="I604" i="6"/>
  <c r="J604" i="6" s="1"/>
  <c r="I545" i="6"/>
  <c r="X1237" i="6"/>
  <c r="X1253" i="6"/>
  <c r="AB1214" i="6"/>
  <c r="I1298" i="6"/>
  <c r="J1298" i="6" s="1"/>
  <c r="X1278" i="6"/>
  <c r="H1336" i="6"/>
  <c r="J1336" i="6" s="1"/>
  <c r="H1394" i="6"/>
  <c r="AB10" i="6"/>
  <c r="X443" i="6"/>
  <c r="X495" i="6"/>
  <c r="I563" i="6"/>
  <c r="J563" i="6" s="1"/>
  <c r="X1096" i="6"/>
  <c r="X1266" i="6"/>
  <c r="X1204" i="6"/>
  <c r="X250" i="6"/>
  <c r="X1126" i="6"/>
  <c r="X1145" i="6"/>
  <c r="X203" i="6"/>
  <c r="X214" i="6"/>
  <c r="H534" i="6"/>
  <c r="J534" i="6" s="1"/>
  <c r="I654" i="6"/>
  <c r="AB861" i="6"/>
  <c r="H1405" i="6"/>
  <c r="J1405" i="6" s="1"/>
  <c r="H1310" i="6"/>
  <c r="H1372" i="6"/>
  <c r="J1372" i="6" s="1"/>
  <c r="H1327" i="6"/>
  <c r="H1356" i="6"/>
  <c r="J1356" i="6" s="1"/>
  <c r="H1325" i="6"/>
  <c r="J1381" i="6"/>
  <c r="X614" i="6"/>
  <c r="X1050" i="6"/>
  <c r="X1054" i="6"/>
  <c r="X1058" i="6"/>
  <c r="X1062" i="6"/>
  <c r="X1066" i="6"/>
  <c r="X1070" i="6"/>
  <c r="X1080" i="6"/>
  <c r="X1112" i="6"/>
  <c r="X907" i="6"/>
  <c r="X1046" i="6"/>
  <c r="X1075" i="6"/>
  <c r="X1091" i="6"/>
  <c r="X1107" i="6"/>
  <c r="X1123" i="6"/>
  <c r="X1139" i="6"/>
  <c r="X471" i="6"/>
  <c r="X1074" i="6"/>
  <c r="X1090" i="6"/>
  <c r="X1106" i="6"/>
  <c r="X1147" i="6"/>
  <c r="X173" i="6"/>
  <c r="AB203" i="6"/>
  <c r="X474" i="6"/>
  <c r="X490" i="6"/>
  <c r="I650" i="6"/>
  <c r="J650" i="6" s="1"/>
  <c r="X1192" i="6"/>
  <c r="AA861" i="6"/>
  <c r="X1279" i="6"/>
  <c r="H1331" i="6"/>
  <c r="J1331" i="6" s="1"/>
  <c r="X174" i="6"/>
  <c r="X436" i="6"/>
  <c r="X379" i="6"/>
  <c r="X280" i="6"/>
  <c r="X477" i="6"/>
  <c r="X476" i="6"/>
  <c r="X1264" i="6"/>
  <c r="X1246" i="6"/>
  <c r="X1134" i="6"/>
  <c r="X283" i="6"/>
  <c r="X219" i="6"/>
  <c r="X592" i="6"/>
  <c r="H188" i="6"/>
  <c r="AB114" i="6"/>
  <c r="AD160" i="6"/>
  <c r="AE160" i="6" s="1"/>
  <c r="AD171" i="6"/>
  <c r="AE171" i="6" s="1"/>
  <c r="AF171" i="6" s="1"/>
  <c r="AG171" i="6" s="1"/>
  <c r="J207" i="6"/>
  <c r="T368" i="6"/>
  <c r="J408" i="6"/>
  <c r="Y458" i="6"/>
  <c r="AD806" i="6"/>
  <c r="AE806" i="6" s="1"/>
  <c r="AD814" i="6"/>
  <c r="AE814" i="6" s="1"/>
  <c r="J1046" i="6"/>
  <c r="J1052" i="6"/>
  <c r="J1054" i="6"/>
  <c r="J1060" i="6"/>
  <c r="J1062" i="6"/>
  <c r="J1074" i="6"/>
  <c r="J1085" i="6"/>
  <c r="J1093" i="6"/>
  <c r="J1103" i="6"/>
  <c r="J1111" i="6"/>
  <c r="J1116" i="6"/>
  <c r="J1122" i="6"/>
  <c r="J1126" i="6"/>
  <c r="J1132" i="6"/>
  <c r="J1158" i="6"/>
  <c r="AA1224" i="6"/>
  <c r="AD1224" i="6" s="1"/>
  <c r="AE1224" i="6" s="1"/>
  <c r="AF1224" i="6" s="1"/>
  <c r="AG1224" i="6" s="1"/>
  <c r="AD1187" i="6"/>
  <c r="AE1187" i="6" s="1"/>
  <c r="F44" i="6"/>
  <c r="H44" i="6" s="1"/>
  <c r="Y267" i="6"/>
  <c r="X550" i="6"/>
  <c r="Y550" i="6" s="1"/>
  <c r="J415" i="6"/>
  <c r="J596" i="6"/>
  <c r="J602" i="6"/>
  <c r="J618" i="6"/>
  <c r="AD1110" i="6"/>
  <c r="AE1110" i="6" s="1"/>
  <c r="J1239" i="6"/>
  <c r="J1310" i="6"/>
  <c r="J1327" i="6"/>
  <c r="J1323" i="6"/>
  <c r="J1394" i="6"/>
  <c r="F192" i="6"/>
  <c r="F190" i="6"/>
  <c r="X194" i="6"/>
  <c r="X204" i="6"/>
  <c r="Y138" i="6"/>
  <c r="J1090" i="6"/>
  <c r="J1123" i="6"/>
  <c r="J1125" i="6"/>
  <c r="J1127" i="6"/>
  <c r="J1155" i="6"/>
  <c r="J1157" i="6"/>
  <c r="J1159" i="6"/>
  <c r="J201" i="6"/>
  <c r="J203" i="6"/>
  <c r="T372" i="6"/>
  <c r="AF452" i="6"/>
  <c r="AG452" i="6" s="1"/>
  <c r="J508" i="6"/>
  <c r="J516" i="6"/>
  <c r="J823" i="6"/>
  <c r="J1048" i="6"/>
  <c r="J1053" i="6"/>
  <c r="J1061" i="6"/>
  <c r="J614" i="6"/>
  <c r="T25" i="6"/>
  <c r="J121" i="6"/>
  <c r="J212" i="6"/>
  <c r="J198" i="6"/>
  <c r="AB235" i="6"/>
  <c r="AF247" i="6"/>
  <c r="AG247" i="6" s="1"/>
  <c r="AF276" i="6"/>
  <c r="AG276" i="6" s="1"/>
  <c r="AF437" i="6"/>
  <c r="AG437" i="6" s="1"/>
  <c r="AF838" i="6"/>
  <c r="AG838" i="6" s="1"/>
  <c r="AF854" i="6"/>
  <c r="AG854" i="6" s="1"/>
  <c r="J1069" i="6"/>
  <c r="J1077" i="6"/>
  <c r="J1100" i="6"/>
  <c r="J1102" i="6"/>
  <c r="J1108" i="6"/>
  <c r="J1110" i="6"/>
  <c r="J1135" i="6"/>
  <c r="J1137" i="6"/>
  <c r="J1148" i="6"/>
  <c r="J545" i="6"/>
  <c r="J592" i="6"/>
  <c r="J1399" i="6"/>
  <c r="J1296" i="6"/>
  <c r="H92" i="6"/>
  <c r="I92" i="6"/>
  <c r="X636" i="6"/>
  <c r="Y636" i="6" s="1"/>
  <c r="F636" i="6"/>
  <c r="X644" i="6"/>
  <c r="Y644" i="6" s="1"/>
  <c r="F644" i="6"/>
  <c r="X656" i="6"/>
  <c r="Y656" i="6" s="1"/>
  <c r="F656" i="6"/>
  <c r="AB818" i="6"/>
  <c r="AD833" i="6"/>
  <c r="AE833" i="6" s="1"/>
  <c r="AF833" i="6" s="1"/>
  <c r="AG833" i="6" s="1"/>
  <c r="AD1028" i="6"/>
  <c r="AE1028" i="6" s="1"/>
  <c r="X103" i="6"/>
  <c r="Y103" i="6" s="1"/>
  <c r="F103" i="6"/>
  <c r="J188" i="6"/>
  <c r="J209" i="6"/>
  <c r="J189" i="6"/>
  <c r="Y433" i="6"/>
  <c r="J507" i="6"/>
  <c r="Y467" i="6"/>
  <c r="AA628" i="6"/>
  <c r="J709" i="6"/>
  <c r="J725" i="6"/>
  <c r="J749" i="6"/>
  <c r="J819" i="6"/>
  <c r="T857" i="6"/>
  <c r="AD847" i="6"/>
  <c r="AE847" i="6" s="1"/>
  <c r="AD853" i="6"/>
  <c r="AE853" i="6" s="1"/>
  <c r="T1013" i="6"/>
  <c r="T1037" i="6"/>
  <c r="I1176" i="6"/>
  <c r="H1176" i="6"/>
  <c r="J1176" i="6" s="1"/>
  <c r="H642" i="6"/>
  <c r="I642" i="6"/>
  <c r="S1025" i="6"/>
  <c r="T1025" i="6"/>
  <c r="S1033" i="6"/>
  <c r="T1033" i="6"/>
  <c r="S1041" i="6"/>
  <c r="T1041" i="6"/>
  <c r="H116" i="6"/>
  <c r="I116" i="6"/>
  <c r="I1165" i="6"/>
  <c r="J1165" i="6"/>
  <c r="H1165" i="6"/>
  <c r="Y160" i="6"/>
  <c r="AD159" i="6"/>
  <c r="AE159" i="6" s="1"/>
  <c r="AD169" i="6"/>
  <c r="AE169" i="6" s="1"/>
  <c r="J196" i="6"/>
  <c r="J193" i="6"/>
  <c r="J205" i="6"/>
  <c r="J194" i="6"/>
  <c r="Y270" i="6"/>
  <c r="Y235" i="6"/>
  <c r="Y284" i="6"/>
  <c r="AF323" i="6"/>
  <c r="AG323" i="6" s="1"/>
  <c r="T364" i="6"/>
  <c r="Y463" i="6"/>
  <c r="AD697" i="6"/>
  <c r="AE697" i="6" s="1"/>
  <c r="AB697" i="6"/>
  <c r="AD817" i="6"/>
  <c r="AE817" i="6" s="1"/>
  <c r="J825" i="6"/>
  <c r="T1021" i="6"/>
  <c r="AD1176" i="6"/>
  <c r="AE1176" i="6" s="1"/>
  <c r="AB131" i="6"/>
  <c r="AB370" i="6"/>
  <c r="J543" i="6"/>
  <c r="AB1011" i="6"/>
  <c r="F1349" i="6"/>
  <c r="J1233" i="6"/>
  <c r="J1359" i="6"/>
  <c r="F33" i="6"/>
  <c r="AD1151" i="6"/>
  <c r="AE1151" i="6" s="1"/>
  <c r="AD1159" i="6"/>
  <c r="AE1159" i="6" s="1"/>
  <c r="AF1159" i="6" s="1"/>
  <c r="AG1159" i="6" s="1"/>
  <c r="AB1008" i="6"/>
  <c r="F105" i="6"/>
  <c r="AD105" i="6" s="1"/>
  <c r="AE105" i="6" s="1"/>
  <c r="AB54" i="6"/>
  <c r="AD145" i="6"/>
  <c r="AE145" i="6" s="1"/>
  <c r="AF145" i="6" s="1"/>
  <c r="AG145" i="6" s="1"/>
  <c r="AB458" i="6"/>
  <c r="AB160" i="6"/>
  <c r="AB1143" i="6"/>
  <c r="F1347" i="6"/>
  <c r="F757" i="6"/>
  <c r="AD757" i="6" s="1"/>
  <c r="AE757" i="6" s="1"/>
  <c r="F720" i="6"/>
  <c r="AD720" i="6" s="1"/>
  <c r="AE720" i="6" s="1"/>
  <c r="J827" i="6"/>
  <c r="J1049" i="6"/>
  <c r="J1051" i="6"/>
  <c r="J1056" i="6"/>
  <c r="J1065" i="6"/>
  <c r="J1067" i="6"/>
  <c r="J1072" i="6"/>
  <c r="J1081" i="6"/>
  <c r="J1083" i="6"/>
  <c r="J1088" i="6"/>
  <c r="J1097" i="6"/>
  <c r="J1099" i="6"/>
  <c r="J1104" i="6"/>
  <c r="J1113" i="6"/>
  <c r="J1140" i="6"/>
  <c r="J1145" i="6"/>
  <c r="J1147" i="6"/>
  <c r="AF1250" i="6"/>
  <c r="AG1250" i="6" s="1"/>
  <c r="AF1258" i="6"/>
  <c r="AG1258" i="6" s="1"/>
  <c r="AF1292" i="6"/>
  <c r="AG1292" i="6" s="1"/>
  <c r="AF1243" i="6"/>
  <c r="AG1243" i="6" s="1"/>
  <c r="AF1247" i="6"/>
  <c r="AG1247" i="6" s="1"/>
  <c r="AF1263" i="6"/>
  <c r="AG1263" i="6" s="1"/>
  <c r="F39" i="6"/>
  <c r="H39" i="6" s="1"/>
  <c r="F43" i="6"/>
  <c r="AF196" i="6"/>
  <c r="AG196" i="6" s="1"/>
  <c r="AF315" i="6"/>
  <c r="AG315" i="6" s="1"/>
  <c r="J411" i="6"/>
  <c r="J531" i="6"/>
  <c r="AB1012" i="6"/>
  <c r="F32" i="6"/>
  <c r="F568" i="6"/>
  <c r="AD1149" i="6"/>
  <c r="AE1149" i="6" s="1"/>
  <c r="AB1029" i="6"/>
  <c r="F1315" i="6"/>
  <c r="F30" i="6"/>
  <c r="F106" i="6"/>
  <c r="AB1119" i="6"/>
  <c r="F1382" i="6"/>
  <c r="AB673" i="6"/>
  <c r="AB738" i="6"/>
  <c r="F1380" i="6"/>
  <c r="J600" i="6"/>
  <c r="J1235" i="6"/>
  <c r="J1306" i="6"/>
  <c r="J1325" i="6"/>
  <c r="J1300" i="6"/>
  <c r="F496" i="6"/>
  <c r="I496" i="6" s="1"/>
  <c r="AB812" i="6"/>
  <c r="F627" i="6"/>
  <c r="I627" i="6" s="1"/>
  <c r="F94" i="6"/>
  <c r="AD94" i="6" s="1"/>
  <c r="AE94" i="6" s="1"/>
  <c r="F628" i="6"/>
  <c r="AB376" i="6"/>
  <c r="F724" i="6"/>
  <c r="AB1136" i="6"/>
  <c r="AB911" i="6"/>
  <c r="F356" i="6"/>
  <c r="AB141" i="6"/>
  <c r="AB1153" i="6"/>
  <c r="Y1008" i="6"/>
  <c r="AF1008" i="6" s="1"/>
  <c r="AG1008" i="6" s="1"/>
  <c r="J1047" i="6"/>
  <c r="J1057" i="6"/>
  <c r="J1059" i="6"/>
  <c r="J1064" i="6"/>
  <c r="J1073" i="6"/>
  <c r="J1075" i="6"/>
  <c r="J1080" i="6"/>
  <c r="J1089" i="6"/>
  <c r="J1091" i="6"/>
  <c r="J1096" i="6"/>
  <c r="J1105" i="6"/>
  <c r="J1107" i="6"/>
  <c r="J1112" i="6"/>
  <c r="J1119" i="6"/>
  <c r="J1124" i="6"/>
  <c r="J1129" i="6"/>
  <c r="J1151" i="6"/>
  <c r="J1156" i="6"/>
  <c r="J1161" i="6"/>
  <c r="AF1231" i="6"/>
  <c r="AG1231" i="6" s="1"/>
  <c r="AF1369" i="6"/>
  <c r="AG1369" i="6" s="1"/>
  <c r="F41" i="6"/>
  <c r="F45" i="6"/>
  <c r="AD77" i="6"/>
  <c r="AE77" i="6" s="1"/>
  <c r="AB678" i="6"/>
  <c r="F690" i="6"/>
  <c r="I690" i="6" s="1"/>
  <c r="F867" i="6"/>
  <c r="F31" i="6"/>
  <c r="F566" i="6"/>
  <c r="F1180" i="6"/>
  <c r="AB1232" i="6"/>
  <c r="AD221" i="6"/>
  <c r="AE221" i="6" s="1"/>
  <c r="AF221" i="6" s="1"/>
  <c r="AG221" i="6" s="1"/>
  <c r="AB463" i="6"/>
  <c r="F574" i="6"/>
  <c r="F349" i="6"/>
  <c r="F685" i="6"/>
  <c r="AD685" i="6" s="1"/>
  <c r="AE685" i="6" s="1"/>
  <c r="AB284" i="6"/>
  <c r="AD95" i="6"/>
  <c r="AE95" i="6" s="1"/>
  <c r="AB95" i="6"/>
  <c r="S138" i="6"/>
  <c r="T138" i="6"/>
  <c r="S158" i="6"/>
  <c r="T158" i="6"/>
  <c r="S162" i="6"/>
  <c r="T162" i="6"/>
  <c r="AD164" i="6"/>
  <c r="AE164" i="6" s="1"/>
  <c r="AF164" i="6" s="1"/>
  <c r="AG164" i="6" s="1"/>
  <c r="S166" i="6"/>
  <c r="T166" i="6"/>
  <c r="S168" i="6"/>
  <c r="T168" i="6"/>
  <c r="AD170" i="6"/>
  <c r="AE170" i="6" s="1"/>
  <c r="AD177" i="6"/>
  <c r="AE177" i="6" s="1"/>
  <c r="AF177" i="6" s="1"/>
  <c r="AG177" i="6" s="1"/>
  <c r="AD157" i="6"/>
  <c r="AE157" i="6" s="1"/>
  <c r="AF157" i="6" s="1"/>
  <c r="AG157" i="6" s="1"/>
  <c r="S159" i="6"/>
  <c r="T159" i="6"/>
  <c r="AD163" i="6"/>
  <c r="AE163" i="6" s="1"/>
  <c r="AF163" i="6" s="1"/>
  <c r="AG163" i="6" s="1"/>
  <c r="S165" i="6"/>
  <c r="T165" i="6"/>
  <c r="S167" i="6"/>
  <c r="T167" i="6"/>
  <c r="S169" i="6"/>
  <c r="T169" i="6"/>
  <c r="S172" i="6"/>
  <c r="T172" i="6"/>
  <c r="S174" i="6"/>
  <c r="T174" i="6"/>
  <c r="S176" i="6"/>
  <c r="T176" i="6"/>
  <c r="S178" i="6"/>
  <c r="T178" i="6"/>
  <c r="S192" i="6"/>
  <c r="T192" i="6"/>
  <c r="S196" i="6"/>
  <c r="T196" i="6"/>
  <c r="S200" i="6"/>
  <c r="T200" i="6"/>
  <c r="S204" i="6"/>
  <c r="T204" i="6"/>
  <c r="S208" i="6"/>
  <c r="T208" i="6"/>
  <c r="S212" i="6"/>
  <c r="T212" i="6"/>
  <c r="S217" i="6"/>
  <c r="T217" i="6"/>
  <c r="S229" i="6"/>
  <c r="T229" i="6"/>
  <c r="AF184" i="6"/>
  <c r="AG184" i="6" s="1"/>
  <c r="S222" i="6"/>
  <c r="T222" i="6"/>
  <c r="S219" i="6"/>
  <c r="T219" i="6"/>
  <c r="AF241" i="6"/>
  <c r="AG241" i="6" s="1"/>
  <c r="S277" i="6"/>
  <c r="T277" i="6"/>
  <c r="AF243" i="6"/>
  <c r="AG243" i="6" s="1"/>
  <c r="S275" i="6"/>
  <c r="T275" i="6"/>
  <c r="S273" i="6"/>
  <c r="T273" i="6"/>
  <c r="S370" i="6"/>
  <c r="T370" i="6"/>
  <c r="AD372" i="6"/>
  <c r="AE372" i="6" s="1"/>
  <c r="AF380" i="6"/>
  <c r="AG380" i="6" s="1"/>
  <c r="AD368" i="6"/>
  <c r="AE368" i="6" s="1"/>
  <c r="Y374" i="6"/>
  <c r="AF458" i="6"/>
  <c r="AG458" i="6" s="1"/>
  <c r="AF444" i="6"/>
  <c r="AG444" i="6" s="1"/>
  <c r="AF460" i="6"/>
  <c r="AG460" i="6" s="1"/>
  <c r="AF488" i="6"/>
  <c r="AG488" i="6" s="1"/>
  <c r="Y455" i="6"/>
  <c r="AF588" i="6"/>
  <c r="AG588" i="6" s="1"/>
  <c r="AF608" i="6"/>
  <c r="AG608" i="6" s="1"/>
  <c r="AF616" i="6"/>
  <c r="AG616" i="6" s="1"/>
  <c r="S797" i="6"/>
  <c r="T797" i="6"/>
  <c r="S813" i="6"/>
  <c r="T813" i="6"/>
  <c r="AD793" i="6"/>
  <c r="AE793" i="6" s="1"/>
  <c r="AD813" i="6"/>
  <c r="AE813" i="6" s="1"/>
  <c r="S868" i="6"/>
  <c r="T868" i="6"/>
  <c r="Y767" i="6"/>
  <c r="Y820" i="6"/>
  <c r="AD856" i="6"/>
  <c r="AE856" i="6" s="1"/>
  <c r="AD864" i="6"/>
  <c r="AE864" i="6" s="1"/>
  <c r="AD868" i="6"/>
  <c r="AE868" i="6" s="1"/>
  <c r="Y828" i="6"/>
  <c r="AG866" i="6"/>
  <c r="S1019" i="6"/>
  <c r="T1019" i="6"/>
  <c r="S1035" i="6"/>
  <c r="T1035" i="6"/>
  <c r="AD862" i="6"/>
  <c r="AE862" i="6" s="1"/>
  <c r="AB862" i="6"/>
  <c r="J959" i="6"/>
  <c r="J975" i="6"/>
  <c r="AD1012" i="6"/>
  <c r="AE1012" i="6" s="1"/>
  <c r="AD1044" i="6"/>
  <c r="AE1044" i="6" s="1"/>
  <c r="Y995" i="6"/>
  <c r="AF1047" i="6"/>
  <c r="AG1047" i="6" s="1"/>
  <c r="AF1048" i="6"/>
  <c r="AG1048" i="6" s="1"/>
  <c r="J1115" i="6"/>
  <c r="J1120" i="6"/>
  <c r="J1128" i="6"/>
  <c r="J1131" i="6"/>
  <c r="J1136" i="6"/>
  <c r="J1144" i="6"/>
  <c r="J1152" i="6"/>
  <c r="J1160" i="6"/>
  <c r="AD1025" i="6"/>
  <c r="AE1025" i="6" s="1"/>
  <c r="S1193" i="6"/>
  <c r="T1193" i="6"/>
  <c r="S1197" i="6"/>
  <c r="T1197" i="6"/>
  <c r="S1201" i="6"/>
  <c r="T1201" i="6"/>
  <c r="S1205" i="6"/>
  <c r="T1205" i="6"/>
  <c r="AD1037" i="6"/>
  <c r="AE1037" i="6" s="1"/>
  <c r="J288" i="6"/>
  <c r="J304" i="6"/>
  <c r="J317" i="6"/>
  <c r="J438" i="6"/>
  <c r="J478" i="6"/>
  <c r="J774" i="6"/>
  <c r="AD98" i="6"/>
  <c r="AE98" i="6" s="1"/>
  <c r="AB98" i="6"/>
  <c r="S189" i="6"/>
  <c r="T189" i="6"/>
  <c r="S193" i="6"/>
  <c r="T193" i="6"/>
  <c r="S197" i="6"/>
  <c r="T197" i="6"/>
  <c r="S201" i="6"/>
  <c r="T201" i="6"/>
  <c r="S205" i="6"/>
  <c r="T205" i="6"/>
  <c r="S209" i="6"/>
  <c r="T209" i="6"/>
  <c r="S213" i="6"/>
  <c r="T213" i="6"/>
  <c r="S233" i="6"/>
  <c r="T233" i="6"/>
  <c r="S218" i="6"/>
  <c r="T218" i="6"/>
  <c r="S234" i="6"/>
  <c r="T234" i="6"/>
  <c r="S214" i="6"/>
  <c r="T214" i="6"/>
  <c r="S215" i="6"/>
  <c r="T215" i="6"/>
  <c r="S274" i="6"/>
  <c r="T274" i="6"/>
  <c r="S366" i="6"/>
  <c r="T366" i="6"/>
  <c r="AD331" i="6"/>
  <c r="AE331" i="6" s="1"/>
  <c r="AB331" i="6"/>
  <c r="Y468" i="6"/>
  <c r="AF602" i="6"/>
  <c r="AG602" i="6" s="1"/>
  <c r="AF610" i="6"/>
  <c r="AG610" i="6" s="1"/>
  <c r="AF618" i="6"/>
  <c r="AG618" i="6" s="1"/>
  <c r="S673" i="6"/>
  <c r="T673" i="6"/>
  <c r="S666" i="6"/>
  <c r="T666" i="6"/>
  <c r="S670" i="6"/>
  <c r="T670" i="6"/>
  <c r="S674" i="6"/>
  <c r="T674" i="6"/>
  <c r="AF767" i="6"/>
  <c r="AG767" i="6" s="1"/>
  <c r="S793" i="6"/>
  <c r="T793" i="6"/>
  <c r="S809" i="6"/>
  <c r="T809" i="6"/>
  <c r="S827" i="6"/>
  <c r="T827" i="6"/>
  <c r="AD789" i="6"/>
  <c r="AE789" i="6" s="1"/>
  <c r="AD841" i="6"/>
  <c r="AE841" i="6" s="1"/>
  <c r="AF841" i="6" s="1"/>
  <c r="AG841" i="6" s="1"/>
  <c r="S864" i="6"/>
  <c r="T864" i="6"/>
  <c r="AD844" i="6"/>
  <c r="AE844" i="6" s="1"/>
  <c r="AF844" i="6" s="1"/>
  <c r="AG844" i="6" s="1"/>
  <c r="S821" i="6"/>
  <c r="T821" i="6"/>
  <c r="S1015" i="6"/>
  <c r="T1015" i="6"/>
  <c r="S1031" i="6"/>
  <c r="T1031" i="6"/>
  <c r="AD1016" i="6"/>
  <c r="AE1016" i="6" s="1"/>
  <c r="AD1032" i="6"/>
  <c r="AE1032" i="6" s="1"/>
  <c r="Y1004" i="6"/>
  <c r="AD1017" i="6"/>
  <c r="AE1017" i="6" s="1"/>
  <c r="S1218" i="6"/>
  <c r="T1218" i="6"/>
  <c r="S1222" i="6"/>
  <c r="T1222" i="6"/>
  <c r="S1226" i="6"/>
  <c r="T1226" i="6"/>
  <c r="S1230" i="6"/>
  <c r="T1230" i="6"/>
  <c r="J303" i="6"/>
  <c r="J447" i="6"/>
  <c r="J494" i="6"/>
  <c r="J792" i="6"/>
  <c r="S160" i="6"/>
  <c r="T160" i="6"/>
  <c r="AF162" i="6"/>
  <c r="AG162" i="6" s="1"/>
  <c r="S164" i="6"/>
  <c r="T164" i="6"/>
  <c r="AF168" i="6"/>
  <c r="AG168" i="6" s="1"/>
  <c r="S170" i="6"/>
  <c r="T170" i="6"/>
  <c r="AF159" i="6"/>
  <c r="AG159" i="6" s="1"/>
  <c r="S161" i="6"/>
  <c r="T161" i="6"/>
  <c r="S163" i="6"/>
  <c r="T163" i="6"/>
  <c r="AF169" i="6"/>
  <c r="AG169" i="6" s="1"/>
  <c r="S171" i="6"/>
  <c r="T171" i="6"/>
  <c r="S173" i="6"/>
  <c r="T173" i="6"/>
  <c r="S175" i="6"/>
  <c r="T175" i="6"/>
  <c r="S177" i="6"/>
  <c r="T177" i="6"/>
  <c r="S179" i="6"/>
  <c r="T179" i="6"/>
  <c r="S190" i="6"/>
  <c r="T190" i="6"/>
  <c r="S194" i="6"/>
  <c r="T194" i="6"/>
  <c r="S198" i="6"/>
  <c r="T198" i="6"/>
  <c r="S202" i="6"/>
  <c r="T202" i="6"/>
  <c r="S206" i="6"/>
  <c r="T206" i="6"/>
  <c r="S210" i="6"/>
  <c r="T210" i="6"/>
  <c r="S216" i="6"/>
  <c r="T216" i="6"/>
  <c r="S220" i="6"/>
  <c r="T220" i="6"/>
  <c r="S224" i="6"/>
  <c r="T224" i="6"/>
  <c r="S228" i="6"/>
  <c r="T228" i="6"/>
  <c r="S232" i="6"/>
  <c r="T232" i="6"/>
  <c r="S221" i="6"/>
  <c r="T221" i="6"/>
  <c r="S230" i="6"/>
  <c r="T230" i="6"/>
  <c r="S227" i="6"/>
  <c r="T227" i="6"/>
  <c r="S231" i="6"/>
  <c r="T231" i="6"/>
  <c r="AD234" i="6"/>
  <c r="AE234" i="6" s="1"/>
  <c r="AF234" i="6" s="1"/>
  <c r="AG234" i="6" s="1"/>
  <c r="S270" i="6"/>
  <c r="T270" i="6"/>
  <c r="AD274" i="6"/>
  <c r="AE274" i="6" s="1"/>
  <c r="AF274" i="6" s="1"/>
  <c r="AG274" i="6" s="1"/>
  <c r="S285" i="6"/>
  <c r="T285" i="6"/>
  <c r="Y237" i="6"/>
  <c r="S271" i="6"/>
  <c r="T271" i="6"/>
  <c r="AF249" i="6"/>
  <c r="AG249" i="6" s="1"/>
  <c r="S362" i="6"/>
  <c r="T362" i="6"/>
  <c r="AF373" i="6"/>
  <c r="AG373" i="6" s="1"/>
  <c r="J407" i="6"/>
  <c r="AF376" i="6"/>
  <c r="AG376" i="6" s="1"/>
  <c r="AF375" i="6"/>
  <c r="AG375" i="6" s="1"/>
  <c r="AD364" i="6"/>
  <c r="AE364" i="6" s="1"/>
  <c r="AF438" i="6"/>
  <c r="AG438" i="6" s="1"/>
  <c r="AF462" i="6"/>
  <c r="AG462" i="6" s="1"/>
  <c r="AF470" i="6"/>
  <c r="AG470" i="6" s="1"/>
  <c r="AF478" i="6"/>
  <c r="AG478" i="6" s="1"/>
  <c r="AF486" i="6"/>
  <c r="AG486" i="6" s="1"/>
  <c r="AF494" i="6"/>
  <c r="AG494" i="6" s="1"/>
  <c r="X526" i="6"/>
  <c r="Y526" i="6" s="1"/>
  <c r="F526" i="6"/>
  <c r="AF604" i="6"/>
  <c r="AG604" i="6" s="1"/>
  <c r="S669" i="6"/>
  <c r="T669" i="6"/>
  <c r="S819" i="6"/>
  <c r="T819" i="6"/>
  <c r="S789" i="6"/>
  <c r="T789" i="6"/>
  <c r="S805" i="6"/>
  <c r="T805" i="6"/>
  <c r="AD809" i="6"/>
  <c r="AE809" i="6" s="1"/>
  <c r="S855" i="6"/>
  <c r="T855" i="6"/>
  <c r="S825" i="6"/>
  <c r="T825" i="6"/>
  <c r="S829" i="6"/>
  <c r="T829" i="6"/>
  <c r="S860" i="6"/>
  <c r="T860" i="6"/>
  <c r="AD797" i="6"/>
  <c r="AE797" i="6" s="1"/>
  <c r="S1027" i="6"/>
  <c r="T1027" i="6"/>
  <c r="S1043" i="6"/>
  <c r="T1043" i="6"/>
  <c r="AD1036" i="6"/>
  <c r="AE1036" i="6" s="1"/>
  <c r="Y862" i="6"/>
  <c r="AD1191" i="6"/>
  <c r="AE1191" i="6" s="1"/>
  <c r="AB1191" i="6"/>
  <c r="S1231" i="6"/>
  <c r="T1231" i="6"/>
  <c r="J296" i="6"/>
  <c r="J313" i="6"/>
  <c r="J321" i="6"/>
  <c r="J435" i="6"/>
  <c r="AD133" i="6"/>
  <c r="AE133" i="6" s="1"/>
  <c r="Y170" i="6"/>
  <c r="AD178" i="6"/>
  <c r="AE178" i="6" s="1"/>
  <c r="AF178" i="6" s="1"/>
  <c r="AG178" i="6" s="1"/>
  <c r="S191" i="6"/>
  <c r="T191" i="6"/>
  <c r="S195" i="6"/>
  <c r="T195" i="6"/>
  <c r="S199" i="6"/>
  <c r="T199" i="6"/>
  <c r="S203" i="6"/>
  <c r="T203" i="6"/>
  <c r="S207" i="6"/>
  <c r="T207" i="6"/>
  <c r="S211" i="6"/>
  <c r="T211" i="6"/>
  <c r="AF180" i="6"/>
  <c r="AG180" i="6" s="1"/>
  <c r="S225" i="6"/>
  <c r="T225" i="6"/>
  <c r="S226" i="6"/>
  <c r="T226" i="6"/>
  <c r="S223" i="6"/>
  <c r="T223" i="6"/>
  <c r="AD270" i="6"/>
  <c r="AE270" i="6" s="1"/>
  <c r="AF270" i="6" s="1"/>
  <c r="AG270" i="6" s="1"/>
  <c r="S281" i="6"/>
  <c r="T281" i="6"/>
  <c r="AG286" i="6"/>
  <c r="AF237" i="6"/>
  <c r="AG237" i="6" s="1"/>
  <c r="S278" i="6"/>
  <c r="T278" i="6"/>
  <c r="S282" i="6"/>
  <c r="T282" i="6"/>
  <c r="S286" i="6"/>
  <c r="T286" i="6"/>
  <c r="AF239" i="6"/>
  <c r="AG239" i="6" s="1"/>
  <c r="S272" i="6"/>
  <c r="T272" i="6"/>
  <c r="AF235" i="6"/>
  <c r="AG235" i="6" s="1"/>
  <c r="AF251" i="6"/>
  <c r="AG251" i="6" s="1"/>
  <c r="J385" i="6"/>
  <c r="AF382" i="6"/>
  <c r="AG382" i="6" s="1"/>
  <c r="AF445" i="6"/>
  <c r="AG445" i="6" s="1"/>
  <c r="AF469" i="6"/>
  <c r="AG469" i="6" s="1"/>
  <c r="AF481" i="6"/>
  <c r="AG481" i="6" s="1"/>
  <c r="AF493" i="6"/>
  <c r="AG493" i="6" s="1"/>
  <c r="AF501" i="6"/>
  <c r="AG501" i="6" s="1"/>
  <c r="AF435" i="6"/>
  <c r="AG435" i="6" s="1"/>
  <c r="AF467" i="6"/>
  <c r="AG467" i="6" s="1"/>
  <c r="AF483" i="6"/>
  <c r="AG483" i="6" s="1"/>
  <c r="AF499" i="6"/>
  <c r="AG499" i="6" s="1"/>
  <c r="AF606" i="6"/>
  <c r="AG606" i="6" s="1"/>
  <c r="S665" i="6"/>
  <c r="T665" i="6"/>
  <c r="AD668" i="6"/>
  <c r="AE668" i="6" s="1"/>
  <c r="AB668" i="6"/>
  <c r="S791" i="6"/>
  <c r="T791" i="6"/>
  <c r="S795" i="6"/>
  <c r="T795" i="6"/>
  <c r="S799" i="6"/>
  <c r="T799" i="6"/>
  <c r="S803" i="6"/>
  <c r="T803" i="6"/>
  <c r="S807" i="6"/>
  <c r="T807" i="6"/>
  <c r="S811" i="6"/>
  <c r="T811" i="6"/>
  <c r="S815" i="6"/>
  <c r="T815" i="6"/>
  <c r="S801" i="6"/>
  <c r="T801" i="6"/>
  <c r="S817" i="6"/>
  <c r="T817" i="6"/>
  <c r="S823" i="6"/>
  <c r="T823" i="6"/>
  <c r="AF834" i="6"/>
  <c r="AG834" i="6" s="1"/>
  <c r="AF842" i="6"/>
  <c r="AG842" i="6" s="1"/>
  <c r="AD805" i="6"/>
  <c r="AE805" i="6" s="1"/>
  <c r="S856" i="6"/>
  <c r="T856" i="6"/>
  <c r="S872" i="6"/>
  <c r="T872" i="6"/>
  <c r="AD801" i="6"/>
  <c r="AE801" i="6" s="1"/>
  <c r="AF828" i="6"/>
  <c r="AG828" i="6" s="1"/>
  <c r="S1023" i="6"/>
  <c r="T1023" i="6"/>
  <c r="S1039" i="6"/>
  <c r="T1039" i="6"/>
  <c r="AD1040" i="6"/>
  <c r="AE1040" i="6" s="1"/>
  <c r="Y1002" i="6"/>
  <c r="AD1033" i="6"/>
  <c r="AE1033" i="6" s="1"/>
  <c r="AD1029" i="6"/>
  <c r="AE1029" i="6" s="1"/>
  <c r="S1189" i="6"/>
  <c r="T1189" i="6"/>
  <c r="Y1228" i="6"/>
  <c r="AA1228" i="6"/>
  <c r="AD1228" i="6" s="1"/>
  <c r="AE1228" i="6" s="1"/>
  <c r="J295" i="6"/>
  <c r="J380" i="6"/>
  <c r="J459" i="6"/>
  <c r="J782" i="6"/>
  <c r="AD1013" i="6"/>
  <c r="AE1013" i="6" s="1"/>
  <c r="AD1045" i="6"/>
  <c r="AE1045" i="6" s="1"/>
  <c r="AD1207" i="6"/>
  <c r="AE1207" i="6" s="1"/>
  <c r="AF1207" i="6" s="1"/>
  <c r="AG1207" i="6" s="1"/>
  <c r="S1213" i="6"/>
  <c r="T1213" i="6"/>
  <c r="AD1193" i="6"/>
  <c r="AE1193" i="6" s="1"/>
  <c r="AF1193" i="6" s="1"/>
  <c r="AG1193" i="6" s="1"/>
  <c r="AD1209" i="6"/>
  <c r="AE1209" i="6" s="1"/>
  <c r="AF1209" i="6" s="1"/>
  <c r="AG1209" i="6" s="1"/>
  <c r="S1217" i="6"/>
  <c r="T1217" i="6"/>
  <c r="S1221" i="6"/>
  <c r="T1221" i="6"/>
  <c r="S1225" i="6"/>
  <c r="T1225" i="6"/>
  <c r="S1229" i="6"/>
  <c r="T1229" i="6"/>
  <c r="AF1232" i="6"/>
  <c r="AG1232" i="6" s="1"/>
  <c r="AF1236" i="6"/>
  <c r="AG1236" i="6" s="1"/>
  <c r="AF1240" i="6"/>
  <c r="AG1240" i="6" s="1"/>
  <c r="AF1254" i="6"/>
  <c r="AG1254" i="6" s="1"/>
  <c r="AF1262" i="6"/>
  <c r="AG1262" i="6" s="1"/>
  <c r="AF1276" i="6"/>
  <c r="AG1276" i="6" s="1"/>
  <c r="AF1282" i="6"/>
  <c r="AG1282" i="6" s="1"/>
  <c r="AF1286" i="6"/>
  <c r="AG1286" i="6" s="1"/>
  <c r="AF1306" i="6"/>
  <c r="AG1306" i="6" s="1"/>
  <c r="AF1323" i="6"/>
  <c r="AG1323" i="6" s="1"/>
  <c r="AF1327" i="6"/>
  <c r="AG1327" i="6" s="1"/>
  <c r="AF1348" i="6"/>
  <c r="AG1348" i="6" s="1"/>
  <c r="AF1338" i="6"/>
  <c r="AG1338" i="6" s="1"/>
  <c r="AF1241" i="6"/>
  <c r="AG1241" i="6" s="1"/>
  <c r="AF1245" i="6"/>
  <c r="AG1245" i="6" s="1"/>
  <c r="AF1249" i="6"/>
  <c r="AG1249" i="6" s="1"/>
  <c r="AF1257" i="6"/>
  <c r="AG1257" i="6" s="1"/>
  <c r="AF1271" i="6"/>
  <c r="AG1271" i="6" s="1"/>
  <c r="AF1277" i="6"/>
  <c r="AG1277" i="6" s="1"/>
  <c r="AF1291" i="6"/>
  <c r="AG1291" i="6" s="1"/>
  <c r="AF1295" i="6"/>
  <c r="AG1295" i="6" s="1"/>
  <c r="AF1303" i="6"/>
  <c r="AG1303" i="6" s="1"/>
  <c r="AF1337" i="6"/>
  <c r="AG1337" i="6" s="1"/>
  <c r="AF1367" i="6"/>
  <c r="AG1367" i="6" s="1"/>
  <c r="AD148" i="6"/>
  <c r="AE148" i="6" s="1"/>
  <c r="AF148" i="6" s="1"/>
  <c r="AG148" i="6" s="1"/>
  <c r="AD210" i="6"/>
  <c r="AE210" i="6" s="1"/>
  <c r="AF210" i="6" s="1"/>
  <c r="AG210" i="6" s="1"/>
  <c r="AD248" i="6"/>
  <c r="AE248" i="6" s="1"/>
  <c r="AD285" i="6"/>
  <c r="AE285" i="6" s="1"/>
  <c r="AF285" i="6" s="1"/>
  <c r="AG285" i="6" s="1"/>
  <c r="AD272" i="6"/>
  <c r="AE272" i="6" s="1"/>
  <c r="AF272" i="6" s="1"/>
  <c r="AG272" i="6" s="1"/>
  <c r="AA266" i="6"/>
  <c r="AD266" i="6" s="1"/>
  <c r="AE266" i="6" s="1"/>
  <c r="AF266" i="6" s="1"/>
  <c r="AG266" i="6" s="1"/>
  <c r="S283" i="6"/>
  <c r="T283" i="6"/>
  <c r="S363" i="6"/>
  <c r="T363" i="6"/>
  <c r="AD520" i="6"/>
  <c r="AE520" i="6" s="1"/>
  <c r="AF520" i="6" s="1"/>
  <c r="AG520" i="6" s="1"/>
  <c r="AB686" i="6"/>
  <c r="J703" i="6"/>
  <c r="J719" i="6"/>
  <c r="J735" i="6"/>
  <c r="J747" i="6"/>
  <c r="J755" i="6"/>
  <c r="AD666" i="6"/>
  <c r="AE666" i="6" s="1"/>
  <c r="AF666" i="6" s="1"/>
  <c r="AG666" i="6" s="1"/>
  <c r="AB695" i="6"/>
  <c r="J706" i="6"/>
  <c r="J722" i="6"/>
  <c r="J738" i="6"/>
  <c r="AB799" i="6"/>
  <c r="T834" i="6"/>
  <c r="J953" i="6"/>
  <c r="J969" i="6"/>
  <c r="J985" i="6"/>
  <c r="AB863" i="6"/>
  <c r="AB928" i="6"/>
  <c r="F928" i="6"/>
  <c r="I928" i="6" s="1"/>
  <c r="S796" i="6"/>
  <c r="T796" i="6"/>
  <c r="AD869" i="6"/>
  <c r="AE869" i="6" s="1"/>
  <c r="AF869" i="6" s="1"/>
  <c r="AG869" i="6" s="1"/>
  <c r="S1164" i="6"/>
  <c r="T1164" i="6"/>
  <c r="S1180" i="6"/>
  <c r="T1180" i="6"/>
  <c r="J992" i="6"/>
  <c r="S145" i="6"/>
  <c r="T145" i="6"/>
  <c r="S149" i="6"/>
  <c r="T149" i="6"/>
  <c r="AD240" i="6"/>
  <c r="AE240" i="6" s="1"/>
  <c r="AD287" i="6"/>
  <c r="AE287" i="6" s="1"/>
  <c r="AF287" i="6" s="1"/>
  <c r="AG287" i="6" s="1"/>
  <c r="AD269" i="6"/>
  <c r="AE269" i="6" s="1"/>
  <c r="AF269" i="6" s="1"/>
  <c r="AG269" i="6" s="1"/>
  <c r="AD273" i="6"/>
  <c r="AE273" i="6" s="1"/>
  <c r="AF289" i="6"/>
  <c r="AG289" i="6" s="1"/>
  <c r="AF291" i="6"/>
  <c r="AG291" i="6" s="1"/>
  <c r="AF293" i="6"/>
  <c r="AG293" i="6" s="1"/>
  <c r="AF295" i="6"/>
  <c r="AG295" i="6" s="1"/>
  <c r="AF297" i="6"/>
  <c r="AG297" i="6" s="1"/>
  <c r="AF299" i="6"/>
  <c r="AG299" i="6" s="1"/>
  <c r="AF301" i="6"/>
  <c r="AG301" i="6" s="1"/>
  <c r="AD303" i="6"/>
  <c r="AE303" i="6" s="1"/>
  <c r="AF303" i="6" s="1"/>
  <c r="AG303" i="6" s="1"/>
  <c r="AB303" i="6"/>
  <c r="AD305" i="6"/>
  <c r="AE305" i="6" s="1"/>
  <c r="AB305" i="6"/>
  <c r="AF307" i="6"/>
  <c r="AG307" i="6" s="1"/>
  <c r="AF317" i="6"/>
  <c r="AG317" i="6" s="1"/>
  <c r="S369" i="6"/>
  <c r="T369" i="6"/>
  <c r="J324" i="6"/>
  <c r="AD363" i="6"/>
  <c r="AE363" i="6" s="1"/>
  <c r="AF363" i="6" s="1"/>
  <c r="AG363" i="6" s="1"/>
  <c r="AD268" i="6"/>
  <c r="AE268" i="6" s="1"/>
  <c r="J387" i="6"/>
  <c r="J403" i="6"/>
  <c r="AB456" i="6"/>
  <c r="F456" i="6"/>
  <c r="J699" i="6"/>
  <c r="J715" i="6"/>
  <c r="J731" i="6"/>
  <c r="AF516" i="6"/>
  <c r="AG516" i="6" s="1"/>
  <c r="AB689" i="6"/>
  <c r="J710" i="6"/>
  <c r="J726" i="6"/>
  <c r="J742" i="6"/>
  <c r="AB797" i="6"/>
  <c r="S820" i="6"/>
  <c r="T820" i="6"/>
  <c r="J981" i="6"/>
  <c r="AD857" i="6"/>
  <c r="AE857" i="6" s="1"/>
  <c r="AD873" i="6"/>
  <c r="AE873" i="6" s="1"/>
  <c r="AF873" i="6" s="1"/>
  <c r="AG873" i="6" s="1"/>
  <c r="S828" i="6"/>
  <c r="T828" i="6"/>
  <c r="S832" i="6"/>
  <c r="T832" i="6"/>
  <c r="J956" i="6"/>
  <c r="J972" i="6"/>
  <c r="J988" i="6"/>
  <c r="S1020" i="6"/>
  <c r="T1020" i="6"/>
  <c r="AB1017" i="6"/>
  <c r="AF1078" i="6"/>
  <c r="AG1078" i="6" s="1"/>
  <c r="AF1110" i="6"/>
  <c r="AG1110" i="6" s="1"/>
  <c r="AF1122" i="6"/>
  <c r="AG1122" i="6" s="1"/>
  <c r="T1209" i="6"/>
  <c r="J902" i="6"/>
  <c r="AF1141" i="6"/>
  <c r="AG1141" i="6" s="1"/>
  <c r="AD1213" i="6"/>
  <c r="AE1213" i="6" s="1"/>
  <c r="AF1213" i="6" s="1"/>
  <c r="AG1213" i="6" s="1"/>
  <c r="S1219" i="6"/>
  <c r="T1219" i="6"/>
  <c r="S1223" i="6"/>
  <c r="T1223" i="6"/>
  <c r="S1227" i="6"/>
  <c r="T1227" i="6"/>
  <c r="AF1359" i="6"/>
  <c r="AG1359" i="6" s="1"/>
  <c r="AF1373" i="6"/>
  <c r="AG1373" i="6" s="1"/>
  <c r="AF1389" i="6"/>
  <c r="AG1389" i="6" s="1"/>
  <c r="Y26" i="6"/>
  <c r="S157" i="6"/>
  <c r="T157" i="6"/>
  <c r="AD150" i="6"/>
  <c r="AE150" i="6" s="1"/>
  <c r="AF150" i="6" s="1"/>
  <c r="AG150" i="6" s="1"/>
  <c r="AF213" i="6"/>
  <c r="AG213" i="6" s="1"/>
  <c r="AD277" i="6"/>
  <c r="AE277" i="6" s="1"/>
  <c r="S249" i="6"/>
  <c r="T249" i="6"/>
  <c r="AD281" i="6"/>
  <c r="AE281" i="6" s="1"/>
  <c r="AF281" i="6" s="1"/>
  <c r="AG281" i="6" s="1"/>
  <c r="AB281" i="6"/>
  <c r="AD278" i="6"/>
  <c r="AE278" i="6" s="1"/>
  <c r="AF278" i="6" s="1"/>
  <c r="AG278" i="6" s="1"/>
  <c r="AD308" i="6"/>
  <c r="AE308" i="6" s="1"/>
  <c r="AF308" i="6" s="1"/>
  <c r="AG308" i="6" s="1"/>
  <c r="AF311" i="6"/>
  <c r="AG311" i="6" s="1"/>
  <c r="AF319" i="6"/>
  <c r="AG319" i="6" s="1"/>
  <c r="AD387" i="6"/>
  <c r="AE387" i="6" s="1"/>
  <c r="AF387" i="6" s="1"/>
  <c r="AG387" i="6" s="1"/>
  <c r="X591" i="6"/>
  <c r="AD512" i="6"/>
  <c r="AE512" i="6" s="1"/>
  <c r="AF512" i="6" s="1"/>
  <c r="AG512" i="6" s="1"/>
  <c r="S668" i="6"/>
  <c r="T668" i="6"/>
  <c r="J711" i="6"/>
  <c r="J727" i="6"/>
  <c r="J743" i="6"/>
  <c r="J751" i="6"/>
  <c r="J698" i="6"/>
  <c r="J714" i="6"/>
  <c r="J730" i="6"/>
  <c r="J746" i="6"/>
  <c r="S804" i="6"/>
  <c r="T804" i="6"/>
  <c r="T841" i="6"/>
  <c r="AB857" i="6"/>
  <c r="J961" i="6"/>
  <c r="J977" i="6"/>
  <c r="S808" i="6"/>
  <c r="T808" i="6"/>
  <c r="J952" i="6"/>
  <c r="J968" i="6"/>
  <c r="J984" i="6"/>
  <c r="S1036" i="6"/>
  <c r="T1036" i="6"/>
  <c r="S1047" i="6"/>
  <c r="T1047" i="6"/>
  <c r="S1055" i="6"/>
  <c r="T1055" i="6"/>
  <c r="S1063" i="6"/>
  <c r="T1063" i="6"/>
  <c r="S1071" i="6"/>
  <c r="T1071" i="6"/>
  <c r="J796" i="6"/>
  <c r="J492" i="6"/>
  <c r="J942" i="6"/>
  <c r="Y991" i="6"/>
  <c r="AF1187" i="6"/>
  <c r="AG1187" i="6" s="1"/>
  <c r="S1220" i="6"/>
  <c r="T1220" i="6"/>
  <c r="S1224" i="6"/>
  <c r="T1224" i="6"/>
  <c r="S1228" i="6"/>
  <c r="T1228" i="6"/>
  <c r="AD1041" i="6"/>
  <c r="AE1041" i="6" s="1"/>
  <c r="AD1021" i="6"/>
  <c r="AE1021" i="6" s="1"/>
  <c r="AB1365" i="6"/>
  <c r="AF1284" i="6"/>
  <c r="AG1284" i="6" s="1"/>
  <c r="AF1304" i="6"/>
  <c r="AG1304" i="6" s="1"/>
  <c r="AF1308" i="6"/>
  <c r="AG1308" i="6" s="1"/>
  <c r="AF1325" i="6"/>
  <c r="AG1325" i="6" s="1"/>
  <c r="AF1376" i="6"/>
  <c r="AG1376" i="6" s="1"/>
  <c r="S153" i="6"/>
  <c r="T153" i="6"/>
  <c r="AD215" i="6"/>
  <c r="AE215" i="6" s="1"/>
  <c r="AF215" i="6" s="1"/>
  <c r="AG215" i="6" s="1"/>
  <c r="AD265" i="6"/>
  <c r="AE265" i="6" s="1"/>
  <c r="AF265" i="6" s="1"/>
  <c r="AG265" i="6" s="1"/>
  <c r="AF288" i="6"/>
  <c r="AG288" i="6" s="1"/>
  <c r="AF290" i="6"/>
  <c r="AG290" i="6" s="1"/>
  <c r="AF292" i="6"/>
  <c r="AG292" i="6" s="1"/>
  <c r="AF294" i="6"/>
  <c r="AG294" i="6" s="1"/>
  <c r="AF296" i="6"/>
  <c r="AG296" i="6" s="1"/>
  <c r="AF298" i="6"/>
  <c r="AG298" i="6" s="1"/>
  <c r="AF300" i="6"/>
  <c r="AG300" i="6" s="1"/>
  <c r="AF302" i="6"/>
  <c r="AG302" i="6" s="1"/>
  <c r="AF304" i="6"/>
  <c r="AG304" i="6" s="1"/>
  <c r="AF306" i="6"/>
  <c r="AG306" i="6" s="1"/>
  <c r="AF309" i="6"/>
  <c r="AG309" i="6" s="1"/>
  <c r="AF313" i="6"/>
  <c r="AG313" i="6" s="1"/>
  <c r="AF321" i="6"/>
  <c r="AG321" i="6" s="1"/>
  <c r="AD267" i="6"/>
  <c r="AE267" i="6" s="1"/>
  <c r="AF267" i="6" s="1"/>
  <c r="AG267" i="6" s="1"/>
  <c r="J328" i="6"/>
  <c r="S367" i="6"/>
  <c r="T367" i="6"/>
  <c r="J395" i="6"/>
  <c r="X457" i="6"/>
  <c r="AF593" i="6"/>
  <c r="AG593" i="6" s="1"/>
  <c r="AB680" i="6"/>
  <c r="AB696" i="6"/>
  <c r="J707" i="6"/>
  <c r="J723" i="6"/>
  <c r="J739" i="6"/>
  <c r="AD508" i="6"/>
  <c r="AE508" i="6" s="1"/>
  <c r="AF508" i="6" s="1"/>
  <c r="AG508" i="6" s="1"/>
  <c r="F605" i="6"/>
  <c r="J702" i="6"/>
  <c r="J718" i="6"/>
  <c r="J734" i="6"/>
  <c r="AB809" i="6"/>
  <c r="S871" i="6"/>
  <c r="T871" i="6"/>
  <c r="J957" i="6"/>
  <c r="J973" i="6"/>
  <c r="J750" i="6"/>
  <c r="S867" i="6"/>
  <c r="T867" i="6"/>
  <c r="J754" i="6"/>
  <c r="S840" i="6"/>
  <c r="T840" i="6"/>
  <c r="J964" i="6"/>
  <c r="J980" i="6"/>
  <c r="S1016" i="6"/>
  <c r="T1016" i="6"/>
  <c r="S1032" i="6"/>
  <c r="T1032" i="6"/>
  <c r="S1049" i="6"/>
  <c r="T1049" i="6"/>
  <c r="S1057" i="6"/>
  <c r="T1057" i="6"/>
  <c r="S1065" i="6"/>
  <c r="T1065" i="6"/>
  <c r="AF1094" i="6"/>
  <c r="AG1094" i="6" s="1"/>
  <c r="AF1138" i="6"/>
  <c r="AG1138" i="6" s="1"/>
  <c r="S1176" i="6"/>
  <c r="T1176" i="6"/>
  <c r="J894" i="6"/>
  <c r="J926" i="6"/>
  <c r="J784" i="6"/>
  <c r="J989" i="6"/>
  <c r="AF1084" i="6"/>
  <c r="AG1084" i="6" s="1"/>
  <c r="AF1132" i="6"/>
  <c r="AG1132" i="6" s="1"/>
  <c r="S1145" i="6"/>
  <c r="T1145" i="6"/>
  <c r="S1149" i="6"/>
  <c r="T1149" i="6"/>
  <c r="S1153" i="6"/>
  <c r="T1153" i="6"/>
  <c r="S1157" i="6"/>
  <c r="T1157" i="6"/>
  <c r="S1161" i="6"/>
  <c r="T1161" i="6"/>
  <c r="AB1172" i="6"/>
  <c r="F1172" i="6"/>
  <c r="S1188" i="6"/>
  <c r="T1188" i="6"/>
  <c r="S1204" i="6"/>
  <c r="T1204" i="6"/>
  <c r="AD861" i="6"/>
  <c r="AE861" i="6" s="1"/>
  <c r="AF861" i="6" s="1"/>
  <c r="AG861" i="6" s="1"/>
  <c r="AD1190" i="6"/>
  <c r="AE1190" i="6" s="1"/>
  <c r="AF1190" i="6" s="1"/>
  <c r="AG1190" i="6" s="1"/>
  <c r="AB79" i="6"/>
  <c r="AD140" i="6"/>
  <c r="AE140" i="6" s="1"/>
  <c r="AF140" i="6" s="1"/>
  <c r="AG140" i="6" s="1"/>
  <c r="AD156" i="6"/>
  <c r="AE156" i="6" s="1"/>
  <c r="AF156" i="6" s="1"/>
  <c r="AG156" i="6" s="1"/>
  <c r="S139" i="6"/>
  <c r="T139" i="6"/>
  <c r="S151" i="6"/>
  <c r="T151" i="6"/>
  <c r="AD185" i="6"/>
  <c r="AE185" i="6" s="1"/>
  <c r="AF185" i="6" s="1"/>
  <c r="AG185" i="6" s="1"/>
  <c r="S156" i="6"/>
  <c r="T156" i="6"/>
  <c r="AD211" i="6"/>
  <c r="AE211" i="6" s="1"/>
  <c r="J389" i="6"/>
  <c r="J399" i="6"/>
  <c r="S186" i="6"/>
  <c r="T186" i="6"/>
  <c r="S269" i="6"/>
  <c r="T269" i="6"/>
  <c r="S279" i="6"/>
  <c r="T279" i="6"/>
  <c r="F489" i="6"/>
  <c r="J329" i="6"/>
  <c r="AB345" i="6"/>
  <c r="AB740" i="6"/>
  <c r="S844" i="6"/>
  <c r="T844" i="6"/>
  <c r="J510" i="6"/>
  <c r="AB744" i="6"/>
  <c r="AB752" i="6"/>
  <c r="J951" i="6"/>
  <c r="AB1037" i="6"/>
  <c r="AD1052" i="6"/>
  <c r="AE1052" i="6" s="1"/>
  <c r="AF1052" i="6" s="1"/>
  <c r="AG1052" i="6" s="1"/>
  <c r="AD1064" i="6"/>
  <c r="AE1064" i="6" s="1"/>
  <c r="AF1064" i="6" s="1"/>
  <c r="AG1064" i="6" s="1"/>
  <c r="AD1068" i="6"/>
  <c r="AE1068" i="6" s="1"/>
  <c r="AF1068" i="6" s="1"/>
  <c r="AG1068" i="6" s="1"/>
  <c r="S1076" i="6"/>
  <c r="T1076" i="6"/>
  <c r="S1108" i="6"/>
  <c r="T1108" i="6"/>
  <c r="S1132" i="6"/>
  <c r="T1132" i="6"/>
  <c r="AD1155" i="6"/>
  <c r="AE1155" i="6" s="1"/>
  <c r="AB1155" i="6"/>
  <c r="AB1166" i="6"/>
  <c r="AB1004" i="6"/>
  <c r="AD1119" i="6"/>
  <c r="AE1119" i="6" s="1"/>
  <c r="AF1119" i="6" s="1"/>
  <c r="AG1119" i="6" s="1"/>
  <c r="AD883" i="6"/>
  <c r="AE883" i="6" s="1"/>
  <c r="AF883" i="6" s="1"/>
  <c r="AG883" i="6" s="1"/>
  <c r="AD915" i="6"/>
  <c r="AE915" i="6" s="1"/>
  <c r="AF915" i="6" s="1"/>
  <c r="AG915" i="6" s="1"/>
  <c r="AB1002" i="6"/>
  <c r="S1075" i="6"/>
  <c r="T1075" i="6"/>
  <c r="S1079" i="6"/>
  <c r="T1079" i="6"/>
  <c r="S1083" i="6"/>
  <c r="T1083" i="6"/>
  <c r="S1087" i="6"/>
  <c r="T1087" i="6"/>
  <c r="S1091" i="6"/>
  <c r="T1091" i="6"/>
  <c r="S1095" i="6"/>
  <c r="T1095" i="6"/>
  <c r="S1099" i="6"/>
  <c r="T1099" i="6"/>
  <c r="S1103" i="6"/>
  <c r="T1103" i="6"/>
  <c r="S1107" i="6"/>
  <c r="T1107" i="6"/>
  <c r="S1111" i="6"/>
  <c r="T1111" i="6"/>
  <c r="S1115" i="6"/>
  <c r="T1115" i="6"/>
  <c r="S1119" i="6"/>
  <c r="T1119" i="6"/>
  <c r="S1123" i="6"/>
  <c r="T1123" i="6"/>
  <c r="S1127" i="6"/>
  <c r="T1127" i="6"/>
  <c r="S1131" i="6"/>
  <c r="T1131" i="6"/>
  <c r="S1135" i="6"/>
  <c r="T1135" i="6"/>
  <c r="S1139" i="6"/>
  <c r="T1139" i="6"/>
  <c r="S1178" i="6"/>
  <c r="T1178" i="6"/>
  <c r="S1214" i="6"/>
  <c r="T1214" i="6"/>
  <c r="S1187" i="6"/>
  <c r="T1187" i="6"/>
  <c r="Y404" i="6"/>
  <c r="AA404" i="6"/>
  <c r="AD404" i="6" s="1"/>
  <c r="AE404" i="6" s="1"/>
  <c r="AB820" i="6"/>
  <c r="S836" i="6"/>
  <c r="T836" i="6"/>
  <c r="AB858" i="6"/>
  <c r="J960" i="6"/>
  <c r="J976" i="6"/>
  <c r="AD1086" i="6"/>
  <c r="AE1086" i="6" s="1"/>
  <c r="AF1086" i="6" s="1"/>
  <c r="AG1086" i="6" s="1"/>
  <c r="AD1102" i="6"/>
  <c r="AE1102" i="6" s="1"/>
  <c r="AD1118" i="6"/>
  <c r="AE1118" i="6" s="1"/>
  <c r="AF1118" i="6" s="1"/>
  <c r="AG1118" i="6" s="1"/>
  <c r="S1168" i="6"/>
  <c r="T1168" i="6"/>
  <c r="S1184" i="6"/>
  <c r="T1184" i="6"/>
  <c r="AB1044" i="6"/>
  <c r="AD1200" i="6"/>
  <c r="AE1200" i="6" s="1"/>
  <c r="AF1200" i="6" s="1"/>
  <c r="AG1200" i="6" s="1"/>
  <c r="AF1128" i="6"/>
  <c r="AG1128" i="6" s="1"/>
  <c r="S1142" i="6"/>
  <c r="T1142" i="6"/>
  <c r="S1146" i="6"/>
  <c r="T1146" i="6"/>
  <c r="S1150" i="6"/>
  <c r="T1150" i="6"/>
  <c r="S1154" i="6"/>
  <c r="T1154" i="6"/>
  <c r="S1158" i="6"/>
  <c r="T1158" i="6"/>
  <c r="S1162" i="6"/>
  <c r="T1162" i="6"/>
  <c r="AB1176" i="6"/>
  <c r="AD1188" i="6"/>
  <c r="AE1188" i="6" s="1"/>
  <c r="AF1188" i="6" s="1"/>
  <c r="AG1188" i="6" s="1"/>
  <c r="S1163" i="6"/>
  <c r="T1163" i="6"/>
  <c r="S1171" i="6"/>
  <c r="T1171" i="6"/>
  <c r="S1179" i="6"/>
  <c r="T1179" i="6"/>
  <c r="AD1210" i="6"/>
  <c r="AE1210" i="6" s="1"/>
  <c r="AF1210" i="6" s="1"/>
  <c r="AG1210" i="6" s="1"/>
  <c r="Y1342" i="6"/>
  <c r="AF1342" i="6" s="1"/>
  <c r="AG1342" i="6" s="1"/>
  <c r="Y1365" i="6"/>
  <c r="AF1365" i="6" s="1"/>
  <c r="AG1365" i="6" s="1"/>
  <c r="AB71" i="6"/>
  <c r="AB137" i="6"/>
  <c r="S143" i="6"/>
  <c r="T143" i="6"/>
  <c r="S147" i="6"/>
  <c r="T147" i="6"/>
  <c r="S152" i="6"/>
  <c r="T152" i="6"/>
  <c r="S248" i="6"/>
  <c r="T248" i="6"/>
  <c r="J400" i="6"/>
  <c r="J409" i="6"/>
  <c r="S264" i="6"/>
  <c r="T264" i="6"/>
  <c r="J397" i="6"/>
  <c r="J396" i="6"/>
  <c r="J405" i="6"/>
  <c r="J410" i="6"/>
  <c r="AB498" i="6"/>
  <c r="AF498" i="6" s="1"/>
  <c r="AG498" i="6" s="1"/>
  <c r="J506" i="6"/>
  <c r="AD209" i="6"/>
  <c r="AE209" i="6" s="1"/>
  <c r="AB209" i="6"/>
  <c r="AB355" i="6"/>
  <c r="AD388" i="6"/>
  <c r="AE388" i="6" s="1"/>
  <c r="AF388" i="6" s="1"/>
  <c r="AG388" i="6" s="1"/>
  <c r="J705" i="6"/>
  <c r="J721" i="6"/>
  <c r="J737" i="6"/>
  <c r="J753" i="6"/>
  <c r="J513" i="6"/>
  <c r="AB731" i="6"/>
  <c r="AB747" i="6"/>
  <c r="AB995" i="6"/>
  <c r="AB1035" i="6"/>
  <c r="T1048" i="6"/>
  <c r="T1050" i="6"/>
  <c r="T1052" i="6"/>
  <c r="T1054" i="6"/>
  <c r="T1056" i="6"/>
  <c r="T1058" i="6"/>
  <c r="T1060" i="6"/>
  <c r="T1062" i="6"/>
  <c r="T1064" i="6"/>
  <c r="T1066" i="6"/>
  <c r="T1068" i="6"/>
  <c r="T1070" i="6"/>
  <c r="S1072" i="6"/>
  <c r="T1072" i="6"/>
  <c r="AD1085" i="6"/>
  <c r="AE1085" i="6" s="1"/>
  <c r="AF1085" i="6" s="1"/>
  <c r="AG1085" i="6" s="1"/>
  <c r="S1100" i="6"/>
  <c r="T1100" i="6"/>
  <c r="S1104" i="6"/>
  <c r="T1104" i="6"/>
  <c r="S1120" i="6"/>
  <c r="T1120" i="6"/>
  <c r="S1124" i="6"/>
  <c r="T1124" i="6"/>
  <c r="S1128" i="6"/>
  <c r="T1128" i="6"/>
  <c r="AD1137" i="6"/>
  <c r="AE1137" i="6" s="1"/>
  <c r="AF1137" i="6" s="1"/>
  <c r="AG1137" i="6" s="1"/>
  <c r="AD1153" i="6"/>
  <c r="AE1153" i="6" s="1"/>
  <c r="AF1153" i="6" s="1"/>
  <c r="AG1153" i="6" s="1"/>
  <c r="AD1161" i="6"/>
  <c r="AE1161" i="6" s="1"/>
  <c r="AF1161" i="6" s="1"/>
  <c r="AG1161" i="6" s="1"/>
  <c r="AB991" i="6"/>
  <c r="AD1131" i="6"/>
  <c r="AE1131" i="6" s="1"/>
  <c r="AF1131" i="6" s="1"/>
  <c r="AG1131" i="6" s="1"/>
  <c r="S1169" i="6"/>
  <c r="T1169" i="6"/>
  <c r="X1283" i="6"/>
  <c r="T1172" i="6"/>
  <c r="AF1098" i="6"/>
  <c r="AG1098" i="6" s="1"/>
  <c r="AF1130" i="6"/>
  <c r="AG1130" i="6" s="1"/>
  <c r="AD1214" i="6"/>
  <c r="AE1214" i="6" s="1"/>
  <c r="AF1214" i="6" s="1"/>
  <c r="AG1214" i="6" s="1"/>
  <c r="AD1202" i="6"/>
  <c r="AE1202" i="6" s="1"/>
  <c r="AB1202" i="6"/>
  <c r="AF1076" i="6"/>
  <c r="AG1076" i="6" s="1"/>
  <c r="AF1092" i="6"/>
  <c r="AG1092" i="6" s="1"/>
  <c r="AF1108" i="6"/>
  <c r="AG1108" i="6" s="1"/>
  <c r="AF1124" i="6"/>
  <c r="AG1124" i="6" s="1"/>
  <c r="AF1140" i="6"/>
  <c r="AG1140" i="6" s="1"/>
  <c r="S1143" i="6"/>
  <c r="T1143" i="6"/>
  <c r="S1147" i="6"/>
  <c r="T1147" i="6"/>
  <c r="S1151" i="6"/>
  <c r="T1151" i="6"/>
  <c r="S1155" i="6"/>
  <c r="T1155" i="6"/>
  <c r="S1159" i="6"/>
  <c r="T1159" i="6"/>
  <c r="AD1206" i="6"/>
  <c r="AE1206" i="6" s="1"/>
  <c r="AF1206" i="6" s="1"/>
  <c r="AG1206" i="6" s="1"/>
  <c r="AD1198" i="6"/>
  <c r="AE1198" i="6" s="1"/>
  <c r="AF1198" i="6" s="1"/>
  <c r="AG1198" i="6" s="1"/>
  <c r="AF1364" i="6"/>
  <c r="AG1364" i="6" s="1"/>
  <c r="AB28" i="6"/>
  <c r="F28" i="6"/>
  <c r="AD141" i="6"/>
  <c r="AE141" i="6" s="1"/>
  <c r="AF141" i="6" s="1"/>
  <c r="AG141" i="6" s="1"/>
  <c r="AD153" i="6"/>
  <c r="AE153" i="6" s="1"/>
  <c r="AF153" i="6" s="1"/>
  <c r="AG153" i="6" s="1"/>
  <c r="AD151" i="6"/>
  <c r="AE151" i="6" s="1"/>
  <c r="AF151" i="6" s="1"/>
  <c r="AG151" i="6" s="1"/>
  <c r="AB240" i="6"/>
  <c r="S267" i="6"/>
  <c r="T267" i="6"/>
  <c r="J398" i="6"/>
  <c r="J388" i="6"/>
  <c r="J402" i="6"/>
  <c r="AD400" i="6"/>
  <c r="AE400" i="6" s="1"/>
  <c r="AF400" i="6" s="1"/>
  <c r="AG400" i="6" s="1"/>
  <c r="S268" i="6"/>
  <c r="T268" i="6"/>
  <c r="J386" i="6"/>
  <c r="J505" i="6"/>
  <c r="AB748" i="6"/>
  <c r="AD829" i="6"/>
  <c r="AE829" i="6" s="1"/>
  <c r="AF829" i="6" s="1"/>
  <c r="AG829" i="6" s="1"/>
  <c r="J509" i="6"/>
  <c r="J518" i="6"/>
  <c r="AD1049" i="6"/>
  <c r="AE1049" i="6" s="1"/>
  <c r="AF1049" i="6" s="1"/>
  <c r="AG1049" i="6" s="1"/>
  <c r="AD1053" i="6"/>
  <c r="AE1053" i="6" s="1"/>
  <c r="AF1053" i="6" s="1"/>
  <c r="AG1053" i="6" s="1"/>
  <c r="AD1055" i="6"/>
  <c r="AE1055" i="6" s="1"/>
  <c r="AF1055" i="6" s="1"/>
  <c r="AG1055" i="6" s="1"/>
  <c r="AD1057" i="6"/>
  <c r="AE1057" i="6" s="1"/>
  <c r="AF1057" i="6" s="1"/>
  <c r="AG1057" i="6" s="1"/>
  <c r="AD1059" i="6"/>
  <c r="AE1059" i="6" s="1"/>
  <c r="AF1059" i="6" s="1"/>
  <c r="AG1059" i="6" s="1"/>
  <c r="AD1061" i="6"/>
  <c r="AE1061" i="6" s="1"/>
  <c r="AF1061" i="6" s="1"/>
  <c r="AG1061" i="6" s="1"/>
  <c r="AD1063" i="6"/>
  <c r="AE1063" i="6" s="1"/>
  <c r="AF1063" i="6" s="1"/>
  <c r="AG1063" i="6" s="1"/>
  <c r="AD1065" i="6"/>
  <c r="AE1065" i="6" s="1"/>
  <c r="AF1065" i="6" s="1"/>
  <c r="AG1065" i="6" s="1"/>
  <c r="AD1069" i="6"/>
  <c r="AE1069" i="6" s="1"/>
  <c r="AF1069" i="6" s="1"/>
  <c r="AG1069" i="6" s="1"/>
  <c r="AD1071" i="6"/>
  <c r="AE1071" i="6" s="1"/>
  <c r="S1092" i="6"/>
  <c r="T1092" i="6"/>
  <c r="S1096" i="6"/>
  <c r="T1096" i="6"/>
  <c r="S1116" i="6"/>
  <c r="T1116" i="6"/>
  <c r="AF1151" i="6"/>
  <c r="AG1151" i="6" s="1"/>
  <c r="AB1182" i="6"/>
  <c r="AB864" i="6"/>
  <c r="T1183" i="6"/>
  <c r="AD1099" i="6"/>
  <c r="AE1099" i="6" s="1"/>
  <c r="AF1099" i="6" s="1"/>
  <c r="AG1099" i="6" s="1"/>
  <c r="AD891" i="6"/>
  <c r="AE891" i="6" s="1"/>
  <c r="AF891" i="6" s="1"/>
  <c r="AG891" i="6" s="1"/>
  <c r="AD923" i="6"/>
  <c r="AE923" i="6" s="1"/>
  <c r="AB923" i="6"/>
  <c r="S1199" i="6"/>
  <c r="T1199" i="6"/>
  <c r="F1396" i="6"/>
  <c r="AF1143" i="6"/>
  <c r="AG1143" i="6" s="1"/>
  <c r="AF1088" i="6"/>
  <c r="AG1088" i="6" s="1"/>
  <c r="AF1104" i="6"/>
  <c r="AG1104" i="6" s="1"/>
  <c r="AF1136" i="6"/>
  <c r="AG1136" i="6" s="1"/>
  <c r="S1144" i="6"/>
  <c r="T1144" i="6"/>
  <c r="S1148" i="6"/>
  <c r="T1148" i="6"/>
  <c r="S1152" i="6"/>
  <c r="T1152" i="6"/>
  <c r="S1156" i="6"/>
  <c r="T1156" i="6"/>
  <c r="S1160" i="6"/>
  <c r="T1160" i="6"/>
  <c r="AD1208" i="6"/>
  <c r="AE1208" i="6" s="1"/>
  <c r="AF1208" i="6" s="1"/>
  <c r="AG1208" i="6" s="1"/>
  <c r="S1175" i="6"/>
  <c r="T1175" i="6"/>
  <c r="AD1194" i="6"/>
  <c r="AE1194" i="6" s="1"/>
  <c r="AF1194" i="6" s="1"/>
  <c r="AG1194" i="6" s="1"/>
  <c r="Y16" i="6"/>
  <c r="AD144" i="6"/>
  <c r="AE144" i="6" s="1"/>
  <c r="AF144" i="6" s="1"/>
  <c r="AG144" i="6" s="1"/>
  <c r="S182" i="6"/>
  <c r="T182" i="6"/>
  <c r="AB82" i="6"/>
  <c r="S141" i="6"/>
  <c r="T141" i="6"/>
  <c r="S241" i="6"/>
  <c r="T241" i="6"/>
  <c r="S280" i="6"/>
  <c r="T280" i="6"/>
  <c r="J394" i="6"/>
  <c r="AB433" i="6"/>
  <c r="AF433" i="6" s="1"/>
  <c r="AG433" i="6" s="1"/>
  <c r="AD142" i="6"/>
  <c r="AE142" i="6" s="1"/>
  <c r="AF142" i="6" s="1"/>
  <c r="AG142" i="6" s="1"/>
  <c r="T187" i="6"/>
  <c r="S266" i="6"/>
  <c r="T266" i="6"/>
  <c r="AD220" i="6"/>
  <c r="AE220" i="6" s="1"/>
  <c r="AF220" i="6" s="1"/>
  <c r="AG220" i="6" s="1"/>
  <c r="S240" i="6"/>
  <c r="T240" i="6"/>
  <c r="S265" i="6"/>
  <c r="T265" i="6"/>
  <c r="AD200" i="6"/>
  <c r="AE200" i="6" s="1"/>
  <c r="AF200" i="6" s="1"/>
  <c r="AG200" i="6" s="1"/>
  <c r="AD208" i="6"/>
  <c r="AE208" i="6" s="1"/>
  <c r="AF208" i="6" s="1"/>
  <c r="AG208" i="6" s="1"/>
  <c r="J404" i="6"/>
  <c r="J697" i="6"/>
  <c r="J713" i="6"/>
  <c r="J729" i="6"/>
  <c r="J745" i="6"/>
  <c r="AB756" i="6"/>
  <c r="F756" i="6"/>
  <c r="AD756" i="6" s="1"/>
  <c r="AE756" i="6" s="1"/>
  <c r="J522" i="6"/>
  <c r="AB711" i="6"/>
  <c r="AB743" i="6"/>
  <c r="S845" i="6"/>
  <c r="T845" i="6"/>
  <c r="J514" i="6"/>
  <c r="J830" i="6"/>
  <c r="S846" i="6"/>
  <c r="T846" i="6"/>
  <c r="T1051" i="6"/>
  <c r="T1053" i="6"/>
  <c r="T1059" i="6"/>
  <c r="T1061" i="6"/>
  <c r="T1067" i="6"/>
  <c r="T1069" i="6"/>
  <c r="S1080" i="6"/>
  <c r="T1080" i="6"/>
  <c r="S1084" i="6"/>
  <c r="T1084" i="6"/>
  <c r="S1088" i="6"/>
  <c r="T1088" i="6"/>
  <c r="S1112" i="6"/>
  <c r="T1112" i="6"/>
  <c r="S1136" i="6"/>
  <c r="T1136" i="6"/>
  <c r="S1140" i="6"/>
  <c r="T1140" i="6"/>
  <c r="AF1149" i="6"/>
  <c r="AG1149" i="6" s="1"/>
  <c r="AF1157" i="6"/>
  <c r="AG1157" i="6" s="1"/>
  <c r="T1167" i="6"/>
  <c r="AD1115" i="6"/>
  <c r="AE1115" i="6" s="1"/>
  <c r="AF1115" i="6" s="1"/>
  <c r="AG1115" i="6" s="1"/>
  <c r="AD933" i="6"/>
  <c r="AE933" i="6" s="1"/>
  <c r="AD1083" i="6"/>
  <c r="AE1083" i="6" s="1"/>
  <c r="AF1083" i="6" s="1"/>
  <c r="AG1083" i="6" s="1"/>
  <c r="AD1087" i="6"/>
  <c r="AE1087" i="6" s="1"/>
  <c r="AF1087" i="6" s="1"/>
  <c r="AG1087" i="6" s="1"/>
  <c r="AD1095" i="6"/>
  <c r="AE1095" i="6" s="1"/>
  <c r="AF1095" i="6" s="1"/>
  <c r="AG1095" i="6" s="1"/>
  <c r="AD1111" i="6"/>
  <c r="AE1111" i="6" s="1"/>
  <c r="AF1111" i="6" s="1"/>
  <c r="AG1111" i="6" s="1"/>
  <c r="AD1127" i="6"/>
  <c r="AE1127" i="6" s="1"/>
  <c r="AF1127" i="6" s="1"/>
  <c r="AG1127" i="6" s="1"/>
  <c r="S1185" i="6"/>
  <c r="T1185" i="6"/>
  <c r="S1198" i="6"/>
  <c r="T1198" i="6"/>
  <c r="J906" i="6"/>
  <c r="S1196" i="6"/>
  <c r="T1196" i="6"/>
  <c r="S1170" i="6"/>
  <c r="T1170" i="6"/>
  <c r="AB1294" i="6"/>
  <c r="AF1294" i="6" s="1"/>
  <c r="AG1294" i="6" s="1"/>
  <c r="AB123" i="6"/>
  <c r="AD911" i="6"/>
  <c r="AE911" i="6" s="1"/>
  <c r="AF911" i="6" s="1"/>
  <c r="AG911" i="6" s="1"/>
  <c r="AD138" i="6"/>
  <c r="AE138" i="6" s="1"/>
  <c r="AF138" i="6" s="1"/>
  <c r="AG138" i="6" s="1"/>
  <c r="AB277" i="6"/>
  <c r="Y384" i="6"/>
  <c r="AF384" i="6" s="1"/>
  <c r="AG384" i="6" s="1"/>
  <c r="AB594" i="6"/>
  <c r="AF594" i="6" s="1"/>
  <c r="AG594" i="6" s="1"/>
  <c r="J712" i="6"/>
  <c r="J758" i="6"/>
  <c r="AB273" i="6"/>
  <c r="J548" i="6"/>
  <c r="AB1067" i="6"/>
  <c r="AB1071" i="6"/>
  <c r="AB1120" i="6"/>
  <c r="AF1120" i="6" s="1"/>
  <c r="AG1120" i="6" s="1"/>
  <c r="AB1320" i="6"/>
  <c r="AF1320" i="6" s="1"/>
  <c r="AG1320" i="6" s="1"/>
  <c r="J521" i="6"/>
  <c r="J967" i="6"/>
  <c r="AB1261" i="6"/>
  <c r="AF1261" i="6" s="1"/>
  <c r="AG1261" i="6" s="1"/>
  <c r="AB1402" i="6"/>
  <c r="AF1402" i="6" s="1"/>
  <c r="AG1402" i="6" s="1"/>
  <c r="AB1098" i="6"/>
  <c r="J515" i="6"/>
  <c r="T1212" i="6"/>
  <c r="AB16" i="6"/>
  <c r="X447" i="6"/>
  <c r="AB459" i="6"/>
  <c r="AF459" i="6" s="1"/>
  <c r="AG459" i="6" s="1"/>
  <c r="J732" i="6"/>
  <c r="AD879" i="6"/>
  <c r="AE879" i="6" s="1"/>
  <c r="X484" i="6"/>
  <c r="J740" i="6"/>
  <c r="J326" i="6"/>
  <c r="AB365" i="6"/>
  <c r="J391" i="6"/>
  <c r="J701" i="6"/>
  <c r="J748" i="6"/>
  <c r="AD154" i="6"/>
  <c r="AE154" i="6" s="1"/>
  <c r="AF154" i="6" s="1"/>
  <c r="AG154" i="6" s="1"/>
  <c r="J958" i="6"/>
  <c r="J974" i="6"/>
  <c r="J990" i="6"/>
  <c r="AB933" i="6"/>
  <c r="T1166" i="6"/>
  <c r="T1202" i="6"/>
  <c r="T1182" i="6"/>
  <c r="AB374" i="6"/>
  <c r="AF374" i="6" s="1"/>
  <c r="AG374" i="6" s="1"/>
  <c r="J390" i="6"/>
  <c r="J511" i="6"/>
  <c r="J704" i="6"/>
  <c r="J736" i="6"/>
  <c r="T788" i="6"/>
  <c r="AB1102" i="6"/>
  <c r="T1177" i="6"/>
  <c r="S1215" i="6"/>
  <c r="T1215" i="6"/>
  <c r="J384" i="6"/>
  <c r="J392" i="6"/>
  <c r="J716" i="6"/>
  <c r="J700" i="6"/>
  <c r="J733" i="6"/>
  <c r="J963" i="6"/>
  <c r="J979" i="6"/>
  <c r="AD939" i="6"/>
  <c r="AE939" i="6" s="1"/>
  <c r="AF939" i="6" s="1"/>
  <c r="AG939" i="6" s="1"/>
  <c r="J987" i="6"/>
  <c r="J955" i="6"/>
  <c r="J966" i="6"/>
  <c r="J982" i="6"/>
  <c r="AB248" i="6"/>
  <c r="T812" i="6"/>
  <c r="AB590" i="6"/>
  <c r="F590" i="6"/>
  <c r="Y590" i="6" s="1"/>
  <c r="J517" i="6"/>
  <c r="J978" i="6"/>
  <c r="J519" i="6"/>
  <c r="S1186" i="6"/>
  <c r="T1186" i="6"/>
  <c r="J330" i="6"/>
  <c r="X442" i="6"/>
  <c r="J708" i="6"/>
  <c r="AB879" i="6"/>
  <c r="J327" i="6"/>
  <c r="J383" i="6"/>
  <c r="J401" i="6"/>
  <c r="AB502" i="6"/>
  <c r="AF502" i="6" s="1"/>
  <c r="AG502" i="6" s="1"/>
  <c r="J744" i="6"/>
  <c r="AB211" i="6"/>
  <c r="J393" i="6"/>
  <c r="F431" i="6"/>
  <c r="AD431" i="6" s="1"/>
  <c r="AE431" i="6" s="1"/>
  <c r="AF431" i="6" s="1"/>
  <c r="AG431" i="6" s="1"/>
  <c r="AB455" i="6"/>
  <c r="AF455" i="6" s="1"/>
  <c r="AG455" i="6" s="1"/>
  <c r="AB468" i="6"/>
  <c r="AF468" i="6" s="1"/>
  <c r="AG468" i="6" s="1"/>
  <c r="J954" i="6"/>
  <c r="AB1116" i="6"/>
  <c r="AF1116" i="6" s="1"/>
  <c r="AG1116" i="6" s="1"/>
  <c r="J950" i="6"/>
  <c r="J971" i="6"/>
  <c r="AB1361" i="6"/>
  <c r="AF1361" i="6" s="1"/>
  <c r="AG1361" i="6" s="1"/>
  <c r="T1046" i="6"/>
  <c r="J406" i="6"/>
  <c r="J752" i="6"/>
  <c r="J728" i="6"/>
  <c r="J986" i="6"/>
  <c r="J523" i="6"/>
  <c r="J717" i="6"/>
  <c r="J983" i="6"/>
  <c r="AB1114" i="6"/>
  <c r="AF1114" i="6" s="1"/>
  <c r="AG1114" i="6" s="1"/>
  <c r="T1044" i="6"/>
  <c r="J325" i="6"/>
  <c r="AB1082" i="6"/>
  <c r="AF1082" i="6" s="1"/>
  <c r="AG1082" i="6" s="1"/>
  <c r="J970" i="6"/>
  <c r="AB170" i="6"/>
  <c r="J323" i="6"/>
  <c r="T31" i="6"/>
  <c r="T69" i="6"/>
  <c r="T73" i="6"/>
  <c r="X66" i="6"/>
  <c r="AA66" i="6" s="1"/>
  <c r="AD66" i="6" s="1"/>
  <c r="AE66" i="6" s="1"/>
  <c r="AB77" i="6"/>
  <c r="X72" i="6"/>
  <c r="X76" i="6"/>
  <c r="AD16" i="6"/>
  <c r="AE16" i="6" s="1"/>
  <c r="Y48" i="6"/>
  <c r="I74" i="6"/>
  <c r="J74" i="6" s="1"/>
  <c r="Y59" i="6"/>
  <c r="I78" i="6"/>
  <c r="AD78" i="6"/>
  <c r="AE78" i="6" s="1"/>
  <c r="I39" i="6"/>
  <c r="J39" i="6" s="1"/>
  <c r="I15" i="6"/>
  <c r="J15" i="6" s="1"/>
  <c r="I69" i="6"/>
  <c r="J69" i="6" s="1"/>
  <c r="J77" i="6"/>
  <c r="T81" i="6"/>
  <c r="X69" i="6"/>
  <c r="Y69" i="6" s="1"/>
  <c r="X80" i="6"/>
  <c r="AA80" i="6" s="1"/>
  <c r="AD80" i="6" s="1"/>
  <c r="AE80" i="6" s="1"/>
  <c r="T63" i="6"/>
  <c r="AA393" i="6"/>
  <c r="AD393" i="6" s="1"/>
  <c r="AE393" i="6" s="1"/>
  <c r="AF393" i="6" s="1"/>
  <c r="AG393" i="6" s="1"/>
  <c r="X1256" i="6"/>
  <c r="X1150" i="6"/>
  <c r="Y625" i="6"/>
  <c r="AF625" i="6" s="1"/>
  <c r="AG625" i="6" s="1"/>
  <c r="X449" i="6"/>
  <c r="X554" i="6"/>
  <c r="Y554" i="6" s="1"/>
  <c r="X595" i="6"/>
  <c r="Y595" i="6" s="1"/>
  <c r="X198" i="6"/>
  <c r="X927" i="6"/>
  <c r="X901" i="6"/>
  <c r="X1077" i="6"/>
  <c r="X1097" i="6"/>
  <c r="X1117" i="6"/>
  <c r="X1133" i="6"/>
  <c r="Y1176" i="6"/>
  <c r="AF1176" i="6" s="1"/>
  <c r="AG1176" i="6" s="1"/>
  <c r="AA29" i="6"/>
  <c r="AD29" i="6" s="1"/>
  <c r="AE29" i="6" s="1"/>
  <c r="Y25" i="6"/>
  <c r="AA25" i="6"/>
  <c r="AD25" i="6" s="1"/>
  <c r="AE25" i="6" s="1"/>
  <c r="AD54" i="6"/>
  <c r="AE54" i="6" s="1"/>
  <c r="AF54" i="6" s="1"/>
  <c r="I65" i="6"/>
  <c r="J65" i="6" s="1"/>
  <c r="X75" i="6"/>
  <c r="Y75" i="6" s="1"/>
  <c r="I70" i="6"/>
  <c r="J70" i="6" s="1"/>
  <c r="AD74" i="6"/>
  <c r="AE74" i="6" s="1"/>
  <c r="AD70" i="6"/>
  <c r="AE70" i="6" s="1"/>
  <c r="X9" i="6"/>
  <c r="AB30" i="6"/>
  <c r="AD30" i="6"/>
  <c r="AE30" i="6" s="1"/>
  <c r="J12" i="6"/>
  <c r="Y395" i="6"/>
  <c r="AA395" i="6"/>
  <c r="AD395" i="6" s="1"/>
  <c r="AE395" i="6" s="1"/>
  <c r="X1268" i="6"/>
  <c r="AA1334" i="6"/>
  <c r="AD1334" i="6" s="1"/>
  <c r="AE1334" i="6" s="1"/>
  <c r="AF1334" i="6" s="1"/>
  <c r="AG1334" i="6" s="1"/>
  <c r="AA771" i="6"/>
  <c r="AD771" i="6" s="1"/>
  <c r="AE771" i="6" s="1"/>
  <c r="AF771" i="6" s="1"/>
  <c r="AG771" i="6" s="1"/>
  <c r="AA783" i="6"/>
  <c r="AD783" i="6" s="1"/>
  <c r="AE783" i="6" s="1"/>
  <c r="AF783" i="6" s="1"/>
  <c r="AG783" i="6" s="1"/>
  <c r="X1385" i="6"/>
  <c r="X430" i="6"/>
  <c r="X598" i="6"/>
  <c r="X931" i="6"/>
  <c r="X1142" i="6"/>
  <c r="AA403" i="6"/>
  <c r="Y32" i="6"/>
  <c r="AA32" i="6"/>
  <c r="AD32" i="6" s="1"/>
  <c r="AE32" i="6" s="1"/>
  <c r="AA999" i="6"/>
  <c r="AD999" i="6" s="1"/>
  <c r="AE999" i="6" s="1"/>
  <c r="Y1035" i="6"/>
  <c r="AF1035" i="6" s="1"/>
  <c r="AG1035" i="6" s="1"/>
  <c r="AA1165" i="6"/>
  <c r="AD1165" i="6" s="1"/>
  <c r="AE1165" i="6" s="1"/>
  <c r="AA399" i="6"/>
  <c r="AD399" i="6" s="1"/>
  <c r="AE399" i="6" s="1"/>
  <c r="AF399" i="6" s="1"/>
  <c r="AG399" i="6" s="1"/>
  <c r="X551" i="6"/>
  <c r="AA1316" i="6"/>
  <c r="AA1341" i="6"/>
  <c r="AA1388" i="6"/>
  <c r="AD1388" i="6" s="1"/>
  <c r="AE1388" i="6" s="1"/>
  <c r="AF1388" i="6" s="1"/>
  <c r="AG1388" i="6" s="1"/>
  <c r="X28" i="6"/>
  <c r="X7" i="6"/>
  <c r="AA7" i="6" s="1"/>
  <c r="X242" i="6"/>
  <c r="X434" i="6"/>
  <c r="X877" i="6"/>
  <c r="X917" i="6"/>
  <c r="X1073" i="6"/>
  <c r="X1089" i="6"/>
  <c r="X1105" i="6"/>
  <c r="X1248" i="6"/>
  <c r="X1272" i="6"/>
  <c r="X850" i="6"/>
  <c r="X167" i="6"/>
  <c r="X439" i="6"/>
  <c r="H912" i="6"/>
  <c r="J912" i="6"/>
  <c r="AA123" i="6"/>
  <c r="AD123" i="6" s="1"/>
  <c r="AE123" i="6" s="1"/>
  <c r="AA422" i="6"/>
  <c r="AD422" i="6" s="1"/>
  <c r="AE422" i="6" s="1"/>
  <c r="AF422" i="6" s="1"/>
  <c r="AG422" i="6" s="1"/>
  <c r="AA407" i="6"/>
  <c r="AD407" i="6" s="1"/>
  <c r="AE407" i="6" s="1"/>
  <c r="AF407" i="6" s="1"/>
  <c r="AG407" i="6" s="1"/>
  <c r="X555" i="6"/>
  <c r="X432" i="6"/>
  <c r="AA1372" i="6"/>
  <c r="AD1372" i="6" s="1"/>
  <c r="AE1372" i="6" s="1"/>
  <c r="AF1372" i="6" s="1"/>
  <c r="AG1372" i="6" s="1"/>
  <c r="X885" i="6"/>
  <c r="X1274" i="6"/>
  <c r="X1265" i="6"/>
  <c r="X451" i="6"/>
  <c r="X446" i="6"/>
  <c r="X1158" i="6"/>
  <c r="X1144" i="6"/>
  <c r="X1148" i="6"/>
  <c r="X1152" i="6"/>
  <c r="X1156" i="6"/>
  <c r="X1160" i="6"/>
  <c r="H914" i="6"/>
  <c r="J914" i="6" s="1"/>
  <c r="Y268" i="6"/>
  <c r="X553" i="6"/>
  <c r="X599" i="6"/>
  <c r="Y599" i="6" s="1"/>
  <c r="X190" i="6"/>
  <c r="X172" i="6"/>
  <c r="X187" i="6"/>
  <c r="X909" i="6"/>
  <c r="X943" i="6"/>
  <c r="H551" i="6"/>
  <c r="I551" i="6"/>
  <c r="J104" i="6"/>
  <c r="J107" i="6"/>
  <c r="AA130" i="6"/>
  <c r="AD130" i="6" s="1"/>
  <c r="AE130" i="6" s="1"/>
  <c r="AD137" i="6"/>
  <c r="AE137" i="6" s="1"/>
  <c r="Y383" i="6"/>
  <c r="AA383" i="6"/>
  <c r="AD383" i="6" s="1"/>
  <c r="AE383" i="6" s="1"/>
  <c r="AA401" i="6"/>
  <c r="AD401" i="6" s="1"/>
  <c r="AE401" i="6" s="1"/>
  <c r="AF401" i="6" s="1"/>
  <c r="AG401" i="6" s="1"/>
  <c r="AA808" i="6"/>
  <c r="AD808" i="6" s="1"/>
  <c r="AE808" i="6" s="1"/>
  <c r="AA1332" i="6"/>
  <c r="AD1332" i="6" s="1"/>
  <c r="AE1332" i="6" s="1"/>
  <c r="AF1332" i="6" s="1"/>
  <c r="AG1332" i="6" s="1"/>
  <c r="X139" i="6"/>
  <c r="X227" i="6"/>
  <c r="X454" i="6"/>
  <c r="X166" i="6"/>
  <c r="X887" i="6"/>
  <c r="H920" i="6"/>
  <c r="J920" i="6" s="1"/>
  <c r="X1280" i="6"/>
  <c r="H898" i="6"/>
  <c r="J898" i="6" s="1"/>
  <c r="AA671" i="6"/>
  <c r="AD671" i="6" s="1"/>
  <c r="AE671" i="6" s="1"/>
  <c r="Y792" i="6"/>
  <c r="AF792" i="6" s="1"/>
  <c r="AG792" i="6" s="1"/>
  <c r="Y994" i="6"/>
  <c r="AF994" i="6" s="1"/>
  <c r="AG994" i="6" s="1"/>
  <c r="AA1163" i="6"/>
  <c r="AD1163" i="6" s="1"/>
  <c r="AE1163" i="6" s="1"/>
  <c r="Y1179" i="6"/>
  <c r="AF1179" i="6" s="1"/>
  <c r="AG1179" i="6" s="1"/>
  <c r="AA1186" i="6"/>
  <c r="AD1186" i="6" s="1"/>
  <c r="AE1186" i="6" s="1"/>
  <c r="X367" i="6"/>
  <c r="X271" i="6"/>
  <c r="AB271" i="6"/>
  <c r="H888" i="6"/>
  <c r="J888" i="6" s="1"/>
  <c r="H922" i="6"/>
  <c r="J922" i="6" s="1"/>
  <c r="X1146" i="6"/>
  <c r="X1154" i="6"/>
  <c r="X1162" i="6"/>
  <c r="H946" i="6"/>
  <c r="J946" i="6" s="1"/>
  <c r="X1196" i="6"/>
  <c r="Y819" i="6"/>
  <c r="AF819" i="6" s="1"/>
  <c r="AG819" i="6" s="1"/>
  <c r="X226" i="6"/>
  <c r="AA1375" i="6"/>
  <c r="Y1375" i="6" s="1"/>
  <c r="X176" i="6"/>
  <c r="X228" i="6"/>
  <c r="H890" i="6"/>
  <c r="J890" i="6" s="1"/>
  <c r="H896" i="6"/>
  <c r="J896" i="6" s="1"/>
  <c r="X1197" i="6"/>
  <c r="X941" i="6"/>
  <c r="X1296" i="6"/>
  <c r="Y673" i="6"/>
  <c r="AF673" i="6" s="1"/>
  <c r="AG673" i="6" s="1"/>
  <c r="Y824" i="6"/>
  <c r="AF824" i="6" s="1"/>
  <c r="AG824" i="6" s="1"/>
  <c r="Y1034" i="6"/>
  <c r="AF1034" i="6" s="1"/>
  <c r="AG1034" i="6" s="1"/>
  <c r="Y1019" i="6"/>
  <c r="AF1019" i="6" s="1"/>
  <c r="AG1019" i="6" s="1"/>
  <c r="Y1170" i="6"/>
  <c r="AF1170" i="6" s="1"/>
  <c r="AG1170" i="6" s="1"/>
  <c r="X186" i="6"/>
  <c r="AB186" i="6"/>
  <c r="H559" i="6"/>
  <c r="I559" i="6"/>
  <c r="X600" i="6"/>
  <c r="X919" i="6"/>
  <c r="H944" i="6"/>
  <c r="J944" i="6" s="1"/>
  <c r="X1212" i="6"/>
  <c r="X903" i="6"/>
  <c r="AD26" i="6"/>
  <c r="AE26" i="6" s="1"/>
  <c r="AF26" i="6" s="1"/>
  <c r="AG26" i="6" s="1"/>
  <c r="AD24" i="6"/>
  <c r="AE24" i="6" s="1"/>
  <c r="AF24" i="6" s="1"/>
  <c r="AG24" i="6" s="1"/>
  <c r="AD71" i="6"/>
  <c r="AE71" i="6" s="1"/>
  <c r="AD131" i="6"/>
  <c r="AE131" i="6" s="1"/>
  <c r="J19" i="6"/>
  <c r="AB29" i="6"/>
  <c r="J92" i="6"/>
  <c r="J122" i="6"/>
  <c r="S129" i="6"/>
  <c r="T129" i="6"/>
  <c r="AA12" i="6"/>
  <c r="AD12" i="6" s="1"/>
  <c r="AE12" i="6" s="1"/>
  <c r="Y12" i="6"/>
  <c r="AA670" i="6"/>
  <c r="AD670" i="6" s="1"/>
  <c r="AE670" i="6" s="1"/>
  <c r="Y670" i="6"/>
  <c r="AA155" i="6"/>
  <c r="AD155" i="6" s="1"/>
  <c r="AE155" i="6" s="1"/>
  <c r="Y155" i="6"/>
  <c r="Y391" i="6"/>
  <c r="AA391" i="6"/>
  <c r="AD391" i="6" s="1"/>
  <c r="AE391" i="6" s="1"/>
  <c r="AF391" i="6" s="1"/>
  <c r="AG391" i="6" s="1"/>
  <c r="AA36" i="6"/>
  <c r="AD36" i="6" s="1"/>
  <c r="AE36" i="6" s="1"/>
  <c r="AA116" i="6"/>
  <c r="AD116" i="6" s="1"/>
  <c r="AE116" i="6" s="1"/>
  <c r="J37" i="6"/>
  <c r="J14" i="6"/>
  <c r="AA102" i="6"/>
  <c r="AD102" i="6" s="1"/>
  <c r="AE102" i="6" s="1"/>
  <c r="Y106" i="6"/>
  <c r="Y108" i="6"/>
  <c r="Y133" i="6"/>
  <c r="AF133" i="6" s="1"/>
  <c r="AG133" i="6" s="1"/>
  <c r="Y325" i="6"/>
  <c r="AF325" i="6" s="1"/>
  <c r="AG325" i="6" s="1"/>
  <c r="Y366" i="6"/>
  <c r="AF366" i="6" s="1"/>
  <c r="AG366" i="6" s="1"/>
  <c r="AA409" i="6"/>
  <c r="AD409" i="6" s="1"/>
  <c r="AE409" i="6" s="1"/>
  <c r="AF409" i="6" s="1"/>
  <c r="AG409" i="6" s="1"/>
  <c r="AA507" i="6"/>
  <c r="AD507" i="6" s="1"/>
  <c r="AE507" i="6" s="1"/>
  <c r="AF507" i="6" s="1"/>
  <c r="AG507" i="6" s="1"/>
  <c r="AA524" i="6"/>
  <c r="AD524" i="6" s="1"/>
  <c r="AE524" i="6" s="1"/>
  <c r="AF524" i="6" s="1"/>
  <c r="AG524" i="6" s="1"/>
  <c r="AA667" i="6"/>
  <c r="AD667" i="6" s="1"/>
  <c r="AE667" i="6" s="1"/>
  <c r="AF667" i="6" s="1"/>
  <c r="AG667" i="6" s="1"/>
  <c r="AA760" i="6"/>
  <c r="AD760" i="6" s="1"/>
  <c r="AE760" i="6" s="1"/>
  <c r="AA763" i="6"/>
  <c r="AD763" i="6" s="1"/>
  <c r="AE763" i="6" s="1"/>
  <c r="AF763" i="6" s="1"/>
  <c r="AG763" i="6" s="1"/>
  <c r="AA776" i="6"/>
  <c r="AD776" i="6" s="1"/>
  <c r="AE776" i="6" s="1"/>
  <c r="AA779" i="6"/>
  <c r="AD779" i="6" s="1"/>
  <c r="AE779" i="6" s="1"/>
  <c r="AF779" i="6" s="1"/>
  <c r="AG779" i="6" s="1"/>
  <c r="Y793" i="6"/>
  <c r="AA845" i="6"/>
  <c r="AD845" i="6" s="1"/>
  <c r="AE845" i="6" s="1"/>
  <c r="AA848" i="6"/>
  <c r="AD848" i="6" s="1"/>
  <c r="AE848" i="6" s="1"/>
  <c r="AF848" i="6" s="1"/>
  <c r="AG848" i="6" s="1"/>
  <c r="AA1173" i="6"/>
  <c r="AA548" i="6"/>
  <c r="AD548" i="6" s="1"/>
  <c r="AE548" i="6" s="1"/>
  <c r="AF548" i="6" s="1"/>
  <c r="AG548" i="6" s="1"/>
  <c r="AA550" i="6"/>
  <c r="AD550" i="6" s="1"/>
  <c r="AE550" i="6" s="1"/>
  <c r="AF550" i="6" s="1"/>
  <c r="AG550" i="6" s="1"/>
  <c r="X448" i="6"/>
  <c r="X589" i="6"/>
  <c r="X622" i="6"/>
  <c r="X1349" i="6"/>
  <c r="X1324" i="6"/>
  <c r="AA1310" i="6"/>
  <c r="AD1310" i="6" s="1"/>
  <c r="AE1310" i="6" s="1"/>
  <c r="AF1310" i="6" s="1"/>
  <c r="AG1310" i="6" s="1"/>
  <c r="AA1397" i="6"/>
  <c r="AD1397" i="6" s="1"/>
  <c r="AE1397" i="6" s="1"/>
  <c r="AF1397" i="6" s="1"/>
  <c r="AG1397" i="6" s="1"/>
  <c r="X8" i="6"/>
  <c r="X53" i="6"/>
  <c r="X35" i="6"/>
  <c r="AB36" i="6"/>
  <c r="X183" i="6"/>
  <c r="X143" i="6"/>
  <c r="AA392" i="6"/>
  <c r="AD392" i="6" s="1"/>
  <c r="AE392" i="6" s="1"/>
  <c r="AF392" i="6" s="1"/>
  <c r="AG392" i="6" s="1"/>
  <c r="X473" i="6"/>
  <c r="X377" i="6"/>
  <c r="X480" i="6"/>
  <c r="H549" i="6"/>
  <c r="I549" i="6"/>
  <c r="X225" i="6"/>
  <c r="X472" i="6"/>
  <c r="H500" i="6"/>
  <c r="J500" i="6" s="1"/>
  <c r="AA521" i="6"/>
  <c r="Y521" i="6" s="1"/>
  <c r="H687" i="6"/>
  <c r="J687" i="6" s="1"/>
  <c r="X937" i="6"/>
  <c r="X889" i="6"/>
  <c r="X905" i="6"/>
  <c r="X921" i="6"/>
  <c r="H948" i="6"/>
  <c r="J948" i="6" s="1"/>
  <c r="H884" i="6"/>
  <c r="J884" i="6" s="1"/>
  <c r="H916" i="6"/>
  <c r="J916" i="6" s="1"/>
  <c r="X1211" i="6"/>
  <c r="X1275" i="6"/>
  <c r="X1281" i="6"/>
  <c r="X1203" i="6"/>
  <c r="T24" i="6"/>
  <c r="T26" i="6"/>
  <c r="J21" i="6"/>
  <c r="J36" i="6"/>
  <c r="J23" i="6"/>
  <c r="J29" i="6"/>
  <c r="J78" i="6"/>
  <c r="Y101" i="6"/>
  <c r="Y115" i="6"/>
  <c r="AA119" i="6"/>
  <c r="AD119" i="6" s="1"/>
  <c r="AE119" i="6" s="1"/>
  <c r="AF119" i="6" s="1"/>
  <c r="AG119" i="6" s="1"/>
  <c r="AA126" i="6"/>
  <c r="Y329" i="6"/>
  <c r="AF329" i="6" s="1"/>
  <c r="AG329" i="6" s="1"/>
  <c r="Y806" i="6"/>
  <c r="AF806" i="6" s="1"/>
  <c r="AG806" i="6" s="1"/>
  <c r="AA837" i="6"/>
  <c r="AD837" i="6" s="1"/>
  <c r="AE837" i="6" s="1"/>
  <c r="AF837" i="6" s="1"/>
  <c r="AG837" i="6" s="1"/>
  <c r="Y815" i="6"/>
  <c r="AF815" i="6" s="1"/>
  <c r="AG815" i="6" s="1"/>
  <c r="AA852" i="6"/>
  <c r="AD852" i="6" s="1"/>
  <c r="AE852" i="6" s="1"/>
  <c r="AF852" i="6" s="1"/>
  <c r="AG852" i="6" s="1"/>
  <c r="Y797" i="6"/>
  <c r="AA992" i="6"/>
  <c r="AD992" i="6" s="1"/>
  <c r="AE992" i="6" s="1"/>
  <c r="AF992" i="6" s="1"/>
  <c r="AG992" i="6" s="1"/>
  <c r="Y867" i="6"/>
  <c r="Y202" i="6"/>
  <c r="AF202" i="6" s="1"/>
  <c r="AG202" i="6" s="1"/>
  <c r="X441" i="6"/>
  <c r="X597" i="6"/>
  <c r="X1368" i="6"/>
  <c r="X1387" i="6"/>
  <c r="X1390" i="6"/>
  <c r="AA1353" i="6"/>
  <c r="AD1353" i="6" s="1"/>
  <c r="AE1353" i="6" s="1"/>
  <c r="AF1353" i="6" s="1"/>
  <c r="AG1353" i="6" s="1"/>
  <c r="AB147" i="6"/>
  <c r="X147" i="6"/>
  <c r="H375" i="6"/>
  <c r="J375" i="6" s="1"/>
  <c r="X378" i="6"/>
  <c r="X489" i="6"/>
  <c r="H567" i="6"/>
  <c r="I567" i="6"/>
  <c r="X279" i="6"/>
  <c r="X496" i="6"/>
  <c r="X504" i="6"/>
  <c r="Y504" i="6" s="1"/>
  <c r="X893" i="6"/>
  <c r="X925" i="6"/>
  <c r="X929" i="6"/>
  <c r="H876" i="6"/>
  <c r="J876" i="6" s="1"/>
  <c r="H908" i="6"/>
  <c r="J908" i="6" s="1"/>
  <c r="H940" i="6"/>
  <c r="J940" i="6" s="1"/>
  <c r="H932" i="6"/>
  <c r="J932" i="6" s="1"/>
  <c r="X935" i="6"/>
  <c r="X1252" i="6"/>
  <c r="I1231" i="6"/>
  <c r="H1231" i="6"/>
  <c r="X1244" i="6"/>
  <c r="X1330" i="6"/>
  <c r="X1326" i="6"/>
  <c r="X149" i="6"/>
  <c r="AB149" i="6"/>
  <c r="X152" i="6"/>
  <c r="AA396" i="6"/>
  <c r="H480" i="6"/>
  <c r="J480" i="6" s="1"/>
  <c r="X505" i="6"/>
  <c r="Y505" i="6" s="1"/>
  <c r="H553" i="6"/>
  <c r="J553" i="6" s="1"/>
  <c r="I553" i="6"/>
  <c r="H566" i="6"/>
  <c r="I566" i="6"/>
  <c r="H627" i="6"/>
  <c r="J627" i="6" s="1"/>
  <c r="H679" i="6"/>
  <c r="J679" i="6" s="1"/>
  <c r="H695" i="6"/>
  <c r="J695" i="6" s="1"/>
  <c r="X846" i="6"/>
  <c r="X881" i="6"/>
  <c r="X897" i="6"/>
  <c r="X913" i="6"/>
  <c r="AA517" i="6"/>
  <c r="AD517" i="6" s="1"/>
  <c r="AE517" i="6" s="1"/>
  <c r="AF517" i="6" s="1"/>
  <c r="AG517" i="6" s="1"/>
  <c r="H900" i="6"/>
  <c r="J900" i="6" s="1"/>
  <c r="X945" i="6"/>
  <c r="X1260" i="6"/>
  <c r="X1216" i="6"/>
  <c r="J18" i="6"/>
  <c r="AD67" i="6"/>
  <c r="AE67" i="6" s="1"/>
  <c r="AA385" i="6"/>
  <c r="AD385" i="6" s="1"/>
  <c r="AE385" i="6" s="1"/>
  <c r="AF385" i="6" s="1"/>
  <c r="AG385" i="6" s="1"/>
  <c r="AA510" i="6"/>
  <c r="AD510" i="6" s="1"/>
  <c r="AE510" i="6" s="1"/>
  <c r="AF510" i="6" s="1"/>
  <c r="AG510" i="6" s="1"/>
  <c r="AA515" i="6"/>
  <c r="AD515" i="6" s="1"/>
  <c r="AE515" i="6" s="1"/>
  <c r="AF515" i="6" s="1"/>
  <c r="AG515" i="6" s="1"/>
  <c r="AA540" i="6"/>
  <c r="AD540" i="6" s="1"/>
  <c r="AE540" i="6" s="1"/>
  <c r="AF540" i="6" s="1"/>
  <c r="AG540" i="6" s="1"/>
  <c r="X179" i="6"/>
  <c r="AA1386" i="6"/>
  <c r="AD1386" i="6" s="1"/>
  <c r="AE1386" i="6" s="1"/>
  <c r="AF1386" i="6" s="1"/>
  <c r="AG1386" i="6" s="1"/>
  <c r="H496" i="6"/>
  <c r="J496" i="6" s="1"/>
  <c r="X192" i="6"/>
  <c r="AA408" i="6"/>
  <c r="AD408" i="6" s="1"/>
  <c r="AE408" i="6" s="1"/>
  <c r="AF408" i="6" s="1"/>
  <c r="AG408" i="6" s="1"/>
  <c r="H484" i="6"/>
  <c r="J484" i="6" s="1"/>
  <c r="H557" i="6"/>
  <c r="I557" i="6"/>
  <c r="H622" i="6"/>
  <c r="I622" i="6"/>
  <c r="H681" i="6"/>
  <c r="J681" i="6" s="1"/>
  <c r="H689" i="6"/>
  <c r="J689" i="6" s="1"/>
  <c r="H468" i="6"/>
  <c r="J468" i="6" s="1"/>
  <c r="AA509" i="6"/>
  <c r="AD509" i="6" s="1"/>
  <c r="AE509" i="6" s="1"/>
  <c r="AF509" i="6" s="1"/>
  <c r="AG509" i="6" s="1"/>
  <c r="H561" i="6"/>
  <c r="I561" i="6"/>
  <c r="X513" i="6"/>
  <c r="Y513" i="6" s="1"/>
  <c r="X949" i="6"/>
  <c r="H892" i="6"/>
  <c r="J892" i="6" s="1"/>
  <c r="H924" i="6"/>
  <c r="J924" i="6" s="1"/>
  <c r="X1300" i="6"/>
  <c r="X1301" i="6"/>
  <c r="X1297" i="6"/>
  <c r="AG23" i="6"/>
  <c r="X40" i="6"/>
  <c r="Y40" i="6" s="1"/>
  <c r="Y74" i="6"/>
  <c r="T15" i="6"/>
  <c r="AD59" i="6"/>
  <c r="AE59" i="6" s="1"/>
  <c r="AB14" i="6"/>
  <c r="AF14" i="6" s="1"/>
  <c r="AG14" i="6" s="1"/>
  <c r="T20" i="6"/>
  <c r="Y70" i="6"/>
  <c r="AF70" i="6" s="1"/>
  <c r="AG70" i="6" s="1"/>
  <c r="X47" i="6"/>
  <c r="Y63" i="6"/>
  <c r="X39" i="6"/>
  <c r="AA64" i="6"/>
  <c r="AD64" i="6" s="1"/>
  <c r="AE64" i="6" s="1"/>
  <c r="AF64" i="6" s="1"/>
  <c r="AG64" i="6" s="1"/>
  <c r="AA37" i="6"/>
  <c r="Y37" i="6" s="1"/>
  <c r="Y73" i="6"/>
  <c r="AF73" i="6" s="1"/>
  <c r="AG73" i="6" s="1"/>
  <c r="AA65" i="6"/>
  <c r="AD65" i="6" s="1"/>
  <c r="AE65" i="6" s="1"/>
  <c r="J34" i="6"/>
  <c r="Y80" i="6"/>
  <c r="S33" i="6"/>
  <c r="T33" i="6"/>
  <c r="AG54" i="6"/>
  <c r="AD79" i="6"/>
  <c r="AE79" i="6" s="1"/>
  <c r="J82" i="6"/>
  <c r="J73" i="6"/>
  <c r="X44" i="6"/>
  <c r="Y44" i="6" s="1"/>
  <c r="Y52" i="6"/>
  <c r="AF52" i="6" s="1"/>
  <c r="AG52" i="6" s="1"/>
  <c r="Y30" i="6"/>
  <c r="S61" i="6"/>
  <c r="T61" i="6"/>
  <c r="S62" i="6"/>
  <c r="T62" i="6"/>
  <c r="AA21" i="6"/>
  <c r="AD21" i="6" s="1"/>
  <c r="AE21" i="6" s="1"/>
  <c r="AF21" i="6" s="1"/>
  <c r="AG21" i="6" s="1"/>
  <c r="T72" i="6"/>
  <c r="Y79" i="6"/>
  <c r="T64" i="6"/>
  <c r="J81" i="6"/>
  <c r="X43" i="6"/>
  <c r="AA19" i="6"/>
  <c r="AD19" i="6" s="1"/>
  <c r="AE19" i="6" s="1"/>
  <c r="AF19" i="6" s="1"/>
  <c r="AG19" i="6" s="1"/>
  <c r="J35" i="6"/>
  <c r="Y67" i="6"/>
  <c r="AD63" i="6"/>
  <c r="AE63" i="6" s="1"/>
  <c r="AF63" i="6" s="1"/>
  <c r="AG63" i="6" s="1"/>
  <c r="AA55" i="6"/>
  <c r="Y55" i="6" s="1"/>
  <c r="J83" i="6"/>
  <c r="Y1400" i="6"/>
  <c r="AA1400" i="6"/>
  <c r="AD1400" i="6" s="1"/>
  <c r="AE1400" i="6" s="1"/>
  <c r="Y1315" i="6"/>
  <c r="AA1315" i="6"/>
  <c r="AD1315" i="6" s="1"/>
  <c r="AE1315" i="6" s="1"/>
  <c r="AA1344" i="6"/>
  <c r="Y1352" i="6"/>
  <c r="AA1352" i="6"/>
  <c r="AD1352" i="6" s="1"/>
  <c r="AE1352" i="6" s="1"/>
  <c r="Y1401" i="6"/>
  <c r="AA1401" i="6"/>
  <c r="AD1401" i="6" s="1"/>
  <c r="AE1401" i="6" s="1"/>
  <c r="Y1319" i="6"/>
  <c r="AA1319" i="6"/>
  <c r="AD1319" i="6" s="1"/>
  <c r="AE1319" i="6" s="1"/>
  <c r="Y1322" i="6"/>
  <c r="AA1322" i="6"/>
  <c r="AD1322" i="6" s="1"/>
  <c r="AE1322" i="6" s="1"/>
  <c r="Y1363" i="6"/>
  <c r="AA1363" i="6"/>
  <c r="AD1363" i="6" s="1"/>
  <c r="AE1363" i="6" s="1"/>
  <c r="Y110" i="6"/>
  <c r="AF110" i="6" s="1"/>
  <c r="AG110" i="6" s="1"/>
  <c r="Y118" i="6"/>
  <c r="Y327" i="6"/>
  <c r="AF327" i="6" s="1"/>
  <c r="AG327" i="6" s="1"/>
  <c r="Y369" i="6"/>
  <c r="AF369" i="6" s="1"/>
  <c r="AG369" i="6" s="1"/>
  <c r="AA389" i="6"/>
  <c r="AA397" i="6"/>
  <c r="AD397" i="6" s="1"/>
  <c r="AE397" i="6" s="1"/>
  <c r="AF397" i="6" s="1"/>
  <c r="AG397" i="6" s="1"/>
  <c r="AA405" i="6"/>
  <c r="AD405" i="6" s="1"/>
  <c r="AE405" i="6" s="1"/>
  <c r="AF405" i="6" s="1"/>
  <c r="AG405" i="6" s="1"/>
  <c r="AA518" i="6"/>
  <c r="AD518" i="6" s="1"/>
  <c r="AE518" i="6" s="1"/>
  <c r="AF518" i="6" s="1"/>
  <c r="AG518" i="6" s="1"/>
  <c r="AA511" i="6"/>
  <c r="AD511" i="6" s="1"/>
  <c r="AE511" i="6" s="1"/>
  <c r="AF511" i="6" s="1"/>
  <c r="AG511" i="6" s="1"/>
  <c r="AA519" i="6"/>
  <c r="AD519" i="6" s="1"/>
  <c r="AE519" i="6" s="1"/>
  <c r="AF519" i="6" s="1"/>
  <c r="AG519" i="6" s="1"/>
  <c r="AA623" i="6"/>
  <c r="AD623" i="6" s="1"/>
  <c r="AE623" i="6" s="1"/>
  <c r="AF623" i="6" s="1"/>
  <c r="AG623" i="6" s="1"/>
  <c r="Y689" i="6"/>
  <c r="AF689" i="6" s="1"/>
  <c r="AG689" i="6" s="1"/>
  <c r="AA840" i="6"/>
  <c r="AD840" i="6" s="1"/>
  <c r="AE840" i="6" s="1"/>
  <c r="Y868" i="6"/>
  <c r="Y1042" i="6"/>
  <c r="AF1042" i="6" s="1"/>
  <c r="AG1042" i="6" s="1"/>
  <c r="AA1171" i="6"/>
  <c r="AD1171" i="6" s="1"/>
  <c r="AE1171" i="6" s="1"/>
  <c r="AF1171" i="6" s="1"/>
  <c r="AG1171" i="6" s="1"/>
  <c r="AA1220" i="6"/>
  <c r="AD1220" i="6" s="1"/>
  <c r="AE1220" i="6" s="1"/>
  <c r="AF1220" i="6" s="1"/>
  <c r="AG1220" i="6" s="1"/>
  <c r="Y1178" i="6"/>
  <c r="AF1178" i="6" s="1"/>
  <c r="AG1178" i="6" s="1"/>
  <c r="Y1025" i="6"/>
  <c r="Y1041" i="6"/>
  <c r="AA1181" i="6"/>
  <c r="AD1181" i="6" s="1"/>
  <c r="AE1181" i="6" s="1"/>
  <c r="AF1181" i="6" s="1"/>
  <c r="AG1181" i="6" s="1"/>
  <c r="AA1168" i="6"/>
  <c r="AD1168" i="6" s="1"/>
  <c r="AE1168" i="6" s="1"/>
  <c r="AA34" i="6"/>
  <c r="AD34" i="6" s="1"/>
  <c r="AE34" i="6" s="1"/>
  <c r="X41" i="6"/>
  <c r="X45" i="6"/>
  <c r="H88" i="6"/>
  <c r="I88" i="6"/>
  <c r="X58" i="6"/>
  <c r="H112" i="6"/>
  <c r="I112" i="6"/>
  <c r="X161" i="6"/>
  <c r="X193" i="6"/>
  <c r="AB193" i="6"/>
  <c r="AA195" i="6"/>
  <c r="AD195" i="6" s="1"/>
  <c r="AE195" i="6" s="1"/>
  <c r="Y195" i="6"/>
  <c r="X165" i="6"/>
  <c r="AA199" i="6"/>
  <c r="AD199" i="6" s="1"/>
  <c r="AE199" i="6" s="1"/>
  <c r="Y199" i="6"/>
  <c r="X230" i="6"/>
  <c r="AB233" i="6"/>
  <c r="X233" i="6"/>
  <c r="AB238" i="6"/>
  <c r="X238" i="6"/>
  <c r="X223" i="6"/>
  <c r="X252" i="6"/>
  <c r="AB254" i="6"/>
  <c r="X254" i="6"/>
  <c r="AB256" i="6"/>
  <c r="X256" i="6"/>
  <c r="X258" i="6"/>
  <c r="AB260" i="6"/>
  <c r="X260" i="6"/>
  <c r="X264" i="6"/>
  <c r="X246" i="6"/>
  <c r="AB246" i="6"/>
  <c r="AB261" i="6"/>
  <c r="X261" i="6"/>
  <c r="X314" i="6"/>
  <c r="X322" i="6"/>
  <c r="I426" i="6"/>
  <c r="H426" i="6"/>
  <c r="I427" i="6"/>
  <c r="J427" i="6" s="1"/>
  <c r="H454" i="6"/>
  <c r="J454" i="6" s="1"/>
  <c r="I423" i="6"/>
  <c r="J423" i="6" s="1"/>
  <c r="H465" i="6"/>
  <c r="J465" i="6" s="1"/>
  <c r="H453" i="6"/>
  <c r="J453" i="6" s="1"/>
  <c r="X440" i="6"/>
  <c r="H458" i="6"/>
  <c r="J458" i="6" s="1"/>
  <c r="H589" i="6"/>
  <c r="I589" i="6"/>
  <c r="X558" i="6"/>
  <c r="Y558" i="6" s="1"/>
  <c r="X562" i="6"/>
  <c r="X566" i="6"/>
  <c r="Y566" i="6" s="1"/>
  <c r="H639" i="6"/>
  <c r="I639" i="6"/>
  <c r="H655" i="6"/>
  <c r="I655" i="6"/>
  <c r="H676" i="6"/>
  <c r="J676" i="6" s="1"/>
  <c r="H684" i="6"/>
  <c r="J684" i="6"/>
  <c r="H692" i="6"/>
  <c r="J692" i="6" s="1"/>
  <c r="H603" i="6"/>
  <c r="I603" i="6"/>
  <c r="H605" i="6"/>
  <c r="I605" i="6"/>
  <c r="H607" i="6"/>
  <c r="I607" i="6"/>
  <c r="H609" i="6"/>
  <c r="I609" i="6"/>
  <c r="H611" i="6"/>
  <c r="I611" i="6"/>
  <c r="H613" i="6"/>
  <c r="I613" i="6"/>
  <c r="H615" i="6"/>
  <c r="I615" i="6"/>
  <c r="H617" i="6"/>
  <c r="I617" i="6"/>
  <c r="H645" i="6"/>
  <c r="I645" i="6"/>
  <c r="H661" i="6"/>
  <c r="I661" i="6"/>
  <c r="H591" i="6"/>
  <c r="I591" i="6"/>
  <c r="J591" i="6"/>
  <c r="X609" i="6"/>
  <c r="Y609" i="6" s="1"/>
  <c r="X617" i="6"/>
  <c r="Y617" i="6" s="1"/>
  <c r="X621" i="6"/>
  <c r="H808" i="6"/>
  <c r="J808" i="6" s="1"/>
  <c r="H828" i="6"/>
  <c r="J828" i="6" s="1"/>
  <c r="H767" i="6"/>
  <c r="J767" i="6" s="1"/>
  <c r="H775" i="6"/>
  <c r="J775" i="6" s="1"/>
  <c r="H783" i="6"/>
  <c r="J783" i="6" s="1"/>
  <c r="H771" i="6"/>
  <c r="J771" i="6" s="1"/>
  <c r="H787" i="6"/>
  <c r="J787" i="6" s="1"/>
  <c r="H824" i="6"/>
  <c r="J824" i="6" s="1"/>
  <c r="AB865" i="6"/>
  <c r="H1014" i="6"/>
  <c r="J1014" i="6" s="1"/>
  <c r="X890" i="6"/>
  <c r="X922" i="6"/>
  <c r="X876" i="6"/>
  <c r="X908" i="6"/>
  <c r="X940" i="6"/>
  <c r="X878" i="6"/>
  <c r="X910" i="6"/>
  <c r="X942" i="6"/>
  <c r="H1026" i="6"/>
  <c r="J1026" i="6" s="1"/>
  <c r="X1217" i="6"/>
  <c r="AB1225" i="6"/>
  <c r="X1225" i="6"/>
  <c r="X896" i="6"/>
  <c r="X928" i="6"/>
  <c r="H993" i="6"/>
  <c r="J993" i="6" s="1"/>
  <c r="I1267" i="6"/>
  <c r="H1267" i="6"/>
  <c r="I1275" i="6"/>
  <c r="H1275" i="6"/>
  <c r="I1283" i="6"/>
  <c r="H1283" i="6"/>
  <c r="I1291" i="6"/>
  <c r="H1291" i="6"/>
  <c r="X1370" i="6"/>
  <c r="AA1379" i="6"/>
  <c r="AD1379" i="6" s="1"/>
  <c r="AE1379" i="6" s="1"/>
  <c r="AF1379" i="6" s="1"/>
  <c r="AG1379" i="6" s="1"/>
  <c r="I1247" i="6"/>
  <c r="H1247" i="6"/>
  <c r="I1263" i="6"/>
  <c r="H1263" i="6"/>
  <c r="I1269" i="6"/>
  <c r="H1269" i="6"/>
  <c r="I1284" i="6"/>
  <c r="H1284" i="6"/>
  <c r="I1299" i="6"/>
  <c r="H1299" i="6"/>
  <c r="X1305" i="6"/>
  <c r="X1309" i="6"/>
  <c r="X1339" i="6"/>
  <c r="I1346" i="6"/>
  <c r="H1346" i="6"/>
  <c r="J1346" i="6" s="1"/>
  <c r="X1374" i="6"/>
  <c r="X1404" i="6"/>
  <c r="I1270" i="6"/>
  <c r="J1270" i="6"/>
  <c r="H1270" i="6"/>
  <c r="I1278" i="6"/>
  <c r="H1278" i="6"/>
  <c r="I1286" i="6"/>
  <c r="H1286" i="6"/>
  <c r="I1294" i="6"/>
  <c r="H1294" i="6"/>
  <c r="I1295" i="6"/>
  <c r="H1295" i="6"/>
  <c r="AA1383" i="6"/>
  <c r="AD1383" i="6" s="1"/>
  <c r="AE1383" i="6" s="1"/>
  <c r="AF1383" i="6" s="1"/>
  <c r="AG1383" i="6" s="1"/>
  <c r="I1253" i="6"/>
  <c r="H1253" i="6"/>
  <c r="J1253" i="6" s="1"/>
  <c r="I1273" i="6"/>
  <c r="H1273" i="6"/>
  <c r="I1280" i="6"/>
  <c r="H1280" i="6"/>
  <c r="J1280" i="6" s="1"/>
  <c r="I1289" i="6"/>
  <c r="H1289" i="6"/>
  <c r="AA1381" i="6"/>
  <c r="AD1381" i="6" s="1"/>
  <c r="AE1381" i="6" s="1"/>
  <c r="AF1381" i="6" s="1"/>
  <c r="AG1381" i="6" s="1"/>
  <c r="AA1399" i="6"/>
  <c r="AA17" i="6"/>
  <c r="Y17" i="6" s="1"/>
  <c r="AA72" i="6"/>
  <c r="AB72" i="6" s="1"/>
  <c r="Y114" i="6"/>
  <c r="AA135" i="6"/>
  <c r="AD135" i="6" s="1"/>
  <c r="AE135" i="6" s="1"/>
  <c r="AA111" i="6"/>
  <c r="AD111" i="6" s="1"/>
  <c r="AE111" i="6" s="1"/>
  <c r="AF111" i="6" s="1"/>
  <c r="AG111" i="6" s="1"/>
  <c r="Y97" i="6"/>
  <c r="Y112" i="6"/>
  <c r="AF112" i="6" s="1"/>
  <c r="AG112" i="6" s="1"/>
  <c r="Y109" i="6"/>
  <c r="Y361" i="6"/>
  <c r="AF361" i="6" s="1"/>
  <c r="AG361" i="6" s="1"/>
  <c r="AA390" i="6"/>
  <c r="AD390" i="6" s="1"/>
  <c r="AE390" i="6" s="1"/>
  <c r="AF390" i="6" s="1"/>
  <c r="AG390" i="6" s="1"/>
  <c r="AA532" i="6"/>
  <c r="AD532" i="6" s="1"/>
  <c r="AE532" i="6" s="1"/>
  <c r="AF532" i="6" s="1"/>
  <c r="AG532" i="6" s="1"/>
  <c r="AA545" i="6"/>
  <c r="AD545" i="6" s="1"/>
  <c r="AE545" i="6" s="1"/>
  <c r="AF545" i="6" s="1"/>
  <c r="AG545" i="6" s="1"/>
  <c r="AA626" i="6"/>
  <c r="AD626" i="6" s="1"/>
  <c r="AE626" i="6" s="1"/>
  <c r="AF626" i="6" s="1"/>
  <c r="AG626" i="6" s="1"/>
  <c r="Y790" i="6"/>
  <c r="AF790" i="6" s="1"/>
  <c r="AG790" i="6" s="1"/>
  <c r="Y814" i="6"/>
  <c r="AF814" i="6" s="1"/>
  <c r="AG814" i="6" s="1"/>
  <c r="Y677" i="6"/>
  <c r="AF677" i="6" s="1"/>
  <c r="AG677" i="6" s="1"/>
  <c r="Y693" i="6"/>
  <c r="AF693" i="6" s="1"/>
  <c r="AG693" i="6" s="1"/>
  <c r="Y672" i="6"/>
  <c r="AF672" i="6" s="1"/>
  <c r="AG672" i="6" s="1"/>
  <c r="Y800" i="6"/>
  <c r="AF800" i="6" s="1"/>
  <c r="AG800" i="6" s="1"/>
  <c r="Y809" i="6"/>
  <c r="Y787" i="6"/>
  <c r="AF787" i="6" s="1"/>
  <c r="AG787" i="6" s="1"/>
  <c r="Y801" i="6"/>
  <c r="AA832" i="6"/>
  <c r="AD832" i="6" s="1"/>
  <c r="AE832" i="6" s="1"/>
  <c r="Y847" i="6"/>
  <c r="AF847" i="6" s="1"/>
  <c r="AG847" i="6" s="1"/>
  <c r="AA851" i="6"/>
  <c r="AD851" i="6" s="1"/>
  <c r="AE851" i="6" s="1"/>
  <c r="AF851" i="6" s="1"/>
  <c r="AG851" i="6" s="1"/>
  <c r="Y864" i="6"/>
  <c r="Y1018" i="6"/>
  <c r="AF1018" i="6" s="1"/>
  <c r="AG1018" i="6" s="1"/>
  <c r="Y1023" i="6"/>
  <c r="AF1023" i="6" s="1"/>
  <c r="AG1023" i="6" s="1"/>
  <c r="Y1039" i="6"/>
  <c r="AF1039" i="6" s="1"/>
  <c r="AG1039" i="6" s="1"/>
  <c r="Y1027" i="6"/>
  <c r="AF1027" i="6" s="1"/>
  <c r="AG1027" i="6" s="1"/>
  <c r="Y1043" i="6"/>
  <c r="AF1043" i="6" s="1"/>
  <c r="AG1043" i="6" s="1"/>
  <c r="X6" i="6"/>
  <c r="AA6" i="6" s="1"/>
  <c r="AD6" i="6" s="1"/>
  <c r="AE6" i="6" s="1"/>
  <c r="AA68" i="6"/>
  <c r="AB68" i="6" s="1"/>
  <c r="H87" i="6"/>
  <c r="I87" i="6"/>
  <c r="H90" i="6"/>
  <c r="I90" i="6"/>
  <c r="AA49" i="6"/>
  <c r="Y49" i="6"/>
  <c r="X125" i="6"/>
  <c r="X60" i="6"/>
  <c r="H110" i="6"/>
  <c r="I110" i="6"/>
  <c r="X189" i="6"/>
  <c r="X236" i="6"/>
  <c r="I241" i="6"/>
  <c r="H241" i="6"/>
  <c r="AB201" i="6"/>
  <c r="X201" i="6"/>
  <c r="AA191" i="6"/>
  <c r="AD191" i="6" s="1"/>
  <c r="AE191" i="6" s="1"/>
  <c r="Y191" i="6"/>
  <c r="AA203" i="6"/>
  <c r="AD203" i="6" s="1"/>
  <c r="AE203" i="6" s="1"/>
  <c r="Y203" i="6"/>
  <c r="AB217" i="6"/>
  <c r="X217" i="6"/>
  <c r="X232" i="6"/>
  <c r="X224" i="6"/>
  <c r="I249" i="6"/>
  <c r="H249" i="6"/>
  <c r="X316" i="6"/>
  <c r="H309" i="6"/>
  <c r="J309" i="6"/>
  <c r="H310" i="6"/>
  <c r="J310" i="6" s="1"/>
  <c r="H312" i="6"/>
  <c r="J312" i="6" s="1"/>
  <c r="H314" i="6"/>
  <c r="J314" i="6" s="1"/>
  <c r="H316" i="6"/>
  <c r="J316" i="6" s="1"/>
  <c r="H318" i="6"/>
  <c r="J318" i="6" s="1"/>
  <c r="H320" i="6"/>
  <c r="J320" i="6" s="1"/>
  <c r="H322" i="6"/>
  <c r="J322" i="6" s="1"/>
  <c r="H307" i="6"/>
  <c r="J307" i="6"/>
  <c r="I416" i="6"/>
  <c r="H416" i="6"/>
  <c r="H437" i="6"/>
  <c r="J437" i="6" s="1"/>
  <c r="H461" i="6"/>
  <c r="J461" i="6" s="1"/>
  <c r="I422" i="6"/>
  <c r="H422" i="6"/>
  <c r="I419" i="6"/>
  <c r="J419" i="6" s="1"/>
  <c r="H467" i="6"/>
  <c r="J467" i="6" s="1"/>
  <c r="H471" i="6"/>
  <c r="J471" i="6" s="1"/>
  <c r="H475" i="6"/>
  <c r="J475" i="6" s="1"/>
  <c r="H479" i="6"/>
  <c r="J479" i="6" s="1"/>
  <c r="H483" i="6"/>
  <c r="J483" i="6" s="1"/>
  <c r="H487" i="6"/>
  <c r="J487" i="6" s="1"/>
  <c r="H491" i="6"/>
  <c r="J491" i="6" s="1"/>
  <c r="H495" i="6"/>
  <c r="J495" i="6" s="1"/>
  <c r="H499" i="6"/>
  <c r="J499" i="6" s="1"/>
  <c r="H503" i="6"/>
  <c r="J503" i="6" s="1"/>
  <c r="I420" i="6"/>
  <c r="H420" i="6"/>
  <c r="J420" i="6" s="1"/>
  <c r="H442" i="6"/>
  <c r="J442" i="6" s="1"/>
  <c r="H449" i="6"/>
  <c r="J449" i="6" s="1"/>
  <c r="H643" i="6"/>
  <c r="I643" i="6"/>
  <c r="H659" i="6"/>
  <c r="I659" i="6"/>
  <c r="H682" i="6"/>
  <c r="J682" i="6" s="1"/>
  <c r="X559" i="6"/>
  <c r="X563" i="6"/>
  <c r="X567" i="6"/>
  <c r="H597" i="6"/>
  <c r="J597" i="6" s="1"/>
  <c r="I597" i="6"/>
  <c r="H633" i="6"/>
  <c r="I633" i="6"/>
  <c r="H649" i="6"/>
  <c r="I649" i="6"/>
  <c r="X569" i="6"/>
  <c r="AA569" i="6" s="1"/>
  <c r="AD569" i="6" s="1"/>
  <c r="AE569" i="6" s="1"/>
  <c r="X571" i="6"/>
  <c r="Y571" i="6" s="1"/>
  <c r="X573" i="6"/>
  <c r="Y573" i="6" s="1"/>
  <c r="X575" i="6"/>
  <c r="Y575" i="6" s="1"/>
  <c r="X577" i="6"/>
  <c r="Y577" i="6" s="1"/>
  <c r="X579" i="6"/>
  <c r="Y579" i="6" s="1"/>
  <c r="X581" i="6"/>
  <c r="Y581" i="6" s="1"/>
  <c r="X583" i="6"/>
  <c r="Y583" i="6" s="1"/>
  <c r="X585" i="6"/>
  <c r="Y585" i="6" s="1"/>
  <c r="X587" i="6"/>
  <c r="Y587" i="6" s="1"/>
  <c r="AA595" i="6"/>
  <c r="AD595" i="6" s="1"/>
  <c r="AE595" i="6" s="1"/>
  <c r="AF595" i="6" s="1"/>
  <c r="AG595" i="6" s="1"/>
  <c r="X607" i="6"/>
  <c r="Y607" i="6" s="1"/>
  <c r="X615" i="6"/>
  <c r="Y615" i="6" s="1"/>
  <c r="H786" i="6"/>
  <c r="J786" i="6" s="1"/>
  <c r="H877" i="6"/>
  <c r="J877" i="6" s="1"/>
  <c r="H881" i="6"/>
  <c r="J881" i="6" s="1"/>
  <c r="H885" i="6"/>
  <c r="J885" i="6" s="1"/>
  <c r="H889" i="6"/>
  <c r="J889" i="6" s="1"/>
  <c r="H893" i="6"/>
  <c r="J893" i="6" s="1"/>
  <c r="H897" i="6"/>
  <c r="J897" i="6" s="1"/>
  <c r="H901" i="6"/>
  <c r="J901" i="6" s="1"/>
  <c r="H905" i="6"/>
  <c r="J905" i="6" s="1"/>
  <c r="H909" i="6"/>
  <c r="J909" i="6" s="1"/>
  <c r="H913" i="6"/>
  <c r="J913" i="6" s="1"/>
  <c r="H917" i="6"/>
  <c r="J917" i="6" s="1"/>
  <c r="H921" i="6"/>
  <c r="J921" i="6" s="1"/>
  <c r="H925" i="6"/>
  <c r="J925" i="6" s="1"/>
  <c r="H929" i="6"/>
  <c r="J929" i="6" s="1"/>
  <c r="H933" i="6"/>
  <c r="J933" i="6" s="1"/>
  <c r="H937" i="6"/>
  <c r="J937" i="6" s="1"/>
  <c r="H941" i="6"/>
  <c r="J941" i="6" s="1"/>
  <c r="H945" i="6"/>
  <c r="J945" i="6" s="1"/>
  <c r="H949" i="6"/>
  <c r="J949" i="6" s="1"/>
  <c r="H1030" i="6"/>
  <c r="J1030" i="6" s="1"/>
  <c r="X898" i="6"/>
  <c r="X930" i="6"/>
  <c r="X884" i="6"/>
  <c r="X916" i="6"/>
  <c r="X948" i="6"/>
  <c r="X886" i="6"/>
  <c r="X918" i="6"/>
  <c r="AB1199" i="6"/>
  <c r="X1199" i="6"/>
  <c r="X1219" i="6"/>
  <c r="AB1227" i="6"/>
  <c r="X1227" i="6"/>
  <c r="I1242" i="6"/>
  <c r="H1242" i="6"/>
  <c r="I1246" i="6"/>
  <c r="H1246" i="6"/>
  <c r="I1250" i="6"/>
  <c r="H1250" i="6"/>
  <c r="I1254" i="6"/>
  <c r="H1254" i="6"/>
  <c r="I1258" i="6"/>
  <c r="H1258" i="6"/>
  <c r="I1262" i="6"/>
  <c r="H1262" i="6"/>
  <c r="X904" i="6"/>
  <c r="X936" i="6"/>
  <c r="I1251" i="6"/>
  <c r="H1251" i="6"/>
  <c r="I1277" i="6"/>
  <c r="H1277" i="6"/>
  <c r="I1292" i="6"/>
  <c r="H1292" i="6"/>
  <c r="X1314" i="6"/>
  <c r="Y1314" i="6" s="1"/>
  <c r="I1321" i="6"/>
  <c r="H1321" i="6"/>
  <c r="J1321" i="6" s="1"/>
  <c r="X1336" i="6"/>
  <c r="I1342" i="6"/>
  <c r="H1342" i="6"/>
  <c r="I1349" i="6"/>
  <c r="H1349" i="6"/>
  <c r="J1349" i="6" s="1"/>
  <c r="I1351" i="6"/>
  <c r="H1351" i="6"/>
  <c r="I1354" i="6"/>
  <c r="H1354" i="6"/>
  <c r="X1366" i="6"/>
  <c r="I1376" i="6"/>
  <c r="H1376" i="6"/>
  <c r="X1395" i="6"/>
  <c r="X1358" i="6"/>
  <c r="I1241" i="6"/>
  <c r="H1241" i="6"/>
  <c r="J1241" i="6" s="1"/>
  <c r="I1257" i="6"/>
  <c r="H1257" i="6"/>
  <c r="I1297" i="6"/>
  <c r="H1297" i="6"/>
  <c r="X1298" i="6"/>
  <c r="AA22" i="6"/>
  <c r="AD22" i="6" s="1"/>
  <c r="AE22" i="6" s="1"/>
  <c r="AF22" i="6" s="1"/>
  <c r="AG22" i="6" s="1"/>
  <c r="AA62" i="6"/>
  <c r="AD62" i="6" s="1"/>
  <c r="AE62" i="6" s="1"/>
  <c r="AF62" i="6" s="1"/>
  <c r="AG62" i="6" s="1"/>
  <c r="AA91" i="6"/>
  <c r="AD91" i="6" s="1"/>
  <c r="AE91" i="6" s="1"/>
  <c r="AA93" i="6"/>
  <c r="AD93" i="6" s="1"/>
  <c r="AE93" i="6" s="1"/>
  <c r="AF93" i="6" s="1"/>
  <c r="AG93" i="6" s="1"/>
  <c r="Y94" i="6"/>
  <c r="Y105" i="6"/>
  <c r="Y364" i="6"/>
  <c r="AA406" i="6"/>
  <c r="AD406" i="6" s="1"/>
  <c r="AE406" i="6" s="1"/>
  <c r="AF406" i="6" s="1"/>
  <c r="AG406" i="6" s="1"/>
  <c r="Y665" i="6"/>
  <c r="AF665" i="6" s="1"/>
  <c r="AG665" i="6" s="1"/>
  <c r="Y798" i="6"/>
  <c r="AF798" i="6" s="1"/>
  <c r="AG798" i="6" s="1"/>
  <c r="Y822" i="6"/>
  <c r="AF822" i="6" s="1"/>
  <c r="AG822" i="6" s="1"/>
  <c r="Y681" i="6"/>
  <c r="AF681" i="6" s="1"/>
  <c r="AG681" i="6" s="1"/>
  <c r="Y799" i="6"/>
  <c r="AF799" i="6" s="1"/>
  <c r="AG799" i="6" s="1"/>
  <c r="Y1026" i="6"/>
  <c r="AF1026" i="6" s="1"/>
  <c r="AG1026" i="6" s="1"/>
  <c r="X50" i="6"/>
  <c r="X56" i="6"/>
  <c r="Y56" i="6" s="1"/>
  <c r="AA33" i="6"/>
  <c r="AD33" i="6" s="1"/>
  <c r="AE33" i="6" s="1"/>
  <c r="AF33" i="6" s="1"/>
  <c r="AG33" i="6" s="1"/>
  <c r="H114" i="6"/>
  <c r="I114" i="6"/>
  <c r="AB182" i="6"/>
  <c r="X182" i="6"/>
  <c r="X175" i="6"/>
  <c r="AB205" i="6"/>
  <c r="X205" i="6"/>
  <c r="X229" i="6"/>
  <c r="AA207" i="6"/>
  <c r="Y207" i="6"/>
  <c r="X218" i="6"/>
  <c r="Y206" i="6"/>
  <c r="AF206" i="6" s="1"/>
  <c r="AG206" i="6" s="1"/>
  <c r="AB262" i="6"/>
  <c r="X262" i="6"/>
  <c r="AB275" i="6"/>
  <c r="X275" i="6"/>
  <c r="Y275" i="6" s="1"/>
  <c r="X216" i="6"/>
  <c r="X253" i="6"/>
  <c r="AB255" i="6"/>
  <c r="X255" i="6"/>
  <c r="AB257" i="6"/>
  <c r="X257" i="6"/>
  <c r="X259" i="6"/>
  <c r="AB263" i="6"/>
  <c r="X263" i="6"/>
  <c r="X212" i="6"/>
  <c r="X310" i="6"/>
  <c r="X318" i="6"/>
  <c r="H308" i="6"/>
  <c r="J308" i="6" s="1"/>
  <c r="H450" i="6"/>
  <c r="J450" i="6" s="1"/>
  <c r="H457" i="6"/>
  <c r="J457" i="6" s="1"/>
  <c r="AA543" i="6"/>
  <c r="AD543" i="6" s="1"/>
  <c r="AE543" i="6" s="1"/>
  <c r="I418" i="6"/>
  <c r="H418" i="6"/>
  <c r="I424" i="6"/>
  <c r="H424" i="6"/>
  <c r="H446" i="6"/>
  <c r="J446" i="6"/>
  <c r="H462" i="6"/>
  <c r="J462" i="6" s="1"/>
  <c r="X556" i="6"/>
  <c r="Y556" i="6" s="1"/>
  <c r="X560" i="6"/>
  <c r="X564" i="6"/>
  <c r="Y564" i="6" s="1"/>
  <c r="H601" i="6"/>
  <c r="I601" i="6"/>
  <c r="H626" i="6"/>
  <c r="I626" i="6"/>
  <c r="H631" i="6"/>
  <c r="I631" i="6"/>
  <c r="H647" i="6"/>
  <c r="I647" i="6"/>
  <c r="H663" i="6"/>
  <c r="I663" i="6"/>
  <c r="AB674" i="6"/>
  <c r="H680" i="6"/>
  <c r="J680" i="6" s="1"/>
  <c r="H688" i="6"/>
  <c r="J688" i="6" s="1"/>
  <c r="H696" i="6"/>
  <c r="J696" i="6" s="1"/>
  <c r="H759" i="6"/>
  <c r="J759" i="6" s="1"/>
  <c r="X620" i="6"/>
  <c r="AA609" i="6"/>
  <c r="AD609" i="6" s="1"/>
  <c r="AE609" i="6" s="1"/>
  <c r="AF609" i="6" s="1"/>
  <c r="AG609" i="6" s="1"/>
  <c r="H625" i="6"/>
  <c r="I625" i="6"/>
  <c r="H637" i="6"/>
  <c r="I637" i="6"/>
  <c r="H653" i="6"/>
  <c r="I653" i="6"/>
  <c r="AA567" i="6"/>
  <c r="AD567" i="6" s="1"/>
  <c r="AE567" i="6" s="1"/>
  <c r="X605" i="6"/>
  <c r="Y605" i="6" s="1"/>
  <c r="X613" i="6"/>
  <c r="Y613" i="6" s="1"/>
  <c r="H778" i="6"/>
  <c r="J778" i="6" s="1"/>
  <c r="H761" i="6"/>
  <c r="J761" i="6" s="1"/>
  <c r="H800" i="6"/>
  <c r="J800" i="6" s="1"/>
  <c r="H763" i="6"/>
  <c r="J763" i="6" s="1"/>
  <c r="H779" i="6"/>
  <c r="J779" i="6" s="1"/>
  <c r="H816" i="6"/>
  <c r="J816" i="6" s="1"/>
  <c r="X827" i="6"/>
  <c r="X906" i="6"/>
  <c r="X938" i="6"/>
  <c r="X1205" i="6"/>
  <c r="AB1205" i="6"/>
  <c r="X892" i="6"/>
  <c r="X924" i="6"/>
  <c r="X894" i="6"/>
  <c r="X926" i="6"/>
  <c r="H1042" i="6"/>
  <c r="J1042" i="6" s="1"/>
  <c r="AB1221" i="6"/>
  <c r="X1221" i="6"/>
  <c r="AB1229" i="6"/>
  <c r="X1229" i="6"/>
  <c r="X880" i="6"/>
  <c r="X912" i="6"/>
  <c r="X944" i="6"/>
  <c r="X1201" i="6"/>
  <c r="I1266" i="6"/>
  <c r="H1266" i="6"/>
  <c r="I1274" i="6"/>
  <c r="H1274" i="6"/>
  <c r="J1274" i="6" s="1"/>
  <c r="I1282" i="6"/>
  <c r="H1282" i="6"/>
  <c r="I1290" i="6"/>
  <c r="H1290" i="6"/>
  <c r="J1290" i="6" s="1"/>
  <c r="AA1318" i="6"/>
  <c r="AD1318" i="6" s="1"/>
  <c r="AE1318" i="6" s="1"/>
  <c r="AF1318" i="6" s="1"/>
  <c r="AG1318" i="6" s="1"/>
  <c r="AA1321" i="6"/>
  <c r="AD1321" i="6" s="1"/>
  <c r="AE1321" i="6" s="1"/>
  <c r="AF1321" i="6" s="1"/>
  <c r="AG1321" i="6" s="1"/>
  <c r="X1351" i="6"/>
  <c r="I1255" i="6"/>
  <c r="H1255" i="6"/>
  <c r="J1255" i="6" s="1"/>
  <c r="I1268" i="6"/>
  <c r="H1268" i="6"/>
  <c r="I1285" i="6"/>
  <c r="J1285" i="6"/>
  <c r="H1285" i="6"/>
  <c r="X1307" i="6"/>
  <c r="X1311" i="6"/>
  <c r="I1317" i="6"/>
  <c r="H1317" i="6"/>
  <c r="I1330" i="6"/>
  <c r="H1330" i="6"/>
  <c r="J1330" i="6"/>
  <c r="X1333" i="6"/>
  <c r="Y1333" i="6" s="1"/>
  <c r="I1338" i="6"/>
  <c r="H1338" i="6"/>
  <c r="X1347" i="6"/>
  <c r="X1357" i="6"/>
  <c r="Y1357" i="6" s="1"/>
  <c r="X1362" i="6"/>
  <c r="Y1362" i="6" s="1"/>
  <c r="I1368" i="6"/>
  <c r="H1368" i="6"/>
  <c r="J1368" i="6" s="1"/>
  <c r="I1370" i="6"/>
  <c r="J1370" i="6" s="1"/>
  <c r="H1370" i="6"/>
  <c r="I1373" i="6"/>
  <c r="H1373" i="6"/>
  <c r="I1379" i="6"/>
  <c r="H1379" i="6"/>
  <c r="J1379" i="6" s="1"/>
  <c r="X1382" i="6"/>
  <c r="X1398" i="6"/>
  <c r="I1403" i="6"/>
  <c r="H1403" i="6"/>
  <c r="I1271" i="6"/>
  <c r="H1271" i="6"/>
  <c r="I1279" i="6"/>
  <c r="H1279" i="6"/>
  <c r="J1279" i="6" s="1"/>
  <c r="I1287" i="6"/>
  <c r="H1287" i="6"/>
  <c r="AA1312" i="6"/>
  <c r="AD1312" i="6" s="1"/>
  <c r="AE1312" i="6" s="1"/>
  <c r="AF1312" i="6" s="1"/>
  <c r="AG1312" i="6" s="1"/>
  <c r="X1371" i="6"/>
  <c r="X1380" i="6"/>
  <c r="X1393" i="6"/>
  <c r="AA1405" i="6"/>
  <c r="I1245" i="6"/>
  <c r="H1245" i="6"/>
  <c r="I1261" i="6"/>
  <c r="H1261" i="6"/>
  <c r="I1265" i="6"/>
  <c r="H1265" i="6"/>
  <c r="J1265" i="6" s="1"/>
  <c r="I1272" i="6"/>
  <c r="H1272" i="6"/>
  <c r="I1281" i="6"/>
  <c r="H1281" i="6"/>
  <c r="I1288" i="6"/>
  <c r="H1288" i="6"/>
  <c r="J1288" i="6" s="1"/>
  <c r="AA1356" i="6"/>
  <c r="AD1356" i="6" s="1"/>
  <c r="AE1356" i="6" s="1"/>
  <c r="AF1356" i="6" s="1"/>
  <c r="AG1356" i="6" s="1"/>
  <c r="AA1394" i="6"/>
  <c r="AD1394" i="6" s="1"/>
  <c r="AE1394" i="6" s="1"/>
  <c r="AF1394" i="6" s="1"/>
  <c r="AG1394" i="6" s="1"/>
  <c r="X1302" i="6"/>
  <c r="AA61" i="6"/>
  <c r="AD61" i="6" s="1"/>
  <c r="AE61" i="6" s="1"/>
  <c r="Y82" i="6"/>
  <c r="Y685" i="6"/>
  <c r="AA31" i="6"/>
  <c r="AD31" i="6" s="1"/>
  <c r="AE31" i="6" s="1"/>
  <c r="AB31" i="6"/>
  <c r="X38" i="6"/>
  <c r="X42" i="6"/>
  <c r="H120" i="6"/>
  <c r="I120" i="6"/>
  <c r="AB124" i="6"/>
  <c r="X124" i="6"/>
  <c r="X46" i="6"/>
  <c r="X181" i="6"/>
  <c r="AB181" i="6"/>
  <c r="X197" i="6"/>
  <c r="AB222" i="6"/>
  <c r="X222" i="6"/>
  <c r="X244" i="6"/>
  <c r="X282" i="6"/>
  <c r="Y282" i="6" s="1"/>
  <c r="AB282" i="6"/>
  <c r="X231" i="6"/>
  <c r="X312" i="6"/>
  <c r="X320" i="6"/>
  <c r="I412" i="6"/>
  <c r="H412" i="6"/>
  <c r="J412" i="6" s="1"/>
  <c r="AA428" i="6"/>
  <c r="AD428" i="6" s="1"/>
  <c r="AE428" i="6" s="1"/>
  <c r="Y428" i="6"/>
  <c r="H445" i="6"/>
  <c r="J445" i="6" s="1"/>
  <c r="H441" i="6"/>
  <c r="J441" i="6" s="1"/>
  <c r="H429" i="6"/>
  <c r="J429" i="6" s="1"/>
  <c r="X465" i="6"/>
  <c r="H433" i="6"/>
  <c r="J433" i="6" s="1"/>
  <c r="X456" i="6"/>
  <c r="X464" i="6"/>
  <c r="H544" i="6"/>
  <c r="I544" i="6"/>
  <c r="J544" i="6" s="1"/>
  <c r="H593" i="6"/>
  <c r="I593" i="6"/>
  <c r="H619" i="6"/>
  <c r="I619" i="6"/>
  <c r="H621" i="6"/>
  <c r="I621" i="6"/>
  <c r="H623" i="6"/>
  <c r="I623" i="6"/>
  <c r="H635" i="6"/>
  <c r="I635" i="6"/>
  <c r="H651" i="6"/>
  <c r="I651" i="6"/>
  <c r="H678" i="6"/>
  <c r="J678" i="6" s="1"/>
  <c r="H686" i="6"/>
  <c r="J686" i="6"/>
  <c r="H694" i="6"/>
  <c r="J694" i="6" s="1"/>
  <c r="H595" i="6"/>
  <c r="I595" i="6"/>
  <c r="AA621" i="6"/>
  <c r="AD621" i="6" s="1"/>
  <c r="AE621" i="6" s="1"/>
  <c r="X557" i="6"/>
  <c r="X561" i="6"/>
  <c r="X565" i="6"/>
  <c r="H641" i="6"/>
  <c r="I641" i="6"/>
  <c r="H657" i="6"/>
  <c r="I657" i="6"/>
  <c r="X568" i="6"/>
  <c r="Y568" i="6" s="1"/>
  <c r="X570" i="6"/>
  <c r="Y570" i="6" s="1"/>
  <c r="X572" i="6"/>
  <c r="Y572" i="6" s="1"/>
  <c r="X574" i="6"/>
  <c r="Y574" i="6" s="1"/>
  <c r="X576" i="6"/>
  <c r="X578" i="6"/>
  <c r="Y578" i="6" s="1"/>
  <c r="X580" i="6"/>
  <c r="Y580" i="6" s="1"/>
  <c r="X582" i="6"/>
  <c r="Y582" i="6" s="1"/>
  <c r="X584" i="6"/>
  <c r="Y584" i="6" s="1"/>
  <c r="X586" i="6"/>
  <c r="Y586" i="6" s="1"/>
  <c r="H599" i="6"/>
  <c r="I599" i="6"/>
  <c r="X603" i="6"/>
  <c r="Y603" i="6" s="1"/>
  <c r="X611" i="6"/>
  <c r="Y611" i="6" s="1"/>
  <c r="X619" i="6"/>
  <c r="Y619" i="6" s="1"/>
  <c r="H770" i="6"/>
  <c r="J770" i="6" s="1"/>
  <c r="H788" i="6"/>
  <c r="J788" i="6" s="1"/>
  <c r="X674" i="6"/>
  <c r="Y674" i="6" s="1"/>
  <c r="H812" i="6"/>
  <c r="J812" i="6" s="1"/>
  <c r="H879" i="6"/>
  <c r="J879" i="6" s="1"/>
  <c r="H883" i="6"/>
  <c r="J883" i="6" s="1"/>
  <c r="H887" i="6"/>
  <c r="J887" i="6" s="1"/>
  <c r="H891" i="6"/>
  <c r="J891" i="6"/>
  <c r="H895" i="6"/>
  <c r="J895" i="6" s="1"/>
  <c r="H899" i="6"/>
  <c r="J899" i="6"/>
  <c r="H903" i="6"/>
  <c r="J903" i="6" s="1"/>
  <c r="H907" i="6"/>
  <c r="J907" i="6" s="1"/>
  <c r="H911" i="6"/>
  <c r="J911" i="6" s="1"/>
  <c r="H915" i="6"/>
  <c r="J915" i="6" s="1"/>
  <c r="H919" i="6"/>
  <c r="J919" i="6" s="1"/>
  <c r="H923" i="6"/>
  <c r="J923" i="6"/>
  <c r="H927" i="6"/>
  <c r="J927" i="6" s="1"/>
  <c r="H931" i="6"/>
  <c r="J931" i="6"/>
  <c r="H935" i="6"/>
  <c r="J935" i="6" s="1"/>
  <c r="H939" i="6"/>
  <c r="J939" i="6" s="1"/>
  <c r="H943" i="6"/>
  <c r="J943" i="6" s="1"/>
  <c r="H947" i="6"/>
  <c r="J947" i="6" s="1"/>
  <c r="X882" i="6"/>
  <c r="X914" i="6"/>
  <c r="X946" i="6"/>
  <c r="X1189" i="6"/>
  <c r="AB1189" i="6"/>
  <c r="X900" i="6"/>
  <c r="X932" i="6"/>
  <c r="X865" i="6"/>
  <c r="Y865" i="6" s="1"/>
  <c r="X902" i="6"/>
  <c r="X934" i="6"/>
  <c r="X1215" i="6"/>
  <c r="AB1223" i="6"/>
  <c r="X1223" i="6"/>
  <c r="I1232" i="6"/>
  <c r="H1232" i="6"/>
  <c r="I1234" i="6"/>
  <c r="H1234" i="6"/>
  <c r="I1236" i="6"/>
  <c r="H1236" i="6"/>
  <c r="J1236" i="6" s="1"/>
  <c r="I1238" i="6"/>
  <c r="H1238" i="6"/>
  <c r="I1240" i="6"/>
  <c r="H1240" i="6"/>
  <c r="J1240" i="6" s="1"/>
  <c r="I1244" i="6"/>
  <c r="H1244" i="6"/>
  <c r="I1248" i="6"/>
  <c r="H1248" i="6"/>
  <c r="J1248" i="6" s="1"/>
  <c r="I1252" i="6"/>
  <c r="H1252" i="6"/>
  <c r="I1256" i="6"/>
  <c r="H1256" i="6"/>
  <c r="J1256" i="6" s="1"/>
  <c r="I1260" i="6"/>
  <c r="H1260" i="6"/>
  <c r="I1264" i="6"/>
  <c r="H1264" i="6"/>
  <c r="J1264" i="6" s="1"/>
  <c r="X823" i="6"/>
  <c r="X888" i="6"/>
  <c r="X920" i="6"/>
  <c r="AA1392" i="6"/>
  <c r="AD1392" i="6" s="1"/>
  <c r="AE1392" i="6" s="1"/>
  <c r="AF1392" i="6" s="1"/>
  <c r="AG1392" i="6" s="1"/>
  <c r="I1243" i="6"/>
  <c r="H1243" i="6"/>
  <c r="I1259" i="6"/>
  <c r="H1259" i="6"/>
  <c r="J1259" i="6" s="1"/>
  <c r="I1276" i="6"/>
  <c r="H1276" i="6"/>
  <c r="I1293" i="6"/>
  <c r="H1293" i="6"/>
  <c r="J1293" i="6" s="1"/>
  <c r="I1303" i="6"/>
  <c r="J1303" i="6" s="1"/>
  <c r="H1303" i="6"/>
  <c r="I1313" i="6"/>
  <c r="H1313" i="6"/>
  <c r="X1328" i="6"/>
  <c r="I1335" i="6"/>
  <c r="H1335" i="6"/>
  <c r="X1343" i="6"/>
  <c r="Y1343" i="6" s="1"/>
  <c r="X1355" i="6"/>
  <c r="X1360" i="6"/>
  <c r="I1365" i="6"/>
  <c r="H1365" i="6"/>
  <c r="X1377" i="6"/>
  <c r="I1384" i="6"/>
  <c r="H1384" i="6"/>
  <c r="I1389" i="6"/>
  <c r="H1389" i="6"/>
  <c r="X1331" i="6"/>
  <c r="X1340" i="6"/>
  <c r="X1396" i="6"/>
  <c r="I1249" i="6"/>
  <c r="H1249" i="6"/>
  <c r="J1249" i="6" s="1"/>
  <c r="I1301" i="6"/>
  <c r="H1301" i="6"/>
  <c r="AA1391" i="6"/>
  <c r="AD1391" i="6" s="1"/>
  <c r="AE1391" i="6" s="1"/>
  <c r="AF1391" i="6" s="1"/>
  <c r="AG1391" i="6" s="1"/>
  <c r="I8" i="6"/>
  <c r="H8" i="6"/>
  <c r="I9" i="6"/>
  <c r="H9" i="6"/>
  <c r="S12" i="6"/>
  <c r="T12" i="6"/>
  <c r="AB17" i="6"/>
  <c r="S36" i="6"/>
  <c r="T36" i="6"/>
  <c r="S44" i="6"/>
  <c r="T44" i="6"/>
  <c r="S11" i="6"/>
  <c r="T11" i="6"/>
  <c r="I13" i="6"/>
  <c r="H13" i="6"/>
  <c r="AA15" i="6"/>
  <c r="S34" i="6"/>
  <c r="T34" i="6"/>
  <c r="S42" i="6"/>
  <c r="T42" i="6"/>
  <c r="S46" i="6"/>
  <c r="T46" i="6"/>
  <c r="S48" i="6"/>
  <c r="T48" i="6"/>
  <c r="I49" i="6"/>
  <c r="H49" i="6"/>
  <c r="H55" i="6"/>
  <c r="I55" i="6"/>
  <c r="S79" i="6"/>
  <c r="T79" i="6"/>
  <c r="S59" i="6"/>
  <c r="T59" i="6"/>
  <c r="H71" i="6"/>
  <c r="I71" i="6"/>
  <c r="AF102" i="6"/>
  <c r="AG102" i="6" s="1"/>
  <c r="AD7" i="6"/>
  <c r="AE7" i="6" s="1"/>
  <c r="AF11" i="6"/>
  <c r="AG11" i="6" s="1"/>
  <c r="S13" i="6"/>
  <c r="T13" i="6"/>
  <c r="I10" i="6"/>
  <c r="H10" i="6"/>
  <c r="T21" i="6"/>
  <c r="AA18" i="6"/>
  <c r="AD18" i="6" s="1"/>
  <c r="AE18" i="6" s="1"/>
  <c r="AF18" i="6" s="1"/>
  <c r="AG18" i="6" s="1"/>
  <c r="J22" i="6"/>
  <c r="X27" i="6"/>
  <c r="AA27" i="6" s="1"/>
  <c r="AD27" i="6" s="1"/>
  <c r="AE27" i="6" s="1"/>
  <c r="T22" i="6"/>
  <c r="S35" i="6"/>
  <c r="T35" i="6"/>
  <c r="S39" i="6"/>
  <c r="T39" i="6"/>
  <c r="S43" i="6"/>
  <c r="T43" i="6"/>
  <c r="I47" i="6"/>
  <c r="H47" i="6"/>
  <c r="I51" i="6"/>
  <c r="H51" i="6"/>
  <c r="Y51" i="6"/>
  <c r="S56" i="6"/>
  <c r="T56" i="6"/>
  <c r="AD49" i="6"/>
  <c r="AE49" i="6" s="1"/>
  <c r="AF49" i="6" s="1"/>
  <c r="AG49" i="6" s="1"/>
  <c r="I52" i="6"/>
  <c r="H52" i="6"/>
  <c r="S50" i="6"/>
  <c r="T50" i="6"/>
  <c r="AD51" i="6"/>
  <c r="AE51" i="6" s="1"/>
  <c r="H58" i="6"/>
  <c r="I58" i="6"/>
  <c r="H60" i="6"/>
  <c r="I60" i="6"/>
  <c r="H61" i="6"/>
  <c r="I61" i="6"/>
  <c r="S67" i="6"/>
  <c r="T67" i="6"/>
  <c r="S71" i="6"/>
  <c r="T71" i="6"/>
  <c r="AF59" i="6"/>
  <c r="AG59" i="6" s="1"/>
  <c r="H67" i="6"/>
  <c r="I67" i="6"/>
  <c r="S74" i="6"/>
  <c r="T74" i="6"/>
  <c r="T80" i="6"/>
  <c r="F85" i="6"/>
  <c r="F89" i="6"/>
  <c r="AB92" i="6"/>
  <c r="AF74" i="6"/>
  <c r="AG74" i="6" s="1"/>
  <c r="H80" i="6"/>
  <c r="I80" i="6"/>
  <c r="T68" i="6"/>
  <c r="Y78" i="6"/>
  <c r="T76" i="6"/>
  <c r="Y77" i="6"/>
  <c r="AF77" i="6" s="1"/>
  <c r="AG77" i="6" s="1"/>
  <c r="AF115" i="6"/>
  <c r="AG115" i="6" s="1"/>
  <c r="Y96" i="6"/>
  <c r="AF96" i="6" s="1"/>
  <c r="AG96" i="6" s="1"/>
  <c r="Y100" i="6"/>
  <c r="AF100" i="6" s="1"/>
  <c r="AG100" i="6" s="1"/>
  <c r="J102" i="6"/>
  <c r="AD109" i="6"/>
  <c r="AE109" i="6" s="1"/>
  <c r="AB122" i="6"/>
  <c r="X122" i="6"/>
  <c r="Y122" i="6" s="1"/>
  <c r="AA127" i="6"/>
  <c r="AD127" i="6" s="1"/>
  <c r="AE127" i="6" s="1"/>
  <c r="AA129" i="6"/>
  <c r="AD129" i="6" s="1"/>
  <c r="AE129" i="6" s="1"/>
  <c r="Y137" i="6"/>
  <c r="AF137" i="6" s="1"/>
  <c r="AG137" i="6" s="1"/>
  <c r="Y120" i="6"/>
  <c r="AF120" i="6" s="1"/>
  <c r="AG120" i="6" s="1"/>
  <c r="AD128" i="6"/>
  <c r="AE128" i="6" s="1"/>
  <c r="AF128" i="6" s="1"/>
  <c r="AG128" i="6" s="1"/>
  <c r="I160" i="6"/>
  <c r="H160" i="6"/>
  <c r="J160" i="6" s="1"/>
  <c r="I164" i="6"/>
  <c r="H164" i="6"/>
  <c r="I168" i="6"/>
  <c r="H168" i="6"/>
  <c r="J168" i="6" s="1"/>
  <c r="I175" i="6"/>
  <c r="H175" i="6"/>
  <c r="I179" i="6"/>
  <c r="H179" i="6"/>
  <c r="J179" i="6" s="1"/>
  <c r="Y131" i="6"/>
  <c r="Y136" i="6"/>
  <c r="I185" i="6"/>
  <c r="H185" i="6"/>
  <c r="T134" i="6"/>
  <c r="I161" i="6"/>
  <c r="H161" i="6"/>
  <c r="I165" i="6"/>
  <c r="H165" i="6"/>
  <c r="I169" i="6"/>
  <c r="H169" i="6"/>
  <c r="J169" i="6" s="1"/>
  <c r="Y132" i="6"/>
  <c r="AF132" i="6" s="1"/>
  <c r="AG132" i="6" s="1"/>
  <c r="I240" i="6"/>
  <c r="H240" i="6"/>
  <c r="I248" i="6"/>
  <c r="H248" i="6"/>
  <c r="J248" i="6" s="1"/>
  <c r="I253" i="6"/>
  <c r="H253" i="6"/>
  <c r="I255" i="6"/>
  <c r="H255" i="6"/>
  <c r="J255" i="6" s="1"/>
  <c r="I257" i="6"/>
  <c r="H257" i="6"/>
  <c r="I259" i="6"/>
  <c r="H259" i="6"/>
  <c r="I261" i="6"/>
  <c r="H261" i="6"/>
  <c r="I263" i="6"/>
  <c r="J263" i="6"/>
  <c r="H263" i="6"/>
  <c r="I265" i="6"/>
  <c r="H265" i="6"/>
  <c r="J265" i="6" s="1"/>
  <c r="I267" i="6"/>
  <c r="H267" i="6"/>
  <c r="I269" i="6"/>
  <c r="H269" i="6"/>
  <c r="J269" i="6" s="1"/>
  <c r="I222" i="6"/>
  <c r="H222" i="6"/>
  <c r="I234" i="6"/>
  <c r="H234" i="6"/>
  <c r="J234" i="6" s="1"/>
  <c r="I238" i="6"/>
  <c r="H238" i="6"/>
  <c r="I246" i="6"/>
  <c r="H246" i="6"/>
  <c r="J246" i="6" s="1"/>
  <c r="I274" i="6"/>
  <c r="H274" i="6"/>
  <c r="Y326" i="6"/>
  <c r="AF326" i="6" s="1"/>
  <c r="AG326" i="6" s="1"/>
  <c r="Y330" i="6"/>
  <c r="AF330" i="6" s="1"/>
  <c r="AG330" i="6" s="1"/>
  <c r="I276" i="6"/>
  <c r="H276" i="6"/>
  <c r="AA332" i="6"/>
  <c r="AA334" i="6"/>
  <c r="AD334" i="6" s="1"/>
  <c r="AE334" i="6" s="1"/>
  <c r="AA336" i="6"/>
  <c r="AD336" i="6" s="1"/>
  <c r="AE336" i="6" s="1"/>
  <c r="AF336" i="6" s="1"/>
  <c r="AG336" i="6" s="1"/>
  <c r="AA338" i="6"/>
  <c r="AD338" i="6" s="1"/>
  <c r="AE338" i="6" s="1"/>
  <c r="AF338" i="6" s="1"/>
  <c r="AG338" i="6" s="1"/>
  <c r="AA340" i="6"/>
  <c r="AD340" i="6" s="1"/>
  <c r="AE340" i="6" s="1"/>
  <c r="AF340" i="6" s="1"/>
  <c r="AG340" i="6" s="1"/>
  <c r="AA342" i="6"/>
  <c r="AD342" i="6" s="1"/>
  <c r="AE342" i="6" s="1"/>
  <c r="AF342" i="6" s="1"/>
  <c r="AG342" i="6" s="1"/>
  <c r="AA344" i="6"/>
  <c r="AD344" i="6" s="1"/>
  <c r="AE344" i="6" s="1"/>
  <c r="AA346" i="6"/>
  <c r="AD346" i="6" s="1"/>
  <c r="AE346" i="6" s="1"/>
  <c r="AF346" i="6" s="1"/>
  <c r="AG346" i="6" s="1"/>
  <c r="AA348" i="6"/>
  <c r="AD348" i="6" s="1"/>
  <c r="AE348" i="6" s="1"/>
  <c r="AF348" i="6" s="1"/>
  <c r="AG348" i="6" s="1"/>
  <c r="AA350" i="6"/>
  <c r="AD350" i="6" s="1"/>
  <c r="AE350" i="6" s="1"/>
  <c r="AF350" i="6" s="1"/>
  <c r="AG350" i="6" s="1"/>
  <c r="AA352" i="6"/>
  <c r="AD352" i="6" s="1"/>
  <c r="AE352" i="6" s="1"/>
  <c r="AF352" i="6" s="1"/>
  <c r="AG352" i="6" s="1"/>
  <c r="AA354" i="6"/>
  <c r="AD354" i="6" s="1"/>
  <c r="AE354" i="6" s="1"/>
  <c r="AF354" i="6" s="1"/>
  <c r="AG354" i="6" s="1"/>
  <c r="AA356" i="6"/>
  <c r="AD356" i="6" s="1"/>
  <c r="AE356" i="6" s="1"/>
  <c r="AF356" i="6" s="1"/>
  <c r="AG356" i="6" s="1"/>
  <c r="AA358" i="6"/>
  <c r="AD358" i="6" s="1"/>
  <c r="AE358" i="6" s="1"/>
  <c r="AF358" i="6" s="1"/>
  <c r="AG358" i="6" s="1"/>
  <c r="AA360" i="6"/>
  <c r="AD360" i="6" s="1"/>
  <c r="AE360" i="6" s="1"/>
  <c r="AF360" i="6" s="1"/>
  <c r="AG360" i="6" s="1"/>
  <c r="H363" i="6"/>
  <c r="I363" i="6"/>
  <c r="H364" i="6"/>
  <c r="I364" i="6"/>
  <c r="Y365" i="6"/>
  <c r="AF365" i="6" s="1"/>
  <c r="AG365" i="6" s="1"/>
  <c r="H368" i="6"/>
  <c r="I368" i="6"/>
  <c r="H372" i="6"/>
  <c r="I372" i="6"/>
  <c r="Y331" i="6"/>
  <c r="Y333" i="6"/>
  <c r="AF333" i="6" s="1"/>
  <c r="AG333" i="6" s="1"/>
  <c r="Y335" i="6"/>
  <c r="AF335" i="6" s="1"/>
  <c r="AG335" i="6" s="1"/>
  <c r="Y337" i="6"/>
  <c r="AF337" i="6" s="1"/>
  <c r="AG337" i="6" s="1"/>
  <c r="Y339" i="6"/>
  <c r="AF339" i="6" s="1"/>
  <c r="AG339" i="6" s="1"/>
  <c r="Y341" i="6"/>
  <c r="AF341" i="6" s="1"/>
  <c r="AG341" i="6" s="1"/>
  <c r="Y343" i="6"/>
  <c r="AF343" i="6" s="1"/>
  <c r="AG343" i="6" s="1"/>
  <c r="Y345" i="6"/>
  <c r="AF345" i="6" s="1"/>
  <c r="AG345" i="6" s="1"/>
  <c r="Y347" i="6"/>
  <c r="AF347" i="6" s="1"/>
  <c r="AG347" i="6" s="1"/>
  <c r="Y349" i="6"/>
  <c r="Y351" i="6"/>
  <c r="AF351" i="6" s="1"/>
  <c r="AG351" i="6" s="1"/>
  <c r="Y353" i="6"/>
  <c r="AF353" i="6" s="1"/>
  <c r="AG353" i="6" s="1"/>
  <c r="Y355" i="6"/>
  <c r="AF355" i="6" s="1"/>
  <c r="AG355" i="6" s="1"/>
  <c r="Y357" i="6"/>
  <c r="AF357" i="6" s="1"/>
  <c r="AG357" i="6" s="1"/>
  <c r="Y359" i="6"/>
  <c r="AF359" i="6" s="1"/>
  <c r="AG359" i="6" s="1"/>
  <c r="Y362" i="6"/>
  <c r="AF362" i="6" s="1"/>
  <c r="AG362" i="6" s="1"/>
  <c r="Y372" i="6"/>
  <c r="AB415" i="6"/>
  <c r="AA415" i="6"/>
  <c r="AD415" i="6" s="1"/>
  <c r="AE415" i="6" s="1"/>
  <c r="AF415" i="6" s="1"/>
  <c r="AG415" i="6" s="1"/>
  <c r="AB419" i="6"/>
  <c r="AA419" i="6"/>
  <c r="AD419" i="6" s="1"/>
  <c r="AE419" i="6" s="1"/>
  <c r="AB423" i="6"/>
  <c r="AA423" i="6"/>
  <c r="AD423" i="6" s="1"/>
  <c r="AE423" i="6" s="1"/>
  <c r="AF423" i="6" s="1"/>
  <c r="AG423" i="6" s="1"/>
  <c r="AA328" i="6"/>
  <c r="AB414" i="6"/>
  <c r="AA414" i="6"/>
  <c r="AD414" i="6" s="1"/>
  <c r="AE414" i="6" s="1"/>
  <c r="AB417" i="6"/>
  <c r="AA417" i="6"/>
  <c r="AD417" i="6" s="1"/>
  <c r="AE417" i="6" s="1"/>
  <c r="AA420" i="6"/>
  <c r="AD420" i="6" s="1"/>
  <c r="AE420" i="6" s="1"/>
  <c r="AF420" i="6" s="1"/>
  <c r="AG420" i="6" s="1"/>
  <c r="AB425" i="6"/>
  <c r="AA425" i="6"/>
  <c r="AD425" i="6" s="1"/>
  <c r="AE425" i="6" s="1"/>
  <c r="AF425" i="6" s="1"/>
  <c r="AG425" i="6" s="1"/>
  <c r="AA427" i="6"/>
  <c r="AD427" i="6" s="1"/>
  <c r="AE427" i="6" s="1"/>
  <c r="AF427" i="6" s="1"/>
  <c r="AG427" i="6" s="1"/>
  <c r="AA514" i="6"/>
  <c r="AD514" i="6" s="1"/>
  <c r="AE514" i="6" s="1"/>
  <c r="AF514" i="6" s="1"/>
  <c r="AG514" i="6" s="1"/>
  <c r="AB526" i="6"/>
  <c r="AB530" i="6"/>
  <c r="AA530" i="6"/>
  <c r="AD530" i="6" s="1"/>
  <c r="AE530" i="6" s="1"/>
  <c r="AA534" i="6"/>
  <c r="AB538" i="6"/>
  <c r="AA538" i="6"/>
  <c r="AD538" i="6" s="1"/>
  <c r="AE538" i="6" s="1"/>
  <c r="AB542" i="6"/>
  <c r="AA542" i="6"/>
  <c r="AD542" i="6" s="1"/>
  <c r="AE542" i="6" s="1"/>
  <c r="AB525" i="6"/>
  <c r="AA525" i="6"/>
  <c r="AD525" i="6" s="1"/>
  <c r="AE525" i="6" s="1"/>
  <c r="AB529" i="6"/>
  <c r="AA529" i="6"/>
  <c r="AD529" i="6" s="1"/>
  <c r="AE529" i="6" s="1"/>
  <c r="AB533" i="6"/>
  <c r="AA533" i="6"/>
  <c r="AD533" i="6" s="1"/>
  <c r="AE533" i="6" s="1"/>
  <c r="AB537" i="6"/>
  <c r="AA537" i="6"/>
  <c r="AD537" i="6" s="1"/>
  <c r="AE537" i="6" s="1"/>
  <c r="AB541" i="6"/>
  <c r="AA541" i="6"/>
  <c r="AD541" i="6" s="1"/>
  <c r="AE541" i="6" s="1"/>
  <c r="AA402" i="6"/>
  <c r="AD402" i="6" s="1"/>
  <c r="AE402" i="6" s="1"/>
  <c r="AF402" i="6" s="1"/>
  <c r="AG402" i="6" s="1"/>
  <c r="AB630" i="6"/>
  <c r="AB634" i="6"/>
  <c r="AB638" i="6"/>
  <c r="AB642" i="6"/>
  <c r="AB646" i="6"/>
  <c r="AB654" i="6"/>
  <c r="AB658" i="6"/>
  <c r="H674" i="6"/>
  <c r="I674" i="6"/>
  <c r="AA627" i="6"/>
  <c r="AD627" i="6" s="1"/>
  <c r="AE627" i="6" s="1"/>
  <c r="AF627" i="6" s="1"/>
  <c r="AG627" i="6" s="1"/>
  <c r="Y669" i="6"/>
  <c r="AF669" i="6" s="1"/>
  <c r="AG669" i="6" s="1"/>
  <c r="H673" i="6"/>
  <c r="I673" i="6"/>
  <c r="X633" i="6"/>
  <c r="Y633" i="6" s="1"/>
  <c r="X637" i="6"/>
  <c r="Y637" i="6" s="1"/>
  <c r="X641" i="6"/>
  <c r="Y641" i="6" s="1"/>
  <c r="X645" i="6"/>
  <c r="Y645" i="6" s="1"/>
  <c r="X649" i="6"/>
  <c r="Y649" i="6" s="1"/>
  <c r="X653" i="6"/>
  <c r="Y653" i="6" s="1"/>
  <c r="X657" i="6"/>
  <c r="Y657" i="6" s="1"/>
  <c r="X661" i="6"/>
  <c r="Y661" i="6" s="1"/>
  <c r="Y668" i="6"/>
  <c r="Y678" i="6"/>
  <c r="AF678" i="6" s="1"/>
  <c r="AG678" i="6" s="1"/>
  <c r="Y686" i="6"/>
  <c r="AF686" i="6" s="1"/>
  <c r="AG686" i="6" s="1"/>
  <c r="Y694" i="6"/>
  <c r="AF694" i="6" s="1"/>
  <c r="AG694" i="6" s="1"/>
  <c r="Y699" i="6"/>
  <c r="AF699" i="6" s="1"/>
  <c r="AG699" i="6" s="1"/>
  <c r="Y703" i="6"/>
  <c r="AF703" i="6" s="1"/>
  <c r="AG703" i="6" s="1"/>
  <c r="Y707" i="6"/>
  <c r="AF707" i="6" s="1"/>
  <c r="AG707" i="6" s="1"/>
  <c r="Y711" i="6"/>
  <c r="AF711" i="6" s="1"/>
  <c r="AG711" i="6" s="1"/>
  <c r="Y715" i="6"/>
  <c r="AF715" i="6" s="1"/>
  <c r="AG715" i="6" s="1"/>
  <c r="Y719" i="6"/>
  <c r="AF719" i="6" s="1"/>
  <c r="AG719" i="6" s="1"/>
  <c r="Y723" i="6"/>
  <c r="AF723" i="6" s="1"/>
  <c r="AG723" i="6" s="1"/>
  <c r="Y727" i="6"/>
  <c r="AF727" i="6" s="1"/>
  <c r="AG727" i="6" s="1"/>
  <c r="Y731" i="6"/>
  <c r="AF731" i="6" s="1"/>
  <c r="AG731" i="6" s="1"/>
  <c r="Y735" i="6"/>
  <c r="AF735" i="6" s="1"/>
  <c r="AG735" i="6" s="1"/>
  <c r="Y739" i="6"/>
  <c r="AF739" i="6" s="1"/>
  <c r="AG739" i="6" s="1"/>
  <c r="Y743" i="6"/>
  <c r="AF743" i="6" s="1"/>
  <c r="AG743" i="6" s="1"/>
  <c r="Y747" i="6"/>
  <c r="AF747" i="6" s="1"/>
  <c r="AG747" i="6" s="1"/>
  <c r="Y751" i="6"/>
  <c r="AF751" i="6" s="1"/>
  <c r="AG751" i="6" s="1"/>
  <c r="Y755" i="6"/>
  <c r="AF755" i="6" s="1"/>
  <c r="AG755" i="6" s="1"/>
  <c r="Y759" i="6"/>
  <c r="AF759" i="6" s="1"/>
  <c r="AG759" i="6" s="1"/>
  <c r="X630" i="6"/>
  <c r="Y630" i="6" s="1"/>
  <c r="X634" i="6"/>
  <c r="Y634" i="6" s="1"/>
  <c r="X638" i="6"/>
  <c r="Y638" i="6" s="1"/>
  <c r="X642" i="6"/>
  <c r="Y642" i="6" s="1"/>
  <c r="X646" i="6"/>
  <c r="Y646" i="6" s="1"/>
  <c r="X650" i="6"/>
  <c r="X654" i="6"/>
  <c r="Y654" i="6" s="1"/>
  <c r="X658" i="6"/>
  <c r="Y658" i="6" s="1"/>
  <c r="X662" i="6"/>
  <c r="H801" i="6"/>
  <c r="I801" i="6"/>
  <c r="Y802" i="6"/>
  <c r="AF802" i="6" s="1"/>
  <c r="AG802" i="6" s="1"/>
  <c r="Y818" i="6"/>
  <c r="AF818" i="6" s="1"/>
  <c r="AG818" i="6" s="1"/>
  <c r="Y679" i="6"/>
  <c r="AF679" i="6" s="1"/>
  <c r="AG679" i="6" s="1"/>
  <c r="Y687" i="6"/>
  <c r="AF687" i="6" s="1"/>
  <c r="AG687" i="6" s="1"/>
  <c r="Y695" i="6"/>
  <c r="AF695" i="6" s="1"/>
  <c r="AG695" i="6" s="1"/>
  <c r="AA762" i="6"/>
  <c r="AD762" i="6" s="1"/>
  <c r="AE762" i="6" s="1"/>
  <c r="AF762" i="6" s="1"/>
  <c r="AG762" i="6" s="1"/>
  <c r="AA766" i="6"/>
  <c r="AD766" i="6" s="1"/>
  <c r="AE766" i="6" s="1"/>
  <c r="AF766" i="6" s="1"/>
  <c r="AG766" i="6" s="1"/>
  <c r="AA770" i="6"/>
  <c r="AD770" i="6" s="1"/>
  <c r="AE770" i="6" s="1"/>
  <c r="AF770" i="6" s="1"/>
  <c r="AG770" i="6" s="1"/>
  <c r="AA774" i="6"/>
  <c r="AD774" i="6" s="1"/>
  <c r="AE774" i="6" s="1"/>
  <c r="AF774" i="6" s="1"/>
  <c r="AG774" i="6" s="1"/>
  <c r="AA778" i="6"/>
  <c r="AD778" i="6" s="1"/>
  <c r="AE778" i="6" s="1"/>
  <c r="AF778" i="6" s="1"/>
  <c r="AG778" i="6" s="1"/>
  <c r="AA782" i="6"/>
  <c r="AD782" i="6" s="1"/>
  <c r="AE782" i="6" s="1"/>
  <c r="AF782" i="6" s="1"/>
  <c r="AG782" i="6" s="1"/>
  <c r="AA786" i="6"/>
  <c r="AD786" i="6" s="1"/>
  <c r="AE786" i="6" s="1"/>
  <c r="AF786" i="6" s="1"/>
  <c r="AG786" i="6" s="1"/>
  <c r="H794" i="6"/>
  <c r="I794" i="6"/>
  <c r="H810" i="6"/>
  <c r="J810" i="6" s="1"/>
  <c r="I810" i="6"/>
  <c r="Y788" i="6"/>
  <c r="AF788" i="6" s="1"/>
  <c r="AG788" i="6" s="1"/>
  <c r="Y804" i="6"/>
  <c r="AF804" i="6" s="1"/>
  <c r="AG804" i="6" s="1"/>
  <c r="AA796" i="6"/>
  <c r="Y803" i="6"/>
  <c r="AF803" i="6" s="1"/>
  <c r="AG803" i="6" s="1"/>
  <c r="Y789" i="6"/>
  <c r="H848" i="6"/>
  <c r="I848" i="6"/>
  <c r="H869" i="6"/>
  <c r="I869" i="6"/>
  <c r="J869" i="6" s="1"/>
  <c r="Y795" i="6"/>
  <c r="AF795" i="6" s="1"/>
  <c r="AG795" i="6" s="1"/>
  <c r="H835" i="6"/>
  <c r="I835" i="6"/>
  <c r="AA836" i="6"/>
  <c r="AD836" i="6" s="1"/>
  <c r="AE836" i="6" s="1"/>
  <c r="AF836" i="6" s="1"/>
  <c r="AG836" i="6" s="1"/>
  <c r="Y807" i="6"/>
  <c r="AF807" i="6" s="1"/>
  <c r="AG807" i="6" s="1"/>
  <c r="Y813" i="6"/>
  <c r="Y816" i="6"/>
  <c r="AF816" i="6" s="1"/>
  <c r="AG816" i="6" s="1"/>
  <c r="AB830" i="6"/>
  <c r="X830" i="6"/>
  <c r="Y830" i="6" s="1"/>
  <c r="H854" i="6"/>
  <c r="I854" i="6"/>
  <c r="Y853" i="6"/>
  <c r="Y858" i="6"/>
  <c r="AF858" i="6" s="1"/>
  <c r="AG858" i="6" s="1"/>
  <c r="Y863" i="6"/>
  <c r="AF863" i="6" s="1"/>
  <c r="AG863" i="6" s="1"/>
  <c r="H1020" i="6"/>
  <c r="I1020" i="6"/>
  <c r="H1036" i="6"/>
  <c r="J1036" i="6" s="1"/>
  <c r="I1036" i="6"/>
  <c r="Y870" i="6"/>
  <c r="AF870" i="6" s="1"/>
  <c r="AG870" i="6" s="1"/>
  <c r="Y875" i="6"/>
  <c r="AF875" i="6" s="1"/>
  <c r="AG875" i="6" s="1"/>
  <c r="H1021" i="6"/>
  <c r="J1021" i="6" s="1"/>
  <c r="I1021" i="6"/>
  <c r="Y1022" i="6"/>
  <c r="AF1022" i="6" s="1"/>
  <c r="AG1022" i="6" s="1"/>
  <c r="H1037" i="6"/>
  <c r="I1037" i="6"/>
  <c r="Y1038" i="6"/>
  <c r="AF1038" i="6" s="1"/>
  <c r="AG1038" i="6" s="1"/>
  <c r="AB952" i="6"/>
  <c r="AA952" i="6"/>
  <c r="AD952" i="6" s="1"/>
  <c r="AE952" i="6" s="1"/>
  <c r="AB956" i="6"/>
  <c r="AA956" i="6"/>
  <c r="AD956" i="6" s="1"/>
  <c r="AE956" i="6" s="1"/>
  <c r="AB960" i="6"/>
  <c r="AA960" i="6"/>
  <c r="AD960" i="6" s="1"/>
  <c r="AE960" i="6" s="1"/>
  <c r="AB964" i="6"/>
  <c r="AA964" i="6"/>
  <c r="AD964" i="6" s="1"/>
  <c r="AE964" i="6" s="1"/>
  <c r="AB968" i="6"/>
  <c r="AA968" i="6"/>
  <c r="AD968" i="6" s="1"/>
  <c r="AE968" i="6" s="1"/>
  <c r="AB972" i="6"/>
  <c r="AA972" i="6"/>
  <c r="AD972" i="6" s="1"/>
  <c r="AE972" i="6" s="1"/>
  <c r="AA976" i="6"/>
  <c r="AD976" i="6" s="1"/>
  <c r="AE976" i="6" s="1"/>
  <c r="AB980" i="6"/>
  <c r="AA980" i="6"/>
  <c r="AD980" i="6" s="1"/>
  <c r="AE980" i="6" s="1"/>
  <c r="AA984" i="6"/>
  <c r="AD984" i="6" s="1"/>
  <c r="AE984" i="6" s="1"/>
  <c r="AB988" i="6"/>
  <c r="AA988" i="6"/>
  <c r="AD988" i="6" s="1"/>
  <c r="AE988" i="6" s="1"/>
  <c r="Y1012" i="6"/>
  <c r="Y1028" i="6"/>
  <c r="Y1044" i="6"/>
  <c r="Y1011" i="6"/>
  <c r="AF1011" i="6" s="1"/>
  <c r="AG1011" i="6" s="1"/>
  <c r="Y1017" i="6"/>
  <c r="Y1167" i="6"/>
  <c r="AA1175" i="6"/>
  <c r="AD1175" i="6" s="1"/>
  <c r="AE1175" i="6" s="1"/>
  <c r="AF1175" i="6" s="1"/>
  <c r="AG1175" i="6" s="1"/>
  <c r="Y1183" i="6"/>
  <c r="AF1183" i="6" s="1"/>
  <c r="AG1183" i="6" s="1"/>
  <c r="H1193" i="6"/>
  <c r="J1193" i="6" s="1"/>
  <c r="I1193" i="6"/>
  <c r="H1201" i="6"/>
  <c r="I1201" i="6"/>
  <c r="H1209" i="6"/>
  <c r="I1209" i="6"/>
  <c r="AA1218" i="6"/>
  <c r="AD1218" i="6" s="1"/>
  <c r="AE1218" i="6" s="1"/>
  <c r="H1223" i="6"/>
  <c r="I1223" i="6"/>
  <c r="AA1226" i="6"/>
  <c r="AD1226" i="6" s="1"/>
  <c r="AE1226" i="6" s="1"/>
  <c r="AF1226" i="6" s="1"/>
  <c r="AG1226" i="6" s="1"/>
  <c r="Y1029" i="6"/>
  <c r="Y1166" i="6"/>
  <c r="AF1166" i="6" s="1"/>
  <c r="AG1166" i="6" s="1"/>
  <c r="AA1174" i="6"/>
  <c r="AD1174" i="6" s="1"/>
  <c r="AE1174" i="6" s="1"/>
  <c r="Y1182" i="6"/>
  <c r="AF1182" i="6" s="1"/>
  <c r="AG1182" i="6" s="1"/>
  <c r="H1190" i="6"/>
  <c r="I1190" i="6"/>
  <c r="H1206" i="6"/>
  <c r="I1206" i="6"/>
  <c r="Y1031" i="6"/>
  <c r="AF1031" i="6" s="1"/>
  <c r="AG1031" i="6" s="1"/>
  <c r="AA1169" i="6"/>
  <c r="AD1169" i="6" s="1"/>
  <c r="AE1169" i="6" s="1"/>
  <c r="AF1169" i="6" s="1"/>
  <c r="AG1169" i="6" s="1"/>
  <c r="Y1177" i="6"/>
  <c r="AF1177" i="6" s="1"/>
  <c r="AG1177" i="6" s="1"/>
  <c r="AA1185" i="6"/>
  <c r="AD1185" i="6" s="1"/>
  <c r="AE1185" i="6" s="1"/>
  <c r="AF1185" i="6" s="1"/>
  <c r="AG1185" i="6" s="1"/>
  <c r="J1199" i="6"/>
  <c r="H1199" i="6"/>
  <c r="I1199" i="6"/>
  <c r="H1215" i="6"/>
  <c r="I1215" i="6"/>
  <c r="H1218" i="6"/>
  <c r="I1218" i="6"/>
  <c r="H1222" i="6"/>
  <c r="I1222" i="6"/>
  <c r="H1226" i="6"/>
  <c r="J1226" i="6" s="1"/>
  <c r="I1226" i="6"/>
  <c r="H1230" i="6"/>
  <c r="I1230" i="6"/>
  <c r="AA1014" i="6"/>
  <c r="AD1014" i="6" s="1"/>
  <c r="AE1014" i="6" s="1"/>
  <c r="AF1014" i="6" s="1"/>
  <c r="AG1014" i="6" s="1"/>
  <c r="Y1021" i="6"/>
  <c r="AA1164" i="6"/>
  <c r="AD1164" i="6" s="1"/>
  <c r="AE1164" i="6" s="1"/>
  <c r="AF1164" i="6" s="1"/>
  <c r="AG1164" i="6" s="1"/>
  <c r="Y1172" i="6"/>
  <c r="AA1180" i="6"/>
  <c r="AD1180" i="6" s="1"/>
  <c r="AE1180" i="6" s="1"/>
  <c r="AF1180" i="6" s="1"/>
  <c r="AG1180" i="6" s="1"/>
  <c r="H1188" i="6"/>
  <c r="I1188" i="6"/>
  <c r="H1204" i="6"/>
  <c r="I1204" i="6"/>
  <c r="I48" i="6"/>
  <c r="H48" i="6"/>
  <c r="T23" i="6"/>
  <c r="H54" i="6"/>
  <c r="I54" i="6"/>
  <c r="S60" i="6"/>
  <c r="T60" i="6"/>
  <c r="H68" i="6"/>
  <c r="I68" i="6"/>
  <c r="H72" i="6"/>
  <c r="I72" i="6"/>
  <c r="H63" i="6"/>
  <c r="I63" i="6"/>
  <c r="AB86" i="6"/>
  <c r="Y81" i="6"/>
  <c r="AF81" i="6" s="1"/>
  <c r="AG81" i="6" s="1"/>
  <c r="S133" i="6"/>
  <c r="T133" i="6"/>
  <c r="AF108" i="6"/>
  <c r="AG108" i="6" s="1"/>
  <c r="AD126" i="6"/>
  <c r="AE126" i="6" s="1"/>
  <c r="AF126" i="6" s="1"/>
  <c r="AG126" i="6" s="1"/>
  <c r="I141" i="6"/>
  <c r="H141" i="6"/>
  <c r="I145" i="6"/>
  <c r="H145" i="6"/>
  <c r="I147" i="6"/>
  <c r="H147" i="6"/>
  <c r="I153" i="6"/>
  <c r="J153" i="6" s="1"/>
  <c r="H153" i="6"/>
  <c r="I157" i="6"/>
  <c r="H157" i="6"/>
  <c r="J157" i="6" s="1"/>
  <c r="AF136" i="6"/>
  <c r="AG136" i="6" s="1"/>
  <c r="I181" i="6"/>
  <c r="H181" i="6"/>
  <c r="I217" i="6"/>
  <c r="H217" i="6"/>
  <c r="I225" i="6"/>
  <c r="H225" i="6"/>
  <c r="I233" i="6"/>
  <c r="H233" i="6"/>
  <c r="I218" i="6"/>
  <c r="H218" i="6"/>
  <c r="I215" i="6"/>
  <c r="H215" i="6"/>
  <c r="I219" i="6"/>
  <c r="H219" i="6"/>
  <c r="I223" i="6"/>
  <c r="H223" i="6"/>
  <c r="I227" i="6"/>
  <c r="H227" i="6"/>
  <c r="I270" i="6"/>
  <c r="H270" i="6"/>
  <c r="H279" i="6"/>
  <c r="I279" i="6"/>
  <c r="I275" i="6"/>
  <c r="H275" i="6"/>
  <c r="H284" i="6"/>
  <c r="I284" i="6"/>
  <c r="J284" i="6" s="1"/>
  <c r="H281" i="6"/>
  <c r="I281" i="6"/>
  <c r="H282" i="6"/>
  <c r="I282" i="6"/>
  <c r="H367" i="6"/>
  <c r="I367" i="6"/>
  <c r="AB411" i="6"/>
  <c r="AA411" i="6"/>
  <c r="AD411" i="6" s="1"/>
  <c r="AE411" i="6" s="1"/>
  <c r="AA412" i="6"/>
  <c r="AD412" i="6" s="1"/>
  <c r="AE412" i="6" s="1"/>
  <c r="AF412" i="6" s="1"/>
  <c r="AG412" i="6" s="1"/>
  <c r="AB547" i="6"/>
  <c r="AB546" i="6"/>
  <c r="AB631" i="6"/>
  <c r="AB635" i="6"/>
  <c r="AB639" i="6"/>
  <c r="AB643" i="6"/>
  <c r="AB647" i="6"/>
  <c r="AB651" i="6"/>
  <c r="AB655" i="6"/>
  <c r="AB659" i="6"/>
  <c r="AB663" i="6"/>
  <c r="Y680" i="6"/>
  <c r="AF680" i="6" s="1"/>
  <c r="AG680" i="6" s="1"/>
  <c r="Y688" i="6"/>
  <c r="AF688" i="6" s="1"/>
  <c r="AG688" i="6" s="1"/>
  <c r="Y696" i="6"/>
  <c r="AF696" i="6" s="1"/>
  <c r="AG696" i="6" s="1"/>
  <c r="Y700" i="6"/>
  <c r="AF700" i="6" s="1"/>
  <c r="AG700" i="6" s="1"/>
  <c r="Y704" i="6"/>
  <c r="AF704" i="6" s="1"/>
  <c r="AG704" i="6" s="1"/>
  <c r="Y708" i="6"/>
  <c r="AF708" i="6" s="1"/>
  <c r="AG708" i="6" s="1"/>
  <c r="Y712" i="6"/>
  <c r="AF712" i="6" s="1"/>
  <c r="AG712" i="6" s="1"/>
  <c r="Y716" i="6"/>
  <c r="AF716" i="6" s="1"/>
  <c r="AG716" i="6" s="1"/>
  <c r="Y720" i="6"/>
  <c r="Y724" i="6"/>
  <c r="AF724" i="6" s="1"/>
  <c r="AG724" i="6" s="1"/>
  <c r="Y728" i="6"/>
  <c r="AF728" i="6" s="1"/>
  <c r="AG728" i="6" s="1"/>
  <c r="Y732" i="6"/>
  <c r="AF732" i="6" s="1"/>
  <c r="AG732" i="6" s="1"/>
  <c r="Y736" i="6"/>
  <c r="AF736" i="6" s="1"/>
  <c r="AG736" i="6" s="1"/>
  <c r="Y740" i="6"/>
  <c r="AF740" i="6" s="1"/>
  <c r="AG740" i="6" s="1"/>
  <c r="Y744" i="6"/>
  <c r="AF744" i="6" s="1"/>
  <c r="AG744" i="6" s="1"/>
  <c r="Y748" i="6"/>
  <c r="AF748" i="6" s="1"/>
  <c r="AG748" i="6" s="1"/>
  <c r="Y752" i="6"/>
  <c r="AF752" i="6" s="1"/>
  <c r="AG752" i="6" s="1"/>
  <c r="Y756" i="6"/>
  <c r="H789" i="6"/>
  <c r="I789" i="6"/>
  <c r="H805" i="6"/>
  <c r="I805" i="6"/>
  <c r="X631" i="6"/>
  <c r="Y631" i="6" s="1"/>
  <c r="X635" i="6"/>
  <c r="Y635" i="6" s="1"/>
  <c r="X639" i="6"/>
  <c r="Y639" i="6" s="1"/>
  <c r="X643" i="6"/>
  <c r="Y643" i="6" s="1"/>
  <c r="X647" i="6"/>
  <c r="Y647" i="6" s="1"/>
  <c r="X651" i="6"/>
  <c r="Y651" i="6" s="1"/>
  <c r="X655" i="6"/>
  <c r="Y655" i="6" s="1"/>
  <c r="X659" i="6"/>
  <c r="Y659" i="6" s="1"/>
  <c r="X663" i="6"/>
  <c r="Y663" i="6" s="1"/>
  <c r="H798" i="6"/>
  <c r="J798" i="6" s="1"/>
  <c r="I798" i="6"/>
  <c r="H814" i="6"/>
  <c r="I814" i="6"/>
  <c r="J814" i="6" s="1"/>
  <c r="H822" i="6"/>
  <c r="I822" i="6"/>
  <c r="H817" i="6"/>
  <c r="I817" i="6"/>
  <c r="J817" i="6" s="1"/>
  <c r="H856" i="6"/>
  <c r="J856" i="6" s="1"/>
  <c r="I856" i="6"/>
  <c r="H864" i="6"/>
  <c r="I864" i="6"/>
  <c r="J864" i="6" s="1"/>
  <c r="H872" i="6"/>
  <c r="I872" i="6"/>
  <c r="H832" i="6"/>
  <c r="I832" i="6"/>
  <c r="H840" i="6"/>
  <c r="I840" i="6"/>
  <c r="H852" i="6"/>
  <c r="I852" i="6"/>
  <c r="H857" i="6"/>
  <c r="I857" i="6"/>
  <c r="H873" i="6"/>
  <c r="I873" i="6"/>
  <c r="J873" i="6" s="1"/>
  <c r="Y817" i="6"/>
  <c r="AF817" i="6" s="1"/>
  <c r="AG817" i="6" s="1"/>
  <c r="AA826" i="6"/>
  <c r="AD826" i="6" s="1"/>
  <c r="AE826" i="6" s="1"/>
  <c r="AF826" i="6" s="1"/>
  <c r="AG826" i="6" s="1"/>
  <c r="J831" i="6"/>
  <c r="H831" i="6"/>
  <c r="I831" i="6"/>
  <c r="AA810" i="6"/>
  <c r="AD810" i="6" s="1"/>
  <c r="AE810" i="6" s="1"/>
  <c r="AF810" i="6" s="1"/>
  <c r="AG810" i="6" s="1"/>
  <c r="Y825" i="6"/>
  <c r="AF825" i="6" s="1"/>
  <c r="AG825" i="6" s="1"/>
  <c r="H850" i="6"/>
  <c r="I850" i="6"/>
  <c r="H1024" i="6"/>
  <c r="I1024" i="6"/>
  <c r="H1040" i="6"/>
  <c r="I1040" i="6"/>
  <c r="H1025" i="6"/>
  <c r="I1025" i="6"/>
  <c r="H1041" i="6"/>
  <c r="I1041" i="6"/>
  <c r="AB951" i="6"/>
  <c r="AB955" i="6"/>
  <c r="AB963" i="6"/>
  <c r="AB967" i="6"/>
  <c r="AB975" i="6"/>
  <c r="AB979" i="6"/>
  <c r="AB983" i="6"/>
  <c r="AB987" i="6"/>
  <c r="AA872" i="6"/>
  <c r="AD872" i="6" s="1"/>
  <c r="AE872" i="6" s="1"/>
  <c r="AF872" i="6" s="1"/>
  <c r="AG872" i="6" s="1"/>
  <c r="Y1016" i="6"/>
  <c r="Y1032" i="6"/>
  <c r="AA1020" i="6"/>
  <c r="AD1020" i="6" s="1"/>
  <c r="AE1020" i="6" s="1"/>
  <c r="H1221" i="6"/>
  <c r="I1221" i="6"/>
  <c r="H1229" i="6"/>
  <c r="I1229" i="6"/>
  <c r="H1202" i="6"/>
  <c r="I1202" i="6"/>
  <c r="H1195" i="6"/>
  <c r="J1195" i="6" s="1"/>
  <c r="I1195" i="6"/>
  <c r="H1211" i="6"/>
  <c r="I1211" i="6"/>
  <c r="AA1024" i="6"/>
  <c r="AD1024" i="6" s="1"/>
  <c r="AE1024" i="6" s="1"/>
  <c r="AF1024" i="6" s="1"/>
  <c r="AG1024" i="6" s="1"/>
  <c r="H1200" i="6"/>
  <c r="I1200" i="6"/>
  <c r="H1216" i="6"/>
  <c r="I1216" i="6"/>
  <c r="Y1222" i="6"/>
  <c r="AF1222" i="6" s="1"/>
  <c r="AG1222" i="6" s="1"/>
  <c r="Y1230" i="6"/>
  <c r="AF1230" i="6" s="1"/>
  <c r="AG1230" i="6" s="1"/>
  <c r="I6" i="6"/>
  <c r="H6" i="6"/>
  <c r="S40" i="6"/>
  <c r="T40" i="6"/>
  <c r="H56" i="6"/>
  <c r="I56" i="6"/>
  <c r="S58" i="6"/>
  <c r="T58" i="6"/>
  <c r="H64" i="6"/>
  <c r="I64" i="6"/>
  <c r="H75" i="6"/>
  <c r="I75" i="6"/>
  <c r="AF78" i="6"/>
  <c r="AG78" i="6" s="1"/>
  <c r="AA107" i="6"/>
  <c r="AD107" i="6" s="1"/>
  <c r="AE107" i="6" s="1"/>
  <c r="AF107" i="6" s="1"/>
  <c r="AG107" i="6" s="1"/>
  <c r="H126" i="6"/>
  <c r="I126" i="6"/>
  <c r="I139" i="6"/>
  <c r="H139" i="6"/>
  <c r="I143" i="6"/>
  <c r="H143" i="6"/>
  <c r="I149" i="6"/>
  <c r="H149" i="6"/>
  <c r="I151" i="6"/>
  <c r="H151" i="6"/>
  <c r="I155" i="6"/>
  <c r="H155" i="6"/>
  <c r="I174" i="6"/>
  <c r="H174" i="6"/>
  <c r="I178" i="6"/>
  <c r="H178" i="6"/>
  <c r="AF131" i="6"/>
  <c r="AG131" i="6" s="1"/>
  <c r="S9" i="6"/>
  <c r="T9" i="6"/>
  <c r="I11" i="6"/>
  <c r="H11" i="6"/>
  <c r="S14" i="6"/>
  <c r="T14" i="6"/>
  <c r="H16" i="6"/>
  <c r="I16" i="6"/>
  <c r="S16" i="6"/>
  <c r="T16" i="6"/>
  <c r="AD10" i="6"/>
  <c r="AE10" i="6" s="1"/>
  <c r="AF10" i="6" s="1"/>
  <c r="AG10" i="6" s="1"/>
  <c r="AD13" i="6"/>
  <c r="AE13" i="6" s="1"/>
  <c r="AF13" i="6" s="1"/>
  <c r="AG13" i="6" s="1"/>
  <c r="J20" i="6"/>
  <c r="H24" i="6"/>
  <c r="I24" i="6"/>
  <c r="H25" i="6"/>
  <c r="I25" i="6"/>
  <c r="H26" i="6"/>
  <c r="I26" i="6"/>
  <c r="I27" i="6"/>
  <c r="H27" i="6"/>
  <c r="S37" i="6"/>
  <c r="T37" i="6"/>
  <c r="S41" i="6"/>
  <c r="T41" i="6"/>
  <c r="S45" i="6"/>
  <c r="T45" i="6"/>
  <c r="S47" i="6"/>
  <c r="T47" i="6"/>
  <c r="S51" i="6"/>
  <c r="T51" i="6"/>
  <c r="AD48" i="6"/>
  <c r="AE48" i="6" s="1"/>
  <c r="AF48" i="6" s="1"/>
  <c r="AG48" i="6" s="1"/>
  <c r="S54" i="6"/>
  <c r="T54" i="6"/>
  <c r="S52" i="6"/>
  <c r="T52" i="6"/>
  <c r="I53" i="6"/>
  <c r="H53" i="6"/>
  <c r="I50" i="6"/>
  <c r="H50" i="6"/>
  <c r="AD55" i="6"/>
  <c r="AE55" i="6" s="1"/>
  <c r="H57" i="6"/>
  <c r="I57" i="6"/>
  <c r="H59" i="6"/>
  <c r="I59" i="6"/>
  <c r="Y71" i="6"/>
  <c r="AF71" i="6" s="1"/>
  <c r="AG71" i="6" s="1"/>
  <c r="AD57" i="6"/>
  <c r="AE57" i="6" s="1"/>
  <c r="AF57" i="6" s="1"/>
  <c r="AG57" i="6" s="1"/>
  <c r="S70" i="6"/>
  <c r="T70" i="6"/>
  <c r="S78" i="6"/>
  <c r="T78" i="6"/>
  <c r="AF82" i="6"/>
  <c r="AG82" i="6" s="1"/>
  <c r="AB83" i="6"/>
  <c r="AA83" i="6"/>
  <c r="AD83" i="6" s="1"/>
  <c r="AE83" i="6" s="1"/>
  <c r="AB87" i="6"/>
  <c r="Y66" i="6"/>
  <c r="AF66" i="6" s="1"/>
  <c r="AG66" i="6" s="1"/>
  <c r="X92" i="6"/>
  <c r="Y92" i="6" s="1"/>
  <c r="AD68" i="6"/>
  <c r="AE68" i="6" s="1"/>
  <c r="X104" i="6"/>
  <c r="X85" i="6"/>
  <c r="X87" i="6"/>
  <c r="Y87" i="6" s="1"/>
  <c r="Y98" i="6"/>
  <c r="AF98" i="6" s="1"/>
  <c r="AG98" i="6" s="1"/>
  <c r="X90" i="6"/>
  <c r="X89" i="6"/>
  <c r="H134" i="6"/>
  <c r="I134" i="6"/>
  <c r="S137" i="6"/>
  <c r="T137" i="6"/>
  <c r="Y113" i="6"/>
  <c r="AF113" i="6" s="1"/>
  <c r="AG113" i="6" s="1"/>
  <c r="Y117" i="6"/>
  <c r="H123" i="6"/>
  <c r="I123" i="6"/>
  <c r="H127" i="6"/>
  <c r="I127" i="6"/>
  <c r="H131" i="6"/>
  <c r="I131" i="6"/>
  <c r="H133" i="6"/>
  <c r="I133" i="6"/>
  <c r="Y134" i="6"/>
  <c r="AD134" i="6"/>
  <c r="AE134" i="6" s="1"/>
  <c r="I158" i="6"/>
  <c r="H158" i="6"/>
  <c r="I162" i="6"/>
  <c r="H162" i="6"/>
  <c r="I166" i="6"/>
  <c r="H166" i="6"/>
  <c r="I170" i="6"/>
  <c r="H170" i="6"/>
  <c r="J170" i="6" s="1"/>
  <c r="I173" i="6"/>
  <c r="H173" i="6"/>
  <c r="I177" i="6"/>
  <c r="H177" i="6"/>
  <c r="X188" i="6"/>
  <c r="Y188" i="6" s="1"/>
  <c r="AB188" i="6"/>
  <c r="I159" i="6"/>
  <c r="H159" i="6"/>
  <c r="J159" i="6" s="1"/>
  <c r="I163" i="6"/>
  <c r="H163" i="6"/>
  <c r="I167" i="6"/>
  <c r="H167" i="6"/>
  <c r="J167" i="6" s="1"/>
  <c r="I171" i="6"/>
  <c r="H171" i="6"/>
  <c r="I216" i="6"/>
  <c r="H216" i="6"/>
  <c r="J216" i="6" s="1"/>
  <c r="I220" i="6"/>
  <c r="H220" i="6"/>
  <c r="I224" i="6"/>
  <c r="H224" i="6"/>
  <c r="I228" i="6"/>
  <c r="H228" i="6"/>
  <c r="I232" i="6"/>
  <c r="H232" i="6"/>
  <c r="I236" i="6"/>
  <c r="H236" i="6"/>
  <c r="I244" i="6"/>
  <c r="H244" i="6"/>
  <c r="J244" i="6" s="1"/>
  <c r="I252" i="6"/>
  <c r="H252" i="6"/>
  <c r="I254" i="6"/>
  <c r="H254" i="6"/>
  <c r="J254" i="6" s="1"/>
  <c r="I256" i="6"/>
  <c r="H256" i="6"/>
  <c r="I258" i="6"/>
  <c r="H258" i="6"/>
  <c r="J258" i="6" s="1"/>
  <c r="I260" i="6"/>
  <c r="H260" i="6"/>
  <c r="I262" i="6"/>
  <c r="H262" i="6"/>
  <c r="J262" i="6" s="1"/>
  <c r="I264" i="6"/>
  <c r="H264" i="6"/>
  <c r="I266" i="6"/>
  <c r="H266" i="6"/>
  <c r="I268" i="6"/>
  <c r="H268" i="6"/>
  <c r="I230" i="6"/>
  <c r="H230" i="6"/>
  <c r="H214" i="6"/>
  <c r="I214" i="6"/>
  <c r="I231" i="6"/>
  <c r="H231" i="6"/>
  <c r="I242" i="6"/>
  <c r="H242" i="6"/>
  <c r="I250" i="6"/>
  <c r="H250" i="6"/>
  <c r="H283" i="6"/>
  <c r="I283" i="6"/>
  <c r="H280" i="6"/>
  <c r="I280" i="6"/>
  <c r="Y324" i="6"/>
  <c r="AF324" i="6" s="1"/>
  <c r="AG324" i="6" s="1"/>
  <c r="I272" i="6"/>
  <c r="H272" i="6"/>
  <c r="H286" i="6"/>
  <c r="I286" i="6"/>
  <c r="H371" i="6"/>
  <c r="I371" i="6"/>
  <c r="AA418" i="6"/>
  <c r="AD418" i="6" s="1"/>
  <c r="AE418" i="6" s="1"/>
  <c r="AF418" i="6" s="1"/>
  <c r="AG418" i="6" s="1"/>
  <c r="AA426" i="6"/>
  <c r="AD426" i="6" s="1"/>
  <c r="AE426" i="6" s="1"/>
  <c r="Y368" i="6"/>
  <c r="AA410" i="6"/>
  <c r="AD410" i="6" s="1"/>
  <c r="AE410" i="6" s="1"/>
  <c r="AF410" i="6" s="1"/>
  <c r="AG410" i="6" s="1"/>
  <c r="Y370" i="6"/>
  <c r="AF370" i="6" s="1"/>
  <c r="AG370" i="6" s="1"/>
  <c r="AA416" i="6"/>
  <c r="AD416" i="6" s="1"/>
  <c r="AE416" i="6" s="1"/>
  <c r="AF416" i="6" s="1"/>
  <c r="AG416" i="6" s="1"/>
  <c r="AB421" i="6"/>
  <c r="AA421" i="6"/>
  <c r="AD421" i="6" s="1"/>
  <c r="AE421" i="6" s="1"/>
  <c r="AA424" i="6"/>
  <c r="AD424" i="6" s="1"/>
  <c r="AE424" i="6" s="1"/>
  <c r="AF424" i="6" s="1"/>
  <c r="AG424" i="6" s="1"/>
  <c r="AA506" i="6"/>
  <c r="AD506" i="6" s="1"/>
  <c r="AE506" i="6" s="1"/>
  <c r="AF506" i="6" s="1"/>
  <c r="AG506" i="6" s="1"/>
  <c r="AA522" i="6"/>
  <c r="AA398" i="6"/>
  <c r="AD398" i="6" s="1"/>
  <c r="AE398" i="6" s="1"/>
  <c r="AF398" i="6" s="1"/>
  <c r="AG398" i="6" s="1"/>
  <c r="Y523" i="6"/>
  <c r="AA523" i="6"/>
  <c r="AD523" i="6" s="1"/>
  <c r="AE523" i="6" s="1"/>
  <c r="AA528" i="6"/>
  <c r="AD528" i="6" s="1"/>
  <c r="AE528" i="6" s="1"/>
  <c r="AA536" i="6"/>
  <c r="AD536" i="6" s="1"/>
  <c r="AE536" i="6" s="1"/>
  <c r="AF536" i="6" s="1"/>
  <c r="AG536" i="6" s="1"/>
  <c r="AA386" i="6"/>
  <c r="AD386" i="6" s="1"/>
  <c r="AE386" i="6" s="1"/>
  <c r="AF386" i="6" s="1"/>
  <c r="AG386" i="6" s="1"/>
  <c r="AA527" i="6"/>
  <c r="AD527" i="6" s="1"/>
  <c r="AE527" i="6" s="1"/>
  <c r="Y531" i="6"/>
  <c r="AA531" i="6"/>
  <c r="AD531" i="6" s="1"/>
  <c r="AE531" i="6" s="1"/>
  <c r="Y535" i="6"/>
  <c r="AA535" i="6"/>
  <c r="AD535" i="6" s="1"/>
  <c r="AE535" i="6" s="1"/>
  <c r="Y539" i="6"/>
  <c r="AA539" i="6"/>
  <c r="AD539" i="6" s="1"/>
  <c r="AE539" i="6" s="1"/>
  <c r="AF539" i="6" s="1"/>
  <c r="AG539" i="6" s="1"/>
  <c r="Y629" i="6"/>
  <c r="AF629" i="6" s="1"/>
  <c r="AG629" i="6" s="1"/>
  <c r="AB632" i="6"/>
  <c r="AA632" i="6"/>
  <c r="AD632" i="6" s="1"/>
  <c r="AE632" i="6" s="1"/>
  <c r="AB636" i="6"/>
  <c r="AA636" i="6"/>
  <c r="AD636" i="6" s="1"/>
  <c r="AE636" i="6" s="1"/>
  <c r="AB640" i="6"/>
  <c r="AA640" i="6"/>
  <c r="AD640" i="6" s="1"/>
  <c r="AE640" i="6" s="1"/>
  <c r="AB644" i="6"/>
  <c r="AA644" i="6"/>
  <c r="AD644" i="6" s="1"/>
  <c r="AE644" i="6" s="1"/>
  <c r="AB648" i="6"/>
  <c r="AA648" i="6"/>
  <c r="AD648" i="6" s="1"/>
  <c r="AE648" i="6" s="1"/>
  <c r="AB652" i="6"/>
  <c r="AA652" i="6"/>
  <c r="AD652" i="6" s="1"/>
  <c r="AE652" i="6" s="1"/>
  <c r="AB656" i="6"/>
  <c r="AA656" i="6"/>
  <c r="AD656" i="6" s="1"/>
  <c r="AE656" i="6" s="1"/>
  <c r="AB660" i="6"/>
  <c r="AA660" i="6"/>
  <c r="AD660" i="6" s="1"/>
  <c r="AE660" i="6" s="1"/>
  <c r="AA664" i="6"/>
  <c r="AD664" i="6" s="1"/>
  <c r="AE664" i="6" s="1"/>
  <c r="AB664" i="6"/>
  <c r="H666" i="6"/>
  <c r="I666" i="6"/>
  <c r="H665" i="6"/>
  <c r="I665" i="6"/>
  <c r="Y682" i="6"/>
  <c r="AF682" i="6" s="1"/>
  <c r="AG682" i="6" s="1"/>
  <c r="Y690" i="6"/>
  <c r="Y697" i="6"/>
  <c r="AF697" i="6" s="1"/>
  <c r="AG697" i="6" s="1"/>
  <c r="Y701" i="6"/>
  <c r="AF701" i="6" s="1"/>
  <c r="AG701" i="6" s="1"/>
  <c r="Y705" i="6"/>
  <c r="AF705" i="6" s="1"/>
  <c r="AG705" i="6" s="1"/>
  <c r="Y709" i="6"/>
  <c r="AF709" i="6" s="1"/>
  <c r="AG709" i="6" s="1"/>
  <c r="Y713" i="6"/>
  <c r="AF713" i="6" s="1"/>
  <c r="AG713" i="6" s="1"/>
  <c r="Y717" i="6"/>
  <c r="AF717" i="6" s="1"/>
  <c r="AG717" i="6" s="1"/>
  <c r="Y721" i="6"/>
  <c r="AF721" i="6" s="1"/>
  <c r="AG721" i="6" s="1"/>
  <c r="Y725" i="6"/>
  <c r="AF725" i="6" s="1"/>
  <c r="AG725" i="6" s="1"/>
  <c r="Y729" i="6"/>
  <c r="AF729" i="6" s="1"/>
  <c r="AG729" i="6" s="1"/>
  <c r="Y733" i="6"/>
  <c r="AF733" i="6" s="1"/>
  <c r="AG733" i="6" s="1"/>
  <c r="Y737" i="6"/>
  <c r="AF737" i="6" s="1"/>
  <c r="AG737" i="6" s="1"/>
  <c r="Y741" i="6"/>
  <c r="Y745" i="6"/>
  <c r="AF745" i="6" s="1"/>
  <c r="AG745" i="6" s="1"/>
  <c r="Y749" i="6"/>
  <c r="AF749" i="6" s="1"/>
  <c r="AG749" i="6" s="1"/>
  <c r="Y753" i="6"/>
  <c r="AF753" i="6" s="1"/>
  <c r="AG753" i="6" s="1"/>
  <c r="Y757" i="6"/>
  <c r="Y675" i="6"/>
  <c r="AF675" i="6" s="1"/>
  <c r="AG675" i="6" s="1"/>
  <c r="H793" i="6"/>
  <c r="I793" i="6"/>
  <c r="Y794" i="6"/>
  <c r="AF794" i="6" s="1"/>
  <c r="AG794" i="6" s="1"/>
  <c r="H809" i="6"/>
  <c r="I809" i="6"/>
  <c r="Y683" i="6"/>
  <c r="AF683" i="6" s="1"/>
  <c r="AG683" i="6" s="1"/>
  <c r="Y691" i="6"/>
  <c r="AF691" i="6" s="1"/>
  <c r="AG691" i="6" s="1"/>
  <c r="AA761" i="6"/>
  <c r="AD761" i="6" s="1"/>
  <c r="AE761" i="6" s="1"/>
  <c r="AF761" i="6" s="1"/>
  <c r="AG761" i="6" s="1"/>
  <c r="AA765" i="6"/>
  <c r="AD765" i="6" s="1"/>
  <c r="AE765" i="6" s="1"/>
  <c r="AF765" i="6" s="1"/>
  <c r="AG765" i="6" s="1"/>
  <c r="AA769" i="6"/>
  <c r="AA773" i="6"/>
  <c r="AD773" i="6" s="1"/>
  <c r="AE773" i="6" s="1"/>
  <c r="AF773" i="6" s="1"/>
  <c r="AG773" i="6" s="1"/>
  <c r="AA777" i="6"/>
  <c r="AD777" i="6" s="1"/>
  <c r="AE777" i="6" s="1"/>
  <c r="AF777" i="6" s="1"/>
  <c r="AG777" i="6" s="1"/>
  <c r="AA781" i="6"/>
  <c r="AD781" i="6" s="1"/>
  <c r="AE781" i="6" s="1"/>
  <c r="AF781" i="6" s="1"/>
  <c r="AG781" i="6" s="1"/>
  <c r="AA785" i="6"/>
  <c r="AD785" i="6" s="1"/>
  <c r="AE785" i="6" s="1"/>
  <c r="AF785" i="6" s="1"/>
  <c r="AG785" i="6" s="1"/>
  <c r="H802" i="6"/>
  <c r="J802" i="6" s="1"/>
  <c r="I802" i="6"/>
  <c r="H826" i="6"/>
  <c r="I826" i="6"/>
  <c r="J826" i="6" s="1"/>
  <c r="Y812" i="6"/>
  <c r="AF812" i="6" s="1"/>
  <c r="AG812" i="6" s="1"/>
  <c r="Y805" i="6"/>
  <c r="H861" i="6"/>
  <c r="I861" i="6"/>
  <c r="Y811" i="6"/>
  <c r="AF811" i="6" s="1"/>
  <c r="AG811" i="6" s="1"/>
  <c r="H843" i="6"/>
  <c r="I843" i="6"/>
  <c r="H847" i="6"/>
  <c r="I847" i="6"/>
  <c r="Y791" i="6"/>
  <c r="AF791" i="6" s="1"/>
  <c r="AG791" i="6" s="1"/>
  <c r="H834" i="6"/>
  <c r="I834" i="6"/>
  <c r="H838" i="6"/>
  <c r="J838" i="6" s="1"/>
  <c r="I838" i="6"/>
  <c r="H842" i="6"/>
  <c r="I842" i="6"/>
  <c r="H846" i="6"/>
  <c r="I846" i="6"/>
  <c r="Y856" i="6"/>
  <c r="Y874" i="6"/>
  <c r="AF874" i="6" s="1"/>
  <c r="AG874" i="6" s="1"/>
  <c r="H1012" i="6"/>
  <c r="J1012" i="6" s="1"/>
  <c r="I1012" i="6"/>
  <c r="H1028" i="6"/>
  <c r="I1028" i="6"/>
  <c r="J1028" i="6" s="1"/>
  <c r="H1044" i="6"/>
  <c r="I1044" i="6"/>
  <c r="Y859" i="6"/>
  <c r="AF859" i="6" s="1"/>
  <c r="AG859" i="6" s="1"/>
  <c r="X951" i="6"/>
  <c r="Y951" i="6" s="1"/>
  <c r="X955" i="6"/>
  <c r="Y955" i="6" s="1"/>
  <c r="X959" i="6"/>
  <c r="X963" i="6"/>
  <c r="Y963" i="6" s="1"/>
  <c r="X967" i="6"/>
  <c r="Y967" i="6" s="1"/>
  <c r="X971" i="6"/>
  <c r="X975" i="6"/>
  <c r="Y975" i="6" s="1"/>
  <c r="X979" i="6"/>
  <c r="Y979" i="6" s="1"/>
  <c r="X983" i="6"/>
  <c r="Y983" i="6" s="1"/>
  <c r="X987" i="6"/>
  <c r="Y987" i="6" s="1"/>
  <c r="H1013" i="6"/>
  <c r="I1013" i="6"/>
  <c r="J1013" i="6" s="1"/>
  <c r="H1029" i="6"/>
  <c r="I1029" i="6"/>
  <c r="Y1030" i="6"/>
  <c r="AF1030" i="6" s="1"/>
  <c r="AG1030" i="6" s="1"/>
  <c r="H1045" i="6"/>
  <c r="I1045" i="6"/>
  <c r="AA860" i="6"/>
  <c r="AD860" i="6" s="1"/>
  <c r="AE860" i="6" s="1"/>
  <c r="Y871" i="6"/>
  <c r="AF871" i="6" s="1"/>
  <c r="AG871" i="6" s="1"/>
  <c r="AB950" i="6"/>
  <c r="AA950" i="6"/>
  <c r="AD950" i="6" s="1"/>
  <c r="AE950" i="6" s="1"/>
  <c r="AB954" i="6"/>
  <c r="AA954" i="6"/>
  <c r="AD954" i="6" s="1"/>
  <c r="AE954" i="6" s="1"/>
  <c r="AF954" i="6" s="1"/>
  <c r="AG954" i="6" s="1"/>
  <c r="AB958" i="6"/>
  <c r="AA958" i="6"/>
  <c r="AD958" i="6" s="1"/>
  <c r="AE958" i="6" s="1"/>
  <c r="AB962" i="6"/>
  <c r="AA962" i="6"/>
  <c r="AD962" i="6" s="1"/>
  <c r="AE962" i="6" s="1"/>
  <c r="AF962" i="6" s="1"/>
  <c r="AG962" i="6" s="1"/>
  <c r="AB966" i="6"/>
  <c r="AA966" i="6"/>
  <c r="AD966" i="6" s="1"/>
  <c r="AE966" i="6" s="1"/>
  <c r="AB970" i="6"/>
  <c r="AA970" i="6"/>
  <c r="AD970" i="6" s="1"/>
  <c r="AE970" i="6" s="1"/>
  <c r="AA974" i="6"/>
  <c r="AA978" i="6"/>
  <c r="AD978" i="6" s="1"/>
  <c r="AE978" i="6" s="1"/>
  <c r="AB982" i="6"/>
  <c r="AA982" i="6"/>
  <c r="AD982" i="6" s="1"/>
  <c r="AE982" i="6" s="1"/>
  <c r="AB986" i="6"/>
  <c r="AA986" i="6"/>
  <c r="AD986" i="6" s="1"/>
  <c r="AE986" i="6" s="1"/>
  <c r="AF986" i="6" s="1"/>
  <c r="AG986" i="6" s="1"/>
  <c r="AB990" i="6"/>
  <c r="AA990" i="6"/>
  <c r="AD990" i="6" s="1"/>
  <c r="AE990" i="6" s="1"/>
  <c r="Y1036" i="6"/>
  <c r="Y1033" i="6"/>
  <c r="H1189" i="6"/>
  <c r="I1189" i="6"/>
  <c r="H1197" i="6"/>
  <c r="I1197" i="6"/>
  <c r="H1205" i="6"/>
  <c r="I1205" i="6"/>
  <c r="H1213" i="6"/>
  <c r="I1213" i="6"/>
  <c r="H1219" i="6"/>
  <c r="I1219" i="6"/>
  <c r="H1227" i="6"/>
  <c r="I1227" i="6"/>
  <c r="Y1013" i="6"/>
  <c r="Y1045" i="6"/>
  <c r="H1198" i="6"/>
  <c r="I1198" i="6"/>
  <c r="H1214" i="6"/>
  <c r="I1214" i="6"/>
  <c r="Y1015" i="6"/>
  <c r="AF1015" i="6" s="1"/>
  <c r="AG1015" i="6" s="1"/>
  <c r="H1191" i="6"/>
  <c r="I1191" i="6"/>
  <c r="H1207" i="6"/>
  <c r="I1207" i="6"/>
  <c r="H1220" i="6"/>
  <c r="J1220" i="6" s="1"/>
  <c r="I1220" i="6"/>
  <c r="H1224" i="6"/>
  <c r="I1224" i="6"/>
  <c r="H1228" i="6"/>
  <c r="I1228" i="6"/>
  <c r="Y1037" i="6"/>
  <c r="H1196" i="6"/>
  <c r="I1196" i="6"/>
  <c r="H1212" i="6"/>
  <c r="I1212" i="6"/>
  <c r="S10" i="6"/>
  <c r="T10" i="6"/>
  <c r="S49" i="6"/>
  <c r="T49" i="6"/>
  <c r="I7" i="6"/>
  <c r="H7" i="6"/>
  <c r="H17" i="6"/>
  <c r="I17" i="6"/>
  <c r="T19" i="6"/>
  <c r="AF16" i="6"/>
  <c r="AG16" i="6" s="1"/>
  <c r="S38" i="6"/>
  <c r="T38" i="6"/>
  <c r="S55" i="6"/>
  <c r="T55" i="6"/>
  <c r="AA20" i="6"/>
  <c r="Y20" i="6" s="1"/>
  <c r="H62" i="6"/>
  <c r="I62" i="6"/>
  <c r="S75" i="6"/>
  <c r="T75" i="6"/>
  <c r="S57" i="6"/>
  <c r="T57" i="6"/>
  <c r="S66" i="6"/>
  <c r="T66" i="6"/>
  <c r="H79" i="6"/>
  <c r="I79" i="6"/>
  <c r="H76" i="6"/>
  <c r="I76" i="6"/>
  <c r="AD72" i="6"/>
  <c r="AE72" i="6" s="1"/>
  <c r="AF97" i="6"/>
  <c r="AG97" i="6" s="1"/>
  <c r="AF101" i="6"/>
  <c r="AG101" i="6" s="1"/>
  <c r="X84" i="6"/>
  <c r="X86" i="6"/>
  <c r="Y86" i="6" s="1"/>
  <c r="Y95" i="6"/>
  <c r="AF95" i="6" s="1"/>
  <c r="AG95" i="6" s="1"/>
  <c r="Y99" i="6"/>
  <c r="AF99" i="6" s="1"/>
  <c r="AG99" i="6" s="1"/>
  <c r="AB103" i="6"/>
  <c r="AA103" i="6"/>
  <c r="AD103" i="6" s="1"/>
  <c r="AE103" i="6" s="1"/>
  <c r="AB121" i="6"/>
  <c r="AA121" i="6"/>
  <c r="AD121" i="6" s="1"/>
  <c r="AE121" i="6" s="1"/>
  <c r="X88" i="6"/>
  <c r="H109" i="6"/>
  <c r="I109" i="6"/>
  <c r="H130" i="6"/>
  <c r="I130" i="6"/>
  <c r="H138" i="6"/>
  <c r="J138" i="6" s="1"/>
  <c r="I138" i="6"/>
  <c r="AF114" i="6"/>
  <c r="AG114" i="6" s="1"/>
  <c r="H125" i="6"/>
  <c r="I125" i="6"/>
  <c r="H129" i="6"/>
  <c r="I129" i="6"/>
  <c r="I140" i="6"/>
  <c r="H140" i="6"/>
  <c r="J140" i="6" s="1"/>
  <c r="I142" i="6"/>
  <c r="H142" i="6"/>
  <c r="I144" i="6"/>
  <c r="H144" i="6"/>
  <c r="I146" i="6"/>
  <c r="H146" i="6"/>
  <c r="I148" i="6"/>
  <c r="H148" i="6"/>
  <c r="J148" i="6" s="1"/>
  <c r="I150" i="6"/>
  <c r="H150" i="6"/>
  <c r="I152" i="6"/>
  <c r="H152" i="6"/>
  <c r="J152" i="6" s="1"/>
  <c r="I154" i="6"/>
  <c r="H154" i="6"/>
  <c r="I156" i="6"/>
  <c r="H156" i="6"/>
  <c r="H124" i="6"/>
  <c r="I124" i="6"/>
  <c r="H128" i="6"/>
  <c r="I128" i="6"/>
  <c r="AF117" i="6"/>
  <c r="AG117" i="6" s="1"/>
  <c r="AF118" i="6"/>
  <c r="AG118" i="6" s="1"/>
  <c r="H137" i="6"/>
  <c r="I137" i="6"/>
  <c r="I172" i="6"/>
  <c r="H172" i="6"/>
  <c r="I176" i="6"/>
  <c r="H176" i="6"/>
  <c r="I186" i="6"/>
  <c r="H186" i="6"/>
  <c r="I183" i="6"/>
  <c r="H183" i="6"/>
  <c r="I187" i="6"/>
  <c r="H187" i="6"/>
  <c r="I221" i="6"/>
  <c r="H221" i="6"/>
  <c r="I229" i="6"/>
  <c r="H229" i="6"/>
  <c r="I226" i="6"/>
  <c r="H226" i="6"/>
  <c r="H287" i="6"/>
  <c r="I287" i="6"/>
  <c r="I271" i="6"/>
  <c r="H271" i="6"/>
  <c r="J271" i="6" s="1"/>
  <c r="H277" i="6"/>
  <c r="I277" i="6"/>
  <c r="H285" i="6"/>
  <c r="I285" i="6"/>
  <c r="I273" i="6"/>
  <c r="H273" i="6"/>
  <c r="H278" i="6"/>
  <c r="I278" i="6"/>
  <c r="AA413" i="6"/>
  <c r="AD413" i="6" s="1"/>
  <c r="AE413" i="6" s="1"/>
  <c r="Y544" i="6"/>
  <c r="AA544" i="6"/>
  <c r="AD544" i="6" s="1"/>
  <c r="AE544" i="6" s="1"/>
  <c r="X547" i="6"/>
  <c r="Y547" i="6" s="1"/>
  <c r="X546" i="6"/>
  <c r="Y546" i="6" s="1"/>
  <c r="AA394" i="6"/>
  <c r="AD394" i="6" s="1"/>
  <c r="AE394" i="6" s="1"/>
  <c r="AF394" i="6" s="1"/>
  <c r="AG394" i="6" s="1"/>
  <c r="AB633" i="6"/>
  <c r="AA633" i="6"/>
  <c r="AD633" i="6" s="1"/>
  <c r="AE633" i="6" s="1"/>
  <c r="AB637" i="6"/>
  <c r="AB641" i="6"/>
  <c r="AA641" i="6"/>
  <c r="AD641" i="6" s="1"/>
  <c r="AE641" i="6" s="1"/>
  <c r="AB645" i="6"/>
  <c r="AA645" i="6"/>
  <c r="AD645" i="6" s="1"/>
  <c r="AE645" i="6" s="1"/>
  <c r="AB649" i="6"/>
  <c r="AA649" i="6"/>
  <c r="AD649" i="6" s="1"/>
  <c r="AE649" i="6" s="1"/>
  <c r="AB653" i="6"/>
  <c r="AB657" i="6"/>
  <c r="AA657" i="6"/>
  <c r="AD657" i="6" s="1"/>
  <c r="AE657" i="6" s="1"/>
  <c r="AB661" i="6"/>
  <c r="AA661" i="6"/>
  <c r="AD661" i="6" s="1"/>
  <c r="AE661" i="6" s="1"/>
  <c r="H670" i="6"/>
  <c r="I670" i="6"/>
  <c r="H669" i="6"/>
  <c r="I669" i="6"/>
  <c r="Y676" i="6"/>
  <c r="AF676" i="6" s="1"/>
  <c r="AG676" i="6" s="1"/>
  <c r="Y684" i="6"/>
  <c r="AF684" i="6" s="1"/>
  <c r="AG684" i="6" s="1"/>
  <c r="Y692" i="6"/>
  <c r="AF692" i="6" s="1"/>
  <c r="AG692" i="6" s="1"/>
  <c r="Y698" i="6"/>
  <c r="AF698" i="6" s="1"/>
  <c r="AG698" i="6" s="1"/>
  <c r="Y702" i="6"/>
  <c r="AF702" i="6" s="1"/>
  <c r="AG702" i="6" s="1"/>
  <c r="Y706" i="6"/>
  <c r="AF706" i="6" s="1"/>
  <c r="AG706" i="6" s="1"/>
  <c r="Y710" i="6"/>
  <c r="AF710" i="6" s="1"/>
  <c r="AG710" i="6" s="1"/>
  <c r="Y714" i="6"/>
  <c r="AF714" i="6" s="1"/>
  <c r="AG714" i="6" s="1"/>
  <c r="Y718" i="6"/>
  <c r="AF718" i="6" s="1"/>
  <c r="AG718" i="6" s="1"/>
  <c r="Y722" i="6"/>
  <c r="AF722" i="6" s="1"/>
  <c r="AG722" i="6" s="1"/>
  <c r="Y726" i="6"/>
  <c r="AF726" i="6" s="1"/>
  <c r="AG726" i="6" s="1"/>
  <c r="Y730" i="6"/>
  <c r="AF730" i="6" s="1"/>
  <c r="AG730" i="6" s="1"/>
  <c r="Y734" i="6"/>
  <c r="AF734" i="6" s="1"/>
  <c r="AG734" i="6" s="1"/>
  <c r="Y738" i="6"/>
  <c r="AF738" i="6" s="1"/>
  <c r="AG738" i="6" s="1"/>
  <c r="Y742" i="6"/>
  <c r="AF742" i="6" s="1"/>
  <c r="AG742" i="6" s="1"/>
  <c r="Y746" i="6"/>
  <c r="AF746" i="6" s="1"/>
  <c r="AG746" i="6" s="1"/>
  <c r="Y750" i="6"/>
  <c r="AF750" i="6" s="1"/>
  <c r="AG750" i="6" s="1"/>
  <c r="Y754" i="6"/>
  <c r="AF754" i="6" s="1"/>
  <c r="AG754" i="6" s="1"/>
  <c r="Y758" i="6"/>
  <c r="AF758" i="6" s="1"/>
  <c r="AG758" i="6" s="1"/>
  <c r="H797" i="6"/>
  <c r="I797" i="6"/>
  <c r="H813" i="6"/>
  <c r="I813" i="6"/>
  <c r="H790" i="6"/>
  <c r="J790" i="6" s="1"/>
  <c r="I790" i="6"/>
  <c r="H806" i="6"/>
  <c r="I806" i="6"/>
  <c r="H818" i="6"/>
  <c r="I818" i="6"/>
  <c r="H833" i="6"/>
  <c r="I833" i="6"/>
  <c r="H837" i="6"/>
  <c r="J837" i="6" s="1"/>
  <c r="I837" i="6"/>
  <c r="H841" i="6"/>
  <c r="I841" i="6"/>
  <c r="J841" i="6" s="1"/>
  <c r="H845" i="6"/>
  <c r="J845" i="6" s="1"/>
  <c r="I845" i="6"/>
  <c r="H849" i="6"/>
  <c r="I849" i="6"/>
  <c r="H853" i="6"/>
  <c r="I853" i="6"/>
  <c r="H860" i="6"/>
  <c r="I860" i="6"/>
  <c r="H868" i="6"/>
  <c r="I868" i="6"/>
  <c r="H836" i="6"/>
  <c r="I836" i="6"/>
  <c r="H844" i="6"/>
  <c r="I844" i="6"/>
  <c r="H865" i="6"/>
  <c r="I865" i="6"/>
  <c r="H839" i="6"/>
  <c r="I839" i="6"/>
  <c r="H851" i="6"/>
  <c r="I851" i="6"/>
  <c r="H855" i="6"/>
  <c r="I855" i="6"/>
  <c r="H821" i="6"/>
  <c r="I821" i="6"/>
  <c r="Y855" i="6"/>
  <c r="AF855" i="6" s="1"/>
  <c r="AG855" i="6" s="1"/>
  <c r="H1016" i="6"/>
  <c r="J1016" i="6" s="1"/>
  <c r="I1016" i="6"/>
  <c r="H1032" i="6"/>
  <c r="I1032" i="6"/>
  <c r="H1017" i="6"/>
  <c r="I1017" i="6"/>
  <c r="H1033" i="6"/>
  <c r="I1033" i="6"/>
  <c r="AB953" i="6"/>
  <c r="AA953" i="6"/>
  <c r="AD953" i="6" s="1"/>
  <c r="AE953" i="6" s="1"/>
  <c r="AB957" i="6"/>
  <c r="AA957" i="6"/>
  <c r="AD957" i="6" s="1"/>
  <c r="AE957" i="6" s="1"/>
  <c r="AA961" i="6"/>
  <c r="AB961" i="6" s="1"/>
  <c r="AB965" i="6"/>
  <c r="AA965" i="6"/>
  <c r="AD965" i="6" s="1"/>
  <c r="AE965" i="6" s="1"/>
  <c r="AB969" i="6"/>
  <c r="AA969" i="6"/>
  <c r="AD969" i="6" s="1"/>
  <c r="AE969" i="6" s="1"/>
  <c r="AB973" i="6"/>
  <c r="AA973" i="6"/>
  <c r="AD973" i="6" s="1"/>
  <c r="AE973" i="6" s="1"/>
  <c r="AB977" i="6"/>
  <c r="AA977" i="6"/>
  <c r="AD977" i="6" s="1"/>
  <c r="AE977" i="6" s="1"/>
  <c r="AA981" i="6"/>
  <c r="AD981" i="6" s="1"/>
  <c r="AE981" i="6" s="1"/>
  <c r="AB985" i="6"/>
  <c r="AA985" i="6"/>
  <c r="AD985" i="6" s="1"/>
  <c r="AE985" i="6" s="1"/>
  <c r="AA989" i="6"/>
  <c r="Y1040" i="6"/>
  <c r="H1217" i="6"/>
  <c r="I1217" i="6"/>
  <c r="H1225" i="6"/>
  <c r="I1225" i="6"/>
  <c r="H1194" i="6"/>
  <c r="I1194" i="6"/>
  <c r="H1210" i="6"/>
  <c r="I1210" i="6"/>
  <c r="H1187" i="6"/>
  <c r="I1187" i="6"/>
  <c r="H1203" i="6"/>
  <c r="I1203" i="6"/>
  <c r="H1192" i="6"/>
  <c r="I1192" i="6"/>
  <c r="H1208" i="6"/>
  <c r="I1208" i="6"/>
  <c r="J1208" i="6" s="1"/>
  <c r="J150" i="6" l="1"/>
  <c r="J272" i="6"/>
  <c r="J279" i="6"/>
  <c r="AD328" i="6"/>
  <c r="AE328" i="6" s="1"/>
  <c r="AB328" i="6"/>
  <c r="AB130" i="6"/>
  <c r="I180" i="6"/>
  <c r="H180" i="6"/>
  <c r="AB80" i="6"/>
  <c r="Y130" i="6"/>
  <c r="Y328" i="6"/>
  <c r="J281" i="6"/>
  <c r="J275" i="6"/>
  <c r="AD207" i="6"/>
  <c r="AE207" i="6" s="1"/>
  <c r="AB207" i="6"/>
  <c r="AF130" i="6"/>
  <c r="AG130" i="6" s="1"/>
  <c r="AF94" i="6"/>
  <c r="AG94" i="6" s="1"/>
  <c r="AF65" i="6"/>
  <c r="AG65" i="6" s="1"/>
  <c r="Y65" i="6"/>
  <c r="AB65" i="6"/>
  <c r="AA1109" i="6"/>
  <c r="AD1109" i="6" s="1"/>
  <c r="AE1109" i="6" s="1"/>
  <c r="AF1109" i="6" s="1"/>
  <c r="AG1109" i="6" s="1"/>
  <c r="Y1109" i="6"/>
  <c r="AA1079" i="6"/>
  <c r="AD1079" i="6" s="1"/>
  <c r="AE1079" i="6" s="1"/>
  <c r="AF1079" i="6" s="1"/>
  <c r="AG1079" i="6" s="1"/>
  <c r="Y1079" i="6"/>
  <c r="AA895" i="6"/>
  <c r="AD895" i="6" s="1"/>
  <c r="AE895" i="6" s="1"/>
  <c r="AF895" i="6" s="1"/>
  <c r="AG895" i="6" s="1"/>
  <c r="Y895" i="6"/>
  <c r="AA1056" i="6"/>
  <c r="AD1056" i="6" s="1"/>
  <c r="AE1056" i="6" s="1"/>
  <c r="AF1056" i="6" s="1"/>
  <c r="AG1056" i="6" s="1"/>
  <c r="Y1056" i="6"/>
  <c r="AA1060" i="6"/>
  <c r="AD1060" i="6" s="1"/>
  <c r="AE1060" i="6" s="1"/>
  <c r="AF1060" i="6" s="1"/>
  <c r="AG1060" i="6" s="1"/>
  <c r="Y1060" i="6"/>
  <c r="AA1288" i="6"/>
  <c r="AD1288" i="6" s="1"/>
  <c r="AE1288" i="6" s="1"/>
  <c r="AF1288" i="6" s="1"/>
  <c r="AG1288" i="6" s="1"/>
  <c r="Y1288" i="6"/>
  <c r="AA146" i="6"/>
  <c r="Y146" i="6"/>
  <c r="AA500" i="6"/>
  <c r="AD500" i="6" s="1"/>
  <c r="AE500" i="6" s="1"/>
  <c r="AF500" i="6" s="1"/>
  <c r="AG500" i="6" s="1"/>
  <c r="Y500" i="6"/>
  <c r="AA1135" i="6"/>
  <c r="AD1135" i="6" s="1"/>
  <c r="AE1135" i="6" s="1"/>
  <c r="AF1135" i="6" s="1"/>
  <c r="AG1135" i="6" s="1"/>
  <c r="Y1135" i="6"/>
  <c r="AA475" i="6"/>
  <c r="AD475" i="6" s="1"/>
  <c r="AE475" i="6" s="1"/>
  <c r="AF475" i="6" s="1"/>
  <c r="AG475" i="6" s="1"/>
  <c r="Y475" i="6"/>
  <c r="AA899" i="6"/>
  <c r="AD899" i="6" s="1"/>
  <c r="AE899" i="6" s="1"/>
  <c r="AF899" i="6" s="1"/>
  <c r="AG899" i="6" s="1"/>
  <c r="Y899" i="6"/>
  <c r="AA482" i="6"/>
  <c r="AD482" i="6" s="1"/>
  <c r="AE482" i="6" s="1"/>
  <c r="AF482" i="6" s="1"/>
  <c r="AG482" i="6" s="1"/>
  <c r="Y482" i="6"/>
  <c r="Y843" i="6"/>
  <c r="AA843" i="6"/>
  <c r="AD843" i="6" s="1"/>
  <c r="AE843" i="6" s="1"/>
  <c r="AF843" i="6" s="1"/>
  <c r="AG843" i="6" s="1"/>
  <c r="AA526" i="6"/>
  <c r="AD526" i="6" s="1"/>
  <c r="AE526" i="6" s="1"/>
  <c r="AF526" i="6" s="1"/>
  <c r="AG526" i="6" s="1"/>
  <c r="AA617" i="6"/>
  <c r="AD617" i="6" s="1"/>
  <c r="AE617" i="6" s="1"/>
  <c r="AF617" i="6" s="1"/>
  <c r="AG617" i="6" s="1"/>
  <c r="H690" i="6"/>
  <c r="J690" i="6" s="1"/>
  <c r="AA69" i="6"/>
  <c r="AD69" i="6" s="1"/>
  <c r="AE69" i="6" s="1"/>
  <c r="AF69" i="6" s="1"/>
  <c r="AG69" i="6" s="1"/>
  <c r="AA554" i="6"/>
  <c r="AD554" i="6" s="1"/>
  <c r="AE554" i="6" s="1"/>
  <c r="AF554" i="6" s="1"/>
  <c r="AG554" i="6" s="1"/>
  <c r="AA487" i="6"/>
  <c r="AD487" i="6" s="1"/>
  <c r="AE487" i="6" s="1"/>
  <c r="AF487" i="6" s="1"/>
  <c r="AG487" i="6" s="1"/>
  <c r="Y487" i="6"/>
  <c r="AA821" i="6"/>
  <c r="AD821" i="6" s="1"/>
  <c r="AE821" i="6" s="1"/>
  <c r="AF821" i="6" s="1"/>
  <c r="AG821" i="6" s="1"/>
  <c r="Y821" i="6"/>
  <c r="Y1184" i="6"/>
  <c r="AF1184" i="6" s="1"/>
  <c r="AG1184" i="6" s="1"/>
  <c r="AA552" i="6"/>
  <c r="AD552" i="6" s="1"/>
  <c r="AE552" i="6" s="1"/>
  <c r="AF552" i="6" s="1"/>
  <c r="AG552" i="6" s="1"/>
  <c r="H928" i="6"/>
  <c r="I44" i="6"/>
  <c r="J44" i="6" s="1"/>
  <c r="AA996" i="6"/>
  <c r="AD996" i="6" s="1"/>
  <c r="AE996" i="6" s="1"/>
  <c r="AF996" i="6" s="1"/>
  <c r="AG996" i="6" s="1"/>
  <c r="Y1290" i="6"/>
  <c r="AA1290" i="6"/>
  <c r="AD1290" i="6" s="1"/>
  <c r="AE1290" i="6" s="1"/>
  <c r="AF1290" i="6" s="1"/>
  <c r="AG1290" i="6" s="1"/>
  <c r="AA1289" i="6"/>
  <c r="AD1289" i="6" s="1"/>
  <c r="AE1289" i="6" s="1"/>
  <c r="AF1289" i="6" s="1"/>
  <c r="AG1289" i="6" s="1"/>
  <c r="Y1289" i="6"/>
  <c r="AA1125" i="6"/>
  <c r="AD1125" i="6" s="1"/>
  <c r="AE1125" i="6" s="1"/>
  <c r="AF1125" i="6" s="1"/>
  <c r="AG1125" i="6" s="1"/>
  <c r="AA1129" i="6"/>
  <c r="AD1129" i="6" s="1"/>
  <c r="AE1129" i="6" s="1"/>
  <c r="AF1129" i="6" s="1"/>
  <c r="AG1129" i="6" s="1"/>
  <c r="Y1129" i="6"/>
  <c r="AA607" i="6"/>
  <c r="AD607" i="6" s="1"/>
  <c r="AE607" i="6" s="1"/>
  <c r="Y596" i="6"/>
  <c r="AA596" i="6"/>
  <c r="AD596" i="6" s="1"/>
  <c r="AE596" i="6" s="1"/>
  <c r="AF596" i="6" s="1"/>
  <c r="AG596" i="6" s="1"/>
  <c r="AA1113" i="6"/>
  <c r="AD1113" i="6" s="1"/>
  <c r="AE1113" i="6" s="1"/>
  <c r="AF1113" i="6" s="1"/>
  <c r="AG1113" i="6" s="1"/>
  <c r="Y1113" i="6"/>
  <c r="AA549" i="6"/>
  <c r="AD549" i="6" s="1"/>
  <c r="AE549" i="6" s="1"/>
  <c r="AF549" i="6" s="1"/>
  <c r="AG549" i="6" s="1"/>
  <c r="Y549" i="6"/>
  <c r="AA44" i="6"/>
  <c r="AD44" i="6" s="1"/>
  <c r="AE44" i="6" s="1"/>
  <c r="AF44" i="6" s="1"/>
  <c r="AG44" i="6" s="1"/>
  <c r="AA1313" i="6"/>
  <c r="AD1313" i="6" s="1"/>
  <c r="AE1313" i="6" s="1"/>
  <c r="AF1313" i="6" s="1"/>
  <c r="AG1313" i="6" s="1"/>
  <c r="AA947" i="6"/>
  <c r="AD947" i="6" s="1"/>
  <c r="AE947" i="6" s="1"/>
  <c r="AF947" i="6" s="1"/>
  <c r="AG947" i="6" s="1"/>
  <c r="Y947" i="6"/>
  <c r="AA1006" i="6"/>
  <c r="AD1006" i="6" s="1"/>
  <c r="AE1006" i="6" s="1"/>
  <c r="AF1006" i="6" s="1"/>
  <c r="AG1006" i="6" s="1"/>
  <c r="AA998" i="6"/>
  <c r="AD998" i="6" s="1"/>
  <c r="AE998" i="6" s="1"/>
  <c r="AF998" i="6" s="1"/>
  <c r="AG998" i="6" s="1"/>
  <c r="AA835" i="6"/>
  <c r="AD835" i="6" s="1"/>
  <c r="AE835" i="6" s="1"/>
  <c r="AF835" i="6" s="1"/>
  <c r="AG835" i="6" s="1"/>
  <c r="AA497" i="6"/>
  <c r="AD497" i="6" s="1"/>
  <c r="AE497" i="6" s="1"/>
  <c r="AF497" i="6" s="1"/>
  <c r="AG497" i="6" s="1"/>
  <c r="AA1093" i="6"/>
  <c r="AD1093" i="6" s="1"/>
  <c r="AE1093" i="6" s="1"/>
  <c r="AF1093" i="6" s="1"/>
  <c r="AG1093" i="6" s="1"/>
  <c r="Y1093" i="6"/>
  <c r="AA1081" i="6"/>
  <c r="AD1081" i="6" s="1"/>
  <c r="AE1081" i="6" s="1"/>
  <c r="AF1081" i="6" s="1"/>
  <c r="AG1081" i="6" s="1"/>
  <c r="Y1081" i="6"/>
  <c r="AA371" i="6"/>
  <c r="AD371" i="6" s="1"/>
  <c r="AE371" i="6" s="1"/>
  <c r="AF371" i="6" s="1"/>
  <c r="AG371" i="6" s="1"/>
  <c r="Y371" i="6"/>
  <c r="AA993" i="6"/>
  <c r="AD993" i="6" s="1"/>
  <c r="AE993" i="6" s="1"/>
  <c r="AF993" i="6" s="1"/>
  <c r="AG993" i="6" s="1"/>
  <c r="Y768" i="6"/>
  <c r="AA768" i="6"/>
  <c r="AD768" i="6" s="1"/>
  <c r="AE768" i="6" s="1"/>
  <c r="AF768" i="6" s="1"/>
  <c r="AG768" i="6" s="1"/>
  <c r="AF1004" i="6"/>
  <c r="AG1004" i="6" s="1"/>
  <c r="AA491" i="6"/>
  <c r="AD491" i="6" s="1"/>
  <c r="AE491" i="6" s="1"/>
  <c r="AF491" i="6" s="1"/>
  <c r="AG491" i="6" s="1"/>
  <c r="Y491" i="6"/>
  <c r="Y1267" i="6"/>
  <c r="AA1267" i="6"/>
  <c r="AD1267" i="6" s="1"/>
  <c r="AE1267" i="6" s="1"/>
  <c r="AF1267" i="6" s="1"/>
  <c r="AG1267" i="6" s="1"/>
  <c r="AA450" i="6"/>
  <c r="AD450" i="6" s="1"/>
  <c r="AE450" i="6" s="1"/>
  <c r="AF450" i="6" s="1"/>
  <c r="AG450" i="6" s="1"/>
  <c r="Y450" i="6"/>
  <c r="AA839" i="6"/>
  <c r="AD839" i="6" s="1"/>
  <c r="AE839" i="6" s="1"/>
  <c r="AF839" i="6" s="1"/>
  <c r="AG839" i="6" s="1"/>
  <c r="AA601" i="6"/>
  <c r="AD601" i="6" s="1"/>
  <c r="AE601" i="6" s="1"/>
  <c r="AF601" i="6" s="1"/>
  <c r="AG601" i="6" s="1"/>
  <c r="Y601" i="6"/>
  <c r="J1227" i="6"/>
  <c r="J1197" i="6"/>
  <c r="AF757" i="6"/>
  <c r="AG757" i="6" s="1"/>
  <c r="J270" i="6"/>
  <c r="J217" i="6"/>
  <c r="J145" i="6"/>
  <c r="J1204" i="6"/>
  <c r="J1190" i="6"/>
  <c r="J1301" i="6"/>
  <c r="AF685" i="6"/>
  <c r="AG685" i="6" s="1"/>
  <c r="J1373" i="6"/>
  <c r="J1282" i="6"/>
  <c r="J1266" i="6"/>
  <c r="J1257" i="6"/>
  <c r="AD396" i="6"/>
  <c r="AE396" i="6" s="1"/>
  <c r="AB396" i="6"/>
  <c r="Y29" i="6"/>
  <c r="Y72" i="6"/>
  <c r="AF1228" i="6"/>
  <c r="AG1228" i="6" s="1"/>
  <c r="J116" i="6"/>
  <c r="I245" i="6"/>
  <c r="H245" i="6"/>
  <c r="J245" i="6" s="1"/>
  <c r="Y543" i="6"/>
  <c r="Y976" i="6"/>
  <c r="Y426" i="6"/>
  <c r="AB860" i="6"/>
  <c r="Y999" i="6"/>
  <c r="AF999" i="6" s="1"/>
  <c r="AG999" i="6" s="1"/>
  <c r="AB1218" i="6"/>
  <c r="AB543" i="6"/>
  <c r="Y1186" i="6"/>
  <c r="Y845" i="6"/>
  <c r="AF845" i="6" s="1"/>
  <c r="AG845" i="6" s="1"/>
  <c r="AD1399" i="6"/>
  <c r="AE1399" i="6" s="1"/>
  <c r="AB1399" i="6"/>
  <c r="AD1344" i="6"/>
  <c r="AE1344" i="6" s="1"/>
  <c r="AB1344" i="6"/>
  <c r="I962" i="6"/>
  <c r="H962" i="6"/>
  <c r="J962" i="6" s="1"/>
  <c r="AB1020" i="6"/>
  <c r="H741" i="6"/>
  <c r="I741" i="6"/>
  <c r="AB344" i="6"/>
  <c r="Y964" i="6"/>
  <c r="Y344" i="6"/>
  <c r="AF344" i="6" s="1"/>
  <c r="AG344" i="6" s="1"/>
  <c r="AB1186" i="6"/>
  <c r="AF1186" i="6" s="1"/>
  <c r="AG1186" i="6" s="1"/>
  <c r="Y981" i="6"/>
  <c r="AD741" i="6"/>
  <c r="AE741" i="6" s="1"/>
  <c r="AF741" i="6" s="1"/>
  <c r="AG741" i="6" s="1"/>
  <c r="H683" i="6"/>
  <c r="I683" i="6"/>
  <c r="J683" i="6" s="1"/>
  <c r="AF72" i="6"/>
  <c r="AG72" i="6" s="1"/>
  <c r="J226" i="6"/>
  <c r="J371" i="6"/>
  <c r="J280" i="6"/>
  <c r="J789" i="6"/>
  <c r="AB976" i="6"/>
  <c r="AF542" i="6"/>
  <c r="AG542" i="6" s="1"/>
  <c r="J364" i="6"/>
  <c r="J623" i="6"/>
  <c r="Y569" i="6"/>
  <c r="AF569" i="6" s="1"/>
  <c r="AG569" i="6" s="1"/>
  <c r="J1294" i="6"/>
  <c r="J1278" i="6"/>
  <c r="J1299" i="6"/>
  <c r="J1269" i="6"/>
  <c r="J1247" i="6"/>
  <c r="J1275" i="6"/>
  <c r="Y1344" i="6"/>
  <c r="J622" i="6"/>
  <c r="Y36" i="6"/>
  <c r="AF25" i="6"/>
  <c r="AG25" i="6" s="1"/>
  <c r="AF1002" i="6"/>
  <c r="AG1002" i="6" s="1"/>
  <c r="AB91" i="6"/>
  <c r="H985" i="6"/>
  <c r="I985" i="6"/>
  <c r="H880" i="6"/>
  <c r="I880" i="6"/>
  <c r="Y1101" i="6"/>
  <c r="AA1101" i="6"/>
  <c r="AD1101" i="6" s="1"/>
  <c r="AE1101" i="6" s="1"/>
  <c r="AF1101" i="6" s="1"/>
  <c r="AG1101" i="6" s="1"/>
  <c r="H965" i="6"/>
  <c r="J965" i="6" s="1"/>
  <c r="I965" i="6"/>
  <c r="Y953" i="6"/>
  <c r="AB334" i="6"/>
  <c r="H961" i="6"/>
  <c r="I961" i="6"/>
  <c r="Y1218" i="6"/>
  <c r="AF1218" i="6" s="1"/>
  <c r="AG1218" i="6" s="1"/>
  <c r="Y91" i="6"/>
  <c r="AF91" i="6" s="1"/>
  <c r="AG91" i="6" s="1"/>
  <c r="AB426" i="6"/>
  <c r="AA1273" i="6"/>
  <c r="AD1273" i="6" s="1"/>
  <c r="AE1273" i="6" s="1"/>
  <c r="AF1273" i="6" s="1"/>
  <c r="AG1273" i="6" s="1"/>
  <c r="Y1273" i="6"/>
  <c r="Y396" i="6"/>
  <c r="Y116" i="6"/>
  <c r="AF116" i="6" s="1"/>
  <c r="AG116" i="6" s="1"/>
  <c r="J669" i="6"/>
  <c r="J1210" i="6"/>
  <c r="AB981" i="6"/>
  <c r="J836" i="6"/>
  <c r="J1219" i="6"/>
  <c r="J1205" i="6"/>
  <c r="J1189" i="6"/>
  <c r="AF426" i="6"/>
  <c r="AG426" i="6" s="1"/>
  <c r="J286" i="6"/>
  <c r="J268" i="6"/>
  <c r="J264" i="6"/>
  <c r="J155" i="6"/>
  <c r="J139" i="6"/>
  <c r="J1200" i="6"/>
  <c r="J1202" i="6"/>
  <c r="J1188" i="6"/>
  <c r="AF530" i="6"/>
  <c r="AG530" i="6" s="1"/>
  <c r="J368" i="6"/>
  <c r="J363" i="6"/>
  <c r="J595" i="6"/>
  <c r="J1272" i="6"/>
  <c r="J625" i="6"/>
  <c r="AF543" i="6"/>
  <c r="AG543" i="6" s="1"/>
  <c r="J1277" i="6"/>
  <c r="J1258" i="6"/>
  <c r="J1250" i="6"/>
  <c r="J1242" i="6"/>
  <c r="J416" i="6"/>
  <c r="AD1375" i="6"/>
  <c r="AE1375" i="6" s="1"/>
  <c r="AB1375" i="6"/>
  <c r="AB528" i="6"/>
  <c r="Y1399" i="6"/>
  <c r="AB569" i="6"/>
  <c r="Y980" i="6"/>
  <c r="Y528" i="6"/>
  <c r="AF528" i="6" s="1"/>
  <c r="AG528" i="6" s="1"/>
  <c r="AB845" i="6"/>
  <c r="Y958" i="6"/>
  <c r="Y334" i="6"/>
  <c r="AF334" i="6" s="1"/>
  <c r="AG334" i="6" s="1"/>
  <c r="AB135" i="6"/>
  <c r="Y1020" i="6"/>
  <c r="AF1020" i="6" s="1"/>
  <c r="AG1020" i="6" s="1"/>
  <c r="Y135" i="6"/>
  <c r="Y592" i="6"/>
  <c r="AA592" i="6"/>
  <c r="AD592" i="6" s="1"/>
  <c r="AE592" i="6" s="1"/>
  <c r="Y1246" i="6"/>
  <c r="AA1246" i="6"/>
  <c r="AD1246" i="6" s="1"/>
  <c r="AE1246" i="6" s="1"/>
  <c r="AF1246" i="6" s="1"/>
  <c r="AG1246" i="6" s="1"/>
  <c r="AA280" i="6"/>
  <c r="Y173" i="6"/>
  <c r="AA173" i="6"/>
  <c r="AD173" i="6" s="1"/>
  <c r="AE173" i="6" s="1"/>
  <c r="AA1074" i="6"/>
  <c r="AD1074" i="6" s="1"/>
  <c r="AE1074" i="6" s="1"/>
  <c r="AF1074" i="6" s="1"/>
  <c r="AG1074" i="6" s="1"/>
  <c r="Y1074" i="6"/>
  <c r="AA1107" i="6"/>
  <c r="AD1107" i="6" s="1"/>
  <c r="AE1107" i="6" s="1"/>
  <c r="Y1107" i="6"/>
  <c r="AA907" i="6"/>
  <c r="AD907" i="6" s="1"/>
  <c r="AE907" i="6" s="1"/>
  <c r="AF907" i="6" s="1"/>
  <c r="AG907" i="6" s="1"/>
  <c r="Y907" i="6"/>
  <c r="AA1066" i="6"/>
  <c r="AD1066" i="6" s="1"/>
  <c r="AE1066" i="6" s="1"/>
  <c r="Y1066" i="6"/>
  <c r="AA1050" i="6"/>
  <c r="AD1050" i="6" s="1"/>
  <c r="AE1050" i="6" s="1"/>
  <c r="AF1050" i="6" s="1"/>
  <c r="AG1050" i="6" s="1"/>
  <c r="Y1050" i="6"/>
  <c r="AA214" i="6"/>
  <c r="Y214" i="6"/>
  <c r="Y250" i="6"/>
  <c r="AA250" i="6"/>
  <c r="AD250" i="6" s="1"/>
  <c r="AE250" i="6" s="1"/>
  <c r="AF250" i="6" s="1"/>
  <c r="AG250" i="6" s="1"/>
  <c r="AA219" i="6"/>
  <c r="AD219" i="6" s="1"/>
  <c r="AE219" i="6" s="1"/>
  <c r="Y219" i="6"/>
  <c r="Y1264" i="6"/>
  <c r="AA1264" i="6"/>
  <c r="AD1264" i="6" s="1"/>
  <c r="AE1264" i="6" s="1"/>
  <c r="AA379" i="6"/>
  <c r="AD379" i="6" s="1"/>
  <c r="AE379" i="6" s="1"/>
  <c r="AF379" i="6" s="1"/>
  <c r="AG379" i="6" s="1"/>
  <c r="Y379" i="6"/>
  <c r="AA1279" i="6"/>
  <c r="Y1279" i="6" s="1"/>
  <c r="AA490" i="6"/>
  <c r="AD490" i="6" s="1"/>
  <c r="AE490" i="6" s="1"/>
  <c r="Y490" i="6"/>
  <c r="AA1147" i="6"/>
  <c r="AD1147" i="6" s="1"/>
  <c r="AE1147" i="6" s="1"/>
  <c r="AF1147" i="6" s="1"/>
  <c r="AG1147" i="6" s="1"/>
  <c r="Y1147" i="6"/>
  <c r="Y471" i="6"/>
  <c r="AA471" i="6"/>
  <c r="AD471" i="6" s="1"/>
  <c r="AE471" i="6" s="1"/>
  <c r="AF471" i="6" s="1"/>
  <c r="AG471" i="6" s="1"/>
  <c r="AA1091" i="6"/>
  <c r="AD1091" i="6" s="1"/>
  <c r="AE1091" i="6" s="1"/>
  <c r="AF1091" i="6" s="1"/>
  <c r="AG1091" i="6" s="1"/>
  <c r="Y1091" i="6"/>
  <c r="AA1112" i="6"/>
  <c r="AD1112" i="6" s="1"/>
  <c r="AE1112" i="6" s="1"/>
  <c r="AF1112" i="6" s="1"/>
  <c r="AG1112" i="6" s="1"/>
  <c r="Y1112" i="6"/>
  <c r="AA1062" i="6"/>
  <c r="AD1062" i="6" s="1"/>
  <c r="AE1062" i="6" s="1"/>
  <c r="AF1062" i="6" s="1"/>
  <c r="AG1062" i="6" s="1"/>
  <c r="Y1062" i="6"/>
  <c r="Y614" i="6"/>
  <c r="AA614" i="6"/>
  <c r="AD614" i="6" s="1"/>
  <c r="AE614" i="6" s="1"/>
  <c r="AF614" i="6" s="1"/>
  <c r="AG614" i="6" s="1"/>
  <c r="AA1204" i="6"/>
  <c r="AD1204" i="6" s="1"/>
  <c r="AE1204" i="6" s="1"/>
  <c r="AF1204" i="6" s="1"/>
  <c r="AG1204" i="6" s="1"/>
  <c r="Y1204" i="6"/>
  <c r="Y495" i="6"/>
  <c r="AA495" i="6"/>
  <c r="AD495" i="6" s="1"/>
  <c r="AE495" i="6" s="1"/>
  <c r="AF495" i="6" s="1"/>
  <c r="AG495" i="6" s="1"/>
  <c r="Y1253" i="6"/>
  <c r="AA1253" i="6"/>
  <c r="AD1253" i="6" s="1"/>
  <c r="AE1253" i="6" s="1"/>
  <c r="Y831" i="6"/>
  <c r="AA831" i="6"/>
  <c r="AD831" i="6" s="1"/>
  <c r="AE831" i="6" s="1"/>
  <c r="AF831" i="6" s="1"/>
  <c r="AG831" i="6" s="1"/>
  <c r="AA283" i="6"/>
  <c r="AD283" i="6" s="1"/>
  <c r="AE283" i="6" s="1"/>
  <c r="AF283" i="6" s="1"/>
  <c r="AG283" i="6" s="1"/>
  <c r="Y283" i="6"/>
  <c r="AA476" i="6"/>
  <c r="AD476" i="6" s="1"/>
  <c r="AE476" i="6" s="1"/>
  <c r="AF476" i="6" s="1"/>
  <c r="AG476" i="6" s="1"/>
  <c r="Y476" i="6"/>
  <c r="AA436" i="6"/>
  <c r="AD436" i="6" s="1"/>
  <c r="AE436" i="6" s="1"/>
  <c r="AF436" i="6" s="1"/>
  <c r="AG436" i="6" s="1"/>
  <c r="Y436" i="6"/>
  <c r="AA474" i="6"/>
  <c r="AD474" i="6" s="1"/>
  <c r="AE474" i="6" s="1"/>
  <c r="Y474" i="6"/>
  <c r="AA1106" i="6"/>
  <c r="AD1106" i="6" s="1"/>
  <c r="AE1106" i="6" s="1"/>
  <c r="AF1106" i="6" s="1"/>
  <c r="AG1106" i="6" s="1"/>
  <c r="Y1106" i="6"/>
  <c r="AA1139" i="6"/>
  <c r="AD1139" i="6" s="1"/>
  <c r="AE1139" i="6" s="1"/>
  <c r="Y1139" i="6"/>
  <c r="AA1075" i="6"/>
  <c r="AD1075" i="6" s="1"/>
  <c r="AE1075" i="6" s="1"/>
  <c r="AF1075" i="6" s="1"/>
  <c r="AG1075" i="6" s="1"/>
  <c r="Y1075" i="6"/>
  <c r="AA1080" i="6"/>
  <c r="Y1080" i="6"/>
  <c r="AA1058" i="6"/>
  <c r="Y1058" i="6" s="1"/>
  <c r="AA1145" i="6"/>
  <c r="AD1145" i="6" s="1"/>
  <c r="AE1145" i="6" s="1"/>
  <c r="Y1145" i="6"/>
  <c r="Y1266" i="6"/>
  <c r="AA1266" i="6"/>
  <c r="AD1266" i="6" s="1"/>
  <c r="AE1266" i="6" s="1"/>
  <c r="AA443" i="6"/>
  <c r="AD443" i="6" s="1"/>
  <c r="AE443" i="6" s="1"/>
  <c r="Y443" i="6"/>
  <c r="Y1278" i="6"/>
  <c r="AA1278" i="6"/>
  <c r="AD1278" i="6" s="1"/>
  <c r="AE1278" i="6" s="1"/>
  <c r="Y1237" i="6"/>
  <c r="AA1237" i="6"/>
  <c r="AD1237" i="6" s="1"/>
  <c r="AE1237" i="6" s="1"/>
  <c r="AF1237" i="6" s="1"/>
  <c r="AG1237" i="6" s="1"/>
  <c r="AA466" i="6"/>
  <c r="AD466" i="6" s="1"/>
  <c r="AE466" i="6" s="1"/>
  <c r="AF466" i="6" s="1"/>
  <c r="AG466" i="6" s="1"/>
  <c r="Y466" i="6"/>
  <c r="AA1134" i="6"/>
  <c r="AD1134" i="6" s="1"/>
  <c r="AE1134" i="6" s="1"/>
  <c r="Y1134" i="6"/>
  <c r="AA477" i="6"/>
  <c r="AD477" i="6" s="1"/>
  <c r="AE477" i="6" s="1"/>
  <c r="AF477" i="6" s="1"/>
  <c r="AG477" i="6" s="1"/>
  <c r="Y477" i="6"/>
  <c r="Y174" i="6"/>
  <c r="AA174" i="6"/>
  <c r="AD174" i="6" s="1"/>
  <c r="AE174" i="6" s="1"/>
  <c r="AF174" i="6" s="1"/>
  <c r="AG174" i="6" s="1"/>
  <c r="AA1192" i="6"/>
  <c r="AD1192" i="6" s="1"/>
  <c r="AE1192" i="6" s="1"/>
  <c r="AF1192" i="6" s="1"/>
  <c r="AG1192" i="6" s="1"/>
  <c r="Y1192" i="6"/>
  <c r="AA1090" i="6"/>
  <c r="AD1090" i="6" s="1"/>
  <c r="AE1090" i="6" s="1"/>
  <c r="AF1090" i="6" s="1"/>
  <c r="AG1090" i="6" s="1"/>
  <c r="Y1090" i="6"/>
  <c r="AA1123" i="6"/>
  <c r="AD1123" i="6" s="1"/>
  <c r="AE1123" i="6" s="1"/>
  <c r="AF1123" i="6" s="1"/>
  <c r="AG1123" i="6" s="1"/>
  <c r="Y1123" i="6"/>
  <c r="AA1046" i="6"/>
  <c r="AD1046" i="6" s="1"/>
  <c r="AE1046" i="6" s="1"/>
  <c r="Y1046" i="6"/>
  <c r="AA1070" i="6"/>
  <c r="AD1070" i="6" s="1"/>
  <c r="AE1070" i="6" s="1"/>
  <c r="AF1070" i="6" s="1"/>
  <c r="AG1070" i="6" s="1"/>
  <c r="Y1070" i="6"/>
  <c r="AA1054" i="6"/>
  <c r="AD1054" i="6" s="1"/>
  <c r="AE1054" i="6" s="1"/>
  <c r="Y1054" i="6"/>
  <c r="AA1126" i="6"/>
  <c r="AD1126" i="6" s="1"/>
  <c r="AE1126" i="6" s="1"/>
  <c r="AF1126" i="6" s="1"/>
  <c r="AG1126" i="6" s="1"/>
  <c r="Y1126" i="6"/>
  <c r="Y1096" i="6"/>
  <c r="AA1096" i="6"/>
  <c r="AD1096" i="6" s="1"/>
  <c r="AE1096" i="6" s="1"/>
  <c r="AF1096" i="6" s="1"/>
  <c r="AG1096" i="6" s="1"/>
  <c r="AF29" i="6"/>
  <c r="AG29" i="6" s="1"/>
  <c r="AD17" i="6"/>
  <c r="AE17" i="6" s="1"/>
  <c r="J928" i="6"/>
  <c r="AA585" i="6"/>
  <c r="AD585" i="6" s="1"/>
  <c r="AE585" i="6" s="1"/>
  <c r="AF585" i="6" s="1"/>
  <c r="AG585" i="6" s="1"/>
  <c r="J849" i="6"/>
  <c r="J183" i="6"/>
  <c r="J278" i="6"/>
  <c r="J146" i="6"/>
  <c r="J142" i="6"/>
  <c r="J1228" i="6"/>
  <c r="J1191" i="6"/>
  <c r="J809" i="6"/>
  <c r="J250" i="6"/>
  <c r="J230" i="6"/>
  <c r="J266" i="6"/>
  <c r="J174" i="6"/>
  <c r="J151" i="6"/>
  <c r="J143" i="6"/>
  <c r="J1211" i="6"/>
  <c r="J1221" i="6"/>
  <c r="J1217" i="6"/>
  <c r="J806" i="6"/>
  <c r="J1045" i="6"/>
  <c r="Y527" i="6"/>
  <c r="J224" i="6"/>
  <c r="J1194" i="6"/>
  <c r="J860" i="6"/>
  <c r="J833" i="6"/>
  <c r="J813" i="6"/>
  <c r="J1225" i="6"/>
  <c r="J855" i="6"/>
  <c r="J868" i="6"/>
  <c r="J818" i="6"/>
  <c r="J797" i="6"/>
  <c r="J277" i="6"/>
  <c r="J287" i="6"/>
  <c r="J229" i="6"/>
  <c r="J187" i="6"/>
  <c r="J186" i="6"/>
  <c r="J172" i="6"/>
  <c r="J124" i="6"/>
  <c r="J154" i="6"/>
  <c r="AF982" i="6"/>
  <c r="AG982" i="6" s="1"/>
  <c r="AF970" i="6"/>
  <c r="AG970" i="6" s="1"/>
  <c r="J1044" i="6"/>
  <c r="J793" i="6"/>
  <c r="AF531" i="6"/>
  <c r="AG531" i="6" s="1"/>
  <c r="J283" i="6"/>
  <c r="J242" i="6"/>
  <c r="J214" i="6"/>
  <c r="J260" i="6"/>
  <c r="J252" i="6"/>
  <c r="J236" i="6"/>
  <c r="J228" i="6"/>
  <c r="J220" i="6"/>
  <c r="J171" i="6"/>
  <c r="J173" i="6"/>
  <c r="J166" i="6"/>
  <c r="J158" i="6"/>
  <c r="J1041" i="6"/>
  <c r="J840" i="6"/>
  <c r="J367" i="6"/>
  <c r="J227" i="6"/>
  <c r="J219" i="6"/>
  <c r="J218" i="6"/>
  <c r="J225" i="6"/>
  <c r="J181" i="6"/>
  <c r="J147" i="6"/>
  <c r="J1222" i="6"/>
  <c r="J1215" i="6"/>
  <c r="J1209" i="6"/>
  <c r="J854" i="6"/>
  <c r="J673" i="6"/>
  <c r="J674" i="6"/>
  <c r="AF537" i="6"/>
  <c r="AG537" i="6" s="1"/>
  <c r="AF529" i="6"/>
  <c r="AG529" i="6" s="1"/>
  <c r="J276" i="6"/>
  <c r="J238" i="6"/>
  <c r="J222" i="6"/>
  <c r="J257" i="6"/>
  <c r="J253" i="6"/>
  <c r="J161" i="6"/>
  <c r="J175" i="6"/>
  <c r="J164" i="6"/>
  <c r="J1260" i="6"/>
  <c r="J1232" i="6"/>
  <c r="J621" i="6"/>
  <c r="J1261" i="6"/>
  <c r="J1268" i="6"/>
  <c r="AA577" i="6"/>
  <c r="AD577" i="6" s="1"/>
  <c r="AE577" i="6" s="1"/>
  <c r="AF577" i="6" s="1"/>
  <c r="AG577" i="6" s="1"/>
  <c r="J653" i="6"/>
  <c r="J663" i="6"/>
  <c r="J631" i="6"/>
  <c r="J601" i="6"/>
  <c r="J424" i="6"/>
  <c r="J1351" i="6"/>
  <c r="J1289" i="6"/>
  <c r="J611" i="6"/>
  <c r="J607" i="6"/>
  <c r="J603" i="6"/>
  <c r="AA194" i="6"/>
  <c r="AD194" i="6" s="1"/>
  <c r="AE194" i="6" s="1"/>
  <c r="AF194" i="6" s="1"/>
  <c r="AG194" i="6" s="1"/>
  <c r="Y194" i="6"/>
  <c r="J1218" i="6"/>
  <c r="J1223" i="6"/>
  <c r="J848" i="6"/>
  <c r="AF419" i="6"/>
  <c r="AG419" i="6" s="1"/>
  <c r="J267" i="6"/>
  <c r="J165" i="6"/>
  <c r="J1238" i="6"/>
  <c r="J1281" i="6"/>
  <c r="J1287" i="6"/>
  <c r="J1354" i="6"/>
  <c r="J1292" i="6"/>
  <c r="J1251" i="6"/>
  <c r="J1254" i="6"/>
  <c r="J1246" i="6"/>
  <c r="J241" i="6"/>
  <c r="J1295" i="6"/>
  <c r="J1286" i="6"/>
  <c r="J1263" i="6"/>
  <c r="J1283" i="6"/>
  <c r="J1267" i="6"/>
  <c r="J617" i="6"/>
  <c r="J609" i="6"/>
  <c r="AF463" i="6"/>
  <c r="AG463" i="6" s="1"/>
  <c r="AF284" i="6"/>
  <c r="AG284" i="6" s="1"/>
  <c r="H190" i="6"/>
  <c r="I190" i="6"/>
  <c r="AF160" i="6"/>
  <c r="AG160" i="6" s="1"/>
  <c r="I192" i="6"/>
  <c r="H192" i="6"/>
  <c r="J282" i="6"/>
  <c r="J233" i="6"/>
  <c r="J372" i="6"/>
  <c r="J589" i="6"/>
  <c r="J642" i="6"/>
  <c r="AA204" i="6"/>
  <c r="AD204" i="6" s="1"/>
  <c r="AE204" i="6" s="1"/>
  <c r="AF204" i="6" s="1"/>
  <c r="AG204" i="6" s="1"/>
  <c r="Y204" i="6"/>
  <c r="J1203" i="6"/>
  <c r="J1017" i="6"/>
  <c r="J821" i="6"/>
  <c r="J851" i="6"/>
  <c r="AF544" i="6"/>
  <c r="AG544" i="6" s="1"/>
  <c r="J285" i="6"/>
  <c r="J176" i="6"/>
  <c r="J156" i="6"/>
  <c r="AF990" i="6"/>
  <c r="AG990" i="6" s="1"/>
  <c r="J273" i="6"/>
  <c r="AD989" i="6"/>
  <c r="AE989" i="6" s="1"/>
  <c r="AF989" i="6" s="1"/>
  <c r="AG989" i="6" s="1"/>
  <c r="AB989" i="6"/>
  <c r="Y989" i="6"/>
  <c r="J1033" i="6"/>
  <c r="J839" i="6"/>
  <c r="J844" i="6"/>
  <c r="AD961" i="6"/>
  <c r="AE961" i="6" s="1"/>
  <c r="AF961" i="6" s="1"/>
  <c r="AG961" i="6" s="1"/>
  <c r="Y961" i="6"/>
  <c r="J1224" i="6"/>
  <c r="J1213" i="6"/>
  <c r="AD1173" i="6"/>
  <c r="AE1173" i="6" s="1"/>
  <c r="AB1173" i="6"/>
  <c r="AF857" i="6"/>
  <c r="AG857" i="6" s="1"/>
  <c r="H685" i="6"/>
  <c r="I685" i="6"/>
  <c r="J685" i="6" s="1"/>
  <c r="H31" i="6"/>
  <c r="I31" i="6"/>
  <c r="H45" i="6"/>
  <c r="I45" i="6"/>
  <c r="Y1168" i="6"/>
  <c r="H628" i="6"/>
  <c r="I628" i="6"/>
  <c r="H30" i="6"/>
  <c r="I30" i="6"/>
  <c r="AB129" i="6"/>
  <c r="I1347" i="6"/>
  <c r="H1347" i="6"/>
  <c r="J1347" i="6" s="1"/>
  <c r="AB1168" i="6"/>
  <c r="Y776" i="6"/>
  <c r="H644" i="6"/>
  <c r="J644" i="6" s="1"/>
  <c r="I644" i="6"/>
  <c r="J666" i="6"/>
  <c r="J1216" i="6"/>
  <c r="J1229" i="6"/>
  <c r="J1025" i="6"/>
  <c r="J1024" i="6"/>
  <c r="J852" i="6"/>
  <c r="J832" i="6"/>
  <c r="J822" i="6"/>
  <c r="J805" i="6"/>
  <c r="J1206" i="6"/>
  <c r="J1037" i="6"/>
  <c r="J801" i="6"/>
  <c r="J599" i="6"/>
  <c r="J657" i="6"/>
  <c r="J593" i="6"/>
  <c r="J661" i="6"/>
  <c r="J613" i="6"/>
  <c r="AF195" i="6"/>
  <c r="AG195" i="6" s="1"/>
  <c r="AF80" i="6"/>
  <c r="AG80" i="6" s="1"/>
  <c r="AF1155" i="6"/>
  <c r="AG1155" i="6" s="1"/>
  <c r="AF211" i="6"/>
  <c r="AG211" i="6" s="1"/>
  <c r="AF995" i="6"/>
  <c r="AG995" i="6" s="1"/>
  <c r="AF820" i="6"/>
  <c r="AG820" i="6" s="1"/>
  <c r="H349" i="6"/>
  <c r="I349" i="6"/>
  <c r="AB832" i="6"/>
  <c r="H41" i="6"/>
  <c r="I41" i="6"/>
  <c r="Y1173" i="6"/>
  <c r="H94" i="6"/>
  <c r="I94" i="6"/>
  <c r="AB127" i="6"/>
  <c r="I1382" i="6"/>
  <c r="H1382" i="6"/>
  <c r="J1382" i="6"/>
  <c r="I1315" i="6"/>
  <c r="H1315" i="6"/>
  <c r="Y978" i="6"/>
  <c r="Y860" i="6"/>
  <c r="AF860" i="6" s="1"/>
  <c r="AG860" i="6" s="1"/>
  <c r="Y127" i="6"/>
  <c r="AF127" i="6" s="1"/>
  <c r="AG127" i="6" s="1"/>
  <c r="AF1028" i="6"/>
  <c r="AG1028" i="6" s="1"/>
  <c r="AD690" i="6"/>
  <c r="AE690" i="6" s="1"/>
  <c r="AF690" i="6" s="1"/>
  <c r="AG690" i="6" s="1"/>
  <c r="AD349" i="6"/>
  <c r="AE349" i="6" s="1"/>
  <c r="AF349" i="6" s="1"/>
  <c r="AG349" i="6" s="1"/>
  <c r="AD20" i="6"/>
  <c r="AE20" i="6" s="1"/>
  <c r="AB20" i="6"/>
  <c r="J1212" i="6"/>
  <c r="J1198" i="6"/>
  <c r="J842" i="6"/>
  <c r="J847" i="6"/>
  <c r="J231" i="6"/>
  <c r="J178" i="6"/>
  <c r="AF720" i="6"/>
  <c r="AG720" i="6" s="1"/>
  <c r="AB984" i="6"/>
  <c r="J1020" i="6"/>
  <c r="J261" i="6"/>
  <c r="J637" i="6"/>
  <c r="J647" i="6"/>
  <c r="AF105" i="6"/>
  <c r="AG105" i="6" s="1"/>
  <c r="J1297" i="6"/>
  <c r="J605" i="6"/>
  <c r="J557" i="6"/>
  <c r="J566" i="6"/>
  <c r="J567" i="6"/>
  <c r="J559" i="6"/>
  <c r="AF404" i="6"/>
  <c r="AG404" i="6" s="1"/>
  <c r="AF991" i="6"/>
  <c r="AG991" i="6" s="1"/>
  <c r="H574" i="6"/>
  <c r="I574" i="6"/>
  <c r="AB776" i="6"/>
  <c r="AB567" i="6"/>
  <c r="Y984" i="6"/>
  <c r="AF984" i="6" s="1"/>
  <c r="AG984" i="6" s="1"/>
  <c r="H356" i="6"/>
  <c r="I356" i="6"/>
  <c r="H724" i="6"/>
  <c r="I724" i="6"/>
  <c r="AB1174" i="6"/>
  <c r="I1380" i="6"/>
  <c r="H1380" i="6"/>
  <c r="J1380" i="6"/>
  <c r="H568" i="6"/>
  <c r="I568" i="6"/>
  <c r="H43" i="6"/>
  <c r="I43" i="6"/>
  <c r="H720" i="6"/>
  <c r="I720" i="6"/>
  <c r="H105" i="6"/>
  <c r="I105" i="6"/>
  <c r="H33" i="6"/>
  <c r="I33" i="6"/>
  <c r="Y1174" i="6"/>
  <c r="Y129" i="6"/>
  <c r="AF129" i="6" s="1"/>
  <c r="AG129" i="6" s="1"/>
  <c r="AF853" i="6"/>
  <c r="AG853" i="6" s="1"/>
  <c r="AD628" i="6"/>
  <c r="AE628" i="6" s="1"/>
  <c r="AF628" i="6" s="1"/>
  <c r="AG628" i="6" s="1"/>
  <c r="I103" i="6"/>
  <c r="H103" i="6"/>
  <c r="H656" i="6"/>
  <c r="I656" i="6"/>
  <c r="H636" i="6"/>
  <c r="I636" i="6"/>
  <c r="J670" i="6"/>
  <c r="J1192" i="6"/>
  <c r="J1187" i="6"/>
  <c r="J1032" i="6"/>
  <c r="J865" i="6"/>
  <c r="J853" i="6"/>
  <c r="AB413" i="6"/>
  <c r="J221" i="6"/>
  <c r="J144" i="6"/>
  <c r="J1196" i="6"/>
  <c r="J1207" i="6"/>
  <c r="J1214" i="6"/>
  <c r="AB978" i="6"/>
  <c r="AF966" i="6"/>
  <c r="AG966" i="6" s="1"/>
  <c r="AF958" i="6"/>
  <c r="AG958" i="6" s="1"/>
  <c r="AF950" i="6"/>
  <c r="AG950" i="6" s="1"/>
  <c r="J1029" i="6"/>
  <c r="J846" i="6"/>
  <c r="J834" i="6"/>
  <c r="J843" i="6"/>
  <c r="J861" i="6"/>
  <c r="J665" i="6"/>
  <c r="AF664" i="6"/>
  <c r="AG664" i="6" s="1"/>
  <c r="AF535" i="6"/>
  <c r="AG535" i="6" s="1"/>
  <c r="J256" i="6"/>
  <c r="J232" i="6"/>
  <c r="J163" i="6"/>
  <c r="J177" i="6"/>
  <c r="J162" i="6"/>
  <c r="J149" i="6"/>
  <c r="J1040" i="6"/>
  <c r="J850" i="6"/>
  <c r="J857" i="6"/>
  <c r="J872" i="6"/>
  <c r="J223" i="6"/>
  <c r="J215" i="6"/>
  <c r="J141" i="6"/>
  <c r="J1230" i="6"/>
  <c r="J1201" i="6"/>
  <c r="J835" i="6"/>
  <c r="J794" i="6"/>
  <c r="AF541" i="6"/>
  <c r="AG541" i="6" s="1"/>
  <c r="AF533" i="6"/>
  <c r="AG533" i="6" s="1"/>
  <c r="AF525" i="6"/>
  <c r="AG525" i="6" s="1"/>
  <c r="AF538" i="6"/>
  <c r="AG538" i="6" s="1"/>
  <c r="J274" i="6"/>
  <c r="J240" i="6"/>
  <c r="J185" i="6"/>
  <c r="J1365" i="6"/>
  <c r="J1313" i="6"/>
  <c r="J1276" i="6"/>
  <c r="J1244" i="6"/>
  <c r="J641" i="6"/>
  <c r="J619" i="6"/>
  <c r="J1245" i="6"/>
  <c r="J1271" i="6"/>
  <c r="J1342" i="6"/>
  <c r="J1262" i="6"/>
  <c r="Y567" i="6"/>
  <c r="AF567" i="6" s="1"/>
  <c r="AG567" i="6" s="1"/>
  <c r="J1273" i="6"/>
  <c r="J1284" i="6"/>
  <c r="J1291" i="6"/>
  <c r="J645" i="6"/>
  <c r="J615" i="6"/>
  <c r="AF1168" i="6"/>
  <c r="AG1168" i="6" s="1"/>
  <c r="I1180" i="6"/>
  <c r="H1180" i="6"/>
  <c r="AB527" i="6"/>
  <c r="AF527" i="6" s="1"/>
  <c r="AG527" i="6" s="1"/>
  <c r="H867" i="6"/>
  <c r="I867" i="6"/>
  <c r="I106" i="6"/>
  <c r="H106" i="6"/>
  <c r="H32" i="6"/>
  <c r="I32" i="6"/>
  <c r="AD867" i="6"/>
  <c r="AE867" i="6" s="1"/>
  <c r="AF867" i="6" s="1"/>
  <c r="AG867" i="6" s="1"/>
  <c r="H757" i="6"/>
  <c r="J757" i="6" s="1"/>
  <c r="I757" i="6"/>
  <c r="Y832" i="6"/>
  <c r="AF832" i="6" s="1"/>
  <c r="AG832" i="6" s="1"/>
  <c r="AD106" i="6"/>
  <c r="AE106" i="6" s="1"/>
  <c r="AF106" i="6" s="1"/>
  <c r="AG106" i="6" s="1"/>
  <c r="Y413" i="6"/>
  <c r="AF413" i="6" s="1"/>
  <c r="AG413" i="6" s="1"/>
  <c r="AA655" i="6"/>
  <c r="AD655" i="6" s="1"/>
  <c r="AE655" i="6" s="1"/>
  <c r="AF655" i="6" s="1"/>
  <c r="AG655" i="6" s="1"/>
  <c r="AA573" i="6"/>
  <c r="AD573" i="6" s="1"/>
  <c r="AE573" i="6" s="1"/>
  <c r="AF573" i="6" s="1"/>
  <c r="AG573" i="6" s="1"/>
  <c r="AA75" i="6"/>
  <c r="AD75" i="6" s="1"/>
  <c r="AE75" i="6" s="1"/>
  <c r="AF75" i="6" s="1"/>
  <c r="AG75" i="6" s="1"/>
  <c r="AA551" i="6"/>
  <c r="AA653" i="6"/>
  <c r="AD653" i="6" s="1"/>
  <c r="AE653" i="6" s="1"/>
  <c r="AF653" i="6" s="1"/>
  <c r="AG653" i="6" s="1"/>
  <c r="AA637" i="6"/>
  <c r="AD637" i="6" s="1"/>
  <c r="AE637" i="6" s="1"/>
  <c r="AF637" i="6" s="1"/>
  <c r="AG637" i="6" s="1"/>
  <c r="AA581" i="6"/>
  <c r="AD581" i="6" s="1"/>
  <c r="AE581" i="6" s="1"/>
  <c r="AF581" i="6" s="1"/>
  <c r="AG581" i="6" s="1"/>
  <c r="AA599" i="6"/>
  <c r="AD599" i="6" s="1"/>
  <c r="AE599" i="6" s="1"/>
  <c r="AF599" i="6" s="1"/>
  <c r="AG599" i="6" s="1"/>
  <c r="AD522" i="6"/>
  <c r="AE522" i="6" s="1"/>
  <c r="AB522" i="6"/>
  <c r="Y522" i="6"/>
  <c r="AD534" i="6"/>
  <c r="AE534" i="6" s="1"/>
  <c r="Y534" i="6"/>
  <c r="AF981" i="6"/>
  <c r="AG981" i="6" s="1"/>
  <c r="AF973" i="6"/>
  <c r="AG973" i="6" s="1"/>
  <c r="AF965" i="6"/>
  <c r="AG965" i="6" s="1"/>
  <c r="AF957" i="6"/>
  <c r="AG957" i="6" s="1"/>
  <c r="AF657" i="6"/>
  <c r="AG657" i="6" s="1"/>
  <c r="AF649" i="6"/>
  <c r="AG649" i="6" s="1"/>
  <c r="AF641" i="6"/>
  <c r="AG641" i="6" s="1"/>
  <c r="AF633" i="6"/>
  <c r="AG633" i="6" s="1"/>
  <c r="AD769" i="6"/>
  <c r="AE769" i="6" s="1"/>
  <c r="Y769" i="6"/>
  <c r="AF660" i="6"/>
  <c r="AG660" i="6" s="1"/>
  <c r="AF652" i="6"/>
  <c r="AG652" i="6" s="1"/>
  <c r="AF644" i="6"/>
  <c r="AG644" i="6" s="1"/>
  <c r="AF636" i="6"/>
  <c r="AG636" i="6" s="1"/>
  <c r="AF523" i="6"/>
  <c r="AG523" i="6" s="1"/>
  <c r="AF976" i="6"/>
  <c r="AG976" i="6" s="1"/>
  <c r="AF968" i="6"/>
  <c r="AG968" i="6" s="1"/>
  <c r="AF960" i="6"/>
  <c r="AG960" i="6" s="1"/>
  <c r="AF952" i="6"/>
  <c r="AG952" i="6" s="1"/>
  <c r="AB534" i="6"/>
  <c r="AF414" i="6"/>
  <c r="AG414" i="6" s="1"/>
  <c r="J259" i="6"/>
  <c r="J1252" i="6"/>
  <c r="J1234" i="6"/>
  <c r="AF756" i="6"/>
  <c r="AG756" i="6" s="1"/>
  <c r="AD974" i="6"/>
  <c r="AE974" i="6" s="1"/>
  <c r="Y974" i="6"/>
  <c r="AD332" i="6"/>
  <c r="AE332" i="6" s="1"/>
  <c r="AB332" i="6"/>
  <c r="Y332" i="6"/>
  <c r="AF985" i="6"/>
  <c r="AG985" i="6" s="1"/>
  <c r="AF977" i="6"/>
  <c r="AG977" i="6" s="1"/>
  <c r="AF969" i="6"/>
  <c r="AG969" i="6" s="1"/>
  <c r="AF953" i="6"/>
  <c r="AG953" i="6" s="1"/>
  <c r="AF661" i="6"/>
  <c r="AG661" i="6" s="1"/>
  <c r="AF645" i="6"/>
  <c r="AG645" i="6" s="1"/>
  <c r="AB974" i="6"/>
  <c r="AF656" i="6"/>
  <c r="AG656" i="6" s="1"/>
  <c r="AF648" i="6"/>
  <c r="AG648" i="6" s="1"/>
  <c r="AF640" i="6"/>
  <c r="AG640" i="6" s="1"/>
  <c r="AF632" i="6"/>
  <c r="AG632" i="6" s="1"/>
  <c r="AF421" i="6"/>
  <c r="AG421" i="6" s="1"/>
  <c r="AF411" i="6"/>
  <c r="AG411" i="6" s="1"/>
  <c r="AF988" i="6"/>
  <c r="AG988" i="6" s="1"/>
  <c r="AF980" i="6"/>
  <c r="AG980" i="6" s="1"/>
  <c r="AF972" i="6"/>
  <c r="AG972" i="6" s="1"/>
  <c r="AF964" i="6"/>
  <c r="AG964" i="6" s="1"/>
  <c r="AF956" i="6"/>
  <c r="AG956" i="6" s="1"/>
  <c r="AD796" i="6"/>
  <c r="AE796" i="6" s="1"/>
  <c r="Y796" i="6"/>
  <c r="AB796" i="6"/>
  <c r="AF417" i="6"/>
  <c r="AG417" i="6" s="1"/>
  <c r="J1243" i="6"/>
  <c r="J626" i="6"/>
  <c r="J1384" i="6"/>
  <c r="J1335" i="6"/>
  <c r="J651" i="6"/>
  <c r="AD1405" i="6"/>
  <c r="AE1405" i="6" s="1"/>
  <c r="AB1405" i="6"/>
  <c r="J1338" i="6"/>
  <c r="AA575" i="6"/>
  <c r="AD575" i="6" s="1"/>
  <c r="AE575" i="6" s="1"/>
  <c r="AF575" i="6" s="1"/>
  <c r="AG575" i="6" s="1"/>
  <c r="AF207" i="6"/>
  <c r="AG207" i="6" s="1"/>
  <c r="J1376" i="6"/>
  <c r="J649" i="6"/>
  <c r="J643" i="6"/>
  <c r="AF191" i="6"/>
  <c r="AG191" i="6" s="1"/>
  <c r="Y621" i="6"/>
  <c r="J639" i="6"/>
  <c r="J426" i="6"/>
  <c r="AF199" i="6"/>
  <c r="AG199" i="6" s="1"/>
  <c r="AA40" i="6"/>
  <c r="AD40" i="6" s="1"/>
  <c r="AE40" i="6" s="1"/>
  <c r="AF40" i="6" s="1"/>
  <c r="AG40" i="6" s="1"/>
  <c r="AD389" i="6"/>
  <c r="AE389" i="6" s="1"/>
  <c r="AB389" i="6"/>
  <c r="AF1322" i="6"/>
  <c r="AG1322" i="6" s="1"/>
  <c r="AF1401" i="6"/>
  <c r="AG1401" i="6" s="1"/>
  <c r="AF1344" i="6"/>
  <c r="AG1344" i="6" s="1"/>
  <c r="AF1400" i="6"/>
  <c r="AG1400" i="6" s="1"/>
  <c r="AF155" i="6"/>
  <c r="AG155" i="6" s="1"/>
  <c r="AD1341" i="6"/>
  <c r="AE1341" i="6" s="1"/>
  <c r="AB1341" i="6"/>
  <c r="AF395" i="6"/>
  <c r="AG395" i="6" s="1"/>
  <c r="AB671" i="6"/>
  <c r="AB840" i="6"/>
  <c r="AF879" i="6"/>
  <c r="AG879" i="6" s="1"/>
  <c r="AF1067" i="6"/>
  <c r="AG1067" i="6" s="1"/>
  <c r="AF1202" i="6"/>
  <c r="AG1202" i="6" s="1"/>
  <c r="AA1283" i="6"/>
  <c r="AD1283" i="6" s="1"/>
  <c r="AE1283" i="6" s="1"/>
  <c r="Y1283" i="6"/>
  <c r="AF209" i="6"/>
  <c r="AG209" i="6" s="1"/>
  <c r="Y1341" i="6"/>
  <c r="AF1041" i="6"/>
  <c r="AG1041" i="6" s="1"/>
  <c r="AB607" i="6"/>
  <c r="AF607" i="6" s="1"/>
  <c r="AG607" i="6" s="1"/>
  <c r="AB621" i="6"/>
  <c r="AF621" i="6" s="1"/>
  <c r="AG621" i="6" s="1"/>
  <c r="AF1013" i="6"/>
  <c r="AG1013" i="6" s="1"/>
  <c r="AF1033" i="6"/>
  <c r="AG1033" i="6" s="1"/>
  <c r="AF1040" i="6"/>
  <c r="AG1040" i="6" s="1"/>
  <c r="Y808" i="6"/>
  <c r="I526" i="6"/>
  <c r="H526" i="6"/>
  <c r="Y123" i="6"/>
  <c r="AF123" i="6" s="1"/>
  <c r="AG123" i="6" s="1"/>
  <c r="AF1032" i="6"/>
  <c r="AG1032" i="6" s="1"/>
  <c r="Y671" i="6"/>
  <c r="AF331" i="6"/>
  <c r="AG331" i="6" s="1"/>
  <c r="AF856" i="6"/>
  <c r="AG856" i="6" s="1"/>
  <c r="AF813" i="6"/>
  <c r="AG813" i="6" s="1"/>
  <c r="AF372" i="6"/>
  <c r="AG372" i="6" s="1"/>
  <c r="AA583" i="6"/>
  <c r="AD583" i="6" s="1"/>
  <c r="AE583" i="6" s="1"/>
  <c r="AF583" i="6" s="1"/>
  <c r="AG583" i="6" s="1"/>
  <c r="AD37" i="6"/>
  <c r="AE37" i="6" s="1"/>
  <c r="AB37" i="6"/>
  <c r="AD1316" i="6"/>
  <c r="AE1316" i="6" s="1"/>
  <c r="AB1316" i="6"/>
  <c r="AD403" i="6"/>
  <c r="AE403" i="6" s="1"/>
  <c r="AB403" i="6"/>
  <c r="AB808" i="6"/>
  <c r="Y1316" i="6"/>
  <c r="AF1102" i="6"/>
  <c r="AG1102" i="6" s="1"/>
  <c r="AA457" i="6"/>
  <c r="AD457" i="6" s="1"/>
  <c r="AE457" i="6" s="1"/>
  <c r="Y457" i="6"/>
  <c r="H456" i="6"/>
  <c r="I456" i="6"/>
  <c r="AF273" i="6"/>
  <c r="AG273" i="6" s="1"/>
  <c r="AF240" i="6"/>
  <c r="AG240" i="6" s="1"/>
  <c r="AF801" i="6"/>
  <c r="AG801" i="6" s="1"/>
  <c r="AF668" i="6"/>
  <c r="AG668" i="6" s="1"/>
  <c r="AF797" i="6"/>
  <c r="AG797" i="6" s="1"/>
  <c r="AF1016" i="6"/>
  <c r="AG1016" i="6" s="1"/>
  <c r="AF793" i="6"/>
  <c r="AG793" i="6" s="1"/>
  <c r="J1389" i="6"/>
  <c r="J635" i="6"/>
  <c r="AF428" i="6"/>
  <c r="AG428" i="6" s="1"/>
  <c r="J1403" i="6"/>
  <c r="J1317" i="6"/>
  <c r="J418" i="6"/>
  <c r="J633" i="6"/>
  <c r="J659" i="6"/>
  <c r="J422" i="6"/>
  <c r="J249" i="6"/>
  <c r="AF203" i="6"/>
  <c r="AG203" i="6" s="1"/>
  <c r="J655" i="6"/>
  <c r="AF1363" i="6"/>
  <c r="AG1363" i="6" s="1"/>
  <c r="AF1319" i="6"/>
  <c r="AG1319" i="6" s="1"/>
  <c r="AF1352" i="6"/>
  <c r="AG1352" i="6" s="1"/>
  <c r="AF1315" i="6"/>
  <c r="AG1315" i="6" s="1"/>
  <c r="AF30" i="6"/>
  <c r="AG30" i="6" s="1"/>
  <c r="J561" i="6"/>
  <c r="J1231" i="6"/>
  <c r="J549" i="6"/>
  <c r="AF670" i="6"/>
  <c r="AG670" i="6" s="1"/>
  <c r="AF383" i="6"/>
  <c r="AG383" i="6" s="1"/>
  <c r="J551" i="6"/>
  <c r="Y403" i="6"/>
  <c r="AB1163" i="6"/>
  <c r="H756" i="6"/>
  <c r="I756" i="6"/>
  <c r="Y1405" i="6"/>
  <c r="AF923" i="6"/>
  <c r="AG923" i="6" s="1"/>
  <c r="AF1071" i="6"/>
  <c r="AG1071" i="6" s="1"/>
  <c r="H28" i="6"/>
  <c r="I28" i="6"/>
  <c r="I1172" i="6"/>
  <c r="H1172" i="6"/>
  <c r="AF1021" i="6"/>
  <c r="AG1021" i="6" s="1"/>
  <c r="AF277" i="6"/>
  <c r="AG277" i="6" s="1"/>
  <c r="AB6" i="6"/>
  <c r="AF268" i="6"/>
  <c r="AG268" i="6" s="1"/>
  <c r="AF305" i="6"/>
  <c r="AG305" i="6" s="1"/>
  <c r="AF248" i="6"/>
  <c r="AG248" i="6" s="1"/>
  <c r="AF1029" i="6"/>
  <c r="AG1029" i="6" s="1"/>
  <c r="AF1191" i="6"/>
  <c r="AG1191" i="6" s="1"/>
  <c r="Y760" i="6"/>
  <c r="AF760" i="6" s="1"/>
  <c r="AG760" i="6" s="1"/>
  <c r="AF809" i="6"/>
  <c r="AG809" i="6" s="1"/>
  <c r="AF1017" i="6"/>
  <c r="AG1017" i="6" s="1"/>
  <c r="AF789" i="6"/>
  <c r="AG789" i="6" s="1"/>
  <c r="AF1037" i="6"/>
  <c r="AG1037" i="6" s="1"/>
  <c r="AF1044" i="6"/>
  <c r="AG1044" i="6" s="1"/>
  <c r="AF868" i="6"/>
  <c r="AG868" i="6" s="1"/>
  <c r="Y840" i="6"/>
  <c r="AF840" i="6" s="1"/>
  <c r="AG840" i="6" s="1"/>
  <c r="AF368" i="6"/>
  <c r="AG368" i="6" s="1"/>
  <c r="AF170" i="6"/>
  <c r="AG170" i="6" s="1"/>
  <c r="AD521" i="6"/>
  <c r="AE521" i="6" s="1"/>
  <c r="AF521" i="6" s="1"/>
  <c r="AG521" i="6" s="1"/>
  <c r="AB521" i="6"/>
  <c r="AF671" i="6"/>
  <c r="AG671" i="6" s="1"/>
  <c r="H431" i="6"/>
  <c r="I431" i="6"/>
  <c r="Y442" i="6"/>
  <c r="AA442" i="6"/>
  <c r="H590" i="6"/>
  <c r="I590" i="6"/>
  <c r="AA484" i="6"/>
  <c r="AD484" i="6" s="1"/>
  <c r="AE484" i="6" s="1"/>
  <c r="Y484" i="6"/>
  <c r="AA447" i="6"/>
  <c r="AD447" i="6" s="1"/>
  <c r="AE447" i="6" s="1"/>
  <c r="Y447" i="6"/>
  <c r="AF933" i="6"/>
  <c r="AG933" i="6" s="1"/>
  <c r="I1396" i="6"/>
  <c r="H1396" i="6"/>
  <c r="AB1165" i="6"/>
  <c r="AB34" i="6"/>
  <c r="H489" i="6"/>
  <c r="I489" i="6"/>
  <c r="AA591" i="6"/>
  <c r="AD591" i="6" s="1"/>
  <c r="AE591" i="6" s="1"/>
  <c r="Y591" i="6"/>
  <c r="Y34" i="6"/>
  <c r="AF1045" i="6"/>
  <c r="AG1045" i="6" s="1"/>
  <c r="Y1163" i="6"/>
  <c r="AF805" i="6"/>
  <c r="AG805" i="6" s="1"/>
  <c r="Y389" i="6"/>
  <c r="AF1036" i="6"/>
  <c r="AG1036" i="6" s="1"/>
  <c r="AF364" i="6"/>
  <c r="AG364" i="6" s="1"/>
  <c r="Y1165" i="6"/>
  <c r="AF1165" i="6" s="1"/>
  <c r="AG1165" i="6" s="1"/>
  <c r="AD590" i="6"/>
  <c r="AE590" i="6" s="1"/>
  <c r="AF590" i="6" s="1"/>
  <c r="AG590" i="6" s="1"/>
  <c r="AF1025" i="6"/>
  <c r="AG1025" i="6" s="1"/>
  <c r="AF1012" i="6"/>
  <c r="AG1012" i="6" s="1"/>
  <c r="AF862" i="6"/>
  <c r="AG862" i="6" s="1"/>
  <c r="AF864" i="6"/>
  <c r="AG864" i="6" s="1"/>
  <c r="AA76" i="6"/>
  <c r="AD76" i="6" s="1"/>
  <c r="AE76" i="6" s="1"/>
  <c r="Y76" i="6"/>
  <c r="AA1097" i="6"/>
  <c r="AD1097" i="6" s="1"/>
  <c r="AE1097" i="6" s="1"/>
  <c r="Y1097" i="6"/>
  <c r="AA198" i="6"/>
  <c r="AD198" i="6" s="1"/>
  <c r="AE198" i="6" s="1"/>
  <c r="Y198" i="6"/>
  <c r="AA1077" i="6"/>
  <c r="AD1077" i="6" s="1"/>
  <c r="AE1077" i="6" s="1"/>
  <c r="Y1077" i="6"/>
  <c r="AA1150" i="6"/>
  <c r="AD1150" i="6" s="1"/>
  <c r="AE1150" i="6" s="1"/>
  <c r="Y1150" i="6"/>
  <c r="AA1133" i="6"/>
  <c r="Y1133" i="6"/>
  <c r="AA901" i="6"/>
  <c r="AD901" i="6" s="1"/>
  <c r="AE901" i="6" s="1"/>
  <c r="Y901" i="6"/>
  <c r="Y1256" i="6"/>
  <c r="AA1256" i="6"/>
  <c r="AD1256" i="6" s="1"/>
  <c r="AE1256" i="6" s="1"/>
  <c r="Y1117" i="6"/>
  <c r="AA1117" i="6"/>
  <c r="AD1117" i="6" s="1"/>
  <c r="AE1117" i="6" s="1"/>
  <c r="AA927" i="6"/>
  <c r="AD927" i="6" s="1"/>
  <c r="AE927" i="6" s="1"/>
  <c r="Y927" i="6"/>
  <c r="AA449" i="6"/>
  <c r="AD449" i="6" s="1"/>
  <c r="AE449" i="6" s="1"/>
  <c r="AF449" i="6" s="1"/>
  <c r="AG449" i="6" s="1"/>
  <c r="Y449" i="6"/>
  <c r="AA9" i="6"/>
  <c r="AD9" i="6" s="1"/>
  <c r="AE9" i="6" s="1"/>
  <c r="Y9" i="6"/>
  <c r="AA430" i="6"/>
  <c r="AD430" i="6" s="1"/>
  <c r="AE430" i="6" s="1"/>
  <c r="Y430" i="6"/>
  <c r="AA1142" i="6"/>
  <c r="AD1142" i="6" s="1"/>
  <c r="AE1142" i="6" s="1"/>
  <c r="Y1142" i="6"/>
  <c r="AA1385" i="6"/>
  <c r="Y1385" i="6" s="1"/>
  <c r="Y1268" i="6"/>
  <c r="AA1268" i="6"/>
  <c r="AD1268" i="6" s="1"/>
  <c r="AE1268" i="6" s="1"/>
  <c r="AF1268" i="6" s="1"/>
  <c r="AG1268" i="6" s="1"/>
  <c r="AA931" i="6"/>
  <c r="Y931" i="6" s="1"/>
  <c r="AA598" i="6"/>
  <c r="AD598" i="6" s="1"/>
  <c r="AE598" i="6" s="1"/>
  <c r="Y598" i="6"/>
  <c r="AF32" i="6"/>
  <c r="AG32" i="6" s="1"/>
  <c r="AA909" i="6"/>
  <c r="Y909" i="6" s="1"/>
  <c r="AA1148" i="6"/>
  <c r="Y1148" i="6" s="1"/>
  <c r="AA451" i="6"/>
  <c r="AD451" i="6" s="1"/>
  <c r="AE451" i="6" s="1"/>
  <c r="Y451" i="6"/>
  <c r="Y1272" i="6"/>
  <c r="AA1272" i="6"/>
  <c r="AD1272" i="6" s="1"/>
  <c r="AE1272" i="6" s="1"/>
  <c r="AF1272" i="6" s="1"/>
  <c r="AG1272" i="6" s="1"/>
  <c r="AA1073" i="6"/>
  <c r="AD1073" i="6" s="1"/>
  <c r="AE1073" i="6" s="1"/>
  <c r="AF1073" i="6" s="1"/>
  <c r="AG1073" i="6" s="1"/>
  <c r="Y1073" i="6"/>
  <c r="AA242" i="6"/>
  <c r="AD242" i="6" s="1"/>
  <c r="AE242" i="6" s="1"/>
  <c r="AA187" i="6"/>
  <c r="AD187" i="6" s="1"/>
  <c r="AE187" i="6" s="1"/>
  <c r="AF187" i="6" s="1"/>
  <c r="AG187" i="6" s="1"/>
  <c r="Y187" i="6"/>
  <c r="AA553" i="6"/>
  <c r="Y553" i="6"/>
  <c r="AA1160" i="6"/>
  <c r="AD1160" i="6" s="1"/>
  <c r="AE1160" i="6" s="1"/>
  <c r="AF1160" i="6" s="1"/>
  <c r="AG1160" i="6" s="1"/>
  <c r="Y1160" i="6"/>
  <c r="AA1144" i="6"/>
  <c r="Y1144" i="6"/>
  <c r="AA1265" i="6"/>
  <c r="AA432" i="6"/>
  <c r="AD432" i="6" s="1"/>
  <c r="AE432" i="6" s="1"/>
  <c r="Y432" i="6"/>
  <c r="Y439" i="6"/>
  <c r="AA439" i="6"/>
  <c r="AD439" i="6" s="1"/>
  <c r="AE439" i="6" s="1"/>
  <c r="AA1248" i="6"/>
  <c r="AD1248" i="6" s="1"/>
  <c r="AE1248" i="6" s="1"/>
  <c r="AA917" i="6"/>
  <c r="AD917" i="6" s="1"/>
  <c r="AE917" i="6" s="1"/>
  <c r="AF917" i="6" s="1"/>
  <c r="AG917" i="6" s="1"/>
  <c r="Y917" i="6"/>
  <c r="Y172" i="6"/>
  <c r="AA172" i="6"/>
  <c r="AD172" i="6" s="1"/>
  <c r="AE172" i="6" s="1"/>
  <c r="AA1156" i="6"/>
  <c r="AD1156" i="6" s="1"/>
  <c r="AE1156" i="6" s="1"/>
  <c r="Y1156" i="6"/>
  <c r="AA1158" i="6"/>
  <c r="AA1274" i="6"/>
  <c r="AD1274" i="6" s="1"/>
  <c r="AE1274" i="6" s="1"/>
  <c r="Y1274" i="6"/>
  <c r="AA555" i="6"/>
  <c r="AD555" i="6" s="1"/>
  <c r="AE555" i="6" s="1"/>
  <c r="Y555" i="6"/>
  <c r="AA167" i="6"/>
  <c r="AD167" i="6" s="1"/>
  <c r="AE167" i="6" s="1"/>
  <c r="Y167" i="6"/>
  <c r="AA1105" i="6"/>
  <c r="AD1105" i="6" s="1"/>
  <c r="AE1105" i="6" s="1"/>
  <c r="Y1105" i="6"/>
  <c r="AA877" i="6"/>
  <c r="Y28" i="6"/>
  <c r="AA28" i="6"/>
  <c r="AD28" i="6" s="1"/>
  <c r="AE28" i="6" s="1"/>
  <c r="AA562" i="6"/>
  <c r="Y562" i="6" s="1"/>
  <c r="AA943" i="6"/>
  <c r="AD943" i="6" s="1"/>
  <c r="AE943" i="6" s="1"/>
  <c r="Y943" i="6"/>
  <c r="AA190" i="6"/>
  <c r="AD190" i="6" s="1"/>
  <c r="AE190" i="6" s="1"/>
  <c r="Y190" i="6"/>
  <c r="Y1152" i="6"/>
  <c r="AA1152" i="6"/>
  <c r="AD1152" i="6" s="1"/>
  <c r="AE1152" i="6" s="1"/>
  <c r="AF1152" i="6" s="1"/>
  <c r="AG1152" i="6" s="1"/>
  <c r="AA446" i="6"/>
  <c r="AD446" i="6" s="1"/>
  <c r="AE446" i="6" s="1"/>
  <c r="Y446" i="6"/>
  <c r="AA885" i="6"/>
  <c r="AD885" i="6" s="1"/>
  <c r="AE885" i="6" s="1"/>
  <c r="Y885" i="6"/>
  <c r="AA850" i="6"/>
  <c r="AD850" i="6" s="1"/>
  <c r="AE850" i="6" s="1"/>
  <c r="Y850" i="6"/>
  <c r="AA1089" i="6"/>
  <c r="Y1089" i="6" s="1"/>
  <c r="AA434" i="6"/>
  <c r="AD434" i="6" s="1"/>
  <c r="AE434" i="6" s="1"/>
  <c r="Y434" i="6"/>
  <c r="Y7" i="6"/>
  <c r="AF7" i="6" s="1"/>
  <c r="AG7" i="6" s="1"/>
  <c r="J137" i="6"/>
  <c r="J130" i="6"/>
  <c r="AF67" i="6"/>
  <c r="AG67" i="6" s="1"/>
  <c r="J123" i="6"/>
  <c r="J25" i="6"/>
  <c r="J126" i="6"/>
  <c r="AA513" i="6"/>
  <c r="AD513" i="6" s="1"/>
  <c r="AE513" i="6" s="1"/>
  <c r="AF513" i="6" s="1"/>
  <c r="AG513" i="6" s="1"/>
  <c r="AA903" i="6"/>
  <c r="AD903" i="6" s="1"/>
  <c r="AE903" i="6" s="1"/>
  <c r="Y903" i="6"/>
  <c r="AA919" i="6"/>
  <c r="Y919" i="6" s="1"/>
  <c r="AA941" i="6"/>
  <c r="Y941" i="6"/>
  <c r="AA1146" i="6"/>
  <c r="AD1146" i="6" s="1"/>
  <c r="AE1146" i="6" s="1"/>
  <c r="AF1146" i="6" s="1"/>
  <c r="AG1146" i="6" s="1"/>
  <c r="Y1146" i="6"/>
  <c r="Y271" i="6"/>
  <c r="AA271" i="6"/>
  <c r="AD271" i="6" s="1"/>
  <c r="AE271" i="6" s="1"/>
  <c r="AA227" i="6"/>
  <c r="Y227" i="6" s="1"/>
  <c r="Y1212" i="6"/>
  <c r="AA1212" i="6"/>
  <c r="AD1212" i="6" s="1"/>
  <c r="AE1212" i="6" s="1"/>
  <c r="AF1212" i="6" s="1"/>
  <c r="AG1212" i="6" s="1"/>
  <c r="AA600" i="6"/>
  <c r="AD600" i="6" s="1"/>
  <c r="AE600" i="6" s="1"/>
  <c r="Y600" i="6"/>
  <c r="AA186" i="6"/>
  <c r="AD186" i="6" s="1"/>
  <c r="AE186" i="6" s="1"/>
  <c r="Y186" i="6"/>
  <c r="AA1197" i="6"/>
  <c r="Y1197" i="6" s="1"/>
  <c r="AA226" i="6"/>
  <c r="Y226" i="6" s="1"/>
  <c r="Y367" i="6"/>
  <c r="AA367" i="6"/>
  <c r="AD367" i="6" s="1"/>
  <c r="AE367" i="6" s="1"/>
  <c r="AA887" i="6"/>
  <c r="Y887" i="6"/>
  <c r="AA228" i="6"/>
  <c r="Y228" i="6" s="1"/>
  <c r="AA1162" i="6"/>
  <c r="AD1162" i="6" s="1"/>
  <c r="AE1162" i="6" s="1"/>
  <c r="Y1162" i="6"/>
  <c r="AA1280" i="6"/>
  <c r="AD1280" i="6" s="1"/>
  <c r="AE1280" i="6" s="1"/>
  <c r="Y1280" i="6"/>
  <c r="AA166" i="6"/>
  <c r="AD166" i="6" s="1"/>
  <c r="AE166" i="6" s="1"/>
  <c r="Y166" i="6"/>
  <c r="AA139" i="6"/>
  <c r="AD139" i="6" s="1"/>
  <c r="AE139" i="6" s="1"/>
  <c r="Y139" i="6"/>
  <c r="AA658" i="6"/>
  <c r="AD658" i="6" s="1"/>
  <c r="AE658" i="6" s="1"/>
  <c r="AF658" i="6" s="1"/>
  <c r="AG658" i="6" s="1"/>
  <c r="Y1296" i="6"/>
  <c r="AA1296" i="6"/>
  <c r="AD1296" i="6" s="1"/>
  <c r="AE1296" i="6" s="1"/>
  <c r="AA176" i="6"/>
  <c r="Y176" i="6" s="1"/>
  <c r="Y1196" i="6"/>
  <c r="AA1196" i="6"/>
  <c r="AD1196" i="6" s="1"/>
  <c r="AE1196" i="6" s="1"/>
  <c r="Y1154" i="6"/>
  <c r="AA1154" i="6"/>
  <c r="AD1154" i="6" s="1"/>
  <c r="AE1154" i="6" s="1"/>
  <c r="AA454" i="6"/>
  <c r="AD454" i="6" s="1"/>
  <c r="AE454" i="6" s="1"/>
  <c r="Y454" i="6"/>
  <c r="J109" i="6"/>
  <c r="AF103" i="6"/>
  <c r="AG103" i="6" s="1"/>
  <c r="J76" i="6"/>
  <c r="AF134" i="6"/>
  <c r="AG134" i="6" s="1"/>
  <c r="J131" i="6"/>
  <c r="J134" i="6"/>
  <c r="J27" i="6"/>
  <c r="J112" i="6"/>
  <c r="AB27" i="6"/>
  <c r="AF121" i="6"/>
  <c r="AG121" i="6" s="1"/>
  <c r="J7" i="6"/>
  <c r="J127" i="6"/>
  <c r="AF109" i="6"/>
  <c r="AG109" i="6" s="1"/>
  <c r="J114" i="6"/>
  <c r="J128" i="6"/>
  <c r="J129" i="6"/>
  <c r="J133" i="6"/>
  <c r="J16" i="6"/>
  <c r="AB61" i="6"/>
  <c r="J59" i="6"/>
  <c r="J24" i="6"/>
  <c r="J87" i="6"/>
  <c r="J125" i="6"/>
  <c r="Y68" i="6"/>
  <c r="AF68" i="6" s="1"/>
  <c r="AG68" i="6" s="1"/>
  <c r="J120" i="6"/>
  <c r="Y61" i="6"/>
  <c r="J110" i="6"/>
  <c r="J90" i="6"/>
  <c r="J88" i="6"/>
  <c r="Y31" i="6"/>
  <c r="AF31" i="6" s="1"/>
  <c r="AG31" i="6" s="1"/>
  <c r="J72" i="6"/>
  <c r="AF12" i="6"/>
  <c r="AG12" i="6" s="1"/>
  <c r="J53" i="6"/>
  <c r="AA830" i="6"/>
  <c r="AD830" i="6" s="1"/>
  <c r="AE830" i="6" s="1"/>
  <c r="AF830" i="6" s="1"/>
  <c r="AG830" i="6" s="1"/>
  <c r="J61" i="6"/>
  <c r="J51" i="6"/>
  <c r="J55" i="6"/>
  <c r="J13" i="6"/>
  <c r="AA615" i="6"/>
  <c r="AD615" i="6" s="1"/>
  <c r="AE615" i="6" s="1"/>
  <c r="AF615" i="6" s="1"/>
  <c r="AG615" i="6" s="1"/>
  <c r="AA605" i="6"/>
  <c r="AD605" i="6" s="1"/>
  <c r="AE605" i="6" s="1"/>
  <c r="AF605" i="6" s="1"/>
  <c r="AG605" i="6" s="1"/>
  <c r="AA558" i="6"/>
  <c r="AD558" i="6" s="1"/>
  <c r="AE558" i="6" s="1"/>
  <c r="AF558" i="6" s="1"/>
  <c r="AG558" i="6" s="1"/>
  <c r="AA1301" i="6"/>
  <c r="Y1301" i="6" s="1"/>
  <c r="Y192" i="6"/>
  <c r="AA192" i="6"/>
  <c r="AD192" i="6" s="1"/>
  <c r="AE192" i="6" s="1"/>
  <c r="AA179" i="6"/>
  <c r="AA1260" i="6"/>
  <c r="AD1260" i="6" s="1"/>
  <c r="AE1260" i="6" s="1"/>
  <c r="Y1260" i="6"/>
  <c r="AA846" i="6"/>
  <c r="Y846" i="6"/>
  <c r="AA505" i="6"/>
  <c r="AD505" i="6" s="1"/>
  <c r="AE505" i="6" s="1"/>
  <c r="AF505" i="6" s="1"/>
  <c r="AG505" i="6" s="1"/>
  <c r="AA152" i="6"/>
  <c r="AD152" i="6" s="1"/>
  <c r="AE152" i="6" s="1"/>
  <c r="Y152" i="6"/>
  <c r="AA1330" i="6"/>
  <c r="AD1330" i="6" s="1"/>
  <c r="AE1330" i="6" s="1"/>
  <c r="Y1330" i="6"/>
  <c r="AA1252" i="6"/>
  <c r="AD1252" i="6" s="1"/>
  <c r="AE1252" i="6" s="1"/>
  <c r="Y1252" i="6"/>
  <c r="AA893" i="6"/>
  <c r="AD893" i="6" s="1"/>
  <c r="AE893" i="6" s="1"/>
  <c r="Y893" i="6"/>
  <c r="Y489" i="6"/>
  <c r="AA489" i="6"/>
  <c r="AA147" i="6"/>
  <c r="AD147" i="6" s="1"/>
  <c r="AE147" i="6" s="1"/>
  <c r="Y147" i="6"/>
  <c r="AA1387" i="6"/>
  <c r="AD1387" i="6" s="1"/>
  <c r="AE1387" i="6" s="1"/>
  <c r="AF1387" i="6" s="1"/>
  <c r="AG1387" i="6" s="1"/>
  <c r="Y1387" i="6"/>
  <c r="AA1211" i="6"/>
  <c r="AD1211" i="6" s="1"/>
  <c r="AE1211" i="6" s="1"/>
  <c r="Y1211" i="6"/>
  <c r="AA905" i="6"/>
  <c r="AD905" i="6" s="1"/>
  <c r="AE905" i="6" s="1"/>
  <c r="Y905" i="6"/>
  <c r="Y622" i="6"/>
  <c r="AA622" i="6"/>
  <c r="AD622" i="6" s="1"/>
  <c r="AE622" i="6" s="1"/>
  <c r="AF622" i="6" s="1"/>
  <c r="AG622" i="6" s="1"/>
  <c r="J62" i="6"/>
  <c r="J6" i="6"/>
  <c r="J63" i="6"/>
  <c r="J48" i="6"/>
  <c r="AF51" i="6"/>
  <c r="AG51" i="6" s="1"/>
  <c r="J52" i="6"/>
  <c r="J49" i="6"/>
  <c r="J9" i="6"/>
  <c r="AA587" i="6"/>
  <c r="AD587" i="6" s="1"/>
  <c r="AE587" i="6" s="1"/>
  <c r="AF587" i="6" s="1"/>
  <c r="AG587" i="6" s="1"/>
  <c r="AA579" i="6"/>
  <c r="AD579" i="6" s="1"/>
  <c r="AE579" i="6" s="1"/>
  <c r="AF579" i="6" s="1"/>
  <c r="AG579" i="6" s="1"/>
  <c r="AA571" i="6"/>
  <c r="AD571" i="6" s="1"/>
  <c r="AE571" i="6" s="1"/>
  <c r="AF571" i="6" s="1"/>
  <c r="AG571" i="6" s="1"/>
  <c r="AA613" i="6"/>
  <c r="AD613" i="6" s="1"/>
  <c r="AE613" i="6" s="1"/>
  <c r="AF613" i="6" s="1"/>
  <c r="AG613" i="6" s="1"/>
  <c r="AA556" i="6"/>
  <c r="AD556" i="6" s="1"/>
  <c r="AE556" i="6" s="1"/>
  <c r="AF556" i="6" s="1"/>
  <c r="AG556" i="6" s="1"/>
  <c r="AA275" i="6"/>
  <c r="AD275" i="6" s="1"/>
  <c r="AE275" i="6" s="1"/>
  <c r="AF275" i="6" s="1"/>
  <c r="AG275" i="6" s="1"/>
  <c r="AA1300" i="6"/>
  <c r="AD1300" i="6" s="1"/>
  <c r="AE1300" i="6" s="1"/>
  <c r="Y1300" i="6"/>
  <c r="AA945" i="6"/>
  <c r="AD945" i="6" s="1"/>
  <c r="AE945" i="6" s="1"/>
  <c r="AF945" i="6" s="1"/>
  <c r="AG945" i="6" s="1"/>
  <c r="Y945" i="6"/>
  <c r="AA913" i="6"/>
  <c r="AD913" i="6" s="1"/>
  <c r="AE913" i="6" s="1"/>
  <c r="Y913" i="6"/>
  <c r="AA1244" i="6"/>
  <c r="Y1244" i="6" s="1"/>
  <c r="AA935" i="6"/>
  <c r="AD935" i="6" s="1"/>
  <c r="AE935" i="6" s="1"/>
  <c r="Y935" i="6"/>
  <c r="AA378" i="6"/>
  <c r="Y378" i="6" s="1"/>
  <c r="Y1368" i="6"/>
  <c r="AA1368" i="6"/>
  <c r="AD1368" i="6" s="1"/>
  <c r="AE1368" i="6" s="1"/>
  <c r="AF1368" i="6" s="1"/>
  <c r="AG1368" i="6" s="1"/>
  <c r="AA1203" i="6"/>
  <c r="AD1203" i="6" s="1"/>
  <c r="AE1203" i="6" s="1"/>
  <c r="Y1203" i="6"/>
  <c r="AA889" i="6"/>
  <c r="AD889" i="6" s="1"/>
  <c r="AE889" i="6" s="1"/>
  <c r="Y889" i="6"/>
  <c r="Y472" i="6"/>
  <c r="AA472" i="6"/>
  <c r="AD472" i="6" s="1"/>
  <c r="AE472" i="6" s="1"/>
  <c r="Y480" i="6"/>
  <c r="AA480" i="6"/>
  <c r="AD480" i="6" s="1"/>
  <c r="AE480" i="6" s="1"/>
  <c r="AA143" i="6"/>
  <c r="AD143" i="6" s="1"/>
  <c r="AE143" i="6" s="1"/>
  <c r="Y143" i="6"/>
  <c r="Y35" i="6"/>
  <c r="AA35" i="6"/>
  <c r="AA589" i="6"/>
  <c r="AD589" i="6" s="1"/>
  <c r="AE589" i="6" s="1"/>
  <c r="Y589" i="6"/>
  <c r="AA949" i="6"/>
  <c r="AD949" i="6" s="1"/>
  <c r="AE949" i="6" s="1"/>
  <c r="Y949" i="6"/>
  <c r="AA897" i="6"/>
  <c r="AD897" i="6" s="1"/>
  <c r="AE897" i="6" s="1"/>
  <c r="Y897" i="6"/>
  <c r="AA149" i="6"/>
  <c r="AD149" i="6" s="1"/>
  <c r="AE149" i="6" s="1"/>
  <c r="Y149" i="6"/>
  <c r="AA929" i="6"/>
  <c r="AD929" i="6" s="1"/>
  <c r="AE929" i="6" s="1"/>
  <c r="Y929" i="6"/>
  <c r="Y496" i="6"/>
  <c r="AA496" i="6"/>
  <c r="AD496" i="6" s="1"/>
  <c r="AE496" i="6" s="1"/>
  <c r="AA597" i="6"/>
  <c r="Y597" i="6"/>
  <c r="Y1281" i="6"/>
  <c r="AA1281" i="6"/>
  <c r="AD1281" i="6" s="1"/>
  <c r="AE1281" i="6" s="1"/>
  <c r="AA937" i="6"/>
  <c r="AD937" i="6" s="1"/>
  <c r="AE937" i="6" s="1"/>
  <c r="Y937" i="6"/>
  <c r="AA225" i="6"/>
  <c r="AD225" i="6" s="1"/>
  <c r="AE225" i="6" s="1"/>
  <c r="Y225" i="6"/>
  <c r="Y377" i="6"/>
  <c r="AA377" i="6"/>
  <c r="AD377" i="6" s="1"/>
  <c r="AE377" i="6" s="1"/>
  <c r="Y183" i="6"/>
  <c r="AA183" i="6"/>
  <c r="Y53" i="6"/>
  <c r="AA53" i="6"/>
  <c r="AD53" i="6" s="1"/>
  <c r="AE53" i="6" s="1"/>
  <c r="AA1324" i="6"/>
  <c r="AD1324" i="6" s="1"/>
  <c r="AE1324" i="6" s="1"/>
  <c r="Y448" i="6"/>
  <c r="AA448" i="6"/>
  <c r="AD448" i="6" s="1"/>
  <c r="AE448" i="6" s="1"/>
  <c r="AF36" i="6"/>
  <c r="AG36" i="6" s="1"/>
  <c r="Y1297" i="6"/>
  <c r="AA1297" i="6"/>
  <c r="AD1297" i="6" s="1"/>
  <c r="AE1297" i="6" s="1"/>
  <c r="AA1216" i="6"/>
  <c r="Y1216" i="6"/>
  <c r="AA881" i="6"/>
  <c r="AD881" i="6" s="1"/>
  <c r="AE881" i="6" s="1"/>
  <c r="Y881" i="6"/>
  <c r="AA1326" i="6"/>
  <c r="AD1326" i="6" s="1"/>
  <c r="AE1326" i="6" s="1"/>
  <c r="Y1326" i="6"/>
  <c r="AA925" i="6"/>
  <c r="AD925" i="6" s="1"/>
  <c r="AE925" i="6" s="1"/>
  <c r="Y925" i="6"/>
  <c r="AA279" i="6"/>
  <c r="Y279" i="6"/>
  <c r="AA504" i="6"/>
  <c r="AD504" i="6" s="1"/>
  <c r="AE504" i="6" s="1"/>
  <c r="AF504" i="6" s="1"/>
  <c r="AG504" i="6" s="1"/>
  <c r="AA1390" i="6"/>
  <c r="AD1390" i="6" s="1"/>
  <c r="AE1390" i="6" s="1"/>
  <c r="Y1390" i="6"/>
  <c r="AA441" i="6"/>
  <c r="Y441" i="6"/>
  <c r="Y1275" i="6"/>
  <c r="AA1275" i="6"/>
  <c r="AA921" i="6"/>
  <c r="AD921" i="6" s="1"/>
  <c r="AE921" i="6" s="1"/>
  <c r="Y921" i="6"/>
  <c r="Y473" i="6"/>
  <c r="AA473" i="6"/>
  <c r="AD473" i="6" s="1"/>
  <c r="AE473" i="6" s="1"/>
  <c r="AA8" i="6"/>
  <c r="AD8" i="6" s="1"/>
  <c r="AE8" i="6" s="1"/>
  <c r="Y8" i="6"/>
  <c r="Y1349" i="6"/>
  <c r="AA1349" i="6"/>
  <c r="AD1349" i="6" s="1"/>
  <c r="AE1349" i="6" s="1"/>
  <c r="J17" i="6"/>
  <c r="J57" i="6"/>
  <c r="J54" i="6"/>
  <c r="J60" i="6"/>
  <c r="J10" i="6"/>
  <c r="J71" i="6"/>
  <c r="AA47" i="6"/>
  <c r="AD47" i="6" s="1"/>
  <c r="AE47" i="6" s="1"/>
  <c r="Y47" i="6"/>
  <c r="J75" i="6"/>
  <c r="J64" i="6"/>
  <c r="J56" i="6"/>
  <c r="AA56" i="6"/>
  <c r="AD56" i="6" s="1"/>
  <c r="AE56" i="6" s="1"/>
  <c r="AF56" i="6" s="1"/>
  <c r="AG56" i="6" s="1"/>
  <c r="AA39" i="6"/>
  <c r="J79" i="6"/>
  <c r="J11" i="6"/>
  <c r="J67" i="6"/>
  <c r="AB55" i="6"/>
  <c r="AF55" i="6" s="1"/>
  <c r="AG55" i="6" s="1"/>
  <c r="AA43" i="6"/>
  <c r="AF79" i="6"/>
  <c r="AG79" i="6" s="1"/>
  <c r="J80" i="6"/>
  <c r="J58" i="6"/>
  <c r="AF83" i="6"/>
  <c r="AG83" i="6" s="1"/>
  <c r="J50" i="6"/>
  <c r="J26" i="6"/>
  <c r="J68" i="6"/>
  <c r="J47" i="6"/>
  <c r="AD15" i="6"/>
  <c r="AE15" i="6" s="1"/>
  <c r="AB15" i="6"/>
  <c r="J8" i="6"/>
  <c r="Y6" i="6"/>
  <c r="AF6" i="6" s="1"/>
  <c r="AG6" i="6" s="1"/>
  <c r="Y15" i="6"/>
  <c r="AA647" i="6"/>
  <c r="AD647" i="6" s="1"/>
  <c r="AE647" i="6" s="1"/>
  <c r="AF647" i="6" s="1"/>
  <c r="AG647" i="6" s="1"/>
  <c r="Y1331" i="6"/>
  <c r="AA1331" i="6"/>
  <c r="AD1331" i="6" s="1"/>
  <c r="AE1331" i="6" s="1"/>
  <c r="Y1360" i="6"/>
  <c r="AA1360" i="6"/>
  <c r="AD1360" i="6" s="1"/>
  <c r="AE1360" i="6" s="1"/>
  <c r="AA920" i="6"/>
  <c r="AD920" i="6" s="1"/>
  <c r="AE920" i="6" s="1"/>
  <c r="Y920" i="6"/>
  <c r="Y1223" i="6"/>
  <c r="AA1223" i="6"/>
  <c r="AD1223" i="6" s="1"/>
  <c r="AE1223" i="6" s="1"/>
  <c r="AF1223" i="6" s="1"/>
  <c r="AG1223" i="6" s="1"/>
  <c r="AA934" i="6"/>
  <c r="AD934" i="6" s="1"/>
  <c r="AE934" i="6" s="1"/>
  <c r="Y934" i="6"/>
  <c r="AA900" i="6"/>
  <c r="AD900" i="6" s="1"/>
  <c r="AE900" i="6" s="1"/>
  <c r="Y900" i="6"/>
  <c r="AA914" i="6"/>
  <c r="AA222" i="6"/>
  <c r="AD222" i="6" s="1"/>
  <c r="AE222" i="6" s="1"/>
  <c r="Y222" i="6"/>
  <c r="AA1380" i="6"/>
  <c r="AD1380" i="6" s="1"/>
  <c r="AE1380" i="6" s="1"/>
  <c r="AF1380" i="6" s="1"/>
  <c r="AG1380" i="6" s="1"/>
  <c r="Y1380" i="6"/>
  <c r="AA944" i="6"/>
  <c r="AD944" i="6" s="1"/>
  <c r="AE944" i="6" s="1"/>
  <c r="Y944" i="6"/>
  <c r="AA892" i="6"/>
  <c r="AD892" i="6" s="1"/>
  <c r="AE892" i="6" s="1"/>
  <c r="Y892" i="6"/>
  <c r="AA906" i="6"/>
  <c r="AD906" i="6" s="1"/>
  <c r="AE906" i="6" s="1"/>
  <c r="Y906" i="6"/>
  <c r="AA310" i="6"/>
  <c r="Y310" i="6" s="1"/>
  <c r="AA262" i="6"/>
  <c r="AD262" i="6" s="1"/>
  <c r="AE262" i="6" s="1"/>
  <c r="Y262" i="6"/>
  <c r="AA205" i="6"/>
  <c r="AD205" i="6" s="1"/>
  <c r="AE205" i="6" s="1"/>
  <c r="Y205" i="6"/>
  <c r="AA1358" i="6"/>
  <c r="Y1358" i="6" s="1"/>
  <c r="Y1336" i="6"/>
  <c r="AA1336" i="6"/>
  <c r="AD1336" i="6" s="1"/>
  <c r="AE1336" i="6" s="1"/>
  <c r="AA936" i="6"/>
  <c r="AD936" i="6" s="1"/>
  <c r="AE936" i="6" s="1"/>
  <c r="Y936" i="6"/>
  <c r="AA1227" i="6"/>
  <c r="AD1227" i="6" s="1"/>
  <c r="AE1227" i="6" s="1"/>
  <c r="Y1227" i="6"/>
  <c r="Y1199" i="6"/>
  <c r="AA1199" i="6"/>
  <c r="AD1199" i="6" s="1"/>
  <c r="AE1199" i="6" s="1"/>
  <c r="AF1199" i="6" s="1"/>
  <c r="AG1199" i="6" s="1"/>
  <c r="AA948" i="6"/>
  <c r="AD948" i="6" s="1"/>
  <c r="AE948" i="6" s="1"/>
  <c r="Y948" i="6"/>
  <c r="AA898" i="6"/>
  <c r="AD898" i="6" s="1"/>
  <c r="AE898" i="6" s="1"/>
  <c r="Y898" i="6"/>
  <c r="Y563" i="6"/>
  <c r="AA563" i="6"/>
  <c r="AD563" i="6" s="1"/>
  <c r="AE563" i="6" s="1"/>
  <c r="AA236" i="6"/>
  <c r="Y236" i="6"/>
  <c r="AA1305" i="6"/>
  <c r="Y1225" i="6"/>
  <c r="AA1225" i="6"/>
  <c r="AD1225" i="6" s="1"/>
  <c r="AE1225" i="6" s="1"/>
  <c r="AF1225" i="6" s="1"/>
  <c r="AG1225" i="6" s="1"/>
  <c r="AA878" i="6"/>
  <c r="Y878" i="6"/>
  <c r="AA922" i="6"/>
  <c r="Y922" i="6" s="1"/>
  <c r="AA586" i="6"/>
  <c r="AD586" i="6" s="1"/>
  <c r="AE586" i="6" s="1"/>
  <c r="AF586" i="6" s="1"/>
  <c r="AG586" i="6" s="1"/>
  <c r="AA578" i="6"/>
  <c r="AD578" i="6" s="1"/>
  <c r="AE578" i="6" s="1"/>
  <c r="AF578" i="6" s="1"/>
  <c r="AG578" i="6" s="1"/>
  <c r="AA570" i="6"/>
  <c r="AD570" i="6" s="1"/>
  <c r="AE570" i="6" s="1"/>
  <c r="AF570" i="6" s="1"/>
  <c r="AG570" i="6" s="1"/>
  <c r="Y440" i="6"/>
  <c r="AA440" i="6"/>
  <c r="AD440" i="6" s="1"/>
  <c r="AE440" i="6" s="1"/>
  <c r="AA264" i="6"/>
  <c r="Y264" i="6" s="1"/>
  <c r="Y238" i="6"/>
  <c r="AA238" i="6"/>
  <c r="AD238" i="6" s="1"/>
  <c r="AE238" i="6" s="1"/>
  <c r="AA230" i="6"/>
  <c r="Y230" i="6"/>
  <c r="AA165" i="6"/>
  <c r="AD165" i="6" s="1"/>
  <c r="AE165" i="6" s="1"/>
  <c r="Y165" i="6"/>
  <c r="AA193" i="6"/>
  <c r="AD193" i="6" s="1"/>
  <c r="AE193" i="6" s="1"/>
  <c r="Y193" i="6"/>
  <c r="AA45" i="6"/>
  <c r="AD45" i="6" s="1"/>
  <c r="AE45" i="6" s="1"/>
  <c r="Y45" i="6"/>
  <c r="AA642" i="6"/>
  <c r="AD642" i="6" s="1"/>
  <c r="AE642" i="6" s="1"/>
  <c r="AF642" i="6" s="1"/>
  <c r="AG642" i="6" s="1"/>
  <c r="AA84" i="6"/>
  <c r="Y84" i="6" s="1"/>
  <c r="AA1355" i="6"/>
  <c r="AD1355" i="6" s="1"/>
  <c r="AE1355" i="6" s="1"/>
  <c r="Y1355" i="6"/>
  <c r="AA1328" i="6"/>
  <c r="AD1328" i="6" s="1"/>
  <c r="AE1328" i="6" s="1"/>
  <c r="Y1328" i="6"/>
  <c r="AA888" i="6"/>
  <c r="AD888" i="6" s="1"/>
  <c r="AE888" i="6" s="1"/>
  <c r="Y888" i="6"/>
  <c r="AA902" i="6"/>
  <c r="AD902" i="6" s="1"/>
  <c r="AE902" i="6" s="1"/>
  <c r="Y902" i="6"/>
  <c r="AA882" i="6"/>
  <c r="Y882" i="6"/>
  <c r="AA565" i="6"/>
  <c r="AD565" i="6" s="1"/>
  <c r="AE565" i="6" s="1"/>
  <c r="Y565" i="6"/>
  <c r="Y464" i="6"/>
  <c r="AA464" i="6"/>
  <c r="AA465" i="6"/>
  <c r="AD465" i="6" s="1"/>
  <c r="AE465" i="6" s="1"/>
  <c r="Y465" i="6"/>
  <c r="AA320" i="6"/>
  <c r="AD320" i="6" s="1"/>
  <c r="AE320" i="6" s="1"/>
  <c r="Y320" i="6"/>
  <c r="AA181" i="6"/>
  <c r="AD181" i="6" s="1"/>
  <c r="AE181" i="6" s="1"/>
  <c r="Y181" i="6"/>
  <c r="Y1302" i="6"/>
  <c r="AA1302" i="6"/>
  <c r="AD1302" i="6" s="1"/>
  <c r="AE1302" i="6" s="1"/>
  <c r="AA1371" i="6"/>
  <c r="AD1371" i="6" s="1"/>
  <c r="AE1371" i="6" s="1"/>
  <c r="Y1371" i="6"/>
  <c r="Y1347" i="6"/>
  <c r="AA1347" i="6"/>
  <c r="AD1347" i="6" s="1"/>
  <c r="AE1347" i="6" s="1"/>
  <c r="Y1351" i="6"/>
  <c r="AA1351" i="6"/>
  <c r="AD1351" i="6" s="1"/>
  <c r="AE1351" i="6" s="1"/>
  <c r="AF1351" i="6" s="1"/>
  <c r="AG1351" i="6" s="1"/>
  <c r="AA912" i="6"/>
  <c r="AD912" i="6" s="1"/>
  <c r="AE912" i="6" s="1"/>
  <c r="AF912" i="6" s="1"/>
  <c r="AG912" i="6" s="1"/>
  <c r="Y912" i="6"/>
  <c r="Y1221" i="6"/>
  <c r="AA1221" i="6"/>
  <c r="AD1221" i="6" s="1"/>
  <c r="AE1221" i="6" s="1"/>
  <c r="AF1221" i="6" s="1"/>
  <c r="AG1221" i="6" s="1"/>
  <c r="AA926" i="6"/>
  <c r="AD926" i="6" s="1"/>
  <c r="AE926" i="6" s="1"/>
  <c r="Y926" i="6"/>
  <c r="AA827" i="6"/>
  <c r="AD827" i="6" s="1"/>
  <c r="AE827" i="6" s="1"/>
  <c r="Y827" i="6"/>
  <c r="AA611" i="6"/>
  <c r="AD611" i="6" s="1"/>
  <c r="AE611" i="6" s="1"/>
  <c r="AF611" i="6" s="1"/>
  <c r="AG611" i="6" s="1"/>
  <c r="AA603" i="6"/>
  <c r="AD603" i="6" s="1"/>
  <c r="AE603" i="6" s="1"/>
  <c r="AF603" i="6" s="1"/>
  <c r="AG603" i="6" s="1"/>
  <c r="Y620" i="6"/>
  <c r="AA620" i="6"/>
  <c r="AD620" i="6" s="1"/>
  <c r="AE620" i="6" s="1"/>
  <c r="AA259" i="6"/>
  <c r="Y259" i="6" s="1"/>
  <c r="Y255" i="6"/>
  <c r="AA255" i="6"/>
  <c r="AD255" i="6" s="1"/>
  <c r="AE255" i="6" s="1"/>
  <c r="AF255" i="6" s="1"/>
  <c r="AG255" i="6" s="1"/>
  <c r="AA216" i="6"/>
  <c r="Y216" i="6" s="1"/>
  <c r="AA42" i="6"/>
  <c r="AA50" i="6"/>
  <c r="Y50" i="6"/>
  <c r="Y1395" i="6"/>
  <c r="AA1395" i="6"/>
  <c r="AD1395" i="6" s="1"/>
  <c r="AE1395" i="6" s="1"/>
  <c r="AA1366" i="6"/>
  <c r="Y1366" i="6"/>
  <c r="AA904" i="6"/>
  <c r="Y904" i="6"/>
  <c r="AA916" i="6"/>
  <c r="AD916" i="6" s="1"/>
  <c r="AE916" i="6" s="1"/>
  <c r="Y916" i="6"/>
  <c r="Y559" i="6"/>
  <c r="AA559" i="6"/>
  <c r="AD559" i="6" s="1"/>
  <c r="AE559" i="6" s="1"/>
  <c r="AA217" i="6"/>
  <c r="AD217" i="6" s="1"/>
  <c r="AE217" i="6" s="1"/>
  <c r="Y217" i="6"/>
  <c r="AA1370" i="6"/>
  <c r="AD1370" i="6" s="1"/>
  <c r="AE1370" i="6" s="1"/>
  <c r="Y1370" i="6"/>
  <c r="AA940" i="6"/>
  <c r="AD940" i="6" s="1"/>
  <c r="AE940" i="6" s="1"/>
  <c r="Y940" i="6"/>
  <c r="AA890" i="6"/>
  <c r="AD890" i="6" s="1"/>
  <c r="AE890" i="6" s="1"/>
  <c r="Y890" i="6"/>
  <c r="AA865" i="6"/>
  <c r="AD865" i="6" s="1"/>
  <c r="AE865" i="6" s="1"/>
  <c r="AF865" i="6" s="1"/>
  <c r="AG865" i="6" s="1"/>
  <c r="AA584" i="6"/>
  <c r="AD584" i="6" s="1"/>
  <c r="AE584" i="6" s="1"/>
  <c r="AF584" i="6" s="1"/>
  <c r="AG584" i="6" s="1"/>
  <c r="AA576" i="6"/>
  <c r="AA568" i="6"/>
  <c r="AD568" i="6" s="1"/>
  <c r="AE568" i="6" s="1"/>
  <c r="AF568" i="6" s="1"/>
  <c r="AG568" i="6" s="1"/>
  <c r="AA322" i="6"/>
  <c r="Y322" i="6"/>
  <c r="Y260" i="6"/>
  <c r="AA260" i="6"/>
  <c r="AD260" i="6" s="1"/>
  <c r="AE260" i="6" s="1"/>
  <c r="Y256" i="6"/>
  <c r="AA256" i="6"/>
  <c r="AD256" i="6" s="1"/>
  <c r="AE256" i="6" s="1"/>
  <c r="AF256" i="6" s="1"/>
  <c r="AG256" i="6" s="1"/>
  <c r="AA252" i="6"/>
  <c r="AA58" i="6"/>
  <c r="AD58" i="6" s="1"/>
  <c r="AE58" i="6" s="1"/>
  <c r="Y58" i="6"/>
  <c r="AA41" i="6"/>
  <c r="AA282" i="6"/>
  <c r="AD282" i="6" s="1"/>
  <c r="AE282" i="6" s="1"/>
  <c r="AF282" i="6" s="1"/>
  <c r="AG282" i="6" s="1"/>
  <c r="AA663" i="6"/>
  <c r="AD663" i="6" s="1"/>
  <c r="AE663" i="6" s="1"/>
  <c r="AF663" i="6" s="1"/>
  <c r="AG663" i="6" s="1"/>
  <c r="AA631" i="6"/>
  <c r="AD631" i="6" s="1"/>
  <c r="AE631" i="6" s="1"/>
  <c r="AF631" i="6" s="1"/>
  <c r="AG631" i="6" s="1"/>
  <c r="AA89" i="6"/>
  <c r="AD89" i="6" s="1"/>
  <c r="AE89" i="6" s="1"/>
  <c r="AA1396" i="6"/>
  <c r="Y1396" i="6" s="1"/>
  <c r="AA823" i="6"/>
  <c r="AD823" i="6" s="1"/>
  <c r="AE823" i="6" s="1"/>
  <c r="Y823" i="6"/>
  <c r="AA1215" i="6"/>
  <c r="Y1189" i="6"/>
  <c r="AA1189" i="6"/>
  <c r="AD1189" i="6" s="1"/>
  <c r="AE1189" i="6" s="1"/>
  <c r="AA561" i="6"/>
  <c r="AD561" i="6" s="1"/>
  <c r="AE561" i="6" s="1"/>
  <c r="Y561" i="6"/>
  <c r="Y456" i="6"/>
  <c r="AA456" i="6"/>
  <c r="AD456" i="6" s="1"/>
  <c r="AE456" i="6" s="1"/>
  <c r="AA312" i="6"/>
  <c r="AD312" i="6" s="1"/>
  <c r="AE312" i="6" s="1"/>
  <c r="Y312" i="6"/>
  <c r="AA244" i="6"/>
  <c r="Y244" i="6" s="1"/>
  <c r="AA46" i="6"/>
  <c r="Y46" i="6" s="1"/>
  <c r="AA1398" i="6"/>
  <c r="Y1311" i="6"/>
  <c r="AA1311" i="6"/>
  <c r="AD1311" i="6" s="1"/>
  <c r="AE1311" i="6" s="1"/>
  <c r="AA1343" i="6"/>
  <c r="AD1343" i="6" s="1"/>
  <c r="AE1343" i="6" s="1"/>
  <c r="AF1343" i="6" s="1"/>
  <c r="AG1343" i="6" s="1"/>
  <c r="AA880" i="6"/>
  <c r="AD880" i="6" s="1"/>
  <c r="AE880" i="6" s="1"/>
  <c r="Y880" i="6"/>
  <c r="AA894" i="6"/>
  <c r="Y1205" i="6"/>
  <c r="AA1205" i="6"/>
  <c r="AD1205" i="6" s="1"/>
  <c r="AE1205" i="6" s="1"/>
  <c r="AA564" i="6"/>
  <c r="AD564" i="6" s="1"/>
  <c r="AE564" i="6" s="1"/>
  <c r="AF564" i="6" s="1"/>
  <c r="AG564" i="6" s="1"/>
  <c r="AA212" i="6"/>
  <c r="Y212" i="6" s="1"/>
  <c r="AA229" i="6"/>
  <c r="Y229" i="6"/>
  <c r="Y175" i="6"/>
  <c r="AA175" i="6"/>
  <c r="AA38" i="6"/>
  <c r="AA1298" i="6"/>
  <c r="AD1298" i="6" s="1"/>
  <c r="AE1298" i="6" s="1"/>
  <c r="AF1298" i="6" s="1"/>
  <c r="AG1298" i="6" s="1"/>
  <c r="Y1298" i="6"/>
  <c r="AA1377" i="6"/>
  <c r="AA1362" i="6"/>
  <c r="AD1362" i="6" s="1"/>
  <c r="AE1362" i="6" s="1"/>
  <c r="AF1362" i="6" s="1"/>
  <c r="AG1362" i="6" s="1"/>
  <c r="AA1219" i="6"/>
  <c r="Y1219" i="6" s="1"/>
  <c r="AA918" i="6"/>
  <c r="AD918" i="6" s="1"/>
  <c r="AE918" i="6" s="1"/>
  <c r="Y918" i="6"/>
  <c r="AA884" i="6"/>
  <c r="AD884" i="6" s="1"/>
  <c r="AE884" i="6" s="1"/>
  <c r="Y884" i="6"/>
  <c r="AA619" i="6"/>
  <c r="AD619" i="6" s="1"/>
  <c r="AE619" i="6" s="1"/>
  <c r="AF619" i="6" s="1"/>
  <c r="AG619" i="6" s="1"/>
  <c r="AA224" i="6"/>
  <c r="AD224" i="6" s="1"/>
  <c r="AE224" i="6" s="1"/>
  <c r="Y224" i="6"/>
  <c r="AA189" i="6"/>
  <c r="AA125" i="6"/>
  <c r="Y125" i="6" s="1"/>
  <c r="AA1404" i="6"/>
  <c r="AD1404" i="6" s="1"/>
  <c r="AE1404" i="6" s="1"/>
  <c r="Y1404" i="6"/>
  <c r="AA1339" i="6"/>
  <c r="AA928" i="6"/>
  <c r="AD928" i="6" s="1"/>
  <c r="AE928" i="6" s="1"/>
  <c r="Y928" i="6"/>
  <c r="AA1217" i="6"/>
  <c r="AA942" i="6"/>
  <c r="AD942" i="6" s="1"/>
  <c r="AE942" i="6" s="1"/>
  <c r="Y942" i="6"/>
  <c r="AA908" i="6"/>
  <c r="Y908" i="6"/>
  <c r="AA582" i="6"/>
  <c r="AD582" i="6" s="1"/>
  <c r="AE582" i="6" s="1"/>
  <c r="AF582" i="6" s="1"/>
  <c r="AG582" i="6" s="1"/>
  <c r="AA574" i="6"/>
  <c r="AD574" i="6" s="1"/>
  <c r="AE574" i="6" s="1"/>
  <c r="AF574" i="6" s="1"/>
  <c r="AG574" i="6" s="1"/>
  <c r="AA566" i="6"/>
  <c r="AD566" i="6" s="1"/>
  <c r="AE566" i="6" s="1"/>
  <c r="AF566" i="6" s="1"/>
  <c r="AG566" i="6" s="1"/>
  <c r="AA314" i="6"/>
  <c r="AD314" i="6" s="1"/>
  <c r="AE314" i="6" s="1"/>
  <c r="Y314" i="6"/>
  <c r="Y246" i="6"/>
  <c r="AA246" i="6"/>
  <c r="AD246" i="6" s="1"/>
  <c r="AE246" i="6" s="1"/>
  <c r="AA233" i="6"/>
  <c r="AD233" i="6" s="1"/>
  <c r="AE233" i="6" s="1"/>
  <c r="Y233" i="6"/>
  <c r="AA161" i="6"/>
  <c r="Y161" i="6" s="1"/>
  <c r="AA60" i="6"/>
  <c r="AD60" i="6" s="1"/>
  <c r="AE60" i="6" s="1"/>
  <c r="AA88" i="6"/>
  <c r="AA639" i="6"/>
  <c r="AD639" i="6" s="1"/>
  <c r="AE639" i="6" s="1"/>
  <c r="AF639" i="6" s="1"/>
  <c r="AG639" i="6" s="1"/>
  <c r="AA1340" i="6"/>
  <c r="AA932" i="6"/>
  <c r="AD932" i="6" s="1"/>
  <c r="AE932" i="6" s="1"/>
  <c r="Y932" i="6"/>
  <c r="AA946" i="6"/>
  <c r="AD946" i="6" s="1"/>
  <c r="AE946" i="6" s="1"/>
  <c r="Y946" i="6"/>
  <c r="AA557" i="6"/>
  <c r="AD557" i="6" s="1"/>
  <c r="AE557" i="6" s="1"/>
  <c r="Y557" i="6"/>
  <c r="AA231" i="6"/>
  <c r="AD231" i="6" s="1"/>
  <c r="AE231" i="6" s="1"/>
  <c r="Y231" i="6"/>
  <c r="AA197" i="6"/>
  <c r="Y197" i="6"/>
  <c r="AA124" i="6"/>
  <c r="AD124" i="6" s="1"/>
  <c r="AE124" i="6" s="1"/>
  <c r="Y124" i="6"/>
  <c r="AA1393" i="6"/>
  <c r="AD1393" i="6" s="1"/>
  <c r="AE1393" i="6" s="1"/>
  <c r="AF1393" i="6" s="1"/>
  <c r="AG1393" i="6" s="1"/>
  <c r="Y1393" i="6"/>
  <c r="AA1382" i="6"/>
  <c r="AD1382" i="6" s="1"/>
  <c r="AE1382" i="6" s="1"/>
  <c r="Y1382" i="6"/>
  <c r="AA1307" i="6"/>
  <c r="AA1333" i="6"/>
  <c r="AD1333" i="6" s="1"/>
  <c r="AE1333" i="6" s="1"/>
  <c r="AF1333" i="6" s="1"/>
  <c r="AG1333" i="6" s="1"/>
  <c r="AA1201" i="6"/>
  <c r="Y1201" i="6"/>
  <c r="Y1229" i="6"/>
  <c r="AA1229" i="6"/>
  <c r="AD1229" i="6" s="1"/>
  <c r="AE1229" i="6" s="1"/>
  <c r="AA924" i="6"/>
  <c r="AD924" i="6" s="1"/>
  <c r="AE924" i="6" s="1"/>
  <c r="Y924" i="6"/>
  <c r="AA938" i="6"/>
  <c r="AD938" i="6" s="1"/>
  <c r="AE938" i="6" s="1"/>
  <c r="AF938" i="6" s="1"/>
  <c r="AG938" i="6" s="1"/>
  <c r="Y938" i="6"/>
  <c r="AA560" i="6"/>
  <c r="AA674" i="6"/>
  <c r="AD674" i="6" s="1"/>
  <c r="AE674" i="6" s="1"/>
  <c r="AF674" i="6" s="1"/>
  <c r="AG674" i="6" s="1"/>
  <c r="AA318" i="6"/>
  <c r="AD318" i="6" s="1"/>
  <c r="AE318" i="6" s="1"/>
  <c r="Y318" i="6"/>
  <c r="AA263" i="6"/>
  <c r="AD263" i="6" s="1"/>
  <c r="AE263" i="6" s="1"/>
  <c r="Y263" i="6"/>
  <c r="AA257" i="6"/>
  <c r="AD257" i="6" s="1"/>
  <c r="AE257" i="6" s="1"/>
  <c r="Y257" i="6"/>
  <c r="AA253" i="6"/>
  <c r="Y253" i="6"/>
  <c r="AA218" i="6"/>
  <c r="AD218" i="6" s="1"/>
  <c r="AE218" i="6" s="1"/>
  <c r="Y218" i="6"/>
  <c r="AA182" i="6"/>
  <c r="AD182" i="6" s="1"/>
  <c r="AE182" i="6" s="1"/>
  <c r="Y182" i="6"/>
  <c r="AA1357" i="6"/>
  <c r="AD1357" i="6" s="1"/>
  <c r="AE1357" i="6" s="1"/>
  <c r="AF1357" i="6" s="1"/>
  <c r="AG1357" i="6" s="1"/>
  <c r="AA886" i="6"/>
  <c r="AD886" i="6" s="1"/>
  <c r="AE886" i="6" s="1"/>
  <c r="Y886" i="6"/>
  <c r="AA930" i="6"/>
  <c r="AD930" i="6" s="1"/>
  <c r="AE930" i="6" s="1"/>
  <c r="Y930" i="6"/>
  <c r="AA316" i="6"/>
  <c r="AD316" i="6" s="1"/>
  <c r="AE316" i="6" s="1"/>
  <c r="Y316" i="6"/>
  <c r="AA232" i="6"/>
  <c r="Y232" i="6" s="1"/>
  <c r="AA201" i="6"/>
  <c r="AD201" i="6" s="1"/>
  <c r="AE201" i="6" s="1"/>
  <c r="Y201" i="6"/>
  <c r="AA1374" i="6"/>
  <c r="AD1374" i="6" s="1"/>
  <c r="AE1374" i="6" s="1"/>
  <c r="Y1374" i="6"/>
  <c r="Y1309" i="6"/>
  <c r="AA1309" i="6"/>
  <c r="AD1309" i="6" s="1"/>
  <c r="AE1309" i="6" s="1"/>
  <c r="AA1314" i="6"/>
  <c r="AD1314" i="6" s="1"/>
  <c r="AE1314" i="6" s="1"/>
  <c r="AF1314" i="6" s="1"/>
  <c r="AG1314" i="6" s="1"/>
  <c r="AA896" i="6"/>
  <c r="AD896" i="6" s="1"/>
  <c r="AE896" i="6" s="1"/>
  <c r="Y896" i="6"/>
  <c r="AA910" i="6"/>
  <c r="Y910" i="6"/>
  <c r="AA876" i="6"/>
  <c r="Y876" i="6"/>
  <c r="AA580" i="6"/>
  <c r="AD580" i="6" s="1"/>
  <c r="AE580" i="6" s="1"/>
  <c r="AF580" i="6" s="1"/>
  <c r="AG580" i="6" s="1"/>
  <c r="AA572" i="6"/>
  <c r="AD572" i="6" s="1"/>
  <c r="AE572" i="6" s="1"/>
  <c r="AF572" i="6" s="1"/>
  <c r="AG572" i="6" s="1"/>
  <c r="AA261" i="6"/>
  <c r="AD261" i="6" s="1"/>
  <c r="AE261" i="6" s="1"/>
  <c r="Y261" i="6"/>
  <c r="AA258" i="6"/>
  <c r="Y258" i="6" s="1"/>
  <c r="AA254" i="6"/>
  <c r="AD254" i="6" s="1"/>
  <c r="AE254" i="6" s="1"/>
  <c r="Y254" i="6"/>
  <c r="AA223" i="6"/>
  <c r="Y223" i="6" s="1"/>
  <c r="AA188" i="6"/>
  <c r="AD188" i="6" s="1"/>
  <c r="AE188" i="6" s="1"/>
  <c r="AF188" i="6" s="1"/>
  <c r="AG188" i="6" s="1"/>
  <c r="AA987" i="6"/>
  <c r="AD987" i="6" s="1"/>
  <c r="AE987" i="6" s="1"/>
  <c r="AF987" i="6" s="1"/>
  <c r="AG987" i="6" s="1"/>
  <c r="AA979" i="6"/>
  <c r="AD979" i="6" s="1"/>
  <c r="AE979" i="6" s="1"/>
  <c r="AF979" i="6" s="1"/>
  <c r="AG979" i="6" s="1"/>
  <c r="AA971" i="6"/>
  <c r="AA963" i="6"/>
  <c r="AD963" i="6" s="1"/>
  <c r="AE963" i="6" s="1"/>
  <c r="AF963" i="6" s="1"/>
  <c r="AG963" i="6" s="1"/>
  <c r="AA955" i="6"/>
  <c r="AD955" i="6" s="1"/>
  <c r="AE955" i="6" s="1"/>
  <c r="AF955" i="6" s="1"/>
  <c r="AG955" i="6" s="1"/>
  <c r="AA547" i="6"/>
  <c r="AD547" i="6" s="1"/>
  <c r="AE547" i="6" s="1"/>
  <c r="AF547" i="6" s="1"/>
  <c r="AG547" i="6" s="1"/>
  <c r="AA86" i="6"/>
  <c r="AD86" i="6" s="1"/>
  <c r="AE86" i="6" s="1"/>
  <c r="AF86" i="6" s="1"/>
  <c r="AG86" i="6" s="1"/>
  <c r="H85" i="6"/>
  <c r="I85" i="6"/>
  <c r="AA87" i="6"/>
  <c r="AD87" i="6" s="1"/>
  <c r="AE87" i="6" s="1"/>
  <c r="AF87" i="6" s="1"/>
  <c r="AG87" i="6" s="1"/>
  <c r="AA104" i="6"/>
  <c r="Y104" i="6" s="1"/>
  <c r="AA90" i="6"/>
  <c r="AA659" i="6"/>
  <c r="AD659" i="6" s="1"/>
  <c r="AE659" i="6" s="1"/>
  <c r="AF659" i="6" s="1"/>
  <c r="AG659" i="6" s="1"/>
  <c r="AA651" i="6"/>
  <c r="AD651" i="6" s="1"/>
  <c r="AE651" i="6" s="1"/>
  <c r="AF651" i="6" s="1"/>
  <c r="AG651" i="6" s="1"/>
  <c r="AA643" i="6"/>
  <c r="AD643" i="6" s="1"/>
  <c r="AE643" i="6" s="1"/>
  <c r="AF643" i="6" s="1"/>
  <c r="AG643" i="6" s="1"/>
  <c r="AA635" i="6"/>
  <c r="AD635" i="6" s="1"/>
  <c r="AE635" i="6" s="1"/>
  <c r="AF635" i="6" s="1"/>
  <c r="AG635" i="6" s="1"/>
  <c r="AA546" i="6"/>
  <c r="AD546" i="6" s="1"/>
  <c r="AE546" i="6" s="1"/>
  <c r="AF546" i="6" s="1"/>
  <c r="AG546" i="6" s="1"/>
  <c r="AA662" i="6"/>
  <c r="Y662" i="6" s="1"/>
  <c r="AA654" i="6"/>
  <c r="AD654" i="6" s="1"/>
  <c r="AE654" i="6" s="1"/>
  <c r="AF654" i="6" s="1"/>
  <c r="AG654" i="6" s="1"/>
  <c r="AA646" i="6"/>
  <c r="AD646" i="6" s="1"/>
  <c r="AE646" i="6" s="1"/>
  <c r="AF646" i="6" s="1"/>
  <c r="AG646" i="6" s="1"/>
  <c r="AA638" i="6"/>
  <c r="AD638" i="6" s="1"/>
  <c r="AE638" i="6" s="1"/>
  <c r="AF638" i="6" s="1"/>
  <c r="AG638" i="6" s="1"/>
  <c r="AA630" i="6"/>
  <c r="AD630" i="6" s="1"/>
  <c r="AE630" i="6" s="1"/>
  <c r="AF630" i="6" s="1"/>
  <c r="AG630" i="6" s="1"/>
  <c r="AA122" i="6"/>
  <c r="AD122" i="6" s="1"/>
  <c r="AE122" i="6" s="1"/>
  <c r="AF122" i="6" s="1"/>
  <c r="AG122" i="6" s="1"/>
  <c r="H89" i="6"/>
  <c r="I89" i="6"/>
  <c r="Y27" i="6"/>
  <c r="AF27" i="6" s="1"/>
  <c r="AG27" i="6" s="1"/>
  <c r="AF17" i="6"/>
  <c r="AG17" i="6" s="1"/>
  <c r="AA983" i="6"/>
  <c r="AD983" i="6" s="1"/>
  <c r="AE983" i="6" s="1"/>
  <c r="AF983" i="6" s="1"/>
  <c r="AG983" i="6" s="1"/>
  <c r="AA975" i="6"/>
  <c r="AD975" i="6" s="1"/>
  <c r="AE975" i="6" s="1"/>
  <c r="AF975" i="6" s="1"/>
  <c r="AG975" i="6" s="1"/>
  <c r="AA967" i="6"/>
  <c r="AD967" i="6" s="1"/>
  <c r="AE967" i="6" s="1"/>
  <c r="AF967" i="6" s="1"/>
  <c r="AG967" i="6" s="1"/>
  <c r="AA959" i="6"/>
  <c r="AA951" i="6"/>
  <c r="AD951" i="6" s="1"/>
  <c r="AE951" i="6" s="1"/>
  <c r="AF951" i="6" s="1"/>
  <c r="AG951" i="6" s="1"/>
  <c r="AA92" i="6"/>
  <c r="AD92" i="6" s="1"/>
  <c r="AE92" i="6" s="1"/>
  <c r="AF92" i="6" s="1"/>
  <c r="AG92" i="6" s="1"/>
  <c r="AB89" i="6"/>
  <c r="AA650" i="6"/>
  <c r="AA634" i="6"/>
  <c r="AD634" i="6" s="1"/>
  <c r="AE634" i="6" s="1"/>
  <c r="AF634" i="6" s="1"/>
  <c r="AG634" i="6" s="1"/>
  <c r="AA85" i="6"/>
  <c r="AD88" i="6" l="1"/>
  <c r="AE88" i="6" s="1"/>
  <c r="AB88" i="6"/>
  <c r="AF314" i="6"/>
  <c r="AG314" i="6" s="1"/>
  <c r="AD230" i="6"/>
  <c r="AE230" i="6" s="1"/>
  <c r="AB230" i="6"/>
  <c r="Y88" i="6"/>
  <c r="J180" i="6"/>
  <c r="AF328" i="6"/>
  <c r="AG328" i="6" s="1"/>
  <c r="AF318" i="6"/>
  <c r="AG318" i="6" s="1"/>
  <c r="AD197" i="6"/>
  <c r="AE197" i="6" s="1"/>
  <c r="AB197" i="6"/>
  <c r="AD236" i="6"/>
  <c r="AE236" i="6" s="1"/>
  <c r="AB236" i="6"/>
  <c r="AF143" i="6"/>
  <c r="AG143" i="6" s="1"/>
  <c r="AD179" i="6"/>
  <c r="AE179" i="6" s="1"/>
  <c r="AB179" i="6"/>
  <c r="AD280" i="6"/>
  <c r="AE280" i="6" s="1"/>
  <c r="AB280" i="6"/>
  <c r="Y179" i="6"/>
  <c r="J30" i="6"/>
  <c r="J192" i="6"/>
  <c r="J190" i="6"/>
  <c r="Y280" i="6"/>
  <c r="AD146" i="6"/>
  <c r="AE146" i="6" s="1"/>
  <c r="AB146" i="6"/>
  <c r="AD125" i="6"/>
  <c r="AE125" i="6" s="1"/>
  <c r="AB125" i="6"/>
  <c r="AD216" i="6"/>
  <c r="AE216" i="6" s="1"/>
  <c r="AB216" i="6"/>
  <c r="AD264" i="6"/>
  <c r="AE264" i="6" s="1"/>
  <c r="AB264" i="6"/>
  <c r="AF271" i="6"/>
  <c r="AG271" i="6" s="1"/>
  <c r="J106" i="6"/>
  <c r="J103" i="6"/>
  <c r="J43" i="6"/>
  <c r="AF173" i="6"/>
  <c r="AG173" i="6" s="1"/>
  <c r="AF135" i="6"/>
  <c r="AG135" i="6" s="1"/>
  <c r="AD650" i="6"/>
  <c r="AE650" i="6" s="1"/>
  <c r="AB650" i="6"/>
  <c r="AD1217" i="6"/>
  <c r="AE1217" i="6" s="1"/>
  <c r="AB1217" i="6"/>
  <c r="AD252" i="6"/>
  <c r="AE252" i="6" s="1"/>
  <c r="AB252" i="6"/>
  <c r="AD910" i="6"/>
  <c r="AE910" i="6" s="1"/>
  <c r="AB910" i="6"/>
  <c r="AF942" i="6"/>
  <c r="AG942" i="6" s="1"/>
  <c r="AD175" i="6"/>
  <c r="AE175" i="6" s="1"/>
  <c r="AB175" i="6"/>
  <c r="AF1311" i="6"/>
  <c r="AG1311" i="6" s="1"/>
  <c r="Y252" i="6"/>
  <c r="AD904" i="6"/>
  <c r="AE904" i="6" s="1"/>
  <c r="AB904" i="6"/>
  <c r="AF926" i="6"/>
  <c r="AG926" i="6" s="1"/>
  <c r="AD882" i="6"/>
  <c r="AE882" i="6" s="1"/>
  <c r="AF882" i="6" s="1"/>
  <c r="AG882" i="6" s="1"/>
  <c r="AB882" i="6"/>
  <c r="AF888" i="6"/>
  <c r="AG888" i="6" s="1"/>
  <c r="AF1355" i="6"/>
  <c r="AG1355" i="6" s="1"/>
  <c r="AF1390" i="6"/>
  <c r="AG1390" i="6" s="1"/>
  <c r="AD183" i="6"/>
  <c r="AE183" i="6" s="1"/>
  <c r="AB183" i="6"/>
  <c r="AF1281" i="6"/>
  <c r="AG1281" i="6" s="1"/>
  <c r="AF496" i="6"/>
  <c r="AG496" i="6" s="1"/>
  <c r="AD35" i="6"/>
  <c r="AE35" i="6" s="1"/>
  <c r="AB35" i="6"/>
  <c r="AF480" i="6"/>
  <c r="AG480" i="6" s="1"/>
  <c r="AD489" i="6"/>
  <c r="AE489" i="6" s="1"/>
  <c r="AF489" i="6" s="1"/>
  <c r="AG489" i="6" s="1"/>
  <c r="AB489" i="6"/>
  <c r="AD846" i="6"/>
  <c r="AE846" i="6" s="1"/>
  <c r="AB846" i="6"/>
  <c r="AD553" i="6"/>
  <c r="AE553" i="6" s="1"/>
  <c r="AB553" i="6"/>
  <c r="Y242" i="6"/>
  <c r="J489" i="6"/>
  <c r="J1396" i="6"/>
  <c r="AD442" i="6"/>
  <c r="AE442" i="6" s="1"/>
  <c r="AB442" i="6"/>
  <c r="J28" i="6"/>
  <c r="J526" i="6"/>
  <c r="J32" i="6"/>
  <c r="J656" i="6"/>
  <c r="J33" i="6"/>
  <c r="J720" i="6"/>
  <c r="J1315" i="6"/>
  <c r="J31" i="6"/>
  <c r="AF1278" i="6"/>
  <c r="AG1278" i="6" s="1"/>
  <c r="AF1266" i="6"/>
  <c r="AG1266" i="6" s="1"/>
  <c r="AF1253" i="6"/>
  <c r="AG1253" i="6" s="1"/>
  <c r="AF1264" i="6"/>
  <c r="AG1264" i="6" s="1"/>
  <c r="AF280" i="6"/>
  <c r="AG280" i="6" s="1"/>
  <c r="AF592" i="6"/>
  <c r="AG592" i="6" s="1"/>
  <c r="Y650" i="6"/>
  <c r="J880" i="6"/>
  <c r="AD1307" i="6"/>
  <c r="AE1307" i="6" s="1"/>
  <c r="AF1307" i="6" s="1"/>
  <c r="AG1307" i="6" s="1"/>
  <c r="AB1307" i="6"/>
  <c r="AD922" i="6"/>
  <c r="AE922" i="6" s="1"/>
  <c r="AB922" i="6"/>
  <c r="AD39" i="6"/>
  <c r="AE39" i="6" s="1"/>
  <c r="AB39" i="6"/>
  <c r="AD1265" i="6"/>
  <c r="AE1265" i="6" s="1"/>
  <c r="AB1265" i="6"/>
  <c r="AD1058" i="6"/>
  <c r="AE1058" i="6" s="1"/>
  <c r="AB1058" i="6"/>
  <c r="AD1279" i="6"/>
  <c r="AE1279" i="6" s="1"/>
  <c r="AB1279" i="6"/>
  <c r="AF896" i="6"/>
  <c r="AG896" i="6" s="1"/>
  <c r="Y1307" i="6"/>
  <c r="AD1398" i="6"/>
  <c r="AE1398" i="6" s="1"/>
  <c r="AB1398" i="6"/>
  <c r="AD50" i="6"/>
  <c r="AE50" i="6" s="1"/>
  <c r="AF50" i="6" s="1"/>
  <c r="AG50" i="6" s="1"/>
  <c r="AB50" i="6"/>
  <c r="AF1227" i="6"/>
  <c r="AG1227" i="6" s="1"/>
  <c r="Y39" i="6"/>
  <c r="AD441" i="6"/>
  <c r="AE441" i="6" s="1"/>
  <c r="AF441" i="6" s="1"/>
  <c r="AG441" i="6" s="1"/>
  <c r="AB441" i="6"/>
  <c r="AF190" i="6"/>
  <c r="AG190" i="6" s="1"/>
  <c r="Y1265" i="6"/>
  <c r="AF451" i="6"/>
  <c r="AG451" i="6" s="1"/>
  <c r="J1172" i="6"/>
  <c r="AF37" i="6"/>
  <c r="AG37" i="6" s="1"/>
  <c r="J724" i="6"/>
  <c r="J94" i="6"/>
  <c r="AF1375" i="6"/>
  <c r="AG1375" i="6" s="1"/>
  <c r="AF396" i="6"/>
  <c r="AG396" i="6" s="1"/>
  <c r="AD1339" i="6"/>
  <c r="AE1339" i="6" s="1"/>
  <c r="AB1339" i="6"/>
  <c r="Y1217" i="6"/>
  <c r="AD1396" i="6"/>
  <c r="AE1396" i="6" s="1"/>
  <c r="AF1396" i="6" s="1"/>
  <c r="AG1396" i="6" s="1"/>
  <c r="AB1396" i="6"/>
  <c r="AF1404" i="6"/>
  <c r="AG1404" i="6" s="1"/>
  <c r="Y1398" i="6"/>
  <c r="AD878" i="6"/>
  <c r="AE878" i="6" s="1"/>
  <c r="AB878" i="6"/>
  <c r="AD1358" i="6"/>
  <c r="AE1358" i="6" s="1"/>
  <c r="AB1358" i="6"/>
  <c r="AD279" i="6"/>
  <c r="AE279" i="6" s="1"/>
  <c r="AB279" i="6"/>
  <c r="AF937" i="6"/>
  <c r="AG937" i="6" s="1"/>
  <c r="AD597" i="6"/>
  <c r="AE597" i="6" s="1"/>
  <c r="AB597" i="6"/>
  <c r="AF929" i="6"/>
  <c r="AG929" i="6" s="1"/>
  <c r="AF589" i="6"/>
  <c r="AG589" i="6" s="1"/>
  <c r="AF1054" i="6"/>
  <c r="AG1054" i="6" s="1"/>
  <c r="AF1046" i="6"/>
  <c r="AG1046" i="6" s="1"/>
  <c r="AF1134" i="6"/>
  <c r="AG1134" i="6" s="1"/>
  <c r="AF443" i="6"/>
  <c r="AG443" i="6" s="1"/>
  <c r="AF1145" i="6"/>
  <c r="AG1145" i="6" s="1"/>
  <c r="AD1080" i="6"/>
  <c r="AE1080" i="6" s="1"/>
  <c r="AF1080" i="6" s="1"/>
  <c r="AG1080" i="6" s="1"/>
  <c r="AB1080" i="6"/>
  <c r="AF1139" i="6"/>
  <c r="AG1139" i="6" s="1"/>
  <c r="AF474" i="6"/>
  <c r="AG474" i="6" s="1"/>
  <c r="AF490" i="6"/>
  <c r="AG490" i="6" s="1"/>
  <c r="AF219" i="6"/>
  <c r="AG219" i="6" s="1"/>
  <c r="AD214" i="6"/>
  <c r="AE214" i="6" s="1"/>
  <c r="AB214" i="6"/>
  <c r="AF1066" i="6"/>
  <c r="AG1066" i="6" s="1"/>
  <c r="AF1107" i="6"/>
  <c r="AG1107" i="6" s="1"/>
  <c r="Y1339" i="6"/>
  <c r="J741" i="6"/>
  <c r="AF1399" i="6"/>
  <c r="AG1399" i="6" s="1"/>
  <c r="AF892" i="6"/>
  <c r="AG892" i="6" s="1"/>
  <c r="AF167" i="6"/>
  <c r="AG167" i="6" s="1"/>
  <c r="AF1274" i="6"/>
  <c r="AG1274" i="6" s="1"/>
  <c r="AF172" i="6"/>
  <c r="AG172" i="6" s="1"/>
  <c r="AF430" i="6"/>
  <c r="AG430" i="6" s="1"/>
  <c r="AF901" i="6"/>
  <c r="AG901" i="6" s="1"/>
  <c r="AF1150" i="6"/>
  <c r="AG1150" i="6" s="1"/>
  <c r="AF198" i="6"/>
  <c r="AG198" i="6" s="1"/>
  <c r="AF76" i="6"/>
  <c r="AG76" i="6" s="1"/>
  <c r="J431" i="6"/>
  <c r="J456" i="6"/>
  <c r="J636" i="6"/>
  <c r="AF1174" i="6"/>
  <c r="AG1174" i="6" s="1"/>
  <c r="AF978" i="6"/>
  <c r="AG978" i="6" s="1"/>
  <c r="AF776" i="6"/>
  <c r="AG776" i="6" s="1"/>
  <c r="J628" i="6"/>
  <c r="AF930" i="6"/>
  <c r="AG930" i="6" s="1"/>
  <c r="AF197" i="6"/>
  <c r="AG197" i="6" s="1"/>
  <c r="AF557" i="6"/>
  <c r="AG557" i="6" s="1"/>
  <c r="AF932" i="6"/>
  <c r="AG932" i="6" s="1"/>
  <c r="AF1374" i="6"/>
  <c r="AG1374" i="6" s="1"/>
  <c r="AF1260" i="6"/>
  <c r="AG1260" i="6" s="1"/>
  <c r="AF442" i="6"/>
  <c r="AG442" i="6" s="1"/>
  <c r="AF320" i="6"/>
  <c r="AG320" i="6" s="1"/>
  <c r="AF165" i="6"/>
  <c r="AG165" i="6" s="1"/>
  <c r="AF934" i="6"/>
  <c r="AG934" i="6" s="1"/>
  <c r="AF920" i="6"/>
  <c r="AG920" i="6" s="1"/>
  <c r="AF434" i="6"/>
  <c r="AG434" i="6" s="1"/>
  <c r="AF1173" i="6"/>
  <c r="AG1173" i="6" s="1"/>
  <c r="AD189" i="6"/>
  <c r="AE189" i="6" s="1"/>
  <c r="AB189" i="6"/>
  <c r="AD894" i="6"/>
  <c r="AE894" i="6" s="1"/>
  <c r="AB894" i="6"/>
  <c r="AD41" i="6"/>
  <c r="AE41" i="6" s="1"/>
  <c r="AB41" i="6"/>
  <c r="AD1305" i="6"/>
  <c r="AE1305" i="6" s="1"/>
  <c r="AF1305" i="6" s="1"/>
  <c r="AG1305" i="6" s="1"/>
  <c r="AB1305" i="6"/>
  <c r="AD914" i="6"/>
  <c r="AE914" i="6" s="1"/>
  <c r="AB914" i="6"/>
  <c r="AD43" i="6"/>
  <c r="AE43" i="6" s="1"/>
  <c r="AB43" i="6"/>
  <c r="AD877" i="6"/>
  <c r="AE877" i="6" s="1"/>
  <c r="AB877" i="6"/>
  <c r="AD551" i="6"/>
  <c r="AE551" i="6" s="1"/>
  <c r="AB551" i="6"/>
  <c r="Y60" i="6"/>
  <c r="AF60" i="6" s="1"/>
  <c r="AG60" i="6" s="1"/>
  <c r="AD1340" i="6"/>
  <c r="AE1340" i="6" s="1"/>
  <c r="AB1340" i="6"/>
  <c r="AD90" i="6"/>
  <c r="AE90" i="6" s="1"/>
  <c r="AB90" i="6"/>
  <c r="AF254" i="6"/>
  <c r="AG254" i="6" s="1"/>
  <c r="AF261" i="6"/>
  <c r="AG261" i="6" s="1"/>
  <c r="AD876" i="6"/>
  <c r="AE876" i="6" s="1"/>
  <c r="AB876" i="6"/>
  <c r="AF218" i="6"/>
  <c r="AG218" i="6" s="1"/>
  <c r="AF257" i="6"/>
  <c r="AG257" i="6" s="1"/>
  <c r="AF928" i="6"/>
  <c r="AG928" i="6" s="1"/>
  <c r="AF884" i="6"/>
  <c r="AG884" i="6" s="1"/>
  <c r="AD229" i="6"/>
  <c r="AE229" i="6" s="1"/>
  <c r="AB229" i="6"/>
  <c r="AF1205" i="6"/>
  <c r="AG1205" i="6" s="1"/>
  <c r="AD46" i="6"/>
  <c r="AE46" i="6" s="1"/>
  <c r="AB46" i="6"/>
  <c r="AF823" i="6"/>
  <c r="AG823" i="6" s="1"/>
  <c r="Y41" i="6"/>
  <c r="AF890" i="6"/>
  <c r="AG890" i="6" s="1"/>
  <c r="AF1370" i="6"/>
  <c r="AG1370" i="6" s="1"/>
  <c r="AF904" i="6"/>
  <c r="AG904" i="6" s="1"/>
  <c r="AF878" i="6"/>
  <c r="AG878" i="6" s="1"/>
  <c r="Y1305" i="6"/>
  <c r="AF948" i="6"/>
  <c r="AG948" i="6" s="1"/>
  <c r="AF205" i="6"/>
  <c r="AG205" i="6" s="1"/>
  <c r="AF1360" i="6"/>
  <c r="AG1360" i="6" s="1"/>
  <c r="AF925" i="6"/>
  <c r="AG925" i="6" s="1"/>
  <c r="AF881" i="6"/>
  <c r="AG881" i="6" s="1"/>
  <c r="AF905" i="6"/>
  <c r="AG905" i="6" s="1"/>
  <c r="AF1252" i="6"/>
  <c r="AG1252" i="6" s="1"/>
  <c r="AF152" i="6"/>
  <c r="AG152" i="6" s="1"/>
  <c r="AF1196" i="6"/>
  <c r="AG1196" i="6" s="1"/>
  <c r="AF1296" i="6"/>
  <c r="AG1296" i="6" s="1"/>
  <c r="AF139" i="6"/>
  <c r="AG139" i="6" s="1"/>
  <c r="AF1280" i="6"/>
  <c r="AG1280" i="6" s="1"/>
  <c r="AF850" i="6"/>
  <c r="AG850" i="6" s="1"/>
  <c r="AF446" i="6"/>
  <c r="AG446" i="6" s="1"/>
  <c r="AF1163" i="6"/>
  <c r="AG1163" i="6" s="1"/>
  <c r="AF591" i="6"/>
  <c r="AG591" i="6" s="1"/>
  <c r="AF403" i="6"/>
  <c r="AG403" i="6" s="1"/>
  <c r="AF808" i="6"/>
  <c r="AG808" i="6" s="1"/>
  <c r="J1180" i="6"/>
  <c r="J105" i="6"/>
  <c r="Y90" i="6"/>
  <c r="Y43" i="6"/>
  <c r="AD104" i="6"/>
  <c r="AE104" i="6" s="1"/>
  <c r="AB104" i="6"/>
  <c r="AD971" i="6"/>
  <c r="AE971" i="6" s="1"/>
  <c r="AB971" i="6"/>
  <c r="AD1377" i="6"/>
  <c r="AE1377" i="6" s="1"/>
  <c r="AB1377" i="6"/>
  <c r="AD259" i="6"/>
  <c r="AE259" i="6" s="1"/>
  <c r="AB259" i="6"/>
  <c r="AD919" i="6"/>
  <c r="AE919" i="6" s="1"/>
  <c r="AF919" i="6" s="1"/>
  <c r="AG919" i="6" s="1"/>
  <c r="AB919" i="6"/>
  <c r="AD909" i="6"/>
  <c r="AE909" i="6" s="1"/>
  <c r="AF909" i="6" s="1"/>
  <c r="AG909" i="6" s="1"/>
  <c r="AB909" i="6"/>
  <c r="AD1385" i="6"/>
  <c r="AE1385" i="6" s="1"/>
  <c r="AB1385" i="6"/>
  <c r="J867" i="6"/>
  <c r="J568" i="6"/>
  <c r="J356" i="6"/>
  <c r="Y1377" i="6"/>
  <c r="AF20" i="6"/>
  <c r="AG20" i="6" s="1"/>
  <c r="J349" i="6"/>
  <c r="AD232" i="6"/>
  <c r="AE232" i="6" s="1"/>
  <c r="AB232" i="6"/>
  <c r="AD662" i="6"/>
  <c r="AE662" i="6" s="1"/>
  <c r="AB662" i="6"/>
  <c r="AD258" i="6"/>
  <c r="AE258" i="6" s="1"/>
  <c r="AB258" i="6"/>
  <c r="AF1309" i="6"/>
  <c r="AG1309" i="6" s="1"/>
  <c r="AD253" i="6"/>
  <c r="AE253" i="6" s="1"/>
  <c r="AF253" i="6" s="1"/>
  <c r="AG253" i="6" s="1"/>
  <c r="AB253" i="6"/>
  <c r="Y1340" i="6"/>
  <c r="AD908" i="6"/>
  <c r="AE908" i="6" s="1"/>
  <c r="AF908" i="6" s="1"/>
  <c r="AG908" i="6" s="1"/>
  <c r="AB908" i="6"/>
  <c r="Y189" i="6"/>
  <c r="AD212" i="6"/>
  <c r="AE212" i="6" s="1"/>
  <c r="AB212" i="6"/>
  <c r="Y894" i="6"/>
  <c r="AD1366" i="6"/>
  <c r="AE1366" i="6" s="1"/>
  <c r="AB1366" i="6"/>
  <c r="AF620" i="6"/>
  <c r="AG620" i="6" s="1"/>
  <c r="Y914" i="6"/>
  <c r="AF597" i="6"/>
  <c r="AG597" i="6" s="1"/>
  <c r="AF897" i="6"/>
  <c r="AG897" i="6" s="1"/>
  <c r="AF1203" i="6"/>
  <c r="AG1203" i="6" s="1"/>
  <c r="AF179" i="6"/>
  <c r="AG179" i="6" s="1"/>
  <c r="AD176" i="6"/>
  <c r="AE176" i="6" s="1"/>
  <c r="AB176" i="6"/>
  <c r="AF600" i="6"/>
  <c r="AG600" i="6" s="1"/>
  <c r="Y877" i="6"/>
  <c r="AF1156" i="6"/>
  <c r="AG1156" i="6" s="1"/>
  <c r="AF242" i="6"/>
  <c r="AG242" i="6" s="1"/>
  <c r="AD1148" i="6"/>
  <c r="AE1148" i="6" s="1"/>
  <c r="AF1148" i="6" s="1"/>
  <c r="AG1148" i="6" s="1"/>
  <c r="AB1148" i="6"/>
  <c r="AF1256" i="6"/>
  <c r="AG1256" i="6" s="1"/>
  <c r="AF34" i="6"/>
  <c r="AG34" i="6" s="1"/>
  <c r="J590" i="6"/>
  <c r="J756" i="6"/>
  <c r="Y551" i="6"/>
  <c r="Y971" i="6"/>
  <c r="J574" i="6"/>
  <c r="J41" i="6"/>
  <c r="J45" i="6"/>
  <c r="AD959" i="6"/>
  <c r="AE959" i="6" s="1"/>
  <c r="AB959" i="6"/>
  <c r="AD85" i="6"/>
  <c r="AE85" i="6" s="1"/>
  <c r="AB85" i="6"/>
  <c r="AF201" i="6"/>
  <c r="AG201" i="6" s="1"/>
  <c r="AF316" i="6"/>
  <c r="AG316" i="6" s="1"/>
  <c r="AF886" i="6"/>
  <c r="AG886" i="6" s="1"/>
  <c r="AF1229" i="6"/>
  <c r="AG1229" i="6" s="1"/>
  <c r="AF1382" i="6"/>
  <c r="AG1382" i="6" s="1"/>
  <c r="AF231" i="6"/>
  <c r="AG231" i="6" s="1"/>
  <c r="AF946" i="6"/>
  <c r="AG946" i="6" s="1"/>
  <c r="AF1340" i="6"/>
  <c r="AG1340" i="6" s="1"/>
  <c r="AF246" i="6"/>
  <c r="AG246" i="6" s="1"/>
  <c r="AF918" i="6"/>
  <c r="AG918" i="6" s="1"/>
  <c r="AF175" i="6"/>
  <c r="AG175" i="6" s="1"/>
  <c r="AF880" i="6"/>
  <c r="AG880" i="6" s="1"/>
  <c r="AF1398" i="6"/>
  <c r="AG1398" i="6" s="1"/>
  <c r="AF456" i="6"/>
  <c r="AG456" i="6" s="1"/>
  <c r="AF1189" i="6"/>
  <c r="AG1189" i="6" s="1"/>
  <c r="AF252" i="6"/>
  <c r="AG252" i="6" s="1"/>
  <c r="AF260" i="6"/>
  <c r="AG260" i="6" s="1"/>
  <c r="AF559" i="6"/>
  <c r="AG559" i="6" s="1"/>
  <c r="AF1395" i="6"/>
  <c r="AG1395" i="6" s="1"/>
  <c r="AF827" i="6"/>
  <c r="AG827" i="6" s="1"/>
  <c r="AF1371" i="6"/>
  <c r="AG1371" i="6" s="1"/>
  <c r="AF181" i="6"/>
  <c r="AG181" i="6" s="1"/>
  <c r="AF465" i="6"/>
  <c r="AG465" i="6" s="1"/>
  <c r="AF565" i="6"/>
  <c r="AG565" i="6" s="1"/>
  <c r="AF902" i="6"/>
  <c r="AG902" i="6" s="1"/>
  <c r="AF1328" i="6"/>
  <c r="AG1328" i="6" s="1"/>
  <c r="AF193" i="6"/>
  <c r="AG193" i="6" s="1"/>
  <c r="AF230" i="6"/>
  <c r="AG230" i="6" s="1"/>
  <c r="AF563" i="6"/>
  <c r="AG563" i="6" s="1"/>
  <c r="AF1336" i="6"/>
  <c r="AG1336" i="6" s="1"/>
  <c r="AF1331" i="6"/>
  <c r="AG1331" i="6" s="1"/>
  <c r="AF1349" i="6"/>
  <c r="AG1349" i="6" s="1"/>
  <c r="AF473" i="6"/>
  <c r="AG473" i="6" s="1"/>
  <c r="AD1275" i="6"/>
  <c r="AE1275" i="6" s="1"/>
  <c r="AF1275" i="6" s="1"/>
  <c r="AG1275" i="6" s="1"/>
  <c r="AB1275" i="6"/>
  <c r="AF279" i="6"/>
  <c r="AG279" i="6" s="1"/>
  <c r="AF1326" i="6"/>
  <c r="AG1326" i="6" s="1"/>
  <c r="AD1216" i="6"/>
  <c r="AE1216" i="6" s="1"/>
  <c r="AF1216" i="6" s="1"/>
  <c r="AG1216" i="6" s="1"/>
  <c r="AB1216" i="6"/>
  <c r="AF448" i="6"/>
  <c r="AG448" i="6" s="1"/>
  <c r="AF377" i="6"/>
  <c r="AG377" i="6" s="1"/>
  <c r="AF472" i="6"/>
  <c r="AG472" i="6" s="1"/>
  <c r="AF846" i="6"/>
  <c r="AG846" i="6" s="1"/>
  <c r="AF1154" i="6"/>
  <c r="AG1154" i="6" s="1"/>
  <c r="AF166" i="6"/>
  <c r="AG166" i="6" s="1"/>
  <c r="AF1162" i="6"/>
  <c r="AG1162" i="6" s="1"/>
  <c r="AD887" i="6"/>
  <c r="AE887" i="6" s="1"/>
  <c r="AB887" i="6"/>
  <c r="AD226" i="6"/>
  <c r="AE226" i="6" s="1"/>
  <c r="AB226" i="6"/>
  <c r="AF186" i="6"/>
  <c r="AG186" i="6" s="1"/>
  <c r="AD941" i="6"/>
  <c r="AE941" i="6" s="1"/>
  <c r="AB941" i="6"/>
  <c r="AF903" i="6"/>
  <c r="AG903" i="6" s="1"/>
  <c r="AF885" i="6"/>
  <c r="AG885" i="6" s="1"/>
  <c r="AF943" i="6"/>
  <c r="AG943" i="6" s="1"/>
  <c r="AF439" i="6"/>
  <c r="AG439" i="6" s="1"/>
  <c r="AF1265" i="6"/>
  <c r="AG1265" i="6" s="1"/>
  <c r="AF598" i="6"/>
  <c r="AG598" i="6" s="1"/>
  <c r="AF1142" i="6"/>
  <c r="AG1142" i="6" s="1"/>
  <c r="AF927" i="6"/>
  <c r="AG927" i="6" s="1"/>
  <c r="AD1133" i="6"/>
  <c r="AE1133" i="6" s="1"/>
  <c r="AB1133" i="6"/>
  <c r="AF1077" i="6"/>
  <c r="AG1077" i="6" s="1"/>
  <c r="AF1097" i="6"/>
  <c r="AG1097" i="6" s="1"/>
  <c r="AF447" i="6"/>
  <c r="AG447" i="6" s="1"/>
  <c r="AF457" i="6"/>
  <c r="AG457" i="6" s="1"/>
  <c r="AF1283" i="6"/>
  <c r="AG1283" i="6" s="1"/>
  <c r="AF332" i="6"/>
  <c r="AG332" i="6" s="1"/>
  <c r="AF769" i="6"/>
  <c r="AG769" i="6" s="1"/>
  <c r="Y85" i="6"/>
  <c r="AD161" i="6"/>
  <c r="AE161" i="6" s="1"/>
  <c r="AB161" i="6"/>
  <c r="AD244" i="6"/>
  <c r="AE244" i="6" s="1"/>
  <c r="AB244" i="6"/>
  <c r="AD576" i="6"/>
  <c r="AE576" i="6" s="1"/>
  <c r="AB576" i="6"/>
  <c r="AF1347" i="6"/>
  <c r="AG1347" i="6" s="1"/>
  <c r="AF1302" i="6"/>
  <c r="AG1302" i="6" s="1"/>
  <c r="AD464" i="6"/>
  <c r="AE464" i="6" s="1"/>
  <c r="AF464" i="6" s="1"/>
  <c r="AG464" i="6" s="1"/>
  <c r="AB464" i="6"/>
  <c r="AF238" i="6"/>
  <c r="AG238" i="6" s="1"/>
  <c r="AF440" i="6"/>
  <c r="AG440" i="6" s="1"/>
  <c r="AD310" i="6"/>
  <c r="AE310" i="6" s="1"/>
  <c r="AB310" i="6"/>
  <c r="AF1297" i="6"/>
  <c r="AG1297" i="6" s="1"/>
  <c r="AD378" i="6"/>
  <c r="AE378" i="6" s="1"/>
  <c r="AB378" i="6"/>
  <c r="AD1244" i="6"/>
  <c r="AE1244" i="6" s="1"/>
  <c r="AB1244" i="6"/>
  <c r="AF192" i="6"/>
  <c r="AG192" i="6" s="1"/>
  <c r="AF367" i="6"/>
  <c r="AG367" i="6" s="1"/>
  <c r="AD562" i="6"/>
  <c r="AE562" i="6" s="1"/>
  <c r="AB562" i="6"/>
  <c r="AF1117" i="6"/>
  <c r="AG1117" i="6" s="1"/>
  <c r="AF1341" i="6"/>
  <c r="AG1341" i="6" s="1"/>
  <c r="AD1219" i="6"/>
  <c r="AE1219" i="6" s="1"/>
  <c r="AB1219" i="6"/>
  <c r="AD1215" i="6"/>
  <c r="AE1215" i="6" s="1"/>
  <c r="AB1215" i="6"/>
  <c r="AD228" i="6"/>
  <c r="AE228" i="6" s="1"/>
  <c r="AB228" i="6"/>
  <c r="AD1197" i="6"/>
  <c r="AE1197" i="6" s="1"/>
  <c r="AF1197" i="6" s="1"/>
  <c r="AG1197" i="6" s="1"/>
  <c r="AB1197" i="6"/>
  <c r="AD227" i="6"/>
  <c r="AE227" i="6" s="1"/>
  <c r="AB227" i="6"/>
  <c r="AD1158" i="6"/>
  <c r="AE1158" i="6" s="1"/>
  <c r="AB1158" i="6"/>
  <c r="AD931" i="6"/>
  <c r="AE931" i="6" s="1"/>
  <c r="AB931" i="6"/>
  <c r="AF484" i="6"/>
  <c r="AG484" i="6" s="1"/>
  <c r="AF1405" i="6"/>
  <c r="AG1405" i="6" s="1"/>
  <c r="AF974" i="6"/>
  <c r="AG974" i="6" s="1"/>
  <c r="AD223" i="6"/>
  <c r="AE223" i="6" s="1"/>
  <c r="AB223" i="6"/>
  <c r="AF910" i="6"/>
  <c r="AG910" i="6" s="1"/>
  <c r="AF182" i="6"/>
  <c r="AG182" i="6" s="1"/>
  <c r="AF263" i="6"/>
  <c r="AG263" i="6" s="1"/>
  <c r="AD560" i="6"/>
  <c r="AE560" i="6" s="1"/>
  <c r="AB560" i="6"/>
  <c r="AF924" i="6"/>
  <c r="AG924" i="6" s="1"/>
  <c r="AD1201" i="6"/>
  <c r="AE1201" i="6" s="1"/>
  <c r="AB1201" i="6"/>
  <c r="AF233" i="6"/>
  <c r="AG233" i="6" s="1"/>
  <c r="AF224" i="6"/>
  <c r="AG224" i="6" s="1"/>
  <c r="AF229" i="6"/>
  <c r="AG229" i="6" s="1"/>
  <c r="AF312" i="6"/>
  <c r="AG312" i="6" s="1"/>
  <c r="AF561" i="6"/>
  <c r="AG561" i="6" s="1"/>
  <c r="Y1215" i="6"/>
  <c r="AD322" i="6"/>
  <c r="AE322" i="6" s="1"/>
  <c r="AB322" i="6"/>
  <c r="AF940" i="6"/>
  <c r="AG940" i="6" s="1"/>
  <c r="AF217" i="6"/>
  <c r="AG217" i="6" s="1"/>
  <c r="AF916" i="6"/>
  <c r="AG916" i="6" s="1"/>
  <c r="AF1366" i="6"/>
  <c r="AG1366" i="6" s="1"/>
  <c r="AF922" i="6"/>
  <c r="AG922" i="6" s="1"/>
  <c r="AF236" i="6"/>
  <c r="AG236" i="6" s="1"/>
  <c r="AF898" i="6"/>
  <c r="AG898" i="6" s="1"/>
  <c r="AF936" i="6"/>
  <c r="AG936" i="6" s="1"/>
  <c r="AF262" i="6"/>
  <c r="AG262" i="6" s="1"/>
  <c r="AF906" i="6"/>
  <c r="AG906" i="6" s="1"/>
  <c r="AF944" i="6"/>
  <c r="AG944" i="6" s="1"/>
  <c r="AF222" i="6"/>
  <c r="AG222" i="6" s="1"/>
  <c r="AF900" i="6"/>
  <c r="AG900" i="6" s="1"/>
  <c r="AF921" i="6"/>
  <c r="AG921" i="6" s="1"/>
  <c r="Y1324" i="6"/>
  <c r="AF1324" i="6" s="1"/>
  <c r="AG1324" i="6" s="1"/>
  <c r="AF225" i="6"/>
  <c r="AG225" i="6" s="1"/>
  <c r="AF149" i="6"/>
  <c r="AG149" i="6" s="1"/>
  <c r="AF949" i="6"/>
  <c r="AG949" i="6" s="1"/>
  <c r="AF889" i="6"/>
  <c r="AG889" i="6" s="1"/>
  <c r="AF935" i="6"/>
  <c r="AG935" i="6" s="1"/>
  <c r="AF913" i="6"/>
  <c r="AG913" i="6" s="1"/>
  <c r="AF1300" i="6"/>
  <c r="AG1300" i="6" s="1"/>
  <c r="AF1211" i="6"/>
  <c r="AG1211" i="6" s="1"/>
  <c r="AF147" i="6"/>
  <c r="AG147" i="6" s="1"/>
  <c r="AF893" i="6"/>
  <c r="AG893" i="6" s="1"/>
  <c r="AF1330" i="6"/>
  <c r="AG1330" i="6" s="1"/>
  <c r="AD1301" i="6"/>
  <c r="AE1301" i="6" s="1"/>
  <c r="AB1301" i="6"/>
  <c r="AF454" i="6"/>
  <c r="AG454" i="6" s="1"/>
  <c r="AD1089" i="6"/>
  <c r="AE1089" i="6" s="1"/>
  <c r="AF1089" i="6" s="1"/>
  <c r="AG1089" i="6" s="1"/>
  <c r="AB1089" i="6"/>
  <c r="AF1105" i="6"/>
  <c r="AG1105" i="6" s="1"/>
  <c r="AF555" i="6"/>
  <c r="AG555" i="6" s="1"/>
  <c r="Y1158" i="6"/>
  <c r="Y1248" i="6"/>
  <c r="AF1248" i="6" s="1"/>
  <c r="AG1248" i="6" s="1"/>
  <c r="AF432" i="6"/>
  <c r="AG432" i="6" s="1"/>
  <c r="AD1144" i="6"/>
  <c r="AE1144" i="6" s="1"/>
  <c r="AB1144" i="6"/>
  <c r="AF553" i="6"/>
  <c r="AG553" i="6" s="1"/>
  <c r="AF1316" i="6"/>
  <c r="AG1316" i="6" s="1"/>
  <c r="Y560" i="6"/>
  <c r="Y576" i="6"/>
  <c r="AF389" i="6"/>
  <c r="AG389" i="6" s="1"/>
  <c r="AF796" i="6"/>
  <c r="AG796" i="6" s="1"/>
  <c r="Y959" i="6"/>
  <c r="AF534" i="6"/>
  <c r="AG534" i="6" s="1"/>
  <c r="AF522" i="6"/>
  <c r="AG522" i="6" s="1"/>
  <c r="AF9" i="6"/>
  <c r="AG9" i="6" s="1"/>
  <c r="AF28" i="6"/>
  <c r="AG28" i="6" s="1"/>
  <c r="AF61" i="6"/>
  <c r="AG61" i="6" s="1"/>
  <c r="AF125" i="6"/>
  <c r="AG125" i="6" s="1"/>
  <c r="J89" i="6"/>
  <c r="J85" i="6"/>
  <c r="AF47" i="6"/>
  <c r="AG47" i="6" s="1"/>
  <c r="AF124" i="6"/>
  <c r="AG124" i="6" s="1"/>
  <c r="Y89" i="6"/>
  <c r="AF89" i="6" s="1"/>
  <c r="AG89" i="6" s="1"/>
  <c r="AD84" i="6"/>
  <c r="AE84" i="6" s="1"/>
  <c r="AB84" i="6"/>
  <c r="AF41" i="6"/>
  <c r="AG41" i="6" s="1"/>
  <c r="AF58" i="6"/>
  <c r="AG58" i="6" s="1"/>
  <c r="AF8" i="6"/>
  <c r="AG8" i="6" s="1"/>
  <c r="AF39" i="6"/>
  <c r="AG39" i="6" s="1"/>
  <c r="AF35" i="6"/>
  <c r="AG35" i="6" s="1"/>
  <c r="AF53" i="6"/>
  <c r="AG53" i="6" s="1"/>
  <c r="AF45" i="6"/>
  <c r="AG45" i="6" s="1"/>
  <c r="AD38" i="6"/>
  <c r="AE38" i="6" s="1"/>
  <c r="AB38" i="6"/>
  <c r="AD42" i="6"/>
  <c r="AE42" i="6" s="1"/>
  <c r="AB42" i="6"/>
  <c r="AF15" i="6"/>
  <c r="AG15" i="6" s="1"/>
  <c r="Y42" i="6"/>
  <c r="Y38" i="6"/>
  <c r="A16" i="16"/>
  <c r="A6" i="16"/>
  <c r="AF176" i="6" l="1"/>
  <c r="AG176" i="6" s="1"/>
  <c r="AF216" i="6"/>
  <c r="AG216" i="6" s="1"/>
  <c r="AF146" i="6"/>
  <c r="AG146" i="6" s="1"/>
  <c r="AF264" i="6"/>
  <c r="AG264" i="6" s="1"/>
  <c r="AF88" i="6"/>
  <c r="AG88" i="6" s="1"/>
  <c r="AF46" i="6"/>
  <c r="AG46" i="6" s="1"/>
  <c r="AF214" i="6"/>
  <c r="AG214" i="6" s="1"/>
  <c r="AF1358" i="6"/>
  <c r="AG1358" i="6" s="1"/>
  <c r="AF1058" i="6"/>
  <c r="AG1058" i="6" s="1"/>
  <c r="AF1339" i="6"/>
  <c r="AG1339" i="6" s="1"/>
  <c r="AF1217" i="6"/>
  <c r="AG1217" i="6" s="1"/>
  <c r="AF1279" i="6"/>
  <c r="AG1279" i="6" s="1"/>
  <c r="AF183" i="6"/>
  <c r="AG183" i="6" s="1"/>
  <c r="AF650" i="6"/>
  <c r="AG650" i="6" s="1"/>
  <c r="AF258" i="6"/>
  <c r="AG258" i="6" s="1"/>
  <c r="AF244" i="6"/>
  <c r="AG244" i="6" s="1"/>
  <c r="AF212" i="6"/>
  <c r="AG212" i="6" s="1"/>
  <c r="AF662" i="6"/>
  <c r="AG662" i="6" s="1"/>
  <c r="AF322" i="6"/>
  <c r="AG322" i="6" s="1"/>
  <c r="AF1201" i="6"/>
  <c r="AG1201" i="6" s="1"/>
  <c r="AF310" i="6"/>
  <c r="AG310" i="6" s="1"/>
  <c r="AF161" i="6"/>
  <c r="AG161" i="6" s="1"/>
  <c r="AF226" i="6"/>
  <c r="AG226" i="6" s="1"/>
  <c r="AF232" i="6"/>
  <c r="AG232" i="6" s="1"/>
  <c r="AF1385" i="6"/>
  <c r="AG1385" i="6" s="1"/>
  <c r="AF1377" i="6"/>
  <c r="AG1377" i="6" s="1"/>
  <c r="AF104" i="6"/>
  <c r="AG104" i="6" s="1"/>
  <c r="AF876" i="6"/>
  <c r="AG876" i="6" s="1"/>
  <c r="AF90" i="6"/>
  <c r="AG90" i="6" s="1"/>
  <c r="AF551" i="6"/>
  <c r="AG551" i="6" s="1"/>
  <c r="AF43" i="6"/>
  <c r="AG43" i="6" s="1"/>
  <c r="AF894" i="6"/>
  <c r="AG894" i="6" s="1"/>
  <c r="AF887" i="6"/>
  <c r="AG887" i="6" s="1"/>
  <c r="AF259" i="6"/>
  <c r="AG259" i="6" s="1"/>
  <c r="AF971" i="6"/>
  <c r="AG971" i="6" s="1"/>
  <c r="AF223" i="6"/>
  <c r="AG223" i="6" s="1"/>
  <c r="AF227" i="6"/>
  <c r="AG227" i="6" s="1"/>
  <c r="AF228" i="6"/>
  <c r="AG228" i="6" s="1"/>
  <c r="AF877" i="6"/>
  <c r="AG877" i="6" s="1"/>
  <c r="AF914" i="6"/>
  <c r="AG914" i="6" s="1"/>
  <c r="AF189" i="6"/>
  <c r="AG189" i="6" s="1"/>
  <c r="AF1144" i="6"/>
  <c r="AG1144" i="6" s="1"/>
  <c r="AF1219" i="6"/>
  <c r="AG1219" i="6" s="1"/>
  <c r="AF562" i="6"/>
  <c r="AG562" i="6" s="1"/>
  <c r="AF1244" i="6"/>
  <c r="AG1244" i="6" s="1"/>
  <c r="AF1133" i="6"/>
  <c r="AG1133" i="6" s="1"/>
  <c r="AF1158" i="6"/>
  <c r="AG1158" i="6" s="1"/>
  <c r="AF576" i="6"/>
  <c r="AG576" i="6" s="1"/>
  <c r="AF85" i="6"/>
  <c r="AG85" i="6" s="1"/>
  <c r="AF1301" i="6"/>
  <c r="AG1301" i="6" s="1"/>
  <c r="AF560" i="6"/>
  <c r="AG560" i="6" s="1"/>
  <c r="AF931" i="6"/>
  <c r="AG931" i="6" s="1"/>
  <c r="AF1215" i="6"/>
  <c r="AG1215" i="6" s="1"/>
  <c r="AF378" i="6"/>
  <c r="AG378" i="6" s="1"/>
  <c r="AF941" i="6"/>
  <c r="AG941" i="6" s="1"/>
  <c r="AF959" i="6"/>
  <c r="AG959" i="6" s="1"/>
  <c r="AF84" i="6"/>
  <c r="AG84" i="6" s="1"/>
  <c r="AF38" i="6"/>
  <c r="AG38" i="6" s="1"/>
  <c r="AF42" i="6"/>
  <c r="AG42" i="6" s="1"/>
  <c r="B6" i="16"/>
  <c r="B16" i="16"/>
  <c r="A831" i="16"/>
  <c r="A1368" i="16"/>
  <c r="A1372" i="16"/>
  <c r="A855" i="16"/>
  <c r="A1360" i="16"/>
  <c r="A751" i="16"/>
  <c r="A1388" i="16"/>
  <c r="A977" i="16"/>
  <c r="A756" i="16"/>
  <c r="A732" i="16"/>
  <c r="A1001" i="16"/>
  <c r="A712" i="16"/>
  <c r="A670" i="16"/>
  <c r="A603" i="16"/>
  <c r="A1299" i="16"/>
  <c r="A1167" i="16"/>
  <c r="A1294" i="16"/>
  <c r="A1209" i="16"/>
  <c r="A874" i="16"/>
  <c r="A467" i="16"/>
  <c r="A1383" i="16"/>
  <c r="A1131" i="16"/>
  <c r="A1091" i="16"/>
  <c r="A1066" i="16"/>
  <c r="A1055" i="16"/>
  <c r="A1045" i="16"/>
  <c r="A1018" i="16"/>
  <c r="A984" i="16"/>
  <c r="A961" i="16"/>
  <c r="A947" i="16"/>
  <c r="A944" i="16"/>
  <c r="A940" i="16"/>
  <c r="A882" i="16"/>
  <c r="A777" i="16"/>
  <c r="A773" i="16"/>
  <c r="A619" i="16"/>
  <c r="A523" i="16"/>
  <c r="A503" i="16"/>
  <c r="A461" i="16"/>
  <c r="A1251" i="16"/>
  <c r="A1400" i="16"/>
  <c r="A682" i="16"/>
  <c r="A662" i="16"/>
  <c r="A1363" i="16"/>
  <c r="A1378" i="16"/>
  <c r="A1110" i="16"/>
  <c r="A994" i="16"/>
  <c r="A737" i="16"/>
  <c r="A746" i="16"/>
  <c r="A653" i="16"/>
  <c r="A632" i="16"/>
  <c r="A512" i="16"/>
  <c r="A1158" i="16"/>
  <c r="A1142" i="16"/>
  <c r="A968" i="16"/>
  <c r="A1315" i="16"/>
  <c r="A1022" i="16"/>
  <c r="A1020" i="16"/>
  <c r="A974" i="16"/>
  <c r="A936" i="16"/>
  <c r="A740" i="16"/>
  <c r="A716" i="16"/>
  <c r="A456" i="16"/>
  <c r="A1337" i="16"/>
  <c r="A1183" i="16"/>
  <c r="A1141" i="16"/>
  <c r="A973" i="16"/>
  <c r="A946" i="16"/>
  <c r="A843" i="16"/>
  <c r="A1302" i="16"/>
  <c r="A1298" i="16"/>
  <c r="A1175" i="16"/>
  <c r="A1138" i="16"/>
  <c r="A1129" i="16"/>
  <c r="A1054" i="16"/>
  <c r="A1006" i="16"/>
  <c r="A914" i="16"/>
  <c r="A873" i="16"/>
  <c r="A734" i="16"/>
  <c r="A643" i="16"/>
  <c r="A612" i="16"/>
  <c r="A605" i="16"/>
  <c r="A549" i="16"/>
  <c r="A521" i="16"/>
  <c r="A1048" i="16"/>
  <c r="A951" i="16"/>
  <c r="A922" i="16"/>
  <c r="A839" i="16"/>
  <c r="A824" i="16"/>
  <c r="A822" i="16"/>
  <c r="A807" i="16"/>
  <c r="A708" i="16"/>
  <c r="A636" i="16"/>
  <c r="A1371" i="16"/>
  <c r="A1178" i="16"/>
  <c r="A1123" i="16"/>
  <c r="A1101" i="16"/>
  <c r="A1000" i="16"/>
  <c r="A970" i="16"/>
  <c r="A955" i="16"/>
  <c r="A904" i="16"/>
  <c r="A881" i="16"/>
  <c r="A853" i="16"/>
  <c r="A841" i="16"/>
  <c r="A795" i="16"/>
  <c r="A733" i="16"/>
  <c r="A714" i="16"/>
  <c r="A470" i="16"/>
  <c r="A685" i="16"/>
  <c r="A666" i="16"/>
  <c r="A664" i="16"/>
  <c r="A623" i="16"/>
  <c r="A573" i="16"/>
  <c r="A510" i="16"/>
  <c r="A753" i="16"/>
  <c r="A724" i="16"/>
  <c r="A1392" i="16"/>
  <c r="A1080" i="16"/>
  <c r="A993" i="16"/>
  <c r="A842" i="16"/>
  <c r="A835" i="16"/>
  <c r="A728" i="16"/>
  <c r="A713" i="16"/>
  <c r="A691" i="16"/>
  <c r="A481" i="16"/>
  <c r="A464" i="16"/>
  <c r="A833" i="16"/>
  <c r="A791" i="16"/>
  <c r="A779" i="16"/>
  <c r="A729" i="16"/>
  <c r="A529" i="16"/>
  <c r="A518" i="16"/>
  <c r="A504" i="16"/>
  <c r="A482" i="16"/>
  <c r="A463" i="16"/>
  <c r="A453" i="16"/>
  <c r="A438" i="16"/>
  <c r="A415" i="16"/>
  <c r="A412" i="16"/>
  <c r="A302" i="16"/>
  <c r="A283" i="16"/>
  <c r="A277" i="16"/>
  <c r="A168" i="16"/>
  <c r="A121" i="16"/>
  <c r="A108" i="16"/>
  <c r="A104" i="16"/>
  <c r="A92" i="16"/>
  <c r="A87" i="16"/>
  <c r="A35" i="16"/>
  <c r="A34" i="16"/>
  <c r="A23" i="16"/>
  <c r="A18" i="16"/>
  <c r="A15" i="16"/>
  <c r="A445" i="16"/>
  <c r="A437" i="16"/>
  <c r="A376" i="16"/>
  <c r="A352" i="16"/>
  <c r="A341" i="16"/>
  <c r="A286" i="16"/>
  <c r="A188" i="16"/>
  <c r="A147" i="16"/>
  <c r="A97" i="16"/>
  <c r="A61" i="16"/>
  <c r="A49" i="16"/>
  <c r="A41" i="16"/>
  <c r="A36" i="16"/>
  <c r="A29" i="16"/>
  <c r="A26" i="16"/>
  <c r="A13" i="16"/>
  <c r="A9" i="16"/>
  <c r="A440" i="16"/>
  <c r="A434" i="16"/>
  <c r="A432" i="16"/>
  <c r="A423" i="16"/>
  <c r="A411" i="16"/>
  <c r="A404" i="16"/>
  <c r="A349" i="16"/>
  <c r="A344" i="16"/>
  <c r="A339" i="16"/>
  <c r="A332" i="16"/>
  <c r="A287" i="16"/>
  <c r="A242" i="16"/>
  <c r="A224" i="16"/>
  <c r="A137" i="16"/>
  <c r="A131" i="16"/>
  <c r="A123" i="16"/>
  <c r="A122" i="16"/>
  <c r="A105" i="16"/>
  <c r="A83" i="16"/>
  <c r="A73" i="16"/>
  <c r="A33" i="16"/>
  <c r="A21" i="16"/>
  <c r="A416" i="16"/>
  <c r="A414" i="16"/>
  <c r="A409" i="16"/>
  <c r="A336" i="16"/>
  <c r="A297" i="16"/>
  <c r="A288" i="16"/>
  <c r="A279" i="16"/>
  <c r="A102" i="16"/>
  <c r="A96" i="16"/>
  <c r="A91" i="16"/>
  <c r="A66" i="16"/>
  <c r="A57" i="16"/>
  <c r="A46" i="16"/>
  <c r="A27" i="16"/>
  <c r="A1366" i="16"/>
  <c r="A1182" i="16"/>
  <c r="A1169" i="16"/>
  <c r="A1253" i="16"/>
  <c r="A1289" i="16"/>
  <c r="A648" i="16"/>
  <c r="A537" i="16"/>
  <c r="A1159" i="16"/>
  <c r="A1205" i="16"/>
  <c r="A1225" i="16"/>
  <c r="A1396" i="16"/>
  <c r="A1257" i="16"/>
  <c r="A1255" i="16"/>
  <c r="A1367" i="16"/>
  <c r="A1034" i="16"/>
  <c r="A1353" i="16"/>
  <c r="A1281" i="16"/>
  <c r="A1117" i="16"/>
  <c r="A191" i="16"/>
  <c r="A1168" i="16"/>
  <c r="A1125" i="16"/>
  <c r="A862" i="16"/>
  <c r="A19" i="16"/>
  <c r="A1362" i="16"/>
  <c r="A422" i="16"/>
  <c r="A865" i="16"/>
  <c r="A407" i="16"/>
  <c r="A688" i="16"/>
  <c r="A857" i="16"/>
  <c r="A686" i="16"/>
  <c r="A295" i="16"/>
  <c r="A613" i="16"/>
  <c r="A1050" i="16"/>
  <c r="A645" i="16"/>
  <c r="A325" i="16"/>
  <c r="A155" i="16"/>
  <c r="A692" i="16"/>
  <c r="A31" i="16"/>
  <c r="A299" i="16"/>
  <c r="A171" i="16"/>
  <c r="A848" i="16"/>
  <c r="A644" i="16"/>
  <c r="A694" i="16"/>
  <c r="A398" i="16"/>
  <c r="A1030" i="16"/>
  <c r="A650" i="16"/>
  <c r="A1062" i="16"/>
  <c r="A1015" i="16"/>
  <c r="A567" i="16"/>
  <c r="A924" i="16"/>
  <c r="A1007" i="16"/>
  <c r="A959" i="16"/>
  <c r="A900" i="16"/>
  <c r="A762" i="16"/>
  <c r="A484" i="16"/>
  <c r="A1042" i="16"/>
  <c r="A851" i="16"/>
  <c r="A198" i="16"/>
  <c r="A726" i="16"/>
  <c r="A563" i="16"/>
  <c r="A120" i="16"/>
  <c r="A450" i="16"/>
  <c r="A170" i="16"/>
  <c r="A130" i="16"/>
  <c r="A48" i="16"/>
  <c r="A1345" i="16"/>
  <c r="A1221" i="16"/>
  <c r="A1402" i="16"/>
  <c r="A1279" i="16"/>
  <c r="A1249" i="16"/>
  <c r="A1364" i="16"/>
  <c r="A845" i="16"/>
  <c r="A1357" i="16"/>
  <c r="A1341" i="16"/>
  <c r="A1321" i="16"/>
  <c r="A1313" i="16"/>
  <c r="A1301" i="16"/>
  <c r="A1293" i="16"/>
  <c r="A1273" i="16"/>
  <c r="A958" i="16"/>
  <c r="A1349" i="16"/>
  <c r="A1285" i="16"/>
  <c r="A1150" i="16"/>
  <c r="A1233" i="16"/>
  <c r="A1217" i="16"/>
  <c r="A1185" i="16"/>
  <c r="A1151" i="16"/>
  <c r="A1305" i="16"/>
  <c r="A1237" i="16"/>
  <c r="A1403" i="16"/>
  <c r="A1199" i="16"/>
  <c r="A1389" i="16"/>
  <c r="A1107" i="16"/>
  <c r="A1317" i="16"/>
  <c r="A1261" i="16"/>
  <c r="A1404" i="16"/>
  <c r="A1265" i="16"/>
  <c r="A1180" i="16"/>
  <c r="A1160" i="16"/>
  <c r="A1149" i="16"/>
  <c r="A1090" i="16"/>
  <c r="A39" i="16"/>
  <c r="A1010" i="16"/>
  <c r="A945" i="16"/>
  <c r="A870" i="16"/>
  <c r="A1147" i="16"/>
  <c r="A1145" i="16"/>
  <c r="A1241" i="16"/>
  <c r="A1333" i="16"/>
  <c r="A1201" i="16"/>
  <c r="A1193" i="16"/>
  <c r="A1187" i="16"/>
  <c r="A1382" i="16"/>
  <c r="A1162" i="16"/>
  <c r="A1148" i="16"/>
  <c r="A1089" i="16"/>
  <c r="A1033" i="16"/>
  <c r="A1397" i="16"/>
  <c r="A1156" i="16"/>
  <c r="A672" i="16"/>
  <c r="A570" i="16"/>
  <c r="A1197" i="16"/>
  <c r="A1376" i="16"/>
  <c r="A988" i="16"/>
  <c r="A441" i="16"/>
  <c r="A1105" i="16"/>
  <c r="A950" i="16"/>
  <c r="A730" i="16"/>
  <c r="A657" i="16"/>
  <c r="A578" i="16"/>
  <c r="A928" i="16"/>
  <c r="A759" i="16"/>
  <c r="A718" i="16"/>
  <c r="A630" i="16"/>
  <c r="A47" i="16"/>
  <c r="A875" i="16"/>
  <c r="A847" i="16"/>
  <c r="A749" i="16"/>
  <c r="A723" i="16"/>
  <c r="A593" i="16"/>
  <c r="A446" i="16"/>
  <c r="A160" i="16"/>
  <c r="A79" i="16"/>
  <c r="A1143" i="16"/>
  <c r="A1044" i="16"/>
  <c r="A425" i="16"/>
  <c r="A304" i="16"/>
  <c r="A54" i="16"/>
  <c r="A385" i="16"/>
  <c r="A82" i="16"/>
  <c r="A727" i="16"/>
  <c r="A715" i="16"/>
  <c r="A684" i="16"/>
  <c r="A668" i="16"/>
  <c r="A599" i="16"/>
  <c r="A652" i="16"/>
  <c r="A760" i="16"/>
  <c r="A477" i="16"/>
  <c r="A402" i="16"/>
  <c r="A387" i="16"/>
  <c r="A356" i="16"/>
  <c r="A247" i="16"/>
  <c r="A245" i="16"/>
  <c r="A154" i="16"/>
  <c r="A413" i="16"/>
  <c r="A291" i="16"/>
  <c r="A103" i="16"/>
  <c r="A255" i="16"/>
  <c r="A406" i="16"/>
  <c r="A372" i="16"/>
  <c r="A357" i="16"/>
  <c r="A30" i="16"/>
  <c r="A609" i="16"/>
  <c r="A493" i="16"/>
  <c r="A433" i="16"/>
  <c r="A262" i="16"/>
  <c r="A78" i="16"/>
  <c r="A22" i="16"/>
  <c r="A322" i="16"/>
  <c r="A180" i="16"/>
  <c r="A1079" i="16"/>
  <c r="A820" i="16"/>
  <c r="A696" i="16"/>
  <c r="A410" i="16"/>
  <c r="A254" i="16"/>
  <c r="A237" i="16"/>
  <c r="A1085" i="16"/>
  <c r="A980" i="16"/>
  <c r="A867" i="16"/>
  <c r="A750" i="16"/>
  <c r="A976" i="16"/>
  <c r="A934" i="16"/>
  <c r="A429" i="16"/>
  <c r="A953" i="16"/>
  <c r="A827" i="16"/>
  <c r="A821" i="16"/>
  <c r="A498" i="16"/>
  <c r="A187" i="16"/>
  <c r="A71" i="16"/>
  <c r="A574" i="16"/>
  <c r="A863" i="16"/>
  <c r="A837" i="16"/>
  <c r="A719" i="16"/>
  <c r="A665" i="16"/>
  <c r="A1061" i="16"/>
  <c r="A743" i="16"/>
  <c r="A371" i="16"/>
  <c r="A362" i="16"/>
  <c r="A1087" i="16"/>
  <c r="A699" i="16"/>
  <c r="A810" i="16"/>
  <c r="A782" i="16"/>
  <c r="A755" i="16"/>
  <c r="A185" i="16"/>
  <c r="A869" i="16"/>
  <c r="A717" i="16"/>
  <c r="A656" i="16"/>
  <c r="A616" i="16"/>
  <c r="A454" i="16"/>
  <c r="A281" i="16"/>
  <c r="A257" i="16"/>
  <c r="A200" i="16"/>
  <c r="A1025" i="16"/>
  <c r="A884" i="16"/>
  <c r="A883" i="16"/>
  <c r="A852" i="16"/>
  <c r="A703" i="16"/>
  <c r="A658" i="16"/>
  <c r="A611" i="16"/>
  <c r="A479" i="16"/>
  <c r="A420" i="16"/>
  <c r="A343" i="16"/>
  <c r="A986" i="16"/>
  <c r="A892" i="16"/>
  <c r="A814" i="16"/>
  <c r="A721" i="16"/>
  <c r="A704" i="16"/>
  <c r="A592" i="16"/>
  <c r="A581" i="16"/>
  <c r="A553" i="16"/>
  <c r="A393" i="16"/>
  <c r="A225" i="16"/>
  <c r="A206" i="16"/>
  <c r="A134" i="16"/>
  <c r="A854" i="16"/>
  <c r="A583" i="16"/>
  <c r="A59" i="16"/>
  <c r="A515" i="16"/>
  <c r="A476" i="16"/>
  <c r="A421" i="16"/>
  <c r="A380" i="16"/>
  <c r="A60" i="16"/>
  <c r="A707" i="16"/>
  <c r="A551" i="16"/>
  <c r="A469" i="16"/>
  <c r="A354" i="16"/>
  <c r="A239" i="16"/>
  <c r="A229" i="16"/>
  <c r="A70" i="16"/>
  <c r="A442" i="16"/>
  <c r="A340" i="16"/>
  <c r="A316" i="16"/>
  <c r="A249" i="16"/>
  <c r="A190" i="16"/>
  <c r="A179" i="16"/>
  <c r="A419" i="16"/>
  <c r="A212" i="16"/>
  <c r="A124" i="16"/>
  <c r="A84" i="16"/>
  <c r="A408" i="16"/>
  <c r="A384" i="16"/>
  <c r="A348" i="16"/>
  <c r="A253" i="16"/>
  <c r="A132" i="16"/>
  <c r="A109" i="16"/>
  <c r="A50" i="16"/>
  <c r="A14" i="16"/>
  <c r="A368" i="16"/>
  <c r="A234" i="16"/>
  <c r="A275" i="16"/>
  <c r="A233" i="16"/>
  <c r="A265" i="16"/>
  <c r="A110" i="16"/>
  <c r="A540" i="16"/>
  <c r="A501" i="16"/>
  <c r="A374" i="16"/>
  <c r="A327" i="16"/>
  <c r="A189" i="16"/>
  <c r="A143" i="16"/>
  <c r="A90" i="16"/>
  <c r="A55" i="16"/>
  <c r="A28" i="16"/>
  <c r="A56" i="16"/>
  <c r="A52" i="16"/>
  <c r="A116" i="16"/>
  <c r="A20" i="16"/>
  <c r="A1071" i="16"/>
  <c r="A1017" i="16"/>
  <c r="A1041" i="16"/>
  <c r="A1040" i="16"/>
  <c r="A1102" i="16"/>
  <c r="A1073" i="16"/>
  <c r="A1072" i="16"/>
  <c r="A1134" i="16"/>
  <c r="A1013" i="16"/>
  <c r="A1128" i="16"/>
  <c r="A1109" i="16"/>
  <c r="A1086" i="16"/>
  <c r="A1026" i="16"/>
  <c r="A1005" i="16"/>
  <c r="A1115" i="16"/>
  <c r="A1027" i="16"/>
  <c r="A1002" i="16"/>
  <c r="A943" i="16"/>
  <c r="A903" i="16"/>
  <c r="A902" i="16"/>
  <c r="A871" i="16"/>
  <c r="A823" i="16"/>
  <c r="A735" i="16"/>
  <c r="A954" i="16"/>
  <c r="A939" i="16"/>
  <c r="A935" i="16"/>
  <c r="A932" i="16"/>
  <c r="A887" i="16"/>
  <c r="A834" i="16"/>
  <c r="A812" i="16"/>
  <c r="A803" i="16"/>
  <c r="A765" i="16"/>
  <c r="A1093" i="16"/>
  <c r="A908" i="16"/>
  <c r="A819" i="16"/>
  <c r="A710" i="16"/>
  <c r="A1069" i="16"/>
  <c r="A1068" i="16"/>
  <c r="A911" i="16"/>
  <c r="A860" i="16"/>
  <c r="A832" i="16"/>
  <c r="A828" i="16"/>
  <c r="A771" i="16"/>
  <c r="A1014" i="16"/>
  <c r="A996" i="16"/>
  <c r="A861" i="16"/>
  <c r="A829" i="16"/>
  <c r="A1106" i="16"/>
  <c r="A1084" i="16"/>
  <c r="A1004" i="16"/>
  <c r="A931" i="16"/>
  <c r="A859" i="16"/>
  <c r="A840" i="16"/>
  <c r="A772" i="16"/>
  <c r="A1135" i="16"/>
  <c r="A1119" i="16"/>
  <c r="A1081" i="16"/>
  <c r="A992" i="16"/>
  <c r="A899" i="16"/>
  <c r="A896" i="16"/>
  <c r="A879" i="16"/>
  <c r="A868" i="16"/>
  <c r="A850" i="16"/>
  <c r="A787" i="16"/>
  <c r="A1126" i="16"/>
  <c r="A1103" i="16"/>
  <c r="A1095" i="16"/>
  <c r="A1083" i="16"/>
  <c r="A989" i="16"/>
  <c r="A972" i="16"/>
  <c r="A964" i="16"/>
  <c r="A949" i="16"/>
  <c r="A894" i="16"/>
  <c r="A866" i="16"/>
  <c r="A681" i="16"/>
  <c r="A649" i="16"/>
  <c r="A647" i="16"/>
  <c r="A618" i="16"/>
  <c r="A920" i="16"/>
  <c r="A916" i="16"/>
  <c r="A912" i="16"/>
  <c r="A888" i="16"/>
  <c r="A886" i="16"/>
  <c r="A877" i="16"/>
  <c r="A849" i="16"/>
  <c r="A693" i="16"/>
  <c r="A669" i="16"/>
  <c r="A651" i="16"/>
  <c r="A601" i="16"/>
  <c r="A562" i="16"/>
  <c r="A541" i="16"/>
  <c r="A856" i="16"/>
  <c r="A836" i="16"/>
  <c r="A799" i="16"/>
  <c r="A758" i="16"/>
  <c r="A738" i="16"/>
  <c r="A646" i="16"/>
  <c r="A635" i="16"/>
  <c r="A535" i="16"/>
  <c r="A825" i="16"/>
  <c r="A815" i="16"/>
  <c r="A794" i="16"/>
  <c r="A745" i="16"/>
  <c r="A679" i="16"/>
  <c r="A678" i="16"/>
  <c r="A639" i="16"/>
  <c r="A614" i="16"/>
  <c r="A507" i="16"/>
  <c r="A711" i="16"/>
  <c r="A642" i="16"/>
  <c r="A640" i="16"/>
  <c r="A585" i="16"/>
  <c r="A742" i="16"/>
  <c r="A731" i="16"/>
  <c r="A709" i="16"/>
  <c r="A677" i="16"/>
  <c r="A661" i="16"/>
  <c r="A659" i="16"/>
  <c r="A655" i="16"/>
  <c r="A641" i="16"/>
  <c r="A607" i="16"/>
  <c r="A575" i="16"/>
  <c r="A495" i="16"/>
  <c r="A818" i="16"/>
  <c r="A806" i="16"/>
  <c r="A748" i="16"/>
  <c r="A747" i="16"/>
  <c r="A739" i="16"/>
  <c r="A701" i="16"/>
  <c r="A673" i="16"/>
  <c r="A660" i="16"/>
  <c r="A654" i="16"/>
  <c r="A638" i="16"/>
  <c r="A617" i="16"/>
  <c r="A595" i="16"/>
  <c r="A466" i="16"/>
  <c r="A458" i="16"/>
  <c r="A300" i="16"/>
  <c r="A781" i="16"/>
  <c r="A767" i="16"/>
  <c r="A722" i="16"/>
  <c r="A531" i="16"/>
  <c r="A502" i="16"/>
  <c r="A447" i="16"/>
  <c r="A418" i="16"/>
  <c r="A397" i="16"/>
  <c r="A347" i="16"/>
  <c r="A345" i="16"/>
  <c r="A491" i="16"/>
  <c r="A486" i="16"/>
  <c r="A426" i="16"/>
  <c r="A424" i="16"/>
  <c r="A401" i="16"/>
  <c r="A330" i="16"/>
  <c r="A764" i="16"/>
  <c r="A590" i="16"/>
  <c r="A546" i="16"/>
  <c r="A545" i="16"/>
  <c r="A462" i="16"/>
  <c r="A500" i="16"/>
  <c r="A499" i="16"/>
  <c r="A430" i="16"/>
  <c r="A394" i="16"/>
  <c r="A789" i="16"/>
  <c r="A754" i="16"/>
  <c r="A631" i="16"/>
  <c r="A566" i="16"/>
  <c r="A556" i="16"/>
  <c r="A555" i="16"/>
  <c r="A548" i="16"/>
  <c r="A530" i="16"/>
  <c r="A526" i="16"/>
  <c r="A389" i="16"/>
  <c r="A386" i="16"/>
  <c r="A298" i="16"/>
  <c r="A474" i="16"/>
  <c r="A448" i="16"/>
  <c r="A326" i="16"/>
  <c r="A307" i="16"/>
  <c r="A301" i="16"/>
  <c r="A289" i="16"/>
  <c r="A543" i="16"/>
  <c r="A455" i="16"/>
  <c r="A388" i="16"/>
  <c r="A335" i="16"/>
  <c r="A195" i="16"/>
  <c r="A528" i="16"/>
  <c r="A400" i="16"/>
  <c r="A321" i="16"/>
  <c r="A208" i="16"/>
  <c r="A390" i="16"/>
  <c r="A378" i="16"/>
  <c r="A363" i="16"/>
  <c r="A360" i="16"/>
  <c r="A329" i="16"/>
  <c r="A328" i="16"/>
  <c r="A323" i="16"/>
  <c r="A227" i="16"/>
  <c r="A199" i="16"/>
  <c r="A184" i="16"/>
  <c r="A151" i="16"/>
  <c r="A133" i="16"/>
  <c r="A364" i="16"/>
  <c r="A334" i="16"/>
  <c r="A276" i="16"/>
  <c r="A258" i="16"/>
  <c r="A241" i="16"/>
  <c r="A183" i="16"/>
  <c r="A182" i="16"/>
  <c r="A181" i="16"/>
  <c r="A43" i="16"/>
  <c r="A353" i="16"/>
  <c r="A342" i="16"/>
  <c r="A268" i="16"/>
  <c r="A100" i="16"/>
  <c r="A62" i="16"/>
  <c r="A480" i="16"/>
  <c r="A222" i="16"/>
  <c r="A186" i="16"/>
  <c r="A159" i="16"/>
  <c r="A310" i="16"/>
  <c r="A246" i="16"/>
  <c r="A238" i="16"/>
  <c r="A178" i="16"/>
  <c r="A44" i="16"/>
  <c r="A172" i="16"/>
  <c r="A163" i="16"/>
  <c r="A136" i="16"/>
  <c r="A112" i="16"/>
  <c r="A64" i="16"/>
  <c r="A305" i="16"/>
  <c r="A243" i="16"/>
  <c r="A235" i="16"/>
  <c r="A226" i="16"/>
  <c r="A175" i="16"/>
  <c r="A144" i="16"/>
  <c r="A85" i="16"/>
  <c r="A177" i="16"/>
  <c r="A106" i="16"/>
  <c r="A76" i="16"/>
  <c r="A74" i="16"/>
  <c r="A72" i="16"/>
  <c r="A270" i="16"/>
  <c r="A223" i="16"/>
  <c r="A174" i="16"/>
  <c r="A167" i="16"/>
  <c r="A166" i="16"/>
  <c r="A138" i="16"/>
  <c r="A32" i="16"/>
  <c r="A135" i="16"/>
  <c r="A128" i="16"/>
  <c r="A127" i="16"/>
  <c r="A67" i="16"/>
  <c r="A40" i="16"/>
  <c r="A37" i="16"/>
  <c r="A192" i="16"/>
  <c r="A95" i="16"/>
  <c r="A86" i="16"/>
  <c r="A58" i="16"/>
  <c r="A88" i="16"/>
  <c r="A38" i="16"/>
  <c r="A80" i="16"/>
  <c r="A158" i="16"/>
  <c r="A148" i="16"/>
  <c r="A99" i="16"/>
  <c r="A75" i="16"/>
  <c r="A65" i="16"/>
  <c r="A42" i="16"/>
  <c r="A51" i="16"/>
  <c r="A176" i="16"/>
  <c r="A107" i="16"/>
  <c r="A68" i="16"/>
  <c r="A152" i="16"/>
  <c r="A146" i="16"/>
  <c r="A63" i="16"/>
  <c r="A24" i="16"/>
  <c r="A17" i="16"/>
  <c r="A11" i="16"/>
  <c r="A12" i="16"/>
  <c r="A10" i="16"/>
  <c r="A8" i="16"/>
  <c r="A1304" i="16"/>
  <c r="A784" i="16"/>
  <c r="A695" i="16"/>
  <c r="A1342" i="16"/>
  <c r="A1338" i="16"/>
  <c r="A1334" i="16"/>
  <c r="A1330" i="16"/>
  <c r="A1326" i="16"/>
  <c r="A1318" i="16"/>
  <c r="A1314" i="16"/>
  <c r="A1290" i="16"/>
  <c r="A1286" i="16"/>
  <c r="A1282" i="16"/>
  <c r="A1278" i="16"/>
  <c r="A1274" i="16"/>
  <c r="A1270" i="16"/>
  <c r="A1266" i="16"/>
  <c r="A1262" i="16"/>
  <c r="A1258" i="16"/>
  <c r="A1254" i="16"/>
  <c r="A1250" i="16"/>
  <c r="A1242" i="16"/>
  <c r="A1238" i="16"/>
  <c r="A1234" i="16"/>
  <c r="A1230" i="16"/>
  <c r="A1226" i="16"/>
  <c r="A1222" i="16"/>
  <c r="A1218" i="16"/>
  <c r="A1373" i="16"/>
  <c r="A1246" i="16"/>
  <c r="A1350" i="16"/>
  <c r="A1346" i="16"/>
  <c r="A1312" i="16"/>
  <c r="A1308" i="16"/>
  <c r="A1300" i="16"/>
  <c r="A1310" i="16"/>
  <c r="A1306" i="16"/>
  <c r="A1036" i="16"/>
  <c r="A1369" i="16"/>
  <c r="A910" i="16"/>
  <c r="A801" i="16"/>
  <c r="A1352" i="16"/>
  <c r="A1348" i="16"/>
  <c r="A1322" i="16"/>
  <c r="A962" i="16"/>
  <c r="A942" i="16"/>
  <c r="A1023" i="16"/>
  <c r="A1356" i="16"/>
  <c r="A1354" i="16"/>
  <c r="A1344" i="16"/>
  <c r="A1340" i="16"/>
  <c r="A1336" i="16"/>
  <c r="A1332" i="16"/>
  <c r="A1328" i="16"/>
  <c r="A1324" i="16"/>
  <c r="A1320" i="16"/>
  <c r="A1316" i="16"/>
  <c r="A1296" i="16"/>
  <c r="A1292" i="16"/>
  <c r="A1288" i="16"/>
  <c r="A1284" i="16"/>
  <c r="A1280" i="16"/>
  <c r="A1276" i="16"/>
  <c r="A1272" i="16"/>
  <c r="A1268" i="16"/>
  <c r="A1264" i="16"/>
  <c r="A1260" i="16"/>
  <c r="A1256" i="16"/>
  <c r="A1252" i="16"/>
  <c r="A1248" i="16"/>
  <c r="A1244" i="16"/>
  <c r="A1240" i="16"/>
  <c r="A1236" i="16"/>
  <c r="A1232" i="16"/>
  <c r="A1228" i="16"/>
  <c r="A1224" i="16"/>
  <c r="A1220" i="16"/>
  <c r="A1216" i="16"/>
  <c r="A1214" i="16"/>
  <c r="A1212" i="16"/>
  <c r="A1206" i="16"/>
  <c r="A1202" i="16"/>
  <c r="A1365" i="16"/>
  <c r="A1361" i="16"/>
  <c r="A1331" i="16"/>
  <c r="A1074" i="16"/>
  <c r="A1047" i="16"/>
  <c r="A1028" i="16"/>
  <c r="A1003" i="16"/>
  <c r="A921" i="16"/>
  <c r="A775" i="16"/>
  <c r="A725" i="16"/>
  <c r="A101" i="16"/>
  <c r="A1192" i="16"/>
  <c r="A1385" i="16"/>
  <c r="A1291" i="16"/>
  <c r="A1287" i="16"/>
  <c r="A1166" i="16"/>
  <c r="A1154" i="16"/>
  <c r="A1152" i="16"/>
  <c r="A1136" i="16"/>
  <c r="A1076" i="16"/>
  <c r="A1049" i="16"/>
  <c r="A1024" i="16"/>
  <c r="A1021" i="16"/>
  <c r="A898" i="16"/>
  <c r="A770" i="16"/>
  <c r="A752" i="16"/>
  <c r="A403" i="16"/>
  <c r="A1210" i="16"/>
  <c r="A1208" i="16"/>
  <c r="A1204" i="16"/>
  <c r="A1196" i="16"/>
  <c r="A1130" i="16"/>
  <c r="A1121" i="16"/>
  <c r="A1064" i="16"/>
  <c r="A1016" i="16"/>
  <c r="A997" i="16"/>
  <c r="A923" i="16"/>
  <c r="A536" i="16"/>
  <c r="A1188" i="16"/>
  <c r="A1144" i="16"/>
  <c r="A1140" i="16"/>
  <c r="A1098" i="16"/>
  <c r="A1046" i="16"/>
  <c r="A948" i="16"/>
  <c r="A830" i="16"/>
  <c r="A768" i="16"/>
  <c r="A671" i="16"/>
  <c r="A663" i="16"/>
  <c r="A604" i="16"/>
  <c r="A533" i="16"/>
  <c r="A392" i="16"/>
  <c r="A1351" i="16"/>
  <c r="A1347" i="16"/>
  <c r="A1339" i="16"/>
  <c r="A1327" i="16"/>
  <c r="A1319" i="16"/>
  <c r="A1311" i="16"/>
  <c r="A1307" i="16"/>
  <c r="A1303" i="16"/>
  <c r="A1295" i="16"/>
  <c r="A1283" i="16"/>
  <c r="A1271" i="16"/>
  <c r="A1259" i="16"/>
  <c r="A1247" i="16"/>
  <c r="A1243" i="16"/>
  <c r="A1239" i="16"/>
  <c r="A1235" i="16"/>
  <c r="A1231" i="16"/>
  <c r="A1227" i="16"/>
  <c r="A1223" i="16"/>
  <c r="A1219" i="16"/>
  <c r="A1215" i="16"/>
  <c r="A1211" i="16"/>
  <c r="A1207" i="16"/>
  <c r="A1198" i="16"/>
  <c r="A1393" i="16"/>
  <c r="A1263" i="16"/>
  <c r="A1184" i="16"/>
  <c r="A1139" i="16"/>
  <c r="A761" i="16"/>
  <c r="A591" i="16"/>
  <c r="A1194" i="16"/>
  <c r="A1405" i="16"/>
  <c r="A1401" i="16"/>
  <c r="A1267" i="16"/>
  <c r="A1174" i="16"/>
  <c r="A1172" i="16"/>
  <c r="A1161" i="16"/>
  <c r="A1155" i="16"/>
  <c r="A1094" i="16"/>
  <c r="A1075" i="16"/>
  <c r="A1053" i="16"/>
  <c r="A1039" i="16"/>
  <c r="A985" i="16"/>
  <c r="A885" i="16"/>
  <c r="A844" i="16"/>
  <c r="A744" i="16"/>
  <c r="A680" i="16"/>
  <c r="A497" i="16"/>
  <c r="A1190" i="16"/>
  <c r="A1381" i="16"/>
  <c r="A1377" i="16"/>
  <c r="A1343" i="16"/>
  <c r="A1177" i="16"/>
  <c r="A1171" i="16"/>
  <c r="A1116" i="16"/>
  <c r="A1113" i="16"/>
  <c r="A1067" i="16"/>
  <c r="A1056" i="16"/>
  <c r="A1029" i="16"/>
  <c r="A978" i="16"/>
  <c r="A938" i="16"/>
  <c r="A926" i="16"/>
  <c r="A925" i="16"/>
  <c r="A872" i="16"/>
  <c r="A741" i="16"/>
  <c r="A620" i="16"/>
  <c r="A1355" i="16"/>
  <c r="A1323" i="16"/>
  <c r="A1203" i="16"/>
  <c r="A1200" i="16"/>
  <c r="A1186" i="16"/>
  <c r="A1335" i="16"/>
  <c r="A1275" i="16"/>
  <c r="A1176" i="16"/>
  <c r="A1163" i="16"/>
  <c r="A1108" i="16"/>
  <c r="A1037" i="16"/>
  <c r="A1032" i="16"/>
  <c r="A1008" i="16"/>
  <c r="A987" i="16"/>
  <c r="A966" i="16"/>
  <c r="A960" i="16"/>
  <c r="A918" i="16"/>
  <c r="A465" i="16"/>
  <c r="A431" i="16"/>
  <c r="A1394" i="16"/>
  <c r="A1375" i="16"/>
  <c r="A1173" i="16"/>
  <c r="A1153" i="16"/>
  <c r="A1137" i="16"/>
  <c r="A1112" i="16"/>
  <c r="A1111" i="16"/>
  <c r="A1104" i="16"/>
  <c r="A1099" i="16"/>
  <c r="A1059" i="16"/>
  <c r="A1058" i="16"/>
  <c r="A1031" i="16"/>
  <c r="A1009" i="16"/>
  <c r="A998" i="16"/>
  <c r="A975" i="16"/>
  <c r="A956" i="16"/>
  <c r="A915" i="16"/>
  <c r="A890" i="16"/>
  <c r="A838" i="16"/>
  <c r="A780" i="16"/>
  <c r="A736" i="16"/>
  <c r="A627" i="16"/>
  <c r="A621" i="16"/>
  <c r="A588" i="16"/>
  <c r="A314" i="16"/>
  <c r="A1399" i="16"/>
  <c r="A1380" i="16"/>
  <c r="A1359" i="16"/>
  <c r="A1195" i="16"/>
  <c r="A1191" i="16"/>
  <c r="A1170" i="16"/>
  <c r="A1118" i="16"/>
  <c r="A1100" i="16"/>
  <c r="A1092" i="16"/>
  <c r="A1077" i="16"/>
  <c r="A1063" i="16"/>
  <c r="A1060" i="16"/>
  <c r="A1057" i="16"/>
  <c r="A1035" i="16"/>
  <c r="A983" i="16"/>
  <c r="A981" i="16"/>
  <c r="A913" i="16"/>
  <c r="A876" i="16"/>
  <c r="A689" i="16"/>
  <c r="A580" i="16"/>
  <c r="A557" i="16"/>
  <c r="A544" i="16"/>
  <c r="A522" i="16"/>
  <c r="A1390" i="16"/>
  <c r="A1387" i="16"/>
  <c r="A1358" i="16"/>
  <c r="A1395" i="16"/>
  <c r="A1374" i="16"/>
  <c r="A1179" i="16"/>
  <c r="A1133" i="16"/>
  <c r="A1124" i="16"/>
  <c r="A1088" i="16"/>
  <c r="A1052" i="16"/>
  <c r="A1051" i="16"/>
  <c r="A982" i="16"/>
  <c r="A967" i="16"/>
  <c r="A965" i="16"/>
  <c r="A937" i="16"/>
  <c r="A907" i="16"/>
  <c r="A880" i="16"/>
  <c r="A808" i="16"/>
  <c r="A783" i="16"/>
  <c r="A769" i="16"/>
  <c r="A350" i="16"/>
  <c r="A119" i="16"/>
  <c r="A1329" i="16"/>
  <c r="A1309" i="16"/>
  <c r="A1297" i="16"/>
  <c r="A1277" i="16"/>
  <c r="A1269" i="16"/>
  <c r="A1245" i="16"/>
  <c r="A1229" i="16"/>
  <c r="A1213" i="16"/>
  <c r="A1189" i="16"/>
  <c r="A1386" i="16"/>
  <c r="A1379" i="16"/>
  <c r="A1325" i="16"/>
  <c r="A1164" i="16"/>
  <c r="A1146" i="16"/>
  <c r="A1127" i="16"/>
  <c r="A1114" i="16"/>
  <c r="A1096" i="16"/>
  <c r="A1082" i="16"/>
  <c r="A1065" i="16"/>
  <c r="A1038" i="16"/>
  <c r="A969" i="16"/>
  <c r="A957" i="16"/>
  <c r="A927" i="16"/>
  <c r="A891" i="16"/>
  <c r="A864" i="16"/>
  <c r="A817" i="16"/>
  <c r="A800" i="16"/>
  <c r="A757" i="16"/>
  <c r="A720" i="16"/>
  <c r="A705" i="16"/>
  <c r="A676" i="16"/>
  <c r="A667" i="16"/>
  <c r="A473" i="16"/>
  <c r="A211" i="16"/>
  <c r="A1398" i="16"/>
  <c r="A1391" i="16"/>
  <c r="A1370" i="16"/>
  <c r="A1181" i="16"/>
  <c r="A1157" i="16"/>
  <c r="A1132" i="16"/>
  <c r="A1122" i="16"/>
  <c r="A1120" i="16"/>
  <c r="A1070" i="16"/>
  <c r="A995" i="16"/>
  <c r="A971" i="16"/>
  <c r="A919" i="16"/>
  <c r="A906" i="16"/>
  <c r="A897" i="16"/>
  <c r="A893" i="16"/>
  <c r="A826" i="16"/>
  <c r="A805" i="16"/>
  <c r="A796" i="16"/>
  <c r="A675" i="16"/>
  <c r="A290" i="16"/>
  <c r="A560" i="16"/>
  <c r="A514" i="16"/>
  <c r="A513" i="16"/>
  <c r="A452" i="16"/>
  <c r="A428" i="16"/>
  <c r="A203" i="16"/>
  <c r="A1012" i="16"/>
  <c r="A1011" i="16"/>
  <c r="A979" i="16"/>
  <c r="A963" i="16"/>
  <c r="A917" i="16"/>
  <c r="A909" i="16"/>
  <c r="A878" i="16"/>
  <c r="A811" i="16"/>
  <c r="A786" i="16"/>
  <c r="A763" i="16"/>
  <c r="A697" i="16"/>
  <c r="A687" i="16"/>
  <c r="A683" i="16"/>
  <c r="A674" i="16"/>
  <c r="A615" i="16"/>
  <c r="A554" i="16"/>
  <c r="A552" i="16"/>
  <c r="A483" i="16"/>
  <c r="A1384" i="16"/>
  <c r="A1165" i="16"/>
  <c r="A1097" i="16"/>
  <c r="A1078" i="16"/>
  <c r="A1043" i="16"/>
  <c r="A991" i="16"/>
  <c r="A990" i="16"/>
  <c r="A930" i="16"/>
  <c r="A929" i="16"/>
  <c r="A858" i="16"/>
  <c r="A797" i="16"/>
  <c r="A785" i="16"/>
  <c r="A700" i="16"/>
  <c r="A600" i="16"/>
  <c r="A550" i="16"/>
  <c r="A525" i="16"/>
  <c r="A517" i="16"/>
  <c r="A439" i="16"/>
  <c r="A396" i="16"/>
  <c r="A395" i="16"/>
  <c r="A313" i="16"/>
  <c r="A115" i="16"/>
  <c r="A941" i="16"/>
  <c r="A905" i="16"/>
  <c r="A895" i="16"/>
  <c r="A889" i="16"/>
  <c r="A804" i="16"/>
  <c r="A788" i="16"/>
  <c r="A776" i="16"/>
  <c r="A702" i="16"/>
  <c r="A624" i="16"/>
  <c r="A572" i="16"/>
  <c r="A468" i="16"/>
  <c r="A383" i="16"/>
  <c r="A382" i="16"/>
  <c r="A252" i="16"/>
  <c r="A809" i="16"/>
  <c r="A792" i="16"/>
  <c r="A766" i="16"/>
  <c r="A633" i="16"/>
  <c r="A625" i="16"/>
  <c r="A534" i="16"/>
  <c r="A457" i="16"/>
  <c r="A444" i="16"/>
  <c r="A359" i="16"/>
  <c r="A337" i="16"/>
  <c r="A315" i="16"/>
  <c r="A282" i="16"/>
  <c r="A706" i="16"/>
  <c r="A629" i="16"/>
  <c r="A594" i="16"/>
  <c r="A577" i="16"/>
  <c r="A524" i="16"/>
  <c r="A492" i="16"/>
  <c r="A449" i="16"/>
  <c r="A417" i="16"/>
  <c r="A358" i="16"/>
  <c r="A280" i="16"/>
  <c r="A272" i="16"/>
  <c r="A1019" i="16"/>
  <c r="A999" i="16"/>
  <c r="A952" i="16"/>
  <c r="A933" i="16"/>
  <c r="A901" i="16"/>
  <c r="A846" i="16"/>
  <c r="A816" i="16"/>
  <c r="A802" i="16"/>
  <c r="A798" i="16"/>
  <c r="A793" i="16"/>
  <c r="A790" i="16"/>
  <c r="A698" i="16"/>
  <c r="A690" i="16"/>
  <c r="A634" i="16"/>
  <c r="A606" i="16"/>
  <c r="A579" i="16"/>
  <c r="A576" i="16"/>
  <c r="A471" i="16"/>
  <c r="A399" i="16"/>
  <c r="A361" i="16"/>
  <c r="A318" i="16"/>
  <c r="A269" i="16"/>
  <c r="A264" i="16"/>
  <c r="A813" i="16"/>
  <c r="A778" i="16"/>
  <c r="A774" i="16"/>
  <c r="A637" i="16"/>
  <c r="A622" i="16"/>
  <c r="A597" i="16"/>
  <c r="A582" i="16"/>
  <c r="A519" i="16"/>
  <c r="A487" i="16"/>
  <c r="A460" i="16"/>
  <c r="A436" i="16"/>
  <c r="A308" i="16"/>
  <c r="A248" i="16"/>
  <c r="A142" i="16"/>
  <c r="A69" i="16"/>
  <c r="A610" i="16"/>
  <c r="A608" i="16"/>
  <c r="A602" i="16"/>
  <c r="A598" i="16"/>
  <c r="A589" i="16"/>
  <c r="A586" i="16"/>
  <c r="A571" i="16"/>
  <c r="A568" i="16"/>
  <c r="A564" i="16"/>
  <c r="A561" i="16"/>
  <c r="A547" i="16"/>
  <c r="A538" i="16"/>
  <c r="A527" i="16"/>
  <c r="A475" i="16"/>
  <c r="A365" i="16"/>
  <c r="A309" i="16"/>
  <c r="A284" i="16"/>
  <c r="A260" i="16"/>
  <c r="A150" i="16"/>
  <c r="A558" i="16"/>
  <c r="A511" i="16"/>
  <c r="A490" i="16"/>
  <c r="A427" i="16"/>
  <c r="A405" i="16"/>
  <c r="A375" i="16"/>
  <c r="A351" i="16"/>
  <c r="A338" i="16"/>
  <c r="A266" i="16"/>
  <c r="A207" i="16"/>
  <c r="A204" i="16"/>
  <c r="A628" i="16"/>
  <c r="A626" i="16"/>
  <c r="A596" i="16"/>
  <c r="A587" i="16"/>
  <c r="A569" i="16"/>
  <c r="A565" i="16"/>
  <c r="A559" i="16"/>
  <c r="A542" i="16"/>
  <c r="A532" i="16"/>
  <c r="A520" i="16"/>
  <c r="A509" i="16"/>
  <c r="A508" i="16"/>
  <c r="A494" i="16"/>
  <c r="A488" i="16"/>
  <c r="A472" i="16"/>
  <c r="A435" i="16"/>
  <c r="A379" i="16"/>
  <c r="A367" i="16"/>
  <c r="A333" i="16"/>
  <c r="A319" i="16"/>
  <c r="A312" i="16"/>
  <c r="A293" i="16"/>
  <c r="A263" i="16"/>
  <c r="A89" i="16"/>
  <c r="A584" i="16"/>
  <c r="A539" i="16"/>
  <c r="A516" i="16"/>
  <c r="A506" i="16"/>
  <c r="A505" i="16"/>
  <c r="A459" i="16"/>
  <c r="A451" i="16"/>
  <c r="A443" i="16"/>
  <c r="A391" i="16"/>
  <c r="A366" i="16"/>
  <c r="A311" i="16"/>
  <c r="A303" i="16"/>
  <c r="A296" i="16"/>
  <c r="A292" i="16"/>
  <c r="A250" i="16"/>
  <c r="A355" i="16"/>
  <c r="A285" i="16"/>
  <c r="A149" i="16"/>
  <c r="A118" i="16"/>
  <c r="A77" i="16"/>
  <c r="A496" i="16"/>
  <c r="A370" i="16"/>
  <c r="A369" i="16"/>
  <c r="A346" i="16"/>
  <c r="A331" i="16"/>
  <c r="A324" i="16"/>
  <c r="A317" i="16"/>
  <c r="A294" i="16"/>
  <c r="A261" i="16"/>
  <c r="A162" i="16"/>
  <c r="A161" i="16"/>
  <c r="A157" i="16"/>
  <c r="A126" i="16"/>
  <c r="A117" i="16"/>
  <c r="A113" i="16"/>
  <c r="A489" i="16"/>
  <c r="A485" i="16"/>
  <c r="A478" i="16"/>
  <c r="A306" i="16"/>
  <c r="A273" i="16"/>
  <c r="A230" i="16"/>
  <c r="A228" i="16"/>
  <c r="A201" i="16"/>
  <c r="A140" i="16"/>
  <c r="A94" i="16"/>
  <c r="A381" i="16"/>
  <c r="A256" i="16"/>
  <c r="A219" i="16"/>
  <c r="A214" i="16"/>
  <c r="A156" i="16"/>
  <c r="A129" i="16"/>
  <c r="A98" i="16"/>
  <c r="A231" i="16"/>
  <c r="A221" i="16"/>
  <c r="A210" i="16"/>
  <c r="A202" i="16"/>
  <c r="A194" i="16"/>
  <c r="A193" i="16"/>
  <c r="A169" i="16"/>
  <c r="A125" i="16"/>
  <c r="A271" i="16"/>
  <c r="A259" i="16"/>
  <c r="A232" i="16"/>
  <c r="A218" i="16"/>
  <c r="A209" i="16"/>
  <c r="A153" i="16"/>
  <c r="A111" i="16"/>
  <c r="A93" i="16"/>
  <c r="A45" i="16"/>
  <c r="A377" i="16"/>
  <c r="A373" i="16"/>
  <c r="A320" i="16"/>
  <c r="A240" i="16"/>
  <c r="A213" i="16"/>
  <c r="A205" i="16"/>
  <c r="A114" i="16"/>
  <c r="A244" i="16"/>
  <c r="A215" i="16"/>
  <c r="A173" i="16"/>
  <c r="A139" i="16"/>
  <c r="A25" i="16"/>
  <c r="A164" i="16"/>
  <c r="A141" i="16"/>
  <c r="A81" i="16"/>
  <c r="A53" i="16"/>
  <c r="A267" i="16"/>
  <c r="A216" i="16"/>
  <c r="A197" i="16"/>
  <c r="A196" i="16"/>
  <c r="A278" i="16"/>
  <c r="A274" i="16"/>
  <c r="A251" i="16"/>
  <c r="A236" i="16"/>
  <c r="A220" i="16"/>
  <c r="A217" i="16"/>
  <c r="A165" i="16"/>
  <c r="A145" i="16"/>
  <c r="A7" i="16"/>
  <c r="C6" i="16" l="1"/>
  <c r="C16" i="16"/>
  <c r="F6" i="16"/>
  <c r="E6" i="16"/>
  <c r="B214" i="16"/>
  <c r="B324" i="16"/>
  <c r="B565" i="16"/>
  <c r="B793" i="16"/>
  <c r="C793" i="16" s="1"/>
  <c r="AC793" i="6" s="1"/>
  <c r="B1181" i="16"/>
  <c r="C1181" i="16" s="1"/>
  <c r="AC1181" i="6" s="1"/>
  <c r="B119" i="16"/>
  <c r="B1399" i="16"/>
  <c r="B1094" i="16"/>
  <c r="B1121" i="16"/>
  <c r="B1320" i="16"/>
  <c r="B67" i="16"/>
  <c r="B227" i="16"/>
  <c r="B462" i="16"/>
  <c r="B642" i="16"/>
  <c r="B894" i="16"/>
  <c r="C894" i="16" s="1"/>
  <c r="AC894" i="6" s="1"/>
  <c r="B28" i="16"/>
  <c r="B479" i="16"/>
  <c r="B616" i="16"/>
  <c r="B1085" i="16"/>
  <c r="C1085" i="16" s="1"/>
  <c r="AC1085" i="6" s="1"/>
  <c r="B924" i="16"/>
  <c r="B648" i="16"/>
  <c r="B1169" i="16"/>
  <c r="B91" i="16"/>
  <c r="B414" i="16"/>
  <c r="B105" i="16"/>
  <c r="B332" i="16"/>
  <c r="B434" i="16"/>
  <c r="B26" i="16"/>
  <c r="B188" i="16"/>
  <c r="B23" i="16"/>
  <c r="B168" i="16"/>
  <c r="B453" i="16"/>
  <c r="B791" i="16"/>
  <c r="C791" i="16" s="1"/>
  <c r="AC791" i="6" s="1"/>
  <c r="B842" i="16"/>
  <c r="C842" i="16" s="1"/>
  <c r="AC842" i="6" s="1"/>
  <c r="B573" i="16"/>
  <c r="B733" i="16"/>
  <c r="B1000" i="16"/>
  <c r="B824" i="16"/>
  <c r="C824" i="16" s="1"/>
  <c r="AC824" i="6" s="1"/>
  <c r="B734" i="16"/>
  <c r="C734" i="16" s="1"/>
  <c r="AC734" i="6" s="1"/>
  <c r="B1302" i="16"/>
  <c r="B973" i="16"/>
  <c r="C973" i="16" s="1"/>
  <c r="AC973" i="6" s="1"/>
  <c r="B456" i="16"/>
  <c r="B632" i="16"/>
  <c r="B1378" i="16"/>
  <c r="B503" i="16"/>
  <c r="B944" i="16"/>
  <c r="C944" i="16" s="1"/>
  <c r="AC944" i="6" s="1"/>
  <c r="B1066" i="16"/>
  <c r="C1066" i="16" s="1"/>
  <c r="AC1066" i="6" s="1"/>
  <c r="B1001" i="16"/>
  <c r="C1001" i="16" s="1"/>
  <c r="AC1001" i="6" s="1"/>
  <c r="B130" i="16"/>
  <c r="B38" i="16"/>
  <c r="B174" i="16"/>
  <c r="B177" i="16"/>
  <c r="B64" i="16"/>
  <c r="B258" i="16"/>
  <c r="B208" i="16"/>
  <c r="B388" i="16"/>
  <c r="B526" i="16"/>
  <c r="B424" i="16"/>
  <c r="B447" i="16"/>
  <c r="B660" i="16"/>
  <c r="B659" i="16"/>
  <c r="B562" i="16"/>
  <c r="B899" i="16"/>
  <c r="B908" i="16"/>
  <c r="B823" i="16"/>
  <c r="B374" i="16"/>
  <c r="B384" i="16"/>
  <c r="B419" i="16"/>
  <c r="B442" i="16"/>
  <c r="B380" i="16"/>
  <c r="B134" i="16"/>
  <c r="B721" i="16"/>
  <c r="B852" i="16"/>
  <c r="B719" i="16"/>
  <c r="B71" i="16"/>
  <c r="B30" i="16"/>
  <c r="B357" i="16"/>
  <c r="B236" i="16"/>
  <c r="B25" i="16"/>
  <c r="B219" i="16"/>
  <c r="B149" i="16"/>
  <c r="B204" i="16"/>
  <c r="B460" i="16"/>
  <c r="B941" i="16"/>
  <c r="B1355" i="16"/>
  <c r="B1056" i="16"/>
  <c r="C1056" i="16" s="1"/>
  <c r="AC1056" i="6" s="1"/>
  <c r="B663" i="16"/>
  <c r="B1276" i="16"/>
  <c r="B1324" i="16"/>
  <c r="C1324" i="16" s="1"/>
  <c r="AC1324" i="6" s="1"/>
  <c r="B1334" i="16"/>
  <c r="C1334" i="16" s="1"/>
  <c r="AC1334" i="6" s="1"/>
  <c r="B784" i="16"/>
  <c r="C784" i="16" s="1"/>
  <c r="AC784" i="6" s="1"/>
  <c r="B458" i="16"/>
  <c r="B992" i="16"/>
  <c r="B262" i="16"/>
  <c r="B372" i="16"/>
  <c r="B291" i="16"/>
  <c r="B387" i="16"/>
  <c r="B1044" i="16"/>
  <c r="C1044" i="16" s="1"/>
  <c r="AC1044" i="6" s="1"/>
  <c r="B723" i="16"/>
  <c r="B928" i="16"/>
  <c r="B578" i="16"/>
  <c r="B1376" i="16"/>
  <c r="B570" i="16"/>
  <c r="B1333" i="16"/>
  <c r="C1333" i="16" s="1"/>
  <c r="AC1333" i="6" s="1"/>
  <c r="B1145" i="16"/>
  <c r="C1145" i="16" s="1"/>
  <c r="AC1145" i="6" s="1"/>
  <c r="B1160" i="16"/>
  <c r="C1160" i="16" s="1"/>
  <c r="AC1160" i="6" s="1"/>
  <c r="B1199" i="16"/>
  <c r="B1217" i="16"/>
  <c r="B845" i="16"/>
  <c r="B170" i="16"/>
  <c r="B567" i="16"/>
  <c r="B694" i="16"/>
  <c r="B422" i="16"/>
  <c r="B1117" i="16"/>
  <c r="B1396" i="16"/>
  <c r="C1396" i="16" s="1"/>
  <c r="AC1396" i="6" s="1"/>
  <c r="B1225" i="16"/>
  <c r="B1205" i="16"/>
  <c r="B1182" i="16"/>
  <c r="C1182" i="16" s="1"/>
  <c r="AC1182" i="6" s="1"/>
  <c r="B96" i="16"/>
  <c r="B416" i="16"/>
  <c r="B122" i="16"/>
  <c r="B339" i="16"/>
  <c r="B440" i="16"/>
  <c r="B29" i="16"/>
  <c r="B286" i="16"/>
  <c r="B34" i="16"/>
  <c r="B277" i="16"/>
  <c r="B463" i="16"/>
  <c r="B833" i="16"/>
  <c r="B993" i="16"/>
  <c r="C993" i="16" s="1"/>
  <c r="AC993" i="6" s="1"/>
  <c r="B623" i="16"/>
  <c r="B795" i="16"/>
  <c r="B1101" i="16"/>
  <c r="C1101" i="16" s="1"/>
  <c r="AC1101" i="6" s="1"/>
  <c r="B839" i="16"/>
  <c r="C839" i="16" s="1"/>
  <c r="AC839" i="6" s="1"/>
  <c r="B873" i="16"/>
  <c r="C873" i="16" s="1"/>
  <c r="AC873" i="6" s="1"/>
  <c r="B1183" i="16"/>
  <c r="B716" i="16"/>
  <c r="B1020" i="16"/>
  <c r="C1020" i="16" s="1"/>
  <c r="AC1020" i="6" s="1"/>
  <c r="B1315" i="16"/>
  <c r="B968" i="16"/>
  <c r="C968" i="16" s="1"/>
  <c r="AC968" i="6" s="1"/>
  <c r="B653" i="16"/>
  <c r="B737" i="16"/>
  <c r="C737" i="16" s="1"/>
  <c r="AC737" i="6" s="1"/>
  <c r="B1363" i="16"/>
  <c r="C1363" i="16" s="1"/>
  <c r="AC1363" i="6" s="1"/>
  <c r="B1400" i="16"/>
  <c r="B523" i="16"/>
  <c r="B947" i="16"/>
  <c r="C947" i="16" s="1"/>
  <c r="AC947" i="6" s="1"/>
  <c r="B1091" i="16"/>
  <c r="B1294" i="16"/>
  <c r="C1294" i="16" s="1"/>
  <c r="AC1294" i="6" s="1"/>
  <c r="B732" i="16"/>
  <c r="B251" i="16"/>
  <c r="B196" i="16"/>
  <c r="B139" i="16"/>
  <c r="B377" i="16"/>
  <c r="B209" i="16"/>
  <c r="B169" i="16"/>
  <c r="B256" i="16"/>
  <c r="B94" i="16"/>
  <c r="B478" i="16"/>
  <c r="B162" i="16"/>
  <c r="B331" i="16"/>
  <c r="B285" i="16"/>
  <c r="B311" i="16"/>
  <c r="B516" i="16"/>
  <c r="B319" i="16"/>
  <c r="B508" i="16"/>
  <c r="B207" i="16"/>
  <c r="B511" i="16"/>
  <c r="B365" i="16"/>
  <c r="B568" i="16"/>
  <c r="B361" i="16"/>
  <c r="B690" i="16"/>
  <c r="B802" i="16"/>
  <c r="B1019" i="16"/>
  <c r="B524" i="16"/>
  <c r="B625" i="16"/>
  <c r="B382" i="16"/>
  <c r="B788" i="16"/>
  <c r="B525" i="16"/>
  <c r="B1165" i="16"/>
  <c r="B552" i="16"/>
  <c r="B786" i="16"/>
  <c r="B1011" i="16"/>
  <c r="B560" i="16"/>
  <c r="B995" i="16"/>
  <c r="B1391" i="16"/>
  <c r="B211" i="16"/>
  <c r="B757" i="16"/>
  <c r="B891" i="16"/>
  <c r="B969" i="16"/>
  <c r="B1164" i="16"/>
  <c r="C1164" i="16" s="1"/>
  <c r="AC1164" i="6" s="1"/>
  <c r="B1277" i="16"/>
  <c r="C1277" i="16" s="1"/>
  <c r="AC1277" i="6" s="1"/>
  <c r="B880" i="16"/>
  <c r="B1051" i="16"/>
  <c r="B1374" i="16"/>
  <c r="C1374" i="16" s="1"/>
  <c r="AC1374" i="6" s="1"/>
  <c r="B1387" i="16"/>
  <c r="B1057" i="16"/>
  <c r="B1118" i="16"/>
  <c r="B890" i="16"/>
  <c r="C890" i="16" s="1"/>
  <c r="AC890" i="6" s="1"/>
  <c r="B1137" i="16"/>
  <c r="C1137" i="16" s="1"/>
  <c r="AC1137" i="6" s="1"/>
  <c r="B987" i="16"/>
  <c r="B1275" i="16"/>
  <c r="B926" i="16"/>
  <c r="C926" i="16" s="1"/>
  <c r="AC926" i="6" s="1"/>
  <c r="B1067" i="16"/>
  <c r="B1343" i="16"/>
  <c r="C1343" i="16" s="1"/>
  <c r="AC1343" i="6" s="1"/>
  <c r="B680" i="16"/>
  <c r="B885" i="16"/>
  <c r="B1161" i="16"/>
  <c r="B1223" i="16"/>
  <c r="B1271" i="16"/>
  <c r="B1339" i="16"/>
  <c r="C1339" i="16" s="1"/>
  <c r="AC1339" i="6" s="1"/>
  <c r="B671" i="16"/>
  <c r="B1098" i="16"/>
  <c r="B997" i="16"/>
  <c r="B1204" i="16"/>
  <c r="C1204" i="16" s="1"/>
  <c r="AC1204" i="6" s="1"/>
  <c r="B898" i="16"/>
  <c r="B1136" i="16"/>
  <c r="B1291" i="16"/>
  <c r="B921" i="16"/>
  <c r="B1202" i="16"/>
  <c r="C1202" i="16" s="1"/>
  <c r="AC1202" i="6" s="1"/>
  <c r="B1248" i="16"/>
  <c r="B1280" i="16"/>
  <c r="B1328" i="16"/>
  <c r="C1328" i="16" s="1"/>
  <c r="AC1328" i="6" s="1"/>
  <c r="B1354" i="16"/>
  <c r="B1322" i="16"/>
  <c r="C1322" i="16" s="1"/>
  <c r="AC1322" i="6" s="1"/>
  <c r="B910" i="16"/>
  <c r="B1036" i="16"/>
  <c r="C1036" i="16" s="1"/>
  <c r="AC1036" i="6" s="1"/>
  <c r="B1230" i="16"/>
  <c r="C1230" i="16" s="1"/>
  <c r="AC1230" i="6" s="1"/>
  <c r="B1266" i="16"/>
  <c r="B1338" i="16"/>
  <c r="B1304" i="16"/>
  <c r="B68" i="16"/>
  <c r="B75" i="16"/>
  <c r="B58" i="16"/>
  <c r="B128" i="16"/>
  <c r="B270" i="16"/>
  <c r="B144" i="16"/>
  <c r="B136" i="16"/>
  <c r="B159" i="16"/>
  <c r="B353" i="16"/>
  <c r="B334" i="16"/>
  <c r="B328" i="16"/>
  <c r="B321" i="16"/>
  <c r="B548" i="16"/>
  <c r="B545" i="16"/>
  <c r="B486" i="16"/>
  <c r="B466" i="16"/>
  <c r="B701" i="16"/>
  <c r="B818" i="16"/>
  <c r="B677" i="16"/>
  <c r="B507" i="16"/>
  <c r="B794" i="16"/>
  <c r="C794" i="16" s="1"/>
  <c r="AC794" i="6" s="1"/>
  <c r="B738" i="16"/>
  <c r="B877" i="16"/>
  <c r="B1126" i="16"/>
  <c r="B1081" i="16"/>
  <c r="C1081" i="16" s="1"/>
  <c r="AC1081" i="6" s="1"/>
  <c r="B1084" i="16"/>
  <c r="B1068" i="16"/>
  <c r="B932" i="16"/>
  <c r="C932" i="16" s="1"/>
  <c r="AC932" i="6" s="1"/>
  <c r="B1005" i="16"/>
  <c r="B1134" i="16"/>
  <c r="C1134" i="16" s="1"/>
  <c r="AC1134" i="6" s="1"/>
  <c r="B1073" i="16"/>
  <c r="B1041" i="16"/>
  <c r="C1041" i="16" s="1"/>
  <c r="AC1041" i="6" s="1"/>
  <c r="B56" i="16"/>
  <c r="B90" i="16"/>
  <c r="B233" i="16"/>
  <c r="B14" i="16"/>
  <c r="B229" i="16"/>
  <c r="B476" i="16"/>
  <c r="B225" i="16"/>
  <c r="B814" i="16"/>
  <c r="B884" i="16"/>
  <c r="C884" i="16" s="1"/>
  <c r="AC884" i="6" s="1"/>
  <c r="B717" i="16"/>
  <c r="B185" i="16"/>
  <c r="B743" i="16"/>
  <c r="C743" i="16" s="1"/>
  <c r="AC743" i="6" s="1"/>
  <c r="B863" i="16"/>
  <c r="C863" i="16" s="1"/>
  <c r="AC863" i="6" s="1"/>
  <c r="B498" i="16"/>
  <c r="B750" i="16"/>
  <c r="B254" i="16"/>
  <c r="B433" i="16"/>
  <c r="B406" i="16"/>
  <c r="B413" i="16"/>
  <c r="B402" i="16"/>
  <c r="B599" i="16"/>
  <c r="B1143" i="16"/>
  <c r="C1143" i="16" s="1"/>
  <c r="AC1143" i="6" s="1"/>
  <c r="B749" i="16"/>
  <c r="B657" i="16"/>
  <c r="B672" i="16"/>
  <c r="B1187" i="16"/>
  <c r="B1147" i="16"/>
  <c r="B1180" i="16"/>
  <c r="C1180" i="16" s="1"/>
  <c r="AC1180" i="6" s="1"/>
  <c r="B1317" i="16"/>
  <c r="B1233" i="16"/>
  <c r="B1349" i="16"/>
  <c r="B1301" i="16"/>
  <c r="C1301" i="16" s="1"/>
  <c r="AC1301" i="6" s="1"/>
  <c r="B1341" i="16"/>
  <c r="B1249" i="16"/>
  <c r="B1345" i="16"/>
  <c r="B450" i="16"/>
  <c r="B484" i="16"/>
  <c r="B644" i="16"/>
  <c r="B299" i="16"/>
  <c r="B692" i="16"/>
  <c r="B155" i="16"/>
  <c r="B1050" i="16"/>
  <c r="B295" i="16"/>
  <c r="B857" i="16"/>
  <c r="C857" i="16" s="1"/>
  <c r="AC857" i="6" s="1"/>
  <c r="B1353" i="16"/>
  <c r="C1353" i="16" s="1"/>
  <c r="AC1353" i="6" s="1"/>
  <c r="B1034" i="16"/>
  <c r="B1159" i="16"/>
  <c r="B1289" i="16"/>
  <c r="B102" i="16"/>
  <c r="B123" i="16"/>
  <c r="B344" i="16"/>
  <c r="B36" i="16"/>
  <c r="B341" i="16"/>
  <c r="B35" i="16"/>
  <c r="B283" i="16"/>
  <c r="B482" i="16"/>
  <c r="B464" i="16"/>
  <c r="B1080" i="16"/>
  <c r="B664" i="16"/>
  <c r="B841" i="16"/>
  <c r="C841" i="16" s="1"/>
  <c r="AC841" i="6" s="1"/>
  <c r="B1123" i="16"/>
  <c r="B922" i="16"/>
  <c r="B914" i="16"/>
  <c r="B1022" i="16"/>
  <c r="C1022" i="16" s="1"/>
  <c r="AC1022" i="6" s="1"/>
  <c r="B746" i="16"/>
  <c r="B619" i="16"/>
  <c r="B961" i="16"/>
  <c r="B756" i="16"/>
  <c r="B1388" i="16"/>
  <c r="B1360" i="16"/>
  <c r="B88" i="16"/>
  <c r="B127" i="16"/>
  <c r="B112" i="16"/>
  <c r="B310" i="16"/>
  <c r="B276" i="16"/>
  <c r="B455" i="16"/>
  <c r="B661" i="16"/>
  <c r="B711" i="16"/>
  <c r="B646" i="16"/>
  <c r="B849" i="16"/>
  <c r="B1103" i="16"/>
  <c r="B1004" i="16"/>
  <c r="B871" i="16"/>
  <c r="B1072" i="16"/>
  <c r="C1072" i="16" s="1"/>
  <c r="AC1072" i="6" s="1"/>
  <c r="B1040" i="16"/>
  <c r="B52" i="16"/>
  <c r="B55" i="16"/>
  <c r="B408" i="16"/>
  <c r="B59" i="16"/>
  <c r="B206" i="16"/>
  <c r="B611" i="16"/>
  <c r="B883" i="16"/>
  <c r="C883" i="16" s="1"/>
  <c r="AC883" i="6" s="1"/>
  <c r="B656" i="16"/>
  <c r="B1061" i="16"/>
  <c r="B837" i="16"/>
  <c r="B187" i="16"/>
  <c r="B237" i="16"/>
  <c r="B255" i="16"/>
  <c r="B173" i="16"/>
  <c r="B114" i="16"/>
  <c r="B218" i="16"/>
  <c r="B193" i="16"/>
  <c r="B346" i="16"/>
  <c r="B539" i="16"/>
  <c r="B333" i="16"/>
  <c r="B266" i="16"/>
  <c r="B571" i="16"/>
  <c r="B487" i="16"/>
  <c r="B399" i="16"/>
  <c r="B816" i="16"/>
  <c r="C816" i="16" s="1"/>
  <c r="AC816" i="6" s="1"/>
  <c r="B282" i="16"/>
  <c r="B633" i="16"/>
  <c r="B804" i="16"/>
  <c r="B929" i="16"/>
  <c r="B1384" i="16"/>
  <c r="B103" i="16"/>
  <c r="B477" i="16"/>
  <c r="B668" i="16"/>
  <c r="B847" i="16"/>
  <c r="B730" i="16"/>
  <c r="C730" i="16" s="1"/>
  <c r="AC730" i="6" s="1"/>
  <c r="B1156" i="16"/>
  <c r="B1033" i="16"/>
  <c r="B1193" i="16"/>
  <c r="B39" i="16"/>
  <c r="B1265" i="16"/>
  <c r="C1265" i="16" s="1"/>
  <c r="AC1265" i="6" s="1"/>
  <c r="B1107" i="16"/>
  <c r="C1107" i="16" s="1"/>
  <c r="AC1107" i="6" s="1"/>
  <c r="B1237" i="16"/>
  <c r="B1305" i="16"/>
  <c r="C1305" i="16" s="1"/>
  <c r="AC1305" i="6" s="1"/>
  <c r="B958" i="16"/>
  <c r="B1279" i="16"/>
  <c r="B1402" i="16"/>
  <c r="B1221" i="16"/>
  <c r="C1221" i="16" s="1"/>
  <c r="AC1221" i="6" s="1"/>
  <c r="B762" i="16"/>
  <c r="B1015" i="16"/>
  <c r="C1015" i="16" s="1"/>
  <c r="AC1015" i="6" s="1"/>
  <c r="B325" i="16"/>
  <c r="B1125" i="16"/>
  <c r="B279" i="16"/>
  <c r="B131" i="16"/>
  <c r="B349" i="16"/>
  <c r="B41" i="16"/>
  <c r="B352" i="16"/>
  <c r="B87" i="16"/>
  <c r="B302" i="16"/>
  <c r="B504" i="16"/>
  <c r="B481" i="16"/>
  <c r="B666" i="16"/>
  <c r="B853" i="16"/>
  <c r="B1178" i="16"/>
  <c r="C1178" i="16" s="1"/>
  <c r="AC1178" i="6" s="1"/>
  <c r="B951" i="16"/>
  <c r="C951" i="16" s="1"/>
  <c r="AC951" i="6" s="1"/>
  <c r="B521" i="16"/>
  <c r="B1006" i="16"/>
  <c r="B740" i="16"/>
  <c r="C740" i="16" s="1"/>
  <c r="AC740" i="6" s="1"/>
  <c r="B773" i="16"/>
  <c r="B984" i="16"/>
  <c r="B1131" i="16"/>
  <c r="B1383" i="16"/>
  <c r="C1383" i="16" s="1"/>
  <c r="AC1383" i="6" s="1"/>
  <c r="B467" i="16"/>
  <c r="B1299" i="16"/>
  <c r="B425" i="16"/>
  <c r="B593" i="16"/>
  <c r="B1149" i="16"/>
  <c r="B1130" i="16"/>
  <c r="B1244" i="16"/>
  <c r="B78" i="16"/>
  <c r="B760" i="16"/>
  <c r="C760" i="16" s="1"/>
  <c r="AC760" i="6" s="1"/>
  <c r="B684" i="16"/>
  <c r="B79" i="16"/>
  <c r="B875" i="16"/>
  <c r="B47" i="16"/>
  <c r="B950" i="16"/>
  <c r="C950" i="16" s="1"/>
  <c r="AC950" i="6" s="1"/>
  <c r="B1397" i="16"/>
  <c r="B1089" i="16"/>
  <c r="B1151" i="16"/>
  <c r="B1150" i="16"/>
  <c r="B1313" i="16"/>
  <c r="B1364" i="16"/>
  <c r="C1364" i="16" s="1"/>
  <c r="AC1364" i="6" s="1"/>
  <c r="B198" i="16"/>
  <c r="B848" i="16"/>
  <c r="B171" i="16"/>
  <c r="B613" i="16"/>
  <c r="B1362" i="16"/>
  <c r="B1168" i="16"/>
  <c r="B1366" i="16"/>
  <c r="B27" i="16"/>
  <c r="B288" i="16"/>
  <c r="B21" i="16"/>
  <c r="B137" i="16"/>
  <c r="B404" i="16"/>
  <c r="B49" i="16"/>
  <c r="B376" i="16"/>
  <c r="B92" i="16"/>
  <c r="B412" i="16"/>
  <c r="B518" i="16"/>
  <c r="B691" i="16"/>
  <c r="B724" i="16"/>
  <c r="B685" i="16"/>
  <c r="B881" i="16"/>
  <c r="C881" i="16" s="1"/>
  <c r="AC881" i="6" s="1"/>
  <c r="B636" i="16"/>
  <c r="B1048" i="16"/>
  <c r="B549" i="16"/>
  <c r="B1054" i="16"/>
  <c r="C1054" i="16" s="1"/>
  <c r="AC1054" i="6" s="1"/>
  <c r="B1142" i="16"/>
  <c r="B994" i="16"/>
  <c r="B777" i="16"/>
  <c r="C777" i="16" s="1"/>
  <c r="AC777" i="6" s="1"/>
  <c r="B1018" i="16"/>
  <c r="C1018" i="16" s="1"/>
  <c r="AC1018" i="6" s="1"/>
  <c r="B874" i="16"/>
  <c r="B1167" i="16"/>
  <c r="B603" i="16"/>
  <c r="B977" i="16"/>
  <c r="B855" i="16"/>
  <c r="B157" i="16"/>
  <c r="B118" i="16"/>
  <c r="B488" i="16"/>
  <c r="B427" i="16"/>
  <c r="B492" i="16"/>
  <c r="B457" i="16"/>
  <c r="B439" i="16"/>
  <c r="B826" i="16"/>
  <c r="B705" i="16"/>
  <c r="B1127" i="16"/>
  <c r="C1127" i="16" s="1"/>
  <c r="AC1127" i="6" s="1"/>
  <c r="B580" i="16"/>
  <c r="B1263" i="16"/>
  <c r="B1319" i="16"/>
  <c r="B1188" i="16"/>
  <c r="B923" i="16"/>
  <c r="C923" i="16" s="1"/>
  <c r="AC923" i="6" s="1"/>
  <c r="B1310" i="16"/>
  <c r="B1373" i="16"/>
  <c r="B1258" i="16"/>
  <c r="C1258" i="16" s="1"/>
  <c r="AC1258" i="6" s="1"/>
  <c r="B268" i="16"/>
  <c r="B754" i="16"/>
  <c r="B806" i="16"/>
  <c r="B1095" i="16"/>
  <c r="C1095" i="16" s="1"/>
  <c r="AC1095" i="6" s="1"/>
  <c r="B996" i="16"/>
  <c r="B887" i="16"/>
  <c r="B1115" i="16"/>
  <c r="B125" i="16"/>
  <c r="B490" i="16"/>
  <c r="B637" i="16"/>
  <c r="B252" i="16"/>
  <c r="B350" i="16"/>
  <c r="B65" i="16"/>
  <c r="B85" i="16"/>
  <c r="B323" i="16"/>
  <c r="B530" i="16"/>
  <c r="B502" i="16"/>
  <c r="B601" i="16"/>
  <c r="B70" i="16"/>
  <c r="B274" i="16"/>
  <c r="B197" i="16"/>
  <c r="B140" i="16"/>
  <c r="B355" i="16"/>
  <c r="B587" i="16"/>
  <c r="B69" i="16"/>
  <c r="B577" i="16"/>
  <c r="B811" i="16"/>
  <c r="B1012" i="16"/>
  <c r="B893" i="16"/>
  <c r="B1070" i="16"/>
  <c r="B1398" i="16"/>
  <c r="B473" i="16"/>
  <c r="B1038" i="16"/>
  <c r="C1038" i="16" s="1"/>
  <c r="AC1038" i="6" s="1"/>
  <c r="B1325" i="16"/>
  <c r="B907" i="16"/>
  <c r="B1170" i="16"/>
  <c r="C1170" i="16" s="1"/>
  <c r="AC1170" i="6" s="1"/>
  <c r="B1152" i="16"/>
  <c r="B1220" i="16"/>
  <c r="B1270" i="16"/>
  <c r="B107" i="16"/>
  <c r="B175" i="16"/>
  <c r="B400" i="16"/>
  <c r="B555" i="16"/>
  <c r="B595" i="16"/>
  <c r="B886" i="16"/>
  <c r="B179" i="16"/>
  <c r="B239" i="16"/>
  <c r="B515" i="16"/>
  <c r="B658" i="16"/>
  <c r="B821" i="16"/>
  <c r="B1079" i="16"/>
  <c r="B201" i="16"/>
  <c r="B391" i="16"/>
  <c r="B596" i="16"/>
  <c r="B586" i="16"/>
  <c r="B471" i="16"/>
  <c r="B846" i="16"/>
  <c r="B468" i="16"/>
  <c r="B930" i="16"/>
  <c r="B897" i="16"/>
  <c r="C897" i="16" s="1"/>
  <c r="AC897" i="6" s="1"/>
  <c r="B1063" i="16"/>
  <c r="C1063" i="16" s="1"/>
  <c r="AC1063" i="6" s="1"/>
  <c r="B591" i="16"/>
  <c r="B1231" i="16"/>
  <c r="B1210" i="16"/>
  <c r="C1210" i="16" s="1"/>
  <c r="AC1210" i="6" s="1"/>
  <c r="B1288" i="16"/>
  <c r="C1288" i="16" s="1"/>
  <c r="AC1288" i="6" s="1"/>
  <c r="B95" i="16"/>
  <c r="B74" i="16"/>
  <c r="B222" i="16"/>
  <c r="B133" i="16"/>
  <c r="B289" i="16"/>
  <c r="B556" i="16"/>
  <c r="B590" i="16"/>
  <c r="B575" i="16"/>
  <c r="B614" i="16"/>
  <c r="B799" i="16"/>
  <c r="B649" i="16"/>
  <c r="B850" i="16"/>
  <c r="B1135" i="16"/>
  <c r="B828" i="16"/>
  <c r="B765" i="16"/>
  <c r="C765" i="16" s="1"/>
  <c r="AC765" i="6" s="1"/>
  <c r="B116" i="16"/>
  <c r="B275" i="16"/>
  <c r="B109" i="16"/>
  <c r="B190" i="16"/>
  <c r="B354" i="16"/>
  <c r="B553" i="16"/>
  <c r="B703" i="16"/>
  <c r="B827" i="16"/>
  <c r="C827" i="16" s="1"/>
  <c r="AC827" i="6" s="1"/>
  <c r="B215" i="16"/>
  <c r="B259" i="16"/>
  <c r="B98" i="16"/>
  <c r="B527" i="16"/>
  <c r="B248" i="16"/>
  <c r="B813" i="16"/>
  <c r="B901" i="16"/>
  <c r="B629" i="16"/>
  <c r="B337" i="16"/>
  <c r="B572" i="16"/>
  <c r="B674" i="16"/>
  <c r="B1189" i="16"/>
  <c r="C1189" i="16" s="1"/>
  <c r="AC1189" i="6" s="1"/>
  <c r="B1329" i="16"/>
  <c r="B965" i="16"/>
  <c r="B1358" i="16"/>
  <c r="B981" i="16"/>
  <c r="C981" i="16" s="1"/>
  <c r="AC981" i="6" s="1"/>
  <c r="B1195" i="16"/>
  <c r="C1195" i="16" s="1"/>
  <c r="AC1195" i="6" s="1"/>
  <c r="B975" i="16"/>
  <c r="B1173" i="16"/>
  <c r="B1032" i="16"/>
  <c r="C1032" i="16" s="1"/>
  <c r="AC1032" i="6" s="1"/>
  <c r="B620" i="16"/>
  <c r="B1174" i="16"/>
  <c r="B761" i="16"/>
  <c r="B1198" i="16"/>
  <c r="C1198" i="16" s="1"/>
  <c r="AC1198" i="6" s="1"/>
  <c r="B1303" i="16"/>
  <c r="B403" i="16"/>
  <c r="B1154" i="16"/>
  <c r="B1214" i="16"/>
  <c r="B1228" i="16"/>
  <c r="B1260" i="16"/>
  <c r="C1260" i="16" s="1"/>
  <c r="AC1260" i="6" s="1"/>
  <c r="B1292" i="16"/>
  <c r="B1340" i="16"/>
  <c r="C1340" i="16" s="1"/>
  <c r="AC1340" i="6" s="1"/>
  <c r="B1278" i="16"/>
  <c r="C1278" i="16" s="1"/>
  <c r="AC1278" i="6" s="1"/>
  <c r="B63" i="16"/>
  <c r="B138" i="16"/>
  <c r="B480" i="16"/>
  <c r="B363" i="16"/>
  <c r="B566" i="16"/>
  <c r="B722" i="16"/>
  <c r="B825" i="16"/>
  <c r="C825" i="16" s="1"/>
  <c r="AC825" i="6" s="1"/>
  <c r="B972" i="16"/>
  <c r="C972" i="16" s="1"/>
  <c r="AC972" i="6" s="1"/>
  <c r="B832" i="16"/>
  <c r="B954" i="16"/>
  <c r="B1109" i="16"/>
  <c r="C1109" i="16" s="1"/>
  <c r="AC1109" i="6" s="1"/>
  <c r="B132" i="16"/>
  <c r="B469" i="16"/>
  <c r="B581" i="16"/>
  <c r="B429" i="16"/>
  <c r="B696" i="16"/>
  <c r="B154" i="16"/>
  <c r="B715" i="16"/>
  <c r="B160" i="16"/>
  <c r="B630" i="16"/>
  <c r="B1105" i="16"/>
  <c r="B1197" i="16"/>
  <c r="B1148" i="16"/>
  <c r="C1148" i="16" s="1"/>
  <c r="AC1148" i="6" s="1"/>
  <c r="B1241" i="16"/>
  <c r="C1241" i="16" s="1"/>
  <c r="AC1241" i="6" s="1"/>
  <c r="B870" i="16"/>
  <c r="B1185" i="16"/>
  <c r="B1273" i="16"/>
  <c r="C1273" i="16" s="1"/>
  <c r="AC1273" i="6" s="1"/>
  <c r="B1321" i="16"/>
  <c r="B563" i="16"/>
  <c r="B900" i="16"/>
  <c r="B1062" i="16"/>
  <c r="C1062" i="16" s="1"/>
  <c r="AC1062" i="6" s="1"/>
  <c r="B686" i="16"/>
  <c r="B19" i="16"/>
  <c r="B1367" i="16"/>
  <c r="B1255" i="16"/>
  <c r="C1255" i="16" s="1"/>
  <c r="AC1255" i="6" s="1"/>
  <c r="B537" i="16"/>
  <c r="B1253" i="16"/>
  <c r="B46" i="16"/>
  <c r="B297" i="16"/>
  <c r="B33" i="16"/>
  <c r="B224" i="16"/>
  <c r="B411" i="16"/>
  <c r="B61" i="16"/>
  <c r="B437" i="16"/>
  <c r="B104" i="16"/>
  <c r="B415" i="16"/>
  <c r="B529" i="16"/>
  <c r="B713" i="16"/>
  <c r="B753" i="16"/>
  <c r="B904" i="16"/>
  <c r="B1371" i="16"/>
  <c r="B708" i="16"/>
  <c r="B605" i="16"/>
  <c r="B1129" i="16"/>
  <c r="B1158" i="16"/>
  <c r="C1158" i="16" s="1"/>
  <c r="AC1158" i="6" s="1"/>
  <c r="B1251" i="16"/>
  <c r="C1251" i="16" s="1"/>
  <c r="AC1251" i="6" s="1"/>
  <c r="B882" i="16"/>
  <c r="C882" i="16" s="1"/>
  <c r="AC882" i="6" s="1"/>
  <c r="B1045" i="16"/>
  <c r="B670" i="16"/>
  <c r="B751" i="16"/>
  <c r="B220" i="16"/>
  <c r="B111" i="16"/>
  <c r="B381" i="16"/>
  <c r="B505" i="16"/>
  <c r="B608" i="16"/>
  <c r="B776" i="16"/>
  <c r="B963" i="16"/>
  <c r="C963" i="16" s="1"/>
  <c r="AC963" i="6" s="1"/>
  <c r="B817" i="16"/>
  <c r="B1092" i="16"/>
  <c r="C1092" i="16" s="1"/>
  <c r="AC1092" i="6" s="1"/>
  <c r="B1163" i="16"/>
  <c r="B1323" i="16"/>
  <c r="C1323" i="16" s="1"/>
  <c r="AC1323" i="6" s="1"/>
  <c r="B1029" i="16"/>
  <c r="B1272" i="16"/>
  <c r="B1352" i="16"/>
  <c r="B1222" i="16"/>
  <c r="C1222" i="16" s="1"/>
  <c r="AC1222" i="6" s="1"/>
  <c r="B1290" i="16"/>
  <c r="B1330" i="16"/>
  <c r="B695" i="16"/>
  <c r="B42" i="16"/>
  <c r="B246" i="16"/>
  <c r="B448" i="16"/>
  <c r="B300" i="16"/>
  <c r="B635" i="16"/>
  <c r="B931" i="16"/>
  <c r="C931" i="16" s="1"/>
  <c r="AC931" i="6" s="1"/>
  <c r="B265" i="16"/>
  <c r="B31" i="16"/>
  <c r="B688" i="16"/>
  <c r="B1281" i="16"/>
  <c r="B153" i="16"/>
  <c r="B161" i="16"/>
  <c r="B303" i="16"/>
  <c r="B506" i="16"/>
  <c r="B312" i="16"/>
  <c r="B569" i="16"/>
  <c r="B564" i="16"/>
  <c r="B610" i="16"/>
  <c r="B798" i="16"/>
  <c r="C798" i="16" s="1"/>
  <c r="AC798" i="6" s="1"/>
  <c r="B999" i="16"/>
  <c r="B534" i="16"/>
  <c r="B517" i="16"/>
  <c r="B858" i="16"/>
  <c r="C858" i="16" s="1"/>
  <c r="AC858" i="6" s="1"/>
  <c r="B1097" i="16"/>
  <c r="B483" i="16"/>
  <c r="B763" i="16"/>
  <c r="C763" i="16" s="1"/>
  <c r="AC763" i="6" s="1"/>
  <c r="B979" i="16"/>
  <c r="B514" i="16"/>
  <c r="B1370" i="16"/>
  <c r="B720" i="16"/>
  <c r="B864" i="16"/>
  <c r="B957" i="16"/>
  <c r="B1269" i="16"/>
  <c r="C1269" i="16" s="1"/>
  <c r="AC1269" i="6" s="1"/>
  <c r="B1179" i="16"/>
  <c r="C1179" i="16" s="1"/>
  <c r="AC1179" i="6" s="1"/>
  <c r="B689" i="16"/>
  <c r="B1035" i="16"/>
  <c r="B1100" i="16"/>
  <c r="C1100" i="16" s="1"/>
  <c r="AC1100" i="6" s="1"/>
  <c r="B838" i="16"/>
  <c r="C838" i="16" s="1"/>
  <c r="AC838" i="6" s="1"/>
  <c r="B1031" i="16"/>
  <c r="C1031" i="16" s="1"/>
  <c r="AC1031" i="6" s="1"/>
  <c r="B1112" i="16"/>
  <c r="B465" i="16"/>
  <c r="B918" i="16"/>
  <c r="C918" i="16" s="1"/>
  <c r="AC918" i="6" s="1"/>
  <c r="B1186" i="16"/>
  <c r="B741" i="16"/>
  <c r="B925" i="16"/>
  <c r="B1177" i="16"/>
  <c r="B844" i="16"/>
  <c r="C844" i="16" s="1"/>
  <c r="AC844" i="6" s="1"/>
  <c r="B1219" i="16"/>
  <c r="B1259" i="16"/>
  <c r="B1327" i="16"/>
  <c r="C1327" i="16" s="1"/>
  <c r="AC1327" i="6" s="1"/>
  <c r="B1052" i="16"/>
  <c r="B1395" i="16"/>
  <c r="B1390" i="16"/>
  <c r="C1390" i="16" s="1"/>
  <c r="AC1390" i="6" s="1"/>
  <c r="B1060" i="16"/>
  <c r="B314" i="16"/>
  <c r="B1153" i="16"/>
  <c r="B1008" i="16"/>
  <c r="B985" i="16"/>
  <c r="B1227" i="16"/>
  <c r="C1227" i="16" s="1"/>
  <c r="AC1227" i="6" s="1"/>
  <c r="B1283" i="16"/>
  <c r="B768" i="16"/>
  <c r="C768" i="16" s="1"/>
  <c r="AC768" i="6" s="1"/>
  <c r="B1140" i="16"/>
  <c r="B1003" i="16"/>
  <c r="B1206" i="16"/>
  <c r="B1252" i="16"/>
  <c r="C1252" i="16" s="1"/>
  <c r="AC1252" i="6" s="1"/>
  <c r="B1332" i="16"/>
  <c r="C1332" i="16" s="1"/>
  <c r="AC1332" i="6" s="1"/>
  <c r="B1300" i="16"/>
  <c r="C1300" i="16" s="1"/>
  <c r="AC1300" i="6" s="1"/>
  <c r="B1234" i="16"/>
  <c r="B1342" i="16"/>
  <c r="C1342" i="16" s="1"/>
  <c r="AC1342" i="6" s="1"/>
  <c r="B99" i="16"/>
  <c r="B86" i="16"/>
  <c r="B72" i="16"/>
  <c r="B186" i="16"/>
  <c r="B43" i="16"/>
  <c r="B329" i="16"/>
  <c r="B491" i="16"/>
  <c r="B531" i="16"/>
  <c r="B495" i="16"/>
  <c r="B651" i="16"/>
  <c r="B647" i="16"/>
  <c r="B949" i="16"/>
  <c r="B1119" i="16"/>
  <c r="B1106" i="16"/>
  <c r="B771" i="16"/>
  <c r="B1093" i="16"/>
  <c r="B935" i="16"/>
  <c r="C935" i="16" s="1"/>
  <c r="AC935" i="6" s="1"/>
  <c r="B1026" i="16"/>
  <c r="B20" i="16"/>
  <c r="B143" i="16"/>
  <c r="B501" i="16"/>
  <c r="B50" i="16"/>
  <c r="B583" i="16"/>
  <c r="B892" i="16"/>
  <c r="C892" i="16" s="1"/>
  <c r="AC892" i="6" s="1"/>
  <c r="B869" i="16"/>
  <c r="C869" i="16" s="1"/>
  <c r="AC869" i="6" s="1"/>
  <c r="B755" i="16"/>
  <c r="B867" i="16"/>
  <c r="B410" i="16"/>
  <c r="B180" i="16"/>
  <c r="B22" i="16"/>
  <c r="B493" i="16"/>
  <c r="B216" i="16"/>
  <c r="B232" i="16"/>
  <c r="B489" i="16"/>
  <c r="B369" i="16"/>
  <c r="B250" i="16"/>
  <c r="B584" i="16"/>
  <c r="B367" i="16"/>
  <c r="B338" i="16"/>
  <c r="B150" i="16"/>
  <c r="B475" i="16"/>
  <c r="B142" i="16"/>
  <c r="B778" i="16"/>
  <c r="B280" i="16"/>
  <c r="B594" i="16"/>
  <c r="B315" i="16"/>
  <c r="B700" i="16"/>
  <c r="B615" i="16"/>
  <c r="B1120" i="16"/>
  <c r="C1120" i="16" s="1"/>
  <c r="AC1120" i="6" s="1"/>
  <c r="B1065" i="16"/>
  <c r="B1379" i="16"/>
  <c r="B1309" i="16"/>
  <c r="C1309" i="16" s="1"/>
  <c r="AC1309" i="6" s="1"/>
  <c r="B937" i="16"/>
  <c r="C937" i="16" s="1"/>
  <c r="AC937" i="6" s="1"/>
  <c r="B1088" i="16"/>
  <c r="B913" i="16"/>
  <c r="B1191" i="16"/>
  <c r="B588" i="16"/>
  <c r="B956" i="16"/>
  <c r="B1058" i="16"/>
  <c r="B938" i="16"/>
  <c r="C938" i="16" s="1"/>
  <c r="AC938" i="6" s="1"/>
  <c r="B1172" i="16"/>
  <c r="C1172" i="16" s="1"/>
  <c r="AC1172" i="6" s="1"/>
  <c r="B1405" i="16"/>
  <c r="C1405" i="16" s="1"/>
  <c r="AC1405" i="6" s="1"/>
  <c r="B1295" i="16"/>
  <c r="B1351" i="16"/>
  <c r="C1351" i="16" s="1"/>
  <c r="AC1351" i="6" s="1"/>
  <c r="B830" i="16"/>
  <c r="B1144" i="16"/>
  <c r="B1192" i="16"/>
  <c r="B1212" i="16"/>
  <c r="C1212" i="16" s="1"/>
  <c r="AC1212" i="6" s="1"/>
  <c r="B1224" i="16"/>
  <c r="C1224" i="16" s="1"/>
  <c r="AC1224" i="6" s="1"/>
  <c r="B1256" i="16"/>
  <c r="B1336" i="16"/>
  <c r="B1308" i="16"/>
  <c r="C1308" i="16" s="1"/>
  <c r="AC1308" i="6" s="1"/>
  <c r="B1238" i="16"/>
  <c r="C1238" i="16" s="1"/>
  <c r="AC1238" i="6" s="1"/>
  <c r="B1274" i="16"/>
  <c r="B8" i="16"/>
  <c r="B148" i="16"/>
  <c r="B172" i="16"/>
  <c r="B528" i="16"/>
  <c r="B731" i="16"/>
  <c r="B815" i="16"/>
  <c r="C815" i="16" s="1"/>
  <c r="AC815" i="6" s="1"/>
  <c r="B888" i="16"/>
  <c r="B964" i="16"/>
  <c r="B829" i="16"/>
  <c r="B939" i="16"/>
  <c r="C939" i="16" s="1"/>
  <c r="AC939" i="6" s="1"/>
  <c r="B903" i="16"/>
  <c r="C903" i="16" s="1"/>
  <c r="AC903" i="6" s="1"/>
  <c r="B1086" i="16"/>
  <c r="B1017" i="16"/>
  <c r="B189" i="16"/>
  <c r="B540" i="16"/>
  <c r="B1025" i="16"/>
  <c r="B1087" i="16"/>
  <c r="B7" i="16"/>
  <c r="B145" i="16"/>
  <c r="B81" i="16"/>
  <c r="B213" i="16"/>
  <c r="B202" i="16"/>
  <c r="B228" i="16"/>
  <c r="B261" i="16"/>
  <c r="B443" i="16"/>
  <c r="B379" i="16"/>
  <c r="B351" i="16"/>
  <c r="B1312" i="16"/>
  <c r="B1242" i="16"/>
  <c r="B1314" i="16"/>
  <c r="B10" i="16"/>
  <c r="B17" i="16"/>
  <c r="B158" i="16"/>
  <c r="B192" i="16"/>
  <c r="B76" i="16"/>
  <c r="B235" i="16"/>
  <c r="B44" i="16"/>
  <c r="B182" i="16"/>
  <c r="B151" i="16"/>
  <c r="B301" i="16"/>
  <c r="B386" i="16"/>
  <c r="B430" i="16"/>
  <c r="B764" i="16"/>
  <c r="C764" i="16" s="1"/>
  <c r="AC764" i="6" s="1"/>
  <c r="B347" i="16"/>
  <c r="B739" i="16"/>
  <c r="B607" i="16"/>
  <c r="B742" i="16"/>
  <c r="B639" i="16"/>
  <c r="B836" i="16"/>
  <c r="B693" i="16"/>
  <c r="B912" i="16"/>
  <c r="B681" i="16"/>
  <c r="B868" i="16"/>
  <c r="B772" i="16"/>
  <c r="C772" i="16" s="1"/>
  <c r="AC772" i="6" s="1"/>
  <c r="B861" i="16"/>
  <c r="B710" i="16"/>
  <c r="B803" i="16"/>
  <c r="B943" i="16"/>
  <c r="B1071" i="16"/>
  <c r="B84" i="16"/>
  <c r="B249" i="16"/>
  <c r="B257" i="16"/>
  <c r="B165" i="16"/>
  <c r="B93" i="16"/>
  <c r="B271" i="16"/>
  <c r="B210" i="16"/>
  <c r="B129" i="16"/>
  <c r="B230" i="16"/>
  <c r="B117" i="16"/>
  <c r="B294" i="16"/>
  <c r="B496" i="16"/>
  <c r="B292" i="16"/>
  <c r="B451" i="16"/>
  <c r="B435" i="16"/>
  <c r="B542" i="16"/>
  <c r="B626" i="16"/>
  <c r="B375" i="16"/>
  <c r="B260" i="16"/>
  <c r="B538" i="16"/>
  <c r="B598" i="16"/>
  <c r="B308" i="16"/>
  <c r="B264" i="16"/>
  <c r="B579" i="16"/>
  <c r="B417" i="16"/>
  <c r="B706" i="16"/>
  <c r="B359" i="16"/>
  <c r="B624" i="16"/>
  <c r="B889" i="16"/>
  <c r="B395" i="16"/>
  <c r="B785" i="16"/>
  <c r="C785" i="16" s="1"/>
  <c r="AC785" i="6" s="1"/>
  <c r="B991" i="16"/>
  <c r="B683" i="16"/>
  <c r="B909" i="16"/>
  <c r="B428" i="16"/>
  <c r="B796" i="16"/>
  <c r="B919" i="16"/>
  <c r="B1132" i="16"/>
  <c r="B667" i="16"/>
  <c r="B800" i="16"/>
  <c r="C800" i="16" s="1"/>
  <c r="AC800" i="6" s="1"/>
  <c r="B1096" i="16"/>
  <c r="B1213" i="16"/>
  <c r="B783" i="16"/>
  <c r="C783" i="16" s="1"/>
  <c r="AC783" i="6" s="1"/>
  <c r="B967" i="16"/>
  <c r="C967" i="16" s="1"/>
  <c r="AC967" i="6" s="1"/>
  <c r="B1124" i="16"/>
  <c r="C1124" i="16" s="1"/>
  <c r="AC1124" i="6" s="1"/>
  <c r="B544" i="16"/>
  <c r="B983" i="16"/>
  <c r="C983" i="16" s="1"/>
  <c r="AC983" i="6" s="1"/>
  <c r="B1359" i="16"/>
  <c r="B627" i="16"/>
  <c r="B1099" i="16"/>
  <c r="B1375" i="16"/>
  <c r="C1375" i="16" s="1"/>
  <c r="AC1375" i="6" s="1"/>
  <c r="B1037" i="16"/>
  <c r="C1037" i="16" s="1"/>
  <c r="AC1037" i="6" s="1"/>
  <c r="B1200" i="16"/>
  <c r="B872" i="16"/>
  <c r="B1053" i="16"/>
  <c r="B1267" i="16"/>
  <c r="B1139" i="16"/>
  <c r="B1207" i="16"/>
  <c r="B1239" i="16"/>
  <c r="C1239" i="16" s="1"/>
  <c r="AC1239" i="6" s="1"/>
  <c r="B1307" i="16"/>
  <c r="B533" i="16"/>
  <c r="B1016" i="16"/>
  <c r="B752" i="16"/>
  <c r="C752" i="16" s="1"/>
  <c r="AC752" i="6" s="1"/>
  <c r="B1024" i="16"/>
  <c r="B1166" i="16"/>
  <c r="B101" i="16"/>
  <c r="B1028" i="16"/>
  <c r="B1216" i="16"/>
  <c r="C1216" i="16" s="1"/>
  <c r="AC1216" i="6" s="1"/>
  <c r="B1232" i="16"/>
  <c r="B1264" i="16"/>
  <c r="B1296" i="16"/>
  <c r="B1344" i="16"/>
  <c r="C1344" i="16" s="1"/>
  <c r="AC1344" i="6" s="1"/>
  <c r="B1023" i="16"/>
  <c r="B942" i="16"/>
  <c r="B1346" i="16"/>
  <c r="C1346" i="16" s="1"/>
  <c r="AC1346" i="6" s="1"/>
  <c r="B1250" i="16"/>
  <c r="C1250" i="16" s="1"/>
  <c r="AC1250" i="6" s="1"/>
  <c r="B1282" i="16"/>
  <c r="B1318" i="16"/>
  <c r="B12" i="16"/>
  <c r="B24" i="16"/>
  <c r="B146" i="16"/>
  <c r="B37" i="16"/>
  <c r="B166" i="16"/>
  <c r="B106" i="16"/>
  <c r="B243" i="16"/>
  <c r="B178" i="16"/>
  <c r="B62" i="16"/>
  <c r="B183" i="16"/>
  <c r="B184" i="16"/>
  <c r="B378" i="16"/>
  <c r="B195" i="16"/>
  <c r="B307" i="16"/>
  <c r="B389" i="16"/>
  <c r="B499" i="16"/>
  <c r="B330" i="16"/>
  <c r="B397" i="16"/>
  <c r="B767" i="16"/>
  <c r="B638" i="16"/>
  <c r="B747" i="16"/>
  <c r="C747" i="16" s="1"/>
  <c r="AC747" i="6" s="1"/>
  <c r="B641" i="16"/>
  <c r="B585" i="16"/>
  <c r="B678" i="16"/>
  <c r="B856" i="16"/>
  <c r="C856" i="16" s="1"/>
  <c r="AC856" i="6" s="1"/>
  <c r="B916" i="16"/>
  <c r="C916" i="16" s="1"/>
  <c r="AC916" i="6" s="1"/>
  <c r="B989" i="16"/>
  <c r="C989" i="16" s="1"/>
  <c r="AC989" i="6" s="1"/>
  <c r="B879" i="16"/>
  <c r="B840" i="16"/>
  <c r="C840" i="16" s="1"/>
  <c r="AC840" i="6" s="1"/>
  <c r="B860" i="16"/>
  <c r="B819" i="16"/>
  <c r="C819" i="16" s="1"/>
  <c r="AC819" i="6" s="1"/>
  <c r="B812" i="16"/>
  <c r="B1002" i="16"/>
  <c r="B1128" i="16"/>
  <c r="C1128" i="16" s="1"/>
  <c r="AC1128" i="6" s="1"/>
  <c r="B234" i="16"/>
  <c r="B253" i="16"/>
  <c r="B124" i="16"/>
  <c r="B316" i="16"/>
  <c r="B551" i="16"/>
  <c r="B854" i="16"/>
  <c r="B592" i="16"/>
  <c r="B343" i="16"/>
  <c r="B281" i="16"/>
  <c r="B782" i="16"/>
  <c r="B362" i="16"/>
  <c r="B953" i="16"/>
  <c r="B934" i="16"/>
  <c r="B980" i="16"/>
  <c r="B609" i="16"/>
  <c r="B245" i="16"/>
  <c r="B727" i="16"/>
  <c r="B82" i="16"/>
  <c r="B54" i="16"/>
  <c r="B446" i="16"/>
  <c r="B718" i="16"/>
  <c r="B1162" i="16"/>
  <c r="B1201" i="16"/>
  <c r="C1201" i="16" s="1"/>
  <c r="AC1201" i="6" s="1"/>
  <c r="B945" i="16"/>
  <c r="C945" i="16" s="1"/>
  <c r="AC945" i="6" s="1"/>
  <c r="B1404" i="16"/>
  <c r="B1357" i="16"/>
  <c r="B726" i="16"/>
  <c r="C726" i="16" s="1"/>
  <c r="AC726" i="6" s="1"/>
  <c r="B959" i="16"/>
  <c r="C959" i="16" s="1"/>
  <c r="AC959" i="6" s="1"/>
  <c r="B650" i="16"/>
  <c r="B407" i="16"/>
  <c r="B862" i="16"/>
  <c r="C862" i="16" s="1"/>
  <c r="AC862" i="6" s="1"/>
  <c r="B1257" i="16"/>
  <c r="C1257" i="16" s="1"/>
  <c r="AC1257" i="6" s="1"/>
  <c r="B57" i="16"/>
  <c r="B336" i="16"/>
  <c r="B73" i="16"/>
  <c r="B242" i="16"/>
  <c r="B423" i="16"/>
  <c r="B9" i="16"/>
  <c r="B97" i="16"/>
  <c r="B445" i="16"/>
  <c r="B15" i="16"/>
  <c r="B108" i="16"/>
  <c r="B438" i="16"/>
  <c r="B729" i="16"/>
  <c r="C729" i="16" s="1"/>
  <c r="AC729" i="6" s="1"/>
  <c r="B728" i="16"/>
  <c r="C728" i="16" s="1"/>
  <c r="AC728" i="6" s="1"/>
  <c r="B470" i="16"/>
  <c r="B955" i="16"/>
  <c r="B807" i="16"/>
  <c r="B612" i="16"/>
  <c r="B1138" i="16"/>
  <c r="B843" i="16"/>
  <c r="C843" i="16" s="1"/>
  <c r="AC843" i="6" s="1"/>
  <c r="B1141" i="16"/>
  <c r="C1141" i="16" s="1"/>
  <c r="AC1141" i="6" s="1"/>
  <c r="B1337" i="16"/>
  <c r="B936" i="16"/>
  <c r="B1110" i="16"/>
  <c r="C1110" i="16" s="1"/>
  <c r="AC1110" i="6" s="1"/>
  <c r="B662" i="16"/>
  <c r="B1055" i="16"/>
  <c r="B712" i="16"/>
  <c r="B164" i="16"/>
  <c r="B320" i="16"/>
  <c r="B231" i="16"/>
  <c r="B306" i="16"/>
  <c r="B293" i="16"/>
  <c r="B309" i="16"/>
  <c r="B561" i="16"/>
  <c r="B436" i="16"/>
  <c r="B622" i="16"/>
  <c r="B634" i="16"/>
  <c r="B952" i="16"/>
  <c r="B809" i="16"/>
  <c r="B905" i="16"/>
  <c r="C905" i="16" s="1"/>
  <c r="AC905" i="6" s="1"/>
  <c r="B1078" i="16"/>
  <c r="B697" i="16"/>
  <c r="B513" i="16"/>
  <c r="B971" i="16"/>
  <c r="C971" i="16" s="1"/>
  <c r="AC971" i="6" s="1"/>
  <c r="B1245" i="16"/>
  <c r="C1245" i="16" s="1"/>
  <c r="AC1245" i="6" s="1"/>
  <c r="B780" i="16"/>
  <c r="B1009" i="16"/>
  <c r="B1111" i="16"/>
  <c r="C1111" i="16" s="1"/>
  <c r="AC1111" i="6" s="1"/>
  <c r="B431" i="16"/>
  <c r="B966" i="16"/>
  <c r="B1401" i="16"/>
  <c r="B1393" i="16"/>
  <c r="B1215" i="16"/>
  <c r="B1247" i="16"/>
  <c r="C1247" i="16" s="1"/>
  <c r="AC1247" i="6" s="1"/>
  <c r="B1046" i="16"/>
  <c r="B1076" i="16"/>
  <c r="C1076" i="16" s="1"/>
  <c r="AC1076" i="6" s="1"/>
  <c r="B725" i="16"/>
  <c r="C725" i="16" s="1"/>
  <c r="AC725" i="6" s="1"/>
  <c r="B1074" i="16"/>
  <c r="B1240" i="16"/>
  <c r="B356" i="16"/>
  <c r="B988" i="16"/>
  <c r="C988" i="16" s="1"/>
  <c r="AC988" i="6" s="1"/>
  <c r="B1285" i="16"/>
  <c r="C1285" i="16" s="1"/>
  <c r="AC1285" i="6" s="1"/>
  <c r="B120" i="16"/>
  <c r="B1042" i="16"/>
  <c r="C1042" i="16" s="1"/>
  <c r="AC1042" i="6" s="1"/>
  <c r="B398" i="16"/>
  <c r="B373" i="16"/>
  <c r="B494" i="16"/>
  <c r="B318" i="16"/>
  <c r="B1146" i="16"/>
  <c r="B982" i="16"/>
  <c r="B1176" i="16"/>
  <c r="B1155" i="16"/>
  <c r="C1155" i="16" s="1"/>
  <c r="AC1155" i="6" s="1"/>
  <c r="B1196" i="16"/>
  <c r="C1196" i="16" s="1"/>
  <c r="AC1196" i="6" s="1"/>
  <c r="B1287" i="16"/>
  <c r="B1385" i="16"/>
  <c r="B775" i="16"/>
  <c r="C775" i="16" s="1"/>
  <c r="AC775" i="6" s="1"/>
  <c r="B1331" i="16"/>
  <c r="C1331" i="16" s="1"/>
  <c r="AC1331" i="6" s="1"/>
  <c r="B801" i="16"/>
  <c r="B1226" i="16"/>
  <c r="B1262" i="16"/>
  <c r="C1262" i="16" s="1"/>
  <c r="AC1262" i="6" s="1"/>
  <c r="B223" i="16"/>
  <c r="B342" i="16"/>
  <c r="B474" i="16"/>
  <c r="B789" i="16"/>
  <c r="C789" i="16" s="1"/>
  <c r="AC789" i="6" s="1"/>
  <c r="B426" i="16"/>
  <c r="B673" i="16"/>
  <c r="B745" i="16"/>
  <c r="B618" i="16"/>
  <c r="B1014" i="16"/>
  <c r="C1014" i="16" s="1"/>
  <c r="AC1014" i="6" s="1"/>
  <c r="B421" i="16"/>
  <c r="B485" i="16"/>
  <c r="B366" i="16"/>
  <c r="B509" i="16"/>
  <c r="B558" i="16"/>
  <c r="B774" i="16"/>
  <c r="B698" i="16"/>
  <c r="B272" i="16"/>
  <c r="B383" i="16"/>
  <c r="B115" i="16"/>
  <c r="B554" i="16"/>
  <c r="B290" i="16"/>
  <c r="B1297" i="16"/>
  <c r="B876" i="16"/>
  <c r="B915" i="16"/>
  <c r="B1335" i="16"/>
  <c r="C1335" i="16" s="1"/>
  <c r="AC1335" i="6" s="1"/>
  <c r="B1113" i="16"/>
  <c r="B1377" i="16"/>
  <c r="B744" i="16"/>
  <c r="C744" i="16" s="1"/>
  <c r="AC744" i="6" s="1"/>
  <c r="B1347" i="16"/>
  <c r="C1347" i="16" s="1"/>
  <c r="AC1347" i="6" s="1"/>
  <c r="B1208" i="16"/>
  <c r="B1361" i="16"/>
  <c r="B1284" i="16"/>
  <c r="C1284" i="16" s="1"/>
  <c r="AC1284" i="6" s="1"/>
  <c r="B1356" i="16"/>
  <c r="C1356" i="16" s="1"/>
  <c r="AC1356" i="6" s="1"/>
  <c r="B135" i="16"/>
  <c r="B163" i="16"/>
  <c r="B364" i="16"/>
  <c r="B543" i="16"/>
  <c r="B546" i="16"/>
  <c r="B709" i="16"/>
  <c r="B758" i="16"/>
  <c r="C758" i="16" s="1"/>
  <c r="AC758" i="6" s="1"/>
  <c r="B787" i="16"/>
  <c r="C787" i="16" s="1"/>
  <c r="AC787" i="6" s="1"/>
  <c r="B1069" i="16"/>
  <c r="C1069" i="16" s="1"/>
  <c r="AC1069" i="6" s="1"/>
  <c r="B902" i="16"/>
  <c r="B1102" i="16"/>
  <c r="C1102" i="16" s="1"/>
  <c r="AC1102" i="6" s="1"/>
  <c r="B393" i="16"/>
  <c r="B699" i="16"/>
  <c r="B322" i="16"/>
  <c r="B278" i="16"/>
  <c r="B53" i="16"/>
  <c r="B205" i="16"/>
  <c r="B194" i="16"/>
  <c r="B520" i="16"/>
  <c r="B519" i="16"/>
  <c r="B766" i="16"/>
  <c r="B1116" i="16"/>
  <c r="B1194" i="16"/>
  <c r="B176" i="16"/>
  <c r="B32" i="16"/>
  <c r="B226" i="16"/>
  <c r="B181" i="16"/>
  <c r="B360" i="16"/>
  <c r="B298" i="16"/>
  <c r="B394" i="16"/>
  <c r="B345" i="16"/>
  <c r="B617" i="16"/>
  <c r="B669" i="16"/>
  <c r="B200" i="16"/>
  <c r="B267" i="16"/>
  <c r="B45" i="16"/>
  <c r="B113" i="16"/>
  <c r="B370" i="16"/>
  <c r="B89" i="16"/>
  <c r="B532" i="16"/>
  <c r="B589" i="16"/>
  <c r="B582" i="16"/>
  <c r="B576" i="16"/>
  <c r="B358" i="16"/>
  <c r="B792" i="16"/>
  <c r="B313" i="16"/>
  <c r="B550" i="16"/>
  <c r="B990" i="16"/>
  <c r="B878" i="16"/>
  <c r="B203" i="16"/>
  <c r="B675" i="16"/>
  <c r="B906" i="16"/>
  <c r="C906" i="16" s="1"/>
  <c r="AC906" i="6" s="1"/>
  <c r="B1122" i="16"/>
  <c r="C1122" i="16" s="1"/>
  <c r="AC1122" i="6" s="1"/>
  <c r="B1082" i="16"/>
  <c r="B1386" i="16"/>
  <c r="B769" i="16"/>
  <c r="B522" i="16"/>
  <c r="B1077" i="16"/>
  <c r="B621" i="16"/>
  <c r="B1059" i="16"/>
  <c r="B978" i="16"/>
  <c r="B497" i="16"/>
  <c r="B1039" i="16"/>
  <c r="B1235" i="16"/>
  <c r="B392" i="16"/>
  <c r="B1021" i="16"/>
  <c r="B1369" i="16"/>
  <c r="B986" i="16"/>
  <c r="B217" i="16"/>
  <c r="B141" i="16"/>
  <c r="B244" i="16"/>
  <c r="B240" i="16"/>
  <c r="B221" i="16"/>
  <c r="B156" i="16"/>
  <c r="B273" i="16"/>
  <c r="B126" i="16"/>
  <c r="B317" i="16"/>
  <c r="B77" i="16"/>
  <c r="B296" i="16"/>
  <c r="B459" i="16"/>
  <c r="B263" i="16"/>
  <c r="B472" i="16"/>
  <c r="B559" i="16"/>
  <c r="B628" i="16"/>
  <c r="B405" i="16"/>
  <c r="B284" i="16"/>
  <c r="B547" i="16"/>
  <c r="B602" i="16"/>
  <c r="B597" i="16"/>
  <c r="B269" i="16"/>
  <c r="B606" i="16"/>
  <c r="B790" i="16"/>
  <c r="B933" i="16"/>
  <c r="B449" i="16"/>
  <c r="B444" i="16"/>
  <c r="B702" i="16"/>
  <c r="B895" i="16"/>
  <c r="B396" i="16"/>
  <c r="B600" i="16"/>
  <c r="B797" i="16"/>
  <c r="B1043" i="16"/>
  <c r="B687" i="16"/>
  <c r="B917" i="16"/>
  <c r="B452" i="16"/>
  <c r="B805" i="16"/>
  <c r="B1157" i="16"/>
  <c r="B676" i="16"/>
  <c r="B927" i="16"/>
  <c r="B1114" i="16"/>
  <c r="B1229" i="16"/>
  <c r="B808" i="16"/>
  <c r="B1133" i="16"/>
  <c r="B557" i="16"/>
  <c r="B1380" i="16"/>
  <c r="B736" i="16"/>
  <c r="B998" i="16"/>
  <c r="B1104" i="16"/>
  <c r="B1394" i="16"/>
  <c r="B960" i="16"/>
  <c r="B1108" i="16"/>
  <c r="B1203" i="16"/>
  <c r="B1171" i="16"/>
  <c r="B1381" i="16"/>
  <c r="B1190" i="16"/>
  <c r="B1075" i="16"/>
  <c r="B1184" i="16"/>
  <c r="B1211" i="16"/>
  <c r="B1243" i="16"/>
  <c r="B1311" i="16"/>
  <c r="B604" i="16"/>
  <c r="B948" i="16"/>
  <c r="B536" i="16"/>
  <c r="B1064" i="16"/>
  <c r="B770" i="16"/>
  <c r="B1049" i="16"/>
  <c r="B1047" i="16"/>
  <c r="B1365" i="16"/>
  <c r="B1236" i="16"/>
  <c r="B1268" i="16"/>
  <c r="B1316" i="16"/>
  <c r="B962" i="16"/>
  <c r="B1348" i="16"/>
  <c r="B1306" i="16"/>
  <c r="B1350" i="16"/>
  <c r="B1246" i="16"/>
  <c r="B1218" i="16"/>
  <c r="B1254" i="16"/>
  <c r="B1286" i="16"/>
  <c r="B1326" i="16"/>
  <c r="B11" i="16"/>
  <c r="B152" i="16"/>
  <c r="B51" i="16"/>
  <c r="B80" i="16"/>
  <c r="B40" i="16"/>
  <c r="B167" i="16"/>
  <c r="B305" i="16"/>
  <c r="B238" i="16"/>
  <c r="B100" i="16"/>
  <c r="B241" i="16"/>
  <c r="B199" i="16"/>
  <c r="B390" i="16"/>
  <c r="B335" i="16"/>
  <c r="B326" i="16"/>
  <c r="B631" i="16"/>
  <c r="B500" i="16"/>
  <c r="B401" i="16"/>
  <c r="B418" i="16"/>
  <c r="B781" i="16"/>
  <c r="B654" i="16"/>
  <c r="B748" i="16"/>
  <c r="B655" i="16"/>
  <c r="B640" i="16"/>
  <c r="B679" i="16"/>
  <c r="B535" i="16"/>
  <c r="B541" i="16"/>
  <c r="B920" i="16"/>
  <c r="B866" i="16"/>
  <c r="B1083" i="16"/>
  <c r="B896" i="16"/>
  <c r="B859" i="16"/>
  <c r="B911" i="16"/>
  <c r="B834" i="16"/>
  <c r="B735" i="16"/>
  <c r="B1027" i="16"/>
  <c r="B1013" i="16"/>
  <c r="B327" i="16"/>
  <c r="B110" i="16"/>
  <c r="B368" i="16"/>
  <c r="B348" i="16"/>
  <c r="B212" i="16"/>
  <c r="B340" i="16"/>
  <c r="B707" i="16"/>
  <c r="B60" i="16"/>
  <c r="B704" i="16"/>
  <c r="B420" i="16"/>
  <c r="B454" i="16"/>
  <c r="B810" i="16"/>
  <c r="B371" i="16"/>
  <c r="B665" i="16"/>
  <c r="B574" i="16"/>
  <c r="B976" i="16"/>
  <c r="B820" i="16"/>
  <c r="B247" i="16"/>
  <c r="B652" i="16"/>
  <c r="B385" i="16"/>
  <c r="B304" i="16"/>
  <c r="B759" i="16"/>
  <c r="B441" i="16"/>
  <c r="B1382" i="16"/>
  <c r="B1010" i="16"/>
  <c r="B1090" i="16"/>
  <c r="B1261" i="16"/>
  <c r="B1389" i="16"/>
  <c r="B1403" i="16"/>
  <c r="B1293" i="16"/>
  <c r="B48" i="16"/>
  <c r="B851" i="16"/>
  <c r="B1007" i="16"/>
  <c r="B1030" i="16"/>
  <c r="B645" i="16"/>
  <c r="B865" i="16"/>
  <c r="B191" i="16"/>
  <c r="B66" i="16"/>
  <c r="B409" i="16"/>
  <c r="B83" i="16"/>
  <c r="B287" i="16"/>
  <c r="B432" i="16"/>
  <c r="B13" i="16"/>
  <c r="B147" i="16"/>
  <c r="B18" i="16"/>
  <c r="B121" i="16"/>
  <c r="B779" i="16"/>
  <c r="B835" i="16"/>
  <c r="B1392" i="16"/>
  <c r="B510" i="16"/>
  <c r="B714" i="16"/>
  <c r="B970" i="16"/>
  <c r="B822" i="16"/>
  <c r="B643" i="16"/>
  <c r="B1175" i="16"/>
  <c r="B1298" i="16"/>
  <c r="B946" i="16"/>
  <c r="B974" i="16"/>
  <c r="B512" i="16"/>
  <c r="B682" i="16"/>
  <c r="B461" i="16"/>
  <c r="B940" i="16"/>
  <c r="B1209" i="16"/>
  <c r="B831" i="16"/>
  <c r="F16" i="16"/>
  <c r="E16" i="16"/>
  <c r="B1368" i="16"/>
  <c r="B1372" i="16"/>
  <c r="C1261" i="16" l="1"/>
  <c r="AC1261" i="6" s="1"/>
  <c r="C859" i="16"/>
  <c r="AC859" i="6" s="1"/>
  <c r="C1047" i="16"/>
  <c r="AC1047" i="6" s="1"/>
  <c r="C1190" i="16"/>
  <c r="AC1190" i="6" s="1"/>
  <c r="C927" i="16"/>
  <c r="AC927" i="6" s="1"/>
  <c r="C790" i="16"/>
  <c r="AC790" i="6" s="1"/>
  <c r="C1293" i="16"/>
  <c r="AC1293" i="6" s="1"/>
  <c r="C896" i="16"/>
  <c r="AC896" i="6" s="1"/>
  <c r="C1254" i="16"/>
  <c r="AC1254" i="6" s="1"/>
  <c r="C1268" i="16"/>
  <c r="AC1268" i="6" s="1"/>
  <c r="C948" i="16"/>
  <c r="AC948" i="6" s="1"/>
  <c r="C1381" i="16"/>
  <c r="AC1381" i="6" s="1"/>
  <c r="C736" i="16"/>
  <c r="AC736" i="6" s="1"/>
  <c r="C917" i="16"/>
  <c r="AC917" i="6" s="1"/>
  <c r="C1039" i="16"/>
  <c r="AC1039" i="6" s="1"/>
  <c r="C1386" i="16"/>
  <c r="AC1386" i="6" s="1"/>
  <c r="C1194" i="16"/>
  <c r="AC1194" i="6" s="1"/>
  <c r="C1368" i="16"/>
  <c r="AC1368" i="6" s="1"/>
  <c r="C920" i="16"/>
  <c r="AC920" i="6" s="1"/>
  <c r="C1286" i="16"/>
  <c r="AC1286" i="6" s="1"/>
  <c r="C998" i="16"/>
  <c r="AC998" i="6" s="1"/>
  <c r="C940" i="16"/>
  <c r="AC940" i="6" s="1"/>
  <c r="C1090" i="16"/>
  <c r="AC1090" i="6" s="1"/>
  <c r="C1306" i="16"/>
  <c r="AC1306" i="6" s="1"/>
  <c r="C1049" i="16"/>
  <c r="AC1049" i="6" s="1"/>
  <c r="C1211" i="16"/>
  <c r="AC1211" i="6" s="1"/>
  <c r="C960" i="16"/>
  <c r="AC960" i="6" s="1"/>
  <c r="C808" i="16"/>
  <c r="AC808" i="6" s="1"/>
  <c r="C1369" i="16"/>
  <c r="AC1369" i="6" s="1"/>
  <c r="C946" i="16"/>
  <c r="AC946" i="6" s="1"/>
  <c r="C822" i="16"/>
  <c r="AC822" i="6" s="1"/>
  <c r="C1392" i="16"/>
  <c r="AC1392" i="6" s="1"/>
  <c r="C1007" i="16"/>
  <c r="AC1007" i="6" s="1"/>
  <c r="C1403" i="16"/>
  <c r="AC1403" i="6" s="1"/>
  <c r="C1010" i="16"/>
  <c r="AC1010" i="6" s="1"/>
  <c r="C820" i="16"/>
  <c r="AC820" i="6" s="1"/>
  <c r="C1209" i="16"/>
  <c r="AC1209" i="6" s="1"/>
  <c r="C779" i="16"/>
  <c r="AC779" i="6" s="1"/>
  <c r="C1027" i="16"/>
  <c r="AC1027" i="6" s="1"/>
  <c r="C781" i="16"/>
  <c r="AC781" i="6" s="1"/>
  <c r="C1350" i="16"/>
  <c r="AC1350" i="6" s="1"/>
  <c r="C1243" i="16"/>
  <c r="AC1243" i="6" s="1"/>
  <c r="C1133" i="16"/>
  <c r="AC1133" i="6" s="1"/>
  <c r="C797" i="16"/>
  <c r="AC797" i="6" s="1"/>
  <c r="C986" i="16"/>
  <c r="AC986" i="6" s="1"/>
  <c r="C974" i="16"/>
  <c r="AC974" i="6" s="1"/>
  <c r="C1030" i="16"/>
  <c r="AC1030" i="6" s="1"/>
  <c r="C759" i="16"/>
  <c r="AC759" i="6" s="1"/>
  <c r="C735" i="16"/>
  <c r="AC735" i="6" s="1"/>
  <c r="C1372" i="16"/>
  <c r="AC1372" i="6" s="1"/>
  <c r="C831" i="16"/>
  <c r="AC831" i="6" s="1"/>
  <c r="C1298" i="16"/>
  <c r="AC1298" i="6" s="1"/>
  <c r="C970" i="16"/>
  <c r="AC970" i="6" s="1"/>
  <c r="C835" i="16"/>
  <c r="AC835" i="6" s="1"/>
  <c r="C865" i="16"/>
  <c r="AC865" i="6" s="1"/>
  <c r="C851" i="16"/>
  <c r="AC851" i="6" s="1"/>
  <c r="C1389" i="16"/>
  <c r="AC1389" i="6" s="1"/>
  <c r="C1382" i="16"/>
  <c r="AC1382" i="6" s="1"/>
  <c r="C976" i="16"/>
  <c r="AC976" i="6" s="1"/>
  <c r="C810" i="16"/>
  <c r="AC810" i="6" s="1"/>
  <c r="C1013" i="16"/>
  <c r="AC1013" i="6" s="1"/>
  <c r="C911" i="16"/>
  <c r="AC911" i="6" s="1"/>
  <c r="C866" i="16"/>
  <c r="AC866" i="6" s="1"/>
  <c r="C1326" i="16"/>
  <c r="AC1326" i="6" s="1"/>
  <c r="C1246" i="16"/>
  <c r="AC1246" i="6" s="1"/>
  <c r="C962" i="16"/>
  <c r="AC962" i="6" s="1"/>
  <c r="C1365" i="16"/>
  <c r="AC1365" i="6" s="1"/>
  <c r="C1064" i="16"/>
  <c r="AC1064" i="6" s="1"/>
  <c r="C1311" i="16"/>
  <c r="AC1311" i="6" s="1"/>
  <c r="C1075" i="16"/>
  <c r="AC1075" i="6" s="1"/>
  <c r="C1203" i="16"/>
  <c r="AC1203" i="6" s="1"/>
  <c r="C1104" i="16"/>
  <c r="AC1104" i="6" s="1"/>
  <c r="C1114" i="16"/>
  <c r="AC1114" i="6" s="1"/>
  <c r="C805" i="16"/>
  <c r="AC805" i="6" s="1"/>
  <c r="C1043" i="16"/>
  <c r="AC1043" i="6" s="1"/>
  <c r="C895" i="16"/>
  <c r="AC895" i="6" s="1"/>
  <c r="C933" i="16"/>
  <c r="AC933" i="6" s="1"/>
  <c r="C1175" i="16"/>
  <c r="AC1175" i="6" s="1"/>
  <c r="C1316" i="16"/>
  <c r="AC1316" i="6" s="1"/>
  <c r="C1108" i="16"/>
  <c r="AC1108" i="6" s="1"/>
  <c r="C1235" i="16"/>
  <c r="AC1235" i="6" s="1"/>
  <c r="D1101" i="16"/>
  <c r="D1145" i="16"/>
  <c r="D1324" i="16"/>
  <c r="D973" i="16"/>
  <c r="D791" i="16"/>
  <c r="D1181" i="16"/>
  <c r="C1193" i="16"/>
  <c r="AC1193" i="6" s="1"/>
  <c r="C942" i="16"/>
  <c r="AC942" i="6" s="1"/>
  <c r="C1280" i="16"/>
  <c r="AC1280" i="6" s="1"/>
  <c r="C1192" i="16"/>
  <c r="AC1192" i="6" s="1"/>
  <c r="C761" i="16"/>
  <c r="AC761" i="6" s="1"/>
  <c r="C1118" i="16"/>
  <c r="AC1118" i="6" s="1"/>
  <c r="C1082" i="16"/>
  <c r="AC1082" i="6" s="1"/>
  <c r="C909" i="16"/>
  <c r="AC909" i="6" s="1"/>
  <c r="C732" i="16"/>
  <c r="AC732" i="6" s="1"/>
  <c r="C1000" i="16"/>
  <c r="AC1000" i="6" s="1"/>
  <c r="C845" i="16"/>
  <c r="AC845" i="6" s="1"/>
  <c r="C782" i="16"/>
  <c r="AC782" i="6" s="1"/>
  <c r="C954" i="16"/>
  <c r="AC954" i="6" s="1"/>
  <c r="C1154" i="16"/>
  <c r="AC1154" i="6" s="1"/>
  <c r="C1121" i="16"/>
  <c r="AC1121" i="6" s="1"/>
  <c r="C1171" i="16"/>
  <c r="AC1171" i="6" s="1"/>
  <c r="C1176" i="16"/>
  <c r="AC1176" i="6" s="1"/>
  <c r="C1379" i="16"/>
  <c r="AC1379" i="6" s="1"/>
  <c r="C1384" i="16"/>
  <c r="AC1384" i="6" s="1"/>
  <c r="C776" i="16"/>
  <c r="AC776" i="6" s="1"/>
  <c r="C1205" i="16"/>
  <c r="AC1205" i="6" s="1"/>
  <c r="C900" i="16"/>
  <c r="AC900" i="6" s="1"/>
  <c r="C871" i="16"/>
  <c r="AC871" i="6" s="1"/>
  <c r="C836" i="16"/>
  <c r="AC836" i="6" s="1"/>
  <c r="C722" i="16"/>
  <c r="AC722" i="6" s="1"/>
  <c r="C1218" i="16"/>
  <c r="AC1218" i="6" s="1"/>
  <c r="C1377" i="16"/>
  <c r="AC1377" i="6" s="1"/>
  <c r="C1355" i="16"/>
  <c r="AC1355" i="6" s="1"/>
  <c r="C1132" i="16"/>
  <c r="AC1132" i="6" s="1"/>
  <c r="C1167" i="16"/>
  <c r="AC1167" i="6" s="1"/>
  <c r="C936" i="16"/>
  <c r="AC936" i="6" s="1"/>
  <c r="C1006" i="16"/>
  <c r="AC1006" i="6" s="1"/>
  <c r="C1345" i="16"/>
  <c r="AC1345" i="6" s="1"/>
  <c r="C1397" i="16"/>
  <c r="AC1397" i="6" s="1"/>
  <c r="C1073" i="16"/>
  <c r="AC1073" i="6" s="1"/>
  <c r="C823" i="16"/>
  <c r="AC823" i="6" s="1"/>
  <c r="C1068" i="16"/>
  <c r="AC1068" i="6" s="1"/>
  <c r="C1338" i="16"/>
  <c r="AC1338" i="6" s="1"/>
  <c r="C1021" i="16"/>
  <c r="AC1021" i="6" s="1"/>
  <c r="C1046" i="16"/>
  <c r="AC1046" i="6" s="1"/>
  <c r="C1173" i="16"/>
  <c r="AC1173" i="6" s="1"/>
  <c r="C1035" i="16"/>
  <c r="AC1035" i="6" s="1"/>
  <c r="C1051" i="16"/>
  <c r="AC1051" i="6" s="1"/>
  <c r="C969" i="16"/>
  <c r="AC969" i="6" s="1"/>
  <c r="D1122" i="16"/>
  <c r="D1069" i="16"/>
  <c r="D1285" i="16"/>
  <c r="D1247" i="16"/>
  <c r="D728" i="16"/>
  <c r="D819" i="16"/>
  <c r="D989" i="16"/>
  <c r="D1124" i="16"/>
  <c r="D1405" i="16"/>
  <c r="D1300" i="16"/>
  <c r="D1227" i="16"/>
  <c r="D844" i="16"/>
  <c r="D1031" i="16"/>
  <c r="D858" i="16"/>
  <c r="D798" i="16"/>
  <c r="D1092" i="16"/>
  <c r="D882" i="16"/>
  <c r="D1260" i="16"/>
  <c r="D950" i="16"/>
  <c r="D1015" i="16"/>
  <c r="D1107" i="16"/>
  <c r="D816" i="16"/>
  <c r="D1143" i="16"/>
  <c r="D1134" i="16"/>
  <c r="D1322" i="16"/>
  <c r="D1343" i="16"/>
  <c r="D1294" i="16"/>
  <c r="D968" i="16"/>
  <c r="D1333" i="16"/>
  <c r="D1001" i="16"/>
  <c r="D793" i="16"/>
  <c r="C1400" i="16"/>
  <c r="AC1400" i="6" s="1"/>
  <c r="C1138" i="16"/>
  <c r="AC1138" i="6" s="1"/>
  <c r="C1034" i="16"/>
  <c r="AC1034" i="6" s="1"/>
  <c r="C1150" i="16"/>
  <c r="AC1150" i="6" s="1"/>
  <c r="C928" i="16"/>
  <c r="AC928" i="6" s="1"/>
  <c r="C1135" i="16"/>
  <c r="AC1135" i="6" s="1"/>
  <c r="C964" i="16"/>
  <c r="AC964" i="6" s="1"/>
  <c r="C745" i="16"/>
  <c r="AC745" i="6" s="1"/>
  <c r="C1264" i="16"/>
  <c r="AC1264" i="6" s="1"/>
  <c r="C1166" i="16"/>
  <c r="AC1166" i="6" s="1"/>
  <c r="C1130" i="16"/>
  <c r="AC1130" i="6" s="1"/>
  <c r="C1231" i="16"/>
  <c r="AC1231" i="6" s="1"/>
  <c r="C1401" i="16"/>
  <c r="AC1401" i="6" s="1"/>
  <c r="C741" i="16"/>
  <c r="AC741" i="6" s="1"/>
  <c r="C966" i="16"/>
  <c r="AC966" i="6" s="1"/>
  <c r="C956" i="16"/>
  <c r="AC956" i="6" s="1"/>
  <c r="C982" i="16"/>
  <c r="AC982" i="6" s="1"/>
  <c r="C957" i="16"/>
  <c r="AC957" i="6" s="1"/>
  <c r="C919" i="16"/>
  <c r="AC919" i="6" s="1"/>
  <c r="C778" i="16"/>
  <c r="AC778" i="6" s="1"/>
  <c r="C1313" i="16"/>
  <c r="AC1313" i="6" s="1"/>
  <c r="C980" i="16"/>
  <c r="AC980" i="6" s="1"/>
  <c r="C1086" i="16"/>
  <c r="AC1086" i="6" s="1"/>
  <c r="C887" i="16"/>
  <c r="AC887" i="6" s="1"/>
  <c r="C1106" i="16"/>
  <c r="AC1106" i="6" s="1"/>
  <c r="C877" i="16"/>
  <c r="AC877" i="6" s="1"/>
  <c r="C818" i="16"/>
  <c r="AC818" i="6" s="1"/>
  <c r="C1330" i="16"/>
  <c r="AC1330" i="6" s="1"/>
  <c r="C1244" i="16"/>
  <c r="AC1244" i="6" s="1"/>
  <c r="C1099" i="16"/>
  <c r="AC1099" i="6" s="1"/>
  <c r="C880" i="16"/>
  <c r="AC880" i="6" s="1"/>
  <c r="C1398" i="16"/>
  <c r="AC1398" i="6" s="1"/>
  <c r="C809" i="16"/>
  <c r="AC809" i="6" s="1"/>
  <c r="C774" i="16"/>
  <c r="AC774" i="6" s="1"/>
  <c r="C1299" i="16"/>
  <c r="AC1299" i="6" s="1"/>
  <c r="C833" i="16"/>
  <c r="AC833" i="6" s="1"/>
  <c r="C1050" i="16"/>
  <c r="AC1050" i="6" s="1"/>
  <c r="C1349" i="16"/>
  <c r="AC1349" i="6" s="1"/>
  <c r="C1061" i="16"/>
  <c r="AC1061" i="6" s="1"/>
  <c r="C832" i="16"/>
  <c r="AC832" i="6" s="1"/>
  <c r="C754" i="16"/>
  <c r="AC754" i="6" s="1"/>
  <c r="C1270" i="16"/>
  <c r="AC1270" i="6" s="1"/>
  <c r="C1272" i="16"/>
  <c r="AC1272" i="6" s="1"/>
  <c r="C1291" i="16"/>
  <c r="AC1291" i="6" s="1"/>
  <c r="C1223" i="16"/>
  <c r="AC1223" i="6" s="1"/>
  <c r="C1174" i="16"/>
  <c r="AC1174" i="6" s="1"/>
  <c r="C1116" i="16"/>
  <c r="AC1116" i="6" s="1"/>
  <c r="C1186" i="16"/>
  <c r="AC1186" i="6" s="1"/>
  <c r="C1057" i="16"/>
  <c r="AC1057" i="6" s="1"/>
  <c r="C1052" i="16"/>
  <c r="AC1052" i="6" s="1"/>
  <c r="C1213" i="16"/>
  <c r="AC1213" i="6" s="1"/>
  <c r="C891" i="16"/>
  <c r="AC891" i="6" s="1"/>
  <c r="C995" i="16"/>
  <c r="AC995" i="6" s="1"/>
  <c r="C811" i="16"/>
  <c r="AC811" i="6" s="1"/>
  <c r="C889" i="16"/>
  <c r="AC889" i="6" s="1"/>
  <c r="C1337" i="16"/>
  <c r="AC1337" i="6" s="1"/>
  <c r="C724" i="16"/>
  <c r="AC724" i="6" s="1"/>
  <c r="C1225" i="16"/>
  <c r="AC1225" i="6" s="1"/>
  <c r="C1249" i="16"/>
  <c r="AC1249" i="6" s="1"/>
  <c r="C1185" i="16"/>
  <c r="AC1185" i="6" s="1"/>
  <c r="C1147" i="16"/>
  <c r="AC1147" i="6" s="1"/>
  <c r="C1197" i="16"/>
  <c r="AC1197" i="6" s="1"/>
  <c r="C750" i="16"/>
  <c r="AC750" i="6" s="1"/>
  <c r="C852" i="16"/>
  <c r="AC852" i="6" s="1"/>
  <c r="C828" i="16"/>
  <c r="AC828" i="6" s="1"/>
  <c r="C992" i="16"/>
  <c r="AC992" i="6" s="1"/>
  <c r="C731" i="16"/>
  <c r="AC731" i="6" s="1"/>
  <c r="C1318" i="16"/>
  <c r="AC1318" i="6" s="1"/>
  <c r="C801" i="16"/>
  <c r="AC801" i="6" s="1"/>
  <c r="C1236" i="16"/>
  <c r="AC1236" i="6" s="1"/>
  <c r="C1003" i="16"/>
  <c r="AC1003" i="6" s="1"/>
  <c r="C1219" i="16"/>
  <c r="AC1219" i="6" s="1"/>
  <c r="C1113" i="16"/>
  <c r="AC1113" i="6" s="1"/>
  <c r="C1380" i="16"/>
  <c r="AC1380" i="6" s="1"/>
  <c r="C876" i="16"/>
  <c r="AC876" i="6" s="1"/>
  <c r="C864" i="16"/>
  <c r="AC864" i="6" s="1"/>
  <c r="C786" i="16"/>
  <c r="AC786" i="6" s="1"/>
  <c r="C941" i="16"/>
  <c r="AC941" i="6" s="1"/>
  <c r="C802" i="16"/>
  <c r="AC802" i="6" s="1"/>
  <c r="D906" i="16"/>
  <c r="D787" i="16"/>
  <c r="D1356" i="16"/>
  <c r="D1347" i="16"/>
  <c r="D1335" i="16"/>
  <c r="D1014" i="16"/>
  <c r="D1331" i="16"/>
  <c r="D1196" i="16"/>
  <c r="D988" i="16"/>
  <c r="D725" i="16"/>
  <c r="D1245" i="16"/>
  <c r="D1141" i="16"/>
  <c r="D729" i="16"/>
  <c r="D1257" i="16"/>
  <c r="D959" i="16"/>
  <c r="D945" i="16"/>
  <c r="D1128" i="16"/>
  <c r="D916" i="16"/>
  <c r="D1250" i="16"/>
  <c r="D1344" i="16"/>
  <c r="D1216" i="16"/>
  <c r="D1037" i="16"/>
  <c r="D967" i="16"/>
  <c r="D800" i="16"/>
  <c r="D764" i="16"/>
  <c r="D903" i="16"/>
  <c r="D1238" i="16"/>
  <c r="D1224" i="16"/>
  <c r="D1172" i="16"/>
  <c r="D937" i="16"/>
  <c r="D1120" i="16"/>
  <c r="D869" i="16"/>
  <c r="D935" i="16"/>
  <c r="D1332" i="16"/>
  <c r="D1327" i="16"/>
  <c r="D918" i="16"/>
  <c r="D838" i="16"/>
  <c r="D1179" i="16"/>
  <c r="D763" i="16"/>
  <c r="D931" i="16"/>
  <c r="D1251" i="16"/>
  <c r="D1241" i="16"/>
  <c r="D972" i="16"/>
  <c r="D1278" i="16"/>
  <c r="D1195" i="16"/>
  <c r="D1288" i="16"/>
  <c r="D1063" i="16"/>
  <c r="D1038" i="16"/>
  <c r="D923" i="16"/>
  <c r="D1018" i="16"/>
  <c r="D1054" i="16"/>
  <c r="D881" i="16"/>
  <c r="D760" i="16"/>
  <c r="D951" i="16"/>
  <c r="D1265" i="16"/>
  <c r="D1353" i="16"/>
  <c r="D863" i="16"/>
  <c r="D884" i="16"/>
  <c r="D1081" i="16"/>
  <c r="D794" i="16"/>
  <c r="D1230" i="16"/>
  <c r="D1202" i="16"/>
  <c r="D1137" i="16"/>
  <c r="D1277" i="16"/>
  <c r="D1363" i="16"/>
  <c r="D873" i="16"/>
  <c r="D1396" i="16"/>
  <c r="D784" i="16"/>
  <c r="D1066" i="16"/>
  <c r="D734" i="16"/>
  <c r="D1085" i="16"/>
  <c r="D894" i="16"/>
  <c r="C1360" i="16"/>
  <c r="AC1360" i="6" s="1"/>
  <c r="C1055" i="16"/>
  <c r="AC1055" i="6" s="1"/>
  <c r="C1378" i="16"/>
  <c r="AC1378" i="6" s="1"/>
  <c r="C914" i="16"/>
  <c r="AC914" i="6" s="1"/>
  <c r="C904" i="16"/>
  <c r="AC904" i="6" s="1"/>
  <c r="C1151" i="16"/>
  <c r="AC1151" i="6" s="1"/>
  <c r="C1156" i="16"/>
  <c r="AC1156" i="6" s="1"/>
  <c r="C723" i="16"/>
  <c r="AC723" i="6" s="1"/>
  <c r="C1025" i="16"/>
  <c r="AC1025" i="6" s="1"/>
  <c r="C771" i="16"/>
  <c r="AC771" i="6" s="1"/>
  <c r="C899" i="16"/>
  <c r="AC899" i="6" s="1"/>
  <c r="C1242" i="16"/>
  <c r="AC1242" i="6" s="1"/>
  <c r="C1248" i="16"/>
  <c r="AC1248" i="6" s="1"/>
  <c r="C1074" i="16"/>
  <c r="AC1074" i="6" s="1"/>
  <c r="C997" i="16"/>
  <c r="AC997" i="6" s="1"/>
  <c r="C1319" i="16"/>
  <c r="AC1319" i="6" s="1"/>
  <c r="C1215" i="16"/>
  <c r="AC1215" i="6" s="1"/>
  <c r="C1161" i="16"/>
  <c r="AC1161" i="6" s="1"/>
  <c r="C1177" i="16"/>
  <c r="AC1177" i="6" s="1"/>
  <c r="C1153" i="16"/>
  <c r="AC1153" i="6" s="1"/>
  <c r="C780" i="16"/>
  <c r="AC780" i="6" s="1"/>
  <c r="C907" i="16"/>
  <c r="AC907" i="6" s="1"/>
  <c r="C817" i="16"/>
  <c r="AC817" i="6" s="1"/>
  <c r="C826" i="16"/>
  <c r="AC826" i="6" s="1"/>
  <c r="C1078" i="16"/>
  <c r="AC1078" i="6" s="1"/>
  <c r="C788" i="16"/>
  <c r="AC788" i="6" s="1"/>
  <c r="C1131" i="16"/>
  <c r="AC1131" i="6" s="1"/>
  <c r="C1302" i="16"/>
  <c r="AC1302" i="6" s="1"/>
  <c r="C733" i="16"/>
  <c r="AC733" i="6" s="1"/>
  <c r="C1253" i="16"/>
  <c r="AC1253" i="6" s="1"/>
  <c r="C1168" i="16"/>
  <c r="AC1168" i="6" s="1"/>
  <c r="C958" i="16"/>
  <c r="AC958" i="6" s="1"/>
  <c r="C1404" i="16"/>
  <c r="AC1404" i="6" s="1"/>
  <c r="C1187" i="16"/>
  <c r="AC1187" i="6" s="1"/>
  <c r="C934" i="16"/>
  <c r="AC934" i="6" s="1"/>
  <c r="C721" i="16"/>
  <c r="AC721" i="6" s="1"/>
  <c r="C1083" i="16"/>
  <c r="AC1083" i="6" s="1"/>
  <c r="C739" i="16"/>
  <c r="AC739" i="6" s="1"/>
  <c r="C1290" i="16"/>
  <c r="AC1290" i="6" s="1"/>
  <c r="C1348" i="16"/>
  <c r="AC1348" i="6" s="1"/>
  <c r="C1292" i="16"/>
  <c r="AC1292" i="6" s="1"/>
  <c r="C1228" i="16"/>
  <c r="AC1228" i="6" s="1"/>
  <c r="C770" i="16"/>
  <c r="AC770" i="6" s="1"/>
  <c r="C1140" i="16"/>
  <c r="AC1140" i="6" s="1"/>
  <c r="C1283" i="16"/>
  <c r="AC1283" i="6" s="1"/>
  <c r="C1263" i="16"/>
  <c r="AC1263" i="6" s="1"/>
  <c r="C1009" i="16"/>
  <c r="AC1009" i="6" s="1"/>
  <c r="C1297" i="16"/>
  <c r="AC1297" i="6" s="1"/>
  <c r="C1065" i="16"/>
  <c r="AC1065" i="6" s="1"/>
  <c r="C1157" i="16"/>
  <c r="AC1157" i="6" s="1"/>
  <c r="C979" i="16"/>
  <c r="AC979" i="6" s="1"/>
  <c r="C929" i="16"/>
  <c r="AC929" i="6" s="1"/>
  <c r="C999" i="16"/>
  <c r="AC999" i="6" s="1"/>
  <c r="C874" i="16"/>
  <c r="AC874" i="6" s="1"/>
  <c r="C773" i="16"/>
  <c r="AC773" i="6" s="1"/>
  <c r="C922" i="16"/>
  <c r="AC922" i="6" s="1"/>
  <c r="C853" i="16"/>
  <c r="AC853" i="6" s="1"/>
  <c r="C1366" i="16"/>
  <c r="AC1366" i="6" s="1"/>
  <c r="C1281" i="16"/>
  <c r="AC1281" i="6" s="1"/>
  <c r="C848" i="16"/>
  <c r="AC848" i="6" s="1"/>
  <c r="C1279" i="16"/>
  <c r="AC1279" i="6" s="1"/>
  <c r="C1217" i="16"/>
  <c r="AC1217" i="6" s="1"/>
  <c r="C1033" i="16"/>
  <c r="AC1033" i="6" s="1"/>
  <c r="C1079" i="16"/>
  <c r="AC1079" i="6" s="1"/>
  <c r="C1087" i="16"/>
  <c r="AC1087" i="6" s="1"/>
  <c r="C854" i="16"/>
  <c r="AC854" i="6" s="1"/>
  <c r="C1026" i="16"/>
  <c r="AC1026" i="6" s="1"/>
  <c r="C834" i="16"/>
  <c r="AC834" i="6" s="1"/>
  <c r="C996" i="16"/>
  <c r="AC996" i="6" s="1"/>
  <c r="C879" i="16"/>
  <c r="AC879" i="6" s="1"/>
  <c r="C912" i="16"/>
  <c r="AC912" i="6" s="1"/>
  <c r="C742" i="16"/>
  <c r="AC742" i="6" s="1"/>
  <c r="C1310" i="16"/>
  <c r="AC1310" i="6" s="1"/>
  <c r="C1336" i="16"/>
  <c r="AC1336" i="6" s="1"/>
  <c r="C1256" i="16"/>
  <c r="AC1256" i="6" s="1"/>
  <c r="C1361" i="16"/>
  <c r="AC1361" i="6" s="1"/>
  <c r="C1152" i="16"/>
  <c r="AC1152" i="6" s="1"/>
  <c r="C1307" i="16"/>
  <c r="AC1307" i="6" s="1"/>
  <c r="C1207" i="16"/>
  <c r="AC1207" i="6" s="1"/>
  <c r="C1094" i="16"/>
  <c r="AC1094" i="6" s="1"/>
  <c r="C1029" i="16"/>
  <c r="AC1029" i="6" s="1"/>
  <c r="C1163" i="16"/>
  <c r="AC1163" i="6" s="1"/>
  <c r="C1112" i="16"/>
  <c r="AC1112" i="6" s="1"/>
  <c r="C1399" i="16"/>
  <c r="AC1399" i="6" s="1"/>
  <c r="C913" i="16"/>
  <c r="AC913" i="6" s="1"/>
  <c r="C965" i="16"/>
  <c r="AC965" i="6" s="1"/>
  <c r="C1325" i="16"/>
  <c r="AC1325" i="6" s="1"/>
  <c r="C757" i="16"/>
  <c r="AC757" i="6" s="1"/>
  <c r="C1165" i="16"/>
  <c r="AC1165" i="6" s="1"/>
  <c r="C792" i="16"/>
  <c r="AC792" i="6" s="1"/>
  <c r="C855" i="16"/>
  <c r="AC855" i="6" s="1"/>
  <c r="C984" i="16"/>
  <c r="AC984" i="6" s="1"/>
  <c r="C1123" i="16"/>
  <c r="AC1123" i="6" s="1"/>
  <c r="C1367" i="16"/>
  <c r="AC1367" i="6" s="1"/>
  <c r="C924" i="16"/>
  <c r="AC924" i="6" s="1"/>
  <c r="C1341" i="16"/>
  <c r="AC1341" i="6" s="1"/>
  <c r="C1105" i="16"/>
  <c r="AC1105" i="6" s="1"/>
  <c r="C953" i="16"/>
  <c r="AC953" i="6" s="1"/>
  <c r="C1005" i="16"/>
  <c r="AC1005" i="6" s="1"/>
  <c r="C812" i="16"/>
  <c r="AC812" i="6" s="1"/>
  <c r="C861" i="16"/>
  <c r="AC861" i="6" s="1"/>
  <c r="C868" i="16"/>
  <c r="AC868" i="6" s="1"/>
  <c r="C888" i="16"/>
  <c r="AC888" i="6" s="1"/>
  <c r="C748" i="16"/>
  <c r="AC748" i="6" s="1"/>
  <c r="C1282" i="16"/>
  <c r="AC1282" i="6" s="1"/>
  <c r="C1373" i="16"/>
  <c r="AC1373" i="6" s="1"/>
  <c r="C1220" i="16"/>
  <c r="AC1220" i="6" s="1"/>
  <c r="C1287" i="16"/>
  <c r="AC1287" i="6" s="1"/>
  <c r="C1016" i="16"/>
  <c r="AC1016" i="6" s="1"/>
  <c r="C1303" i="16"/>
  <c r="AC1303" i="6" s="1"/>
  <c r="C978" i="16"/>
  <c r="AC978" i="6" s="1"/>
  <c r="C1058" i="16"/>
  <c r="AC1058" i="6" s="1"/>
  <c r="C1358" i="16"/>
  <c r="AC1358" i="6" s="1"/>
  <c r="C720" i="16"/>
  <c r="AC720" i="6" s="1"/>
  <c r="C893" i="16"/>
  <c r="AC893" i="6" s="1"/>
  <c r="C1097" i="16"/>
  <c r="AC1097" i="6" s="1"/>
  <c r="C804" i="16"/>
  <c r="AC804" i="6" s="1"/>
  <c r="C813" i="16"/>
  <c r="AC813" i="6" s="1"/>
  <c r="D1102" i="16"/>
  <c r="D758" i="16"/>
  <c r="D1284" i="16"/>
  <c r="D744" i="16"/>
  <c r="D789" i="16"/>
  <c r="D1262" i="16"/>
  <c r="D775" i="16"/>
  <c r="D1155" i="16"/>
  <c r="D1042" i="16"/>
  <c r="D1076" i="16"/>
  <c r="D1111" i="16"/>
  <c r="D971" i="16"/>
  <c r="D905" i="16"/>
  <c r="D1110" i="16"/>
  <c r="D843" i="16"/>
  <c r="D862" i="16"/>
  <c r="D726" i="16"/>
  <c r="D1201" i="16"/>
  <c r="D840" i="16"/>
  <c r="D856" i="16"/>
  <c r="D747" i="16"/>
  <c r="D1346" i="16"/>
  <c r="D752" i="16"/>
  <c r="D1239" i="16"/>
  <c r="D1375" i="16"/>
  <c r="D983" i="16"/>
  <c r="D783" i="16"/>
  <c r="D785" i="16"/>
  <c r="D772" i="16"/>
  <c r="D939" i="16"/>
  <c r="D815" i="16"/>
  <c r="D1308" i="16"/>
  <c r="D1212" i="16"/>
  <c r="D1351" i="16"/>
  <c r="D938" i="16"/>
  <c r="D1309" i="16"/>
  <c r="D892" i="16"/>
  <c r="D1342" i="16"/>
  <c r="D1252" i="16"/>
  <c r="D768" i="16"/>
  <c r="D1390" i="16"/>
  <c r="D1100" i="16"/>
  <c r="D1269" i="16"/>
  <c r="D1222" i="16"/>
  <c r="D1323" i="16"/>
  <c r="D963" i="16"/>
  <c r="D1158" i="16"/>
  <c r="D1255" i="16"/>
  <c r="D1062" i="16"/>
  <c r="D1273" i="16"/>
  <c r="D1148" i="16"/>
  <c r="D1109" i="16"/>
  <c r="D825" i="16"/>
  <c r="D1340" i="16"/>
  <c r="D1198" i="16"/>
  <c r="D1032" i="16"/>
  <c r="D981" i="16"/>
  <c r="D1189" i="16"/>
  <c r="D827" i="16"/>
  <c r="D765" i="16"/>
  <c r="D1210" i="16"/>
  <c r="D897" i="16"/>
  <c r="D1170" i="16"/>
  <c r="D1095" i="16"/>
  <c r="D1258" i="16"/>
  <c r="D1127" i="16"/>
  <c r="D777" i="16"/>
  <c r="D1364" i="16"/>
  <c r="D1383" i="16"/>
  <c r="D740" i="16"/>
  <c r="D1178" i="16"/>
  <c r="D1221" i="16"/>
  <c r="D1305" i="16"/>
  <c r="D730" i="16"/>
  <c r="D883" i="16"/>
  <c r="D1072" i="16"/>
  <c r="D1022" i="16"/>
  <c r="D841" i="16"/>
  <c r="D857" i="16"/>
  <c r="D1301" i="16"/>
  <c r="D1180" i="16"/>
  <c r="D743" i="16"/>
  <c r="D1041" i="16"/>
  <c r="D932" i="16"/>
  <c r="D1036" i="16"/>
  <c r="D1328" i="16"/>
  <c r="D1204" i="16"/>
  <c r="D1339" i="16"/>
  <c r="D926" i="16"/>
  <c r="D890" i="16"/>
  <c r="D1374" i="16"/>
  <c r="D1164" i="16"/>
  <c r="D947" i="16"/>
  <c r="D737" i="16"/>
  <c r="D1020" i="16"/>
  <c r="D839" i="16"/>
  <c r="D993" i="16"/>
  <c r="D1182" i="16"/>
  <c r="D1160" i="16"/>
  <c r="D1044" i="16"/>
  <c r="D1334" i="16"/>
  <c r="D1056" i="16"/>
  <c r="D944" i="16"/>
  <c r="D824" i="16"/>
  <c r="D842" i="16"/>
  <c r="C756" i="16"/>
  <c r="AC756" i="6" s="1"/>
  <c r="C961" i="16"/>
  <c r="AC961" i="6" s="1"/>
  <c r="C746" i="16"/>
  <c r="AC746" i="6" s="1"/>
  <c r="C1183" i="16"/>
  <c r="AC1183" i="6" s="1"/>
  <c r="C1048" i="16"/>
  <c r="AC1048" i="6" s="1"/>
  <c r="C795" i="16"/>
  <c r="AC795" i="6" s="1"/>
  <c r="C1169" i="16"/>
  <c r="AC1169" i="6" s="1"/>
  <c r="C1321" i="16"/>
  <c r="AC1321" i="6" s="1"/>
  <c r="C1199" i="16"/>
  <c r="AC1199" i="6" s="1"/>
  <c r="C1376" i="16"/>
  <c r="AC1376" i="6" s="1"/>
  <c r="C727" i="16"/>
  <c r="AC727" i="6" s="1"/>
  <c r="C719" i="16"/>
  <c r="AC719" i="6" s="1"/>
  <c r="C814" i="16"/>
  <c r="AC814" i="6" s="1"/>
  <c r="C1115" i="16"/>
  <c r="AC1115" i="6" s="1"/>
  <c r="C803" i="16"/>
  <c r="AC803" i="6" s="1"/>
  <c r="C829" i="16"/>
  <c r="AC829" i="6" s="1"/>
  <c r="C850" i="16"/>
  <c r="AC850" i="6" s="1"/>
  <c r="C886" i="16"/>
  <c r="AC886" i="6" s="1"/>
  <c r="C1314" i="16"/>
  <c r="AC1314" i="6" s="1"/>
  <c r="C1226" i="16"/>
  <c r="AC1226" i="6" s="1"/>
  <c r="C1352" i="16"/>
  <c r="AC1352" i="6" s="1"/>
  <c r="C1296" i="16"/>
  <c r="AC1296" i="6" s="1"/>
  <c r="C1232" i="16"/>
  <c r="AC1232" i="6" s="1"/>
  <c r="C921" i="16"/>
  <c r="AC921" i="6" s="1"/>
  <c r="C898" i="16"/>
  <c r="AC898" i="6" s="1"/>
  <c r="C1144" i="16"/>
  <c r="AC1144" i="6" s="1"/>
  <c r="C1295" i="16"/>
  <c r="AC1295" i="6" s="1"/>
  <c r="C1393" i="16"/>
  <c r="AC1393" i="6" s="1"/>
  <c r="C1053" i="16"/>
  <c r="AC1053" i="6" s="1"/>
  <c r="C1067" i="16"/>
  <c r="AC1067" i="6" s="1"/>
  <c r="C1275" i="16"/>
  <c r="AC1275" i="6" s="1"/>
  <c r="C1359" i="16"/>
  <c r="AC1359" i="6" s="1"/>
  <c r="C1395" i="16"/>
  <c r="AC1395" i="6" s="1"/>
  <c r="C769" i="16"/>
  <c r="AC769" i="6" s="1"/>
  <c r="C1146" i="16"/>
  <c r="AC1146" i="6" s="1"/>
  <c r="C1011" i="16"/>
  <c r="AC1011" i="6" s="1"/>
  <c r="C930" i="16"/>
  <c r="AC930" i="6" s="1"/>
  <c r="C1019" i="16"/>
  <c r="AC1019" i="6" s="1"/>
  <c r="C751" i="16"/>
  <c r="AC751" i="6" s="1"/>
  <c r="C1045" i="16"/>
  <c r="AC1045" i="6" s="1"/>
  <c r="C1142" i="16"/>
  <c r="AC1142" i="6" s="1"/>
  <c r="C1129" i="16"/>
  <c r="AC1129" i="6" s="1"/>
  <c r="C1371" i="16"/>
  <c r="AC1371" i="6" s="1"/>
  <c r="C1080" i="16"/>
  <c r="AC1080" i="6" s="1"/>
  <c r="C1159" i="16"/>
  <c r="AC1159" i="6" s="1"/>
  <c r="C1362" i="16"/>
  <c r="AC1362" i="6" s="1"/>
  <c r="C1402" i="16"/>
  <c r="AC1402" i="6" s="1"/>
  <c r="C1233" i="16"/>
  <c r="AC1233" i="6" s="1"/>
  <c r="C1149" i="16"/>
  <c r="AC1149" i="6" s="1"/>
  <c r="C1089" i="16"/>
  <c r="AC1089" i="6" s="1"/>
  <c r="C875" i="16"/>
  <c r="AC875" i="6" s="1"/>
  <c r="C821" i="16"/>
  <c r="AC821" i="6" s="1"/>
  <c r="C1040" i="16"/>
  <c r="AC1040" i="6" s="1"/>
  <c r="C902" i="16"/>
  <c r="AC902" i="6" s="1"/>
  <c r="C860" i="16"/>
  <c r="AC860" i="6" s="1"/>
  <c r="C1119" i="16"/>
  <c r="AC1119" i="6" s="1"/>
  <c r="C949" i="16"/>
  <c r="AC949" i="6" s="1"/>
  <c r="C738" i="16"/>
  <c r="AC738" i="6" s="1"/>
  <c r="C767" i="16"/>
  <c r="AC767" i="6" s="1"/>
  <c r="C1274" i="16"/>
  <c r="AC1274" i="6" s="1"/>
  <c r="C1023" i="16"/>
  <c r="AC1023" i="6" s="1"/>
  <c r="C1276" i="16"/>
  <c r="AC1276" i="6" s="1"/>
  <c r="C1214" i="16"/>
  <c r="AC1214" i="6" s="1"/>
  <c r="C1385" i="16"/>
  <c r="AC1385" i="6" s="1"/>
  <c r="C1208" i="16"/>
  <c r="AC1208" i="6" s="1"/>
  <c r="C830" i="16"/>
  <c r="AC830" i="6" s="1"/>
  <c r="C1267" i="16"/>
  <c r="AC1267" i="6" s="1"/>
  <c r="C1200" i="16"/>
  <c r="AC1200" i="6" s="1"/>
  <c r="C1394" i="16"/>
  <c r="AC1394" i="6" s="1"/>
  <c r="C915" i="16"/>
  <c r="AC915" i="6" s="1"/>
  <c r="C1060" i="16"/>
  <c r="AC1060" i="6" s="1"/>
  <c r="C1088" i="16"/>
  <c r="AC1088" i="6" s="1"/>
  <c r="C1229" i="16"/>
  <c r="AC1229" i="6" s="1"/>
  <c r="C1070" i="16"/>
  <c r="AC1070" i="6" s="1"/>
  <c r="C878" i="16"/>
  <c r="AC878" i="6" s="1"/>
  <c r="C846" i="16"/>
  <c r="AC846" i="6" s="1"/>
  <c r="C1388" i="16"/>
  <c r="AC1388" i="6" s="1"/>
  <c r="C1091" i="16"/>
  <c r="AC1091" i="6" s="1"/>
  <c r="C994" i="16"/>
  <c r="AC994" i="6" s="1"/>
  <c r="C807" i="16"/>
  <c r="AC807" i="6" s="1"/>
  <c r="C753" i="16"/>
  <c r="AC753" i="6" s="1"/>
  <c r="C1289" i="16"/>
  <c r="AC1289" i="6" s="1"/>
  <c r="C1125" i="16"/>
  <c r="AC1125" i="6" s="1"/>
  <c r="C1357" i="16"/>
  <c r="AC1357" i="6" s="1"/>
  <c r="C1237" i="16"/>
  <c r="AC1237" i="6" s="1"/>
  <c r="C870" i="16"/>
  <c r="AC870" i="6" s="1"/>
  <c r="C847" i="16"/>
  <c r="AC847" i="6" s="1"/>
  <c r="C867" i="16"/>
  <c r="AC867" i="6" s="1"/>
  <c r="C755" i="16"/>
  <c r="AC755" i="6" s="1"/>
  <c r="C1071" i="16"/>
  <c r="AC1071" i="6" s="1"/>
  <c r="C1002" i="16"/>
  <c r="AC1002" i="6" s="1"/>
  <c r="C1093" i="16"/>
  <c r="AC1093" i="6" s="1"/>
  <c r="C1084" i="16"/>
  <c r="AC1084" i="6" s="1"/>
  <c r="C1126" i="16"/>
  <c r="AC1126" i="6" s="1"/>
  <c r="C849" i="16"/>
  <c r="AC849" i="6" s="1"/>
  <c r="C806" i="16"/>
  <c r="AC806" i="6" s="1"/>
  <c r="C1234" i="16"/>
  <c r="AC1234" i="6" s="1"/>
  <c r="C910" i="16"/>
  <c r="AC910" i="6" s="1"/>
  <c r="C1320" i="16"/>
  <c r="AC1320" i="6" s="1"/>
  <c r="C1240" i="16"/>
  <c r="AC1240" i="6" s="1"/>
  <c r="C1028" i="16"/>
  <c r="AC1028" i="6" s="1"/>
  <c r="C1024" i="16"/>
  <c r="AC1024" i="6" s="1"/>
  <c r="C1098" i="16"/>
  <c r="AC1098" i="6" s="1"/>
  <c r="C1271" i="16"/>
  <c r="AC1271" i="6" s="1"/>
  <c r="C1184" i="16"/>
  <c r="AC1184" i="6" s="1"/>
  <c r="C985" i="16"/>
  <c r="AC985" i="6" s="1"/>
  <c r="C925" i="16"/>
  <c r="AC925" i="6" s="1"/>
  <c r="C1008" i="16"/>
  <c r="AC1008" i="6" s="1"/>
  <c r="C1059" i="16"/>
  <c r="AC1059" i="6" s="1"/>
  <c r="C1191" i="16"/>
  <c r="AC1191" i="6" s="1"/>
  <c r="C1387" i="16"/>
  <c r="AC1387" i="6" s="1"/>
  <c r="C1391" i="16"/>
  <c r="AC1391" i="6" s="1"/>
  <c r="C796" i="16"/>
  <c r="AC796" i="6" s="1"/>
  <c r="C991" i="16"/>
  <c r="AC991" i="6" s="1"/>
  <c r="C952" i="16"/>
  <c r="AC952" i="6" s="1"/>
  <c r="C977" i="16"/>
  <c r="AC977" i="6" s="1"/>
  <c r="C1315" i="16"/>
  <c r="AC1315" i="6" s="1"/>
  <c r="C955" i="16"/>
  <c r="AC955" i="6" s="1"/>
  <c r="C1117" i="16"/>
  <c r="AC1117" i="6" s="1"/>
  <c r="C762" i="16"/>
  <c r="AC762" i="6" s="1"/>
  <c r="C1317" i="16"/>
  <c r="AC1317" i="6" s="1"/>
  <c r="C1162" i="16"/>
  <c r="AC1162" i="6" s="1"/>
  <c r="C749" i="16"/>
  <c r="AC749" i="6" s="1"/>
  <c r="C837" i="16"/>
  <c r="AC837" i="6" s="1"/>
  <c r="C1017" i="16"/>
  <c r="AC1017" i="6" s="1"/>
  <c r="C943" i="16"/>
  <c r="AC943" i="6" s="1"/>
  <c r="C908" i="16"/>
  <c r="AC908" i="6" s="1"/>
  <c r="C1004" i="16"/>
  <c r="AC1004" i="6" s="1"/>
  <c r="C1103" i="16"/>
  <c r="AC1103" i="6" s="1"/>
  <c r="C799" i="16"/>
  <c r="AC799" i="6" s="1"/>
  <c r="C1304" i="16"/>
  <c r="AC1304" i="6" s="1"/>
  <c r="C1266" i="16"/>
  <c r="AC1266" i="6" s="1"/>
  <c r="C1312" i="16"/>
  <c r="AC1312" i="6" s="1"/>
  <c r="C1354" i="16"/>
  <c r="AC1354" i="6" s="1"/>
  <c r="C1206" i="16"/>
  <c r="AC1206" i="6" s="1"/>
  <c r="C1136" i="16"/>
  <c r="AC1136" i="6" s="1"/>
  <c r="C1188" i="16"/>
  <c r="AC1188" i="6" s="1"/>
  <c r="C1259" i="16"/>
  <c r="AC1259" i="6" s="1"/>
  <c r="C1139" i="16"/>
  <c r="AC1139" i="6" s="1"/>
  <c r="C885" i="16"/>
  <c r="AC885" i="6" s="1"/>
  <c r="C872" i="16"/>
  <c r="AC872" i="6" s="1"/>
  <c r="C987" i="16"/>
  <c r="AC987" i="6" s="1"/>
  <c r="C975" i="16"/>
  <c r="AC975" i="6" s="1"/>
  <c r="C1077" i="16"/>
  <c r="AC1077" i="6" s="1"/>
  <c r="C1329" i="16"/>
  <c r="AC1329" i="6" s="1"/>
  <c r="C1096" i="16"/>
  <c r="AC1096" i="6" s="1"/>
  <c r="C1370" i="16"/>
  <c r="AC1370" i="6" s="1"/>
  <c r="C1012" i="16"/>
  <c r="AC1012" i="6" s="1"/>
  <c r="C990" i="16"/>
  <c r="AC990" i="6" s="1"/>
  <c r="C766" i="16"/>
  <c r="AC766" i="6" s="1"/>
  <c r="C901" i="16"/>
  <c r="AC901" i="6" s="1"/>
  <c r="D16" i="16"/>
  <c r="AC16" i="6"/>
  <c r="D6" i="16"/>
  <c r="AC6" i="6"/>
  <c r="C167" i="16"/>
  <c r="AC167" i="6" s="1"/>
  <c r="C18" i="16"/>
  <c r="C340" i="16"/>
  <c r="C356" i="16"/>
  <c r="C97" i="16"/>
  <c r="C54" i="16"/>
  <c r="AC54" i="6" s="1"/>
  <c r="C362" i="16"/>
  <c r="AC362" i="6" s="1"/>
  <c r="C607" i="16"/>
  <c r="C688" i="16"/>
  <c r="AC688" i="6" s="1"/>
  <c r="C120" i="16"/>
  <c r="C470" i="16"/>
  <c r="C9" i="16"/>
  <c r="C678" i="16"/>
  <c r="C704" i="16"/>
  <c r="AC704" i="6" s="1"/>
  <c r="C441" i="16"/>
  <c r="C574" i="16"/>
  <c r="C398" i="16"/>
  <c r="C662" i="16"/>
  <c r="C343" i="16"/>
  <c r="AC343" i="6" s="1"/>
  <c r="C354" i="16"/>
  <c r="C518" i="16"/>
  <c r="C481" i="16"/>
  <c r="C464" i="16"/>
  <c r="C168" i="16"/>
  <c r="C429" i="16"/>
  <c r="C603" i="16"/>
  <c r="C613" i="16"/>
  <c r="C78" i="16"/>
  <c r="C482" i="16"/>
  <c r="C36" i="16"/>
  <c r="AC36" i="6" s="1"/>
  <c r="C657" i="16"/>
  <c r="C14" i="16"/>
  <c r="C34" i="16"/>
  <c r="C23" i="16"/>
  <c r="C415" i="16"/>
  <c r="C411" i="16"/>
  <c r="C715" i="16"/>
  <c r="C239" i="16"/>
  <c r="AC239" i="6" s="1"/>
  <c r="C611" i="16"/>
  <c r="C646" i="16"/>
  <c r="C664" i="16"/>
  <c r="C344" i="16"/>
  <c r="C716" i="16"/>
  <c r="C122" i="16"/>
  <c r="AC122" i="6" s="1"/>
  <c r="C422" i="16"/>
  <c r="AC422" i="6" s="1"/>
  <c r="C442" i="16"/>
  <c r="C130" i="16"/>
  <c r="C503" i="16"/>
  <c r="AC503" i="6" s="1"/>
  <c r="C188" i="16"/>
  <c r="AC188" i="6" s="1"/>
  <c r="C247" i="16"/>
  <c r="C420" i="16"/>
  <c r="AC420" i="6" s="1"/>
  <c r="C541" i="16"/>
  <c r="C326" i="16"/>
  <c r="C152" i="16"/>
  <c r="C444" i="16"/>
  <c r="AC444" i="6" s="1"/>
  <c r="C559" i="16"/>
  <c r="C621" i="16"/>
  <c r="C461" i="16"/>
  <c r="C147" i="16"/>
  <c r="C83" i="16"/>
  <c r="C679" i="16"/>
  <c r="C654" i="16"/>
  <c r="C500" i="16"/>
  <c r="AC500" i="6" s="1"/>
  <c r="C390" i="16"/>
  <c r="C238" i="16"/>
  <c r="C80" i="16"/>
  <c r="C557" i="16"/>
  <c r="C597" i="16"/>
  <c r="C405" i="16"/>
  <c r="C263" i="16"/>
  <c r="C317" i="16"/>
  <c r="AC317" i="6" s="1"/>
  <c r="C221" i="16"/>
  <c r="C217" i="16"/>
  <c r="C392" i="16"/>
  <c r="C522" i="16"/>
  <c r="C589" i="16"/>
  <c r="C113" i="16"/>
  <c r="C669" i="16"/>
  <c r="C298" i="16"/>
  <c r="AC298" i="6" s="1"/>
  <c r="C32" i="16"/>
  <c r="C205" i="16"/>
  <c r="C699" i="16"/>
  <c r="AC699" i="6" s="1"/>
  <c r="C546" i="16"/>
  <c r="C135" i="16"/>
  <c r="C383" i="16"/>
  <c r="C558" i="16"/>
  <c r="C421" i="16"/>
  <c r="AC421" i="6" s="1"/>
  <c r="C673" i="16"/>
  <c r="AC673" i="6" s="1"/>
  <c r="C342" i="16"/>
  <c r="C373" i="16"/>
  <c r="AC373" i="6" s="1"/>
  <c r="C697" i="16"/>
  <c r="C561" i="16"/>
  <c r="C231" i="16"/>
  <c r="C15" i="16"/>
  <c r="C57" i="16"/>
  <c r="AC57" i="6" s="1"/>
  <c r="C650" i="16"/>
  <c r="C551" i="16"/>
  <c r="C234" i="16"/>
  <c r="C585" i="16"/>
  <c r="AC585" i="6" s="1"/>
  <c r="C389" i="16"/>
  <c r="C184" i="16"/>
  <c r="C243" i="16"/>
  <c r="AC243" i="6" s="1"/>
  <c r="C146" i="16"/>
  <c r="AC146" i="6" s="1"/>
  <c r="C533" i="16"/>
  <c r="C627" i="16"/>
  <c r="AC627" i="6" s="1"/>
  <c r="C683" i="16"/>
  <c r="C417" i="16"/>
  <c r="C598" i="16"/>
  <c r="C626" i="16"/>
  <c r="C292" i="16"/>
  <c r="C230" i="16"/>
  <c r="C93" i="16"/>
  <c r="C710" i="16"/>
  <c r="C681" i="16"/>
  <c r="C639" i="16"/>
  <c r="C347" i="16"/>
  <c r="C301" i="16"/>
  <c r="C235" i="16"/>
  <c r="C17" i="16"/>
  <c r="AC17" i="6" s="1"/>
  <c r="C261" i="16"/>
  <c r="C81" i="16"/>
  <c r="C528" i="16"/>
  <c r="C315" i="16"/>
  <c r="C142" i="16"/>
  <c r="C367" i="16"/>
  <c r="C489" i="16"/>
  <c r="C22" i="16"/>
  <c r="AC22" i="6" s="1"/>
  <c r="C651" i="16"/>
  <c r="C329" i="16"/>
  <c r="C86" i="16"/>
  <c r="C314" i="16"/>
  <c r="C689" i="16"/>
  <c r="C312" i="16"/>
  <c r="C153" i="16"/>
  <c r="C265" i="16"/>
  <c r="AC265" i="6" s="1"/>
  <c r="C448" i="16"/>
  <c r="AC448" i="6" s="1"/>
  <c r="C608" i="16"/>
  <c r="C220" i="16"/>
  <c r="C19" i="16"/>
  <c r="C469" i="16"/>
  <c r="C566" i="16"/>
  <c r="C63" i="16"/>
  <c r="C403" i="16"/>
  <c r="AC403" i="6" s="1"/>
  <c r="C572" i="16"/>
  <c r="C259" i="16"/>
  <c r="C275" i="16"/>
  <c r="C614" i="16"/>
  <c r="C289" i="16"/>
  <c r="C95" i="16"/>
  <c r="C591" i="16"/>
  <c r="C468" i="16"/>
  <c r="AC468" i="6" s="1"/>
  <c r="C596" i="16"/>
  <c r="C179" i="16"/>
  <c r="C400" i="16"/>
  <c r="C577" i="16"/>
  <c r="C140" i="16"/>
  <c r="C85" i="16"/>
  <c r="C637" i="16"/>
  <c r="C427" i="16"/>
  <c r="C376" i="16"/>
  <c r="C21" i="16"/>
  <c r="AC21" i="6" s="1"/>
  <c r="C131" i="16"/>
  <c r="C668" i="16"/>
  <c r="C266" i="16"/>
  <c r="C193" i="16"/>
  <c r="C206" i="16"/>
  <c r="C52" i="16"/>
  <c r="C711" i="16"/>
  <c r="C310" i="16"/>
  <c r="C35" i="16"/>
  <c r="C644" i="16"/>
  <c r="C476" i="16"/>
  <c r="C90" i="16"/>
  <c r="C545" i="16"/>
  <c r="C334" i="16"/>
  <c r="AC334" i="6" s="1"/>
  <c r="C144" i="16"/>
  <c r="C75" i="16"/>
  <c r="C552" i="16"/>
  <c r="AC552" i="6" s="1"/>
  <c r="C382" i="16"/>
  <c r="AC382" i="6" s="1"/>
  <c r="C365" i="16"/>
  <c r="C319" i="16"/>
  <c r="C331" i="16"/>
  <c r="C256" i="16"/>
  <c r="AC256" i="6" s="1"/>
  <c r="C139" i="16"/>
  <c r="C416" i="16"/>
  <c r="C694" i="16"/>
  <c r="C291" i="16"/>
  <c r="AC291" i="6" s="1"/>
  <c r="C458" i="16"/>
  <c r="AC458" i="6" s="1"/>
  <c r="C219" i="16"/>
  <c r="C419" i="16"/>
  <c r="C660" i="16"/>
  <c r="AC660" i="6" s="1"/>
  <c r="C388" i="16"/>
  <c r="AC388" i="6" s="1"/>
  <c r="C177" i="16"/>
  <c r="C28" i="16"/>
  <c r="C227" i="16"/>
  <c r="C612" i="16"/>
  <c r="AC612" i="6" s="1"/>
  <c r="C104" i="16"/>
  <c r="C414" i="16"/>
  <c r="AC414" i="6" s="1"/>
  <c r="C255" i="16"/>
  <c r="C50" i="16"/>
  <c r="C29" i="16"/>
  <c r="C684" i="16"/>
  <c r="C601" i="16"/>
  <c r="AC601" i="6" s="1"/>
  <c r="C521" i="16"/>
  <c r="C13" i="16"/>
  <c r="C409" i="16"/>
  <c r="C645" i="16"/>
  <c r="AC645" i="6" s="1"/>
  <c r="C454" i="16"/>
  <c r="C368" i="16"/>
  <c r="C640" i="16"/>
  <c r="C631" i="16"/>
  <c r="C199" i="16"/>
  <c r="AC199" i="6" s="1"/>
  <c r="C305" i="16"/>
  <c r="C51" i="16"/>
  <c r="AC51" i="6" s="1"/>
  <c r="C536" i="16"/>
  <c r="C452" i="16"/>
  <c r="C702" i="16"/>
  <c r="C602" i="16"/>
  <c r="C628" i="16"/>
  <c r="AC628" i="6" s="1"/>
  <c r="C459" i="16"/>
  <c r="C126" i="16"/>
  <c r="C240" i="16"/>
  <c r="C358" i="16"/>
  <c r="C532" i="16"/>
  <c r="C45" i="16"/>
  <c r="C617" i="16"/>
  <c r="C360" i="16"/>
  <c r="AC360" i="6" s="1"/>
  <c r="C176" i="16"/>
  <c r="C519" i="16"/>
  <c r="C53" i="16"/>
  <c r="C543" i="16"/>
  <c r="C290" i="16"/>
  <c r="C272" i="16"/>
  <c r="C509" i="16"/>
  <c r="C426" i="16"/>
  <c r="AC426" i="6" s="1"/>
  <c r="C223" i="16"/>
  <c r="C431" i="16"/>
  <c r="C634" i="16"/>
  <c r="C309" i="16"/>
  <c r="C320" i="16"/>
  <c r="C446" i="16"/>
  <c r="C245" i="16"/>
  <c r="C316" i="16"/>
  <c r="AC316" i="6" s="1"/>
  <c r="C641" i="16"/>
  <c r="C397" i="16"/>
  <c r="AC397" i="6" s="1"/>
  <c r="C307" i="16"/>
  <c r="C183" i="16"/>
  <c r="C106" i="16"/>
  <c r="C24" i="16"/>
  <c r="C624" i="16"/>
  <c r="C579" i="16"/>
  <c r="AC579" i="6" s="1"/>
  <c r="C538" i="16"/>
  <c r="C542" i="16"/>
  <c r="C496" i="16"/>
  <c r="C129" i="16"/>
  <c r="AC129" i="6" s="1"/>
  <c r="C165" i="16"/>
  <c r="C151" i="16"/>
  <c r="C76" i="16"/>
  <c r="C10" i="16"/>
  <c r="AC10" i="6" s="1"/>
  <c r="C351" i="16"/>
  <c r="C228" i="16"/>
  <c r="C145" i="16"/>
  <c r="C172" i="16"/>
  <c r="C588" i="16"/>
  <c r="C594" i="16"/>
  <c r="C475" i="16"/>
  <c r="C584" i="16"/>
  <c r="AC584" i="6" s="1"/>
  <c r="C232" i="16"/>
  <c r="C495" i="16"/>
  <c r="C43" i="16"/>
  <c r="C99" i="16"/>
  <c r="C517" i="16"/>
  <c r="C610" i="16"/>
  <c r="C506" i="16"/>
  <c r="C246" i="16"/>
  <c r="C505" i="16"/>
  <c r="AC505" i="6" s="1"/>
  <c r="C537" i="16"/>
  <c r="C686" i="16"/>
  <c r="C630" i="16"/>
  <c r="C696" i="16"/>
  <c r="C132" i="16"/>
  <c r="C363" i="16"/>
  <c r="C620" i="16"/>
  <c r="AC620" i="6" s="1"/>
  <c r="C337" i="16"/>
  <c r="C248" i="16"/>
  <c r="C215" i="16"/>
  <c r="C116" i="16"/>
  <c r="C575" i="16"/>
  <c r="C133" i="16"/>
  <c r="C391" i="16"/>
  <c r="C658" i="16"/>
  <c r="AC658" i="6" s="1"/>
  <c r="C175" i="16"/>
  <c r="C69" i="16"/>
  <c r="C197" i="16"/>
  <c r="C502" i="16"/>
  <c r="C65" i="16"/>
  <c r="C490" i="16"/>
  <c r="C268" i="16"/>
  <c r="C580" i="16"/>
  <c r="C439" i="16"/>
  <c r="C488" i="16"/>
  <c r="C198" i="16"/>
  <c r="AC198" i="6" s="1"/>
  <c r="C47" i="16"/>
  <c r="C352" i="16"/>
  <c r="C477" i="16"/>
  <c r="C399" i="16"/>
  <c r="C333" i="16"/>
  <c r="AC333" i="6" s="1"/>
  <c r="C218" i="16"/>
  <c r="C237" i="16"/>
  <c r="C59" i="16"/>
  <c r="C112" i="16"/>
  <c r="C102" i="16"/>
  <c r="C484" i="16"/>
  <c r="C599" i="16"/>
  <c r="C433" i="16"/>
  <c r="C229" i="16"/>
  <c r="AC229" i="6" s="1"/>
  <c r="C548" i="16"/>
  <c r="C353" i="16"/>
  <c r="C270" i="16"/>
  <c r="C68" i="16"/>
  <c r="C671" i="16"/>
  <c r="C560" i="16"/>
  <c r="C625" i="16"/>
  <c r="AC625" i="6" s="1"/>
  <c r="C690" i="16"/>
  <c r="AC690" i="6" s="1"/>
  <c r="C511" i="16"/>
  <c r="C516" i="16"/>
  <c r="C162" i="16"/>
  <c r="C169" i="16"/>
  <c r="C196" i="16"/>
  <c r="C623" i="16"/>
  <c r="C96" i="16"/>
  <c r="AC96" i="6" s="1"/>
  <c r="C570" i="16"/>
  <c r="C372" i="16"/>
  <c r="C663" i="16"/>
  <c r="C460" i="16"/>
  <c r="C25" i="16"/>
  <c r="C71" i="16"/>
  <c r="C384" i="16"/>
  <c r="AC384" i="6" s="1"/>
  <c r="C447" i="16"/>
  <c r="AC447" i="6" s="1"/>
  <c r="C208" i="16"/>
  <c r="C174" i="16"/>
  <c r="C434" i="16"/>
  <c r="C67" i="16"/>
  <c r="C565" i="16"/>
  <c r="C636" i="16"/>
  <c r="C605" i="16"/>
  <c r="C242" i="16"/>
  <c r="AC242" i="6" s="1"/>
  <c r="C288" i="16"/>
  <c r="C563" i="16"/>
  <c r="C30" i="16"/>
  <c r="C553" i="16"/>
  <c r="C540" i="16"/>
  <c r="AC540" i="6" s="1"/>
  <c r="C632" i="16"/>
  <c r="C713" i="16"/>
  <c r="AC713" i="6" s="1"/>
  <c r="C440" i="16"/>
  <c r="C33" i="16"/>
  <c r="AC33" i="6" s="1"/>
  <c r="C567" i="16"/>
  <c r="C501" i="16"/>
  <c r="C701" i="16"/>
  <c r="AC701" i="6" s="1"/>
  <c r="C467" i="16"/>
  <c r="C708" i="16"/>
  <c r="C453" i="16"/>
  <c r="AC453" i="6" s="1"/>
  <c r="C432" i="16"/>
  <c r="C665" i="16"/>
  <c r="C110" i="16"/>
  <c r="C418" i="16"/>
  <c r="C241" i="16"/>
  <c r="C600" i="16"/>
  <c r="C547" i="16"/>
  <c r="C296" i="16"/>
  <c r="AC296" i="6" s="1"/>
  <c r="C244" i="16"/>
  <c r="AC244" i="6" s="1"/>
  <c r="C675" i="16"/>
  <c r="C550" i="16"/>
  <c r="AC550" i="6" s="1"/>
  <c r="C576" i="16"/>
  <c r="C89" i="16"/>
  <c r="C267" i="16"/>
  <c r="C345" i="16"/>
  <c r="C181" i="16"/>
  <c r="AC181" i="6" s="1"/>
  <c r="C520" i="16"/>
  <c r="C278" i="16"/>
  <c r="C364" i="16"/>
  <c r="C554" i="16"/>
  <c r="C698" i="16"/>
  <c r="C366" i="16"/>
  <c r="C618" i="16"/>
  <c r="AC618" i="6" s="1"/>
  <c r="C318" i="16"/>
  <c r="C622" i="16"/>
  <c r="C293" i="16"/>
  <c r="C164" i="16"/>
  <c r="C438" i="16"/>
  <c r="C592" i="16"/>
  <c r="C330" i="16"/>
  <c r="C195" i="16"/>
  <c r="C62" i="16"/>
  <c r="AC62" i="6" s="1"/>
  <c r="C166" i="16"/>
  <c r="AC166" i="6" s="1"/>
  <c r="C12" i="16"/>
  <c r="C667" i="16"/>
  <c r="C428" i="16"/>
  <c r="C359" i="16"/>
  <c r="C264" i="16"/>
  <c r="C260" i="16"/>
  <c r="C435" i="16"/>
  <c r="AC435" i="6" s="1"/>
  <c r="C294" i="16"/>
  <c r="C210" i="16"/>
  <c r="C257" i="16"/>
  <c r="C693" i="16"/>
  <c r="C430" i="16"/>
  <c r="C182" i="16"/>
  <c r="C192" i="16"/>
  <c r="C379" i="16"/>
  <c r="AC379" i="6" s="1"/>
  <c r="C202" i="16"/>
  <c r="C7" i="16"/>
  <c r="C148" i="16"/>
  <c r="AC148" i="6" s="1"/>
  <c r="C615" i="16"/>
  <c r="C280" i="16"/>
  <c r="C150" i="16"/>
  <c r="C250" i="16"/>
  <c r="C216" i="16"/>
  <c r="AC216" i="6" s="1"/>
  <c r="C531" i="16"/>
  <c r="C186" i="16"/>
  <c r="C465" i="16"/>
  <c r="AC465" i="6" s="1"/>
  <c r="C483" i="16"/>
  <c r="C534" i="16"/>
  <c r="C564" i="16"/>
  <c r="C303" i="16"/>
  <c r="C635" i="16"/>
  <c r="AC635" i="6" s="1"/>
  <c r="C42" i="16"/>
  <c r="C381" i="16"/>
  <c r="C529" i="16"/>
  <c r="C61" i="16"/>
  <c r="AC61" i="6" s="1"/>
  <c r="C297" i="16"/>
  <c r="C160" i="16"/>
  <c r="C480" i="16"/>
  <c r="C629" i="16"/>
  <c r="AC629" i="6" s="1"/>
  <c r="C527" i="16"/>
  <c r="C190" i="16"/>
  <c r="C649" i="16"/>
  <c r="C590" i="16"/>
  <c r="C222" i="16"/>
  <c r="C471" i="16"/>
  <c r="C201" i="16"/>
  <c r="C515" i="16"/>
  <c r="AC515" i="6" s="1"/>
  <c r="C595" i="16"/>
  <c r="AC595" i="6" s="1"/>
  <c r="C107" i="16"/>
  <c r="C473" i="16"/>
  <c r="C587" i="16"/>
  <c r="C274" i="16"/>
  <c r="C530" i="16"/>
  <c r="C350" i="16"/>
  <c r="C125" i="16"/>
  <c r="C457" i="16"/>
  <c r="C118" i="16"/>
  <c r="C549" i="16"/>
  <c r="C404" i="16"/>
  <c r="C593" i="16"/>
  <c r="C504" i="16"/>
  <c r="C41" i="16"/>
  <c r="C39" i="16"/>
  <c r="AC39" i="6" s="1"/>
  <c r="C103" i="16"/>
  <c r="AC103" i="6" s="1"/>
  <c r="C633" i="16"/>
  <c r="C487" i="16"/>
  <c r="AC487" i="6" s="1"/>
  <c r="C539" i="16"/>
  <c r="C114" i="16"/>
  <c r="C187" i="16"/>
  <c r="C408" i="16"/>
  <c r="C455" i="16"/>
  <c r="C127" i="16"/>
  <c r="C692" i="16"/>
  <c r="C450" i="16"/>
  <c r="C402" i="16"/>
  <c r="C254" i="16"/>
  <c r="C507" i="16"/>
  <c r="C466" i="16"/>
  <c r="C321" i="16"/>
  <c r="AC321" i="6" s="1"/>
  <c r="C159" i="16"/>
  <c r="C128" i="16"/>
  <c r="AC128" i="6" s="1"/>
  <c r="C211" i="16"/>
  <c r="AC211" i="6" s="1"/>
  <c r="C525" i="16"/>
  <c r="C524" i="16"/>
  <c r="C361" i="16"/>
  <c r="C207" i="16"/>
  <c r="C311" i="16"/>
  <c r="AC311" i="6" s="1"/>
  <c r="C478" i="16"/>
  <c r="C209" i="16"/>
  <c r="C251" i="16"/>
  <c r="C339" i="16"/>
  <c r="C170" i="16"/>
  <c r="C262" i="16"/>
  <c r="C204" i="16"/>
  <c r="C236" i="16"/>
  <c r="C380" i="16"/>
  <c r="C374" i="16"/>
  <c r="C562" i="16"/>
  <c r="C424" i="16"/>
  <c r="C258" i="16"/>
  <c r="C38" i="16"/>
  <c r="C332" i="16"/>
  <c r="C616" i="16"/>
  <c r="AC616" i="6" s="1"/>
  <c r="C642" i="16"/>
  <c r="C119" i="16"/>
  <c r="C324" i="16"/>
  <c r="AC324" i="6" s="1"/>
  <c r="C670" i="16"/>
  <c r="C685" i="16"/>
  <c r="C682" i="16"/>
  <c r="C666" i="16"/>
  <c r="AC666" i="6" s="1"/>
  <c r="C445" i="16"/>
  <c r="C123" i="16"/>
  <c r="C91" i="16"/>
  <c r="C155" i="16"/>
  <c r="C652" i="16"/>
  <c r="C180" i="16"/>
  <c r="C717" i="16"/>
  <c r="C134" i="16"/>
  <c r="AC134" i="6" s="1"/>
  <c r="C124" i="16"/>
  <c r="C189" i="16"/>
  <c r="C456" i="16"/>
  <c r="C463" i="16"/>
  <c r="C437" i="16"/>
  <c r="AC437" i="6" s="1"/>
  <c r="C279" i="16"/>
  <c r="C718" i="16"/>
  <c r="AC718" i="6" s="1"/>
  <c r="C406" i="16"/>
  <c r="AC406" i="6" s="1"/>
  <c r="C498" i="16"/>
  <c r="AC498" i="6" s="1"/>
  <c r="C393" i="16"/>
  <c r="C84" i="16"/>
  <c r="C143" i="16"/>
  <c r="C619" i="16"/>
  <c r="C121" i="16"/>
  <c r="C49" i="16"/>
  <c r="C643" i="16"/>
  <c r="C655" i="16"/>
  <c r="C676" i="16"/>
  <c r="C606" i="16"/>
  <c r="C273" i="16"/>
  <c r="C287" i="16"/>
  <c r="C191" i="16"/>
  <c r="C304" i="16"/>
  <c r="C371" i="16"/>
  <c r="C212" i="16"/>
  <c r="C327" i="16"/>
  <c r="C535" i="16"/>
  <c r="AC535" i="6" s="1"/>
  <c r="C401" i="16"/>
  <c r="C335" i="16"/>
  <c r="C100" i="16"/>
  <c r="C40" i="16"/>
  <c r="C11" i="16"/>
  <c r="AC11" i="6" s="1"/>
  <c r="C604" i="16"/>
  <c r="AC604" i="6" s="1"/>
  <c r="C687" i="16"/>
  <c r="C396" i="16"/>
  <c r="C449" i="16"/>
  <c r="C269" i="16"/>
  <c r="C284" i="16"/>
  <c r="C472" i="16"/>
  <c r="C77" i="16"/>
  <c r="AC77" i="6" s="1"/>
  <c r="C156" i="16"/>
  <c r="C141" i="16"/>
  <c r="C497" i="16"/>
  <c r="C203" i="16"/>
  <c r="C313" i="16"/>
  <c r="C582" i="16"/>
  <c r="C370" i="16"/>
  <c r="C200" i="16"/>
  <c r="C394" i="16"/>
  <c r="C226" i="16"/>
  <c r="C194" i="16"/>
  <c r="C322" i="16"/>
  <c r="C709" i="16"/>
  <c r="C163" i="16"/>
  <c r="C115" i="16"/>
  <c r="C485" i="16"/>
  <c r="AC485" i="6" s="1"/>
  <c r="C474" i="16"/>
  <c r="AC474" i="6" s="1"/>
  <c r="C494" i="16"/>
  <c r="AC494" i="6" s="1"/>
  <c r="C513" i="16"/>
  <c r="C436" i="16"/>
  <c r="C306" i="16"/>
  <c r="C712" i="16"/>
  <c r="C108" i="16"/>
  <c r="C336" i="16"/>
  <c r="AC336" i="6" s="1"/>
  <c r="C407" i="16"/>
  <c r="AC407" i="6" s="1"/>
  <c r="C82" i="16"/>
  <c r="C638" i="16"/>
  <c r="C499" i="16"/>
  <c r="C378" i="16"/>
  <c r="C178" i="16"/>
  <c r="C37" i="16"/>
  <c r="C101" i="16"/>
  <c r="AC101" i="6" s="1"/>
  <c r="C544" i="16"/>
  <c r="AC544" i="6" s="1"/>
  <c r="C395" i="16"/>
  <c r="C706" i="16"/>
  <c r="AC706" i="6" s="1"/>
  <c r="C308" i="16"/>
  <c r="C375" i="16"/>
  <c r="C451" i="16"/>
  <c r="C117" i="16"/>
  <c r="C271" i="16"/>
  <c r="C249" i="16"/>
  <c r="AC249" i="6" s="1"/>
  <c r="C386" i="16"/>
  <c r="C44" i="16"/>
  <c r="AC44" i="6" s="1"/>
  <c r="C158" i="16"/>
  <c r="C443" i="16"/>
  <c r="C213" i="16"/>
  <c r="C8" i="16"/>
  <c r="C700" i="16"/>
  <c r="C338" i="16"/>
  <c r="AC338" i="6" s="1"/>
  <c r="C369" i="16"/>
  <c r="C493" i="16"/>
  <c r="C583" i="16"/>
  <c r="C20" i="16"/>
  <c r="C647" i="16"/>
  <c r="C491" i="16"/>
  <c r="C72" i="16"/>
  <c r="AC72" i="6" s="1"/>
  <c r="C514" i="16"/>
  <c r="AC514" i="6" s="1"/>
  <c r="C569" i="16"/>
  <c r="AC569" i="6" s="1"/>
  <c r="C161" i="16"/>
  <c r="C31" i="16"/>
  <c r="C300" i="16"/>
  <c r="C695" i="16"/>
  <c r="AC695" i="6" s="1"/>
  <c r="C111" i="16"/>
  <c r="C46" i="16"/>
  <c r="AC46" i="6" s="1"/>
  <c r="C581" i="16"/>
  <c r="C138" i="16"/>
  <c r="C674" i="16"/>
  <c r="C98" i="16"/>
  <c r="C703" i="16"/>
  <c r="C109" i="16"/>
  <c r="C556" i="16"/>
  <c r="C74" i="16"/>
  <c r="C586" i="16"/>
  <c r="AC586" i="6" s="1"/>
  <c r="C555" i="16"/>
  <c r="AC555" i="6" s="1"/>
  <c r="C355" i="16"/>
  <c r="AC355" i="6" s="1"/>
  <c r="C70" i="16"/>
  <c r="AC70" i="6" s="1"/>
  <c r="C323" i="16"/>
  <c r="C252" i="16"/>
  <c r="C705" i="16"/>
  <c r="C492" i="16"/>
  <c r="AC492" i="6" s="1"/>
  <c r="C157" i="16"/>
  <c r="AC157" i="6" s="1"/>
  <c r="C92" i="16"/>
  <c r="C137" i="16"/>
  <c r="C79" i="16"/>
  <c r="C425" i="16"/>
  <c r="AC425" i="6" s="1"/>
  <c r="C302" i="16"/>
  <c r="C349" i="16"/>
  <c r="C325" i="16"/>
  <c r="AC325" i="6" s="1"/>
  <c r="C282" i="16"/>
  <c r="AC282" i="6" s="1"/>
  <c r="C571" i="16"/>
  <c r="C346" i="16"/>
  <c r="C173" i="16"/>
  <c r="AC173" i="6" s="1"/>
  <c r="C55" i="16"/>
  <c r="C276" i="16"/>
  <c r="C88" i="16"/>
  <c r="C283" i="16"/>
  <c r="AC283" i="6" s="1"/>
  <c r="C295" i="16"/>
  <c r="AC295" i="6" s="1"/>
  <c r="C299" i="16"/>
  <c r="C413" i="16"/>
  <c r="C185" i="16"/>
  <c r="C225" i="16"/>
  <c r="C233" i="16"/>
  <c r="C677" i="16"/>
  <c r="AC677" i="6" s="1"/>
  <c r="C486" i="16"/>
  <c r="AC486" i="6" s="1"/>
  <c r="C328" i="16"/>
  <c r="AC328" i="6" s="1"/>
  <c r="C136" i="16"/>
  <c r="C58" i="16"/>
  <c r="AC58" i="6" s="1"/>
  <c r="C680" i="16"/>
  <c r="C568" i="16"/>
  <c r="C508" i="16"/>
  <c r="C285" i="16"/>
  <c r="AC285" i="6" s="1"/>
  <c r="C94" i="16"/>
  <c r="AC94" i="6" s="1"/>
  <c r="C377" i="16"/>
  <c r="C578" i="16"/>
  <c r="C387" i="16"/>
  <c r="AC387" i="6" s="1"/>
  <c r="C149" i="16"/>
  <c r="C357" i="16"/>
  <c r="C659" i="16"/>
  <c r="C526" i="16"/>
  <c r="C64" i="16"/>
  <c r="AC64" i="6" s="1"/>
  <c r="C105" i="16"/>
  <c r="C648" i="16"/>
  <c r="C479" i="16"/>
  <c r="C462" i="16"/>
  <c r="C214" i="16"/>
  <c r="C523" i="16"/>
  <c r="C573" i="16"/>
  <c r="AC573" i="6" s="1"/>
  <c r="C653" i="16"/>
  <c r="C510" i="16"/>
  <c r="AC510" i="6" s="1"/>
  <c r="C277" i="16"/>
  <c r="C341" i="16"/>
  <c r="AC341" i="6" s="1"/>
  <c r="C423" i="16"/>
  <c r="C73" i="16"/>
  <c r="AC73" i="6" s="1"/>
  <c r="C27" i="16"/>
  <c r="C171" i="16"/>
  <c r="C672" i="16"/>
  <c r="C154" i="16"/>
  <c r="C410" i="16"/>
  <c r="C281" i="16"/>
  <c r="C60" i="16"/>
  <c r="C348" i="16"/>
  <c r="AC348" i="6" s="1"/>
  <c r="C714" i="16"/>
  <c r="AC714" i="6" s="1"/>
  <c r="C412" i="16"/>
  <c r="C286" i="16"/>
  <c r="C224" i="16"/>
  <c r="C66" i="16"/>
  <c r="AC66" i="6" s="1"/>
  <c r="C48" i="16"/>
  <c r="C385" i="16"/>
  <c r="AC385" i="6" s="1"/>
  <c r="C609" i="16"/>
  <c r="C656" i="16"/>
  <c r="C707" i="16"/>
  <c r="C253" i="16"/>
  <c r="C56" i="16"/>
  <c r="C661" i="16"/>
  <c r="C512" i="16"/>
  <c r="C691" i="16"/>
  <c r="C87" i="16"/>
  <c r="C26" i="16"/>
  <c r="F779" i="16"/>
  <c r="E779" i="16"/>
  <c r="F851" i="16"/>
  <c r="E851" i="16"/>
  <c r="F1010" i="16"/>
  <c r="E1010" i="16"/>
  <c r="F441" i="16"/>
  <c r="E441" i="16"/>
  <c r="F810" i="16"/>
  <c r="E810" i="16"/>
  <c r="F60" i="16"/>
  <c r="E60" i="16"/>
  <c r="F327" i="16"/>
  <c r="E327" i="16"/>
  <c r="F834" i="16"/>
  <c r="E834" i="16"/>
  <c r="F1083" i="16"/>
  <c r="E1083" i="16"/>
  <c r="F535" i="16"/>
  <c r="E535" i="16"/>
  <c r="F401" i="16"/>
  <c r="E401" i="16"/>
  <c r="F1254" i="16"/>
  <c r="E1254" i="16"/>
  <c r="F1306" i="16"/>
  <c r="E1306" i="16"/>
  <c r="F1316" i="16"/>
  <c r="E1316" i="16"/>
  <c r="F1047" i="16"/>
  <c r="E1047" i="16"/>
  <c r="F1243" i="16"/>
  <c r="E1243" i="16"/>
  <c r="F1394" i="16"/>
  <c r="E1394" i="16"/>
  <c r="F244" i="16"/>
  <c r="E244" i="16"/>
  <c r="F1235" i="16"/>
  <c r="E1235" i="16"/>
  <c r="F769" i="16"/>
  <c r="E769" i="16"/>
  <c r="F906" i="16"/>
  <c r="E906" i="16"/>
  <c r="E990" i="16"/>
  <c r="F990" i="16"/>
  <c r="F532" i="16"/>
  <c r="E532" i="16"/>
  <c r="F45" i="16"/>
  <c r="E45" i="16"/>
  <c r="F617" i="16"/>
  <c r="E617" i="16"/>
  <c r="F360" i="16"/>
  <c r="E360" i="16"/>
  <c r="F176" i="16"/>
  <c r="E176" i="16"/>
  <c r="F205" i="16"/>
  <c r="E205" i="16"/>
  <c r="F699" i="16"/>
  <c r="E699" i="16"/>
  <c r="F902" i="16"/>
  <c r="E902" i="16"/>
  <c r="F1361" i="16"/>
  <c r="E1361" i="16"/>
  <c r="F1377" i="16"/>
  <c r="E1377" i="16"/>
  <c r="F115" i="16"/>
  <c r="E115" i="16"/>
  <c r="F485" i="16"/>
  <c r="E485" i="16"/>
  <c r="F1014" i="16"/>
  <c r="E1014" i="16"/>
  <c r="E426" i="16"/>
  <c r="F426" i="16"/>
  <c r="F223" i="16"/>
  <c r="E223" i="16"/>
  <c r="F801" i="16"/>
  <c r="E801" i="16"/>
  <c r="F1287" i="16"/>
  <c r="E1287" i="16"/>
  <c r="F356" i="16"/>
  <c r="E356" i="16"/>
  <c r="F1076" i="16"/>
  <c r="E1076" i="16"/>
  <c r="F1111" i="16"/>
  <c r="E1111" i="16"/>
  <c r="F164" i="16"/>
  <c r="E164" i="16"/>
  <c r="F1141" i="16"/>
  <c r="E1141" i="16"/>
  <c r="E612" i="16"/>
  <c r="F612" i="16"/>
  <c r="F15" i="16"/>
  <c r="E15" i="16"/>
  <c r="F316" i="16"/>
  <c r="E316" i="16"/>
  <c r="F819" i="16"/>
  <c r="E819" i="16"/>
  <c r="F989" i="16"/>
  <c r="E989" i="16"/>
  <c r="F585" i="16"/>
  <c r="E585" i="16"/>
  <c r="F767" i="16"/>
  <c r="E767" i="16"/>
  <c r="F389" i="16"/>
  <c r="E389" i="16"/>
  <c r="F243" i="16"/>
  <c r="E243" i="16"/>
  <c r="F146" i="16"/>
  <c r="E146" i="16"/>
  <c r="F1282" i="16"/>
  <c r="E1282" i="16"/>
  <c r="F1239" i="16"/>
  <c r="E1239" i="16"/>
  <c r="F783" i="16"/>
  <c r="E783" i="16"/>
  <c r="F667" i="16"/>
  <c r="E667" i="16"/>
  <c r="F435" i="16"/>
  <c r="E435" i="16"/>
  <c r="F693" i="16"/>
  <c r="E693" i="16"/>
  <c r="F1314" i="16"/>
  <c r="E1314" i="16"/>
  <c r="F379" i="16"/>
  <c r="E379" i="16"/>
  <c r="F7" i="16"/>
  <c r="E7" i="16"/>
  <c r="F189" i="16"/>
  <c r="E189" i="16"/>
  <c r="F815" i="16"/>
  <c r="E815" i="16"/>
  <c r="F148" i="16"/>
  <c r="E148" i="16"/>
  <c r="F1308" i="16"/>
  <c r="E1308" i="16"/>
  <c r="F1212" i="16"/>
  <c r="E1212" i="16"/>
  <c r="F1351" i="16"/>
  <c r="E1351" i="16"/>
  <c r="F1088" i="16"/>
  <c r="E1088" i="16"/>
  <c r="F1065" i="16"/>
  <c r="E1065" i="16"/>
  <c r="F315" i="16"/>
  <c r="E315" i="16"/>
  <c r="F142" i="16"/>
  <c r="E142" i="16"/>
  <c r="F367" i="16"/>
  <c r="E367" i="16"/>
  <c r="F489" i="16"/>
  <c r="E489" i="16"/>
  <c r="E493" i="16"/>
  <c r="F493" i="16"/>
  <c r="F867" i="16"/>
  <c r="E867" i="16"/>
  <c r="F583" i="16"/>
  <c r="E583" i="16"/>
  <c r="F20" i="16"/>
  <c r="E20" i="16"/>
  <c r="F771" i="16"/>
  <c r="E771" i="16"/>
  <c r="F72" i="16"/>
  <c r="E72" i="16"/>
  <c r="F1234" i="16"/>
  <c r="E1234" i="16"/>
  <c r="F1052" i="16"/>
  <c r="E1052" i="16"/>
  <c r="F957" i="16"/>
  <c r="E957" i="16"/>
  <c r="F931" i="16"/>
  <c r="E931" i="16"/>
  <c r="F246" i="16"/>
  <c r="E246" i="16"/>
  <c r="F1272" i="16"/>
  <c r="E1272" i="16"/>
  <c r="F1092" i="16"/>
  <c r="E1092" i="16"/>
  <c r="F1045" i="16"/>
  <c r="E1045" i="16"/>
  <c r="F753" i="16"/>
  <c r="E753" i="16"/>
  <c r="F104" i="16"/>
  <c r="E104" i="16"/>
  <c r="F224" i="16"/>
  <c r="E224" i="16"/>
  <c r="F1253" i="16"/>
  <c r="E1253" i="16"/>
  <c r="F19" i="16"/>
  <c r="E19" i="16"/>
  <c r="F1197" i="16"/>
  <c r="E1197" i="16"/>
  <c r="F160" i="16"/>
  <c r="E160" i="16"/>
  <c r="F1109" i="16"/>
  <c r="E1109" i="16"/>
  <c r="F825" i="16"/>
  <c r="E825" i="16"/>
  <c r="F480" i="16"/>
  <c r="E480" i="16"/>
  <c r="F1340" i="16"/>
  <c r="E1340" i="16"/>
  <c r="F1198" i="16"/>
  <c r="E1198" i="16"/>
  <c r="F1195" i="16"/>
  <c r="E1195" i="16"/>
  <c r="F1329" i="16"/>
  <c r="E1329" i="16"/>
  <c r="F337" i="16"/>
  <c r="E337" i="16"/>
  <c r="F215" i="16"/>
  <c r="E215" i="16"/>
  <c r="F354" i="16"/>
  <c r="E354" i="16"/>
  <c r="F116" i="16"/>
  <c r="E116" i="16"/>
  <c r="F850" i="16"/>
  <c r="E850" i="16"/>
  <c r="E575" i="16"/>
  <c r="F575" i="16"/>
  <c r="E133" i="16"/>
  <c r="F133" i="16"/>
  <c r="F1288" i="16"/>
  <c r="E1288" i="16"/>
  <c r="F1063" i="16"/>
  <c r="E1063" i="16"/>
  <c r="F846" i="16"/>
  <c r="E846" i="16"/>
  <c r="F391" i="16"/>
  <c r="E391" i="16"/>
  <c r="F658" i="16"/>
  <c r="E658" i="16"/>
  <c r="F886" i="16"/>
  <c r="E886" i="16"/>
  <c r="F175" i="16"/>
  <c r="E175" i="16"/>
  <c r="F811" i="16"/>
  <c r="E811" i="16"/>
  <c r="F252" i="16"/>
  <c r="E252" i="16"/>
  <c r="F1095" i="16"/>
  <c r="E1095" i="16"/>
  <c r="F1258" i="16"/>
  <c r="E1258" i="16"/>
  <c r="F1127" i="16"/>
  <c r="E1127" i="16"/>
  <c r="F457" i="16"/>
  <c r="E457" i="16"/>
  <c r="F1048" i="16"/>
  <c r="E1048" i="16"/>
  <c r="F404" i="16"/>
  <c r="E404" i="16"/>
  <c r="F288" i="16"/>
  <c r="E288" i="16"/>
  <c r="F1313" i="16"/>
  <c r="E1313" i="16"/>
  <c r="F1397" i="16"/>
  <c r="E1397" i="16"/>
  <c r="F79" i="16"/>
  <c r="E79" i="16"/>
  <c r="F984" i="16"/>
  <c r="E984" i="16"/>
  <c r="F1178" i="16"/>
  <c r="E1178" i="16"/>
  <c r="F87" i="16"/>
  <c r="E87" i="16"/>
  <c r="F349" i="16"/>
  <c r="E349" i="16"/>
  <c r="F958" i="16"/>
  <c r="E958" i="16"/>
  <c r="F730" i="16"/>
  <c r="E730" i="16"/>
  <c r="F477" i="16"/>
  <c r="E477" i="16"/>
  <c r="F333" i="16"/>
  <c r="E333" i="16"/>
  <c r="F218" i="16"/>
  <c r="E218" i="16"/>
  <c r="F52" i="16"/>
  <c r="E52" i="16"/>
  <c r="F310" i="16"/>
  <c r="E310" i="16"/>
  <c r="F619" i="16"/>
  <c r="E619" i="16"/>
  <c r="F35" i="16"/>
  <c r="E35" i="16"/>
  <c r="F450" i="16"/>
  <c r="E450" i="16"/>
  <c r="F1341" i="16"/>
  <c r="E1341" i="16"/>
  <c r="F1317" i="16"/>
  <c r="E1317" i="16"/>
  <c r="E406" i="16"/>
  <c r="F406" i="16"/>
  <c r="F932" i="16"/>
  <c r="E932" i="16"/>
  <c r="F128" i="16"/>
  <c r="E128" i="16"/>
  <c r="F921" i="16"/>
  <c r="E921" i="16"/>
  <c r="F885" i="16"/>
  <c r="E885" i="16"/>
  <c r="E926" i="16"/>
  <c r="F926" i="16"/>
  <c r="F890" i="16"/>
  <c r="E890" i="16"/>
  <c r="F1374" i="16"/>
  <c r="E1374" i="16"/>
  <c r="F1164" i="16"/>
  <c r="E1164" i="16"/>
  <c r="F1011" i="16"/>
  <c r="E1011" i="16"/>
  <c r="F1091" i="16"/>
  <c r="E1091" i="16"/>
  <c r="F968" i="16"/>
  <c r="E968" i="16"/>
  <c r="F1101" i="16"/>
  <c r="E1101" i="16"/>
  <c r="F440" i="16"/>
  <c r="E440" i="16"/>
  <c r="F416" i="16"/>
  <c r="E416" i="16"/>
  <c r="F422" i="16"/>
  <c r="E422" i="16"/>
  <c r="F372" i="16"/>
  <c r="E372" i="16"/>
  <c r="F663" i="16"/>
  <c r="E663" i="16"/>
  <c r="F460" i="16"/>
  <c r="E460" i="16"/>
  <c r="F25" i="16"/>
  <c r="E25" i="16"/>
  <c r="F852" i="16"/>
  <c r="E852" i="16"/>
  <c r="F823" i="16"/>
  <c r="E823" i="16"/>
  <c r="F659" i="16"/>
  <c r="E659" i="16"/>
  <c r="F944" i="16"/>
  <c r="E944" i="16"/>
  <c r="F973" i="16"/>
  <c r="E973" i="16"/>
  <c r="F1000" i="16"/>
  <c r="E1000" i="16"/>
  <c r="F842" i="16"/>
  <c r="E842" i="16"/>
  <c r="F453" i="16"/>
  <c r="E453" i="16"/>
  <c r="F462" i="16"/>
  <c r="E462" i="16"/>
  <c r="F1121" i="16"/>
  <c r="E1121" i="16"/>
  <c r="F1181" i="16"/>
  <c r="E1181" i="16"/>
  <c r="F71" i="16"/>
  <c r="E71" i="16"/>
  <c r="F721" i="16"/>
  <c r="E721" i="16"/>
  <c r="F419" i="16"/>
  <c r="E419" i="16"/>
  <c r="F908" i="16"/>
  <c r="E908" i="16"/>
  <c r="F388" i="16"/>
  <c r="E388" i="16"/>
  <c r="F177" i="16"/>
  <c r="E177" i="16"/>
  <c r="F130" i="16"/>
  <c r="E130" i="16"/>
  <c r="F632" i="16"/>
  <c r="E632" i="16"/>
  <c r="F26" i="16"/>
  <c r="E26" i="16"/>
  <c r="F414" i="16"/>
  <c r="E414" i="16"/>
  <c r="F1169" i="16"/>
  <c r="E1169" i="16"/>
  <c r="F214" i="16"/>
  <c r="E214" i="16"/>
  <c r="F1209" i="16"/>
  <c r="E1209" i="16"/>
  <c r="F682" i="16"/>
  <c r="E682" i="16"/>
  <c r="F1298" i="16"/>
  <c r="E1298" i="16"/>
  <c r="F970" i="16"/>
  <c r="E970" i="16"/>
  <c r="F976" i="16"/>
  <c r="E976" i="16"/>
  <c r="F348" i="16"/>
  <c r="E348" i="16"/>
  <c r="F748" i="16"/>
  <c r="E748" i="16"/>
  <c r="F335" i="16"/>
  <c r="E335" i="16"/>
  <c r="F40" i="16"/>
  <c r="E40" i="16"/>
  <c r="F536" i="16"/>
  <c r="E536" i="16"/>
  <c r="F1075" i="16"/>
  <c r="E1075" i="16"/>
  <c r="F1203" i="16"/>
  <c r="E1203" i="16"/>
  <c r="F1104" i="16"/>
  <c r="E1104" i="16"/>
  <c r="F1114" i="16"/>
  <c r="E1114" i="16"/>
  <c r="F895" i="16"/>
  <c r="E895" i="16"/>
  <c r="F449" i="16"/>
  <c r="E449" i="16"/>
  <c r="F269" i="16"/>
  <c r="E269" i="16"/>
  <c r="F77" i="16"/>
  <c r="E77" i="16"/>
  <c r="F1059" i="16"/>
  <c r="E1059" i="16"/>
  <c r="F358" i="16"/>
  <c r="E358" i="16"/>
  <c r="F766" i="16"/>
  <c r="E766" i="16"/>
  <c r="F1069" i="16"/>
  <c r="E1069" i="16"/>
  <c r="F546" i="16"/>
  <c r="E546" i="16"/>
  <c r="F135" i="16"/>
  <c r="E135" i="16"/>
  <c r="F876" i="16"/>
  <c r="E876" i="16"/>
  <c r="F774" i="16"/>
  <c r="E774" i="16"/>
  <c r="F1331" i="16"/>
  <c r="E1331" i="16"/>
  <c r="F1196" i="16"/>
  <c r="E1196" i="16"/>
  <c r="F1146" i="16"/>
  <c r="E1146" i="16"/>
  <c r="F398" i="16"/>
  <c r="E398" i="16"/>
  <c r="F1240" i="16"/>
  <c r="E1240" i="16"/>
  <c r="F1046" i="16"/>
  <c r="E1046" i="16"/>
  <c r="F1401" i="16"/>
  <c r="E1401" i="16"/>
  <c r="F1009" i="16"/>
  <c r="E1009" i="16"/>
  <c r="F513" i="16"/>
  <c r="E513" i="16"/>
  <c r="F809" i="16"/>
  <c r="E809" i="16"/>
  <c r="F306" i="16"/>
  <c r="E306" i="16"/>
  <c r="F1110" i="16"/>
  <c r="E1110" i="16"/>
  <c r="F423" i="16"/>
  <c r="E423" i="16"/>
  <c r="F336" i="16"/>
  <c r="E336" i="16"/>
  <c r="F1257" i="16"/>
  <c r="E1257" i="16"/>
  <c r="F407" i="16"/>
  <c r="E407" i="16"/>
  <c r="F446" i="16"/>
  <c r="E446" i="16"/>
  <c r="F245" i="16"/>
  <c r="E245" i="16"/>
  <c r="F184" i="16"/>
  <c r="E184" i="16"/>
  <c r="F1023" i="16"/>
  <c r="E1023" i="16"/>
  <c r="F1232" i="16"/>
  <c r="E1232" i="16"/>
  <c r="F1016" i="16"/>
  <c r="E1016" i="16"/>
  <c r="F1207" i="16"/>
  <c r="E1207" i="16"/>
  <c r="F872" i="16"/>
  <c r="E872" i="16"/>
  <c r="F1099" i="16"/>
  <c r="E1099" i="16"/>
  <c r="F1213" i="16"/>
  <c r="E1213" i="16"/>
  <c r="F1132" i="16"/>
  <c r="E1132" i="16"/>
  <c r="F909" i="16"/>
  <c r="E909" i="16"/>
  <c r="F395" i="16"/>
  <c r="E395" i="16"/>
  <c r="F706" i="16"/>
  <c r="E706" i="16"/>
  <c r="F375" i="16"/>
  <c r="E375" i="16"/>
  <c r="F451" i="16"/>
  <c r="E451" i="16"/>
  <c r="F117" i="16"/>
  <c r="E117" i="16"/>
  <c r="F271" i="16"/>
  <c r="E271" i="16"/>
  <c r="F84" i="16"/>
  <c r="E84" i="16"/>
  <c r="F836" i="16"/>
  <c r="E836" i="16"/>
  <c r="F739" i="16"/>
  <c r="E739" i="16"/>
  <c r="F386" i="16"/>
  <c r="E386" i="16"/>
  <c r="F44" i="16"/>
  <c r="E44" i="16"/>
  <c r="F158" i="16"/>
  <c r="E158" i="16"/>
  <c r="F202" i="16"/>
  <c r="E202" i="16"/>
  <c r="F939" i="16"/>
  <c r="E939" i="16"/>
  <c r="F956" i="16"/>
  <c r="E956" i="16"/>
  <c r="E647" i="16"/>
  <c r="F647" i="16"/>
  <c r="F491" i="16"/>
  <c r="E491" i="16"/>
  <c r="F1252" i="16"/>
  <c r="E1252" i="16"/>
  <c r="F768" i="16"/>
  <c r="E768" i="16"/>
  <c r="E844" i="16"/>
  <c r="F844" i="16"/>
  <c r="F1186" i="16"/>
  <c r="E1186" i="16"/>
  <c r="F689" i="16"/>
  <c r="E689" i="16"/>
  <c r="F864" i="16"/>
  <c r="E864" i="16"/>
  <c r="F979" i="16"/>
  <c r="E979" i="16"/>
  <c r="F858" i="16"/>
  <c r="E858" i="16"/>
  <c r="F798" i="16"/>
  <c r="E798" i="16"/>
  <c r="F153" i="16"/>
  <c r="E153" i="16"/>
  <c r="F1281" i="16"/>
  <c r="E1281" i="16"/>
  <c r="F1290" i="16"/>
  <c r="E1290" i="16"/>
  <c r="F608" i="16"/>
  <c r="E608" i="16"/>
  <c r="F220" i="16"/>
  <c r="E220" i="16"/>
  <c r="F751" i="16"/>
  <c r="E751" i="16"/>
  <c r="E529" i="16"/>
  <c r="F529" i="16"/>
  <c r="F900" i="16"/>
  <c r="E900" i="16"/>
  <c r="F1214" i="16"/>
  <c r="E1214" i="16"/>
  <c r="F620" i="16"/>
  <c r="E620" i="16"/>
  <c r="F248" i="16"/>
  <c r="E248" i="16"/>
  <c r="F1152" i="16"/>
  <c r="E1152" i="16"/>
  <c r="F1325" i="16"/>
  <c r="E1325" i="16"/>
  <c r="F1070" i="16"/>
  <c r="E1070" i="16"/>
  <c r="F577" i="16"/>
  <c r="E577" i="16"/>
  <c r="F140" i="16"/>
  <c r="E140" i="16"/>
  <c r="F601" i="16"/>
  <c r="E601" i="16"/>
  <c r="F85" i="16"/>
  <c r="E85" i="16"/>
  <c r="F1115" i="16"/>
  <c r="E1115" i="16"/>
  <c r="F1373" i="16"/>
  <c r="E1373" i="16"/>
  <c r="F1319" i="16"/>
  <c r="E1319" i="16"/>
  <c r="F705" i="16"/>
  <c r="E705" i="16"/>
  <c r="F492" i="16"/>
  <c r="E492" i="16"/>
  <c r="F157" i="16"/>
  <c r="E157" i="16"/>
  <c r="E685" i="16"/>
  <c r="F685" i="16"/>
  <c r="F518" i="16"/>
  <c r="E518" i="16"/>
  <c r="F848" i="16"/>
  <c r="E848" i="16"/>
  <c r="F78" i="16"/>
  <c r="E78" i="16"/>
  <c r="F773" i="16"/>
  <c r="E773" i="16"/>
  <c r="F1006" i="16"/>
  <c r="E1006" i="16"/>
  <c r="F853" i="16"/>
  <c r="E853" i="16"/>
  <c r="F1015" i="16"/>
  <c r="E1015" i="16"/>
  <c r="F1265" i="16"/>
  <c r="E1265" i="16"/>
  <c r="F1193" i="16"/>
  <c r="E1193" i="16"/>
  <c r="F804" i="16"/>
  <c r="E804" i="16"/>
  <c r="F399" i="16"/>
  <c r="E399" i="16"/>
  <c r="F237" i="16"/>
  <c r="E237" i="16"/>
  <c r="F59" i="16"/>
  <c r="E59" i="16"/>
  <c r="F1004" i="16"/>
  <c r="E1004" i="16"/>
  <c r="F711" i="16"/>
  <c r="E711" i="16"/>
  <c r="F746" i="16"/>
  <c r="E746" i="16"/>
  <c r="F914" i="16"/>
  <c r="E914" i="16"/>
  <c r="F841" i="16"/>
  <c r="E841" i="16"/>
  <c r="F1353" i="16"/>
  <c r="E1353" i="16"/>
  <c r="F749" i="16"/>
  <c r="E749" i="16"/>
  <c r="F413" i="16"/>
  <c r="E413" i="16"/>
  <c r="F743" i="16"/>
  <c r="E743" i="16"/>
  <c r="F476" i="16"/>
  <c r="E476" i="16"/>
  <c r="F233" i="16"/>
  <c r="E233" i="16"/>
  <c r="F1073" i="16"/>
  <c r="E1073" i="16"/>
  <c r="F877" i="16"/>
  <c r="E877" i="16"/>
  <c r="F486" i="16"/>
  <c r="E486" i="16"/>
  <c r="F328" i="16"/>
  <c r="E328" i="16"/>
  <c r="F136" i="16"/>
  <c r="E136" i="16"/>
  <c r="F58" i="16"/>
  <c r="E58" i="16"/>
  <c r="F910" i="16"/>
  <c r="E910" i="16"/>
  <c r="E1280" i="16"/>
  <c r="F1280" i="16"/>
  <c r="F1291" i="16"/>
  <c r="E1291" i="16"/>
  <c r="F997" i="16"/>
  <c r="E997" i="16"/>
  <c r="F1271" i="16"/>
  <c r="E1271" i="16"/>
  <c r="F680" i="16"/>
  <c r="E680" i="16"/>
  <c r="F211" i="16"/>
  <c r="E211" i="16"/>
  <c r="F525" i="16"/>
  <c r="E525" i="16"/>
  <c r="E361" i="16"/>
  <c r="F361" i="16"/>
  <c r="F207" i="16"/>
  <c r="E207" i="16"/>
  <c r="F311" i="16"/>
  <c r="E311" i="16"/>
  <c r="F478" i="16"/>
  <c r="E478" i="16"/>
  <c r="F209" i="16"/>
  <c r="E209" i="16"/>
  <c r="F251" i="16"/>
  <c r="E251" i="16"/>
  <c r="E277" i="16"/>
  <c r="F277" i="16"/>
  <c r="F29" i="16"/>
  <c r="E29" i="16"/>
  <c r="F694" i="16"/>
  <c r="E694" i="16"/>
  <c r="E845" i="16"/>
  <c r="F845" i="16"/>
  <c r="F928" i="16"/>
  <c r="E928" i="16"/>
  <c r="F784" i="16"/>
  <c r="E784" i="16"/>
  <c r="F147" i="16"/>
  <c r="E147" i="16"/>
  <c r="F83" i="16"/>
  <c r="E83" i="16"/>
  <c r="F645" i="16"/>
  <c r="E645" i="16"/>
  <c r="F48" i="16"/>
  <c r="E48" i="16"/>
  <c r="F1389" i="16"/>
  <c r="E1389" i="16"/>
  <c r="F759" i="16"/>
  <c r="E759" i="16"/>
  <c r="F652" i="16"/>
  <c r="E652" i="16"/>
  <c r="E574" i="16"/>
  <c r="F574" i="16"/>
  <c r="F454" i="16"/>
  <c r="E454" i="16"/>
  <c r="F707" i="16"/>
  <c r="E707" i="16"/>
  <c r="F368" i="16"/>
  <c r="E368" i="16"/>
  <c r="F866" i="16"/>
  <c r="E866" i="16"/>
  <c r="F679" i="16"/>
  <c r="E679" i="16"/>
  <c r="F654" i="16"/>
  <c r="E654" i="16"/>
  <c r="F500" i="16"/>
  <c r="E500" i="16"/>
  <c r="F100" i="16"/>
  <c r="E100" i="16"/>
  <c r="F11" i="16"/>
  <c r="E11" i="16"/>
  <c r="F1218" i="16"/>
  <c r="E1218" i="16"/>
  <c r="F1348" i="16"/>
  <c r="E1348" i="16"/>
  <c r="F1268" i="16"/>
  <c r="E1268" i="16"/>
  <c r="F1211" i="16"/>
  <c r="E1211" i="16"/>
  <c r="E557" i="16"/>
  <c r="F557" i="16"/>
  <c r="F805" i="16"/>
  <c r="E805" i="16"/>
  <c r="F1043" i="16"/>
  <c r="E1043" i="16"/>
  <c r="F284" i="16"/>
  <c r="E284" i="16"/>
  <c r="F472" i="16"/>
  <c r="E472" i="16"/>
  <c r="F141" i="16"/>
  <c r="E141" i="16"/>
  <c r="F1369" i="16"/>
  <c r="E1369" i="16"/>
  <c r="F675" i="16"/>
  <c r="E675" i="16"/>
  <c r="F550" i="16"/>
  <c r="E550" i="16"/>
  <c r="F89" i="16"/>
  <c r="E89" i="16"/>
  <c r="F267" i="16"/>
  <c r="E267" i="16"/>
  <c r="F345" i="16"/>
  <c r="E345" i="16"/>
  <c r="F181" i="16"/>
  <c r="E181" i="16"/>
  <c r="F519" i="16"/>
  <c r="E519" i="16"/>
  <c r="F53" i="16"/>
  <c r="E53" i="16"/>
  <c r="F393" i="16"/>
  <c r="E393" i="16"/>
  <c r="F1208" i="16"/>
  <c r="E1208" i="16"/>
  <c r="F1297" i="16"/>
  <c r="E1297" i="16"/>
  <c r="F383" i="16"/>
  <c r="E383" i="16"/>
  <c r="F558" i="16"/>
  <c r="E558" i="16"/>
  <c r="F618" i="16"/>
  <c r="E618" i="16"/>
  <c r="F789" i="16"/>
  <c r="E789" i="16"/>
  <c r="F1262" i="16"/>
  <c r="E1262" i="16"/>
  <c r="E1285" i="16"/>
  <c r="F1285" i="16"/>
  <c r="F436" i="16"/>
  <c r="E436" i="16"/>
  <c r="F843" i="16"/>
  <c r="E843" i="16"/>
  <c r="F729" i="16"/>
  <c r="E729" i="16"/>
  <c r="F362" i="16"/>
  <c r="E362" i="16"/>
  <c r="F592" i="16"/>
  <c r="E592" i="16"/>
  <c r="F1128" i="16"/>
  <c r="E1128" i="16"/>
  <c r="F641" i="16"/>
  <c r="E641" i="16"/>
  <c r="F397" i="16"/>
  <c r="E397" i="16"/>
  <c r="F183" i="16"/>
  <c r="E183" i="16"/>
  <c r="F24" i="16"/>
  <c r="E24" i="16"/>
  <c r="F1250" i="16"/>
  <c r="E1250" i="16"/>
  <c r="F544" i="16"/>
  <c r="E544" i="16"/>
  <c r="F308" i="16"/>
  <c r="E308" i="16"/>
  <c r="F803" i="16"/>
  <c r="E803" i="16"/>
  <c r="F868" i="16"/>
  <c r="E868" i="16"/>
  <c r="F443" i="16"/>
  <c r="E443" i="16"/>
  <c r="F213" i="16"/>
  <c r="E213" i="16"/>
  <c r="F1087" i="16"/>
  <c r="E1087" i="16"/>
  <c r="F1017" i="16"/>
  <c r="E1017" i="16"/>
  <c r="F731" i="16"/>
  <c r="E731" i="16"/>
  <c r="F8" i="16"/>
  <c r="E8" i="16"/>
  <c r="E1336" i="16"/>
  <c r="F1336" i="16"/>
  <c r="F1192" i="16"/>
  <c r="E1192" i="16"/>
  <c r="F938" i="16"/>
  <c r="E938" i="16"/>
  <c r="F937" i="16"/>
  <c r="E937" i="16"/>
  <c r="F1120" i="16"/>
  <c r="E1120" i="16"/>
  <c r="F594" i="16"/>
  <c r="E594" i="16"/>
  <c r="F232" i="16"/>
  <c r="E232" i="16"/>
  <c r="F22" i="16"/>
  <c r="E22" i="16"/>
  <c r="F755" i="16"/>
  <c r="E755" i="16"/>
  <c r="F50" i="16"/>
  <c r="E50" i="16"/>
  <c r="F1026" i="16"/>
  <c r="E1026" i="16"/>
  <c r="F1106" i="16"/>
  <c r="E1106" i="16"/>
  <c r="F329" i="16"/>
  <c r="E329" i="16"/>
  <c r="F86" i="16"/>
  <c r="E86" i="16"/>
  <c r="F1300" i="16"/>
  <c r="E1300" i="16"/>
  <c r="F985" i="16"/>
  <c r="E985" i="16"/>
  <c r="F1060" i="16"/>
  <c r="E1060" i="16"/>
  <c r="F1031" i="16"/>
  <c r="E1031" i="16"/>
  <c r="F312" i="16"/>
  <c r="E312" i="16"/>
  <c r="F31" i="16"/>
  <c r="E31" i="16"/>
  <c r="F42" i="16"/>
  <c r="E42" i="16"/>
  <c r="F1029" i="16"/>
  <c r="E1029" i="16"/>
  <c r="F817" i="16"/>
  <c r="E817" i="16"/>
  <c r="F505" i="16"/>
  <c r="E505" i="16"/>
  <c r="F882" i="16"/>
  <c r="E882" i="16"/>
  <c r="F708" i="16"/>
  <c r="E708" i="16"/>
  <c r="F437" i="16"/>
  <c r="E437" i="16"/>
  <c r="F33" i="16"/>
  <c r="E33" i="16"/>
  <c r="E537" i="16"/>
  <c r="F537" i="16"/>
  <c r="F1255" i="16"/>
  <c r="E1255" i="16"/>
  <c r="F154" i="16"/>
  <c r="E154" i="16"/>
  <c r="F581" i="16"/>
  <c r="E581" i="16"/>
  <c r="F954" i="16"/>
  <c r="E954" i="16"/>
  <c r="F722" i="16"/>
  <c r="E722" i="16"/>
  <c r="F1292" i="16"/>
  <c r="E1292" i="16"/>
  <c r="F1154" i="16"/>
  <c r="E1154" i="16"/>
  <c r="F761" i="16"/>
  <c r="E761" i="16"/>
  <c r="F1032" i="16"/>
  <c r="E1032" i="16"/>
  <c r="F981" i="16"/>
  <c r="E981" i="16"/>
  <c r="F1189" i="16"/>
  <c r="E1189" i="16"/>
  <c r="F827" i="16"/>
  <c r="E827" i="16"/>
  <c r="F190" i="16"/>
  <c r="E190" i="16"/>
  <c r="F649" i="16"/>
  <c r="E649" i="16"/>
  <c r="F590" i="16"/>
  <c r="E590" i="16"/>
  <c r="F222" i="16"/>
  <c r="E222" i="16"/>
  <c r="F1210" i="16"/>
  <c r="E1210" i="16"/>
  <c r="F471" i="16"/>
  <c r="E471" i="16"/>
  <c r="F515" i="16"/>
  <c r="E515" i="16"/>
  <c r="F595" i="16"/>
  <c r="E595" i="16"/>
  <c r="F637" i="16"/>
  <c r="E637" i="16"/>
  <c r="F806" i="16"/>
  <c r="E806" i="16"/>
  <c r="F855" i="16"/>
  <c r="E855" i="16"/>
  <c r="F977" i="16"/>
  <c r="E977" i="16"/>
  <c r="F1167" i="16"/>
  <c r="E1167" i="16"/>
  <c r="F636" i="16"/>
  <c r="E636" i="16"/>
  <c r="F376" i="16"/>
  <c r="E376" i="16"/>
  <c r="F137" i="16"/>
  <c r="E137" i="16"/>
  <c r="F1362" i="16"/>
  <c r="E1362" i="16"/>
  <c r="F950" i="16"/>
  <c r="E950" i="16"/>
  <c r="F467" i="16"/>
  <c r="E467" i="16"/>
  <c r="F131" i="16"/>
  <c r="E131" i="16"/>
  <c r="F1402" i="16"/>
  <c r="E1402" i="16"/>
  <c r="F1305" i="16"/>
  <c r="E1305" i="16"/>
  <c r="F1033" i="16"/>
  <c r="E1033" i="16"/>
  <c r="F103" i="16"/>
  <c r="E103" i="16"/>
  <c r="F633" i="16"/>
  <c r="E633" i="16"/>
  <c r="F487" i="16"/>
  <c r="E487" i="16"/>
  <c r="F539" i="16"/>
  <c r="E539" i="16"/>
  <c r="F114" i="16"/>
  <c r="E114" i="16"/>
  <c r="F656" i="16"/>
  <c r="E656" i="16"/>
  <c r="F661" i="16"/>
  <c r="E661" i="16"/>
  <c r="F112" i="16"/>
  <c r="E112" i="16"/>
  <c r="F482" i="16"/>
  <c r="E482" i="16"/>
  <c r="E341" i="16"/>
  <c r="F341" i="16"/>
  <c r="F344" i="16"/>
  <c r="E344" i="16"/>
  <c r="F155" i="16"/>
  <c r="E155" i="16"/>
  <c r="F299" i="16"/>
  <c r="E299" i="16"/>
  <c r="F1301" i="16"/>
  <c r="E1301" i="16"/>
  <c r="F1180" i="16"/>
  <c r="E1180" i="16"/>
  <c r="F672" i="16"/>
  <c r="E672" i="16"/>
  <c r="F750" i="16"/>
  <c r="E750" i="16"/>
  <c r="F1068" i="16"/>
  <c r="E1068" i="16"/>
  <c r="F677" i="16"/>
  <c r="E677" i="16"/>
  <c r="F1338" i="16"/>
  <c r="E1338" i="16"/>
  <c r="F1275" i="16"/>
  <c r="E1275" i="16"/>
  <c r="F1118" i="16"/>
  <c r="E1118" i="16"/>
  <c r="F1051" i="16"/>
  <c r="E1051" i="16"/>
  <c r="F969" i="16"/>
  <c r="E969" i="16"/>
  <c r="E1391" i="16"/>
  <c r="F1391" i="16"/>
  <c r="F786" i="16"/>
  <c r="E786" i="16"/>
  <c r="F524" i="16"/>
  <c r="E524" i="16"/>
  <c r="F947" i="16"/>
  <c r="E947" i="16"/>
  <c r="E1363" i="16"/>
  <c r="F1363" i="16"/>
  <c r="F1315" i="16"/>
  <c r="E1315" i="16"/>
  <c r="F1183" i="16"/>
  <c r="E1183" i="16"/>
  <c r="F795" i="16"/>
  <c r="E795" i="16"/>
  <c r="F339" i="16"/>
  <c r="E339" i="16"/>
  <c r="F96" i="16"/>
  <c r="E96" i="16"/>
  <c r="F1225" i="16"/>
  <c r="E1225" i="16"/>
  <c r="F1199" i="16"/>
  <c r="E1199" i="16"/>
  <c r="F387" i="16"/>
  <c r="E387" i="16"/>
  <c r="F262" i="16"/>
  <c r="E262" i="16"/>
  <c r="F1334" i="16"/>
  <c r="E1334" i="16"/>
  <c r="F1056" i="16"/>
  <c r="E1056" i="16"/>
  <c r="F204" i="16"/>
  <c r="E204" i="16"/>
  <c r="F236" i="16"/>
  <c r="E236" i="16"/>
  <c r="F660" i="16"/>
  <c r="E660" i="16"/>
  <c r="F503" i="16"/>
  <c r="E503" i="16"/>
  <c r="F1302" i="16"/>
  <c r="E1302" i="16"/>
  <c r="F733" i="16"/>
  <c r="E733" i="16"/>
  <c r="F168" i="16"/>
  <c r="E168" i="16"/>
  <c r="F227" i="16"/>
  <c r="E227" i="16"/>
  <c r="F787" i="16"/>
  <c r="E787" i="16"/>
  <c r="F543" i="16"/>
  <c r="E543" i="16"/>
  <c r="F1113" i="16"/>
  <c r="E1113" i="16"/>
  <c r="F1155" i="16"/>
  <c r="E1155" i="16"/>
  <c r="F318" i="16"/>
  <c r="E318" i="16"/>
  <c r="F1042" i="16"/>
  <c r="E1042" i="16"/>
  <c r="F1074" i="16"/>
  <c r="E1074" i="16"/>
  <c r="F780" i="16"/>
  <c r="E780" i="16"/>
  <c r="F697" i="16"/>
  <c r="E697" i="16"/>
  <c r="F561" i="16"/>
  <c r="E561" i="16"/>
  <c r="F231" i="16"/>
  <c r="E231" i="16"/>
  <c r="F807" i="16"/>
  <c r="E807" i="16"/>
  <c r="F438" i="16"/>
  <c r="E438" i="16"/>
  <c r="F445" i="16"/>
  <c r="E445" i="16"/>
  <c r="E242" i="16"/>
  <c r="F242" i="16"/>
  <c r="F57" i="16"/>
  <c r="E57" i="16"/>
  <c r="F650" i="16"/>
  <c r="E650" i="16"/>
  <c r="F1357" i="16"/>
  <c r="E1357" i="16"/>
  <c r="F1201" i="16"/>
  <c r="E1201" i="16"/>
  <c r="F54" i="16"/>
  <c r="E54" i="16"/>
  <c r="F782" i="16"/>
  <c r="E782" i="16"/>
  <c r="F854" i="16"/>
  <c r="E854" i="16"/>
  <c r="F124" i="16"/>
  <c r="E124" i="16"/>
  <c r="F860" i="16"/>
  <c r="E860" i="16"/>
  <c r="F916" i="16"/>
  <c r="E916" i="16"/>
  <c r="F307" i="16"/>
  <c r="E307" i="16"/>
  <c r="F106" i="16"/>
  <c r="E106" i="16"/>
  <c r="E1344" i="16"/>
  <c r="F1344" i="16"/>
  <c r="F1216" i="16"/>
  <c r="E1216" i="16"/>
  <c r="F533" i="16"/>
  <c r="E533" i="16"/>
  <c r="F1139" i="16"/>
  <c r="E1139" i="16"/>
  <c r="F1200" i="16"/>
  <c r="E1200" i="16"/>
  <c r="F1124" i="16"/>
  <c r="E1124" i="16"/>
  <c r="F1096" i="16"/>
  <c r="E1096" i="16"/>
  <c r="F919" i="16"/>
  <c r="E919" i="16"/>
  <c r="F889" i="16"/>
  <c r="E889" i="16"/>
  <c r="E417" i="16"/>
  <c r="F417" i="16"/>
  <c r="F598" i="16"/>
  <c r="E598" i="16"/>
  <c r="F626" i="16"/>
  <c r="E626" i="16"/>
  <c r="F230" i="16"/>
  <c r="E230" i="16"/>
  <c r="F93" i="16"/>
  <c r="E93" i="16"/>
  <c r="F257" i="16"/>
  <c r="E257" i="16"/>
  <c r="F681" i="16"/>
  <c r="E681" i="16"/>
  <c r="E639" i="16"/>
  <c r="F639" i="16"/>
  <c r="F301" i="16"/>
  <c r="E301" i="16"/>
  <c r="F17" i="16"/>
  <c r="E17" i="16"/>
  <c r="F1242" i="16"/>
  <c r="E1242" i="16"/>
  <c r="E829" i="16"/>
  <c r="F829" i="16"/>
  <c r="F1295" i="16"/>
  <c r="E1295" i="16"/>
  <c r="F588" i="16"/>
  <c r="E588" i="16"/>
  <c r="F475" i="16"/>
  <c r="E475" i="16"/>
  <c r="F584" i="16"/>
  <c r="E584" i="16"/>
  <c r="F651" i="16"/>
  <c r="E651" i="16"/>
  <c r="F1206" i="16"/>
  <c r="E1206" i="16"/>
  <c r="F1283" i="16"/>
  <c r="E1283" i="16"/>
  <c r="E1008" i="16"/>
  <c r="F1008" i="16"/>
  <c r="F1390" i="16"/>
  <c r="E1390" i="16"/>
  <c r="F918" i="16"/>
  <c r="E918" i="16"/>
  <c r="F1179" i="16"/>
  <c r="E1179" i="16"/>
  <c r="F763" i="16"/>
  <c r="E763" i="16"/>
  <c r="F517" i="16"/>
  <c r="E517" i="16"/>
  <c r="F610" i="16"/>
  <c r="E610" i="16"/>
  <c r="F506" i="16"/>
  <c r="E506" i="16"/>
  <c r="F635" i="16"/>
  <c r="E635" i="16"/>
  <c r="F1222" i="16"/>
  <c r="E1222" i="16"/>
  <c r="F1129" i="16"/>
  <c r="E1129" i="16"/>
  <c r="F563" i="16"/>
  <c r="E563" i="16"/>
  <c r="F1241" i="16"/>
  <c r="E1241" i="16"/>
  <c r="F138" i="16"/>
  <c r="E138" i="16"/>
  <c r="F629" i="16"/>
  <c r="E629" i="16"/>
  <c r="F527" i="16"/>
  <c r="E527" i="16"/>
  <c r="E765" i="16"/>
  <c r="F765" i="16"/>
  <c r="E897" i="16"/>
  <c r="F897" i="16"/>
  <c r="F201" i="16"/>
  <c r="E201" i="16"/>
  <c r="F107" i="16"/>
  <c r="E107" i="16"/>
  <c r="F1038" i="16"/>
  <c r="E1038" i="16"/>
  <c r="F69" i="16"/>
  <c r="E69" i="16"/>
  <c r="F197" i="16"/>
  <c r="E197" i="16"/>
  <c r="E502" i="16"/>
  <c r="F502" i="16"/>
  <c r="F887" i="16"/>
  <c r="E887" i="16"/>
  <c r="F754" i="16"/>
  <c r="E754" i="16"/>
  <c r="F1310" i="16"/>
  <c r="E1310" i="16"/>
  <c r="F826" i="16"/>
  <c r="E826" i="16"/>
  <c r="F874" i="16"/>
  <c r="E874" i="16"/>
  <c r="F994" i="16"/>
  <c r="E994" i="16"/>
  <c r="F1054" i="16"/>
  <c r="E1054" i="16"/>
  <c r="F49" i="16"/>
  <c r="E49" i="16"/>
  <c r="F27" i="16"/>
  <c r="E27" i="16"/>
  <c r="F613" i="16"/>
  <c r="E613" i="16"/>
  <c r="E198" i="16"/>
  <c r="F198" i="16"/>
  <c r="F1150" i="16"/>
  <c r="E1150" i="16"/>
  <c r="F684" i="16"/>
  <c r="E684" i="16"/>
  <c r="F1244" i="16"/>
  <c r="E1244" i="16"/>
  <c r="E593" i="16"/>
  <c r="F593" i="16"/>
  <c r="F521" i="16"/>
  <c r="E521" i="16"/>
  <c r="F481" i="16"/>
  <c r="E481" i="16"/>
  <c r="F504" i="16"/>
  <c r="E504" i="16"/>
  <c r="F762" i="16"/>
  <c r="E762" i="16"/>
  <c r="F1237" i="16"/>
  <c r="E1237" i="16"/>
  <c r="F39" i="16"/>
  <c r="E39" i="16"/>
  <c r="F187" i="16"/>
  <c r="E187" i="16"/>
  <c r="F883" i="16"/>
  <c r="E883" i="16"/>
  <c r="F408" i="16"/>
  <c r="E408" i="16"/>
  <c r="E1040" i="16"/>
  <c r="F1040" i="16"/>
  <c r="F1103" i="16"/>
  <c r="E1103" i="16"/>
  <c r="F922" i="16"/>
  <c r="E922" i="16"/>
  <c r="F664" i="16"/>
  <c r="E664" i="16"/>
  <c r="F123" i="16"/>
  <c r="E123" i="16"/>
  <c r="F1289" i="16"/>
  <c r="E1289" i="16"/>
  <c r="F295" i="16"/>
  <c r="E295" i="16"/>
  <c r="F644" i="16"/>
  <c r="E644" i="16"/>
  <c r="F185" i="16"/>
  <c r="E185" i="16"/>
  <c r="F884" i="16"/>
  <c r="E884" i="16"/>
  <c r="E229" i="16"/>
  <c r="F229" i="16"/>
  <c r="F90" i="16"/>
  <c r="E90" i="16"/>
  <c r="F1134" i="16"/>
  <c r="E1134" i="16"/>
  <c r="F738" i="16"/>
  <c r="E738" i="16"/>
  <c r="F818" i="16"/>
  <c r="E818" i="16"/>
  <c r="F545" i="16"/>
  <c r="E545" i="16"/>
  <c r="F334" i="16"/>
  <c r="E334" i="16"/>
  <c r="F144" i="16"/>
  <c r="E144" i="16"/>
  <c r="F75" i="16"/>
  <c r="E75" i="16"/>
  <c r="F1248" i="16"/>
  <c r="E1248" i="16"/>
  <c r="E1136" i="16"/>
  <c r="F1136" i="16"/>
  <c r="F1098" i="16"/>
  <c r="E1098" i="16"/>
  <c r="F1019" i="16"/>
  <c r="E1019" i="16"/>
  <c r="F285" i="16"/>
  <c r="E285" i="16"/>
  <c r="F94" i="16"/>
  <c r="E94" i="16"/>
  <c r="F377" i="16"/>
  <c r="E377" i="16"/>
  <c r="F34" i="16"/>
  <c r="E34" i="16"/>
  <c r="F122" i="16"/>
  <c r="E122" i="16"/>
  <c r="F1396" i="16"/>
  <c r="E1396" i="16"/>
  <c r="F567" i="16"/>
  <c r="E567" i="16"/>
  <c r="F1160" i="16"/>
  <c r="E1160" i="16"/>
  <c r="F570" i="16"/>
  <c r="E570" i="16"/>
  <c r="E134" i="16"/>
  <c r="F134" i="16"/>
  <c r="E899" i="16"/>
  <c r="F899" i="16"/>
  <c r="F447" i="16"/>
  <c r="E447" i="16"/>
  <c r="F208" i="16"/>
  <c r="E208" i="16"/>
  <c r="F174" i="16"/>
  <c r="E174" i="16"/>
  <c r="F434" i="16"/>
  <c r="E434" i="16"/>
  <c r="E648" i="16"/>
  <c r="F648" i="16"/>
  <c r="F1085" i="16"/>
  <c r="E1085" i="16"/>
  <c r="F28" i="16"/>
  <c r="E28" i="16"/>
  <c r="F1094" i="16"/>
  <c r="E1094" i="16"/>
  <c r="F891" i="16"/>
  <c r="E891" i="16"/>
  <c r="F788" i="16"/>
  <c r="E788" i="16"/>
  <c r="F568" i="16"/>
  <c r="E568" i="16"/>
  <c r="F508" i="16"/>
  <c r="E508" i="16"/>
  <c r="F523" i="16"/>
  <c r="E523" i="16"/>
  <c r="F873" i="16"/>
  <c r="E873" i="16"/>
  <c r="F993" i="16"/>
  <c r="E993" i="16"/>
  <c r="F723" i="16"/>
  <c r="E723" i="16"/>
  <c r="F992" i="16"/>
  <c r="E992" i="16"/>
  <c r="F1324" i="16"/>
  <c r="E1324" i="16"/>
  <c r="F1355" i="16"/>
  <c r="E1355" i="16"/>
  <c r="F149" i="16"/>
  <c r="E149" i="16"/>
  <c r="F719" i="16"/>
  <c r="E719" i="16"/>
  <c r="F384" i="16"/>
  <c r="E384" i="16"/>
  <c r="F1001" i="16"/>
  <c r="E1001" i="16"/>
  <c r="E456" i="16"/>
  <c r="F456" i="16"/>
  <c r="F734" i="16"/>
  <c r="E734" i="16"/>
  <c r="F23" i="16"/>
  <c r="E23" i="16"/>
  <c r="F91" i="16"/>
  <c r="E91" i="16"/>
  <c r="F67" i="16"/>
  <c r="E67" i="16"/>
  <c r="F793" i="16"/>
  <c r="E793" i="16"/>
  <c r="F1392" i="16"/>
  <c r="E1392" i="16"/>
  <c r="F1175" i="16"/>
  <c r="E1175" i="16"/>
  <c r="E1382" i="16"/>
  <c r="F1382" i="16"/>
  <c r="F238" i="16"/>
  <c r="E238" i="16"/>
  <c r="F702" i="16"/>
  <c r="E702" i="16"/>
  <c r="F217" i="16"/>
  <c r="E217" i="16"/>
  <c r="F497" i="16"/>
  <c r="E497" i="16"/>
  <c r="F582" i="16"/>
  <c r="E582" i="16"/>
  <c r="F272" i="16"/>
  <c r="E272" i="16"/>
  <c r="F745" i="16"/>
  <c r="E745" i="16"/>
  <c r="F775" i="16"/>
  <c r="E775" i="16"/>
  <c r="F728" i="16"/>
  <c r="E728" i="16"/>
  <c r="F980" i="16"/>
  <c r="E980" i="16"/>
  <c r="F840" i="16"/>
  <c r="E840" i="16"/>
  <c r="F1166" i="16"/>
  <c r="E1166" i="16"/>
  <c r="F627" i="16"/>
  <c r="E627" i="16"/>
  <c r="F235" i="16"/>
  <c r="E235" i="16"/>
  <c r="F261" i="16"/>
  <c r="E261" i="16"/>
  <c r="F1191" i="16"/>
  <c r="E1191" i="16"/>
  <c r="E501" i="16"/>
  <c r="F501" i="16"/>
  <c r="F1119" i="16"/>
  <c r="E1119" i="16"/>
  <c r="F99" i="16"/>
  <c r="E99" i="16"/>
  <c r="E1327" i="16"/>
  <c r="F1327" i="16"/>
  <c r="E300" i="16"/>
  <c r="F300" i="16"/>
  <c r="E1323" i="16"/>
  <c r="F1323" i="16"/>
  <c r="F713" i="16"/>
  <c r="E713" i="16"/>
  <c r="F1185" i="16"/>
  <c r="E1185" i="16"/>
  <c r="F1105" i="16"/>
  <c r="E1105" i="16"/>
  <c r="F696" i="16"/>
  <c r="E696" i="16"/>
  <c r="E566" i="16"/>
  <c r="F566" i="16"/>
  <c r="F1260" i="16"/>
  <c r="E1260" i="16"/>
  <c r="F1173" i="16"/>
  <c r="E1173" i="16"/>
  <c r="F901" i="16"/>
  <c r="E901" i="16"/>
  <c r="F109" i="16"/>
  <c r="E109" i="16"/>
  <c r="F1270" i="16"/>
  <c r="E1270" i="16"/>
  <c r="F1125" i="16"/>
  <c r="E1125" i="16"/>
  <c r="F987" i="16"/>
  <c r="E987" i="16"/>
  <c r="F974" i="16"/>
  <c r="E974" i="16"/>
  <c r="F643" i="16"/>
  <c r="E643" i="16"/>
  <c r="F835" i="16"/>
  <c r="E835" i="16"/>
  <c r="F121" i="16"/>
  <c r="E121" i="16"/>
  <c r="F432" i="16"/>
  <c r="E432" i="16"/>
  <c r="F66" i="16"/>
  <c r="E66" i="16"/>
  <c r="F1030" i="16"/>
  <c r="E1030" i="16"/>
  <c r="F420" i="16"/>
  <c r="E420" i="16"/>
  <c r="F920" i="16"/>
  <c r="E920" i="16"/>
  <c r="F640" i="16"/>
  <c r="E640" i="16"/>
  <c r="F199" i="16"/>
  <c r="E199" i="16"/>
  <c r="F305" i="16"/>
  <c r="E305" i="16"/>
  <c r="E1326" i="16"/>
  <c r="F1326" i="16"/>
  <c r="F604" i="16"/>
  <c r="E604" i="16"/>
  <c r="F1381" i="16"/>
  <c r="E1381" i="16"/>
  <c r="F960" i="16"/>
  <c r="E960" i="16"/>
  <c r="F736" i="16"/>
  <c r="E736" i="16"/>
  <c r="F808" i="16"/>
  <c r="E808" i="16"/>
  <c r="E917" i="16"/>
  <c r="F917" i="16"/>
  <c r="F444" i="16"/>
  <c r="E444" i="16"/>
  <c r="F790" i="16"/>
  <c r="E790" i="16"/>
  <c r="F602" i="16"/>
  <c r="E602" i="16"/>
  <c r="F459" i="16"/>
  <c r="E459" i="16"/>
  <c r="F126" i="16"/>
  <c r="E126" i="16"/>
  <c r="F1021" i="16"/>
  <c r="E1021" i="16"/>
  <c r="F1077" i="16"/>
  <c r="E1077" i="16"/>
  <c r="F394" i="16"/>
  <c r="E394" i="16"/>
  <c r="F1194" i="16"/>
  <c r="E1194" i="16"/>
  <c r="F520" i="16"/>
  <c r="E520" i="16"/>
  <c r="F758" i="16"/>
  <c r="E758" i="16"/>
  <c r="F364" i="16"/>
  <c r="E364" i="16"/>
  <c r="F1335" i="16"/>
  <c r="E1335" i="16"/>
  <c r="F509" i="16"/>
  <c r="E509" i="16"/>
  <c r="F1176" i="16"/>
  <c r="E1176" i="16"/>
  <c r="F725" i="16"/>
  <c r="E725" i="16"/>
  <c r="F431" i="16"/>
  <c r="E431" i="16"/>
  <c r="F1245" i="16"/>
  <c r="E1245" i="16"/>
  <c r="F1078" i="16"/>
  <c r="E1078" i="16"/>
  <c r="F634" i="16"/>
  <c r="E634" i="16"/>
  <c r="F309" i="16"/>
  <c r="E309" i="16"/>
  <c r="F320" i="16"/>
  <c r="E320" i="16"/>
  <c r="F1055" i="16"/>
  <c r="E1055" i="16"/>
  <c r="F955" i="16"/>
  <c r="E955" i="16"/>
  <c r="F108" i="16"/>
  <c r="E108" i="16"/>
  <c r="F97" i="16"/>
  <c r="E97" i="16"/>
  <c r="F73" i="16"/>
  <c r="E73" i="16"/>
  <c r="F959" i="16"/>
  <c r="E959" i="16"/>
  <c r="F1404" i="16"/>
  <c r="E1404" i="16"/>
  <c r="F82" i="16"/>
  <c r="E82" i="16"/>
  <c r="F281" i="16"/>
  <c r="E281" i="16"/>
  <c r="F856" i="16"/>
  <c r="E856" i="16"/>
  <c r="E166" i="16"/>
  <c r="F166" i="16"/>
  <c r="F1346" i="16"/>
  <c r="E1346" i="16"/>
  <c r="F1296" i="16"/>
  <c r="E1296" i="16"/>
  <c r="F1028" i="16"/>
  <c r="E1028" i="16"/>
  <c r="F1024" i="16"/>
  <c r="E1024" i="16"/>
  <c r="F1307" i="16"/>
  <c r="E1307" i="16"/>
  <c r="F1267" i="16"/>
  <c r="E1267" i="16"/>
  <c r="F1037" i="16"/>
  <c r="E1037" i="16"/>
  <c r="E1359" i="16"/>
  <c r="F1359" i="16"/>
  <c r="F800" i="16"/>
  <c r="E800" i="16"/>
  <c r="F991" i="16"/>
  <c r="E991" i="16"/>
  <c r="F624" i="16"/>
  <c r="E624" i="16"/>
  <c r="F579" i="16"/>
  <c r="E579" i="16"/>
  <c r="E538" i="16"/>
  <c r="F538" i="16"/>
  <c r="F542" i="16"/>
  <c r="E542" i="16"/>
  <c r="F496" i="16"/>
  <c r="E496" i="16"/>
  <c r="F165" i="16"/>
  <c r="E165" i="16"/>
  <c r="F1071" i="16"/>
  <c r="E1071" i="16"/>
  <c r="F742" i="16"/>
  <c r="E742" i="16"/>
  <c r="F151" i="16"/>
  <c r="E151" i="16"/>
  <c r="F76" i="16"/>
  <c r="E76" i="16"/>
  <c r="F1025" i="16"/>
  <c r="E1025" i="16"/>
  <c r="F1086" i="16"/>
  <c r="E1086" i="16"/>
  <c r="F528" i="16"/>
  <c r="E528" i="16"/>
  <c r="F216" i="16"/>
  <c r="E216" i="16"/>
  <c r="F180" i="16"/>
  <c r="E180" i="16"/>
  <c r="F43" i="16"/>
  <c r="E43" i="16"/>
  <c r="F1003" i="16"/>
  <c r="E1003" i="16"/>
  <c r="F1227" i="16"/>
  <c r="E1227" i="16"/>
  <c r="E1153" i="16"/>
  <c r="F1153" i="16"/>
  <c r="F1395" i="16"/>
  <c r="E1395" i="16"/>
  <c r="F1259" i="16"/>
  <c r="E1259" i="16"/>
  <c r="F925" i="16"/>
  <c r="E925" i="16"/>
  <c r="E465" i="16"/>
  <c r="F465" i="16"/>
  <c r="F1100" i="16"/>
  <c r="E1100" i="16"/>
  <c r="F1269" i="16"/>
  <c r="E1269" i="16"/>
  <c r="F483" i="16"/>
  <c r="E483" i="16"/>
  <c r="F534" i="16"/>
  <c r="E534" i="16"/>
  <c r="F564" i="16"/>
  <c r="E564" i="16"/>
  <c r="F303" i="16"/>
  <c r="E303" i="16"/>
  <c r="F688" i="16"/>
  <c r="E688" i="16"/>
  <c r="F605" i="16"/>
  <c r="E605" i="16"/>
  <c r="F715" i="16"/>
  <c r="E715" i="16"/>
  <c r="F403" i="16"/>
  <c r="E403" i="16"/>
  <c r="F828" i="16"/>
  <c r="E828" i="16"/>
  <c r="F556" i="16"/>
  <c r="E556" i="16"/>
  <c r="F1231" i="16"/>
  <c r="E1231" i="16"/>
  <c r="F239" i="16"/>
  <c r="E239" i="16"/>
  <c r="F1170" i="16"/>
  <c r="E1170" i="16"/>
  <c r="F473" i="16"/>
  <c r="E473" i="16"/>
  <c r="F587" i="16"/>
  <c r="E587" i="16"/>
  <c r="F274" i="16"/>
  <c r="E274" i="16"/>
  <c r="F530" i="16"/>
  <c r="E530" i="16"/>
  <c r="F350" i="16"/>
  <c r="E350" i="16"/>
  <c r="F125" i="16"/>
  <c r="E125" i="16"/>
  <c r="F268" i="16"/>
  <c r="E268" i="16"/>
  <c r="F923" i="16"/>
  <c r="E923" i="16"/>
  <c r="F580" i="16"/>
  <c r="E580" i="16"/>
  <c r="F439" i="16"/>
  <c r="E439" i="16"/>
  <c r="F488" i="16"/>
  <c r="E488" i="16"/>
  <c r="F1018" i="16"/>
  <c r="E1018" i="16"/>
  <c r="F1142" i="16"/>
  <c r="E1142" i="16"/>
  <c r="F549" i="16"/>
  <c r="E549" i="16"/>
  <c r="F881" i="16"/>
  <c r="E881" i="16"/>
  <c r="F1366" i="16"/>
  <c r="E1366" i="16"/>
  <c r="E425" i="16"/>
  <c r="F425" i="16"/>
  <c r="F1131" i="16"/>
  <c r="E1131" i="16"/>
  <c r="F666" i="16"/>
  <c r="E666" i="16"/>
  <c r="F325" i="16"/>
  <c r="E325" i="16"/>
  <c r="F847" i="16"/>
  <c r="E847" i="16"/>
  <c r="F837" i="16"/>
  <c r="E837" i="16"/>
  <c r="F611" i="16"/>
  <c r="E611" i="16"/>
  <c r="F55" i="16"/>
  <c r="E55" i="16"/>
  <c r="F961" i="16"/>
  <c r="E961" i="16"/>
  <c r="F36" i="16"/>
  <c r="E36" i="16"/>
  <c r="F1050" i="16"/>
  <c r="E1050" i="16"/>
  <c r="F657" i="16"/>
  <c r="E657" i="16"/>
  <c r="F599" i="16"/>
  <c r="E599" i="16"/>
  <c r="F433" i="16"/>
  <c r="E433" i="16"/>
  <c r="F498" i="16"/>
  <c r="E498" i="16"/>
  <c r="E717" i="16"/>
  <c r="F717" i="16"/>
  <c r="F14" i="16"/>
  <c r="E14" i="16"/>
  <c r="F1005" i="16"/>
  <c r="E1005" i="16"/>
  <c r="E1081" i="16"/>
  <c r="F1081" i="16"/>
  <c r="F794" i="16"/>
  <c r="E794" i="16"/>
  <c r="F548" i="16"/>
  <c r="E548" i="16"/>
  <c r="E353" i="16"/>
  <c r="F353" i="16"/>
  <c r="F270" i="16"/>
  <c r="E270" i="16"/>
  <c r="E68" i="16"/>
  <c r="F68" i="16"/>
  <c r="F898" i="16"/>
  <c r="E898" i="16"/>
  <c r="F671" i="16"/>
  <c r="E671" i="16"/>
  <c r="F1161" i="16"/>
  <c r="E1161" i="16"/>
  <c r="F1343" i="16"/>
  <c r="E1343" i="16"/>
  <c r="F1057" i="16"/>
  <c r="E1057" i="16"/>
  <c r="F995" i="16"/>
  <c r="E995" i="16"/>
  <c r="F552" i="16"/>
  <c r="E552" i="16"/>
  <c r="F382" i="16"/>
  <c r="E382" i="16"/>
  <c r="F802" i="16"/>
  <c r="E802" i="16"/>
  <c r="F365" i="16"/>
  <c r="E365" i="16"/>
  <c r="F319" i="16"/>
  <c r="E319" i="16"/>
  <c r="F331" i="16"/>
  <c r="E331" i="16"/>
  <c r="F139" i="16"/>
  <c r="E139" i="16"/>
  <c r="F732" i="16"/>
  <c r="E732" i="16"/>
  <c r="F737" i="16"/>
  <c r="E737" i="16"/>
  <c r="F1020" i="16"/>
  <c r="E1020" i="16"/>
  <c r="F833" i="16"/>
  <c r="E833" i="16"/>
  <c r="F1182" i="16"/>
  <c r="E1182" i="16"/>
  <c r="F1117" i="16"/>
  <c r="E1117" i="16"/>
  <c r="F170" i="16"/>
  <c r="E170" i="16"/>
  <c r="F1217" i="16"/>
  <c r="E1217" i="16"/>
  <c r="F1145" i="16"/>
  <c r="E1145" i="16"/>
  <c r="F1376" i="16"/>
  <c r="E1376" i="16"/>
  <c r="F357" i="16"/>
  <c r="E357" i="16"/>
  <c r="F374" i="16"/>
  <c r="E374" i="16"/>
  <c r="F562" i="16"/>
  <c r="E562" i="16"/>
  <c r="F424" i="16"/>
  <c r="E424" i="16"/>
  <c r="F258" i="16"/>
  <c r="E258" i="16"/>
  <c r="E38" i="16"/>
  <c r="F38" i="16"/>
  <c r="F1378" i="16"/>
  <c r="E1378" i="16"/>
  <c r="E332" i="16"/>
  <c r="F332" i="16"/>
  <c r="F616" i="16"/>
  <c r="E616" i="16"/>
  <c r="E894" i="16"/>
  <c r="F894" i="16"/>
  <c r="E1399" i="16"/>
  <c r="F1399" i="16"/>
  <c r="F565" i="16"/>
  <c r="E565" i="16"/>
  <c r="F13" i="16"/>
  <c r="E13" i="16"/>
  <c r="F1013" i="16"/>
  <c r="E1013" i="16"/>
  <c r="F390" i="16"/>
  <c r="E390" i="16"/>
  <c r="F948" i="16"/>
  <c r="E948" i="16"/>
  <c r="F512" i="16"/>
  <c r="E512" i="16"/>
  <c r="F191" i="16"/>
  <c r="E191" i="16"/>
  <c r="F1261" i="16"/>
  <c r="E1261" i="16"/>
  <c r="F340" i="16"/>
  <c r="E340" i="16"/>
  <c r="F631" i="16"/>
  <c r="E631" i="16"/>
  <c r="F770" i="16"/>
  <c r="E770" i="16"/>
  <c r="F1347" i="16"/>
  <c r="E1347" i="16"/>
  <c r="F474" i="16"/>
  <c r="E474" i="16"/>
  <c r="F1247" i="16"/>
  <c r="E1247" i="16"/>
  <c r="F936" i="16"/>
  <c r="E936" i="16"/>
  <c r="F330" i="16"/>
  <c r="E330" i="16"/>
  <c r="F62" i="16"/>
  <c r="E62" i="16"/>
  <c r="F12" i="16"/>
  <c r="E12" i="16"/>
  <c r="F683" i="16"/>
  <c r="E683" i="16"/>
  <c r="F292" i="16"/>
  <c r="E292" i="16"/>
  <c r="F710" i="16"/>
  <c r="E710" i="16"/>
  <c r="F1256" i="16"/>
  <c r="E1256" i="16"/>
  <c r="F615" i="16"/>
  <c r="E615" i="16"/>
  <c r="F150" i="16"/>
  <c r="E150" i="16"/>
  <c r="E935" i="16"/>
  <c r="F935" i="16"/>
  <c r="F495" i="16"/>
  <c r="E495" i="16"/>
  <c r="F838" i="16"/>
  <c r="E838" i="16"/>
  <c r="F381" i="16"/>
  <c r="E381" i="16"/>
  <c r="E297" i="16"/>
  <c r="F297" i="16"/>
  <c r="F469" i="16"/>
  <c r="E469" i="16"/>
  <c r="F63" i="16"/>
  <c r="E63" i="16"/>
  <c r="F674" i="16"/>
  <c r="E674" i="16"/>
  <c r="F703" i="16"/>
  <c r="E703" i="16"/>
  <c r="F930" i="16"/>
  <c r="E930" i="16"/>
  <c r="F1079" i="16"/>
  <c r="E1079" i="16"/>
  <c r="F555" i="16"/>
  <c r="E555" i="16"/>
  <c r="F427" i="16"/>
  <c r="E427" i="16"/>
  <c r="F352" i="16"/>
  <c r="E352" i="16"/>
  <c r="F1368" i="16"/>
  <c r="E1368" i="16"/>
  <c r="F831" i="16"/>
  <c r="E831" i="16"/>
  <c r="F940" i="16"/>
  <c r="E940" i="16"/>
  <c r="F1403" i="16"/>
  <c r="E1403" i="16"/>
  <c r="F1090" i="16"/>
  <c r="E1090" i="16"/>
  <c r="E385" i="16"/>
  <c r="F385" i="16"/>
  <c r="F371" i="16"/>
  <c r="E371" i="16"/>
  <c r="F704" i="16"/>
  <c r="E704" i="16"/>
  <c r="F212" i="16"/>
  <c r="E212" i="16"/>
  <c r="F110" i="16"/>
  <c r="E110" i="16"/>
  <c r="F735" i="16"/>
  <c r="E735" i="16"/>
  <c r="F896" i="16"/>
  <c r="E896" i="16"/>
  <c r="F655" i="16"/>
  <c r="E655" i="16"/>
  <c r="F418" i="16"/>
  <c r="E418" i="16"/>
  <c r="F51" i="16"/>
  <c r="E51" i="16"/>
  <c r="F1350" i="16"/>
  <c r="E1350" i="16"/>
  <c r="F962" i="16"/>
  <c r="E962" i="16"/>
  <c r="F1365" i="16"/>
  <c r="E1365" i="16"/>
  <c r="F1064" i="16"/>
  <c r="E1064" i="16"/>
  <c r="F1311" i="16"/>
  <c r="E1311" i="16"/>
  <c r="E676" i="16"/>
  <c r="F676" i="16"/>
  <c r="F600" i="16"/>
  <c r="E600" i="16"/>
  <c r="F628" i="16"/>
  <c r="E628" i="16"/>
  <c r="F240" i="16"/>
  <c r="E240" i="16"/>
  <c r="F986" i="16"/>
  <c r="E986" i="16"/>
  <c r="F392" i="16"/>
  <c r="E392" i="16"/>
  <c r="F978" i="16"/>
  <c r="E978" i="16"/>
  <c r="F522" i="16"/>
  <c r="E522" i="16"/>
  <c r="F1122" i="16"/>
  <c r="E1122" i="16"/>
  <c r="F878" i="16"/>
  <c r="E878" i="16"/>
  <c r="F113" i="16"/>
  <c r="E113" i="16"/>
  <c r="F669" i="16"/>
  <c r="E669" i="16"/>
  <c r="F298" i="16"/>
  <c r="E298" i="16"/>
  <c r="F32" i="16"/>
  <c r="E32" i="16"/>
  <c r="F1116" i="16"/>
  <c r="E1116" i="16"/>
  <c r="F194" i="16"/>
  <c r="E194" i="16"/>
  <c r="F322" i="16"/>
  <c r="E322" i="16"/>
  <c r="F1102" i="16"/>
  <c r="E1102" i="16"/>
  <c r="F1284" i="16"/>
  <c r="E1284" i="16"/>
  <c r="F744" i="16"/>
  <c r="E744" i="16"/>
  <c r="F554" i="16"/>
  <c r="E554" i="16"/>
  <c r="F698" i="16"/>
  <c r="E698" i="16"/>
  <c r="F366" i="16"/>
  <c r="E366" i="16"/>
  <c r="F421" i="16"/>
  <c r="E421" i="16"/>
  <c r="E342" i="16"/>
  <c r="F342" i="16"/>
  <c r="F1385" i="16"/>
  <c r="E1385" i="16"/>
  <c r="F494" i="16"/>
  <c r="E494" i="16"/>
  <c r="F120" i="16"/>
  <c r="E120" i="16"/>
  <c r="F988" i="16"/>
  <c r="E988" i="16"/>
  <c r="F1215" i="16"/>
  <c r="E1215" i="16"/>
  <c r="F712" i="16"/>
  <c r="E712" i="16"/>
  <c r="F1337" i="16"/>
  <c r="E1337" i="16"/>
  <c r="F1162" i="16"/>
  <c r="E1162" i="16"/>
  <c r="E934" i="16"/>
  <c r="F934" i="16"/>
  <c r="F551" i="16"/>
  <c r="E551" i="16"/>
  <c r="F879" i="16"/>
  <c r="E879" i="16"/>
  <c r="F499" i="16"/>
  <c r="E499" i="16"/>
  <c r="F378" i="16"/>
  <c r="E378" i="16"/>
  <c r="F178" i="16"/>
  <c r="E178" i="16"/>
  <c r="F37" i="16"/>
  <c r="E37" i="16"/>
  <c r="F1318" i="16"/>
  <c r="E1318" i="16"/>
  <c r="E967" i="16"/>
  <c r="F967" i="16"/>
  <c r="F796" i="16"/>
  <c r="E796" i="16"/>
  <c r="F129" i="16"/>
  <c r="E129" i="16"/>
  <c r="F861" i="16"/>
  <c r="E861" i="16"/>
  <c r="F912" i="16"/>
  <c r="E912" i="16"/>
  <c r="F764" i="16"/>
  <c r="E764" i="16"/>
  <c r="F10" i="16"/>
  <c r="E10" i="16"/>
  <c r="F351" i="16"/>
  <c r="E351" i="16"/>
  <c r="F145" i="16"/>
  <c r="E145" i="16"/>
  <c r="F888" i="16"/>
  <c r="E888" i="16"/>
  <c r="F172" i="16"/>
  <c r="E172" i="16"/>
  <c r="F1238" i="16"/>
  <c r="E1238" i="16"/>
  <c r="F1224" i="16"/>
  <c r="E1224" i="16"/>
  <c r="F1172" i="16"/>
  <c r="E1172" i="16"/>
  <c r="F1058" i="16"/>
  <c r="E1058" i="16"/>
  <c r="F913" i="16"/>
  <c r="E913" i="16"/>
  <c r="F1379" i="16"/>
  <c r="E1379" i="16"/>
  <c r="F778" i="16"/>
  <c r="E778" i="16"/>
  <c r="F338" i="16"/>
  <c r="E338" i="16"/>
  <c r="F369" i="16"/>
  <c r="E369" i="16"/>
  <c r="F410" i="16"/>
  <c r="E410" i="16"/>
  <c r="F143" i="16"/>
  <c r="E143" i="16"/>
  <c r="F1093" i="16"/>
  <c r="E1093" i="16"/>
  <c r="F531" i="16"/>
  <c r="E531" i="16"/>
  <c r="F186" i="16"/>
  <c r="E186" i="16"/>
  <c r="F1370" i="16"/>
  <c r="E1370" i="16"/>
  <c r="F265" i="16"/>
  <c r="E265" i="16"/>
  <c r="F448" i="16"/>
  <c r="E448" i="16"/>
  <c r="F1352" i="16"/>
  <c r="E1352" i="16"/>
  <c r="F1163" i="16"/>
  <c r="E1163" i="16"/>
  <c r="F776" i="16"/>
  <c r="E776" i="16"/>
  <c r="F111" i="16"/>
  <c r="E111" i="16"/>
  <c r="F670" i="16"/>
  <c r="E670" i="16"/>
  <c r="F904" i="16"/>
  <c r="E904" i="16"/>
  <c r="F415" i="16"/>
  <c r="E415" i="16"/>
  <c r="F46" i="16"/>
  <c r="E46" i="16"/>
  <c r="F686" i="16"/>
  <c r="E686" i="16"/>
  <c r="F1321" i="16"/>
  <c r="E1321" i="16"/>
  <c r="F870" i="16"/>
  <c r="E870" i="16"/>
  <c r="E630" i="16"/>
  <c r="F630" i="16"/>
  <c r="F429" i="16"/>
  <c r="E429" i="16"/>
  <c r="E132" i="16"/>
  <c r="F132" i="16"/>
  <c r="F972" i="16"/>
  <c r="E972" i="16"/>
  <c r="F1228" i="16"/>
  <c r="E1228" i="16"/>
  <c r="F1174" i="16"/>
  <c r="E1174" i="16"/>
  <c r="F965" i="16"/>
  <c r="E965" i="16"/>
  <c r="E813" i="16"/>
  <c r="F813" i="16"/>
  <c r="F259" i="16"/>
  <c r="E259" i="16"/>
  <c r="F553" i="16"/>
  <c r="E553" i="16"/>
  <c r="F614" i="16"/>
  <c r="E614" i="16"/>
  <c r="E289" i="16"/>
  <c r="F289" i="16"/>
  <c r="F95" i="16"/>
  <c r="E95" i="16"/>
  <c r="F468" i="16"/>
  <c r="E468" i="16"/>
  <c r="F596" i="16"/>
  <c r="E596" i="16"/>
  <c r="F400" i="16"/>
  <c r="E400" i="16"/>
  <c r="F1012" i="16"/>
  <c r="E1012" i="16"/>
  <c r="F996" i="16"/>
  <c r="E996" i="16"/>
  <c r="F724" i="16"/>
  <c r="E724" i="16"/>
  <c r="F92" i="16"/>
  <c r="E92" i="16"/>
  <c r="F1364" i="16"/>
  <c r="E1364" i="16"/>
  <c r="F1089" i="16"/>
  <c r="E1089" i="16"/>
  <c r="F875" i="16"/>
  <c r="E875" i="16"/>
  <c r="F1130" i="16"/>
  <c r="E1130" i="16"/>
  <c r="F740" i="16"/>
  <c r="E740" i="16"/>
  <c r="F951" i="16"/>
  <c r="E951" i="16"/>
  <c r="F302" i="16"/>
  <c r="E302" i="16"/>
  <c r="F41" i="16"/>
  <c r="E41" i="16"/>
  <c r="F816" i="16"/>
  <c r="E816" i="16"/>
  <c r="F193" i="16"/>
  <c r="E193" i="16"/>
  <c r="F255" i="16"/>
  <c r="E255" i="16"/>
  <c r="F871" i="16"/>
  <c r="E871" i="16"/>
  <c r="F646" i="16"/>
  <c r="E646" i="16"/>
  <c r="E276" i="16"/>
  <c r="F276" i="16"/>
  <c r="E1360" i="16"/>
  <c r="F1360" i="16"/>
  <c r="F1123" i="16"/>
  <c r="E1123" i="16"/>
  <c r="F464" i="16"/>
  <c r="E464" i="16"/>
  <c r="E102" i="16"/>
  <c r="F102" i="16"/>
  <c r="F1159" i="16"/>
  <c r="E1159" i="16"/>
  <c r="E484" i="16"/>
  <c r="F484" i="16"/>
  <c r="F1249" i="16"/>
  <c r="E1249" i="16"/>
  <c r="F1233" i="16"/>
  <c r="E1233" i="16"/>
  <c r="F1187" i="16"/>
  <c r="E1187" i="16"/>
  <c r="F225" i="16"/>
  <c r="E225" i="16"/>
  <c r="F56" i="16"/>
  <c r="E56" i="16"/>
  <c r="E701" i="16"/>
  <c r="F701" i="16"/>
  <c r="F1230" i="16"/>
  <c r="E1230" i="16"/>
  <c r="F1354" i="16"/>
  <c r="E1354" i="16"/>
  <c r="F1202" i="16"/>
  <c r="E1202" i="16"/>
  <c r="F1137" i="16"/>
  <c r="E1137" i="16"/>
  <c r="F1387" i="16"/>
  <c r="E1387" i="16"/>
  <c r="F1277" i="16"/>
  <c r="E1277" i="16"/>
  <c r="F1165" i="16"/>
  <c r="E1165" i="16"/>
  <c r="F256" i="16"/>
  <c r="E256" i="16"/>
  <c r="E1400" i="16"/>
  <c r="F1400" i="16"/>
  <c r="F653" i="16"/>
  <c r="E653" i="16"/>
  <c r="E716" i="16"/>
  <c r="F716" i="16"/>
  <c r="F291" i="16"/>
  <c r="E291" i="16"/>
  <c r="F1276" i="16"/>
  <c r="E1276" i="16"/>
  <c r="F941" i="16"/>
  <c r="E941" i="16"/>
  <c r="F380" i="16"/>
  <c r="E380" i="16"/>
  <c r="F1066" i="16"/>
  <c r="E1066" i="16"/>
  <c r="F791" i="16"/>
  <c r="E791" i="16"/>
  <c r="F924" i="16"/>
  <c r="E924" i="16"/>
  <c r="F479" i="16"/>
  <c r="E479" i="16"/>
  <c r="F642" i="16"/>
  <c r="E642" i="16"/>
  <c r="F1320" i="16"/>
  <c r="E1320" i="16"/>
  <c r="F119" i="16"/>
  <c r="E119" i="16"/>
  <c r="F714" i="16"/>
  <c r="E714" i="16"/>
  <c r="F409" i="16"/>
  <c r="E409" i="16"/>
  <c r="F911" i="16"/>
  <c r="E911" i="16"/>
  <c r="F80" i="16"/>
  <c r="E80" i="16"/>
  <c r="F1049" i="16"/>
  <c r="E1049" i="16"/>
  <c r="F1190" i="16"/>
  <c r="E1190" i="16"/>
  <c r="F1108" i="16"/>
  <c r="E1108" i="16"/>
  <c r="F998" i="16"/>
  <c r="E998" i="16"/>
  <c r="F1133" i="16"/>
  <c r="E1133" i="16"/>
  <c r="F927" i="16"/>
  <c r="E927" i="16"/>
  <c r="F452" i="16"/>
  <c r="E452" i="16"/>
  <c r="F797" i="16"/>
  <c r="E797" i="16"/>
  <c r="F933" i="16"/>
  <c r="E933" i="16"/>
  <c r="F597" i="16"/>
  <c r="E597" i="16"/>
  <c r="F405" i="16"/>
  <c r="E405" i="16"/>
  <c r="F263" i="16"/>
  <c r="E263" i="16"/>
  <c r="F317" i="16"/>
  <c r="E317" i="16"/>
  <c r="F156" i="16"/>
  <c r="E156" i="16"/>
  <c r="F1039" i="16"/>
  <c r="E1039" i="16"/>
  <c r="F621" i="16"/>
  <c r="E621" i="16"/>
  <c r="F1386" i="16"/>
  <c r="E1386" i="16"/>
  <c r="F576" i="16"/>
  <c r="E576" i="16"/>
  <c r="F1293" i="16"/>
  <c r="E1293" i="16"/>
  <c r="F304" i="16"/>
  <c r="E304" i="16"/>
  <c r="F247" i="16"/>
  <c r="E247" i="16"/>
  <c r="F665" i="16"/>
  <c r="E665" i="16"/>
  <c r="F1027" i="16"/>
  <c r="E1027" i="16"/>
  <c r="F859" i="16"/>
  <c r="E859" i="16"/>
  <c r="E781" i="16"/>
  <c r="F781" i="16"/>
  <c r="F1246" i="16"/>
  <c r="E1246" i="16"/>
  <c r="F1236" i="16"/>
  <c r="E1236" i="16"/>
  <c r="F1184" i="16"/>
  <c r="E1184" i="16"/>
  <c r="F221" i="16"/>
  <c r="E221" i="16"/>
  <c r="F1082" i="16"/>
  <c r="E1082" i="16"/>
  <c r="F203" i="16"/>
  <c r="E203" i="16"/>
  <c r="F313" i="16"/>
  <c r="E313" i="16"/>
  <c r="F370" i="16"/>
  <c r="E370" i="16"/>
  <c r="F200" i="16"/>
  <c r="E200" i="16"/>
  <c r="F226" i="16"/>
  <c r="E226" i="16"/>
  <c r="E278" i="16"/>
  <c r="F278" i="16"/>
  <c r="F1356" i="16"/>
  <c r="E1356" i="16"/>
  <c r="F290" i="16"/>
  <c r="E290" i="16"/>
  <c r="F1226" i="16"/>
  <c r="E1226" i="16"/>
  <c r="F966" i="16"/>
  <c r="E966" i="16"/>
  <c r="F952" i="16"/>
  <c r="E952" i="16"/>
  <c r="F862" i="16"/>
  <c r="E862" i="16"/>
  <c r="E253" i="16"/>
  <c r="F253" i="16"/>
  <c r="F1002" i="16"/>
  <c r="E1002" i="16"/>
  <c r="F747" i="16"/>
  <c r="E747" i="16"/>
  <c r="F195" i="16"/>
  <c r="E195" i="16"/>
  <c r="F347" i="16"/>
  <c r="E347" i="16"/>
  <c r="F1312" i="16"/>
  <c r="E1312" i="16"/>
  <c r="F81" i="16"/>
  <c r="E81" i="16"/>
  <c r="F964" i="16"/>
  <c r="E964" i="16"/>
  <c r="F1274" i="16"/>
  <c r="E1274" i="16"/>
  <c r="F1144" i="16"/>
  <c r="E1144" i="16"/>
  <c r="F1405" i="16"/>
  <c r="E1405" i="16"/>
  <c r="E1309" i="16"/>
  <c r="F1309" i="16"/>
  <c r="F280" i="16"/>
  <c r="E280" i="16"/>
  <c r="F250" i="16"/>
  <c r="E250" i="16"/>
  <c r="F869" i="16"/>
  <c r="E869" i="16"/>
  <c r="F1177" i="16"/>
  <c r="E1177" i="16"/>
  <c r="F720" i="16"/>
  <c r="E720" i="16"/>
  <c r="F695" i="16"/>
  <c r="E695" i="16"/>
  <c r="E963" i="16"/>
  <c r="F963" i="16"/>
  <c r="F1251" i="16"/>
  <c r="E1251" i="16"/>
  <c r="F1371" i="16"/>
  <c r="E1371" i="16"/>
  <c r="F61" i="16"/>
  <c r="E61" i="16"/>
  <c r="F1367" i="16"/>
  <c r="E1367" i="16"/>
  <c r="F1148" i="16"/>
  <c r="E1148" i="16"/>
  <c r="F832" i="16"/>
  <c r="E832" i="16"/>
  <c r="F1358" i="16"/>
  <c r="E1358" i="16"/>
  <c r="F98" i="16"/>
  <c r="E98" i="16"/>
  <c r="F799" i="16"/>
  <c r="E799" i="16"/>
  <c r="F74" i="16"/>
  <c r="E74" i="16"/>
  <c r="F586" i="16"/>
  <c r="E586" i="16"/>
  <c r="F893" i="16"/>
  <c r="E893" i="16"/>
  <c r="F65" i="16"/>
  <c r="E65" i="16"/>
  <c r="F490" i="16"/>
  <c r="E490" i="16"/>
  <c r="F1263" i="16"/>
  <c r="E1263" i="16"/>
  <c r="F603" i="16"/>
  <c r="E603" i="16"/>
  <c r="F412" i="16"/>
  <c r="E412" i="16"/>
  <c r="F21" i="16"/>
  <c r="E21" i="16"/>
  <c r="F1151" i="16"/>
  <c r="E1151" i="16"/>
  <c r="F47" i="16"/>
  <c r="E47" i="16"/>
  <c r="F760" i="16"/>
  <c r="E760" i="16"/>
  <c r="F1383" i="16"/>
  <c r="E1383" i="16"/>
  <c r="F279" i="16"/>
  <c r="E279" i="16"/>
  <c r="F1279" i="16"/>
  <c r="E1279" i="16"/>
  <c r="F1156" i="16"/>
  <c r="E1156" i="16"/>
  <c r="F1384" i="16"/>
  <c r="E1384" i="16"/>
  <c r="F282" i="16"/>
  <c r="E282" i="16"/>
  <c r="F571" i="16"/>
  <c r="E571" i="16"/>
  <c r="F346" i="16"/>
  <c r="E346" i="16"/>
  <c r="F173" i="16"/>
  <c r="E173" i="16"/>
  <c r="E1072" i="16"/>
  <c r="F1072" i="16"/>
  <c r="F849" i="16"/>
  <c r="E849" i="16"/>
  <c r="F455" i="16"/>
  <c r="E455" i="16"/>
  <c r="F127" i="16"/>
  <c r="E127" i="16"/>
  <c r="F756" i="16"/>
  <c r="E756" i="16"/>
  <c r="F1022" i="16"/>
  <c r="E1022" i="16"/>
  <c r="E1080" i="16"/>
  <c r="F1080" i="16"/>
  <c r="F692" i="16"/>
  <c r="E692" i="16"/>
  <c r="F1345" i="16"/>
  <c r="E1345" i="16"/>
  <c r="F1349" i="16"/>
  <c r="E1349" i="16"/>
  <c r="F1147" i="16"/>
  <c r="E1147" i="16"/>
  <c r="F1143" i="16"/>
  <c r="E1143" i="16"/>
  <c r="F814" i="16"/>
  <c r="E814" i="16"/>
  <c r="F1084" i="16"/>
  <c r="E1084" i="16"/>
  <c r="F1266" i="16"/>
  <c r="E1266" i="16"/>
  <c r="F1322" i="16"/>
  <c r="E1322" i="16"/>
  <c r="F1223" i="16"/>
  <c r="E1223" i="16"/>
  <c r="F880" i="16"/>
  <c r="E880" i="16"/>
  <c r="F1372" i="16"/>
  <c r="E1372" i="16"/>
  <c r="F461" i="16"/>
  <c r="E461" i="16"/>
  <c r="F946" i="16"/>
  <c r="E946" i="16"/>
  <c r="F822" i="16"/>
  <c r="E822" i="16"/>
  <c r="F510" i="16"/>
  <c r="E510" i="16"/>
  <c r="F18" i="16"/>
  <c r="E18" i="16"/>
  <c r="F287" i="16"/>
  <c r="E287" i="16"/>
  <c r="F865" i="16"/>
  <c r="E865" i="16"/>
  <c r="F1007" i="16"/>
  <c r="E1007" i="16"/>
  <c r="F820" i="16"/>
  <c r="E820" i="16"/>
  <c r="F541" i="16"/>
  <c r="E541" i="16"/>
  <c r="F326" i="16"/>
  <c r="E326" i="16"/>
  <c r="F241" i="16"/>
  <c r="E241" i="16"/>
  <c r="F167" i="16"/>
  <c r="E167" i="16"/>
  <c r="F152" i="16"/>
  <c r="E152" i="16"/>
  <c r="F1286" i="16"/>
  <c r="E1286" i="16"/>
  <c r="F1171" i="16"/>
  <c r="E1171" i="16"/>
  <c r="F1380" i="16"/>
  <c r="E1380" i="16"/>
  <c r="F1229" i="16"/>
  <c r="E1229" i="16"/>
  <c r="F1157" i="16"/>
  <c r="E1157" i="16"/>
  <c r="F687" i="16"/>
  <c r="E687" i="16"/>
  <c r="F396" i="16"/>
  <c r="E396" i="16"/>
  <c r="F606" i="16"/>
  <c r="E606" i="16"/>
  <c r="F547" i="16"/>
  <c r="E547" i="16"/>
  <c r="F559" i="16"/>
  <c r="E559" i="16"/>
  <c r="F296" i="16"/>
  <c r="E296" i="16"/>
  <c r="F273" i="16"/>
  <c r="E273" i="16"/>
  <c r="F792" i="16"/>
  <c r="E792" i="16"/>
  <c r="F589" i="16"/>
  <c r="E589" i="16"/>
  <c r="F709" i="16"/>
  <c r="E709" i="16"/>
  <c r="F163" i="16"/>
  <c r="E163" i="16"/>
  <c r="F915" i="16"/>
  <c r="E915" i="16"/>
  <c r="F673" i="16"/>
  <c r="E673" i="16"/>
  <c r="F982" i="16"/>
  <c r="E982" i="16"/>
  <c r="F373" i="16"/>
  <c r="E373" i="16"/>
  <c r="F1393" i="16"/>
  <c r="E1393" i="16"/>
  <c r="E971" i="16"/>
  <c r="F971" i="16"/>
  <c r="F905" i="16"/>
  <c r="E905" i="16"/>
  <c r="F622" i="16"/>
  <c r="E622" i="16"/>
  <c r="F293" i="16"/>
  <c r="E293" i="16"/>
  <c r="F662" i="16"/>
  <c r="E662" i="16"/>
  <c r="F1138" i="16"/>
  <c r="E1138" i="16"/>
  <c r="F470" i="16"/>
  <c r="E470" i="16"/>
  <c r="F9" i="16"/>
  <c r="E9" i="16"/>
  <c r="F726" i="16"/>
  <c r="E726" i="16"/>
  <c r="F945" i="16"/>
  <c r="E945" i="16"/>
  <c r="F718" i="16"/>
  <c r="E718" i="16"/>
  <c r="F727" i="16"/>
  <c r="E727" i="16"/>
  <c r="E609" i="16"/>
  <c r="F609" i="16"/>
  <c r="F953" i="16"/>
  <c r="E953" i="16"/>
  <c r="F343" i="16"/>
  <c r="E343" i="16"/>
  <c r="F234" i="16"/>
  <c r="E234" i="16"/>
  <c r="F812" i="16"/>
  <c r="E812" i="16"/>
  <c r="F678" i="16"/>
  <c r="E678" i="16"/>
  <c r="F638" i="16"/>
  <c r="E638" i="16"/>
  <c r="F942" i="16"/>
  <c r="E942" i="16"/>
  <c r="E1264" i="16"/>
  <c r="F1264" i="16"/>
  <c r="F101" i="16"/>
  <c r="E101" i="16"/>
  <c r="F752" i="16"/>
  <c r="E752" i="16"/>
  <c r="F1053" i="16"/>
  <c r="E1053" i="16"/>
  <c r="F1375" i="16"/>
  <c r="E1375" i="16"/>
  <c r="F983" i="16"/>
  <c r="E983" i="16"/>
  <c r="E428" i="16"/>
  <c r="F428" i="16"/>
  <c r="F785" i="16"/>
  <c r="E785" i="16"/>
  <c r="F359" i="16"/>
  <c r="E359" i="16"/>
  <c r="F264" i="16"/>
  <c r="E264" i="16"/>
  <c r="F260" i="16"/>
  <c r="E260" i="16"/>
  <c r="F294" i="16"/>
  <c r="E294" i="16"/>
  <c r="F210" i="16"/>
  <c r="E210" i="16"/>
  <c r="F249" i="16"/>
  <c r="E249" i="16"/>
  <c r="F943" i="16"/>
  <c r="E943" i="16"/>
  <c r="F772" i="16"/>
  <c r="E772" i="16"/>
  <c r="F607" i="16"/>
  <c r="E607" i="16"/>
  <c r="F430" i="16"/>
  <c r="E430" i="16"/>
  <c r="F182" i="16"/>
  <c r="E182" i="16"/>
  <c r="F192" i="16"/>
  <c r="E192" i="16"/>
  <c r="F228" i="16"/>
  <c r="E228" i="16"/>
  <c r="F540" i="16"/>
  <c r="E540" i="16"/>
  <c r="F903" i="16"/>
  <c r="E903" i="16"/>
  <c r="F830" i="16"/>
  <c r="E830" i="16"/>
  <c r="F700" i="16"/>
  <c r="E700" i="16"/>
  <c r="F892" i="16"/>
  <c r="E892" i="16"/>
  <c r="F949" i="16"/>
  <c r="E949" i="16"/>
  <c r="F1342" i="16"/>
  <c r="E1342" i="16"/>
  <c r="F1332" i="16"/>
  <c r="E1332" i="16"/>
  <c r="F1140" i="16"/>
  <c r="E1140" i="16"/>
  <c r="F314" i="16"/>
  <c r="E314" i="16"/>
  <c r="F1219" i="16"/>
  <c r="E1219" i="16"/>
  <c r="F741" i="16"/>
  <c r="E741" i="16"/>
  <c r="F1112" i="16"/>
  <c r="E1112" i="16"/>
  <c r="F1035" i="16"/>
  <c r="E1035" i="16"/>
  <c r="F514" i="16"/>
  <c r="E514" i="16"/>
  <c r="F1097" i="16"/>
  <c r="E1097" i="16"/>
  <c r="F999" i="16"/>
  <c r="E999" i="16"/>
  <c r="F569" i="16"/>
  <c r="E569" i="16"/>
  <c r="F161" i="16"/>
  <c r="E161" i="16"/>
  <c r="F1330" i="16"/>
  <c r="E1330" i="16"/>
  <c r="F1158" i="16"/>
  <c r="E1158" i="16"/>
  <c r="F411" i="16"/>
  <c r="E411" i="16"/>
  <c r="F1062" i="16"/>
  <c r="E1062" i="16"/>
  <c r="F1273" i="16"/>
  <c r="E1273" i="16"/>
  <c r="F363" i="16"/>
  <c r="E363" i="16"/>
  <c r="F1278" i="16"/>
  <c r="E1278" i="16"/>
  <c r="F1303" i="16"/>
  <c r="E1303" i="16"/>
  <c r="F975" i="16"/>
  <c r="E975" i="16"/>
  <c r="F572" i="16"/>
  <c r="E572" i="16"/>
  <c r="F275" i="16"/>
  <c r="E275" i="16"/>
  <c r="F1135" i="16"/>
  <c r="E1135" i="16"/>
  <c r="F591" i="16"/>
  <c r="E591" i="16"/>
  <c r="F821" i="16"/>
  <c r="E821" i="16"/>
  <c r="F179" i="16"/>
  <c r="E179" i="16"/>
  <c r="F1220" i="16"/>
  <c r="E1220" i="16"/>
  <c r="F907" i="16"/>
  <c r="E907" i="16"/>
  <c r="F1398" i="16"/>
  <c r="E1398" i="16"/>
  <c r="F355" i="16"/>
  <c r="E355" i="16"/>
  <c r="E70" i="16"/>
  <c r="F70" i="16"/>
  <c r="F323" i="16"/>
  <c r="E323" i="16"/>
  <c r="F1188" i="16"/>
  <c r="E1188" i="16"/>
  <c r="E118" i="16"/>
  <c r="F118" i="16"/>
  <c r="F777" i="16"/>
  <c r="E777" i="16"/>
  <c r="F691" i="16"/>
  <c r="E691" i="16"/>
  <c r="F1168" i="16"/>
  <c r="E1168" i="16"/>
  <c r="F171" i="16"/>
  <c r="E171" i="16"/>
  <c r="F1149" i="16"/>
  <c r="E1149" i="16"/>
  <c r="F1299" i="16"/>
  <c r="E1299" i="16"/>
  <c r="F1221" i="16"/>
  <c r="E1221" i="16"/>
  <c r="F1107" i="16"/>
  <c r="E1107" i="16"/>
  <c r="F668" i="16"/>
  <c r="E668" i="16"/>
  <c r="F929" i="16"/>
  <c r="E929" i="16"/>
  <c r="F266" i="16"/>
  <c r="E266" i="16"/>
  <c r="F1061" i="16"/>
  <c r="E1061" i="16"/>
  <c r="F206" i="16"/>
  <c r="E206" i="16"/>
  <c r="F88" i="16"/>
  <c r="E88" i="16"/>
  <c r="F1388" i="16"/>
  <c r="E1388" i="16"/>
  <c r="F283" i="16"/>
  <c r="E283" i="16"/>
  <c r="F1034" i="16"/>
  <c r="E1034" i="16"/>
  <c r="F857" i="16"/>
  <c r="E857" i="16"/>
  <c r="F402" i="16"/>
  <c r="E402" i="16"/>
  <c r="E254" i="16"/>
  <c r="F254" i="16"/>
  <c r="F863" i="16"/>
  <c r="E863" i="16"/>
  <c r="F1041" i="16"/>
  <c r="E1041" i="16"/>
  <c r="F1126" i="16"/>
  <c r="E1126" i="16"/>
  <c r="F507" i="16"/>
  <c r="E507" i="16"/>
  <c r="F466" i="16"/>
  <c r="E466" i="16"/>
  <c r="E321" i="16"/>
  <c r="F321" i="16"/>
  <c r="F159" i="16"/>
  <c r="E159" i="16"/>
  <c r="E1304" i="16"/>
  <c r="F1304" i="16"/>
  <c r="F1036" i="16"/>
  <c r="E1036" i="16"/>
  <c r="F1328" i="16"/>
  <c r="E1328" i="16"/>
  <c r="F1204" i="16"/>
  <c r="E1204" i="16"/>
  <c r="F1339" i="16"/>
  <c r="E1339" i="16"/>
  <c r="F1067" i="16"/>
  <c r="E1067" i="16"/>
  <c r="F757" i="16"/>
  <c r="E757" i="16"/>
  <c r="F560" i="16"/>
  <c r="E560" i="16"/>
  <c r="F625" i="16"/>
  <c r="E625" i="16"/>
  <c r="F690" i="16"/>
  <c r="E690" i="16"/>
  <c r="F511" i="16"/>
  <c r="E511" i="16"/>
  <c r="F516" i="16"/>
  <c r="E516" i="16"/>
  <c r="F162" i="16"/>
  <c r="E162" i="16"/>
  <c r="F169" i="16"/>
  <c r="E169" i="16"/>
  <c r="E196" i="16"/>
  <c r="F196" i="16"/>
  <c r="F1294" i="16"/>
  <c r="E1294" i="16"/>
  <c r="F839" i="16"/>
  <c r="E839" i="16"/>
  <c r="F623" i="16"/>
  <c r="E623" i="16"/>
  <c r="F463" i="16"/>
  <c r="E463" i="16"/>
  <c r="F286" i="16"/>
  <c r="E286" i="16"/>
  <c r="F1205" i="16"/>
  <c r="E1205" i="16"/>
  <c r="F1333" i="16"/>
  <c r="E1333" i="16"/>
  <c r="F578" i="16"/>
  <c r="E578" i="16"/>
  <c r="F1044" i="16"/>
  <c r="E1044" i="16"/>
  <c r="F458" i="16"/>
  <c r="E458" i="16"/>
  <c r="F219" i="16"/>
  <c r="E219" i="16"/>
  <c r="F30" i="16"/>
  <c r="E30" i="16"/>
  <c r="F442" i="16"/>
  <c r="E442" i="16"/>
  <c r="F526" i="16"/>
  <c r="E526" i="16"/>
  <c r="F64" i="16"/>
  <c r="E64" i="16"/>
  <c r="F824" i="16"/>
  <c r="E824" i="16"/>
  <c r="F573" i="16"/>
  <c r="E573" i="16"/>
  <c r="F188" i="16"/>
  <c r="E188" i="16"/>
  <c r="F105" i="16"/>
  <c r="E105" i="16"/>
  <c r="F324" i="16"/>
  <c r="E324" i="16"/>
  <c r="D1386" i="16" l="1"/>
  <c r="D1104" i="16"/>
  <c r="D781" i="16"/>
  <c r="D1326" i="16"/>
  <c r="D1108" i="16"/>
  <c r="D1392" i="16"/>
  <c r="D1193" i="16"/>
  <c r="D896" i="16"/>
  <c r="D851" i="16"/>
  <c r="D1306" i="16"/>
  <c r="D1135" i="16"/>
  <c r="D759" i="16"/>
  <c r="D1345" i="16"/>
  <c r="D805" i="16"/>
  <c r="D1382" i="16"/>
  <c r="D1243" i="16"/>
  <c r="D1211" i="16"/>
  <c r="D1268" i="16"/>
  <c r="D1174" i="16"/>
  <c r="D1205" i="16"/>
  <c r="D1132" i="16"/>
  <c r="D962" i="16"/>
  <c r="D1372" i="16"/>
  <c r="D1403" i="16"/>
  <c r="D1368" i="16"/>
  <c r="D859" i="16"/>
  <c r="D1125" i="16"/>
  <c r="D875" i="16"/>
  <c r="D1314" i="16"/>
  <c r="D1002" i="16"/>
  <c r="D1151" i="16"/>
  <c r="D941" i="16"/>
  <c r="D995" i="16"/>
  <c r="D1173" i="16"/>
  <c r="D980" i="16"/>
  <c r="D1175" i="16"/>
  <c r="D1075" i="16"/>
  <c r="D911" i="16"/>
  <c r="D835" i="16"/>
  <c r="D974" i="16"/>
  <c r="D779" i="16"/>
  <c r="D946" i="16"/>
  <c r="D940" i="16"/>
  <c r="D917" i="16"/>
  <c r="D790" i="16"/>
  <c r="D1320" i="16"/>
  <c r="D1290" i="16"/>
  <c r="D1050" i="16"/>
  <c r="D877" i="16"/>
  <c r="D722" i="16"/>
  <c r="D1046" i="16"/>
  <c r="D773" i="16"/>
  <c r="D1192" i="16"/>
  <c r="D1082" i="16"/>
  <c r="D1161" i="16"/>
  <c r="D1156" i="16"/>
  <c r="D1177" i="16"/>
  <c r="D895" i="16"/>
  <c r="D1064" i="16"/>
  <c r="D810" i="16"/>
  <c r="D1298" i="16"/>
  <c r="D797" i="16"/>
  <c r="D820" i="16"/>
  <c r="D808" i="16"/>
  <c r="D1286" i="16"/>
  <c r="D1381" i="16"/>
  <c r="D1190" i="16"/>
  <c r="D1011" i="16"/>
  <c r="D921" i="16"/>
  <c r="D1126" i="16"/>
  <c r="D1289" i="16"/>
  <c r="D849" i="16"/>
  <c r="D1214" i="16"/>
  <c r="D1371" i="16"/>
  <c r="D925" i="16"/>
  <c r="D1093" i="16"/>
  <c r="D943" i="16"/>
  <c r="D1028" i="16"/>
  <c r="D1393" i="16"/>
  <c r="D1165" i="16"/>
  <c r="D1317" i="16"/>
  <c r="D746" i="16"/>
  <c r="D804" i="16"/>
  <c r="D762" i="16"/>
  <c r="D996" i="16"/>
  <c r="D886" i="16"/>
  <c r="D850" i="16"/>
  <c r="D1228" i="16"/>
  <c r="D1321" i="16"/>
  <c r="D1029" i="16"/>
  <c r="D985" i="16"/>
  <c r="D888" i="16"/>
  <c r="D912" i="16"/>
  <c r="D796" i="16"/>
  <c r="D860" i="16"/>
  <c r="D769" i="16"/>
  <c r="D733" i="16"/>
  <c r="D908" i="16"/>
  <c r="D928" i="16"/>
  <c r="D795" i="16"/>
  <c r="D880" i="16"/>
  <c r="D1223" i="16"/>
  <c r="D1084" i="16"/>
  <c r="D1233" i="16"/>
  <c r="D1080" i="16"/>
  <c r="D1061" i="16"/>
  <c r="D1299" i="16"/>
  <c r="D848" i="16"/>
  <c r="D855" i="16"/>
  <c r="D754" i="16"/>
  <c r="D1220" i="16"/>
  <c r="D965" i="16"/>
  <c r="D832" i="16"/>
  <c r="D753" i="16"/>
  <c r="D1330" i="16"/>
  <c r="D864" i="16"/>
  <c r="D1052" i="16"/>
  <c r="D1106" i="16"/>
  <c r="D1088" i="16"/>
  <c r="D1256" i="16"/>
  <c r="D1025" i="16"/>
  <c r="D1096" i="16"/>
  <c r="D1166" i="16"/>
  <c r="D767" i="16"/>
  <c r="D727" i="16"/>
  <c r="D1337" i="16"/>
  <c r="D966" i="16"/>
  <c r="D982" i="16"/>
  <c r="D1113" i="16"/>
  <c r="D792" i="16"/>
  <c r="D1019" i="16"/>
  <c r="D969" i="16"/>
  <c r="D1271" i="16"/>
  <c r="D910" i="16"/>
  <c r="D1073" i="16"/>
  <c r="D1349" i="16"/>
  <c r="D961" i="16"/>
  <c r="D847" i="16"/>
  <c r="D853" i="16"/>
  <c r="D1397" i="16"/>
  <c r="D1048" i="16"/>
  <c r="D1373" i="16"/>
  <c r="D1398" i="16"/>
  <c r="D930" i="16"/>
  <c r="D901" i="16"/>
  <c r="D1154" i="16"/>
  <c r="D1197" i="16"/>
  <c r="D904" i="16"/>
  <c r="D1163" i="16"/>
  <c r="D957" i="16"/>
  <c r="D1219" i="16"/>
  <c r="D1206" i="16"/>
  <c r="D778" i="16"/>
  <c r="D1295" i="16"/>
  <c r="D829" i="16"/>
  <c r="D739" i="16"/>
  <c r="D909" i="16"/>
  <c r="D872" i="16"/>
  <c r="D942" i="16"/>
  <c r="D854" i="16"/>
  <c r="D1357" i="16"/>
  <c r="D1009" i="16"/>
  <c r="D1176" i="16"/>
  <c r="D774" i="16"/>
  <c r="D902" i="16"/>
  <c r="D1021" i="16"/>
  <c r="D1394" i="16"/>
  <c r="D1236" i="16"/>
  <c r="D1083" i="16"/>
  <c r="D167" i="16"/>
  <c r="D1117" i="16"/>
  <c r="D885" i="16"/>
  <c r="D1370" i="16"/>
  <c r="D1259" i="16"/>
  <c r="D1053" i="16"/>
  <c r="D1296" i="16"/>
  <c r="D723" i="16"/>
  <c r="D1315" i="16"/>
  <c r="D757" i="16"/>
  <c r="D1067" i="16"/>
  <c r="D1354" i="16"/>
  <c r="D1005" i="16"/>
  <c r="D1341" i="16"/>
  <c r="D1388" i="16"/>
  <c r="D893" i="16"/>
  <c r="D846" i="16"/>
  <c r="D1329" i="16"/>
  <c r="D720" i="16"/>
  <c r="D1140" i="16"/>
  <c r="D830" i="16"/>
  <c r="D861" i="16"/>
  <c r="D1267" i="16"/>
  <c r="D1078" i="16"/>
  <c r="D1059" i="16"/>
  <c r="D1302" i="16"/>
  <c r="D721" i="16"/>
  <c r="D1183" i="16"/>
  <c r="D802" i="16"/>
  <c r="D1057" i="16"/>
  <c r="D1098" i="16"/>
  <c r="D1266" i="16"/>
  <c r="D1249" i="16"/>
  <c r="D922" i="16"/>
  <c r="D1279" i="16"/>
  <c r="D1130" i="16"/>
  <c r="D1168" i="16"/>
  <c r="D826" i="16"/>
  <c r="D887" i="16"/>
  <c r="D821" i="16"/>
  <c r="D975" i="16"/>
  <c r="D1105" i="16"/>
  <c r="D1026" i="16"/>
  <c r="D956" i="16"/>
  <c r="D1274" i="16"/>
  <c r="D1312" i="16"/>
  <c r="D1232" i="16"/>
  <c r="D718" i="16"/>
  <c r="D1055" i="16"/>
  <c r="D1287" i="16"/>
  <c r="D1208" i="16"/>
  <c r="D878" i="16"/>
  <c r="D1121" i="16"/>
  <c r="D823" i="16"/>
  <c r="D992" i="16"/>
  <c r="D833" i="16"/>
  <c r="D788" i="16"/>
  <c r="D1051" i="16"/>
  <c r="D997" i="16"/>
  <c r="D1338" i="16"/>
  <c r="D750" i="16"/>
  <c r="D871" i="16"/>
  <c r="D1006" i="16"/>
  <c r="D1313" i="16"/>
  <c r="D994" i="16"/>
  <c r="D806" i="16"/>
  <c r="D907" i="16"/>
  <c r="D1231" i="16"/>
  <c r="D1358" i="16"/>
  <c r="D1292" i="16"/>
  <c r="D1185" i="16"/>
  <c r="D1129" i="16"/>
  <c r="D1352" i="16"/>
  <c r="D1035" i="16"/>
  <c r="D1395" i="16"/>
  <c r="D1234" i="16"/>
  <c r="D1379" i="16"/>
  <c r="D1017" i="16"/>
  <c r="D836" i="16"/>
  <c r="D1207" i="16"/>
  <c r="D1318" i="16"/>
  <c r="D782" i="16"/>
  <c r="D1138" i="16"/>
  <c r="D1401" i="16"/>
  <c r="D1385" i="16"/>
  <c r="D876" i="16"/>
  <c r="D1116" i="16"/>
  <c r="D1157" i="16"/>
  <c r="D1171" i="16"/>
  <c r="D1348" i="16"/>
  <c r="D834" i="16"/>
  <c r="D1012" i="16"/>
  <c r="D955" i="16"/>
  <c r="D1399" i="16"/>
  <c r="D1199" i="16"/>
  <c r="D1103" i="16"/>
  <c r="D1362" i="16"/>
  <c r="D977" i="16"/>
  <c r="D751" i="16"/>
  <c r="D1071" i="16"/>
  <c r="D1307" i="16"/>
  <c r="D953" i="16"/>
  <c r="D1146" i="16"/>
  <c r="D990" i="16"/>
  <c r="D1094" i="16"/>
  <c r="D1378" i="16"/>
  <c r="D1217" i="16"/>
  <c r="D987" i="16"/>
  <c r="D1136" i="16"/>
  <c r="D818" i="16"/>
  <c r="D1360" i="16"/>
  <c r="D929" i="16"/>
  <c r="D1142" i="16"/>
  <c r="D1263" i="16"/>
  <c r="D1070" i="16"/>
  <c r="D870" i="16"/>
  <c r="D1186" i="16"/>
  <c r="D1003" i="16"/>
  <c r="D755" i="16"/>
  <c r="D964" i="16"/>
  <c r="D889" i="16"/>
  <c r="D1200" i="16"/>
  <c r="D1023" i="16"/>
  <c r="D1404" i="16"/>
  <c r="D952" i="16"/>
  <c r="D1074" i="16"/>
  <c r="D801" i="16"/>
  <c r="D852" i="16"/>
  <c r="D786" i="16"/>
  <c r="D1118" i="16"/>
  <c r="D1291" i="16"/>
  <c r="D749" i="16"/>
  <c r="D1159" i="16"/>
  <c r="D837" i="16"/>
  <c r="D1237" i="16"/>
  <c r="D1131" i="16"/>
  <c r="D1366" i="16"/>
  <c r="D1167" i="16"/>
  <c r="D1115" i="16"/>
  <c r="D1270" i="16"/>
  <c r="D799" i="16"/>
  <c r="D900" i="16"/>
  <c r="D1045" i="16"/>
  <c r="D999" i="16"/>
  <c r="D1112" i="16"/>
  <c r="D1153" i="16"/>
  <c r="D771" i="16"/>
  <c r="D913" i="16"/>
  <c r="D1336" i="16"/>
  <c r="D1087" i="16"/>
  <c r="D868" i="16"/>
  <c r="D1213" i="16"/>
  <c r="D1016" i="16"/>
  <c r="D879" i="16"/>
  <c r="D936" i="16"/>
  <c r="D1226" i="16"/>
  <c r="D1377" i="16"/>
  <c r="D1229" i="16"/>
  <c r="D1184" i="16"/>
  <c r="D1218" i="16"/>
  <c r="D1169" i="16"/>
  <c r="D719" i="16"/>
  <c r="D1376" i="16"/>
  <c r="D1304" i="16"/>
  <c r="D814" i="16"/>
  <c r="D756" i="16"/>
  <c r="D1089" i="16"/>
  <c r="D1188" i="16"/>
  <c r="D1008" i="16"/>
  <c r="D949" i="16"/>
  <c r="D1191" i="16"/>
  <c r="D915" i="16"/>
  <c r="D899" i="16"/>
  <c r="D1091" i="16"/>
  <c r="D1387" i="16"/>
  <c r="D898" i="16"/>
  <c r="D1123" i="16"/>
  <c r="D1040" i="16"/>
  <c r="D958" i="16"/>
  <c r="D1149" i="16"/>
  <c r="D1152" i="16"/>
  <c r="D1303" i="16"/>
  <c r="D817" i="16"/>
  <c r="D1281" i="16"/>
  <c r="D1060" i="16"/>
  <c r="D1119" i="16"/>
  <c r="D742" i="16"/>
  <c r="D991" i="16"/>
  <c r="D1359" i="16"/>
  <c r="D1024" i="16"/>
  <c r="D807" i="16"/>
  <c r="D1215" i="16"/>
  <c r="D924" i="16"/>
  <c r="D1276" i="16"/>
  <c r="D1225" i="16"/>
  <c r="D1400" i="16"/>
  <c r="D891" i="16"/>
  <c r="D1248" i="16"/>
  <c r="D738" i="16"/>
  <c r="D1187" i="16"/>
  <c r="D1034" i="16"/>
  <c r="D1004" i="16"/>
  <c r="D1033" i="16"/>
  <c r="D984" i="16"/>
  <c r="D1150" i="16"/>
  <c r="D874" i="16"/>
  <c r="D1310" i="16"/>
  <c r="D1325" i="16"/>
  <c r="D813" i="16"/>
  <c r="D1253" i="16"/>
  <c r="D1272" i="16"/>
  <c r="D979" i="16"/>
  <c r="D1065" i="16"/>
  <c r="D1144" i="16"/>
  <c r="D1086" i="16"/>
  <c r="D919" i="16"/>
  <c r="D1139" i="16"/>
  <c r="D1282" i="16"/>
  <c r="D934" i="16"/>
  <c r="D780" i="16"/>
  <c r="D1297" i="16"/>
  <c r="D766" i="16"/>
  <c r="D978" i="16"/>
  <c r="D1000" i="16"/>
  <c r="D1355" i="16"/>
  <c r="D845" i="16"/>
  <c r="D732" i="16"/>
  <c r="D1391" i="16"/>
  <c r="D1275" i="16"/>
  <c r="D1280" i="16"/>
  <c r="D1068" i="16"/>
  <c r="D1147" i="16"/>
  <c r="D914" i="16"/>
  <c r="D1384" i="16"/>
  <c r="D1402" i="16"/>
  <c r="D1244" i="16"/>
  <c r="D724" i="16"/>
  <c r="D1319" i="16"/>
  <c r="D811" i="16"/>
  <c r="D1079" i="16"/>
  <c r="D828" i="16"/>
  <c r="D761" i="16"/>
  <c r="D954" i="16"/>
  <c r="D1367" i="16"/>
  <c r="D776" i="16"/>
  <c r="D1097" i="16"/>
  <c r="D741" i="16"/>
  <c r="D1283" i="16"/>
  <c r="D867" i="16"/>
  <c r="D1058" i="16"/>
  <c r="D731" i="16"/>
  <c r="D1242" i="16"/>
  <c r="D803" i="16"/>
  <c r="D1099" i="16"/>
  <c r="D1264" i="16"/>
  <c r="D812" i="16"/>
  <c r="D1162" i="16"/>
  <c r="D809" i="16"/>
  <c r="D1240" i="16"/>
  <c r="D745" i="16"/>
  <c r="D1361" i="16"/>
  <c r="D1077" i="16"/>
  <c r="D1380" i="16"/>
  <c r="D770" i="16"/>
  <c r="D748" i="16"/>
  <c r="D1235" i="16"/>
  <c r="D1316" i="16"/>
  <c r="D933" i="16"/>
  <c r="D1043" i="16"/>
  <c r="D1114" i="16"/>
  <c r="D1203" i="16"/>
  <c r="D1311" i="16"/>
  <c r="D1365" i="16"/>
  <c r="D1246" i="16"/>
  <c r="D866" i="16"/>
  <c r="D1013" i="16"/>
  <c r="D976" i="16"/>
  <c r="D1389" i="16"/>
  <c r="D865" i="16"/>
  <c r="D970" i="16"/>
  <c r="D831" i="16"/>
  <c r="D735" i="16"/>
  <c r="D1030" i="16"/>
  <c r="D986" i="16"/>
  <c r="D1133" i="16"/>
  <c r="D1350" i="16"/>
  <c r="D1027" i="16"/>
  <c r="D1209" i="16"/>
  <c r="D1010" i="16"/>
  <c r="D1007" i="16"/>
  <c r="D822" i="16"/>
  <c r="D1369" i="16"/>
  <c r="D960" i="16"/>
  <c r="D1049" i="16"/>
  <c r="D1090" i="16"/>
  <c r="D998" i="16"/>
  <c r="D920" i="16"/>
  <c r="D1194" i="16"/>
  <c r="D1039" i="16"/>
  <c r="D736" i="16"/>
  <c r="D948" i="16"/>
  <c r="D1254" i="16"/>
  <c r="D1293" i="16"/>
  <c r="D927" i="16"/>
  <c r="D1047" i="16"/>
  <c r="D1261" i="16"/>
  <c r="D26" i="16"/>
  <c r="AC26" i="6"/>
  <c r="D661" i="16"/>
  <c r="AC661" i="6"/>
  <c r="D656" i="16"/>
  <c r="AC656" i="6"/>
  <c r="D410" i="16"/>
  <c r="AC410" i="6"/>
  <c r="D27" i="16"/>
  <c r="AC27" i="6"/>
  <c r="D277" i="16"/>
  <c r="AC277" i="6"/>
  <c r="D523" i="16"/>
  <c r="AC523" i="6"/>
  <c r="D648" i="16"/>
  <c r="AC648" i="6"/>
  <c r="D659" i="16"/>
  <c r="AC659" i="6"/>
  <c r="D578" i="16"/>
  <c r="AC578" i="6"/>
  <c r="D508" i="16"/>
  <c r="AC508" i="6"/>
  <c r="D136" i="16"/>
  <c r="AC136" i="6"/>
  <c r="D233" i="16"/>
  <c r="AC233" i="6"/>
  <c r="D299" i="16"/>
  <c r="AC299" i="6"/>
  <c r="D276" i="16"/>
  <c r="AC276" i="6"/>
  <c r="D571" i="16"/>
  <c r="AC571" i="6"/>
  <c r="D302" i="16"/>
  <c r="AC302" i="6"/>
  <c r="D92" i="16"/>
  <c r="AC92" i="6"/>
  <c r="D252" i="16"/>
  <c r="AC252" i="6"/>
  <c r="D109" i="16"/>
  <c r="AC109" i="6"/>
  <c r="D138" i="16"/>
  <c r="AC138" i="6"/>
  <c r="D647" i="16"/>
  <c r="AC647" i="6"/>
  <c r="D369" i="16"/>
  <c r="AC369" i="6"/>
  <c r="D213" i="16"/>
  <c r="AC213" i="6"/>
  <c r="D386" i="16"/>
  <c r="AC386" i="6"/>
  <c r="D451" i="16"/>
  <c r="AC451" i="6"/>
  <c r="D395" i="16"/>
  <c r="AC395" i="6"/>
  <c r="D178" i="16"/>
  <c r="AC178" i="6"/>
  <c r="D82" i="16"/>
  <c r="AC82" i="6"/>
  <c r="D712" i="16"/>
  <c r="AC712" i="6"/>
  <c r="D163" i="16"/>
  <c r="AC163" i="6"/>
  <c r="D226" i="16"/>
  <c r="AC226" i="6"/>
  <c r="D582" i="16"/>
  <c r="AC582" i="6"/>
  <c r="D141" i="16"/>
  <c r="AC141" i="6"/>
  <c r="D284" i="16"/>
  <c r="AC284" i="6"/>
  <c r="D687" i="16"/>
  <c r="AC687" i="6"/>
  <c r="D100" i="16"/>
  <c r="AC100" i="6"/>
  <c r="D327" i="16"/>
  <c r="AC327" i="6"/>
  <c r="D191" i="16"/>
  <c r="AC191" i="6"/>
  <c r="D676" i="16"/>
  <c r="AC676" i="6"/>
  <c r="D121" i="16"/>
  <c r="AC121" i="6"/>
  <c r="D393" i="16"/>
  <c r="AC393" i="6"/>
  <c r="D279" i="16"/>
  <c r="AC279" i="6"/>
  <c r="D189" i="16"/>
  <c r="AC189" i="6"/>
  <c r="D180" i="16"/>
  <c r="AC180" i="6"/>
  <c r="D123" i="16"/>
  <c r="AC123" i="6"/>
  <c r="D685" i="16"/>
  <c r="AC685" i="6"/>
  <c r="D642" i="16"/>
  <c r="AC642" i="6"/>
  <c r="D258" i="16"/>
  <c r="AC258" i="6"/>
  <c r="D380" i="16"/>
  <c r="AC380" i="6"/>
  <c r="D170" i="16"/>
  <c r="AC170" i="6"/>
  <c r="D478" i="16"/>
  <c r="AC478" i="6"/>
  <c r="D524" i="16"/>
  <c r="AC524" i="6"/>
  <c r="D159" i="16"/>
  <c r="AC159" i="6"/>
  <c r="D254" i="16"/>
  <c r="AC254" i="6"/>
  <c r="D127" i="16"/>
  <c r="AC127" i="6"/>
  <c r="D114" i="16"/>
  <c r="AC114" i="6"/>
  <c r="D593" i="16"/>
  <c r="AC593" i="6"/>
  <c r="D457" i="16"/>
  <c r="AC457" i="6"/>
  <c r="D274" i="16"/>
  <c r="AC274" i="6"/>
  <c r="D222" i="16"/>
  <c r="AC222" i="6"/>
  <c r="D527" i="16"/>
  <c r="AC527" i="6"/>
  <c r="D297" i="16"/>
  <c r="AC297" i="6"/>
  <c r="D42" i="16"/>
  <c r="AC42" i="6"/>
  <c r="D534" i="16"/>
  <c r="AC534" i="6"/>
  <c r="D531" i="16"/>
  <c r="AC531" i="6"/>
  <c r="D280" i="16"/>
  <c r="AC280" i="6"/>
  <c r="D202" i="16"/>
  <c r="AC202" i="6"/>
  <c r="D430" i="16"/>
  <c r="AC430" i="6"/>
  <c r="D294" i="16"/>
  <c r="AC294" i="6"/>
  <c r="D359" i="16"/>
  <c r="AC359" i="6"/>
  <c r="D592" i="16"/>
  <c r="AC592" i="6"/>
  <c r="D622" i="16"/>
  <c r="AC622" i="6"/>
  <c r="D698" i="16"/>
  <c r="AC698" i="6"/>
  <c r="D520" i="16"/>
  <c r="AC520" i="6"/>
  <c r="D89" i="16"/>
  <c r="AC89" i="6"/>
  <c r="D241" i="16"/>
  <c r="AC241" i="6"/>
  <c r="D432" i="16"/>
  <c r="AC432" i="6"/>
  <c r="D440" i="16"/>
  <c r="AC440" i="6"/>
  <c r="D553" i="16"/>
  <c r="AC553" i="6"/>
  <c r="D67" i="16"/>
  <c r="AC67" i="6"/>
  <c r="D460" i="16"/>
  <c r="AC460" i="6"/>
  <c r="D162" i="16"/>
  <c r="AC162" i="6"/>
  <c r="D270" i="16"/>
  <c r="AC270" i="6"/>
  <c r="D433" i="16"/>
  <c r="AC433" i="6"/>
  <c r="D112" i="16"/>
  <c r="AC112" i="6"/>
  <c r="D47" i="16"/>
  <c r="AC47" i="6"/>
  <c r="D580" i="16"/>
  <c r="AC580" i="6"/>
  <c r="D502" i="16"/>
  <c r="AC502" i="6"/>
  <c r="D116" i="16"/>
  <c r="AC116" i="6"/>
  <c r="D630" i="16"/>
  <c r="AC630" i="6"/>
  <c r="D246" i="16"/>
  <c r="AC246" i="6"/>
  <c r="D99" i="16"/>
  <c r="AC99" i="6"/>
  <c r="D172" i="16"/>
  <c r="AC172" i="6"/>
  <c r="D183" i="16"/>
  <c r="AC183" i="6"/>
  <c r="D309" i="16"/>
  <c r="AC309" i="6"/>
  <c r="D543" i="16"/>
  <c r="AC543" i="6"/>
  <c r="D358" i="16"/>
  <c r="AC358" i="6"/>
  <c r="D536" i="16"/>
  <c r="AC536" i="6"/>
  <c r="D631" i="16"/>
  <c r="AC631" i="6"/>
  <c r="D255" i="16"/>
  <c r="AC255" i="6"/>
  <c r="D227" i="16"/>
  <c r="AC227" i="6"/>
  <c r="D644" i="16"/>
  <c r="AC644" i="6"/>
  <c r="D52" i="16"/>
  <c r="AC52" i="6"/>
  <c r="D668" i="16"/>
  <c r="AC668" i="6"/>
  <c r="D427" i="16"/>
  <c r="AC427" i="6"/>
  <c r="D577" i="16"/>
  <c r="AC577" i="6"/>
  <c r="D614" i="16"/>
  <c r="AC614" i="6"/>
  <c r="D19" i="16"/>
  <c r="AC19" i="6"/>
  <c r="D314" i="16"/>
  <c r="AC314" i="6"/>
  <c r="D315" i="16"/>
  <c r="AC315" i="6"/>
  <c r="D639" i="16"/>
  <c r="AC639" i="6"/>
  <c r="D230" i="16"/>
  <c r="AC230" i="6"/>
  <c r="D417" i="16"/>
  <c r="AC417" i="6"/>
  <c r="D697" i="16"/>
  <c r="AC697" i="6"/>
  <c r="D546" i="16"/>
  <c r="AC546" i="6"/>
  <c r="D522" i="16"/>
  <c r="AC522" i="6"/>
  <c r="D557" i="16"/>
  <c r="AC557" i="6"/>
  <c r="D147" i="16"/>
  <c r="AC147" i="6"/>
  <c r="D130" i="16"/>
  <c r="AC130" i="6"/>
  <c r="D716" i="16"/>
  <c r="AC716" i="6"/>
  <c r="D611" i="16"/>
  <c r="AC611" i="6"/>
  <c r="D415" i="16"/>
  <c r="AC415" i="6"/>
  <c r="D657" i="16"/>
  <c r="AC657" i="6"/>
  <c r="D613" i="16"/>
  <c r="AC613" i="6"/>
  <c r="D464" i="16"/>
  <c r="AC464" i="6"/>
  <c r="D441" i="16"/>
  <c r="AC441" i="6"/>
  <c r="D470" i="16"/>
  <c r="AC470" i="6"/>
  <c r="D340" i="16"/>
  <c r="AC340" i="6"/>
  <c r="D87" i="16"/>
  <c r="AC87" i="6"/>
  <c r="D56" i="16"/>
  <c r="AC56" i="6"/>
  <c r="D609" i="16"/>
  <c r="AC609" i="6"/>
  <c r="D224" i="16"/>
  <c r="AC224" i="6"/>
  <c r="D154" i="16"/>
  <c r="AC154" i="6"/>
  <c r="D214" i="16"/>
  <c r="AC214" i="6"/>
  <c r="D105" i="16"/>
  <c r="AC105" i="6"/>
  <c r="D357" i="16"/>
  <c r="AC357" i="6"/>
  <c r="D377" i="16"/>
  <c r="AC377" i="6"/>
  <c r="D568" i="16"/>
  <c r="AC568" i="6"/>
  <c r="D225" i="16"/>
  <c r="AC225" i="6"/>
  <c r="D55" i="16"/>
  <c r="AC55" i="6"/>
  <c r="D323" i="16"/>
  <c r="AC323" i="6"/>
  <c r="D703" i="16"/>
  <c r="AC703" i="6"/>
  <c r="D581" i="16"/>
  <c r="AC581" i="6"/>
  <c r="D300" i="16"/>
  <c r="AC300" i="6"/>
  <c r="D20" i="16"/>
  <c r="AC20" i="6"/>
  <c r="D443" i="16"/>
  <c r="AC443" i="6"/>
  <c r="D375" i="16"/>
  <c r="AC375" i="6"/>
  <c r="D378" i="16"/>
  <c r="AC378" i="6"/>
  <c r="D306" i="16"/>
  <c r="AC306" i="6"/>
  <c r="D709" i="16"/>
  <c r="AC709" i="6"/>
  <c r="D394" i="16"/>
  <c r="AC394" i="6"/>
  <c r="D313" i="16"/>
  <c r="AC313" i="6"/>
  <c r="D156" i="16"/>
  <c r="AC156" i="6"/>
  <c r="D269" i="16"/>
  <c r="AC269" i="6"/>
  <c r="D335" i="16"/>
  <c r="AC335" i="6"/>
  <c r="D212" i="16"/>
  <c r="AC212" i="6"/>
  <c r="D287" i="16"/>
  <c r="AC287" i="6"/>
  <c r="D655" i="16"/>
  <c r="AC655" i="6"/>
  <c r="D619" i="16"/>
  <c r="AC619" i="6"/>
  <c r="D124" i="16"/>
  <c r="AC124" i="6"/>
  <c r="D652" i="16"/>
  <c r="AC652" i="6"/>
  <c r="D445" i="16"/>
  <c r="AC445" i="6"/>
  <c r="D670" i="16"/>
  <c r="AC670" i="6"/>
  <c r="D424" i="16"/>
  <c r="AC424" i="6"/>
  <c r="D236" i="16"/>
  <c r="AC236" i="6"/>
  <c r="D339" i="16"/>
  <c r="AC339" i="6"/>
  <c r="D525" i="16"/>
  <c r="AC525" i="6"/>
  <c r="D402" i="16"/>
  <c r="AC402" i="6"/>
  <c r="D455" i="16"/>
  <c r="AC455" i="6"/>
  <c r="D539" i="16"/>
  <c r="AC539" i="6"/>
  <c r="D404" i="16"/>
  <c r="AC404" i="6"/>
  <c r="D125" i="16"/>
  <c r="AC125" i="6"/>
  <c r="D587" i="16"/>
  <c r="AC587" i="6"/>
  <c r="D590" i="16"/>
  <c r="AC590" i="6"/>
  <c r="D483" i="16"/>
  <c r="AC483" i="6"/>
  <c r="D615" i="16"/>
  <c r="AC615" i="6"/>
  <c r="D693" i="16"/>
  <c r="AC693" i="6"/>
  <c r="D428" i="16"/>
  <c r="AC428" i="6"/>
  <c r="D438" i="16"/>
  <c r="AC438" i="6"/>
  <c r="D318" i="16"/>
  <c r="AC318" i="6"/>
  <c r="D554" i="16"/>
  <c r="AC554" i="6"/>
  <c r="D576" i="16"/>
  <c r="AC576" i="6"/>
  <c r="D418" i="16"/>
  <c r="AC418" i="6"/>
  <c r="D501" i="16"/>
  <c r="AC501" i="6"/>
  <c r="D30" i="16"/>
  <c r="AC30" i="6"/>
  <c r="D605" i="16"/>
  <c r="AC605" i="6"/>
  <c r="D434" i="16"/>
  <c r="AC434" i="6"/>
  <c r="D663" i="16"/>
  <c r="AC663" i="6"/>
  <c r="D623" i="16"/>
  <c r="AC623" i="6"/>
  <c r="D516" i="16"/>
  <c r="AC516" i="6"/>
  <c r="D560" i="16"/>
  <c r="AC560" i="6"/>
  <c r="D353" i="16"/>
  <c r="AC353" i="6"/>
  <c r="D599" i="16"/>
  <c r="AC599" i="6"/>
  <c r="D59" i="16"/>
  <c r="AC59" i="6"/>
  <c r="D399" i="16"/>
  <c r="AC399" i="6"/>
  <c r="D268" i="16"/>
  <c r="AC268" i="6"/>
  <c r="D197" i="16"/>
  <c r="AC197" i="6"/>
  <c r="D391" i="16"/>
  <c r="AC391" i="6"/>
  <c r="D215" i="16"/>
  <c r="AC215" i="6"/>
  <c r="D363" i="16"/>
  <c r="AC363" i="6"/>
  <c r="D686" i="16"/>
  <c r="AC686" i="6"/>
  <c r="D506" i="16"/>
  <c r="AC506" i="6"/>
  <c r="D43" i="16"/>
  <c r="AC43" i="6"/>
  <c r="D475" i="16"/>
  <c r="AC475" i="6"/>
  <c r="D145" i="16"/>
  <c r="AC145" i="6"/>
  <c r="D76" i="16"/>
  <c r="AC76" i="6"/>
  <c r="D496" i="16"/>
  <c r="AC496" i="6"/>
  <c r="D624" i="16"/>
  <c r="AC624" i="6"/>
  <c r="D307" i="16"/>
  <c r="AC307" i="6"/>
  <c r="D245" i="16"/>
  <c r="AC245" i="6"/>
  <c r="D634" i="16"/>
  <c r="AC634" i="6"/>
  <c r="D509" i="16"/>
  <c r="AC509" i="6"/>
  <c r="D53" i="16"/>
  <c r="AC53" i="6"/>
  <c r="D617" i="16"/>
  <c r="AC617" i="6"/>
  <c r="D240" i="16"/>
  <c r="AC240" i="6"/>
  <c r="D602" i="16"/>
  <c r="AC602" i="6"/>
  <c r="D640" i="16"/>
  <c r="AC640" i="6"/>
  <c r="D409" i="16"/>
  <c r="AC409" i="6"/>
  <c r="D684" i="16"/>
  <c r="AC684" i="6"/>
  <c r="D28" i="16"/>
  <c r="AC28" i="6"/>
  <c r="D419" i="16"/>
  <c r="AC419" i="6"/>
  <c r="D694" i="16"/>
  <c r="AC694" i="6"/>
  <c r="D331" i="16"/>
  <c r="AC331" i="6"/>
  <c r="D545" i="16"/>
  <c r="AC545" i="6"/>
  <c r="D35" i="16"/>
  <c r="AC35" i="6"/>
  <c r="D206" i="16"/>
  <c r="AC206" i="6"/>
  <c r="D131" i="16"/>
  <c r="AC131" i="6"/>
  <c r="D637" i="16"/>
  <c r="AC637" i="6"/>
  <c r="D400" i="16"/>
  <c r="AC400" i="6"/>
  <c r="D591" i="16"/>
  <c r="AC591" i="6"/>
  <c r="D275" i="16"/>
  <c r="AC275" i="6"/>
  <c r="D63" i="16"/>
  <c r="AC63" i="6"/>
  <c r="D220" i="16"/>
  <c r="AC220" i="6"/>
  <c r="D153" i="16"/>
  <c r="AC153" i="6"/>
  <c r="D86" i="16"/>
  <c r="AC86" i="6"/>
  <c r="D489" i="16"/>
  <c r="AC489" i="6"/>
  <c r="D528" i="16"/>
  <c r="AC528" i="6"/>
  <c r="D235" i="16"/>
  <c r="AC235" i="6"/>
  <c r="D681" i="16"/>
  <c r="AC681" i="6"/>
  <c r="D292" i="16"/>
  <c r="AC292" i="6"/>
  <c r="D683" i="16"/>
  <c r="AC683" i="6"/>
  <c r="D234" i="16"/>
  <c r="AC234" i="6"/>
  <c r="D15" i="16"/>
  <c r="AC15" i="6"/>
  <c r="D558" i="16"/>
  <c r="AC558" i="6"/>
  <c r="D669" i="16"/>
  <c r="AC669" i="6"/>
  <c r="D392" i="16"/>
  <c r="AC392" i="6"/>
  <c r="D263" i="16"/>
  <c r="AC263" i="6"/>
  <c r="D80" i="16"/>
  <c r="AC80" i="6"/>
  <c r="D654" i="16"/>
  <c r="AC654" i="6"/>
  <c r="D461" i="16"/>
  <c r="AC461" i="6"/>
  <c r="D152" i="16"/>
  <c r="AC152" i="6"/>
  <c r="D247" i="16"/>
  <c r="AC247" i="6"/>
  <c r="D442" i="16"/>
  <c r="AC442" i="6"/>
  <c r="D344" i="16"/>
  <c r="AC344" i="6"/>
  <c r="D23" i="16"/>
  <c r="AC23" i="6"/>
  <c r="D603" i="16"/>
  <c r="AC603" i="6"/>
  <c r="D481" i="16"/>
  <c r="AC481" i="6"/>
  <c r="D662" i="16"/>
  <c r="AC662" i="6"/>
  <c r="D120" i="16"/>
  <c r="AC120" i="6"/>
  <c r="D18" i="16"/>
  <c r="AC18" i="6"/>
  <c r="D691" i="16"/>
  <c r="AC691" i="6"/>
  <c r="D253" i="16"/>
  <c r="AC253" i="6"/>
  <c r="D286" i="16"/>
  <c r="AC286" i="6"/>
  <c r="D60" i="16"/>
  <c r="AC60" i="6"/>
  <c r="D672" i="16"/>
  <c r="AC672" i="6"/>
  <c r="D423" i="16"/>
  <c r="AC423" i="6"/>
  <c r="D653" i="16"/>
  <c r="AC653" i="6"/>
  <c r="D462" i="16"/>
  <c r="AC462" i="6"/>
  <c r="D149" i="16"/>
  <c r="AC149" i="6"/>
  <c r="D680" i="16"/>
  <c r="AC680" i="6"/>
  <c r="D185" i="16"/>
  <c r="AC185" i="6"/>
  <c r="D79" i="16"/>
  <c r="AC79" i="6"/>
  <c r="D74" i="16"/>
  <c r="AC74" i="6"/>
  <c r="D98" i="16"/>
  <c r="AC98" i="6"/>
  <c r="D31" i="16"/>
  <c r="AC31" i="6"/>
  <c r="D583" i="16"/>
  <c r="AC583" i="6"/>
  <c r="D700" i="16"/>
  <c r="AC700" i="6"/>
  <c r="D158" i="16"/>
  <c r="AC158" i="6"/>
  <c r="D271" i="16"/>
  <c r="AC271" i="6"/>
  <c r="D308" i="16"/>
  <c r="AC308" i="6"/>
  <c r="D499" i="16"/>
  <c r="AC499" i="6"/>
  <c r="D436" i="16"/>
  <c r="AC436" i="6"/>
  <c r="D322" i="16"/>
  <c r="AC322" i="6"/>
  <c r="D200" i="16"/>
  <c r="AC200" i="6"/>
  <c r="D203" i="16"/>
  <c r="AC203" i="6"/>
  <c r="D449" i="16"/>
  <c r="AC449" i="6"/>
  <c r="D401" i="16"/>
  <c r="AC401" i="6"/>
  <c r="D371" i="16"/>
  <c r="AC371" i="6"/>
  <c r="D273" i="16"/>
  <c r="AC273" i="6"/>
  <c r="D643" i="16"/>
  <c r="AC643" i="6"/>
  <c r="D143" i="16"/>
  <c r="AC143" i="6"/>
  <c r="D463" i="16"/>
  <c r="AC463" i="6"/>
  <c r="D155" i="16"/>
  <c r="AC155" i="6"/>
  <c r="D332" i="16"/>
  <c r="AC332" i="6"/>
  <c r="D562" i="16"/>
  <c r="AC562" i="6"/>
  <c r="D204" i="16"/>
  <c r="AC204" i="6"/>
  <c r="D251" i="16"/>
  <c r="AC251" i="6"/>
  <c r="D207" i="16"/>
  <c r="AC207" i="6"/>
  <c r="D466" i="16"/>
  <c r="AC466" i="6"/>
  <c r="D450" i="16"/>
  <c r="AC450" i="6"/>
  <c r="D408" i="16"/>
  <c r="AC408" i="6"/>
  <c r="D41" i="16"/>
  <c r="AC41" i="6"/>
  <c r="D549" i="16"/>
  <c r="AC549" i="6"/>
  <c r="D350" i="16"/>
  <c r="AC350" i="6"/>
  <c r="D473" i="16"/>
  <c r="AC473" i="6"/>
  <c r="D201" i="16"/>
  <c r="AC201" i="6"/>
  <c r="D649" i="16"/>
  <c r="AC649" i="6"/>
  <c r="D480" i="16"/>
  <c r="AC480" i="6"/>
  <c r="D529" i="16"/>
  <c r="AC529" i="6"/>
  <c r="D303" i="16"/>
  <c r="AC303" i="6"/>
  <c r="D250" i="16"/>
  <c r="AC250" i="6"/>
  <c r="D192" i="16"/>
  <c r="AC192" i="6"/>
  <c r="D257" i="16"/>
  <c r="AC257" i="6"/>
  <c r="D260" i="16"/>
  <c r="AC260" i="6"/>
  <c r="D667" i="16"/>
  <c r="AC667" i="6"/>
  <c r="D195" i="16"/>
  <c r="AC195" i="6"/>
  <c r="D164" i="16"/>
  <c r="AC164" i="6"/>
  <c r="D364" i="16"/>
  <c r="AC364" i="6"/>
  <c r="D345" i="16"/>
  <c r="AC345" i="6"/>
  <c r="D547" i="16"/>
  <c r="AC547" i="6"/>
  <c r="D110" i="16"/>
  <c r="AC110" i="6"/>
  <c r="D708" i="16"/>
  <c r="AC708" i="6"/>
  <c r="D567" i="16"/>
  <c r="AC567" i="6"/>
  <c r="D632" i="16"/>
  <c r="AC632" i="6"/>
  <c r="D563" i="16"/>
  <c r="AC563" i="6"/>
  <c r="D636" i="16"/>
  <c r="AC636" i="6"/>
  <c r="D174" i="16"/>
  <c r="AC174" i="6"/>
  <c r="D71" i="16"/>
  <c r="AC71" i="6"/>
  <c r="D372" i="16"/>
  <c r="AC372" i="6"/>
  <c r="D196" i="16"/>
  <c r="AC196" i="6"/>
  <c r="D511" i="16"/>
  <c r="AC511" i="6"/>
  <c r="D671" i="16"/>
  <c r="AC671" i="6"/>
  <c r="D548" i="16"/>
  <c r="AC548" i="6"/>
  <c r="D484" i="16"/>
  <c r="AC484" i="6"/>
  <c r="D237" i="16"/>
  <c r="AC237" i="6"/>
  <c r="D477" i="16"/>
  <c r="AC477" i="6"/>
  <c r="D488" i="16"/>
  <c r="AC488" i="6"/>
  <c r="D490" i="16"/>
  <c r="AC490" i="6"/>
  <c r="D69" i="16"/>
  <c r="AC69" i="6"/>
  <c r="D133" i="16"/>
  <c r="AC133" i="6"/>
  <c r="D248" i="16"/>
  <c r="AC248" i="6"/>
  <c r="D132" i="16"/>
  <c r="AC132" i="6"/>
  <c r="D537" i="16"/>
  <c r="AC537" i="6"/>
  <c r="D610" i="16"/>
  <c r="AC610" i="6"/>
  <c r="D495" i="16"/>
  <c r="AC495" i="6"/>
  <c r="D594" i="16"/>
  <c r="AC594" i="6"/>
  <c r="D228" i="16"/>
  <c r="AC228" i="6"/>
  <c r="D151" i="16"/>
  <c r="AC151" i="6"/>
  <c r="D542" i="16"/>
  <c r="AC542" i="6"/>
  <c r="D24" i="16"/>
  <c r="AC24" i="6"/>
  <c r="D446" i="16"/>
  <c r="AC446" i="6"/>
  <c r="D431" i="16"/>
  <c r="AC431" i="6"/>
  <c r="D272" i="16"/>
  <c r="AC272" i="6"/>
  <c r="D519" i="16"/>
  <c r="AC519" i="6"/>
  <c r="D45" i="16"/>
  <c r="AC45" i="6"/>
  <c r="D126" i="16"/>
  <c r="AC126" i="6"/>
  <c r="D702" i="16"/>
  <c r="AC702" i="6"/>
  <c r="D305" i="16"/>
  <c r="AC305" i="6"/>
  <c r="D368" i="16"/>
  <c r="AC368" i="6"/>
  <c r="D13" i="16"/>
  <c r="AC13" i="6"/>
  <c r="D29" i="16"/>
  <c r="AC29" i="6"/>
  <c r="D104" i="16"/>
  <c r="AC104" i="6"/>
  <c r="D177" i="16"/>
  <c r="AC177" i="6"/>
  <c r="D219" i="16"/>
  <c r="AC219" i="6"/>
  <c r="D416" i="16"/>
  <c r="AC416" i="6"/>
  <c r="D319" i="16"/>
  <c r="AC319" i="6"/>
  <c r="D75" i="16"/>
  <c r="AC75" i="6"/>
  <c r="D90" i="16"/>
  <c r="AC90" i="6"/>
  <c r="D310" i="16"/>
  <c r="AC310" i="6"/>
  <c r="D193" i="16"/>
  <c r="AC193" i="6"/>
  <c r="D85" i="16"/>
  <c r="AC85" i="6"/>
  <c r="D179" i="16"/>
  <c r="AC179" i="6"/>
  <c r="D95" i="16"/>
  <c r="AC95" i="6"/>
  <c r="D259" i="16"/>
  <c r="AC259" i="6"/>
  <c r="D566" i="16"/>
  <c r="AC566" i="6"/>
  <c r="D608" i="16"/>
  <c r="AC608" i="6"/>
  <c r="D312" i="16"/>
  <c r="AC312" i="6"/>
  <c r="D329" i="16"/>
  <c r="AC329" i="6"/>
  <c r="D367" i="16"/>
  <c r="AC367" i="6"/>
  <c r="D81" i="16"/>
  <c r="AC81" i="6"/>
  <c r="D301" i="16"/>
  <c r="AC301" i="6"/>
  <c r="D710" i="16"/>
  <c r="AC710" i="6"/>
  <c r="D626" i="16"/>
  <c r="AC626" i="6"/>
  <c r="D184" i="16"/>
  <c r="AC184" i="6"/>
  <c r="D551" i="16"/>
  <c r="AC551" i="6"/>
  <c r="D231" i="16"/>
  <c r="AC231" i="6"/>
  <c r="D342" i="16"/>
  <c r="AC342" i="6"/>
  <c r="D383" i="16"/>
  <c r="AC383" i="6"/>
  <c r="D205" i="16"/>
  <c r="AC205" i="6"/>
  <c r="D113" i="16"/>
  <c r="AC113" i="6"/>
  <c r="D217" i="16"/>
  <c r="AC217" i="6"/>
  <c r="D405" i="16"/>
  <c r="AC405" i="6"/>
  <c r="D238" i="16"/>
  <c r="AC238" i="6"/>
  <c r="D679" i="16"/>
  <c r="AC679" i="6"/>
  <c r="D621" i="16"/>
  <c r="AC621" i="6"/>
  <c r="D326" i="16"/>
  <c r="AC326" i="6"/>
  <c r="D664" i="16"/>
  <c r="AC664" i="6"/>
  <c r="D715" i="16"/>
  <c r="AC715" i="6"/>
  <c r="D34" i="16"/>
  <c r="AC34" i="6"/>
  <c r="D482" i="16"/>
  <c r="AC482" i="6"/>
  <c r="D429" i="16"/>
  <c r="AC429" i="6"/>
  <c r="D518" i="16"/>
  <c r="AC518" i="6"/>
  <c r="D398" i="16"/>
  <c r="AC398" i="6"/>
  <c r="D678" i="16"/>
  <c r="AC678" i="6"/>
  <c r="D97" i="16"/>
  <c r="AC97" i="6"/>
  <c r="D512" i="16"/>
  <c r="AC512" i="6"/>
  <c r="D707" i="16"/>
  <c r="AC707" i="6"/>
  <c r="D48" i="16"/>
  <c r="AC48" i="6"/>
  <c r="D412" i="16"/>
  <c r="AC412" i="6"/>
  <c r="D281" i="16"/>
  <c r="AC281" i="6"/>
  <c r="D171" i="16"/>
  <c r="AC171" i="6"/>
  <c r="D479" i="16"/>
  <c r="AC479" i="6"/>
  <c r="D526" i="16"/>
  <c r="AC526" i="6"/>
  <c r="D413" i="16"/>
  <c r="AC413" i="6"/>
  <c r="D88" i="16"/>
  <c r="AC88" i="6"/>
  <c r="D346" i="16"/>
  <c r="AC346" i="6"/>
  <c r="D349" i="16"/>
  <c r="AC349" i="6"/>
  <c r="D137" i="16"/>
  <c r="AC137" i="6"/>
  <c r="D705" i="16"/>
  <c r="AC705" i="6"/>
  <c r="D556" i="16"/>
  <c r="AC556" i="6"/>
  <c r="D674" i="16"/>
  <c r="AC674" i="6"/>
  <c r="D111" i="16"/>
  <c r="AC111" i="6"/>
  <c r="D161" i="16"/>
  <c r="AC161" i="6"/>
  <c r="D491" i="16"/>
  <c r="AC491" i="6"/>
  <c r="D493" i="16"/>
  <c r="AC493" i="6"/>
  <c r="D8" i="16"/>
  <c r="AC8" i="6"/>
  <c r="D117" i="16"/>
  <c r="AC117" i="6"/>
  <c r="D37" i="16"/>
  <c r="AC37" i="6"/>
  <c r="D638" i="16"/>
  <c r="AC638" i="6"/>
  <c r="D108" i="16"/>
  <c r="AC108" i="6"/>
  <c r="D513" i="16"/>
  <c r="AC513" i="6"/>
  <c r="D115" i="16"/>
  <c r="AC115" i="6"/>
  <c r="D194" i="16"/>
  <c r="AC194" i="6"/>
  <c r="D370" i="16"/>
  <c r="AC370" i="6"/>
  <c r="D497" i="16"/>
  <c r="AC497" i="6"/>
  <c r="D472" i="16"/>
  <c r="AC472" i="6"/>
  <c r="D396" i="16"/>
  <c r="AC396" i="6"/>
  <c r="D40" i="16"/>
  <c r="AC40" i="6"/>
  <c r="D304" i="16"/>
  <c r="AC304" i="6"/>
  <c r="D606" i="16"/>
  <c r="AC606" i="6"/>
  <c r="D49" i="16"/>
  <c r="AC49" i="6"/>
  <c r="D84" i="16"/>
  <c r="AC84" i="6"/>
  <c r="D456" i="16"/>
  <c r="AC456" i="6"/>
  <c r="D717" i="16"/>
  <c r="AC717" i="6"/>
  <c r="D91" i="16"/>
  <c r="AC91" i="6"/>
  <c r="D682" i="16"/>
  <c r="AC682" i="6"/>
  <c r="D119" i="16"/>
  <c r="AC119" i="6"/>
  <c r="D38" i="16"/>
  <c r="AC38" i="6"/>
  <c r="D374" i="16"/>
  <c r="AC374" i="6"/>
  <c r="D262" i="16"/>
  <c r="AC262" i="6"/>
  <c r="D209" i="16"/>
  <c r="AC209" i="6"/>
  <c r="D361" i="16"/>
  <c r="AC361" i="6"/>
  <c r="D507" i="16"/>
  <c r="AC507" i="6"/>
  <c r="D692" i="16"/>
  <c r="AC692" i="6"/>
  <c r="D187" i="16"/>
  <c r="AC187" i="6"/>
  <c r="D633" i="16"/>
  <c r="AC633" i="6"/>
  <c r="D504" i="16"/>
  <c r="AC504" i="6"/>
  <c r="D118" i="16"/>
  <c r="AC118" i="6"/>
  <c r="D530" i="16"/>
  <c r="AC530" i="6"/>
  <c r="D107" i="16"/>
  <c r="AC107" i="6"/>
  <c r="D471" i="16"/>
  <c r="AC471" i="6"/>
  <c r="D190" i="16"/>
  <c r="AC190" i="6"/>
  <c r="D160" i="16"/>
  <c r="AC160" i="6"/>
  <c r="D381" i="16"/>
  <c r="AC381" i="6"/>
  <c r="D564" i="16"/>
  <c r="AC564" i="6"/>
  <c r="D186" i="16"/>
  <c r="AC186" i="6"/>
  <c r="D150" i="16"/>
  <c r="AC150" i="6"/>
  <c r="D7" i="16"/>
  <c r="AC7" i="6"/>
  <c r="D182" i="16"/>
  <c r="AC182" i="6"/>
  <c r="D210" i="16"/>
  <c r="AC210" i="6"/>
  <c r="D264" i="16"/>
  <c r="AC264" i="6"/>
  <c r="D12" i="16"/>
  <c r="AC12" i="6"/>
  <c r="D330" i="16"/>
  <c r="AC330" i="6"/>
  <c r="D293" i="16"/>
  <c r="AC293" i="6"/>
  <c r="D366" i="16"/>
  <c r="AC366" i="6"/>
  <c r="D278" i="16"/>
  <c r="AC278" i="6"/>
  <c r="D267" i="16"/>
  <c r="AC267" i="6"/>
  <c r="D675" i="16"/>
  <c r="AC675" i="6"/>
  <c r="D600" i="16"/>
  <c r="AC600" i="6"/>
  <c r="D665" i="16"/>
  <c r="AC665" i="6"/>
  <c r="D467" i="16"/>
  <c r="AC467" i="6"/>
  <c r="D288" i="16"/>
  <c r="AC288" i="6"/>
  <c r="D565" i="16"/>
  <c r="AC565" i="6"/>
  <c r="D208" i="16"/>
  <c r="AC208" i="6"/>
  <c r="D25" i="16"/>
  <c r="AC25" i="6"/>
  <c r="D570" i="16"/>
  <c r="AC570" i="6"/>
  <c r="D169" i="16"/>
  <c r="AC169" i="6"/>
  <c r="D68" i="16"/>
  <c r="AC68" i="6"/>
  <c r="D102" i="16"/>
  <c r="AC102" i="6"/>
  <c r="D218" i="16"/>
  <c r="AC218" i="6"/>
  <c r="D352" i="16"/>
  <c r="AC352" i="6"/>
  <c r="D439" i="16"/>
  <c r="AC439" i="6"/>
  <c r="D65" i="16"/>
  <c r="AC65" i="6"/>
  <c r="D175" i="16"/>
  <c r="AC175" i="6"/>
  <c r="D575" i="16"/>
  <c r="AC575" i="6"/>
  <c r="D337" i="16"/>
  <c r="AC337" i="6"/>
  <c r="D696" i="16"/>
  <c r="AC696" i="6"/>
  <c r="D517" i="16"/>
  <c r="AC517" i="6"/>
  <c r="D232" i="16"/>
  <c r="AC232" i="6"/>
  <c r="D588" i="16"/>
  <c r="AC588" i="6"/>
  <c r="D351" i="16"/>
  <c r="AC351" i="6"/>
  <c r="D165" i="16"/>
  <c r="AC165" i="6"/>
  <c r="D538" i="16"/>
  <c r="AC538" i="6"/>
  <c r="D106" i="16"/>
  <c r="AC106" i="6"/>
  <c r="D641" i="16"/>
  <c r="AC641" i="6"/>
  <c r="D320" i="16"/>
  <c r="AC320" i="6"/>
  <c r="D223" i="16"/>
  <c r="AC223" i="6"/>
  <c r="D290" i="16"/>
  <c r="AC290" i="6"/>
  <c r="D176" i="16"/>
  <c r="AC176" i="6"/>
  <c r="D532" i="16"/>
  <c r="AC532" i="6"/>
  <c r="D459" i="16"/>
  <c r="AC459" i="6"/>
  <c r="D452" i="16"/>
  <c r="AC452" i="6"/>
  <c r="D454" i="16"/>
  <c r="AC454" i="6"/>
  <c r="D521" i="16"/>
  <c r="AC521" i="6"/>
  <c r="D50" i="16"/>
  <c r="AC50" i="6"/>
  <c r="D139" i="16"/>
  <c r="AC139" i="6"/>
  <c r="D365" i="16"/>
  <c r="AC365" i="6"/>
  <c r="D144" i="16"/>
  <c r="AC144" i="6"/>
  <c r="D476" i="16"/>
  <c r="AC476" i="6"/>
  <c r="D711" i="16"/>
  <c r="AC711" i="6"/>
  <c r="D266" i="16"/>
  <c r="AC266" i="6"/>
  <c r="D376" i="16"/>
  <c r="AC376" i="6"/>
  <c r="D140" i="16"/>
  <c r="AC140" i="6"/>
  <c r="D596" i="16"/>
  <c r="AC596" i="6"/>
  <c r="D289" i="16"/>
  <c r="AC289" i="6"/>
  <c r="D572" i="16"/>
  <c r="AC572" i="6"/>
  <c r="D469" i="16"/>
  <c r="AC469" i="6"/>
  <c r="D689" i="16"/>
  <c r="AC689" i="6"/>
  <c r="D651" i="16"/>
  <c r="AC651" i="6"/>
  <c r="D142" i="16"/>
  <c r="AC142" i="6"/>
  <c r="D261" i="16"/>
  <c r="AC261" i="6"/>
  <c r="D347" i="16"/>
  <c r="AC347" i="6"/>
  <c r="D93" i="16"/>
  <c r="AC93" i="6"/>
  <c r="D598" i="16"/>
  <c r="AC598" i="6"/>
  <c r="D533" i="16"/>
  <c r="AC533" i="6"/>
  <c r="D389" i="16"/>
  <c r="AC389" i="6"/>
  <c r="D650" i="16"/>
  <c r="AC650" i="6"/>
  <c r="D561" i="16"/>
  <c r="AC561" i="6"/>
  <c r="D135" i="16"/>
  <c r="AC135" i="6"/>
  <c r="D32" i="16"/>
  <c r="AC32" i="6"/>
  <c r="D589" i="16"/>
  <c r="AC589" i="6"/>
  <c r="D221" i="16"/>
  <c r="AC221" i="6"/>
  <c r="D597" i="16"/>
  <c r="AC597" i="6"/>
  <c r="D390" i="16"/>
  <c r="AC390" i="6"/>
  <c r="D83" i="16"/>
  <c r="AC83" i="6"/>
  <c r="D559" i="16"/>
  <c r="AC559" i="6"/>
  <c r="D541" i="16"/>
  <c r="AC541" i="6"/>
  <c r="D646" i="16"/>
  <c r="AC646" i="6"/>
  <c r="D411" i="16"/>
  <c r="AC411" i="6"/>
  <c r="D14" i="16"/>
  <c r="AC14" i="6"/>
  <c r="D78" i="16"/>
  <c r="AC78" i="6"/>
  <c r="D168" i="16"/>
  <c r="AC168" i="6"/>
  <c r="D354" i="16"/>
  <c r="AC354" i="6"/>
  <c r="D574" i="16"/>
  <c r="AC574" i="6"/>
  <c r="D9" i="16"/>
  <c r="AC9" i="6"/>
  <c r="D607" i="16"/>
  <c r="AC607" i="6"/>
  <c r="D356" i="16"/>
  <c r="AC356" i="6"/>
  <c r="D129" i="16"/>
  <c r="D128" i="16"/>
  <c r="D33" i="16"/>
  <c r="D341" i="16"/>
  <c r="D555" i="16"/>
  <c r="D569" i="16"/>
  <c r="D494" i="16"/>
  <c r="D397" i="16"/>
  <c r="D21" i="16"/>
  <c r="D627" i="16"/>
  <c r="D695" i="16"/>
  <c r="D550" i="16"/>
  <c r="D373" i="16"/>
  <c r="D498" i="16"/>
  <c r="D437" i="16"/>
  <c r="D166" i="16"/>
  <c r="D701" i="16"/>
  <c r="D540" i="16"/>
  <c r="D199" i="16"/>
  <c r="D458" i="16"/>
  <c r="D448" i="16"/>
  <c r="D673" i="16"/>
  <c r="D343" i="16"/>
  <c r="D362" i="16"/>
  <c r="D355" i="16"/>
  <c r="D487" i="16"/>
  <c r="D244" i="16"/>
  <c r="D706" i="16"/>
  <c r="D198" i="16"/>
  <c r="D510" i="16"/>
  <c r="D46" i="16"/>
  <c r="D515" i="16"/>
  <c r="D61" i="16"/>
  <c r="D216" i="16"/>
  <c r="D645" i="16"/>
  <c r="D291" i="16"/>
  <c r="D403" i="16"/>
  <c r="D585" i="16"/>
  <c r="D500" i="16"/>
  <c r="D420" i="16"/>
  <c r="D188" i="16"/>
  <c r="D173" i="16"/>
  <c r="D239" i="16"/>
  <c r="D211" i="16"/>
  <c r="D505" i="16"/>
  <c r="D66" i="16"/>
  <c r="D387" i="16"/>
  <c r="D44" i="16"/>
  <c r="D618" i="16"/>
  <c r="D384" i="16"/>
  <c r="D414" i="16"/>
  <c r="D243" i="16"/>
  <c r="D699" i="16"/>
  <c r="D122" i="16"/>
  <c r="D465" i="16"/>
  <c r="D595" i="16"/>
  <c r="D535" i="16"/>
  <c r="D385" i="16"/>
  <c r="D328" i="16"/>
  <c r="D295" i="16"/>
  <c r="D282" i="16"/>
  <c r="D157" i="16"/>
  <c r="D586" i="16"/>
  <c r="D514" i="16"/>
  <c r="D338" i="16"/>
  <c r="D249" i="16"/>
  <c r="D544" i="16"/>
  <c r="D407" i="16"/>
  <c r="D474" i="16"/>
  <c r="D348" i="16"/>
  <c r="D64" i="16"/>
  <c r="D283" i="16"/>
  <c r="D492" i="16"/>
  <c r="D336" i="16"/>
  <c r="D77" i="16"/>
  <c r="D11" i="16"/>
  <c r="D406" i="16"/>
  <c r="D616" i="16"/>
  <c r="D311" i="16"/>
  <c r="D635" i="16"/>
  <c r="D453" i="16"/>
  <c r="D96" i="16"/>
  <c r="D620" i="16"/>
  <c r="D10" i="16"/>
  <c r="D426" i="16"/>
  <c r="D628" i="16"/>
  <c r="D660" i="16"/>
  <c r="D317" i="16"/>
  <c r="D73" i="16"/>
  <c r="D94" i="16"/>
  <c r="D485" i="16"/>
  <c r="D666" i="16"/>
  <c r="D62" i="16"/>
  <c r="D296" i="16"/>
  <c r="D242" i="16"/>
  <c r="D579" i="16"/>
  <c r="D360" i="16"/>
  <c r="D601" i="16"/>
  <c r="D468" i="16"/>
  <c r="D22" i="16"/>
  <c r="D146" i="16"/>
  <c r="D298" i="16"/>
  <c r="D573" i="16"/>
  <c r="D486" i="16"/>
  <c r="D325" i="16"/>
  <c r="D72" i="16"/>
  <c r="D101" i="16"/>
  <c r="D134" i="16"/>
  <c r="D321" i="16"/>
  <c r="D39" i="16"/>
  <c r="D629" i="16"/>
  <c r="D379" i="16"/>
  <c r="D435" i="16"/>
  <c r="D181" i="16"/>
  <c r="D713" i="16"/>
  <c r="D447" i="16"/>
  <c r="D625" i="16"/>
  <c r="D333" i="16"/>
  <c r="D658" i="16"/>
  <c r="D584" i="16"/>
  <c r="D316" i="16"/>
  <c r="D612" i="16"/>
  <c r="D256" i="16"/>
  <c r="D334" i="16"/>
  <c r="D265" i="16"/>
  <c r="D17" i="16"/>
  <c r="D57" i="16"/>
  <c r="D421" i="16"/>
  <c r="D444" i="16"/>
  <c r="D422" i="16"/>
  <c r="D704" i="16"/>
  <c r="D54" i="16"/>
  <c r="D382" i="16"/>
  <c r="D58" i="16"/>
  <c r="D324" i="16"/>
  <c r="D688" i="16"/>
  <c r="D148" i="16"/>
  <c r="D70" i="16"/>
  <c r="D604" i="16"/>
  <c r="D388" i="16"/>
  <c r="D36" i="16"/>
  <c r="D690" i="16"/>
  <c r="D503" i="16"/>
  <c r="D714" i="16"/>
  <c r="D677" i="16"/>
  <c r="D229" i="16"/>
  <c r="D51" i="16"/>
  <c r="D552" i="16"/>
  <c r="D103" i="16"/>
  <c r="D285" i="16"/>
  <c r="D425" i="16"/>
</calcChain>
</file>

<file path=xl/sharedStrings.xml><?xml version="1.0" encoding="utf-8"?>
<sst xmlns="http://schemas.openxmlformats.org/spreadsheetml/2006/main" count="994" uniqueCount="898">
  <si>
    <t>ProClinV1Id</t>
  </si>
  <si>
    <t>PatientId</t>
  </si>
  <si>
    <t>TeamCode</t>
  </si>
  <si>
    <t>ImportIdentifier</t>
  </si>
  <si>
    <t>CreatedDateTime</t>
  </si>
  <si>
    <t>CreatedUserName</t>
  </si>
  <si>
    <t>UpdatedDateTime</t>
  </si>
  <si>
    <t>UpdatedUserName</t>
  </si>
  <si>
    <t>TransferToActionDateTime</t>
  </si>
  <si>
    <t>TransferToActionUserName</t>
  </si>
  <si>
    <t>TransferToDateTime</t>
  </si>
  <si>
    <t>TransferToTeamCode</t>
  </si>
  <si>
    <t>TransferToProClinV1Id</t>
  </si>
  <si>
    <t>TransferFromActionDateTime</t>
  </si>
  <si>
    <t>TransferFromActionUserName</t>
  </si>
  <si>
    <t>TransferFromDateTime</t>
  </si>
  <si>
    <t>TransferFromTeamCode</t>
  </si>
  <si>
    <t>TransferFromProClinV1Id</t>
  </si>
  <si>
    <t>Locked</t>
  </si>
  <si>
    <t>LockedDateTime</t>
  </si>
  <si>
    <t>LockedUserName</t>
  </si>
  <si>
    <t>Closed</t>
  </si>
  <si>
    <t>InitialDiagnosis</t>
  </si>
  <si>
    <t>AuditType</t>
  </si>
  <si>
    <t>Status72h</t>
  </si>
  <si>
    <t>StatusDischarge</t>
  </si>
  <si>
    <t>Status</t>
  </si>
  <si>
    <t>LockedS1</t>
  </si>
  <si>
    <t>LockedS1DateTime</t>
  </si>
  <si>
    <t>LockedS1UserName</t>
  </si>
  <si>
    <t>S1Status</t>
  </si>
  <si>
    <t>S1HospitalNumber</t>
  </si>
  <si>
    <t>S1NHSNumber</t>
  </si>
  <si>
    <t>S1NoNHSNumber</t>
  </si>
  <si>
    <t>S1Surname</t>
  </si>
  <si>
    <t>S1Forename</t>
  </si>
  <si>
    <t>S1BirthDate</t>
  </si>
  <si>
    <t>S1AgeOnArrival</t>
  </si>
  <si>
    <t>S1Gender</t>
  </si>
  <si>
    <t>S1PostcodeOut</t>
  </si>
  <si>
    <t>S1PostcodeIn</t>
  </si>
  <si>
    <t>S1Ethnicity</t>
  </si>
  <si>
    <t>S1Diagnosis</t>
  </si>
  <si>
    <t>S1OnsetInHospital</t>
  </si>
  <si>
    <t>S1OnsetDateTime</t>
  </si>
  <si>
    <t>S1OnsetTimeNotEntered</t>
  </si>
  <si>
    <t>S1OnsetDateType</t>
  </si>
  <si>
    <t>S1OnsetTimeType</t>
  </si>
  <si>
    <t>S1ArriveByAmbulance</t>
  </si>
  <si>
    <t>S1AmbulanceTrust</t>
  </si>
  <si>
    <t>S1CadNumber</t>
  </si>
  <si>
    <t>S1CadNumberNK</t>
  </si>
  <si>
    <t>S1FirstArrivalDateTime</t>
  </si>
  <si>
    <t>S1FirstArrivalTimeNotEntered</t>
  </si>
  <si>
    <t>S1FirstWard</t>
  </si>
  <si>
    <t>S1FirstStrokeUnitArrivalDateTime</t>
  </si>
  <si>
    <t>S1FirstStrokeUnitArrivalTimeNotEntered</t>
  </si>
  <si>
    <t>S1FirstStrokeUnitArrivalNA</t>
  </si>
  <si>
    <t>LockedS2</t>
  </si>
  <si>
    <t>LockedS2DateTime</t>
  </si>
  <si>
    <t>LockedS2UserName</t>
  </si>
  <si>
    <t>S2Status</t>
  </si>
  <si>
    <t>S2CoMCongestiveHeartFailure</t>
  </si>
  <si>
    <t>S2CoMHypertension</t>
  </si>
  <si>
    <t>S2CoMAtrialFibrillation</t>
  </si>
  <si>
    <t>S2CoMDiabetes</t>
  </si>
  <si>
    <t>S2CoMStrokeTIA</t>
  </si>
  <si>
    <t>S2CoMAFAntiplatelet</t>
  </si>
  <si>
    <t>S2CoMAFAnticoagulent</t>
  </si>
  <si>
    <t>S2RankinBeforeStroke</t>
  </si>
  <si>
    <t>S2NihssArrival</t>
  </si>
  <si>
    <t>S2NihssArrivalLoc</t>
  </si>
  <si>
    <t>S2NihssArrivalLocQuestions</t>
  </si>
  <si>
    <t>S2NihssArrivalLocCommands</t>
  </si>
  <si>
    <t>S2NihssArrivalBestGaze</t>
  </si>
  <si>
    <t>S2NihssArrivalVisual</t>
  </si>
  <si>
    <t>S2NihssArrivalFacialPalsy</t>
  </si>
  <si>
    <t>S2NihssArrivalMotorArmLeft</t>
  </si>
  <si>
    <t>S2NihssArrivalMotorArmRight</t>
  </si>
  <si>
    <t>S2NihssArrivalMotorLegLeft</t>
  </si>
  <si>
    <t>S2NihssArrivalMotorLegRight</t>
  </si>
  <si>
    <t>S2NihssArrivalLimbAtaxia</t>
  </si>
  <si>
    <t>S2NihssArrivalSensory</t>
  </si>
  <si>
    <t>S2NihssArrivalBestLanguage</t>
  </si>
  <si>
    <t>S2NihssArrivalDysarthria</t>
  </si>
  <si>
    <t>S2NihssArrivalExtinctionInattention</t>
  </si>
  <si>
    <t>S2BrainImagingDateTime</t>
  </si>
  <si>
    <t>S2BrainImagingTimeNotEntered</t>
  </si>
  <si>
    <t>S2BrainImagingNotPerformed</t>
  </si>
  <si>
    <t>S2StrokeType</t>
  </si>
  <si>
    <t>S2Thrombolysis</t>
  </si>
  <si>
    <t>S2ThrombolysisNoReason</t>
  </si>
  <si>
    <t>S2ThrombolysisNoButHaemorrhagic</t>
  </si>
  <si>
    <t>S2ThrombolysisNoButTimeWindow</t>
  </si>
  <si>
    <t>S2ThrombolysisNoButComorbidity</t>
  </si>
  <si>
    <t>S2ThrombolysisNoButMedication</t>
  </si>
  <si>
    <t>S2ThrombolysisNoButRefusal</t>
  </si>
  <si>
    <t>S2ThrombolysisNoButAge</t>
  </si>
  <si>
    <t>S2ThrombolysisNoButImproving</t>
  </si>
  <si>
    <t>S2ThrombolysisNoButTooMildSevere</t>
  </si>
  <si>
    <t>S2ThrombolysisNoButTimeUnknownWakeUp</t>
  </si>
  <si>
    <t>S2ThrombolysisNoButOtherMedical</t>
  </si>
  <si>
    <t>S2ThrombolysisDateTime</t>
  </si>
  <si>
    <t>S2ThrombolysisTimeNotEntered</t>
  </si>
  <si>
    <t>S2Nihss24Hrs</t>
  </si>
  <si>
    <t>S2SwallowScreening4HrsDateTime</t>
  </si>
  <si>
    <t>S2SwallowScreening4HrsTimeNotEntered</t>
  </si>
  <si>
    <t>S2SwallowScreening4HrsNotPerformed</t>
  </si>
  <si>
    <t>S2SwallowScreening4HrsNotPerformedReason</t>
  </si>
  <si>
    <t>S2TIAInLastMonth</t>
  </si>
  <si>
    <t>S2NeurovascularClinicAssessed</t>
  </si>
  <si>
    <t>S2BarthelBeforeStroke</t>
  </si>
  <si>
    <t>S2BrainImagingModality</t>
  </si>
  <si>
    <t>LockedS3</t>
  </si>
  <si>
    <t>LockedS3DateTime</t>
  </si>
  <si>
    <t>LockedS3UserName</t>
  </si>
  <si>
    <t>S3Status</t>
  </si>
  <si>
    <t>S3PalliativeCare</t>
  </si>
  <si>
    <t>S3PalliativeCareDecisionDate</t>
  </si>
  <si>
    <t>S3EndOfLifePathway</t>
  </si>
  <si>
    <t>S3StrokeNurseAssessedDateTime</t>
  </si>
  <si>
    <t>S3StrokeNurseAssessedTimeNotEntered</t>
  </si>
  <si>
    <t>S3StrokeNurseNotAssessed</t>
  </si>
  <si>
    <t>S3StrokeConsultantAssessedDateTime</t>
  </si>
  <si>
    <t>S3StrokeConsultantAssessedTimeNotEntered</t>
  </si>
  <si>
    <t>S3StrokeConsultantNotAssessed</t>
  </si>
  <si>
    <t>S3SwallowScreening72HrsDateTime</t>
  </si>
  <si>
    <t>S3SwallowScreening72HrsTimeNotEntered</t>
  </si>
  <si>
    <t>S3SwallowScreening72HrsNotPerformed</t>
  </si>
  <si>
    <t>S3SwallowScreening72HrsNotPerformedReason</t>
  </si>
  <si>
    <t>S3OccTherapist72HrsDateTime</t>
  </si>
  <si>
    <t>S3OccTherapist72HrsTimeNotEntered</t>
  </si>
  <si>
    <t>S3OccTherapist72HrsNotAssessed</t>
  </si>
  <si>
    <t>S3OccTherapist72HrsNotAssessedReason</t>
  </si>
  <si>
    <t>S3Physio72HrsDateTime</t>
  </si>
  <si>
    <t>S3Physio72HrsTimeNotEntered</t>
  </si>
  <si>
    <t>S3Physio72HrsNotAssessed</t>
  </si>
  <si>
    <t>S3Physio72HrsNotAssessedReason</t>
  </si>
  <si>
    <t>S3SpLangTherapistComm72HrsDateTime</t>
  </si>
  <si>
    <t>S3SpLangTherapistComm72HrsTimeNotEntered</t>
  </si>
  <si>
    <t>S3SpLangTherapistComm72HrsNotAssessed</t>
  </si>
  <si>
    <t>S3SpLangTherapistComm72HrsNotAssessedReason</t>
  </si>
  <si>
    <t>S3SpLangTherapistSwallow72HrsDateTime</t>
  </si>
  <si>
    <t>S3SpLangTherapistSwallow72HrsTimeNotEntered</t>
  </si>
  <si>
    <t>S3SpLangTherapistSwallow72HrsNotAssessed</t>
  </si>
  <si>
    <t>S3SpLangTherapistSwallow72HrsNotAssessedReason</t>
  </si>
  <si>
    <t>LockedS4</t>
  </si>
  <si>
    <t>LockedS4DateTime</t>
  </si>
  <si>
    <t>LockedS4UserName</t>
  </si>
  <si>
    <t>S4Status</t>
  </si>
  <si>
    <t>S4ArrivalDateTime</t>
  </si>
  <si>
    <t>S4ArrivalTimeNotEntered</t>
  </si>
  <si>
    <t>S4FirstWard</t>
  </si>
  <si>
    <t>S4StrokeUnitArrivalDateTime</t>
  </si>
  <si>
    <t>S4StrokeUnitArrivalTimeNotEntered</t>
  </si>
  <si>
    <t>S4StrokeUnitArrivalNA</t>
  </si>
  <si>
    <t>S4Physio</t>
  </si>
  <si>
    <t>S4PhysioDays</t>
  </si>
  <si>
    <t>S4PhysioMinutes</t>
  </si>
  <si>
    <t>S4OccTher</t>
  </si>
  <si>
    <t>S4OccTherDays</t>
  </si>
  <si>
    <t>S4OccTherMinutes</t>
  </si>
  <si>
    <t>S4SpeechLang</t>
  </si>
  <si>
    <t>S4SpeechLangDays</t>
  </si>
  <si>
    <t>S4SpeechLangMinutes</t>
  </si>
  <si>
    <t>S4Psychology</t>
  </si>
  <si>
    <t>S4PsychologyDays</t>
  </si>
  <si>
    <t>S4PsychologyMinutes</t>
  </si>
  <si>
    <t>S4RehabGoalsDate</t>
  </si>
  <si>
    <t>S4RehabGoalsNone</t>
  </si>
  <si>
    <t>S4RehabGoalsNoneReason</t>
  </si>
  <si>
    <t>LockedS5</t>
  </si>
  <si>
    <t>LockedS5DateTime</t>
  </si>
  <si>
    <t>LockedS5UserName</t>
  </si>
  <si>
    <t>S5Status</t>
  </si>
  <si>
    <t>S5LocWorst7Days</t>
  </si>
  <si>
    <t>S5UrinaryTractInfection7Days</t>
  </si>
  <si>
    <t>S5PneumoniaAntibiotics7Days</t>
  </si>
  <si>
    <t>LockedS6</t>
  </si>
  <si>
    <t>LockedS6DateTime</t>
  </si>
  <si>
    <t>LockedS6UserName</t>
  </si>
  <si>
    <t>S6Status</t>
  </si>
  <si>
    <t>S6OccTherapistByDischargeDateTime</t>
  </si>
  <si>
    <t>S6OccTherapistByDischargeTimeNotEntered</t>
  </si>
  <si>
    <t>S6OccTherapistByDischargeNotAssessed</t>
  </si>
  <si>
    <t>S6OccTherapistByDischargeNotAssessedReason</t>
  </si>
  <si>
    <t>S6PhysioByDischargeDateTime</t>
  </si>
  <si>
    <t>S6PhysioByDischargeTimeNotEntered</t>
  </si>
  <si>
    <t>S6PhysioByDischargeNotAssessed</t>
  </si>
  <si>
    <t>S6PhysioByDischargeNotAssessedReason</t>
  </si>
  <si>
    <t>S6SpLangTherapistCommByDischargeDateTime</t>
  </si>
  <si>
    <t>S6SpLangTherapistCommByDischargeTimeNotEntered</t>
  </si>
  <si>
    <t>S6SpLangTherapistCommByDischargeNotAssessed</t>
  </si>
  <si>
    <t>S6SpLangTherapistCommByDischargeNotAssessedReason</t>
  </si>
  <si>
    <t>S6SpLangTherapistSwallowByDischargeDateTime</t>
  </si>
  <si>
    <t>S6SpLangTherapistSwallowByDischargeTimeNotEntered</t>
  </si>
  <si>
    <t>S6SpLangTherapistSwallowByDischargeNotAssessed</t>
  </si>
  <si>
    <t>S6SpLangTherapistSwallowByDischargeNotAssessedReason</t>
  </si>
  <si>
    <t>S6UrinaryContinencePlanDate</t>
  </si>
  <si>
    <t>S6UrinaryContinencePlanNoPlan</t>
  </si>
  <si>
    <t>S6UrinaryContinencePlanNoPlanReason</t>
  </si>
  <si>
    <t>S6MalnutritionScreening</t>
  </si>
  <si>
    <t>S6MalnutritionScreeningDietitianDate</t>
  </si>
  <si>
    <t>S6MalnutritionScreeningDietitianNotSeen</t>
  </si>
  <si>
    <t>S6MoodScreeningDate</t>
  </si>
  <si>
    <t>S6MoodScreeningNoScreening</t>
  </si>
  <si>
    <t>S6MoodScreeningNoScreeningReason</t>
  </si>
  <si>
    <t>S6CognitionScreeningDate</t>
  </si>
  <si>
    <t>S6CognitionScreeningNoScreening</t>
  </si>
  <si>
    <t>S6CognitionScreeningNoScreeningReason</t>
  </si>
  <si>
    <t>S6PalliativeCareByDischarge</t>
  </si>
  <si>
    <t>S6PalliativeCareByDischargeDate</t>
  </si>
  <si>
    <t>S6EndOfLifePathwayByDischarge</t>
  </si>
  <si>
    <t>S6FirstRehabGoalsDate</t>
  </si>
  <si>
    <t>LockedS7</t>
  </si>
  <si>
    <t>LockedS7DateTime</t>
  </si>
  <si>
    <t>LockedS7UserName</t>
  </si>
  <si>
    <t>S7Status</t>
  </si>
  <si>
    <t>S7DischargeType</t>
  </si>
  <si>
    <t>S7DeathDate</t>
  </si>
  <si>
    <t>S7StrokeUnitDeath</t>
  </si>
  <si>
    <t>S7StrokeUnitDischargeDateTime</t>
  </si>
  <si>
    <t>S7StrokeUnitDischargeTimeNotEntered</t>
  </si>
  <si>
    <t>S7HospitalDischargeDateTime</t>
  </si>
  <si>
    <t>S7HospitalDischargeTimeNotEntered</t>
  </si>
  <si>
    <t>S7EndRehabDate</t>
  </si>
  <si>
    <t>S7RankinDischarge</t>
  </si>
  <si>
    <t>S7CareHomeDischarge</t>
  </si>
  <si>
    <t>S7CareHomeDischargeType</t>
  </si>
  <si>
    <t>S7HomeDischargeType</t>
  </si>
  <si>
    <t>S7DischargedEsdmt</t>
  </si>
  <si>
    <t>S7DischargedMcrt</t>
  </si>
  <si>
    <t>S7AdlHelp</t>
  </si>
  <si>
    <t>S7AdlHelpType</t>
  </si>
  <si>
    <t>S7DischargeVisitsPerWeek</t>
  </si>
  <si>
    <t>S7DischargeVisitsPerWeekNK</t>
  </si>
  <si>
    <t>S7DischargeAtrialFibrillation</t>
  </si>
  <si>
    <t>S7DischargeAtrialFibrillationAnticoagulation</t>
  </si>
  <si>
    <t>S7DischargeJointCarePlanning</t>
  </si>
  <si>
    <t>S7DischargeNamedContact</t>
  </si>
  <si>
    <t>S7DischargeBarthel</t>
  </si>
  <si>
    <t>S7DischargePIConsent</t>
  </si>
  <si>
    <t>LockedS8</t>
  </si>
  <si>
    <t>LockedS8DateTime</t>
  </si>
  <si>
    <t>LockedS8UserName</t>
  </si>
  <si>
    <t>S8Status</t>
  </si>
  <si>
    <t>S8FollowUp</t>
  </si>
  <si>
    <t>S8FollowUpDate</t>
  </si>
  <si>
    <t>S8FollowUpType</t>
  </si>
  <si>
    <t>S8FollowUpBy</t>
  </si>
  <si>
    <t>S8FollowUpByOther</t>
  </si>
  <si>
    <t>S8FollowUpPIConsent</t>
  </si>
  <si>
    <t>S8MoodBehaviourCognitiveScreened</t>
  </si>
  <si>
    <t>S8MoodBehaviourCognitiveSupportNeeded</t>
  </si>
  <si>
    <t>S8MoodBehaviourCognitivePsychologicalSupport</t>
  </si>
  <si>
    <t>S8Living</t>
  </si>
  <si>
    <t>S8LivingOther</t>
  </si>
  <si>
    <t>S8Rankin6Month</t>
  </si>
  <si>
    <t>S8PersistentAtrialFibrillation</t>
  </si>
  <si>
    <t>S8TakingAntiplateletDrug</t>
  </si>
  <si>
    <t>S8TakingAnticoagulent</t>
  </si>
  <si>
    <t>S8TakingLipidLowering</t>
  </si>
  <si>
    <t>S8TakingAntihypertensive</t>
  </si>
  <si>
    <t>S8SinceStrokeAnotherStroke</t>
  </si>
  <si>
    <t>S8SinceStrokeMyocardialInfarction</t>
  </si>
  <si>
    <t>S8SinceStrokeOtherHospitalisationIllness</t>
  </si>
  <si>
    <t>CFStatus</t>
  </si>
  <si>
    <t>Patient id - if the patient is transferred it stays the same on the transferred record</t>
  </si>
  <si>
    <t>Team code  of the record</t>
  </si>
  <si>
    <t>Unique id provided by the hospital when importing record.</t>
  </si>
  <si>
    <t>Record last updated date</t>
  </si>
  <si>
    <t>Unique id of the transferred to record</t>
  </si>
  <si>
    <t>Initial diagnosis code</t>
  </si>
  <si>
    <t>Code for the type of Audit S1 - Stroke, T1 - TIA, O1 - Other</t>
  </si>
  <si>
    <t>StatusCode at 72 hours</t>
  </si>
  <si>
    <t>Status code at discharge</t>
  </si>
  <si>
    <t>Status code of whole record</t>
  </si>
  <si>
    <t>Is section locked?</t>
  </si>
  <si>
    <t>Locked date time</t>
  </si>
  <si>
    <t>Locked by</t>
  </si>
  <si>
    <t>Status of section</t>
  </si>
  <si>
    <t>Hospital Number</t>
  </si>
  <si>
    <t>1.2</t>
  </si>
  <si>
    <t>NHS Number</t>
  </si>
  <si>
    <t>No NHSNumber</t>
  </si>
  <si>
    <t>1.3</t>
  </si>
  <si>
    <t>Surname</t>
  </si>
  <si>
    <t>1.4</t>
  </si>
  <si>
    <t>Forename</t>
  </si>
  <si>
    <t>1.5</t>
  </si>
  <si>
    <t>Date of birth</t>
  </si>
  <si>
    <t>Age on arrival</t>
  </si>
  <si>
    <t>1.6</t>
  </si>
  <si>
    <t>Gender</t>
  </si>
  <si>
    <t>1.7</t>
  </si>
  <si>
    <t>Postcode of usual address (first part)</t>
  </si>
  <si>
    <t>Postcode of usual address (second part)</t>
  </si>
  <si>
    <t>1.8</t>
  </si>
  <si>
    <t>1.9</t>
  </si>
  <si>
    <t>What was the diagnosis?</t>
  </si>
  <si>
    <t>1.10</t>
  </si>
  <si>
    <t xml:space="preserve">Was the patient already an inpatient at the time of stroke? </t>
  </si>
  <si>
    <t>1.11</t>
  </si>
  <si>
    <t>Date/ time of onset/ awareness of symptoms</t>
  </si>
  <si>
    <t>1.11.1</t>
  </si>
  <si>
    <t>1.11.2</t>
  </si>
  <si>
    <t>1.12</t>
  </si>
  <si>
    <t>Did the patient arrive by ambulance?</t>
  </si>
  <si>
    <t>1.12.1</t>
  </si>
  <si>
    <t>Ambulance trust</t>
  </si>
  <si>
    <t>1.12.2</t>
  </si>
  <si>
    <t>Computer Aided Despatch (CAD) Number/ Incident Number</t>
  </si>
  <si>
    <t>CAD not known</t>
  </si>
  <si>
    <t>1.13</t>
  </si>
  <si>
    <t>Date time patient arrived at first hospital</t>
  </si>
  <si>
    <t>1.14</t>
  </si>
  <si>
    <t>1.15</t>
  </si>
  <si>
    <t>Date and time the patient first arrived on a stroke unit</t>
  </si>
  <si>
    <t>Did not stay on stroke unit</t>
  </si>
  <si>
    <t>2.1.1</t>
  </si>
  <si>
    <t>Congestive heart failure</t>
  </si>
  <si>
    <t>2.1.2</t>
  </si>
  <si>
    <t>Hypertension</t>
  </si>
  <si>
    <t>2.1.3</t>
  </si>
  <si>
    <t>Atrial fibrilation</t>
  </si>
  <si>
    <t>2.1.4</t>
  </si>
  <si>
    <t>Diabetes</t>
  </si>
  <si>
    <t>2.1.5</t>
  </si>
  <si>
    <t>Stroke/ TIA</t>
  </si>
  <si>
    <t>2.1.6</t>
  </si>
  <si>
    <t>Was the patient on antiplatelet medication prior to admission?</t>
  </si>
  <si>
    <t>2.1.7</t>
  </si>
  <si>
    <t>Was the patient on anticoagulent medication prior to admission?</t>
  </si>
  <si>
    <t>2.2</t>
  </si>
  <si>
    <t xml:space="preserve">What was the patient’s modified Rankin Scale score before this stroke? </t>
  </si>
  <si>
    <t>2.3</t>
  </si>
  <si>
    <t>What was the patient’s NIHSS score on arrival?</t>
  </si>
  <si>
    <t>2.3.1</t>
  </si>
  <si>
    <t>Level of Consciousness (LOC)</t>
  </si>
  <si>
    <t>2.3.2</t>
  </si>
  <si>
    <t>LOC Questions</t>
  </si>
  <si>
    <t>2.3.3</t>
  </si>
  <si>
    <t>LOC Commands</t>
  </si>
  <si>
    <t>2.3.4</t>
  </si>
  <si>
    <t>Best Gaze</t>
  </si>
  <si>
    <t>2.3.5</t>
  </si>
  <si>
    <t>Visual</t>
  </si>
  <si>
    <t>2.3.6</t>
  </si>
  <si>
    <t>Facial Palsy</t>
  </si>
  <si>
    <t>2.3.7</t>
  </si>
  <si>
    <t>Motor Arm (left)</t>
  </si>
  <si>
    <t>2.3.8</t>
  </si>
  <si>
    <t>Motor Arm (right)</t>
  </si>
  <si>
    <t>2.3.9</t>
  </si>
  <si>
    <t>Motor Leg (left)</t>
  </si>
  <si>
    <t>2.3.10</t>
  </si>
  <si>
    <t>Motor Leg (right)</t>
  </si>
  <si>
    <t>2.3.11</t>
  </si>
  <si>
    <t>Limb Ataxia</t>
  </si>
  <si>
    <t>2.3.12</t>
  </si>
  <si>
    <t>Sensory</t>
  </si>
  <si>
    <t>2.3.13</t>
  </si>
  <si>
    <t>Best Language</t>
  </si>
  <si>
    <t>2.3.14</t>
  </si>
  <si>
    <t>Dysarthria</t>
  </si>
  <si>
    <t>2.3.15</t>
  </si>
  <si>
    <t>Extinction and Inattention</t>
  </si>
  <si>
    <t>2.4</t>
  </si>
  <si>
    <t>Date and time of first brain imaging after stroke</t>
  </si>
  <si>
    <t>Not imaged</t>
  </si>
  <si>
    <t>2.5</t>
  </si>
  <si>
    <t>What was the type of stroke?</t>
  </si>
  <si>
    <t>2.6</t>
  </si>
  <si>
    <t xml:space="preserve">Was the patient given thrombolysis? </t>
  </si>
  <si>
    <t>2.6.1</t>
  </si>
  <si>
    <t>If no, what was the reason:</t>
  </si>
  <si>
    <t>2.6.2.1</t>
  </si>
  <si>
    <t>Haemorrhagic stroke</t>
  </si>
  <si>
    <t>2.6.2.2</t>
  </si>
  <si>
    <t>Arrived outside thrombolysis time window</t>
  </si>
  <si>
    <t>2.6.2.3</t>
  </si>
  <si>
    <t>Co-morbidity</t>
  </si>
  <si>
    <t>2.6.2.4</t>
  </si>
  <si>
    <t>Contraindicated medication</t>
  </si>
  <si>
    <t>2.6.2.5</t>
  </si>
  <si>
    <t>Patient or relative refusal</t>
  </si>
  <si>
    <t>2.6.2.6</t>
  </si>
  <si>
    <t>Age</t>
  </si>
  <si>
    <t>2.6.2.7</t>
  </si>
  <si>
    <t>Symptoms improving</t>
  </si>
  <si>
    <t>2.6.2.8</t>
  </si>
  <si>
    <t>Stroke too mild or too severe</t>
  </si>
  <si>
    <t>2.6.2.9</t>
  </si>
  <si>
    <t>Symptom onset time unknown / wake-up stroke</t>
  </si>
  <si>
    <t>2.6.2.10</t>
  </si>
  <si>
    <t>Other medical reason</t>
  </si>
  <si>
    <t>2.7</t>
  </si>
  <si>
    <t xml:space="preserve">Date and time patient was thrombolysed </t>
  </si>
  <si>
    <t>2.8</t>
  </si>
  <si>
    <t>If other, please specify</t>
  </si>
  <si>
    <t>2.9</t>
  </si>
  <si>
    <t xml:space="preserve">What was the patient’s NIHSS score at 24 hours after thrombolysis? </t>
  </si>
  <si>
    <t>Not known</t>
  </si>
  <si>
    <t>2.10</t>
  </si>
  <si>
    <t>Date and time of first swallow screen</t>
  </si>
  <si>
    <t>Patient not screened in first 4 hours</t>
  </si>
  <si>
    <t>2.10.1</t>
  </si>
  <si>
    <t>If screening was not performed within 4 hours, what was the reason?</t>
  </si>
  <si>
    <t>2.101</t>
  </si>
  <si>
    <t>Has the patient had a TIA within the last month?</t>
  </si>
  <si>
    <t>2.102</t>
  </si>
  <si>
    <t>Was the patient assessed in a neurovascular clinic?</t>
  </si>
  <si>
    <t>2.103</t>
  </si>
  <si>
    <t>What was the patient's Barthel score before the stroke?</t>
  </si>
  <si>
    <t>2.104</t>
  </si>
  <si>
    <t>What was the initial brain imaging modality?</t>
  </si>
  <si>
    <t>3.1</t>
  </si>
  <si>
    <t xml:space="preserve">Has it been decided in the first 72 hours that the patient is for palliative care? </t>
  </si>
  <si>
    <t>3.1.1</t>
  </si>
  <si>
    <t xml:space="preserve">Date of palliative care decision </t>
  </si>
  <si>
    <t>3.1.2</t>
  </si>
  <si>
    <t xml:space="preserve">Is the patient on an end of life pathway? </t>
  </si>
  <si>
    <t>3.2</t>
  </si>
  <si>
    <t>Date amd time first assessed by nurse trained in stroke management</t>
  </si>
  <si>
    <t>No assessment in first 72 hours</t>
  </si>
  <si>
    <t>3.3</t>
  </si>
  <si>
    <t>Date and time first assessed by stroke specialist consultant physician</t>
  </si>
  <si>
    <t>3.4</t>
  </si>
  <si>
    <t xml:space="preserve">Date and time of first swallow screen </t>
  </si>
  <si>
    <t>Patient not screened in first 72 hours</t>
  </si>
  <si>
    <t>3.4.1</t>
  </si>
  <si>
    <t xml:space="preserve">If screening was not performed within 72 hours, what was the reason? </t>
  </si>
  <si>
    <t>3.5</t>
  </si>
  <si>
    <t>Date and time first assessed by an Occupational Therapist</t>
  </si>
  <si>
    <t>3.5.1</t>
  </si>
  <si>
    <t xml:space="preserve">If assessment was not performed within 72 hours, what was the reason? </t>
  </si>
  <si>
    <t>3.6</t>
  </si>
  <si>
    <t xml:space="preserve">Date and time first assessed by a Physiotherapist </t>
  </si>
  <si>
    <t>3.6.1</t>
  </si>
  <si>
    <t>3.7</t>
  </si>
  <si>
    <t>Date/time communication first assessed by Speech and Language Therapist</t>
  </si>
  <si>
    <t>3.7.1</t>
  </si>
  <si>
    <t>3.8</t>
  </si>
  <si>
    <t>Date and time of formal swallow assessment by a Speech and Language Therapist or another professional trained in dysphagia assessment</t>
  </si>
  <si>
    <t>3.8.1</t>
  </si>
  <si>
    <t>4.1</t>
  </si>
  <si>
    <t>Date time patient arrived at this hospital/team</t>
  </si>
  <si>
    <t>4.2</t>
  </si>
  <si>
    <t>Which was the first ward the patient was admitted to at this hospital?</t>
  </si>
  <si>
    <t>4.3</t>
  </si>
  <si>
    <t>Date time the patient arrived on stroke unit at this hospital</t>
  </si>
  <si>
    <t>4.4.1</t>
  </si>
  <si>
    <t>Was the patient considered to require physiotherapy at any point in this admission?</t>
  </si>
  <si>
    <t>On how many days did the patient receive physiotherapy across their total stay in this hospital/team?</t>
  </si>
  <si>
    <t>How many minutes of physiotherapy in total did the patient receive during their stay in this hospital/team?</t>
  </si>
  <si>
    <t>Was the patient considered to require occupational therapy at any point in this admission?</t>
  </si>
  <si>
    <t>On how many days did the patient receive occupational therapy across their total stay in this hospital/team?</t>
  </si>
  <si>
    <t>How many minutes of occupational therapy in total did the patient receive during their stay in this hospital/team?</t>
  </si>
  <si>
    <t>Was the patient considered to require speech and language therapy at any point in this admission?</t>
  </si>
  <si>
    <t>On how many days did the patient receive speech and language therapy across their total stay in this hospital/teams?</t>
  </si>
  <si>
    <t>How many minutes of speech and language therapy in total did the patient receive during their stay in this hospital/team?</t>
  </si>
  <si>
    <t>Was the patient considered to require psychology at any point in this admission?</t>
  </si>
  <si>
    <t>On how many days did the patient receive psychology across their total stay in this hospital/team?</t>
  </si>
  <si>
    <t>How many minutes of psychology in total did the patient receive during their stay in this hospital/team?</t>
  </si>
  <si>
    <t>Date rehabilitation goals agreed</t>
  </si>
  <si>
    <t xml:space="preserve">No goals
</t>
  </si>
  <si>
    <t>4.7.1</t>
  </si>
  <si>
    <t>If no goals agreed, what was the reason?</t>
  </si>
  <si>
    <t>5.1</t>
  </si>
  <si>
    <t xml:space="preserve">What was the patient’s worst level of consciousness in the first 7 days following initial admission for stroke? (Based on patient’s NIHSS Level of Consciousness (LOC) score): </t>
  </si>
  <si>
    <t>5.2</t>
  </si>
  <si>
    <t xml:space="preserve">Did the patient develop a urinary tract infection in the first 7 days following initial admission for stroke as defined by having a positive culture or clinically treated? </t>
  </si>
  <si>
    <t>5.3</t>
  </si>
  <si>
    <t>Did the patient receive antibiotics for a newly acquired pneumonia in the first 7 days following initial admission for stroke?</t>
  </si>
  <si>
    <t>6.1</t>
  </si>
  <si>
    <t>Date/time first assessed by an Occupational Therapist</t>
  </si>
  <si>
    <t>No assessment by discharge</t>
  </si>
  <si>
    <t>6.1.1</t>
  </si>
  <si>
    <t>If no assessment, what was the reason?</t>
  </si>
  <si>
    <t>6.2</t>
  </si>
  <si>
    <t>Date/time first assessed by an Physiotherapist</t>
  </si>
  <si>
    <t>6.2.1</t>
  </si>
  <si>
    <t>6.3</t>
  </si>
  <si>
    <t>6.3.1</t>
  </si>
  <si>
    <t>6.4</t>
  </si>
  <si>
    <t>6.4.1</t>
  </si>
  <si>
    <t>6.5</t>
  </si>
  <si>
    <t>Date urinary continence plan drawn up</t>
  </si>
  <si>
    <t>No plan</t>
  </si>
  <si>
    <t>6.5.1</t>
  </si>
  <si>
    <t>If no plan, what was the reason?</t>
  </si>
  <si>
    <t>6.6</t>
  </si>
  <si>
    <t xml:space="preserve">Was the patient identified as being at high risk of malnutrition following nutritional screening? </t>
  </si>
  <si>
    <t>6.6.1</t>
  </si>
  <si>
    <t>If yes, date patient saw a dietitian</t>
  </si>
  <si>
    <t>Not seen by a dietitian</t>
  </si>
  <si>
    <t>6.7</t>
  </si>
  <si>
    <t>Date patient screened for mood using a validated tool</t>
  </si>
  <si>
    <t>Not screened</t>
  </si>
  <si>
    <t>6.7.1</t>
  </si>
  <si>
    <t>If not screened, what was the reason?</t>
  </si>
  <si>
    <t>6.8</t>
  </si>
  <si>
    <t xml:space="preserve">Date patient screened for cognition using a simple standardised measure? </t>
  </si>
  <si>
    <t>6.8.1</t>
  </si>
  <si>
    <t>6.9</t>
  </si>
  <si>
    <t xml:space="preserve">Has it been decided by discharge that the patient is for palliative care? </t>
  </si>
  <si>
    <t>6.9.1</t>
  </si>
  <si>
    <t>Date of palliative care decision</t>
  </si>
  <si>
    <t>6.9.2</t>
  </si>
  <si>
    <t>6.10</t>
  </si>
  <si>
    <t>First date rehabilitation goals agreed (calculated)</t>
  </si>
  <si>
    <t>7.1</t>
  </si>
  <si>
    <t>7.1.1</t>
  </si>
  <si>
    <t>What was the date of death?</t>
  </si>
  <si>
    <t>7.1.2</t>
  </si>
  <si>
    <t>Did the patient die in the stroke unit?</t>
  </si>
  <si>
    <t>7.1.3</t>
  </si>
  <si>
    <t>What was hospital was the patient transferred to?
(Contact SSNAP helpdesk for hospital/team code)</t>
  </si>
  <si>
    <t>7.2</t>
  </si>
  <si>
    <t>Date and time of discharge from stroke unit</t>
  </si>
  <si>
    <t>7.3</t>
  </si>
  <si>
    <t>Date and time of discharge/ transfer from team</t>
  </si>
  <si>
    <t>7.3.1</t>
  </si>
  <si>
    <t>Date patient considered by the multidisciplinary team to no longer require inpatient rehabilitation?</t>
  </si>
  <si>
    <t>7.4</t>
  </si>
  <si>
    <t>Modified Rankin Scale score at discharge/ transfer</t>
  </si>
  <si>
    <t>7.5</t>
  </si>
  <si>
    <t xml:space="preserve">If discharged to a care home, was the patient: </t>
  </si>
  <si>
    <t>7.5.1</t>
  </si>
  <si>
    <t>If not previously a resident, is the new arrangement:</t>
  </si>
  <si>
    <t>7.6</t>
  </si>
  <si>
    <t>If discharged home, is the patient:</t>
  </si>
  <si>
    <t>7.7</t>
  </si>
  <si>
    <t>Was the patient discharged with an Early Supported Discharge multidisciplinary team?</t>
  </si>
  <si>
    <t>7.8</t>
  </si>
  <si>
    <t>Was the patient discharged with a multidisciplinary community rehabilitation team?</t>
  </si>
  <si>
    <t>7.9</t>
  </si>
  <si>
    <t>Did the patient require help with activities of daily living (ADL)?</t>
  </si>
  <si>
    <t>7.9.1</t>
  </si>
  <si>
    <t>What support did they receive</t>
  </si>
  <si>
    <t>7.9.2</t>
  </si>
  <si>
    <t xml:space="preserve">At point of discharge, how many visits per week were social services going to provide? </t>
  </si>
  <si>
    <t>7.10</t>
  </si>
  <si>
    <t xml:space="preserve">Is there documented evidence that the patient is in atrial fibrillation on discharge? </t>
  </si>
  <si>
    <t>7.10.1</t>
  </si>
  <si>
    <t xml:space="preserve">If yes, was the patient taking anticoagulation (not anti-platelet agent) on discharge or discharged with a plan to start anticoagulation within the next month? </t>
  </si>
  <si>
    <t>7.11</t>
  </si>
  <si>
    <t>Is there documented evidence of joint care planning between health and social care for post discharge management?</t>
  </si>
  <si>
    <t>7.12</t>
  </si>
  <si>
    <t>Is there documentation of a named person for the patient and/or carer to contact after discharge?</t>
  </si>
  <si>
    <t>7.101</t>
  </si>
  <si>
    <t>Barthel score at discharge</t>
  </si>
  <si>
    <t>7.102</t>
  </si>
  <si>
    <t>It is not a requirement that the patient provides explicit consent for their patient identifiable details to be included in SSNAP at this stage. However, where efforts have been made to seek consent from the patient, please state if the patient gave consent for their identifiable information to be included in SSNAP?</t>
  </si>
  <si>
    <t>8.1</t>
  </si>
  <si>
    <t>Did this patient have a follow-up assessment at 6 months post admission (plus or minus two months)?</t>
  </si>
  <si>
    <t>8.1.1</t>
  </si>
  <si>
    <t xml:space="preserve">What was the date of follow-up? </t>
  </si>
  <si>
    <t>8.1.2</t>
  </si>
  <si>
    <t xml:space="preserve">How was the follow-up carried out: </t>
  </si>
  <si>
    <t>8.1.3</t>
  </si>
  <si>
    <t>Which of the following professionals carried out the follow-up assessment:</t>
  </si>
  <si>
    <t>8.1.4</t>
  </si>
  <si>
    <t>8.1.5</t>
  </si>
  <si>
    <t>Did the patient give consent for their identifiable information to be included in SSNAP?</t>
  </si>
  <si>
    <t>8.2</t>
  </si>
  <si>
    <t>Was the patient screened for mood, behaviour or cognition since discharge using a validated tool?</t>
  </si>
  <si>
    <t>8.2.1</t>
  </si>
  <si>
    <t>Was the patient identified as needing support?</t>
  </si>
  <si>
    <t>8.2.2</t>
  </si>
  <si>
    <t>Has this patient received psychological support for mood, behaviour or cognition since discharge?</t>
  </si>
  <si>
    <t>8.3</t>
  </si>
  <si>
    <t xml:space="preserve">Where is this patient living? </t>
  </si>
  <si>
    <t>8.3.1</t>
  </si>
  <si>
    <t>8.4</t>
  </si>
  <si>
    <t xml:space="preserve">What is the patient’s modified Rankin Scale score? </t>
  </si>
  <si>
    <t>8.5</t>
  </si>
  <si>
    <t xml:space="preserve">Is the patient in persistent, permanent or paroxysmal atrial fibrillation? </t>
  </si>
  <si>
    <t>8.6.1</t>
  </si>
  <si>
    <t>Antiplatelet?</t>
  </si>
  <si>
    <t>8.6.2</t>
  </si>
  <si>
    <t>Anticoagulant?</t>
  </si>
  <si>
    <t>8.6.3</t>
  </si>
  <si>
    <t>Lipid Lowering?</t>
  </si>
  <si>
    <t>8.6.4</t>
  </si>
  <si>
    <t>Antihypertensive?</t>
  </si>
  <si>
    <t>8.7.1</t>
  </si>
  <si>
    <t>Stroke</t>
  </si>
  <si>
    <t>8.7.2</t>
  </si>
  <si>
    <t>Myocardial infarction</t>
  </si>
  <si>
    <t>8.7.3</t>
  </si>
  <si>
    <t>Other illness requiring hospitalisation</t>
  </si>
  <si>
    <t>Status of the custom fields</t>
  </si>
  <si>
    <t>Date and Time record was created</t>
  </si>
  <si>
    <t>Record created by (username)</t>
  </si>
  <si>
    <t>Record last updated by (username)</t>
  </si>
  <si>
    <t>Locked to 72 hours?</t>
  </si>
  <si>
    <t>Locked  to 72 hours date time</t>
  </si>
  <si>
    <t>Locked to 72 hours by</t>
  </si>
  <si>
    <t>Status of section 1-3</t>
  </si>
  <si>
    <t>Locked to discharge by</t>
  </si>
  <si>
    <t>Locked to discharge?</t>
  </si>
  <si>
    <t>Locked to discharge date time</t>
  </si>
  <si>
    <t>Status of sections 1-7</t>
  </si>
  <si>
    <t>Discharge destination</t>
  </si>
  <si>
    <t xml:space="preserve">Onset time not entered </t>
  </si>
  <si>
    <t>First arrival time not entered</t>
  </si>
  <si>
    <t>First Stroke Unit arrival time not entered</t>
  </si>
  <si>
    <t>Swallow Screen in 4 hours time not entered</t>
  </si>
  <si>
    <t>Stroke nurse assessment time not entered</t>
  </si>
  <si>
    <t>Stroke consultant assessment time not entered</t>
  </si>
  <si>
    <t>Swallow screening in 72 hours time not entered</t>
  </si>
  <si>
    <t>OT assessment in 72 hours time not entered</t>
  </si>
  <si>
    <t>PT assessment in 72 hours time not entered</t>
  </si>
  <si>
    <t>SLT communication assessment 72 hours time not entered</t>
  </si>
  <si>
    <t>SLT swallow assessment 72 hours time not entered</t>
  </si>
  <si>
    <t>Arrival time not entered</t>
  </si>
  <si>
    <t>SU arrival time not entered</t>
  </si>
  <si>
    <t>OT assessment by discharge time not entered</t>
  </si>
  <si>
    <t>PT assessment by discharge time not entered</t>
  </si>
  <si>
    <t>SLT communication assessment by discharge time not entered</t>
  </si>
  <si>
    <t>SLT swallow assessment by discharge time not entered</t>
  </si>
  <si>
    <t>SU discharge time not entered</t>
  </si>
  <si>
    <t>Hospital discharge time not entered</t>
  </si>
  <si>
    <t>Unique id for each sub part of a record (each time a record is transferred)</t>
  </si>
  <si>
    <t>OUT</t>
  </si>
  <si>
    <t>IN</t>
  </si>
  <si>
    <t>Date/time the transfer FROM this team TO another was performed on SSNAP (not when patient was transferred)</t>
  </si>
  <si>
    <t>User who performed the transfer FROM this team TO another team</t>
  </si>
  <si>
    <t>Date/ time the patient was transferred FROM this team TO another</t>
  </si>
  <si>
    <t>Team code the patient was transferred TO</t>
  </si>
  <si>
    <t>Date/time the transfer was performed on SSNAP FROM another team TO this team</t>
  </si>
  <si>
    <t>Who performed the transfer on SSNAP FROM another team TO this team</t>
  </si>
  <si>
    <t>Date/ time the patient was transferred FROM another team TO this team</t>
  </si>
  <si>
    <t>Team code the patient was transferred FROM</t>
  </si>
  <si>
    <t>Is the case fully locked to 6 months?</t>
  </si>
  <si>
    <t>Date/time case fully locked to 6 months</t>
  </si>
  <si>
    <t>Case fully locked to 6 months by</t>
  </si>
  <si>
    <t>Is the case closed? Cases are closed when they are transferred.</t>
  </si>
  <si>
    <t>Ethnicity (see data def tab)</t>
  </si>
  <si>
    <t>The date given is (see data def tab)</t>
  </si>
  <si>
    <t>The time given is (see data def tab)</t>
  </si>
  <si>
    <t>First ward the patient was admitted to at the FIRST hospital?</t>
  </si>
  <si>
    <t>Number of records which another team has transferred to this team</t>
  </si>
  <si>
    <t>Number of records which this team has transferred to another team</t>
  </si>
  <si>
    <t>Number of records which have been fully locked to 6 months</t>
  </si>
  <si>
    <t>Number of records which have been closed</t>
  </si>
  <si>
    <t>Number of stroke records</t>
  </si>
  <si>
    <t>Number of records that are not complete=30 at discharge</t>
  </si>
  <si>
    <t>Number of records that are not complete=30 at end</t>
  </si>
  <si>
    <t>Number of records with Section 1 locked</t>
  </si>
  <si>
    <t>Number of records with no NHS number</t>
  </si>
  <si>
    <t>Median age</t>
  </si>
  <si>
    <t>Percentage of patients that are Male</t>
  </si>
  <si>
    <t>Number of patients arriving by ambulance</t>
  </si>
  <si>
    <t>Arrival to scan (mins)</t>
  </si>
  <si>
    <t>Number of records where onset time was not entered (will appear at 00:00 in the previous column)</t>
  </si>
  <si>
    <t>Number of records where first arrival time was not entered (will appear at 00:00 in the previous column)</t>
  </si>
  <si>
    <t>Number of records where first SU arrival time was not entered (will appear at 00:00 in the previous column)</t>
  </si>
  <si>
    <t>Number of patients who did not stay on an SU</t>
  </si>
  <si>
    <t>Patient ID</t>
  </si>
  <si>
    <t>Clock start = time of arrival if newly arrived, time of onset if patient already in hospital at time of stroke</t>
  </si>
  <si>
    <t>Clock start to first stroke unit admission</t>
  </si>
  <si>
    <t>Clock start to scan</t>
  </si>
  <si>
    <t>Scanned within 1 hour of Clock start</t>
  </si>
  <si>
    <t>Clock start to thrombolysis</t>
  </si>
  <si>
    <t>SU within 4 hours</t>
  </si>
  <si>
    <t>KI - direct to SU within 4h</t>
  </si>
  <si>
    <t>Thrombolysis within 1 hour of Clock start</t>
  </si>
  <si>
    <t>Discharged alive</t>
  </si>
  <si>
    <t>Admission to Stroke Unit</t>
  </si>
  <si>
    <t xml:space="preserve">Scanning </t>
  </si>
  <si>
    <t>Thrombolysis</t>
  </si>
  <si>
    <t>S4PhysioEndDate</t>
  </si>
  <si>
    <t>S4OccTherEndDate</t>
  </si>
  <si>
    <t>S4SpeechLangEndDate</t>
  </si>
  <si>
    <t>S4PsychologyEndDate</t>
  </si>
  <si>
    <t>S6IntPneumaticComp</t>
  </si>
  <si>
    <t>S6IntPneumaticCompStartDate</t>
  </si>
  <si>
    <t>S6IntPneumaticCompEndDate</t>
  </si>
  <si>
    <t>S7TransferTeamCode</t>
  </si>
  <si>
    <t>S8Rankin6MonthNK</t>
  </si>
  <si>
    <t>Start date at this team</t>
  </si>
  <si>
    <t>SU discharge to death</t>
  </si>
  <si>
    <t>Records locked to discharge/ transfer</t>
  </si>
  <si>
    <t>LOS end date at this team</t>
  </si>
  <si>
    <t>Palliative care within 72h or by discharge</t>
  </si>
  <si>
    <t>Length of stay at this team (days)</t>
  </si>
  <si>
    <t>Length of stay on this team's SU (days)</t>
  </si>
  <si>
    <t>SU discharge to death (days)</t>
  </si>
  <si>
    <t>Was intermittent pneumatic compression applied?</t>
  </si>
  <si>
    <t>6.11.1</t>
  </si>
  <si>
    <t>6.11.2</t>
  </si>
  <si>
    <t>What date was the patient no longer considered to require Physio?</t>
  </si>
  <si>
    <t>What date was the patient no longer considered to require OT?</t>
  </si>
  <si>
    <t>What date was the patient no longer considered to require SLT?</t>
  </si>
  <si>
    <t>What date was the patient no longer considered to require Psychology?</t>
  </si>
  <si>
    <t>6.11.</t>
  </si>
  <si>
    <t>Date IPC first applied</t>
  </si>
  <si>
    <t>Date IPC finally removed</t>
  </si>
  <si>
    <t>DO NOT PASTE HERE</t>
  </si>
  <si>
    <t>Patient initially admitted by this team?</t>
  </si>
  <si>
    <t>LOS at team minus 4h</t>
  </si>
  <si>
    <t>Percent of stay on SU</t>
  </si>
  <si>
    <t>Died same day as arrival?</t>
  </si>
  <si>
    <t>Record ID</t>
  </si>
  <si>
    <t>Context</t>
  </si>
  <si>
    <t xml:space="preserve">In hours/Out of hours - </t>
  </si>
  <si>
    <t>Day of the week</t>
  </si>
  <si>
    <t>Hour of the day</t>
  </si>
  <si>
    <t>In hours or out of hours</t>
  </si>
  <si>
    <t>Achieved or not?</t>
  </si>
  <si>
    <t>The BPT is made up of three conditional payments which supplement the base national price. The three conditional payments, one for each of the three characteristics of best practice, are payable separately where:</t>
  </si>
  <si>
    <t>This design provides additional per patient funding to meet the anticipated costs of delivering best practice, and creates an incentive for providers to deliver best practice care</t>
  </si>
  <si>
    <t>exclusions: direct to ICU/HDU/CCU, died on same day as arrival/onset</t>
  </si>
  <si>
    <t>Best Practice Tariff</t>
  </si>
  <si>
    <t>Length of Stay</t>
  </si>
  <si>
    <t>Patient-centred length of stay (if locked to discharge from inpatient care) minus 4h</t>
  </si>
  <si>
    <t>Start Date</t>
  </si>
  <si>
    <t>Clock Start</t>
  </si>
  <si>
    <t>exclusions: not directly admitted to this team</t>
  </si>
  <si>
    <t>Welcome to the SSNAP Best Practice Tariff (BPT) tool</t>
  </si>
  <si>
    <t>Purpose:</t>
  </si>
  <si>
    <t>Note - further details of the criteria for each component of the BPT are given in the "Specification" tab</t>
  </si>
  <si>
    <t>Instructions:</t>
  </si>
  <si>
    <t>1) Log on to the SSNAP webtool</t>
  </si>
  <si>
    <t>2) Navigate to Clinical&gt;Export</t>
  </si>
  <si>
    <t>4) Export to CSV</t>
  </si>
  <si>
    <t>5) Open the CSV file, copy the data, and paste into this spreadsheet on tab "Paste Data Here - Export" in cell A6</t>
  </si>
  <si>
    <t>Limitations:</t>
  </si>
  <si>
    <t>6) The "BPT" tab highlights which patients seen by your team are eligible for each component of the BPT (see Limitations below)</t>
  </si>
  <si>
    <t>7) The "Patient level info" tab gives additional contextual information about each patient seen by your team</t>
  </si>
  <si>
    <t>BPT - thrombolysis</t>
  </si>
  <si>
    <t>BPT - scanning</t>
  </si>
  <si>
    <t>SSNAP Patient ID</t>
  </si>
  <si>
    <t>TOO MANY PATIENTS ENTERED! Please copy the formulas on each tab down to the number of rows required!</t>
  </si>
  <si>
    <t>The maximum number of records that can be pasted into this tool is 1400. If your team has more than 1400 records in your export, you will need to copy the formulas in tabs "Patient level info" and "BPT" down to the number of rows need.</t>
  </si>
  <si>
    <t>This tool can only calculate the length of stay on a stroke unit for your team alone. For patients who are seen by more than one team acutely, the component for the stroke unit is a proxy only, and does not take into account whether the patient was in a stroke unit for 90% of their stay across their whole pathway.</t>
  </si>
  <si>
    <t>S2IAI</t>
  </si>
  <si>
    <t>S2IAIClinicalTrial</t>
  </si>
  <si>
    <t>S2IAICtaMra</t>
  </si>
  <si>
    <t>S2IAIAspects</t>
  </si>
  <si>
    <t>S2IAIPerfusionImaging</t>
  </si>
  <si>
    <t>S2IAIAnaesthesia</t>
  </si>
  <si>
    <t>S2IAILeadOperator</t>
  </si>
  <si>
    <t>S2IAIThromboAspiration</t>
  </si>
  <si>
    <t>S2IAIStentRetriever</t>
  </si>
  <si>
    <t>S2IAIProximalBallonFlowArrestGuideCather</t>
  </si>
  <si>
    <t>S2IAIDistalAccessCatheter</t>
  </si>
  <si>
    <t>S2IAIArterialPunctureDateTime</t>
  </si>
  <si>
    <t>S2IAIArterialPunctureTimeNotEntered</t>
  </si>
  <si>
    <t>S2IAIThrombectomyAspirationDeviceDateTime</t>
  </si>
  <si>
    <t>S2IAIThrombectomyAspirationDeviceNotPerformed</t>
  </si>
  <si>
    <t>S2IAIThrombectomyAspirationDeviceTimeNotEntered</t>
  </si>
  <si>
    <t>S2IAIEndOfProcedureDateTime</t>
  </si>
  <si>
    <t>S2IAIEndOfProcedureTimeNotEntered</t>
  </si>
  <si>
    <t>S2IAITiciPreIntervention</t>
  </si>
  <si>
    <t>S2IAITiciPostIntervention</t>
  </si>
  <si>
    <t>S2IAITransferTo</t>
  </si>
  <si>
    <t>2.11</t>
  </si>
  <si>
    <t>2.11.1</t>
  </si>
  <si>
    <t>2.11.2a</t>
  </si>
  <si>
    <t>2.11.2b</t>
  </si>
  <si>
    <t>2.11.2c</t>
  </si>
  <si>
    <t>2.11.3</t>
  </si>
  <si>
    <t>2.11.4</t>
  </si>
  <si>
    <t>2.11.5a</t>
  </si>
  <si>
    <t>2.11.5b</t>
  </si>
  <si>
    <t>2.11.5c</t>
  </si>
  <si>
    <t>2.11.5d</t>
  </si>
  <si>
    <t>2.11.6a</t>
  </si>
  <si>
    <t>2.11.6b</t>
  </si>
  <si>
    <t>2.11.6c</t>
  </si>
  <si>
    <t>2.11.8a</t>
  </si>
  <si>
    <t>2.11.8b</t>
  </si>
  <si>
    <t>2.11.9</t>
  </si>
  <si>
    <t>Did the patient receive an intra-arterial intervention for acute stroke?</t>
  </si>
  <si>
    <t>Was the patient enrolled into a clinical trial of intra-arterial intervention?</t>
  </si>
  <si>
    <t>What brain imaging technique was carried out prior to the intra-arterial intervention?
CTA or MRA:</t>
  </si>
  <si>
    <t>What brain imaging technique was carried out prior to the intra-arterial intervention?
Measurement of ASPECTS score:</t>
  </si>
  <si>
    <t>What brain imaging technique was carried out prior to the intra-arterial intervention?
Assessment of ischaemic penumbra by perfusion imaging:</t>
  </si>
  <si>
    <t>How was anaesthesia managed during the intra-arterial intervention? </t>
  </si>
  <si>
    <t>What was the specialty of the lead operator? </t>
  </si>
  <si>
    <t>Thrombo-aspiration system:</t>
  </si>
  <si>
    <t>Stent retriever:</t>
  </si>
  <si>
    <t>Proximal balloon/flow arrest guide catheter:</t>
  </si>
  <si>
    <t>Distal access catheter:</t>
  </si>
  <si>
    <t>Date and Time of:
Arterial puncture:</t>
  </si>
  <si>
    <t>First deployment of device for thrombectomy or aspiration</t>
  </si>
  <si>
    <t>Was thrombectomy or aspiration carried out?</t>
  </si>
  <si>
    <t>End of procedure (time of last angiographic run on treated vessel):</t>
  </si>
  <si>
    <t>Angiographic appearance of culprit vessel and result assessed by operator (modified TICI score):
Pre intervention</t>
  </si>
  <si>
    <t>Angiographic appearance of culprit vessel and result assessed by operator (modified TICI score):
Post intervention</t>
  </si>
  <si>
    <t>Where was the patient transferred after completion of the procedure? </t>
  </si>
  <si>
    <t>Version Control</t>
  </si>
  <si>
    <t>3) Select "SSNAP proforma (Sections 1-8)",
    tick the "Include transferred:" option,
    set the desired clock start date range</t>
  </si>
  <si>
    <t>ActionDate</t>
  </si>
  <si>
    <t>Scanned within 12 hours of Clock start</t>
  </si>
  <si>
    <t>Version 2.0: From 1st April 2016, the criteria for Best Practice Tariff Payments changed and no longer require additional information regarding indication for urgent scanning to be collected</t>
  </si>
  <si>
    <r>
      <t>o</t>
    </r>
    <r>
      <rPr>
        <sz val="7"/>
        <rFont val="Times New Roman"/>
        <family val="1"/>
      </rPr>
      <t xml:space="preserve">   </t>
    </r>
    <r>
      <rPr>
        <sz val="11"/>
        <rFont val="Calibri"/>
        <family val="2"/>
      </rPr>
      <t>Alteplase (£840)</t>
    </r>
  </si>
  <si>
    <t>Version 2.1: minor error correction in row 6</t>
  </si>
  <si>
    <t>Version 2.2: added in extra option for SU component outlining the uncertainty around payments for patients not directly admitted by the team</t>
  </si>
  <si>
    <t>Record transferred to this team for the purpose of 6m assessment?</t>
  </si>
  <si>
    <t>Note on patient pathways including transfers</t>
  </si>
  <si>
    <t>The rapid imaging and alteplase payments are only available to the team who first admitted the patient.</t>
  </si>
  <si>
    <t>Transferred from/to another inpatient team?</t>
  </si>
  <si>
    <t>Version 2.3: corrected formula for records transferred for the purpose of 6m assessment, and improved code for 90% of stay on SU if &lt;4h stay</t>
  </si>
  <si>
    <r>
      <t xml:space="preserve">Version 2.4: Improved code in 'patient level info' tab and 'BPT' tab for 90% of stay on SU if the patient died the same day as arrival, and added explanations as to why patients did not achieve direct to SU and 90% stay on SU. Improved code in </t>
    </r>
    <r>
      <rPr>
        <i/>
        <sz val="11"/>
        <color theme="1"/>
        <rFont val="Calibri"/>
        <family val="2"/>
      </rPr>
      <t xml:space="preserve">Transferred from/to another inpatient team? </t>
    </r>
    <r>
      <rPr>
        <sz val="11"/>
        <color theme="1"/>
        <rFont val="Calibri"/>
        <family val="2"/>
      </rPr>
      <t>column in the 'BPT' tab to state whether a record has been both transferred to the current team and then transferred to another team.</t>
    </r>
  </si>
  <si>
    <t>This tool allows teams to export their own data, and calculate whether or not each patient is eligible to receive each of the three components of the best practice tariff (revised 1st April 2017):
1) Patient directly admitted to stroke unit, seen by a stroke specialist consultant within 14 hours, and majority of stay (90%) on a stroke unit
2) Patient receives brain scan within 12 hours of arrival (or onset if onset in hospital)
3) Patient receives thrombolysis if eligible</t>
  </si>
  <si>
    <t>BPT - direct to SU within 4h, consultant within 14h, AND 90% of stay</t>
  </si>
  <si>
    <t>Clock start to first stroke unit admission (mins)</t>
  </si>
  <si>
    <t xml:space="preserve">Version 2.5: From 1st April 2017, the Best Practice Tariff Payments changed and included that patients must be seen by a consultant with stroke specialist skills within 14 hours of admission as well as the two existing criteria for stroke unit care. 
New columns were added to 'Patient level info' tab showing the duration from clockstart to when the patient was seen by a stroke specialist consultant and whether this duration was within 14 hours. 
Incorporated whether patient was seen by stroke specialist consultant within 14h was achieved into whether the stroke unit element was achieved in the 'BPT' tab. </t>
  </si>
  <si>
    <t>(BPT 2017/18 and 2018/19 Criteria as of 1st April 2017)</t>
  </si>
  <si>
    <t>The SU bundle payment is payable once per patient, but can be split according to local arrangements between the multiple providers who have treated the patient. The patient must be directly admitted to a stroke unit within 4 hours and seen by a stroke specialist consultant within 14 hours at the first provider in order for any payment to be made. Additionally, the patient must spend 90% of their stay in an SU at each provider. To reflect this within the BPT tab of this tool, if you are the first provider for a patient and you have provided the bundle of care to the patient before transferring them to another provider, the text will read "Achieved whilst at this team". It will be shaded orange to highlight that this payment may need to be shared with other providers.</t>
  </si>
  <si>
    <t>If you are not the first provider, but the patient was directly admitted to SU within 4h and seen by a stroke specialist consultant within 14h at the first provider, and additionally has spent 90% of their stay on an SU at your provider, the text will read "Not directly admitted by this team, but achieved 90% of stay whilst at this team". This will also be highlighted in orange to indicate that any payment for this patient is likely to come from the first provider, under local agreements.</t>
  </si>
  <si>
    <t>SU, consultant and 90% of stay at this team</t>
  </si>
  <si>
    <t>Consultant</t>
  </si>
  <si>
    <t>BPT Specification (2017/18 and 2018/19)</t>
  </si>
  <si>
    <r>
      <t>o</t>
    </r>
    <r>
      <rPr>
        <sz val="7"/>
        <rFont val="Times New Roman"/>
        <family val="1"/>
      </rPr>
      <t xml:space="preserve">   </t>
    </r>
    <r>
      <rPr>
        <sz val="11"/>
        <rFont val="Calibri"/>
        <family val="2"/>
      </rPr>
      <t>Rapid imaging within 12 hr (£399)</t>
    </r>
  </si>
  <si>
    <t xml:space="preserve">For further information regarding the change to the best practice criteria for acute stroke, please see https://improvement.nhs.uk/resources/national-tariff-1719/#h2-tariff-documents. </t>
  </si>
  <si>
    <r>
      <t>o</t>
    </r>
    <r>
      <rPr>
        <sz val="7"/>
        <rFont val="Times New Roman"/>
        <family val="1"/>
      </rPr>
      <t xml:space="preserve">   </t>
    </r>
    <r>
      <rPr>
        <sz val="11"/>
        <rFont val="Calibri"/>
        <family val="2"/>
      </rPr>
      <t>Direct to SU within 4h, seen by a consultant with stroke specialist skills within 14 hours of admission, and 90% of stay on SU (£1026 for 2017/18 and £1027 for 2018/19)</t>
    </r>
  </si>
  <si>
    <t>If you are not the first provider, but the patient was directly admitted to SU within 4h at the first provider and seen by a stroke specialist consultant within 14h, and additionally has spent 90% of their stay on an SU at your provider, the text will read "Not directly admitted by this team, but achieved 90% of stay whilst at this team". This will also be highlighted in orange to indicate that any payment for this patient is likely to come from the first provider, under local agreements.</t>
  </si>
  <si>
    <t>S2CoMAFAnticoagulentVitK</t>
  </si>
  <si>
    <t>S2CoMAFAnticoagulentDOAC</t>
  </si>
  <si>
    <t>S2CoMAFAnticoagulentHeparin</t>
  </si>
  <si>
    <t>S2INR</t>
  </si>
  <si>
    <t>S2INRHigh</t>
  </si>
  <si>
    <t>S2INRNK</t>
  </si>
  <si>
    <t>S2NewAFDiagnosis</t>
  </si>
  <si>
    <t>S2ThrombolysisCerebralHaemorrhage</t>
  </si>
  <si>
    <t>Was there evidence of cerebral haemorrhage on brain imaging after the patient received
thrombolysis/thrombectomy?</t>
  </si>
  <si>
    <t>S2Nihss24HrsLoc</t>
  </si>
  <si>
    <t>S2Nihss24HrsLocQuestions</t>
  </si>
  <si>
    <t>S2Nihss24HrsLocCommands</t>
  </si>
  <si>
    <t>S2Nihss24HrsBestGaze</t>
  </si>
  <si>
    <t>S2Nihss24HrsVisual</t>
  </si>
  <si>
    <t>S2Nihss24HrsFacialPalsy</t>
  </si>
  <si>
    <t>S2Nihss24HrsMotorArmLeft</t>
  </si>
  <si>
    <t>S2Nihss24HrsMotorArmRight</t>
  </si>
  <si>
    <t>S2Nihss24HrsMotorLegLeft</t>
  </si>
  <si>
    <t>S2Nihss24HrsMotorLegRight</t>
  </si>
  <si>
    <t>S2Nihss24HrsLimbAtaxia</t>
  </si>
  <si>
    <t>S2Nihss24HrsSensory</t>
  </si>
  <si>
    <t>S2Nihss24HrsBestLanguage</t>
  </si>
  <si>
    <t>S2Nihss24HrsDysarthria</t>
  </si>
  <si>
    <t>S2Nihss24HrsExtinctionInattention</t>
  </si>
  <si>
    <t>S2SystolicOnArrival</t>
  </si>
  <si>
    <t>S2AcuteBPLoweringTreatmentDateTime</t>
  </si>
  <si>
    <t>S2AcuteBPLoweringTreatmentTimeNotEntered</t>
  </si>
  <si>
    <t>S2AcuteBPLoweringTreatmentDateTimeNotGiven</t>
  </si>
  <si>
    <t>S2LowSBPDateTime</t>
  </si>
  <si>
    <t>S2LowSBPTimeNotEntered</t>
  </si>
  <si>
    <t>S2LowSBPDateTimeNotAchieved</t>
  </si>
  <si>
    <t>S2ReversalTherapy</t>
  </si>
  <si>
    <t>S2ReversalTherapyPCC</t>
  </si>
  <si>
    <t>S2ReversalTherapyDOAC</t>
  </si>
  <si>
    <t>S2ReversalTherapyFFP</t>
  </si>
  <si>
    <t>S2ReversalTherapyProtamine</t>
  </si>
  <si>
    <t>S2ReversalTherapyVitaminK</t>
  </si>
  <si>
    <t>S2ReversalTherapyDateTime</t>
  </si>
  <si>
    <t>S2ReversalTherapyTimeNotEntered</t>
  </si>
  <si>
    <t>S3StrokeConsultantFirstContactDateTime</t>
  </si>
  <si>
    <t>S3StrokeConsultantFirstContactTimeNotEntered</t>
  </si>
  <si>
    <t>S3StrokeConsultantNoFirstContact</t>
  </si>
  <si>
    <t>S3StrokeConsultantFirstContactMethod</t>
  </si>
  <si>
    <t>Note</t>
  </si>
  <si>
    <t>This version of the DIY tool is for use with the post-December 2017 export. If you need to use the 2015 format export instead, please use an older version of the DIY tool. But please be aware that some of the improvements and amendments available in this tool will not be available for earlier versions</t>
  </si>
  <si>
    <t>Version 4.0: Paste Data Here - Export tab has been amended to reflect the updated dataset questions. In the Patient level info tab, KI - direct to SU within 4h has been amended to include patients who had intra-arterial intervention as 'not applicable'.</t>
  </si>
  <si>
    <t>Date and time first seen in person by a consultant</t>
  </si>
  <si>
    <t>Clockstart to stroke specialist consultant (in person)</t>
  </si>
  <si>
    <t>Clockstart to stroke specialist consultant in person (mins)</t>
  </si>
  <si>
    <t>Stroke specialist consultant in person within 14h</t>
  </si>
  <si>
    <t>Version 4.1b: Consultant within 14h corrected to include timings for when patient seen in person by a consultant</t>
  </si>
  <si>
    <t>Important! Use the 2017 export</t>
  </si>
  <si>
    <t>PASTE DATA HERE</t>
  </si>
  <si>
    <t>Version 4.2: After agreement with NHS England, consultant within 14h corrected to include timings for either when the patient is seen via telemedicine, or when the patient is seen in person by a consultant</t>
  </si>
  <si>
    <t>Last updated: February 2018</t>
  </si>
  <si>
    <t>S2ThrombolysisComplications</t>
  </si>
  <si>
    <t>S2ThrombolysisComplicationSih</t>
  </si>
  <si>
    <t>S2ThrombolysisComplicationAO</t>
  </si>
  <si>
    <t>S2ThrombolysisComplicationEB</t>
  </si>
  <si>
    <t>S2ThrombolysisComplicationOther</t>
  </si>
  <si>
    <t>S2ThrombolysisComplicationOtherDetails</t>
  </si>
  <si>
    <t xml:space="preserve">Did the patient have any complications from the thrombolysis? </t>
  </si>
  <si>
    <t>Symptomatic intracranial haemorrhage</t>
  </si>
  <si>
    <t>Angio oedema</t>
  </si>
  <si>
    <t>Extracranial bleed</t>
  </si>
  <si>
    <t>Other</t>
  </si>
  <si>
    <t>S2Nihss24HrsNK</t>
  </si>
  <si>
    <t>S2IAIComplicationSymptomaticIntraCranialHaemorrhage</t>
  </si>
  <si>
    <t>S2IAIComplicationExtraCranialHaemorrhage</t>
  </si>
  <si>
    <t>S2IAIComplicationOther</t>
  </si>
  <si>
    <t>Symptomatic intra-cranial haemorrhage:</t>
  </si>
  <si>
    <t>Extra-cranial haemorrhage:</t>
  </si>
  <si>
    <t>Other procedural complication resulting in harm to the patient:</t>
  </si>
  <si>
    <t>Version: 4.3</t>
  </si>
  <si>
    <t>Version 4.3: Amended the Paste Data Here - Export tab to reflect the changes in the dataset export
Your team level webtool export includes all data from both the old and new dataset questions, therefore thrombolysis and thrombectomy complications, and NIHSS at 24 hours not known are included in the Paste Data Here - Export tab</t>
  </si>
  <si>
    <t>Please use the new 2017 export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</si>
</sst>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000"/>
    <numFmt numFmtId="166" formatCode="0.0000000000"/>
  </numFmts>
  <fonts count="54"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8"/>
      <color theme="3"/>
      <name val="Cambria"/>
      <family val="2"/>
      <scheme val="major"/>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65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sz val="11"/>
      <color theme="1"/>
      <name val="Arial"/>
      <family val="2"/>
    </font>
    <font>
      <sz val="11"/>
      <color theme="1"/>
      <name val="Calibri"/>
      <family val="2"/>
      <scheme val="minor"/>
    </font>
    <font>
      <sz val="10"/>
      <name val="Arial"/>
      <family val="2"/>
    </font>
    <font>
      <b/>
      <sz val="11"/>
      <name val="Calibri"/>
      <family val="2"/>
      <scheme val="minor"/>
    </font>
    <font>
      <b/>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0"/>
      <color theme="10"/>
      <name val="Arial"/>
      <family val="2"/>
    </font>
    <font>
      <b/>
      <sz val="16"/>
      <color theme="1"/>
      <name val="Calibri"/>
      <family val="2"/>
    </font>
    <font>
      <b/>
      <sz val="11"/>
      <color rgb="FFFF0000"/>
      <name val="Calibri"/>
      <family val="2"/>
    </font>
    <font>
      <sz val="26"/>
      <color theme="3"/>
      <name val="Cambria"/>
      <family val="1"/>
    </font>
    <font>
      <i/>
      <sz val="11"/>
      <color theme="1"/>
      <name val="Calibri"/>
      <family val="2"/>
    </font>
    <font>
      <sz val="20"/>
      <color theme="3"/>
      <name val="Cambria"/>
      <family val="1"/>
    </font>
    <font>
      <sz val="11"/>
      <name val="Calibri"/>
      <family val="2"/>
    </font>
    <font>
      <u/>
      <sz val="11"/>
      <color theme="10"/>
      <name val="Calibri"/>
      <family val="2"/>
    </font>
    <font>
      <sz val="11"/>
      <name val="Courier New"/>
      <family val="3"/>
    </font>
    <font>
      <sz val="7"/>
      <name val="Times New Roman"/>
      <family val="1"/>
    </font>
    <font>
      <i/>
      <sz val="11"/>
      <color rgb="FFFF0000"/>
      <name val="Calibri"/>
      <family val="2"/>
    </font>
    <font>
      <b/>
      <sz val="11"/>
      <color rgb="FFFF0000"/>
      <name val="Calibri"/>
      <family val="2"/>
      <scheme val="minor"/>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2" tint="-0.249977111117893"/>
        <bgColor indexed="64"/>
      </patternFill>
    </fill>
    <fill>
      <patternFill patternType="solid">
        <fgColor rgb="FFEEFDB9"/>
        <bgColor indexed="64"/>
      </patternFill>
    </fill>
    <fill>
      <patternFill patternType="solid">
        <fgColor rgb="FFB8FEE7"/>
        <bgColor indexed="64"/>
      </patternFill>
    </fill>
    <fill>
      <patternFill patternType="solid">
        <fgColor rgb="FFFFFF0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0"/>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s>
  <cellStyleXfs count="724">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xf numFmtId="0" fontId="23" fillId="0" borderId="0"/>
    <xf numFmtId="0" fontId="25" fillId="0" borderId="0"/>
    <xf numFmtId="0" fontId="25" fillId="0" borderId="0"/>
    <xf numFmtId="0" fontId="24" fillId="0" borderId="0"/>
    <xf numFmtId="0" fontId="23" fillId="0" borderId="0"/>
    <xf numFmtId="0" fontId="25" fillId="0" borderId="0"/>
    <xf numFmtId="0" fontId="5" fillId="0" borderId="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31" fillId="2" borderId="0" applyNumberFormat="0" applyBorder="0" applyAlignment="0" applyProtection="0"/>
    <xf numFmtId="0" fontId="32" fillId="3" borderId="0" applyNumberFormat="0" applyBorder="0" applyAlignment="0" applyProtection="0"/>
    <xf numFmtId="0" fontId="33" fillId="4" borderId="0" applyNumberFormat="0" applyBorder="0" applyAlignment="0" applyProtection="0"/>
    <xf numFmtId="0" fontId="34" fillId="5" borderId="4" applyNumberFormat="0" applyAlignment="0" applyProtection="0"/>
    <xf numFmtId="0" fontId="35" fillId="6" borderId="5" applyNumberFormat="0" applyAlignment="0" applyProtection="0"/>
    <xf numFmtId="0" fontId="36" fillId="6" borderId="4" applyNumberFormat="0" applyAlignment="0" applyProtection="0"/>
    <xf numFmtId="0" fontId="37" fillId="0" borderId="6" applyNumberFormat="0" applyFill="0" applyAlignment="0" applyProtection="0"/>
    <xf numFmtId="0" fontId="38" fillId="7" borderId="7" applyNumberFormat="0" applyAlignment="0" applyProtection="0"/>
    <xf numFmtId="0" fontId="39" fillId="0" borderId="0" applyNumberFormat="0" applyFill="0" applyBorder="0" applyAlignment="0" applyProtection="0"/>
    <xf numFmtId="0" fontId="5" fillId="8" borderId="8" applyNumberFormat="0" applyFont="0" applyAlignment="0" applyProtection="0"/>
    <xf numFmtId="0" fontId="40" fillId="0" borderId="0" applyNumberFormat="0" applyFill="0" applyBorder="0" applyAlignment="0" applyProtection="0"/>
    <xf numFmtId="0" fontId="27" fillId="0" borderId="9" applyNumberFormat="0" applyFill="0" applyAlignment="0" applyProtection="0"/>
    <xf numFmtId="0" fontId="4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41" fillId="32" borderId="0" applyNumberFormat="0" applyBorder="0" applyAlignment="0" applyProtection="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3" fillId="0" borderId="0"/>
    <xf numFmtId="0" fontId="42" fillId="0" borderId="0" applyNumberFormat="0" applyFill="0" applyBorder="0" applyAlignment="0" applyProtection="0"/>
    <xf numFmtId="0" fontId="3" fillId="0" borderId="0"/>
    <xf numFmtId="0" fontId="25" fillId="0" borderId="0"/>
    <xf numFmtId="0" fontId="3" fillId="0" borderId="0"/>
    <xf numFmtId="0" fontId="23" fillId="0" borderId="0"/>
    <xf numFmtId="0" fontId="25" fillId="0" borderId="0"/>
    <xf numFmtId="0" fontId="2" fillId="0" borderId="0"/>
    <xf numFmtId="0" fontId="2" fillId="0" borderId="0"/>
    <xf numFmtId="0" fontId="2" fillId="0" borderId="0"/>
    <xf numFmtId="0" fontId="25" fillId="0" borderId="0"/>
    <xf numFmtId="0" fontId="25" fillId="0" borderId="0"/>
    <xf numFmtId="0" fontId="25"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9" fillId="0" borderId="0" applyNumberFormat="0" applyFill="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173">
    <xf numFmtId="0" fontId="0" fillId="0" borderId="0" xfId="0"/>
    <xf numFmtId="0" fontId="27" fillId="34" borderId="10" xfId="0" applyFont="1" applyFill="1" applyBorder="1"/>
    <xf numFmtId="0" fontId="26" fillId="35" borderId="10" xfId="42" applyFont="1" applyFill="1" applyBorder="1" applyAlignment="1">
      <alignment vertical="top" wrapText="1"/>
    </xf>
    <xf numFmtId="0" fontId="26" fillId="38" borderId="10" xfId="42" applyFont="1" applyFill="1" applyBorder="1" applyAlignment="1">
      <alignment vertical="top" wrapText="1"/>
    </xf>
    <xf numFmtId="0" fontId="26" fillId="37" borderId="10" xfId="42" applyFont="1" applyFill="1" applyBorder="1" applyAlignment="1">
      <alignment vertical="top" wrapText="1"/>
    </xf>
    <xf numFmtId="0" fontId="26" fillId="36" borderId="10" xfId="42" applyFont="1" applyFill="1" applyBorder="1" applyAlignment="1">
      <alignment vertical="top" wrapText="1"/>
    </xf>
    <xf numFmtId="0" fontId="26" fillId="34" borderId="10" xfId="42" applyFont="1" applyFill="1" applyBorder="1" applyAlignment="1">
      <alignment vertical="top" wrapText="1"/>
    </xf>
    <xf numFmtId="0" fontId="26" fillId="40" borderId="10" xfId="42" applyFont="1" applyFill="1" applyBorder="1" applyAlignment="1">
      <alignment vertical="top" wrapText="1"/>
    </xf>
    <xf numFmtId="0" fontId="26" fillId="39" borderId="10" xfId="42" applyFont="1" applyFill="1" applyBorder="1" applyAlignment="1">
      <alignment vertical="top" wrapText="1"/>
    </xf>
    <xf numFmtId="0" fontId="26" fillId="41" borderId="10" xfId="42" applyFont="1" applyFill="1" applyBorder="1" applyAlignment="1">
      <alignment vertical="top" wrapText="1"/>
    </xf>
    <xf numFmtId="0" fontId="26" fillId="42" borderId="10" xfId="42" applyFont="1" applyFill="1" applyBorder="1" applyAlignment="1">
      <alignment vertical="top" wrapText="1"/>
    </xf>
    <xf numFmtId="0" fontId="26" fillId="34" borderId="0" xfId="42" applyFont="1" applyFill="1" applyBorder="1" applyAlignment="1">
      <alignment vertical="top" wrapText="1"/>
    </xf>
    <xf numFmtId="0" fontId="26" fillId="36" borderId="0" xfId="42" applyFont="1" applyFill="1" applyBorder="1" applyAlignment="1">
      <alignment vertical="top" wrapText="1"/>
    </xf>
    <xf numFmtId="0" fontId="26" fillId="35" borderId="0" xfId="42" applyFont="1" applyFill="1" applyBorder="1" applyAlignment="1">
      <alignment vertical="top" wrapText="1"/>
    </xf>
    <xf numFmtId="0" fontId="26" fillId="38" borderId="0" xfId="42" applyFont="1" applyFill="1" applyBorder="1" applyAlignment="1">
      <alignment vertical="top" wrapText="1"/>
    </xf>
    <xf numFmtId="0" fontId="26" fillId="37" borderId="0" xfId="42" applyFont="1" applyFill="1" applyBorder="1" applyAlignment="1">
      <alignment vertical="top" wrapText="1"/>
    </xf>
    <xf numFmtId="0" fontId="26" fillId="40" borderId="0" xfId="42" applyFont="1" applyFill="1" applyBorder="1" applyAlignment="1">
      <alignment vertical="top" wrapText="1"/>
    </xf>
    <xf numFmtId="0" fontId="26" fillId="39" borderId="0" xfId="42" applyFont="1" applyFill="1" applyBorder="1" applyAlignment="1">
      <alignment vertical="top" wrapText="1"/>
    </xf>
    <xf numFmtId="0" fontId="26" fillId="41" borderId="0" xfId="42" applyFont="1" applyFill="1" applyBorder="1" applyAlignment="1">
      <alignment vertical="top" wrapText="1"/>
    </xf>
    <xf numFmtId="0" fontId="26" fillId="42" borderId="0" xfId="42" applyFont="1" applyFill="1" applyBorder="1" applyAlignment="1">
      <alignment vertical="top" wrapText="1"/>
    </xf>
    <xf numFmtId="0" fontId="0" fillId="0" borderId="0" xfId="0" applyAlignment="1">
      <alignment wrapText="1"/>
    </xf>
    <xf numFmtId="0" fontId="27" fillId="45" borderId="16" xfId="0" applyFont="1" applyFill="1" applyBorder="1" applyAlignment="1">
      <alignment horizontal="center" vertical="center" wrapText="1"/>
    </xf>
    <xf numFmtId="2" fontId="27" fillId="45" borderId="18" xfId="0" applyNumberFormat="1" applyFont="1" applyFill="1" applyBorder="1" applyAlignment="1">
      <alignment horizontal="center" vertical="center" wrapText="1"/>
    </xf>
    <xf numFmtId="0" fontId="27" fillId="46" borderId="18" xfId="0" applyFont="1" applyFill="1" applyBorder="1" applyAlignment="1">
      <alignment horizontal="center" vertical="center" wrapText="1"/>
    </xf>
    <xf numFmtId="0" fontId="27" fillId="37" borderId="16" xfId="0" applyFont="1" applyFill="1" applyBorder="1" applyAlignment="1">
      <alignment horizontal="center" vertical="center" wrapText="1"/>
    </xf>
    <xf numFmtId="0" fontId="27" fillId="45" borderId="11" xfId="0" applyFont="1" applyFill="1" applyBorder="1" applyAlignment="1">
      <alignment horizontal="center" vertical="center" wrapText="1"/>
    </xf>
    <xf numFmtId="2" fontId="27" fillId="45" borderId="0" xfId="0" applyNumberFormat="1" applyFont="1" applyFill="1" applyBorder="1" applyAlignment="1">
      <alignment horizontal="center" vertical="center" wrapText="1"/>
    </xf>
    <xf numFmtId="0" fontId="27" fillId="46" borderId="0" xfId="0" applyFont="1" applyFill="1" applyBorder="1" applyAlignment="1">
      <alignment horizontal="center" vertical="center" wrapText="1"/>
    </xf>
    <xf numFmtId="0" fontId="27" fillId="37" borderId="11" xfId="0" applyFont="1" applyFill="1" applyBorder="1" applyAlignment="1">
      <alignment horizontal="center" vertical="center" wrapText="1"/>
    </xf>
    <xf numFmtId="0" fontId="27" fillId="33" borderId="0" xfId="0" applyFont="1" applyFill="1" applyBorder="1" applyAlignment="1">
      <alignment horizontal="center" vertical="center" wrapText="1"/>
    </xf>
    <xf numFmtId="20" fontId="27" fillId="33" borderId="0" xfId="0" applyNumberFormat="1" applyFont="1" applyFill="1" applyBorder="1" applyAlignment="1">
      <alignment horizontal="center" vertical="center" wrapText="1"/>
    </xf>
    <xf numFmtId="0" fontId="27" fillId="33" borderId="12" xfId="0" applyFont="1" applyFill="1" applyBorder="1" applyAlignment="1">
      <alignment horizontal="center" vertical="center" wrapText="1"/>
    </xf>
    <xf numFmtId="164" fontId="26" fillId="33" borderId="10" xfId="42" applyNumberFormat="1" applyFont="1" applyFill="1" applyBorder="1" applyAlignment="1">
      <alignment vertical="top" wrapText="1"/>
    </xf>
    <xf numFmtId="164" fontId="26" fillId="43" borderId="10" xfId="42" applyNumberFormat="1" applyFont="1" applyFill="1" applyBorder="1" applyAlignment="1">
      <alignment vertical="top" wrapText="1"/>
    </xf>
    <xf numFmtId="164" fontId="26" fillId="44" borderId="10" xfId="42" applyNumberFormat="1" applyFont="1" applyFill="1" applyBorder="1" applyAlignment="1">
      <alignment vertical="top" wrapText="1"/>
    </xf>
    <xf numFmtId="164" fontId="26" fillId="33" borderId="10" xfId="43" applyNumberFormat="1" applyFont="1" applyFill="1" applyBorder="1" applyAlignment="1">
      <alignment vertical="top" wrapText="1"/>
    </xf>
    <xf numFmtId="164" fontId="26" fillId="0" borderId="10" xfId="42" applyNumberFormat="1" applyFont="1" applyBorder="1" applyAlignment="1">
      <alignment vertical="top" wrapText="1"/>
    </xf>
    <xf numFmtId="0" fontId="27" fillId="34" borderId="25" xfId="0" applyFont="1" applyFill="1" applyBorder="1" applyAlignment="1">
      <alignment horizontal="center" vertical="center" wrapText="1"/>
    </xf>
    <xf numFmtId="14" fontId="27" fillId="34" borderId="0" xfId="0" applyNumberFormat="1" applyFont="1" applyFill="1" applyBorder="1" applyAlignment="1">
      <alignment horizontal="center" vertical="center" wrapText="1"/>
    </xf>
    <xf numFmtId="14" fontId="27" fillId="34" borderId="24" xfId="0" applyNumberFormat="1" applyFont="1" applyFill="1" applyBorder="1" applyAlignment="1">
      <alignment horizontal="center" vertical="center" wrapText="1"/>
    </xf>
    <xf numFmtId="0" fontId="0" fillId="0" borderId="0" xfId="0"/>
    <xf numFmtId="0" fontId="26" fillId="34" borderId="0" xfId="42" applyFont="1" applyFill="1" applyBorder="1" applyAlignment="1">
      <alignment vertical="top" wrapText="1"/>
    </xf>
    <xf numFmtId="0" fontId="27" fillId="35" borderId="11" xfId="0" applyFont="1" applyFill="1" applyBorder="1" applyAlignment="1">
      <alignment horizontal="center" vertical="center" wrapText="1"/>
    </xf>
    <xf numFmtId="0" fontId="27" fillId="35" borderId="0" xfId="0" applyFont="1" applyFill="1" applyBorder="1" applyAlignment="1">
      <alignment horizontal="center" vertical="center" wrapText="1"/>
    </xf>
    <xf numFmtId="0" fontId="27" fillId="46" borderId="17" xfId="0" applyFont="1" applyFill="1" applyBorder="1" applyAlignment="1">
      <alignment horizontal="center" vertical="center" wrapText="1"/>
    </xf>
    <xf numFmtId="0" fontId="27" fillId="37" borderId="19" xfId="0" applyFont="1" applyFill="1" applyBorder="1" applyAlignment="1">
      <alignment horizontal="center" vertical="center" wrapText="1"/>
    </xf>
    <xf numFmtId="0" fontId="27" fillId="37" borderId="12" xfId="0" applyFont="1" applyFill="1" applyBorder="1" applyAlignment="1">
      <alignment horizontal="center" vertical="center" wrapText="1"/>
    </xf>
    <xf numFmtId="0" fontId="27" fillId="35" borderId="25" xfId="0" applyFont="1" applyFill="1" applyBorder="1" applyAlignment="1">
      <alignment horizontal="center" vertical="center" wrapText="1"/>
    </xf>
    <xf numFmtId="0" fontId="27" fillId="33" borderId="18" xfId="0" applyFont="1" applyFill="1" applyBorder="1" applyAlignment="1">
      <alignment horizontal="center" vertical="center" wrapText="1"/>
    </xf>
    <xf numFmtId="0" fontId="27" fillId="33" borderId="17" xfId="0" applyFont="1" applyFill="1" applyBorder="1" applyAlignment="1">
      <alignment horizontal="center" vertical="center" wrapText="1"/>
    </xf>
    <xf numFmtId="0" fontId="27" fillId="33" borderId="24" xfId="0" applyFont="1" applyFill="1" applyBorder="1" applyAlignment="1">
      <alignment horizontal="center" vertical="center" wrapText="1"/>
    </xf>
    <xf numFmtId="0" fontId="27" fillId="33" borderId="19" xfId="0" applyFont="1" applyFill="1" applyBorder="1" applyAlignment="1">
      <alignment horizontal="center" vertical="center" wrapText="1"/>
    </xf>
    <xf numFmtId="0" fontId="27" fillId="33" borderId="26" xfId="0" applyFont="1" applyFill="1" applyBorder="1" applyAlignment="1">
      <alignment horizontal="center" vertical="center" wrapText="1"/>
    </xf>
    <xf numFmtId="0" fontId="27" fillId="33" borderId="23" xfId="0" applyFont="1" applyFill="1" applyBorder="1" applyAlignment="1">
      <alignment horizontal="center" vertical="center" wrapText="1"/>
    </xf>
    <xf numFmtId="0" fontId="27" fillId="34" borderId="26" xfId="0" applyFont="1" applyFill="1" applyBorder="1" applyAlignment="1">
      <alignment horizontal="center" vertical="center" wrapText="1"/>
    </xf>
    <xf numFmtId="0" fontId="27" fillId="34" borderId="11" xfId="0" applyFont="1" applyFill="1" applyBorder="1" applyAlignment="1">
      <alignment horizontal="center" vertical="center" wrapText="1"/>
    </xf>
    <xf numFmtId="0" fontId="27" fillId="34" borderId="12" xfId="0" applyFont="1" applyFill="1" applyBorder="1" applyAlignment="1">
      <alignment horizontal="center" vertical="center" wrapText="1"/>
    </xf>
    <xf numFmtId="0" fontId="21" fillId="37" borderId="0" xfId="0" applyFont="1" applyFill="1" applyAlignment="1">
      <alignment horizontal="center" wrapText="1"/>
    </xf>
    <xf numFmtId="22" fontId="0" fillId="0" borderId="0" xfId="0" applyNumberFormat="1"/>
    <xf numFmtId="164" fontId="26" fillId="33" borderId="0" xfId="42" applyNumberFormat="1" applyFont="1" applyFill="1" applyBorder="1" applyAlignment="1">
      <alignment vertical="top" wrapText="1"/>
    </xf>
    <xf numFmtId="0" fontId="0" fillId="0" borderId="23" xfId="0" applyBorder="1" applyAlignment="1">
      <alignment wrapText="1"/>
    </xf>
    <xf numFmtId="22" fontId="0" fillId="0" borderId="0" xfId="0" applyNumberFormat="1" applyBorder="1" applyAlignment="1">
      <alignment wrapText="1"/>
    </xf>
    <xf numFmtId="0" fontId="0" fillId="47" borderId="26" xfId="0" applyFill="1" applyBorder="1" applyAlignment="1">
      <alignment wrapText="1"/>
    </xf>
    <xf numFmtId="0" fontId="0" fillId="47" borderId="23" xfId="0" applyFill="1" applyBorder="1" applyAlignment="1">
      <alignment wrapText="1"/>
    </xf>
    <xf numFmtId="0" fontId="43" fillId="47" borderId="28" xfId="0" applyFont="1" applyFill="1" applyBorder="1" applyAlignment="1">
      <alignment horizontal="center" wrapText="1"/>
    </xf>
    <xf numFmtId="0" fontId="43" fillId="33" borderId="28" xfId="0" applyFont="1" applyFill="1" applyBorder="1" applyAlignment="1">
      <alignment horizontal="center" wrapText="1"/>
    </xf>
    <xf numFmtId="0" fontId="26" fillId="33" borderId="0" xfId="42" applyFont="1" applyFill="1" applyBorder="1" applyAlignment="1">
      <alignment vertical="top" wrapText="1"/>
    </xf>
    <xf numFmtId="0" fontId="21" fillId="37" borderId="0" xfId="0" applyFont="1" applyFill="1" applyAlignment="1">
      <alignment wrapText="1"/>
    </xf>
    <xf numFmtId="0" fontId="0" fillId="47" borderId="26" xfId="0" applyFill="1" applyBorder="1" applyAlignment="1">
      <alignment horizontal="center" wrapText="1"/>
    </xf>
    <xf numFmtId="0" fontId="26" fillId="34" borderId="0" xfId="42" applyFont="1" applyFill="1" applyBorder="1" applyAlignment="1">
      <alignment horizontal="center" vertical="top" wrapText="1"/>
    </xf>
    <xf numFmtId="0" fontId="26" fillId="36" borderId="0" xfId="42" applyFont="1" applyFill="1" applyBorder="1" applyAlignment="1">
      <alignment horizontal="center" vertical="top" wrapText="1"/>
    </xf>
    <xf numFmtId="2" fontId="26" fillId="36" borderId="0" xfId="42" applyNumberFormat="1" applyFont="1" applyFill="1" applyBorder="1" applyAlignment="1">
      <alignment horizontal="center" vertical="top" wrapText="1"/>
    </xf>
    <xf numFmtId="0" fontId="26" fillId="35" borderId="0" xfId="42" applyFont="1" applyFill="1" applyBorder="1" applyAlignment="1">
      <alignment horizontal="center" vertical="top" wrapText="1"/>
    </xf>
    <xf numFmtId="0" fontId="26" fillId="38" borderId="0" xfId="42" applyFont="1" applyFill="1" applyBorder="1" applyAlignment="1">
      <alignment horizontal="center" vertical="top" wrapText="1"/>
    </xf>
    <xf numFmtId="0" fontId="26" fillId="37" borderId="0" xfId="42" applyFont="1" applyFill="1" applyBorder="1" applyAlignment="1">
      <alignment horizontal="center" vertical="top" wrapText="1"/>
    </xf>
    <xf numFmtId="0" fontId="26" fillId="40" borderId="0" xfId="42" applyFont="1" applyFill="1" applyBorder="1" applyAlignment="1">
      <alignment horizontal="center" vertical="top" wrapText="1"/>
    </xf>
    <xf numFmtId="0" fontId="26" fillId="39" borderId="0" xfId="42" applyFont="1" applyFill="1" applyBorder="1" applyAlignment="1">
      <alignment horizontal="center" vertical="top" wrapText="1"/>
    </xf>
    <xf numFmtId="0" fontId="26" fillId="41" borderId="0" xfId="42" applyFont="1" applyFill="1" applyBorder="1" applyAlignment="1">
      <alignment horizontal="center" vertical="top" wrapText="1"/>
    </xf>
    <xf numFmtId="0" fontId="26" fillId="42" borderId="0" xfId="42" applyFont="1" applyFill="1" applyBorder="1" applyAlignment="1">
      <alignment horizontal="center" vertical="top" wrapText="1"/>
    </xf>
    <xf numFmtId="0" fontId="26" fillId="34" borderId="0" xfId="42" applyFont="1" applyFill="1" applyBorder="1" applyAlignment="1">
      <alignment horizontal="left" vertical="top" wrapText="1"/>
    </xf>
    <xf numFmtId="0" fontId="44" fillId="37" borderId="0" xfId="0" applyFont="1" applyFill="1" applyAlignment="1">
      <alignment horizontal="center" vertical="center" wrapText="1"/>
    </xf>
    <xf numFmtId="164" fontId="26" fillId="34" borderId="0" xfId="42" applyNumberFormat="1" applyFont="1" applyFill="1" applyBorder="1" applyAlignment="1">
      <alignment vertical="top" wrapText="1"/>
    </xf>
    <xf numFmtId="0" fontId="0" fillId="0" borderId="23" xfId="0" applyBorder="1" applyAlignment="1">
      <alignment vertical="center" wrapText="1"/>
    </xf>
    <xf numFmtId="0" fontId="21" fillId="37" borderId="0" xfId="0" applyFont="1" applyFill="1" applyAlignment="1">
      <alignment horizontal="center" vertical="center" wrapText="1"/>
    </xf>
    <xf numFmtId="0" fontId="27" fillId="34" borderId="0" xfId="0" applyFont="1" applyFill="1" applyBorder="1" applyAlignment="1">
      <alignment wrapText="1"/>
    </xf>
    <xf numFmtId="22" fontId="0" fillId="0" borderId="23" xfId="0" applyNumberFormat="1" applyBorder="1" applyAlignment="1">
      <alignment wrapText="1"/>
    </xf>
    <xf numFmtId="0" fontId="19" fillId="0" borderId="0" xfId="0" applyFont="1" applyAlignment="1">
      <alignment wrapText="1"/>
    </xf>
    <xf numFmtId="0" fontId="0" fillId="0" borderId="0" xfId="0" applyFill="1" applyAlignment="1">
      <alignment wrapText="1"/>
    </xf>
    <xf numFmtId="0" fontId="27" fillId="35" borderId="24" xfId="0" applyFont="1" applyFill="1" applyBorder="1" applyAlignment="1">
      <alignment horizontal="center" vertical="center" wrapText="1"/>
    </xf>
    <xf numFmtId="0" fontId="0" fillId="0" borderId="11" xfId="0" applyBorder="1" applyAlignment="1">
      <alignment vertical="center" wrapText="1"/>
    </xf>
    <xf numFmtId="0" fontId="0" fillId="0" borderId="12" xfId="0" applyBorder="1" applyAlignment="1">
      <alignment vertical="center" wrapText="1"/>
    </xf>
    <xf numFmtId="22" fontId="0" fillId="0" borderId="0" xfId="0" applyNumberFormat="1" applyBorder="1" applyAlignment="1">
      <alignment vertical="center" wrapText="1"/>
    </xf>
    <xf numFmtId="0" fontId="0" fillId="0" borderId="11" xfId="0" applyBorder="1" applyAlignment="1">
      <alignment horizontal="right" vertical="center" wrapText="1"/>
    </xf>
    <xf numFmtId="0" fontId="0" fillId="0" borderId="0" xfId="0" applyBorder="1" applyAlignment="1">
      <alignment horizontal="right" vertical="center" wrapText="1"/>
    </xf>
    <xf numFmtId="1" fontId="0" fillId="0" borderId="11" xfId="0" applyNumberFormat="1" applyBorder="1" applyAlignment="1">
      <alignment vertical="center" wrapText="1"/>
    </xf>
    <xf numFmtId="1" fontId="0" fillId="0" borderId="0" xfId="0" applyNumberFormat="1" applyBorder="1" applyAlignment="1">
      <alignment vertical="center" wrapText="1"/>
    </xf>
    <xf numFmtId="1" fontId="0" fillId="0" borderId="12" xfId="0" applyNumberFormat="1" applyBorder="1" applyAlignment="1">
      <alignment vertical="center" wrapText="1"/>
    </xf>
    <xf numFmtId="14" fontId="0" fillId="0" borderId="0" xfId="0" applyNumberFormat="1" applyBorder="1" applyAlignment="1">
      <alignment vertical="center" wrapText="1"/>
    </xf>
    <xf numFmtId="166" fontId="0" fillId="0" borderId="0" xfId="0" applyNumberFormat="1" applyBorder="1" applyAlignment="1">
      <alignment vertical="center" wrapText="1"/>
    </xf>
    <xf numFmtId="165" fontId="0" fillId="0" borderId="0" xfId="0" applyNumberFormat="1" applyBorder="1" applyAlignment="1">
      <alignment vertical="center" wrapText="1"/>
    </xf>
    <xf numFmtId="2" fontId="0" fillId="0" borderId="0" xfId="0" applyNumberFormat="1" applyBorder="1" applyAlignment="1">
      <alignment vertical="center" wrapText="1"/>
    </xf>
    <xf numFmtId="164" fontId="0" fillId="0" borderId="12" xfId="0" applyNumberFormat="1" applyBorder="1" applyAlignment="1">
      <alignment vertical="center" wrapText="1"/>
    </xf>
    <xf numFmtId="0" fontId="43" fillId="34" borderId="22" xfId="0" applyFont="1" applyFill="1" applyBorder="1" applyAlignment="1">
      <alignment horizontal="center" wrapText="1"/>
    </xf>
    <xf numFmtId="14" fontId="0" fillId="0" borderId="0" xfId="0" applyNumberFormat="1" applyAlignment="1">
      <alignment horizontal="right" vertical="center" wrapText="1"/>
    </xf>
    <xf numFmtId="22" fontId="0" fillId="0" borderId="23" xfId="0" applyNumberFormat="1" applyBorder="1" applyAlignment="1">
      <alignment horizontal="right" vertical="center" wrapText="1"/>
    </xf>
    <xf numFmtId="22" fontId="0" fillId="0" borderId="23" xfId="0" applyNumberFormat="1" applyBorder="1" applyAlignment="1">
      <alignment horizontal="right" wrapText="1"/>
    </xf>
    <xf numFmtId="0" fontId="0" fillId="0" borderId="0" xfId="0" applyAlignment="1">
      <alignment vertical="center" wrapText="1"/>
    </xf>
    <xf numFmtId="0" fontId="45" fillId="0" borderId="0" xfId="0" applyFont="1" applyFill="1" applyAlignment="1">
      <alignment wrapText="1"/>
    </xf>
    <xf numFmtId="0" fontId="0" fillId="0" borderId="0" xfId="0" applyFill="1"/>
    <xf numFmtId="0" fontId="21" fillId="0" borderId="0" xfId="0" applyFont="1" applyFill="1" applyAlignment="1">
      <alignment wrapText="1"/>
    </xf>
    <xf numFmtId="0" fontId="0" fillId="0" borderId="0" xfId="0" applyFill="1" applyAlignment="1">
      <alignment vertical="center" wrapText="1"/>
    </xf>
    <xf numFmtId="0" fontId="46" fillId="0" borderId="0" xfId="0" applyFont="1" applyFill="1" applyAlignment="1">
      <alignment wrapText="1"/>
    </xf>
    <xf numFmtId="0" fontId="44" fillId="0" borderId="0" xfId="0" applyFont="1" applyFill="1" applyAlignment="1">
      <alignment wrapText="1"/>
    </xf>
    <xf numFmtId="0" fontId="19" fillId="0" borderId="0" xfId="0" applyFont="1" applyFill="1" applyAlignment="1">
      <alignment wrapText="1"/>
    </xf>
    <xf numFmtId="0" fontId="0" fillId="0" borderId="29" xfId="0" applyFill="1" applyBorder="1" applyAlignment="1">
      <alignment wrapText="1"/>
    </xf>
    <xf numFmtId="0" fontId="0" fillId="0" borderId="30" xfId="0" applyFill="1" applyBorder="1" applyAlignment="1">
      <alignment wrapText="1"/>
    </xf>
    <xf numFmtId="0" fontId="47" fillId="48" borderId="0" xfId="0" applyFont="1" applyFill="1" applyAlignment="1">
      <alignment wrapText="1"/>
    </xf>
    <xf numFmtId="0" fontId="0" fillId="48" borderId="0" xfId="0" applyFill="1"/>
    <xf numFmtId="0" fontId="0" fillId="48" borderId="0" xfId="0" applyFill="1" applyAlignment="1">
      <alignment wrapText="1"/>
    </xf>
    <xf numFmtId="0" fontId="50" fillId="48" borderId="0" xfId="0" applyFont="1" applyFill="1" applyAlignment="1">
      <alignment horizontal="left" vertical="center" indent="5"/>
    </xf>
    <xf numFmtId="0" fontId="49" fillId="48" borderId="0" xfId="131" applyFill="1" applyAlignment="1">
      <alignment wrapText="1"/>
    </xf>
    <xf numFmtId="2" fontId="27" fillId="45" borderId="17" xfId="0" applyNumberFormat="1" applyFont="1" applyFill="1" applyBorder="1" applyAlignment="1">
      <alignment horizontal="center" vertical="center" wrapText="1"/>
    </xf>
    <xf numFmtId="0" fontId="27" fillId="46" borderId="31" xfId="0" applyFont="1" applyFill="1" applyBorder="1" applyAlignment="1">
      <alignment horizontal="center" vertical="center" wrapText="1"/>
    </xf>
    <xf numFmtId="2" fontId="27" fillId="36" borderId="11" xfId="0" applyNumberFormat="1" applyFont="1" applyFill="1" applyBorder="1" applyAlignment="1">
      <alignment horizontal="center" vertical="center" wrapText="1"/>
    </xf>
    <xf numFmtId="2" fontId="27" fillId="36" borderId="12" xfId="0" applyNumberFormat="1" applyFont="1" applyFill="1" applyBorder="1" applyAlignment="1">
      <alignment horizontal="center" vertical="center" wrapText="1"/>
    </xf>
    <xf numFmtId="1" fontId="0" fillId="0" borderId="11" xfId="0" applyNumberFormat="1" applyBorder="1" applyAlignment="1">
      <alignment horizontal="right" vertical="center" wrapText="1"/>
    </xf>
    <xf numFmtId="1" fontId="0" fillId="0" borderId="12" xfId="0" applyNumberFormat="1" applyBorder="1" applyAlignment="1">
      <alignment horizontal="right" vertical="center" wrapText="1"/>
    </xf>
    <xf numFmtId="2" fontId="27" fillId="36" borderId="27" xfId="0" applyNumberFormat="1" applyFont="1" applyFill="1" applyBorder="1" applyAlignment="1">
      <alignment horizontal="center" vertical="center" wrapText="1"/>
    </xf>
    <xf numFmtId="2" fontId="27" fillId="36" borderId="16" xfId="0" applyNumberFormat="1" applyFont="1" applyFill="1" applyBorder="1" applyAlignment="1">
      <alignment horizontal="center" vertical="center" wrapText="1"/>
    </xf>
    <xf numFmtId="22" fontId="0" fillId="0" borderId="0" xfId="0" applyNumberFormat="1"/>
    <xf numFmtId="0" fontId="0" fillId="0" borderId="0" xfId="0"/>
    <xf numFmtId="0" fontId="27" fillId="34" borderId="10" xfId="0" applyFont="1" applyFill="1" applyBorder="1"/>
    <xf numFmtId="164" fontId="26" fillId="33" borderId="10" xfId="42" applyNumberFormat="1" applyFont="1" applyFill="1" applyBorder="1" applyAlignment="1">
      <alignment vertical="top" wrapText="1"/>
    </xf>
    <xf numFmtId="0" fontId="26" fillId="35" borderId="10" xfId="42" applyFont="1" applyFill="1" applyBorder="1" applyAlignment="1">
      <alignment vertical="top" wrapText="1"/>
    </xf>
    <xf numFmtId="0" fontId="26" fillId="38" borderId="10" xfId="42" applyFont="1" applyFill="1" applyBorder="1" applyAlignment="1">
      <alignment vertical="top" wrapText="1"/>
    </xf>
    <xf numFmtId="0" fontId="26" fillId="35" borderId="0" xfId="42" applyFont="1" applyFill="1" applyBorder="1" applyAlignment="1">
      <alignment vertical="top" wrapText="1"/>
    </xf>
    <xf numFmtId="0" fontId="26" fillId="38" borderId="0" xfId="42" applyFont="1" applyFill="1" applyBorder="1" applyAlignment="1">
      <alignment vertical="top" wrapText="1"/>
    </xf>
    <xf numFmtId="0" fontId="26" fillId="35" borderId="0" xfId="42" applyFont="1" applyFill="1" applyBorder="1" applyAlignment="1">
      <alignment horizontal="center" vertical="top" wrapText="1"/>
    </xf>
    <xf numFmtId="0" fontId="26" fillId="38" borderId="0" xfId="42" applyFont="1" applyFill="1" applyBorder="1" applyAlignment="1">
      <alignment horizontal="center" vertical="top" wrapText="1"/>
    </xf>
    <xf numFmtId="0" fontId="52" fillId="0" borderId="0" xfId="0" applyFont="1" applyFill="1" applyAlignment="1">
      <alignment wrapText="1"/>
    </xf>
    <xf numFmtId="22" fontId="27" fillId="36" borderId="16" xfId="0" applyNumberFormat="1" applyFont="1" applyFill="1" applyBorder="1" applyAlignment="1">
      <alignment horizontal="center" vertical="center" wrapText="1"/>
    </xf>
    <xf numFmtId="22" fontId="27" fillId="36" borderId="11" xfId="0" applyNumberFormat="1" applyFont="1" applyFill="1" applyBorder="1" applyAlignment="1">
      <alignment horizontal="center" vertical="center" wrapText="1"/>
    </xf>
    <xf numFmtId="22" fontId="0" fillId="0" borderId="11" xfId="0" applyNumberFormat="1" applyBorder="1" applyAlignment="1">
      <alignment horizontal="right" vertical="center" wrapText="1"/>
    </xf>
    <xf numFmtId="0" fontId="44" fillId="0" borderId="0" xfId="0" applyFont="1"/>
    <xf numFmtId="0" fontId="50" fillId="48" borderId="0" xfId="0" applyFont="1" applyFill="1" applyAlignment="1">
      <alignment horizontal="left" vertical="center" wrapText="1" indent="5"/>
    </xf>
    <xf numFmtId="0" fontId="0" fillId="0" borderId="0" xfId="0"/>
    <xf numFmtId="0" fontId="27" fillId="34" borderId="10" xfId="0" applyFont="1" applyFill="1" applyBorder="1"/>
    <xf numFmtId="0" fontId="26" fillId="35" borderId="10" xfId="42" applyFont="1" applyFill="1" applyBorder="1" applyAlignment="1">
      <alignment vertical="top" wrapText="1"/>
    </xf>
    <xf numFmtId="0" fontId="26" fillId="35" borderId="0" xfId="42" applyFont="1" applyFill="1" applyBorder="1" applyAlignment="1">
      <alignment vertical="top" wrapText="1"/>
    </xf>
    <xf numFmtId="164" fontId="26" fillId="33" borderId="10" xfId="42" applyNumberFormat="1" applyFont="1" applyFill="1" applyBorder="1" applyAlignment="1">
      <alignment vertical="top" wrapText="1"/>
    </xf>
    <xf numFmtId="164" fontId="26" fillId="33" borderId="10" xfId="43" applyNumberFormat="1" applyFont="1" applyFill="1" applyBorder="1" applyAlignment="1">
      <alignment vertical="top"/>
    </xf>
    <xf numFmtId="0" fontId="43" fillId="33" borderId="25" xfId="0" applyFont="1" applyFill="1" applyBorder="1" applyAlignment="1">
      <alignment horizontal="center" wrapText="1"/>
    </xf>
    <xf numFmtId="0" fontId="43" fillId="33" borderId="24" xfId="0" applyFont="1" applyFill="1" applyBorder="1" applyAlignment="1">
      <alignment horizontal="center" wrapText="1"/>
    </xf>
    <xf numFmtId="0" fontId="43" fillId="33" borderId="27" xfId="0" applyFont="1" applyFill="1" applyBorder="1" applyAlignment="1">
      <alignment horizontal="center" wrapText="1"/>
    </xf>
    <xf numFmtId="0" fontId="43" fillId="34" borderId="25" xfId="0" applyFont="1" applyFill="1" applyBorder="1" applyAlignment="1">
      <alignment horizontal="center" wrapText="1"/>
    </xf>
    <xf numFmtId="0" fontId="43" fillId="34" borderId="27" xfId="0" applyFont="1" applyFill="1" applyBorder="1" applyAlignment="1">
      <alignment horizontal="center" wrapText="1"/>
    </xf>
    <xf numFmtId="0" fontId="27" fillId="35" borderId="24" xfId="0" applyFont="1" applyFill="1" applyBorder="1" applyAlignment="1">
      <alignment horizontal="center" vertical="center" wrapText="1"/>
    </xf>
    <xf numFmtId="0" fontId="27" fillId="35" borderId="27" xfId="0" applyFont="1" applyFill="1" applyBorder="1" applyAlignment="1">
      <alignment horizontal="center" vertical="center" wrapText="1"/>
    </xf>
    <xf numFmtId="0" fontId="43" fillId="35" borderId="20" xfId="0" applyFont="1" applyFill="1" applyBorder="1" applyAlignment="1">
      <alignment horizontal="center" wrapText="1"/>
    </xf>
    <xf numFmtId="0" fontId="43" fillId="35" borderId="21" xfId="0" applyFont="1" applyFill="1" applyBorder="1" applyAlignment="1">
      <alignment horizontal="center" wrapText="1"/>
    </xf>
    <xf numFmtId="0" fontId="43" fillId="35" borderId="22" xfId="0" applyFont="1" applyFill="1" applyBorder="1" applyAlignment="1">
      <alignment horizontal="center" wrapText="1"/>
    </xf>
    <xf numFmtId="0" fontId="43" fillId="46" borderId="32" xfId="0" applyFont="1" applyFill="1" applyBorder="1" applyAlignment="1">
      <alignment horizontal="center" wrapText="1"/>
    </xf>
    <xf numFmtId="0" fontId="43" fillId="46" borderId="14" xfId="0" applyFont="1" applyFill="1" applyBorder="1" applyAlignment="1">
      <alignment horizontal="center" wrapText="1"/>
    </xf>
    <xf numFmtId="0" fontId="43" fillId="46" borderId="15" xfId="0" applyFont="1" applyFill="1" applyBorder="1" applyAlignment="1">
      <alignment horizontal="center" wrapText="1"/>
    </xf>
    <xf numFmtId="0" fontId="43" fillId="37" borderId="13" xfId="0" applyFont="1" applyFill="1" applyBorder="1" applyAlignment="1">
      <alignment horizontal="center" wrapText="1"/>
    </xf>
    <xf numFmtId="0" fontId="43" fillId="37" borderId="15" xfId="0" applyFont="1" applyFill="1" applyBorder="1" applyAlignment="1">
      <alignment horizontal="center" wrapText="1"/>
    </xf>
    <xf numFmtId="0" fontId="43" fillId="45" borderId="25" xfId="0" applyFont="1" applyFill="1" applyBorder="1" applyAlignment="1">
      <alignment horizontal="center" wrapText="1"/>
    </xf>
    <xf numFmtId="0" fontId="43" fillId="45" borderId="24" xfId="0" applyFont="1" applyFill="1" applyBorder="1" applyAlignment="1">
      <alignment horizontal="center" wrapText="1"/>
    </xf>
    <xf numFmtId="0" fontId="43" fillId="36" borderId="24" xfId="0" applyFont="1" applyFill="1" applyBorder="1" applyAlignment="1">
      <alignment horizontal="center" wrapText="1"/>
    </xf>
    <xf numFmtId="0" fontId="43" fillId="36" borderId="27" xfId="0" applyFont="1" applyFill="1" applyBorder="1" applyAlignment="1">
      <alignment horizontal="center" wrapText="1"/>
    </xf>
    <xf numFmtId="0" fontId="21" fillId="37" borderId="0" xfId="0" applyFont="1" applyFill="1" applyBorder="1" applyAlignment="1">
      <alignment horizontal="center" vertical="center" wrapText="1"/>
    </xf>
    <xf numFmtId="0" fontId="21" fillId="37" borderId="0" xfId="0" applyFont="1" applyFill="1" applyAlignment="1">
      <alignment horizontal="center" vertical="center" wrapText="1"/>
    </xf>
    <xf numFmtId="0" fontId="53" fillId="34" borderId="0" xfId="42" applyFont="1" applyFill="1" applyBorder="1" applyAlignment="1">
      <alignment vertical="top" wrapText="1"/>
    </xf>
  </cellXfs>
  <cellStyles count="724">
    <cellStyle name="20% - Accent1" xfId="19" builtinId="30" customBuiltin="1"/>
    <cellStyle name="20% - Accent1 2" xfId="66"/>
    <cellStyle name="20% - Accent1 2 2" xfId="92"/>
    <cellStyle name="20% - Accent1 2 2 2" xfId="150"/>
    <cellStyle name="20% - Accent1 2 2 2 2" xfId="264"/>
    <cellStyle name="20% - Accent1 2 2 2 2 2" xfId="464"/>
    <cellStyle name="20% - Accent1 2 2 2 2 3" xfId="692"/>
    <cellStyle name="20% - Accent1 2 2 2 3" xfId="364"/>
    <cellStyle name="20% - Accent1 2 2 2 4" xfId="578"/>
    <cellStyle name="20% - Accent1 2 2 3" xfId="214"/>
    <cellStyle name="20% - Accent1 2 2 3 2" xfId="414"/>
    <cellStyle name="20% - Accent1 2 2 3 3" xfId="642"/>
    <cellStyle name="20% - Accent1 2 2 4" xfId="314"/>
    <cellStyle name="20% - Accent1 2 2 5" xfId="528"/>
    <cellStyle name="20% - Accent1 2 3" xfId="135"/>
    <cellStyle name="20% - Accent1 2 3 2" xfId="249"/>
    <cellStyle name="20% - Accent1 2 3 2 2" xfId="449"/>
    <cellStyle name="20% - Accent1 2 3 2 3" xfId="677"/>
    <cellStyle name="20% - Accent1 2 3 3" xfId="349"/>
    <cellStyle name="20% - Accent1 2 3 4" xfId="563"/>
    <cellStyle name="20% - Accent1 2 4" xfId="199"/>
    <cellStyle name="20% - Accent1 2 4 2" xfId="399"/>
    <cellStyle name="20% - Accent1 2 4 3" xfId="627"/>
    <cellStyle name="20% - Accent1 2 5" xfId="299"/>
    <cellStyle name="20% - Accent1 2 6" xfId="513"/>
    <cellStyle name="20% - Accent1 3" xfId="119"/>
    <cellStyle name="20% - Accent1 3 2" xfId="170"/>
    <cellStyle name="20% - Accent1 3 2 2" xfId="284"/>
    <cellStyle name="20% - Accent1 3 2 2 2" xfId="484"/>
    <cellStyle name="20% - Accent1 3 2 2 3" xfId="712"/>
    <cellStyle name="20% - Accent1 3 2 3" xfId="384"/>
    <cellStyle name="20% - Accent1 3 2 4" xfId="598"/>
    <cellStyle name="20% - Accent1 3 3" xfId="234"/>
    <cellStyle name="20% - Accent1 3 3 2" xfId="434"/>
    <cellStyle name="20% - Accent1 3 3 3" xfId="662"/>
    <cellStyle name="20% - Accent1 3 4" xfId="334"/>
    <cellStyle name="20% - Accent1 3 5" xfId="548"/>
    <cellStyle name="20% - Accent1 4" xfId="184"/>
    <cellStyle name="20% - Accent1 4 2" xfId="498"/>
    <cellStyle name="20% - Accent1 4 3" xfId="612"/>
    <cellStyle name="20% - Accent2" xfId="23" builtinId="34" customBuiltin="1"/>
    <cellStyle name="20% - Accent2 2" xfId="70"/>
    <cellStyle name="20% - Accent2 2 2" xfId="94"/>
    <cellStyle name="20% - Accent2 2 2 2" xfId="152"/>
    <cellStyle name="20% - Accent2 2 2 2 2" xfId="266"/>
    <cellStyle name="20% - Accent2 2 2 2 2 2" xfId="466"/>
    <cellStyle name="20% - Accent2 2 2 2 2 3" xfId="694"/>
    <cellStyle name="20% - Accent2 2 2 2 3" xfId="366"/>
    <cellStyle name="20% - Accent2 2 2 2 4" xfId="580"/>
    <cellStyle name="20% - Accent2 2 2 3" xfId="216"/>
    <cellStyle name="20% - Accent2 2 2 3 2" xfId="416"/>
    <cellStyle name="20% - Accent2 2 2 3 3" xfId="644"/>
    <cellStyle name="20% - Accent2 2 2 4" xfId="316"/>
    <cellStyle name="20% - Accent2 2 2 5" xfId="530"/>
    <cellStyle name="20% - Accent2 2 3" xfId="137"/>
    <cellStyle name="20% - Accent2 2 3 2" xfId="251"/>
    <cellStyle name="20% - Accent2 2 3 2 2" xfId="451"/>
    <cellStyle name="20% - Accent2 2 3 2 3" xfId="679"/>
    <cellStyle name="20% - Accent2 2 3 3" xfId="351"/>
    <cellStyle name="20% - Accent2 2 3 4" xfId="565"/>
    <cellStyle name="20% - Accent2 2 4" xfId="201"/>
    <cellStyle name="20% - Accent2 2 4 2" xfId="401"/>
    <cellStyle name="20% - Accent2 2 4 3" xfId="629"/>
    <cellStyle name="20% - Accent2 2 5" xfId="301"/>
    <cellStyle name="20% - Accent2 2 6" xfId="515"/>
    <cellStyle name="20% - Accent2 3" xfId="121"/>
    <cellStyle name="20% - Accent2 3 2" xfId="172"/>
    <cellStyle name="20% - Accent2 3 2 2" xfId="286"/>
    <cellStyle name="20% - Accent2 3 2 2 2" xfId="486"/>
    <cellStyle name="20% - Accent2 3 2 2 3" xfId="714"/>
    <cellStyle name="20% - Accent2 3 2 3" xfId="386"/>
    <cellStyle name="20% - Accent2 3 2 4" xfId="600"/>
    <cellStyle name="20% - Accent2 3 3" xfId="236"/>
    <cellStyle name="20% - Accent2 3 3 2" xfId="436"/>
    <cellStyle name="20% - Accent2 3 3 3" xfId="664"/>
    <cellStyle name="20% - Accent2 3 4" xfId="336"/>
    <cellStyle name="20% - Accent2 3 5" xfId="550"/>
    <cellStyle name="20% - Accent2 4" xfId="186"/>
    <cellStyle name="20% - Accent2 4 2" xfId="500"/>
    <cellStyle name="20% - Accent2 4 3" xfId="614"/>
    <cellStyle name="20% - Accent3" xfId="27" builtinId="38" customBuiltin="1"/>
    <cellStyle name="20% - Accent3 2" xfId="74"/>
    <cellStyle name="20% - Accent3 2 2" xfId="96"/>
    <cellStyle name="20% - Accent3 2 2 2" xfId="154"/>
    <cellStyle name="20% - Accent3 2 2 2 2" xfId="268"/>
    <cellStyle name="20% - Accent3 2 2 2 2 2" xfId="468"/>
    <cellStyle name="20% - Accent3 2 2 2 2 3" xfId="696"/>
    <cellStyle name="20% - Accent3 2 2 2 3" xfId="368"/>
    <cellStyle name="20% - Accent3 2 2 2 4" xfId="582"/>
    <cellStyle name="20% - Accent3 2 2 3" xfId="218"/>
    <cellStyle name="20% - Accent3 2 2 3 2" xfId="418"/>
    <cellStyle name="20% - Accent3 2 2 3 3" xfId="646"/>
    <cellStyle name="20% - Accent3 2 2 4" xfId="318"/>
    <cellStyle name="20% - Accent3 2 2 5" xfId="532"/>
    <cellStyle name="20% - Accent3 2 3" xfId="139"/>
    <cellStyle name="20% - Accent3 2 3 2" xfId="253"/>
    <cellStyle name="20% - Accent3 2 3 2 2" xfId="453"/>
    <cellStyle name="20% - Accent3 2 3 2 3" xfId="681"/>
    <cellStyle name="20% - Accent3 2 3 3" xfId="353"/>
    <cellStyle name="20% - Accent3 2 3 4" xfId="567"/>
    <cellStyle name="20% - Accent3 2 4" xfId="203"/>
    <cellStyle name="20% - Accent3 2 4 2" xfId="403"/>
    <cellStyle name="20% - Accent3 2 4 3" xfId="631"/>
    <cellStyle name="20% - Accent3 2 5" xfId="303"/>
    <cellStyle name="20% - Accent3 2 6" xfId="517"/>
    <cellStyle name="20% - Accent3 3" xfId="123"/>
    <cellStyle name="20% - Accent3 3 2" xfId="174"/>
    <cellStyle name="20% - Accent3 3 2 2" xfId="288"/>
    <cellStyle name="20% - Accent3 3 2 2 2" xfId="488"/>
    <cellStyle name="20% - Accent3 3 2 2 3" xfId="716"/>
    <cellStyle name="20% - Accent3 3 2 3" xfId="388"/>
    <cellStyle name="20% - Accent3 3 2 4" xfId="602"/>
    <cellStyle name="20% - Accent3 3 3" xfId="238"/>
    <cellStyle name="20% - Accent3 3 3 2" xfId="438"/>
    <cellStyle name="20% - Accent3 3 3 3" xfId="666"/>
    <cellStyle name="20% - Accent3 3 4" xfId="338"/>
    <cellStyle name="20% - Accent3 3 5" xfId="552"/>
    <cellStyle name="20% - Accent3 4" xfId="188"/>
    <cellStyle name="20% - Accent3 4 2" xfId="502"/>
    <cellStyle name="20% - Accent3 4 3" xfId="616"/>
    <cellStyle name="20% - Accent4" xfId="31" builtinId="42" customBuiltin="1"/>
    <cellStyle name="20% - Accent4 2" xfId="78"/>
    <cellStyle name="20% - Accent4 2 2" xfId="98"/>
    <cellStyle name="20% - Accent4 2 2 2" xfId="156"/>
    <cellStyle name="20% - Accent4 2 2 2 2" xfId="270"/>
    <cellStyle name="20% - Accent4 2 2 2 2 2" xfId="470"/>
    <cellStyle name="20% - Accent4 2 2 2 2 3" xfId="698"/>
    <cellStyle name="20% - Accent4 2 2 2 3" xfId="370"/>
    <cellStyle name="20% - Accent4 2 2 2 4" xfId="584"/>
    <cellStyle name="20% - Accent4 2 2 3" xfId="220"/>
    <cellStyle name="20% - Accent4 2 2 3 2" xfId="420"/>
    <cellStyle name="20% - Accent4 2 2 3 3" xfId="648"/>
    <cellStyle name="20% - Accent4 2 2 4" xfId="320"/>
    <cellStyle name="20% - Accent4 2 2 5" xfId="534"/>
    <cellStyle name="20% - Accent4 2 3" xfId="141"/>
    <cellStyle name="20% - Accent4 2 3 2" xfId="255"/>
    <cellStyle name="20% - Accent4 2 3 2 2" xfId="455"/>
    <cellStyle name="20% - Accent4 2 3 2 3" xfId="683"/>
    <cellStyle name="20% - Accent4 2 3 3" xfId="355"/>
    <cellStyle name="20% - Accent4 2 3 4" xfId="569"/>
    <cellStyle name="20% - Accent4 2 4" xfId="205"/>
    <cellStyle name="20% - Accent4 2 4 2" xfId="405"/>
    <cellStyle name="20% - Accent4 2 4 3" xfId="633"/>
    <cellStyle name="20% - Accent4 2 5" xfId="305"/>
    <cellStyle name="20% - Accent4 2 6" xfId="519"/>
    <cellStyle name="20% - Accent4 3" xfId="125"/>
    <cellStyle name="20% - Accent4 3 2" xfId="176"/>
    <cellStyle name="20% - Accent4 3 2 2" xfId="290"/>
    <cellStyle name="20% - Accent4 3 2 2 2" xfId="490"/>
    <cellStyle name="20% - Accent4 3 2 2 3" xfId="718"/>
    <cellStyle name="20% - Accent4 3 2 3" xfId="390"/>
    <cellStyle name="20% - Accent4 3 2 4" xfId="604"/>
    <cellStyle name="20% - Accent4 3 3" xfId="240"/>
    <cellStyle name="20% - Accent4 3 3 2" xfId="440"/>
    <cellStyle name="20% - Accent4 3 3 3" xfId="668"/>
    <cellStyle name="20% - Accent4 3 4" xfId="340"/>
    <cellStyle name="20% - Accent4 3 5" xfId="554"/>
    <cellStyle name="20% - Accent4 4" xfId="190"/>
    <cellStyle name="20% - Accent4 4 2" xfId="504"/>
    <cellStyle name="20% - Accent4 4 3" xfId="618"/>
    <cellStyle name="20% - Accent5" xfId="35" builtinId="46" customBuiltin="1"/>
    <cellStyle name="20% - Accent5 2" xfId="82"/>
    <cellStyle name="20% - Accent5 2 2" xfId="100"/>
    <cellStyle name="20% - Accent5 2 2 2" xfId="158"/>
    <cellStyle name="20% - Accent5 2 2 2 2" xfId="272"/>
    <cellStyle name="20% - Accent5 2 2 2 2 2" xfId="472"/>
    <cellStyle name="20% - Accent5 2 2 2 2 3" xfId="700"/>
    <cellStyle name="20% - Accent5 2 2 2 3" xfId="372"/>
    <cellStyle name="20% - Accent5 2 2 2 4" xfId="586"/>
    <cellStyle name="20% - Accent5 2 2 3" xfId="222"/>
    <cellStyle name="20% - Accent5 2 2 3 2" xfId="422"/>
    <cellStyle name="20% - Accent5 2 2 3 3" xfId="650"/>
    <cellStyle name="20% - Accent5 2 2 4" xfId="322"/>
    <cellStyle name="20% - Accent5 2 2 5" xfId="536"/>
    <cellStyle name="20% - Accent5 2 3" xfId="143"/>
    <cellStyle name="20% - Accent5 2 3 2" xfId="257"/>
    <cellStyle name="20% - Accent5 2 3 2 2" xfId="457"/>
    <cellStyle name="20% - Accent5 2 3 2 3" xfId="685"/>
    <cellStyle name="20% - Accent5 2 3 3" xfId="357"/>
    <cellStyle name="20% - Accent5 2 3 4" xfId="571"/>
    <cellStyle name="20% - Accent5 2 4" xfId="207"/>
    <cellStyle name="20% - Accent5 2 4 2" xfId="407"/>
    <cellStyle name="20% - Accent5 2 4 3" xfId="635"/>
    <cellStyle name="20% - Accent5 2 5" xfId="307"/>
    <cellStyle name="20% - Accent5 2 6" xfId="521"/>
    <cellStyle name="20% - Accent5 3" xfId="127"/>
    <cellStyle name="20% - Accent5 3 2" xfId="178"/>
    <cellStyle name="20% - Accent5 3 2 2" xfId="292"/>
    <cellStyle name="20% - Accent5 3 2 2 2" xfId="492"/>
    <cellStyle name="20% - Accent5 3 2 2 3" xfId="720"/>
    <cellStyle name="20% - Accent5 3 2 3" xfId="392"/>
    <cellStyle name="20% - Accent5 3 2 4" xfId="606"/>
    <cellStyle name="20% - Accent5 3 3" xfId="242"/>
    <cellStyle name="20% - Accent5 3 3 2" xfId="442"/>
    <cellStyle name="20% - Accent5 3 3 3" xfId="670"/>
    <cellStyle name="20% - Accent5 3 4" xfId="342"/>
    <cellStyle name="20% - Accent5 3 5" xfId="556"/>
    <cellStyle name="20% - Accent5 4" xfId="192"/>
    <cellStyle name="20% - Accent5 4 2" xfId="506"/>
    <cellStyle name="20% - Accent5 4 3" xfId="620"/>
    <cellStyle name="20% - Accent6" xfId="39" builtinId="50" customBuiltin="1"/>
    <cellStyle name="20% - Accent6 2" xfId="86"/>
    <cellStyle name="20% - Accent6 2 2" xfId="102"/>
    <cellStyle name="20% - Accent6 2 2 2" xfId="160"/>
    <cellStyle name="20% - Accent6 2 2 2 2" xfId="274"/>
    <cellStyle name="20% - Accent6 2 2 2 2 2" xfId="474"/>
    <cellStyle name="20% - Accent6 2 2 2 2 3" xfId="702"/>
    <cellStyle name="20% - Accent6 2 2 2 3" xfId="374"/>
    <cellStyle name="20% - Accent6 2 2 2 4" xfId="588"/>
    <cellStyle name="20% - Accent6 2 2 3" xfId="224"/>
    <cellStyle name="20% - Accent6 2 2 3 2" xfId="424"/>
    <cellStyle name="20% - Accent6 2 2 3 3" xfId="652"/>
    <cellStyle name="20% - Accent6 2 2 4" xfId="324"/>
    <cellStyle name="20% - Accent6 2 2 5" xfId="538"/>
    <cellStyle name="20% - Accent6 2 3" xfId="145"/>
    <cellStyle name="20% - Accent6 2 3 2" xfId="259"/>
    <cellStyle name="20% - Accent6 2 3 2 2" xfId="459"/>
    <cellStyle name="20% - Accent6 2 3 2 3" xfId="687"/>
    <cellStyle name="20% - Accent6 2 3 3" xfId="359"/>
    <cellStyle name="20% - Accent6 2 3 4" xfId="573"/>
    <cellStyle name="20% - Accent6 2 4" xfId="209"/>
    <cellStyle name="20% - Accent6 2 4 2" xfId="409"/>
    <cellStyle name="20% - Accent6 2 4 3" xfId="637"/>
    <cellStyle name="20% - Accent6 2 5" xfId="309"/>
    <cellStyle name="20% - Accent6 2 6" xfId="523"/>
    <cellStyle name="20% - Accent6 3" xfId="129"/>
    <cellStyle name="20% - Accent6 3 2" xfId="180"/>
    <cellStyle name="20% - Accent6 3 2 2" xfId="294"/>
    <cellStyle name="20% - Accent6 3 2 2 2" xfId="494"/>
    <cellStyle name="20% - Accent6 3 2 2 3" xfId="722"/>
    <cellStyle name="20% - Accent6 3 2 3" xfId="394"/>
    <cellStyle name="20% - Accent6 3 2 4" xfId="608"/>
    <cellStyle name="20% - Accent6 3 3" xfId="244"/>
    <cellStyle name="20% - Accent6 3 3 2" xfId="444"/>
    <cellStyle name="20% - Accent6 3 3 3" xfId="672"/>
    <cellStyle name="20% - Accent6 3 4" xfId="344"/>
    <cellStyle name="20% - Accent6 3 5" xfId="558"/>
    <cellStyle name="20% - Accent6 4" xfId="194"/>
    <cellStyle name="20% - Accent6 4 2" xfId="508"/>
    <cellStyle name="20% - Accent6 4 3" xfId="622"/>
    <cellStyle name="40% - Accent1" xfId="20" builtinId="31" customBuiltin="1"/>
    <cellStyle name="40% - Accent1 2" xfId="67"/>
    <cellStyle name="40% - Accent1 2 2" xfId="93"/>
    <cellStyle name="40% - Accent1 2 2 2" xfId="151"/>
    <cellStyle name="40% - Accent1 2 2 2 2" xfId="265"/>
    <cellStyle name="40% - Accent1 2 2 2 2 2" xfId="465"/>
    <cellStyle name="40% - Accent1 2 2 2 2 3" xfId="693"/>
    <cellStyle name="40% - Accent1 2 2 2 3" xfId="365"/>
    <cellStyle name="40% - Accent1 2 2 2 4" xfId="579"/>
    <cellStyle name="40% - Accent1 2 2 3" xfId="215"/>
    <cellStyle name="40% - Accent1 2 2 3 2" xfId="415"/>
    <cellStyle name="40% - Accent1 2 2 3 3" xfId="643"/>
    <cellStyle name="40% - Accent1 2 2 4" xfId="315"/>
    <cellStyle name="40% - Accent1 2 2 5" xfId="529"/>
    <cellStyle name="40% - Accent1 2 3" xfId="136"/>
    <cellStyle name="40% - Accent1 2 3 2" xfId="250"/>
    <cellStyle name="40% - Accent1 2 3 2 2" xfId="450"/>
    <cellStyle name="40% - Accent1 2 3 2 3" xfId="678"/>
    <cellStyle name="40% - Accent1 2 3 3" xfId="350"/>
    <cellStyle name="40% - Accent1 2 3 4" xfId="564"/>
    <cellStyle name="40% - Accent1 2 4" xfId="200"/>
    <cellStyle name="40% - Accent1 2 4 2" xfId="400"/>
    <cellStyle name="40% - Accent1 2 4 3" xfId="628"/>
    <cellStyle name="40% - Accent1 2 5" xfId="300"/>
    <cellStyle name="40% - Accent1 2 6" xfId="514"/>
    <cellStyle name="40% - Accent1 3" xfId="120"/>
    <cellStyle name="40% - Accent1 3 2" xfId="171"/>
    <cellStyle name="40% - Accent1 3 2 2" xfId="285"/>
    <cellStyle name="40% - Accent1 3 2 2 2" xfId="485"/>
    <cellStyle name="40% - Accent1 3 2 2 3" xfId="713"/>
    <cellStyle name="40% - Accent1 3 2 3" xfId="385"/>
    <cellStyle name="40% - Accent1 3 2 4" xfId="599"/>
    <cellStyle name="40% - Accent1 3 3" xfId="235"/>
    <cellStyle name="40% - Accent1 3 3 2" xfId="435"/>
    <cellStyle name="40% - Accent1 3 3 3" xfId="663"/>
    <cellStyle name="40% - Accent1 3 4" xfId="335"/>
    <cellStyle name="40% - Accent1 3 5" xfId="549"/>
    <cellStyle name="40% - Accent1 4" xfId="185"/>
    <cellStyle name="40% - Accent1 4 2" xfId="499"/>
    <cellStyle name="40% - Accent1 4 3" xfId="613"/>
    <cellStyle name="40% - Accent2" xfId="24" builtinId="35" customBuiltin="1"/>
    <cellStyle name="40% - Accent2 2" xfId="71"/>
    <cellStyle name="40% - Accent2 2 2" xfId="95"/>
    <cellStyle name="40% - Accent2 2 2 2" xfId="153"/>
    <cellStyle name="40% - Accent2 2 2 2 2" xfId="267"/>
    <cellStyle name="40% - Accent2 2 2 2 2 2" xfId="467"/>
    <cellStyle name="40% - Accent2 2 2 2 2 3" xfId="695"/>
    <cellStyle name="40% - Accent2 2 2 2 3" xfId="367"/>
    <cellStyle name="40% - Accent2 2 2 2 4" xfId="581"/>
    <cellStyle name="40% - Accent2 2 2 3" xfId="217"/>
    <cellStyle name="40% - Accent2 2 2 3 2" xfId="417"/>
    <cellStyle name="40% - Accent2 2 2 3 3" xfId="645"/>
    <cellStyle name="40% - Accent2 2 2 4" xfId="317"/>
    <cellStyle name="40% - Accent2 2 2 5" xfId="531"/>
    <cellStyle name="40% - Accent2 2 3" xfId="138"/>
    <cellStyle name="40% - Accent2 2 3 2" xfId="252"/>
    <cellStyle name="40% - Accent2 2 3 2 2" xfId="452"/>
    <cellStyle name="40% - Accent2 2 3 2 3" xfId="680"/>
    <cellStyle name="40% - Accent2 2 3 3" xfId="352"/>
    <cellStyle name="40% - Accent2 2 3 4" xfId="566"/>
    <cellStyle name="40% - Accent2 2 4" xfId="202"/>
    <cellStyle name="40% - Accent2 2 4 2" xfId="402"/>
    <cellStyle name="40% - Accent2 2 4 3" xfId="630"/>
    <cellStyle name="40% - Accent2 2 5" xfId="302"/>
    <cellStyle name="40% - Accent2 2 6" xfId="516"/>
    <cellStyle name="40% - Accent2 3" xfId="122"/>
    <cellStyle name="40% - Accent2 3 2" xfId="173"/>
    <cellStyle name="40% - Accent2 3 2 2" xfId="287"/>
    <cellStyle name="40% - Accent2 3 2 2 2" xfId="487"/>
    <cellStyle name="40% - Accent2 3 2 2 3" xfId="715"/>
    <cellStyle name="40% - Accent2 3 2 3" xfId="387"/>
    <cellStyle name="40% - Accent2 3 2 4" xfId="601"/>
    <cellStyle name="40% - Accent2 3 3" xfId="237"/>
    <cellStyle name="40% - Accent2 3 3 2" xfId="437"/>
    <cellStyle name="40% - Accent2 3 3 3" xfId="665"/>
    <cellStyle name="40% - Accent2 3 4" xfId="337"/>
    <cellStyle name="40% - Accent2 3 5" xfId="551"/>
    <cellStyle name="40% - Accent2 4" xfId="187"/>
    <cellStyle name="40% - Accent2 4 2" xfId="501"/>
    <cellStyle name="40% - Accent2 4 3" xfId="615"/>
    <cellStyle name="40% - Accent3" xfId="28" builtinId="39" customBuiltin="1"/>
    <cellStyle name="40% - Accent3 2" xfId="75"/>
    <cellStyle name="40% - Accent3 2 2" xfId="97"/>
    <cellStyle name="40% - Accent3 2 2 2" xfId="155"/>
    <cellStyle name="40% - Accent3 2 2 2 2" xfId="269"/>
    <cellStyle name="40% - Accent3 2 2 2 2 2" xfId="469"/>
    <cellStyle name="40% - Accent3 2 2 2 2 3" xfId="697"/>
    <cellStyle name="40% - Accent3 2 2 2 3" xfId="369"/>
    <cellStyle name="40% - Accent3 2 2 2 4" xfId="583"/>
    <cellStyle name="40% - Accent3 2 2 3" xfId="219"/>
    <cellStyle name="40% - Accent3 2 2 3 2" xfId="419"/>
    <cellStyle name="40% - Accent3 2 2 3 3" xfId="647"/>
    <cellStyle name="40% - Accent3 2 2 4" xfId="319"/>
    <cellStyle name="40% - Accent3 2 2 5" xfId="533"/>
    <cellStyle name="40% - Accent3 2 3" xfId="140"/>
    <cellStyle name="40% - Accent3 2 3 2" xfId="254"/>
    <cellStyle name="40% - Accent3 2 3 2 2" xfId="454"/>
    <cellStyle name="40% - Accent3 2 3 2 3" xfId="682"/>
    <cellStyle name="40% - Accent3 2 3 3" xfId="354"/>
    <cellStyle name="40% - Accent3 2 3 4" xfId="568"/>
    <cellStyle name="40% - Accent3 2 4" xfId="204"/>
    <cellStyle name="40% - Accent3 2 4 2" xfId="404"/>
    <cellStyle name="40% - Accent3 2 4 3" xfId="632"/>
    <cellStyle name="40% - Accent3 2 5" xfId="304"/>
    <cellStyle name="40% - Accent3 2 6" xfId="518"/>
    <cellStyle name="40% - Accent3 3" xfId="124"/>
    <cellStyle name="40% - Accent3 3 2" xfId="175"/>
    <cellStyle name="40% - Accent3 3 2 2" xfId="289"/>
    <cellStyle name="40% - Accent3 3 2 2 2" xfId="489"/>
    <cellStyle name="40% - Accent3 3 2 2 3" xfId="717"/>
    <cellStyle name="40% - Accent3 3 2 3" xfId="389"/>
    <cellStyle name="40% - Accent3 3 2 4" xfId="603"/>
    <cellStyle name="40% - Accent3 3 3" xfId="239"/>
    <cellStyle name="40% - Accent3 3 3 2" xfId="439"/>
    <cellStyle name="40% - Accent3 3 3 3" xfId="667"/>
    <cellStyle name="40% - Accent3 3 4" xfId="339"/>
    <cellStyle name="40% - Accent3 3 5" xfId="553"/>
    <cellStyle name="40% - Accent3 4" xfId="189"/>
    <cellStyle name="40% - Accent3 4 2" xfId="503"/>
    <cellStyle name="40% - Accent3 4 3" xfId="617"/>
    <cellStyle name="40% - Accent4" xfId="32" builtinId="43" customBuiltin="1"/>
    <cellStyle name="40% - Accent4 2" xfId="79"/>
    <cellStyle name="40% - Accent4 2 2" xfId="99"/>
    <cellStyle name="40% - Accent4 2 2 2" xfId="157"/>
    <cellStyle name="40% - Accent4 2 2 2 2" xfId="271"/>
    <cellStyle name="40% - Accent4 2 2 2 2 2" xfId="471"/>
    <cellStyle name="40% - Accent4 2 2 2 2 3" xfId="699"/>
    <cellStyle name="40% - Accent4 2 2 2 3" xfId="371"/>
    <cellStyle name="40% - Accent4 2 2 2 4" xfId="585"/>
    <cellStyle name="40% - Accent4 2 2 3" xfId="221"/>
    <cellStyle name="40% - Accent4 2 2 3 2" xfId="421"/>
    <cellStyle name="40% - Accent4 2 2 3 3" xfId="649"/>
    <cellStyle name="40% - Accent4 2 2 4" xfId="321"/>
    <cellStyle name="40% - Accent4 2 2 5" xfId="535"/>
    <cellStyle name="40% - Accent4 2 3" xfId="142"/>
    <cellStyle name="40% - Accent4 2 3 2" xfId="256"/>
    <cellStyle name="40% - Accent4 2 3 2 2" xfId="456"/>
    <cellStyle name="40% - Accent4 2 3 2 3" xfId="684"/>
    <cellStyle name="40% - Accent4 2 3 3" xfId="356"/>
    <cellStyle name="40% - Accent4 2 3 4" xfId="570"/>
    <cellStyle name="40% - Accent4 2 4" xfId="206"/>
    <cellStyle name="40% - Accent4 2 4 2" xfId="406"/>
    <cellStyle name="40% - Accent4 2 4 3" xfId="634"/>
    <cellStyle name="40% - Accent4 2 5" xfId="306"/>
    <cellStyle name="40% - Accent4 2 6" xfId="520"/>
    <cellStyle name="40% - Accent4 3" xfId="126"/>
    <cellStyle name="40% - Accent4 3 2" xfId="177"/>
    <cellStyle name="40% - Accent4 3 2 2" xfId="291"/>
    <cellStyle name="40% - Accent4 3 2 2 2" xfId="491"/>
    <cellStyle name="40% - Accent4 3 2 2 3" xfId="719"/>
    <cellStyle name="40% - Accent4 3 2 3" xfId="391"/>
    <cellStyle name="40% - Accent4 3 2 4" xfId="605"/>
    <cellStyle name="40% - Accent4 3 3" xfId="241"/>
    <cellStyle name="40% - Accent4 3 3 2" xfId="441"/>
    <cellStyle name="40% - Accent4 3 3 3" xfId="669"/>
    <cellStyle name="40% - Accent4 3 4" xfId="341"/>
    <cellStyle name="40% - Accent4 3 5" xfId="555"/>
    <cellStyle name="40% - Accent4 4" xfId="191"/>
    <cellStyle name="40% - Accent4 4 2" xfId="505"/>
    <cellStyle name="40% - Accent4 4 3" xfId="619"/>
    <cellStyle name="40% - Accent5" xfId="36" builtinId="47" customBuiltin="1"/>
    <cellStyle name="40% - Accent5 2" xfId="83"/>
    <cellStyle name="40% - Accent5 2 2" xfId="101"/>
    <cellStyle name="40% - Accent5 2 2 2" xfId="159"/>
    <cellStyle name="40% - Accent5 2 2 2 2" xfId="273"/>
    <cellStyle name="40% - Accent5 2 2 2 2 2" xfId="473"/>
    <cellStyle name="40% - Accent5 2 2 2 2 3" xfId="701"/>
    <cellStyle name="40% - Accent5 2 2 2 3" xfId="373"/>
    <cellStyle name="40% - Accent5 2 2 2 4" xfId="587"/>
    <cellStyle name="40% - Accent5 2 2 3" xfId="223"/>
    <cellStyle name="40% - Accent5 2 2 3 2" xfId="423"/>
    <cellStyle name="40% - Accent5 2 2 3 3" xfId="651"/>
    <cellStyle name="40% - Accent5 2 2 4" xfId="323"/>
    <cellStyle name="40% - Accent5 2 2 5" xfId="537"/>
    <cellStyle name="40% - Accent5 2 3" xfId="144"/>
    <cellStyle name="40% - Accent5 2 3 2" xfId="258"/>
    <cellStyle name="40% - Accent5 2 3 2 2" xfId="458"/>
    <cellStyle name="40% - Accent5 2 3 2 3" xfId="686"/>
    <cellStyle name="40% - Accent5 2 3 3" xfId="358"/>
    <cellStyle name="40% - Accent5 2 3 4" xfId="572"/>
    <cellStyle name="40% - Accent5 2 4" xfId="208"/>
    <cellStyle name="40% - Accent5 2 4 2" xfId="408"/>
    <cellStyle name="40% - Accent5 2 4 3" xfId="636"/>
    <cellStyle name="40% - Accent5 2 5" xfId="308"/>
    <cellStyle name="40% - Accent5 2 6" xfId="522"/>
    <cellStyle name="40% - Accent5 3" xfId="128"/>
    <cellStyle name="40% - Accent5 3 2" xfId="179"/>
    <cellStyle name="40% - Accent5 3 2 2" xfId="293"/>
    <cellStyle name="40% - Accent5 3 2 2 2" xfId="493"/>
    <cellStyle name="40% - Accent5 3 2 2 3" xfId="721"/>
    <cellStyle name="40% - Accent5 3 2 3" xfId="393"/>
    <cellStyle name="40% - Accent5 3 2 4" xfId="607"/>
    <cellStyle name="40% - Accent5 3 3" xfId="243"/>
    <cellStyle name="40% - Accent5 3 3 2" xfId="443"/>
    <cellStyle name="40% - Accent5 3 3 3" xfId="671"/>
    <cellStyle name="40% - Accent5 3 4" xfId="343"/>
    <cellStyle name="40% - Accent5 3 5" xfId="557"/>
    <cellStyle name="40% - Accent5 4" xfId="193"/>
    <cellStyle name="40% - Accent5 4 2" xfId="507"/>
    <cellStyle name="40% - Accent5 4 3" xfId="621"/>
    <cellStyle name="40% - Accent6" xfId="40" builtinId="51" customBuiltin="1"/>
    <cellStyle name="40% - Accent6 2" xfId="87"/>
    <cellStyle name="40% - Accent6 2 2" xfId="103"/>
    <cellStyle name="40% - Accent6 2 2 2" xfId="161"/>
    <cellStyle name="40% - Accent6 2 2 2 2" xfId="275"/>
    <cellStyle name="40% - Accent6 2 2 2 2 2" xfId="475"/>
    <cellStyle name="40% - Accent6 2 2 2 2 3" xfId="703"/>
    <cellStyle name="40% - Accent6 2 2 2 3" xfId="375"/>
    <cellStyle name="40% - Accent6 2 2 2 4" xfId="589"/>
    <cellStyle name="40% - Accent6 2 2 3" xfId="225"/>
    <cellStyle name="40% - Accent6 2 2 3 2" xfId="425"/>
    <cellStyle name="40% - Accent6 2 2 3 3" xfId="653"/>
    <cellStyle name="40% - Accent6 2 2 4" xfId="325"/>
    <cellStyle name="40% - Accent6 2 2 5" xfId="539"/>
    <cellStyle name="40% - Accent6 2 3" xfId="146"/>
    <cellStyle name="40% - Accent6 2 3 2" xfId="260"/>
    <cellStyle name="40% - Accent6 2 3 2 2" xfId="460"/>
    <cellStyle name="40% - Accent6 2 3 2 3" xfId="688"/>
    <cellStyle name="40% - Accent6 2 3 3" xfId="360"/>
    <cellStyle name="40% - Accent6 2 3 4" xfId="574"/>
    <cellStyle name="40% - Accent6 2 4" xfId="210"/>
    <cellStyle name="40% - Accent6 2 4 2" xfId="410"/>
    <cellStyle name="40% - Accent6 2 4 3" xfId="638"/>
    <cellStyle name="40% - Accent6 2 5" xfId="310"/>
    <cellStyle name="40% - Accent6 2 6" xfId="524"/>
    <cellStyle name="40% - Accent6 3" xfId="130"/>
    <cellStyle name="40% - Accent6 3 2" xfId="181"/>
    <cellStyle name="40% - Accent6 3 2 2" xfId="295"/>
    <cellStyle name="40% - Accent6 3 2 2 2" xfId="495"/>
    <cellStyle name="40% - Accent6 3 2 2 3" xfId="723"/>
    <cellStyle name="40% - Accent6 3 2 3" xfId="395"/>
    <cellStyle name="40% - Accent6 3 2 4" xfId="609"/>
    <cellStyle name="40% - Accent6 3 3" xfId="245"/>
    <cellStyle name="40% - Accent6 3 3 2" xfId="445"/>
    <cellStyle name="40% - Accent6 3 3 3" xfId="673"/>
    <cellStyle name="40% - Accent6 3 4" xfId="345"/>
    <cellStyle name="40% - Accent6 3 5" xfId="559"/>
    <cellStyle name="40% - Accent6 4" xfId="195"/>
    <cellStyle name="40% - Accent6 4 2" xfId="509"/>
    <cellStyle name="40% - Accent6 4 3" xfId="623"/>
    <cellStyle name="60% - Accent1" xfId="21" builtinId="32" customBuiltin="1"/>
    <cellStyle name="60% - Accent1 2" xfId="68"/>
    <cellStyle name="60% - Accent2" xfId="25" builtinId="36" customBuiltin="1"/>
    <cellStyle name="60% - Accent2 2" xfId="72"/>
    <cellStyle name="60% - Accent3" xfId="29" builtinId="40" customBuiltin="1"/>
    <cellStyle name="60% - Accent3 2" xfId="76"/>
    <cellStyle name="60% - Accent4" xfId="33" builtinId="44" customBuiltin="1"/>
    <cellStyle name="60% - Accent4 2" xfId="80"/>
    <cellStyle name="60% - Accent5" xfId="37" builtinId="48" customBuiltin="1"/>
    <cellStyle name="60% - Accent5 2" xfId="84"/>
    <cellStyle name="60% - Accent6" xfId="41" builtinId="52" customBuiltin="1"/>
    <cellStyle name="60% - Accent6 2" xfId="88"/>
    <cellStyle name="Accent1" xfId="18" builtinId="29" customBuiltin="1"/>
    <cellStyle name="Accent1 2" xfId="65"/>
    <cellStyle name="Accent2" xfId="22" builtinId="33" customBuiltin="1"/>
    <cellStyle name="Accent2 2" xfId="69"/>
    <cellStyle name="Accent3" xfId="26" builtinId="37" customBuiltin="1"/>
    <cellStyle name="Accent3 2" xfId="73"/>
    <cellStyle name="Accent4" xfId="30" builtinId="41" customBuiltin="1"/>
    <cellStyle name="Accent4 2" xfId="77"/>
    <cellStyle name="Accent5" xfId="34" builtinId="45" customBuiltin="1"/>
    <cellStyle name="Accent5 2" xfId="81"/>
    <cellStyle name="Accent6" xfId="38" builtinId="49" customBuiltin="1"/>
    <cellStyle name="Accent6 2" xfId="85"/>
    <cellStyle name="Bad" xfId="7" builtinId="27" customBuiltin="1"/>
    <cellStyle name="Bad 2" xfId="54"/>
    <cellStyle name="Calculation" xfId="11" builtinId="22" customBuiltin="1"/>
    <cellStyle name="Calculation 2" xfId="58"/>
    <cellStyle name="Check Cell" xfId="13" builtinId="23" customBuiltin="1"/>
    <cellStyle name="Check Cell 2" xfId="60"/>
    <cellStyle name="Explanatory Text" xfId="16" builtinId="53" customBuiltin="1"/>
    <cellStyle name="Explanatory Text 2" xfId="63"/>
    <cellStyle name="Good" xfId="6" builtinId="26" customBuiltin="1"/>
    <cellStyle name="Good 2" xfId="53"/>
    <cellStyle name="Heading 1" xfId="2" builtinId="16" customBuiltin="1"/>
    <cellStyle name="Heading 1 2" xfId="49"/>
    <cellStyle name="Heading 2" xfId="3" builtinId="17" customBuiltin="1"/>
    <cellStyle name="Heading 2 2" xfId="50"/>
    <cellStyle name="Heading 3" xfId="4" builtinId="18" customBuiltin="1"/>
    <cellStyle name="Heading 3 2" xfId="51"/>
    <cellStyle name="Heading 4" xfId="5" builtinId="19" customBuiltin="1"/>
    <cellStyle name="Heading 4 2" xfId="52"/>
    <cellStyle name="Hyperlink" xfId="131" builtinId="8"/>
    <cellStyle name="Hyperlink 2" xfId="105"/>
    <cellStyle name="Input" xfId="9" builtinId="20" customBuiltin="1"/>
    <cellStyle name="Input 2" xfId="56"/>
    <cellStyle name="Linked Cell" xfId="12" builtinId="24" customBuiltin="1"/>
    <cellStyle name="Linked Cell 2" xfId="59"/>
    <cellStyle name="Neutral" xfId="8" builtinId="28" customBuiltin="1"/>
    <cellStyle name="Neutral 2" xfId="55"/>
    <cellStyle name="Normal" xfId="0" builtinId="0"/>
    <cellStyle name="Normal 10" xfId="117"/>
    <cellStyle name="Normal 10 2" xfId="168"/>
    <cellStyle name="Normal 10 2 2" xfId="282"/>
    <cellStyle name="Normal 10 2 2 2" xfId="482"/>
    <cellStyle name="Normal 10 2 2 3" xfId="710"/>
    <cellStyle name="Normal 10 2 3" xfId="382"/>
    <cellStyle name="Normal 10 2 4" xfId="596"/>
    <cellStyle name="Normal 10 3" xfId="232"/>
    <cellStyle name="Normal 10 3 2" xfId="432"/>
    <cellStyle name="Normal 10 3 3" xfId="660"/>
    <cellStyle name="Normal 10 4" xfId="332"/>
    <cellStyle name="Normal 10 5" xfId="546"/>
    <cellStyle name="Normal 11" xfId="182"/>
    <cellStyle name="Normal 11 2" xfId="496"/>
    <cellStyle name="Normal 11 3" xfId="610"/>
    <cellStyle name="Normal 2" xfId="43"/>
    <cellStyle name="Normal 2 2" xfId="46"/>
    <cellStyle name="Normal 2 2 2" xfId="107"/>
    <cellStyle name="Normal 2 3" xfId="106"/>
    <cellStyle name="Normal 2 3 2" xfId="163"/>
    <cellStyle name="Normal 2 3 2 2" xfId="277"/>
    <cellStyle name="Normal 2 3 2 2 2" xfId="477"/>
    <cellStyle name="Normal 2 3 2 2 3" xfId="705"/>
    <cellStyle name="Normal 2 3 2 3" xfId="377"/>
    <cellStyle name="Normal 2 3 2 4" xfId="591"/>
    <cellStyle name="Normal 2 3 3" xfId="227"/>
    <cellStyle name="Normal 2 3 3 2" xfId="427"/>
    <cellStyle name="Normal 2 3 3 3" xfId="655"/>
    <cellStyle name="Normal 2 3 4" xfId="327"/>
    <cellStyle name="Normal 2 3 5" xfId="541"/>
    <cellStyle name="Normal 2 4" xfId="112"/>
    <cellStyle name="Normal 2 4 2" xfId="166"/>
    <cellStyle name="Normal 2 4 2 2" xfId="280"/>
    <cellStyle name="Normal 2 4 2 2 2" xfId="480"/>
    <cellStyle name="Normal 2 4 2 2 3" xfId="708"/>
    <cellStyle name="Normal 2 4 2 3" xfId="380"/>
    <cellStyle name="Normal 2 4 2 4" xfId="594"/>
    <cellStyle name="Normal 2 4 3" xfId="230"/>
    <cellStyle name="Normal 2 4 3 2" xfId="430"/>
    <cellStyle name="Normal 2 4 3 3" xfId="658"/>
    <cellStyle name="Normal 2 4 4" xfId="330"/>
    <cellStyle name="Normal 2 4 5" xfId="544"/>
    <cellStyle name="Normal 3" xfId="44"/>
    <cellStyle name="Normal 3 2" xfId="108"/>
    <cellStyle name="Normal 3 2 2" xfId="164"/>
    <cellStyle name="Normal 3 2 2 2" xfId="278"/>
    <cellStyle name="Normal 3 2 2 2 2" xfId="478"/>
    <cellStyle name="Normal 3 2 2 2 3" xfId="706"/>
    <cellStyle name="Normal 3 2 2 3" xfId="378"/>
    <cellStyle name="Normal 3 2 2 4" xfId="592"/>
    <cellStyle name="Normal 3 2 3" xfId="228"/>
    <cellStyle name="Normal 3 2 3 2" xfId="428"/>
    <cellStyle name="Normal 3 2 3 3" xfId="656"/>
    <cellStyle name="Normal 3 2 4" xfId="328"/>
    <cellStyle name="Normal 3 2 5" xfId="542"/>
    <cellStyle name="Normal 3 3" xfId="113"/>
    <cellStyle name="Normal 3 3 2" xfId="167"/>
    <cellStyle name="Normal 3 3 2 2" xfId="281"/>
    <cellStyle name="Normal 3 3 2 2 2" xfId="481"/>
    <cellStyle name="Normal 3 3 2 2 3" xfId="709"/>
    <cellStyle name="Normal 3 3 2 3" xfId="381"/>
    <cellStyle name="Normal 3 3 2 4" xfId="595"/>
    <cellStyle name="Normal 3 3 3" xfId="231"/>
    <cellStyle name="Normal 3 3 3 2" xfId="431"/>
    <cellStyle name="Normal 3 3 3 3" xfId="659"/>
    <cellStyle name="Normal 3 3 4" xfId="331"/>
    <cellStyle name="Normal 3 3 5" xfId="545"/>
    <cellStyle name="Normal 4" xfId="45"/>
    <cellStyle name="Normal 4 2" xfId="89"/>
    <cellStyle name="Normal 4 2 2" xfId="147"/>
    <cellStyle name="Normal 4 2 2 2" xfId="261"/>
    <cellStyle name="Normal 4 2 2 2 2" xfId="461"/>
    <cellStyle name="Normal 4 2 2 2 3" xfId="689"/>
    <cellStyle name="Normal 4 2 2 3" xfId="361"/>
    <cellStyle name="Normal 4 2 2 4" xfId="575"/>
    <cellStyle name="Normal 4 2 3" xfId="211"/>
    <cellStyle name="Normal 4 2 3 2" xfId="411"/>
    <cellStyle name="Normal 4 2 3 3" xfId="639"/>
    <cellStyle name="Normal 4 2 4" xfId="311"/>
    <cellStyle name="Normal 4 2 5" xfId="525"/>
    <cellStyle name="Normal 4 3" xfId="109"/>
    <cellStyle name="Normal 4 4" xfId="132"/>
    <cellStyle name="Normal 4 4 2" xfId="246"/>
    <cellStyle name="Normal 4 4 2 2" xfId="446"/>
    <cellStyle name="Normal 4 4 2 3" xfId="674"/>
    <cellStyle name="Normal 4 4 3" xfId="346"/>
    <cellStyle name="Normal 4 4 4" xfId="560"/>
    <cellStyle name="Normal 4 5" xfId="196"/>
    <cellStyle name="Normal 4 5 2" xfId="396"/>
    <cellStyle name="Normal 4 5 3" xfId="624"/>
    <cellStyle name="Normal 4 6" xfId="296"/>
    <cellStyle name="Normal 4 7" xfId="510"/>
    <cellStyle name="Normal 5" xfId="47"/>
    <cellStyle name="Normal 5 2" xfId="110"/>
    <cellStyle name="Normal 5 2 2" xfId="114"/>
    <cellStyle name="Normal 5 3" xfId="115"/>
    <cellStyle name="Normal 5 3 2" xfId="116"/>
    <cellStyle name="Normal 6" xfId="42"/>
    <cellStyle name="Normal 7" xfId="48"/>
    <cellStyle name="Normal 7 2" xfId="90"/>
    <cellStyle name="Normal 7 2 2" xfId="148"/>
    <cellStyle name="Normal 7 2 2 2" xfId="262"/>
    <cellStyle name="Normal 7 2 2 2 2" xfId="462"/>
    <cellStyle name="Normal 7 2 2 2 3" xfId="690"/>
    <cellStyle name="Normal 7 2 2 3" xfId="362"/>
    <cellStyle name="Normal 7 2 2 4" xfId="576"/>
    <cellStyle name="Normal 7 2 3" xfId="212"/>
    <cellStyle name="Normal 7 2 3 2" xfId="412"/>
    <cellStyle name="Normal 7 2 3 3" xfId="640"/>
    <cellStyle name="Normal 7 2 4" xfId="312"/>
    <cellStyle name="Normal 7 2 5" xfId="526"/>
    <cellStyle name="Normal 7 3" xfId="133"/>
    <cellStyle name="Normal 7 3 2" xfId="247"/>
    <cellStyle name="Normal 7 3 2 2" xfId="447"/>
    <cellStyle name="Normal 7 3 2 3" xfId="675"/>
    <cellStyle name="Normal 7 3 3" xfId="347"/>
    <cellStyle name="Normal 7 3 4" xfId="561"/>
    <cellStyle name="Normal 7 4" xfId="197"/>
    <cellStyle name="Normal 7 4 2" xfId="397"/>
    <cellStyle name="Normal 7 4 3" xfId="625"/>
    <cellStyle name="Normal 7 5" xfId="297"/>
    <cellStyle name="Normal 7 6" xfId="511"/>
    <cellStyle name="Normal 8" xfId="104"/>
    <cellStyle name="Normal 8 2" xfId="162"/>
    <cellStyle name="Normal 8 2 2" xfId="276"/>
    <cellStyle name="Normal 8 2 2 2" xfId="476"/>
    <cellStyle name="Normal 8 2 2 3" xfId="704"/>
    <cellStyle name="Normal 8 2 3" xfId="376"/>
    <cellStyle name="Normal 8 2 4" xfId="590"/>
    <cellStyle name="Normal 8 3" xfId="226"/>
    <cellStyle name="Normal 8 3 2" xfId="426"/>
    <cellStyle name="Normal 8 3 3" xfId="654"/>
    <cellStyle name="Normal 8 4" xfId="326"/>
    <cellStyle name="Normal 8 5" xfId="540"/>
    <cellStyle name="Normal 9" xfId="111"/>
    <cellStyle name="Normal 9 2" xfId="165"/>
    <cellStyle name="Normal 9 2 2" xfId="279"/>
    <cellStyle name="Normal 9 2 2 2" xfId="479"/>
    <cellStyle name="Normal 9 2 2 3" xfId="707"/>
    <cellStyle name="Normal 9 2 3" xfId="379"/>
    <cellStyle name="Normal 9 2 4" xfId="593"/>
    <cellStyle name="Normal 9 3" xfId="229"/>
    <cellStyle name="Normal 9 3 2" xfId="429"/>
    <cellStyle name="Normal 9 3 3" xfId="657"/>
    <cellStyle name="Normal 9 4" xfId="329"/>
    <cellStyle name="Normal 9 5" xfId="543"/>
    <cellStyle name="Note" xfId="15" builtinId="10" customBuiltin="1"/>
    <cellStyle name="Note 2" xfId="62"/>
    <cellStyle name="Note 2 2" xfId="91"/>
    <cellStyle name="Note 2 2 2" xfId="149"/>
    <cellStyle name="Note 2 2 2 2" xfId="263"/>
    <cellStyle name="Note 2 2 2 2 2" xfId="463"/>
    <cellStyle name="Note 2 2 2 2 3" xfId="691"/>
    <cellStyle name="Note 2 2 2 3" xfId="363"/>
    <cellStyle name="Note 2 2 2 4" xfId="577"/>
    <cellStyle name="Note 2 2 3" xfId="213"/>
    <cellStyle name="Note 2 2 3 2" xfId="413"/>
    <cellStyle name="Note 2 2 3 3" xfId="641"/>
    <cellStyle name="Note 2 2 4" xfId="313"/>
    <cellStyle name="Note 2 2 5" xfId="527"/>
    <cellStyle name="Note 2 3" xfId="134"/>
    <cellStyle name="Note 2 3 2" xfId="248"/>
    <cellStyle name="Note 2 3 2 2" xfId="448"/>
    <cellStyle name="Note 2 3 2 3" xfId="676"/>
    <cellStyle name="Note 2 3 3" xfId="348"/>
    <cellStyle name="Note 2 3 4" xfId="562"/>
    <cellStyle name="Note 2 4" xfId="198"/>
    <cellStyle name="Note 2 4 2" xfId="398"/>
    <cellStyle name="Note 2 4 3" xfId="626"/>
    <cellStyle name="Note 2 5" xfId="298"/>
    <cellStyle name="Note 2 6" xfId="512"/>
    <cellStyle name="Note 3" xfId="118"/>
    <cellStyle name="Note 3 2" xfId="169"/>
    <cellStyle name="Note 3 2 2" xfId="283"/>
    <cellStyle name="Note 3 2 2 2" xfId="483"/>
    <cellStyle name="Note 3 2 2 3" xfId="711"/>
    <cellStyle name="Note 3 2 3" xfId="383"/>
    <cellStyle name="Note 3 2 4" xfId="597"/>
    <cellStyle name="Note 3 3" xfId="233"/>
    <cellStyle name="Note 3 3 2" xfId="433"/>
    <cellStyle name="Note 3 3 3" xfId="661"/>
    <cellStyle name="Note 3 4" xfId="333"/>
    <cellStyle name="Note 3 5" xfId="547"/>
    <cellStyle name="Note 4" xfId="183"/>
    <cellStyle name="Note 4 2" xfId="497"/>
    <cellStyle name="Note 4 3" xfId="611"/>
    <cellStyle name="Output" xfId="10" builtinId="21" customBuiltin="1"/>
    <cellStyle name="Output 2" xfId="57"/>
    <cellStyle name="Title" xfId="1" builtinId="15" customBuiltin="1"/>
    <cellStyle name="Total" xfId="17" builtinId="25" customBuiltin="1"/>
    <cellStyle name="Total 2" xfId="64"/>
    <cellStyle name="Warning Text" xfId="14" builtinId="11" customBuiltin="1"/>
    <cellStyle name="Warning Text 2" xfId="61"/>
  </cellStyles>
  <dxfs count="28">
    <dxf>
      <fill>
        <patternFill>
          <bgColor theme="5"/>
        </patternFill>
      </fill>
    </dxf>
    <dxf>
      <fill>
        <patternFill>
          <bgColor theme="6"/>
        </patternFill>
      </fill>
    </dxf>
    <dxf>
      <fill>
        <patternFill>
          <bgColor theme="9"/>
        </patternFill>
      </fill>
    </dxf>
    <dxf>
      <fill>
        <patternFill>
          <bgColor theme="9"/>
        </patternFill>
      </fill>
    </dxf>
    <dxf>
      <fill>
        <patternFill>
          <bgColor theme="9"/>
        </patternFill>
      </fill>
    </dxf>
    <dxf>
      <fill>
        <patternFill>
          <bgColor theme="5" tint="0.39994506668294322"/>
        </patternFill>
      </fill>
    </dxf>
    <dxf>
      <fill>
        <patternFill>
          <bgColor theme="5"/>
        </patternFill>
      </fill>
    </dxf>
    <dxf>
      <fill>
        <patternFill>
          <bgColor theme="5"/>
        </patternFill>
      </fill>
    </dxf>
    <dxf>
      <fill>
        <patternFill>
          <bgColor theme="6"/>
        </patternFill>
      </fill>
    </dxf>
    <dxf>
      <font>
        <color theme="3" tint="-0.24994659260841701"/>
      </font>
      <fill>
        <patternFill>
          <bgColor theme="3" tint="0.79998168889431442"/>
        </patternFill>
      </fill>
    </dxf>
    <dxf>
      <font>
        <color rgb="FF9C0006"/>
      </font>
      <fill>
        <patternFill>
          <bgColor rgb="FFFFC7CE"/>
        </patternFill>
      </fill>
    </dxf>
    <dxf>
      <font>
        <color rgb="FF006100"/>
      </font>
      <fill>
        <patternFill>
          <bgColor rgb="FFC6EFCE"/>
        </patternFill>
      </fill>
    </dxf>
    <dxf>
      <font>
        <color auto="1"/>
      </font>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ont>
        <color auto="1"/>
      </font>
      <fill>
        <patternFill patternType="solid">
          <bgColor theme="6" tint="-0.24994659260841701"/>
        </patternFill>
      </fill>
    </dxf>
    <dxf>
      <fill>
        <patternFill>
          <bgColor theme="0" tint="-0.24994659260841701"/>
        </patternFill>
      </fill>
    </dxf>
    <dxf>
      <fill>
        <patternFill>
          <bgColor theme="0" tint="-0.34998626667073579"/>
        </patternFill>
      </fill>
    </dxf>
    <dxf>
      <font>
        <color auto="1"/>
      </font>
      <fill>
        <patternFill patternType="solid">
          <bgColor rgb="FF369A38"/>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patternType="solid">
          <bgColor theme="0" tint="-0.14996795556505021"/>
        </patternFill>
      </fill>
    </dxf>
  </dxfs>
  <tableStyles count="2" defaultTableStyle="TableStyleMedium2" defaultPivotStyle="PivotStyleLight16">
    <tableStyle name="Table Style 1" pivot="0" count="0"/>
    <tableStyle name="Table Style 2" pivot="0" count="1">
      <tableStyleElement type="firstColumnStripe" dxfId="27"/>
    </tableStyle>
  </tableStyles>
  <colors>
    <mruColors>
      <color rgb="FF369A38"/>
      <color rgb="FF005C00"/>
      <color rgb="FF006100"/>
      <color rgb="FFC6EFCE"/>
      <color rgb="FFCCFFCC"/>
      <color rgb="FFB8FEE7"/>
      <color rgb="FFEEFDB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improvement.nhs.uk/resources/national-tariff-17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2"/>
  <sheetViews>
    <sheetView showGridLines="0" tabSelected="1" workbookViewId="0"/>
  </sheetViews>
  <sheetFormatPr defaultRowHeight="15" x14ac:dyDescent="0.25"/>
  <cols>
    <col min="1" max="1" width="128" style="87" customWidth="1"/>
    <col min="2" max="16384" width="9.140625" style="108"/>
  </cols>
  <sheetData>
    <row r="2" spans="1:1" ht="33" x14ac:dyDescent="0.45">
      <c r="A2" s="107" t="s">
        <v>721</v>
      </c>
    </row>
    <row r="3" spans="1:1" ht="33" x14ac:dyDescent="0.45">
      <c r="A3" s="107" t="s">
        <v>812</v>
      </c>
    </row>
    <row r="5" spans="1:1" x14ac:dyDescent="0.25">
      <c r="A5" s="109" t="s">
        <v>722</v>
      </c>
    </row>
    <row r="6" spans="1:1" ht="75" x14ac:dyDescent="0.25">
      <c r="A6" s="87" t="s">
        <v>808</v>
      </c>
    </row>
    <row r="7" spans="1:1" x14ac:dyDescent="0.25">
      <c r="A7" s="108"/>
    </row>
    <row r="8" spans="1:1" x14ac:dyDescent="0.25">
      <c r="A8" s="109" t="s">
        <v>803</v>
      </c>
    </row>
    <row r="9" spans="1:1" x14ac:dyDescent="0.25">
      <c r="A9" s="110" t="s">
        <v>804</v>
      </c>
    </row>
    <row r="10" spans="1:1" ht="90" x14ac:dyDescent="0.25">
      <c r="A10" s="110" t="s">
        <v>813</v>
      </c>
    </row>
    <row r="11" spans="1:1" ht="60" x14ac:dyDescent="0.25">
      <c r="A11" s="110" t="s">
        <v>814</v>
      </c>
    </row>
    <row r="12" spans="1:1" x14ac:dyDescent="0.25">
      <c r="A12" s="111" t="s">
        <v>723</v>
      </c>
    </row>
    <row r="13" spans="1:1" x14ac:dyDescent="0.25">
      <c r="A13" s="111"/>
    </row>
    <row r="14" spans="1:1" x14ac:dyDescent="0.25">
      <c r="A14" s="109" t="s">
        <v>724</v>
      </c>
    </row>
    <row r="15" spans="1:1" x14ac:dyDescent="0.25">
      <c r="A15" s="87" t="s">
        <v>725</v>
      </c>
    </row>
    <row r="16" spans="1:1" x14ac:dyDescent="0.25">
      <c r="A16" s="87" t="s">
        <v>726</v>
      </c>
    </row>
    <row r="17" spans="1:1" ht="45" x14ac:dyDescent="0.25">
      <c r="A17" s="87" t="s">
        <v>795</v>
      </c>
    </row>
    <row r="18" spans="1:1" x14ac:dyDescent="0.25">
      <c r="A18" s="139" t="s">
        <v>873</v>
      </c>
    </row>
    <row r="19" spans="1:1" x14ac:dyDescent="0.25">
      <c r="A19" s="87" t="s">
        <v>727</v>
      </c>
    </row>
    <row r="20" spans="1:1" x14ac:dyDescent="0.25">
      <c r="A20" s="87" t="s">
        <v>728</v>
      </c>
    </row>
    <row r="21" spans="1:1" x14ac:dyDescent="0.25">
      <c r="A21" s="87" t="s">
        <v>730</v>
      </c>
    </row>
    <row r="22" spans="1:1" x14ac:dyDescent="0.25">
      <c r="A22" s="87" t="s">
        <v>731</v>
      </c>
    </row>
    <row r="24" spans="1:1" x14ac:dyDescent="0.25">
      <c r="A24" s="109" t="s">
        <v>865</v>
      </c>
    </row>
    <row r="25" spans="1:1" ht="45" x14ac:dyDescent="0.25">
      <c r="A25" s="111" t="s">
        <v>866</v>
      </c>
    </row>
    <row r="27" spans="1:1" x14ac:dyDescent="0.25">
      <c r="A27" s="112" t="s">
        <v>729</v>
      </c>
    </row>
    <row r="28" spans="1:1" ht="45" x14ac:dyDescent="0.25">
      <c r="A28" s="113" t="s">
        <v>737</v>
      </c>
    </row>
    <row r="29" spans="1:1" ht="30" x14ac:dyDescent="0.25">
      <c r="A29" s="113" t="s">
        <v>736</v>
      </c>
    </row>
    <row r="30" spans="1:1" x14ac:dyDescent="0.25">
      <c r="A30" s="113"/>
    </row>
    <row r="31" spans="1:1" x14ac:dyDescent="0.25">
      <c r="A31" s="114" t="s">
        <v>895</v>
      </c>
    </row>
    <row r="32" spans="1:1" x14ac:dyDescent="0.25">
      <c r="A32" s="115" t="s">
        <v>876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59999389629810485"/>
  </sheetPr>
  <dimension ref="A1:ML6"/>
  <sheetViews>
    <sheetView zoomScale="70" zoomScaleNormal="70" workbookViewId="0">
      <pane xSplit="2" ySplit="3" topLeftCell="C4" activePane="bottomRight" state="frozen"/>
      <selection pane="topRight" activeCell="C1" sqref="C1"/>
      <selection pane="bottomLeft" activeCell="A4" sqref="A4"/>
      <selection pane="bottomRight"/>
    </sheetView>
  </sheetViews>
  <sheetFormatPr defaultRowHeight="15" x14ac:dyDescent="0.25"/>
  <cols>
    <col min="1" max="1" width="24.85546875" bestFit="1" customWidth="1"/>
    <col min="2" max="2" width="26.85546875" bestFit="1" customWidth="1"/>
    <col min="3" max="3" width="13.5703125" bestFit="1" customWidth="1"/>
    <col min="4" max="4" width="19.85546875" bestFit="1" customWidth="1"/>
    <col min="5" max="5" width="24.28515625" bestFit="1" customWidth="1"/>
    <col min="6" max="6" width="28.140625" bestFit="1" customWidth="1"/>
    <col min="7" max="7" width="23.5703125" bestFit="1" customWidth="1"/>
    <col min="8" max="8" width="21.5703125" bestFit="1" customWidth="1"/>
    <col min="9" max="9" width="29.85546875" bestFit="1" customWidth="1"/>
    <col min="10" max="10" width="29.28515625" bestFit="1" customWidth="1"/>
    <col min="11" max="11" width="19.28515625" bestFit="1" customWidth="1"/>
    <col min="12" max="12" width="20.140625" bestFit="1" customWidth="1"/>
    <col min="13" max="13" width="26.28515625" bestFit="1" customWidth="1"/>
    <col min="14" max="14" width="27.7109375" bestFit="1" customWidth="1"/>
    <col min="15" max="15" width="29.28515625" bestFit="1" customWidth="1"/>
    <col min="16" max="16" width="21.85546875" bestFit="1" customWidth="1"/>
    <col min="17" max="17" width="22.7109375" bestFit="1" customWidth="1"/>
    <col min="18" max="18" width="23.7109375" bestFit="1" customWidth="1"/>
    <col min="19" max="19" width="14.85546875" bestFit="1" customWidth="1"/>
    <col min="20" max="20" width="15.85546875" bestFit="1" customWidth="1"/>
    <col min="21" max="21" width="16.5703125" bestFit="1" customWidth="1"/>
    <col min="22" max="22" width="22.85546875" bestFit="1" customWidth="1"/>
    <col min="23" max="23" width="14.7109375" bestFit="1" customWidth="1"/>
    <col min="24" max="24" width="19.28515625" bestFit="1" customWidth="1"/>
    <col min="25" max="25" width="13.42578125" bestFit="1" customWidth="1"/>
    <col min="26" max="26" width="15.28515625" bestFit="1" customWidth="1"/>
    <col min="27" max="27" width="11.28515625" bestFit="1" customWidth="1"/>
    <col min="28" max="28" width="16.85546875" bestFit="1" customWidth="1"/>
    <col min="29" max="29" width="18.140625" bestFit="1" customWidth="1"/>
    <col min="30" max="30" width="18.7109375" bestFit="1" customWidth="1"/>
    <col min="31" max="31" width="15.85546875" bestFit="1" customWidth="1"/>
    <col min="32" max="32" width="17.85546875" bestFit="1" customWidth="1"/>
    <col min="33" max="33" width="14.140625" bestFit="1" customWidth="1"/>
    <col min="34" max="34" width="16.85546875" bestFit="1" customWidth="1"/>
    <col min="35" max="35" width="10.85546875" bestFit="1" customWidth="1"/>
    <col min="36" max="36" width="12" bestFit="1" customWidth="1"/>
    <col min="37" max="37" width="12.140625" bestFit="1" customWidth="1"/>
    <col min="38" max="38" width="15.140625" bestFit="1" customWidth="1"/>
    <col min="39" max="39" width="10.5703125" bestFit="1" customWidth="1"/>
    <col min="40" max="40" width="14.5703125" bestFit="1" customWidth="1"/>
    <col min="41" max="41" width="13.140625" bestFit="1" customWidth="1"/>
    <col min="42" max="42" width="10.7109375" bestFit="1" customWidth="1"/>
    <col min="43" max="43" width="13.140625" bestFit="1" customWidth="1"/>
    <col min="44" max="44" width="20.28515625" bestFit="1" customWidth="1"/>
    <col min="45" max="45" width="19.5703125" bestFit="1" customWidth="1"/>
    <col min="46" max="46" width="23.5703125" bestFit="1" customWidth="1"/>
    <col min="47" max="47" width="16.85546875" bestFit="1" customWidth="1"/>
    <col min="48" max="48" width="17.28515625" bestFit="1" customWidth="1"/>
    <col min="49" max="49" width="20.85546875" bestFit="1" customWidth="1"/>
    <col min="50" max="50" width="17.7109375" bestFit="1" customWidth="1"/>
    <col min="51" max="51" width="24.7109375" bestFit="1" customWidth="1"/>
    <col min="52" max="52" width="16.42578125" bestFit="1" customWidth="1"/>
    <col min="53" max="53" width="26.140625" bestFit="1" customWidth="1"/>
    <col min="54" max="54" width="28.140625" bestFit="1" customWidth="1"/>
    <col min="55" max="55" width="28.28515625" bestFit="1" customWidth="1"/>
    <col min="56" max="56" width="35.42578125" bestFit="1" customWidth="1"/>
    <col min="57" max="57" width="37.85546875" bestFit="1" customWidth="1"/>
    <col min="58" max="58" width="25.42578125" bestFit="1" customWidth="1"/>
    <col min="59" max="59" width="16.85546875" bestFit="1" customWidth="1"/>
    <col min="60" max="60" width="18.140625" bestFit="1" customWidth="1"/>
    <col min="61" max="61" width="18.7109375" bestFit="1" customWidth="1"/>
    <col min="62" max="62" width="15.85546875" bestFit="1" customWidth="1"/>
    <col min="63" max="63" width="28.42578125" bestFit="1" customWidth="1"/>
    <col min="64" max="64" width="19.28515625" bestFit="1" customWidth="1"/>
    <col min="65" max="65" width="22" bestFit="1" customWidth="1"/>
    <col min="66" max="66" width="15" bestFit="1" customWidth="1"/>
    <col min="67" max="67" width="15.7109375" bestFit="1" customWidth="1"/>
    <col min="68" max="68" width="22.28515625" bestFit="1" customWidth="1"/>
    <col min="69" max="69" width="24" bestFit="1" customWidth="1"/>
    <col min="70" max="76" width="24" customWidth="1"/>
    <col min="77" max="77" width="23.42578125" bestFit="1" customWidth="1"/>
    <col min="78" max="78" width="15.7109375" bestFit="1" customWidth="1"/>
    <col min="79" max="79" width="16.85546875" bestFit="1" customWidth="1"/>
    <col min="80" max="80" width="26.28515625" bestFit="1" customWidth="1"/>
    <col min="81" max="81" width="27.140625" bestFit="1" customWidth="1"/>
    <col min="82" max="82" width="22.42578125" bestFit="1" customWidth="1"/>
    <col min="83" max="83" width="19.5703125" bestFit="1" customWidth="1"/>
    <col min="84" max="84" width="23.85546875" bestFit="1" customWidth="1"/>
    <col min="85" max="85" width="27" bestFit="1" customWidth="1"/>
    <col min="86" max="86" width="28.140625" bestFit="1" customWidth="1"/>
    <col min="87" max="87" width="26.28515625" bestFit="1" customWidth="1"/>
    <col min="88" max="88" width="27.42578125" bestFit="1" customWidth="1"/>
    <col min="89" max="89" width="24.140625" bestFit="1" customWidth="1"/>
    <col min="90" max="90" width="21.140625" bestFit="1" customWidth="1"/>
    <col min="91" max="91" width="26.5703125" bestFit="1" customWidth="1"/>
    <col min="92" max="92" width="23.28515625" bestFit="1" customWidth="1"/>
    <col min="93" max="93" width="33.42578125" bestFit="1" customWidth="1"/>
    <col min="94" max="94" width="25.28515625" bestFit="1" customWidth="1"/>
    <col min="95" max="95" width="30.140625" bestFit="1" customWidth="1"/>
    <col min="96" max="96" width="28.140625" bestFit="1" customWidth="1"/>
    <col min="97" max="97" width="14.42578125" bestFit="1" customWidth="1"/>
    <col min="98" max="98" width="20.5703125" bestFit="1" customWidth="1"/>
    <col min="99" max="99" width="25.140625" bestFit="1" customWidth="1"/>
    <col min="100" max="100" width="33.5703125" bestFit="1" customWidth="1"/>
    <col min="101" max="101" width="33.140625" bestFit="1" customWidth="1"/>
    <col min="102" max="102" width="32.28515625" bestFit="1" customWidth="1"/>
    <col min="103" max="103" width="31.28515625" bestFit="1" customWidth="1"/>
    <col min="104" max="104" width="27.7109375" bestFit="1" customWidth="1"/>
    <col min="105" max="105" width="24.42578125" bestFit="1" customWidth="1"/>
    <col min="106" max="106" width="30.28515625" bestFit="1" customWidth="1"/>
    <col min="107" max="107" width="34.85546875" bestFit="1" customWidth="1"/>
    <col min="108" max="108" width="41.85546875" bestFit="1" customWidth="1"/>
    <col min="109" max="109" width="33.42578125" bestFit="1" customWidth="1"/>
    <col min="110" max="110" width="24.5703125" bestFit="1" customWidth="1"/>
    <col min="111" max="111" width="30.42578125" bestFit="1" customWidth="1"/>
    <col min="112" max="117" width="30.42578125" style="130" customWidth="1"/>
    <col min="118" max="118" width="28" bestFit="1" customWidth="1"/>
    <col min="119" max="119" width="21.85546875" bestFit="1" customWidth="1"/>
    <col min="120" max="120" width="21.85546875" style="145" customWidth="1"/>
    <col min="121" max="134" width="21.85546875" customWidth="1"/>
    <col min="135" max="135" width="15.5703125" bestFit="1" customWidth="1"/>
    <col min="136" max="136" width="34.5703125" bestFit="1" customWidth="1"/>
    <col min="137" max="137" width="38.85546875" bestFit="1" customWidth="1"/>
    <col min="138" max="138" width="36.85546875" bestFit="1" customWidth="1"/>
    <col min="139" max="139" width="43.42578125" bestFit="1" customWidth="1"/>
    <col min="140" max="157" width="43.42578125" customWidth="1"/>
    <col min="158" max="160" width="43.42578125" style="145" customWidth="1"/>
    <col min="161" max="178" width="43.42578125" customWidth="1"/>
    <col min="179" max="179" width="23.28515625" bestFit="1" customWidth="1"/>
    <col min="180" max="180" width="29.28515625" bestFit="1" customWidth="1"/>
    <col min="181" max="181" width="21.7109375" bestFit="1" customWidth="1"/>
    <col min="182" max="182" width="22.85546875" bestFit="1" customWidth="1"/>
    <col min="183" max="183" width="16.85546875" bestFit="1" customWidth="1"/>
    <col min="184" max="184" width="18.140625" bestFit="1" customWidth="1"/>
    <col min="185" max="185" width="18.7109375" bestFit="1" customWidth="1"/>
    <col min="186" max="186" width="10.28515625" customWidth="1"/>
    <col min="187" max="187" width="27.28515625" customWidth="1"/>
    <col min="188" max="188" width="27.5703125" bestFit="1" customWidth="1"/>
    <col min="189" max="189" width="28.140625" bestFit="1" customWidth="1"/>
    <col min="190" max="190" width="31.5703125" bestFit="1" customWidth="1"/>
    <col min="191" max="191" width="37.85546875" bestFit="1" customWidth="1"/>
    <col min="192" max="192" width="29" bestFit="1" customWidth="1"/>
    <col min="193" max="196" width="29" customWidth="1"/>
    <col min="197" max="197" width="36" bestFit="1" customWidth="1"/>
    <col min="198" max="198" width="42.42578125" bestFit="1" customWidth="1"/>
    <col min="199" max="199" width="30.5703125" bestFit="1" customWidth="1"/>
    <col min="200" max="200" width="34.7109375" bestFit="1" customWidth="1"/>
    <col min="201" max="201" width="39.85546875" bestFit="1" customWidth="1"/>
    <col min="202" max="202" width="37.85546875" bestFit="1" customWidth="1"/>
    <col min="203" max="203" width="44.42578125" bestFit="1" customWidth="1"/>
    <col min="204" max="204" width="31.7109375" bestFit="1" customWidth="1"/>
    <col min="205" max="205" width="35" bestFit="1" customWidth="1"/>
    <col min="206" max="206" width="31.5703125" bestFit="1" customWidth="1"/>
    <col min="207" max="207" width="39.85546875" bestFit="1" customWidth="1"/>
    <col min="208" max="208" width="26.42578125" bestFit="1" customWidth="1"/>
    <col min="209" max="209" width="29.140625" bestFit="1" customWidth="1"/>
    <col min="210" max="210" width="29" bestFit="1" customWidth="1"/>
    <col min="211" max="211" width="37.28515625" bestFit="1" customWidth="1"/>
    <col min="212" max="212" width="40.140625" bestFit="1" customWidth="1"/>
    <col min="213" max="213" width="44" bestFit="1" customWidth="1"/>
    <col min="214" max="214" width="40.5703125" bestFit="1" customWidth="1"/>
    <col min="215" max="215" width="51.140625" bestFit="1" customWidth="1"/>
    <col min="216" max="216" width="43.42578125" bestFit="1" customWidth="1"/>
    <col min="217" max="217" width="45.7109375" bestFit="1" customWidth="1"/>
    <col min="218" max="218" width="42.42578125" bestFit="1" customWidth="1"/>
    <col min="219" max="219" width="51.140625" bestFit="1" customWidth="1"/>
    <col min="220" max="220" width="16.85546875" bestFit="1" customWidth="1"/>
    <col min="221" max="221" width="18.140625" bestFit="1" customWidth="1"/>
    <col min="222" max="222" width="18.7109375" bestFit="1" customWidth="1"/>
    <col min="223" max="223" width="15.85546875" bestFit="1" customWidth="1"/>
    <col min="224" max="224" width="23.85546875" bestFit="1" customWidth="1"/>
    <col min="225" max="225" width="24.140625" bestFit="1" customWidth="1"/>
    <col min="226" max="226" width="26.140625" bestFit="1" customWidth="1"/>
    <col min="227" max="227" width="30.28515625" bestFit="1" customWidth="1"/>
    <col min="228" max="228" width="34" bestFit="1" customWidth="1"/>
    <col min="229" max="229" width="21.5703125" bestFit="1" customWidth="1"/>
    <col min="230" max="230" width="26.140625" bestFit="1" customWidth="1"/>
    <col min="231" max="231" width="26.140625" customWidth="1"/>
    <col min="232" max="232" width="32.140625" bestFit="1" customWidth="1"/>
    <col min="233" max="233" width="35" bestFit="1" customWidth="1"/>
    <col min="234" max="234" width="28.28515625" bestFit="1" customWidth="1"/>
    <col min="235" max="235" width="28.28515625" customWidth="1"/>
    <col min="236" max="236" width="34.7109375" bestFit="1" customWidth="1"/>
    <col min="237" max="237" width="36.28515625" bestFit="1" customWidth="1"/>
    <col min="238" max="238" width="34.5703125" bestFit="1" customWidth="1"/>
    <col min="239" max="239" width="34.5703125" customWidth="1"/>
    <col min="240" max="240" width="39.140625" bestFit="1" customWidth="1"/>
    <col min="241" max="241" width="40.140625" bestFit="1" customWidth="1"/>
    <col min="242" max="242" width="26.140625" bestFit="1" customWidth="1"/>
    <col min="243" max="243" width="26.140625" customWidth="1"/>
    <col min="244" max="244" width="31.85546875" bestFit="1" customWidth="1"/>
    <col min="245" max="245" width="33.42578125" bestFit="1" customWidth="1"/>
    <col min="246" max="246" width="18.140625" bestFit="1" customWidth="1"/>
    <col min="247" max="247" width="18.7109375" bestFit="1" customWidth="1"/>
    <col min="248" max="248" width="26.42578125" bestFit="1" customWidth="1"/>
    <col min="249" max="249" width="16.85546875" bestFit="1" customWidth="1"/>
    <col min="250" max="250" width="18.140625" bestFit="1" customWidth="1"/>
    <col min="251" max="251" width="18.7109375" bestFit="1" customWidth="1"/>
    <col min="252" max="252" width="15.85546875" bestFit="1" customWidth="1"/>
    <col min="253" max="253" width="54" bestFit="1" customWidth="1"/>
    <col min="254" max="254" width="52.42578125" bestFit="1" customWidth="1"/>
    <col min="255" max="255" width="39.85546875" bestFit="1" customWidth="1"/>
    <col min="256" max="256" width="16.85546875" bestFit="1" customWidth="1"/>
    <col min="257" max="257" width="18.140625" bestFit="1" customWidth="1"/>
    <col min="258" max="258" width="18.7109375" bestFit="1" customWidth="1"/>
    <col min="259" max="259" width="15.85546875" bestFit="1" customWidth="1"/>
    <col min="260" max="260" width="34.5703125" bestFit="1" customWidth="1"/>
    <col min="261" max="261" width="41" bestFit="1" customWidth="1"/>
    <col min="262" max="262" width="37.5703125" bestFit="1" customWidth="1"/>
    <col min="263" max="263" width="44.140625" bestFit="1" customWidth="1"/>
    <col min="264" max="264" width="28.7109375" bestFit="1" customWidth="1"/>
    <col min="265" max="265" width="35.28515625" bestFit="1" customWidth="1"/>
    <col min="266" max="266" width="31.85546875" bestFit="1" customWidth="1"/>
    <col min="267" max="267" width="38.42578125" bestFit="1" customWidth="1"/>
    <col min="268" max="268" width="47.28515625" bestFit="1" customWidth="1"/>
    <col min="269" max="269" width="50" bestFit="1" customWidth="1"/>
    <col min="270" max="270" width="46.7109375" bestFit="1" customWidth="1"/>
    <col min="271" max="271" width="53.140625" bestFit="1" customWidth="1"/>
    <col min="272" max="272" width="45.5703125" bestFit="1" customWidth="1"/>
    <col min="273" max="273" width="51.85546875" bestFit="1" customWidth="1"/>
    <col min="274" max="274" width="48.42578125" bestFit="1" customWidth="1"/>
    <col min="275" max="275" width="55" bestFit="1" customWidth="1"/>
    <col min="276" max="276" width="28.140625" bestFit="1" customWidth="1"/>
    <col min="277" max="277" width="30.7109375" bestFit="1" customWidth="1"/>
    <col min="278" max="278" width="37.140625" bestFit="1" customWidth="1"/>
    <col min="279" max="279" width="32.7109375" bestFit="1" customWidth="1"/>
    <col min="280" max="280" width="35.5703125" bestFit="1" customWidth="1"/>
    <col min="281" max="281" width="39.42578125" bestFit="1" customWidth="1"/>
    <col min="282" max="282" width="26.140625" bestFit="1" customWidth="1"/>
    <col min="283" max="283" width="28.85546875" bestFit="1" customWidth="1"/>
    <col min="284" max="284" width="35.42578125" bestFit="1" customWidth="1"/>
    <col min="285" max="285" width="25" bestFit="1" customWidth="1"/>
    <col min="286" max="286" width="32.42578125" bestFit="1" customWidth="1"/>
    <col min="287" max="287" width="39" bestFit="1" customWidth="1"/>
    <col min="288" max="288" width="29.140625" bestFit="1" customWidth="1"/>
    <col min="289" max="289" width="30.85546875" bestFit="1" customWidth="1"/>
    <col min="290" max="290" width="30.7109375" bestFit="1" customWidth="1"/>
    <col min="291" max="291" width="23.5703125" bestFit="1" customWidth="1"/>
    <col min="292" max="294" width="23.42578125" customWidth="1"/>
    <col min="295" max="295" width="16.85546875" bestFit="1" customWidth="1"/>
    <col min="296" max="296" width="18.140625" bestFit="1" customWidth="1"/>
    <col min="297" max="297" width="18.7109375" bestFit="1" customWidth="1"/>
    <col min="298" max="298" width="8.85546875" bestFit="1" customWidth="1"/>
    <col min="299" max="299" width="16" bestFit="1" customWidth="1"/>
    <col min="300" max="300" width="16.5703125" customWidth="1"/>
    <col min="301" max="301" width="20" bestFit="1" customWidth="1"/>
    <col min="302" max="302" width="45.85546875" bestFit="1" customWidth="1"/>
    <col min="303" max="303" width="30.42578125" bestFit="1" customWidth="1"/>
    <col min="304" max="304" width="36.7109375" bestFit="1" customWidth="1"/>
    <col min="305" max="305" width="28.140625" bestFit="1" customWidth="1"/>
    <col min="306" max="306" width="34.5703125" bestFit="1" customWidth="1"/>
    <col min="307" max="307" width="32.85546875" bestFit="1" customWidth="1"/>
    <col min="308" max="308" width="18.140625" bestFit="1" customWidth="1"/>
    <col min="309" max="309" width="21.85546875" bestFit="1" customWidth="1"/>
    <col min="310" max="310" width="27.7109375" bestFit="1" customWidth="1"/>
    <col min="311" max="311" width="21.5703125" bestFit="1" customWidth="1"/>
    <col min="312" max="313" width="30.140625" bestFit="1" customWidth="1"/>
    <col min="314" max="314" width="21.7109375" bestFit="1" customWidth="1"/>
    <col min="315" max="315" width="21" bestFit="1" customWidth="1"/>
    <col min="316" max="316" width="30.140625" bestFit="1" customWidth="1"/>
    <col min="317" max="317" width="27.85546875" bestFit="1" customWidth="1"/>
    <col min="318" max="318" width="36.28515625" bestFit="1" customWidth="1"/>
    <col min="319" max="319" width="49.28515625" bestFit="1" customWidth="1"/>
    <col min="320" max="320" width="37.42578125" bestFit="1" customWidth="1"/>
    <col min="321" max="321" width="32.7109375" bestFit="1" customWidth="1"/>
    <col min="322" max="322" width="18.42578125" bestFit="1" customWidth="1"/>
    <col min="323" max="323" width="98.28515625" bestFit="1" customWidth="1"/>
    <col min="324" max="324" width="16.85546875" bestFit="1" customWidth="1"/>
    <col min="325" max="325" width="18" bestFit="1" customWidth="1"/>
    <col min="326" max="326" width="18.7109375" bestFit="1" customWidth="1"/>
    <col min="327" max="327" width="8.7109375" bestFit="1" customWidth="1"/>
    <col min="328" max="328" width="36.5703125" bestFit="1" customWidth="1"/>
    <col min="329" max="329" width="15.7109375" bestFit="1" customWidth="1"/>
    <col min="330" max="330" width="16.42578125" bestFit="1" customWidth="1"/>
    <col min="331" max="331" width="24.85546875" bestFit="1" customWidth="1"/>
    <col min="332" max="332" width="19" bestFit="1" customWidth="1"/>
    <col min="333" max="333" width="30.140625" bestFit="1" customWidth="1"/>
    <col min="334" max="334" width="35.7109375" bestFit="1" customWidth="1"/>
    <col min="335" max="335" width="43.7109375" bestFit="1" customWidth="1"/>
    <col min="336" max="336" width="46.7109375" bestFit="1" customWidth="1"/>
    <col min="337" max="337" width="12.5703125" bestFit="1" customWidth="1"/>
    <col min="338" max="338" width="14.5703125" bestFit="1" customWidth="1"/>
    <col min="339" max="339" width="20.85546875" bestFit="1" customWidth="1"/>
    <col min="340" max="340" width="20.85546875" customWidth="1"/>
    <col min="341" max="341" width="27.140625" bestFit="1" customWidth="1"/>
    <col min="342" max="342" width="24" bestFit="1" customWidth="1"/>
    <col min="343" max="344" width="21.5703125" bestFit="1" customWidth="1"/>
    <col min="345" max="345" width="24.5703125" bestFit="1" customWidth="1"/>
    <col min="346" max="346" width="27" bestFit="1" customWidth="1"/>
    <col min="347" max="347" width="32.42578125" bestFit="1" customWidth="1"/>
    <col min="348" max="348" width="38.5703125" bestFit="1" customWidth="1"/>
    <col min="349" max="349" width="12.85546875" bestFit="1" customWidth="1"/>
    <col min="350" max="350" width="15.85546875" bestFit="1" customWidth="1"/>
  </cols>
  <sheetData>
    <row r="1" spans="1:350"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822</v>
      </c>
      <c r="BS1" s="1" t="s">
        <v>823</v>
      </c>
      <c r="BT1" s="1" t="s">
        <v>824</v>
      </c>
      <c r="BU1" s="1" t="s">
        <v>825</v>
      </c>
      <c r="BV1" s="1" t="s">
        <v>826</v>
      </c>
      <c r="BW1" s="1" t="s">
        <v>827</v>
      </c>
      <c r="BX1" s="1" t="s">
        <v>828</v>
      </c>
      <c r="BY1" s="1" t="s">
        <v>69</v>
      </c>
      <c r="BZ1" s="1" t="s">
        <v>70</v>
      </c>
      <c r="CA1" s="1" t="s">
        <v>71</v>
      </c>
      <c r="CB1" s="1" t="s">
        <v>72</v>
      </c>
      <c r="CC1" s="1" t="s">
        <v>73</v>
      </c>
      <c r="CD1" s="1" t="s">
        <v>74</v>
      </c>
      <c r="CE1" s="1" t="s">
        <v>75</v>
      </c>
      <c r="CF1" s="1" t="s">
        <v>76</v>
      </c>
      <c r="CG1" s="1" t="s">
        <v>77</v>
      </c>
      <c r="CH1" s="1" t="s">
        <v>78</v>
      </c>
      <c r="CI1" s="1" t="s">
        <v>79</v>
      </c>
      <c r="CJ1" s="1" t="s">
        <v>80</v>
      </c>
      <c r="CK1" s="1" t="s">
        <v>81</v>
      </c>
      <c r="CL1" s="1" t="s">
        <v>82</v>
      </c>
      <c r="CM1" s="1" t="s">
        <v>83</v>
      </c>
      <c r="CN1" s="1" t="s">
        <v>84</v>
      </c>
      <c r="CO1" s="1" t="s">
        <v>85</v>
      </c>
      <c r="CP1" s="1" t="s">
        <v>86</v>
      </c>
      <c r="CQ1" s="1" t="s">
        <v>87</v>
      </c>
      <c r="CR1" s="1" t="s">
        <v>88</v>
      </c>
      <c r="CS1" s="1" t="s">
        <v>89</v>
      </c>
      <c r="CT1" s="1" t="s">
        <v>90</v>
      </c>
      <c r="CU1" s="1" t="s">
        <v>91</v>
      </c>
      <c r="CV1" s="1" t="s">
        <v>92</v>
      </c>
      <c r="CW1" s="1" t="s">
        <v>93</v>
      </c>
      <c r="CX1" s="1" t="s">
        <v>94</v>
      </c>
      <c r="CY1" s="1" t="s">
        <v>95</v>
      </c>
      <c r="CZ1" s="1" t="s">
        <v>96</v>
      </c>
      <c r="DA1" s="1" t="s">
        <v>97</v>
      </c>
      <c r="DB1" s="1" t="s">
        <v>98</v>
      </c>
      <c r="DC1" s="1" t="s">
        <v>99</v>
      </c>
      <c r="DD1" s="1" t="s">
        <v>100</v>
      </c>
      <c r="DE1" s="1" t="s">
        <v>101</v>
      </c>
      <c r="DF1" s="1" t="s">
        <v>102</v>
      </c>
      <c r="DG1" s="1" t="s">
        <v>103</v>
      </c>
      <c r="DH1" s="146" t="s">
        <v>877</v>
      </c>
      <c r="DI1" s="146" t="s">
        <v>878</v>
      </c>
      <c r="DJ1" s="146" t="s">
        <v>879</v>
      </c>
      <c r="DK1" s="146" t="s">
        <v>880</v>
      </c>
      <c r="DL1" s="146" t="s">
        <v>881</v>
      </c>
      <c r="DM1" s="146" t="s">
        <v>882</v>
      </c>
      <c r="DN1" s="1" t="s">
        <v>829</v>
      </c>
      <c r="DO1" s="1" t="s">
        <v>104</v>
      </c>
      <c r="DP1" s="146" t="s">
        <v>888</v>
      </c>
      <c r="DQ1" s="131" t="s">
        <v>831</v>
      </c>
      <c r="DR1" s="131" t="s">
        <v>832</v>
      </c>
      <c r="DS1" s="131" t="s">
        <v>833</v>
      </c>
      <c r="DT1" s="131" t="s">
        <v>834</v>
      </c>
      <c r="DU1" s="131" t="s">
        <v>835</v>
      </c>
      <c r="DV1" s="131" t="s">
        <v>836</v>
      </c>
      <c r="DW1" s="131" t="s">
        <v>837</v>
      </c>
      <c r="DX1" s="131" t="s">
        <v>838</v>
      </c>
      <c r="DY1" s="131" t="s">
        <v>839</v>
      </c>
      <c r="DZ1" s="131" t="s">
        <v>840</v>
      </c>
      <c r="EA1" s="131" t="s">
        <v>841</v>
      </c>
      <c r="EB1" s="131" t="s">
        <v>842</v>
      </c>
      <c r="EC1" s="131" t="s">
        <v>843</v>
      </c>
      <c r="ED1" s="131" t="s">
        <v>844</v>
      </c>
      <c r="EE1" s="1" t="s">
        <v>845</v>
      </c>
      <c r="EF1" s="1" t="s">
        <v>105</v>
      </c>
      <c r="EG1" s="1" t="s">
        <v>106</v>
      </c>
      <c r="EH1" s="1" t="s">
        <v>107</v>
      </c>
      <c r="EI1" s="1" t="s">
        <v>108</v>
      </c>
      <c r="EJ1" s="1" t="s">
        <v>738</v>
      </c>
      <c r="EK1" s="1" t="s">
        <v>739</v>
      </c>
      <c r="EL1" s="1" t="s">
        <v>740</v>
      </c>
      <c r="EM1" s="1" t="s">
        <v>741</v>
      </c>
      <c r="EN1" s="1" t="s">
        <v>742</v>
      </c>
      <c r="EO1" s="1" t="s">
        <v>743</v>
      </c>
      <c r="EP1" s="1" t="s">
        <v>744</v>
      </c>
      <c r="EQ1" s="1" t="s">
        <v>745</v>
      </c>
      <c r="ER1" s="1" t="s">
        <v>746</v>
      </c>
      <c r="ES1" s="1" t="s">
        <v>747</v>
      </c>
      <c r="ET1" s="1" t="s">
        <v>748</v>
      </c>
      <c r="EU1" s="1" t="s">
        <v>749</v>
      </c>
      <c r="EV1" s="1" t="s">
        <v>750</v>
      </c>
      <c r="EW1" s="1" t="s">
        <v>751</v>
      </c>
      <c r="EX1" s="1" t="s">
        <v>752</v>
      </c>
      <c r="EY1" s="1" t="s">
        <v>753</v>
      </c>
      <c r="EZ1" s="1" t="s">
        <v>754</v>
      </c>
      <c r="FA1" s="1" t="s">
        <v>755</v>
      </c>
      <c r="FB1" s="146" t="s">
        <v>889</v>
      </c>
      <c r="FC1" s="146" t="s">
        <v>890</v>
      </c>
      <c r="FD1" s="146" t="s">
        <v>891</v>
      </c>
      <c r="FE1" s="1" t="s">
        <v>756</v>
      </c>
      <c r="FF1" s="1" t="s">
        <v>757</v>
      </c>
      <c r="FG1" s="1" t="s">
        <v>758</v>
      </c>
      <c r="FH1" s="131" t="s">
        <v>846</v>
      </c>
      <c r="FI1" s="131" t="s">
        <v>847</v>
      </c>
      <c r="FJ1" s="131" t="s">
        <v>848</v>
      </c>
      <c r="FK1" s="131" t="s">
        <v>849</v>
      </c>
      <c r="FL1" s="131" t="s">
        <v>850</v>
      </c>
      <c r="FM1" s="131" t="s">
        <v>851</v>
      </c>
      <c r="FN1" s="131" t="s">
        <v>852</v>
      </c>
      <c r="FO1" s="131" t="s">
        <v>853</v>
      </c>
      <c r="FP1" s="131" t="s">
        <v>854</v>
      </c>
      <c r="FQ1" s="131" t="s">
        <v>855</v>
      </c>
      <c r="FR1" s="131" t="s">
        <v>856</v>
      </c>
      <c r="FS1" s="131" t="s">
        <v>857</v>
      </c>
      <c r="FT1" s="131" t="s">
        <v>858</v>
      </c>
      <c r="FU1" s="131" t="s">
        <v>859</v>
      </c>
      <c r="FV1" s="131" t="s">
        <v>860</v>
      </c>
      <c r="FW1" s="1" t="s">
        <v>109</v>
      </c>
      <c r="FX1" s="1" t="s">
        <v>110</v>
      </c>
      <c r="FY1" s="1" t="s">
        <v>111</v>
      </c>
      <c r="FZ1" s="1" t="s">
        <v>112</v>
      </c>
      <c r="GA1" s="1" t="s">
        <v>113</v>
      </c>
      <c r="GB1" s="1" t="s">
        <v>114</v>
      </c>
      <c r="GC1" s="1" t="s">
        <v>115</v>
      </c>
      <c r="GD1" s="1" t="s">
        <v>116</v>
      </c>
      <c r="GE1" s="1" t="s">
        <v>117</v>
      </c>
      <c r="GF1" s="1" t="s">
        <v>118</v>
      </c>
      <c r="GG1" s="1" t="s">
        <v>119</v>
      </c>
      <c r="GH1" s="1" t="s">
        <v>120</v>
      </c>
      <c r="GI1" s="1" t="s">
        <v>121</v>
      </c>
      <c r="GJ1" s="1" t="s">
        <v>122</v>
      </c>
      <c r="GK1" s="131" t="s">
        <v>861</v>
      </c>
      <c r="GL1" s="131" t="s">
        <v>862</v>
      </c>
      <c r="GM1" s="131" t="s">
        <v>863</v>
      </c>
      <c r="GN1" s="131" t="s">
        <v>864</v>
      </c>
      <c r="GO1" s="1" t="s">
        <v>123</v>
      </c>
      <c r="GP1" s="1" t="s">
        <v>124</v>
      </c>
      <c r="GQ1" s="1" t="s">
        <v>125</v>
      </c>
      <c r="GR1" s="1" t="s">
        <v>126</v>
      </c>
      <c r="GS1" s="1" t="s">
        <v>127</v>
      </c>
      <c r="GT1" s="1" t="s">
        <v>128</v>
      </c>
      <c r="GU1" s="1" t="s">
        <v>129</v>
      </c>
      <c r="GV1" s="1" t="s">
        <v>130</v>
      </c>
      <c r="GW1" s="1" t="s">
        <v>131</v>
      </c>
      <c r="GX1" s="1" t="s">
        <v>132</v>
      </c>
      <c r="GY1" s="1" t="s">
        <v>133</v>
      </c>
      <c r="GZ1" s="1" t="s">
        <v>134</v>
      </c>
      <c r="HA1" s="1" t="s">
        <v>135</v>
      </c>
      <c r="HB1" s="1" t="s">
        <v>136</v>
      </c>
      <c r="HC1" s="1" t="s">
        <v>137</v>
      </c>
      <c r="HD1" s="1" t="s">
        <v>138</v>
      </c>
      <c r="HE1" s="1" t="s">
        <v>139</v>
      </c>
      <c r="HF1" s="1" t="s">
        <v>140</v>
      </c>
      <c r="HG1" s="1" t="s">
        <v>141</v>
      </c>
      <c r="HH1" s="1" t="s">
        <v>142</v>
      </c>
      <c r="HI1" s="1" t="s">
        <v>143</v>
      </c>
      <c r="HJ1" s="1" t="s">
        <v>144</v>
      </c>
      <c r="HK1" s="1" t="s">
        <v>145</v>
      </c>
      <c r="HL1" s="1" t="s">
        <v>146</v>
      </c>
      <c r="HM1" s="1" t="s">
        <v>147</v>
      </c>
      <c r="HN1" s="1" t="s">
        <v>148</v>
      </c>
      <c r="HO1" s="1" t="s">
        <v>149</v>
      </c>
      <c r="HP1" s="1" t="s">
        <v>150</v>
      </c>
      <c r="HQ1" s="1" t="s">
        <v>151</v>
      </c>
      <c r="HR1" s="1" t="s">
        <v>152</v>
      </c>
      <c r="HS1" s="1" t="s">
        <v>153</v>
      </c>
      <c r="HT1" s="1" t="s">
        <v>154</v>
      </c>
      <c r="HU1" s="1" t="s">
        <v>155</v>
      </c>
      <c r="HV1" s="1" t="s">
        <v>156</v>
      </c>
      <c r="HW1" s="1" t="s">
        <v>673</v>
      </c>
      <c r="HX1" s="1" t="s">
        <v>157</v>
      </c>
      <c r="HY1" s="1" t="s">
        <v>158</v>
      </c>
      <c r="HZ1" s="1" t="s">
        <v>159</v>
      </c>
      <c r="IA1" s="1" t="s">
        <v>674</v>
      </c>
      <c r="IB1" s="1" t="s">
        <v>160</v>
      </c>
      <c r="IC1" s="1" t="s">
        <v>161</v>
      </c>
      <c r="ID1" s="1" t="s">
        <v>162</v>
      </c>
      <c r="IE1" s="1" t="s">
        <v>675</v>
      </c>
      <c r="IF1" s="1" t="s">
        <v>163</v>
      </c>
      <c r="IG1" s="1" t="s">
        <v>164</v>
      </c>
      <c r="IH1" s="1" t="s">
        <v>165</v>
      </c>
      <c r="II1" s="1" t="s">
        <v>676</v>
      </c>
      <c r="IJ1" s="1" t="s">
        <v>166</v>
      </c>
      <c r="IK1" s="1" t="s">
        <v>167</v>
      </c>
      <c r="IL1" s="1" t="s">
        <v>168</v>
      </c>
      <c r="IM1" s="1" t="s">
        <v>169</v>
      </c>
      <c r="IN1" s="1" t="s">
        <v>170</v>
      </c>
      <c r="IO1" s="1" t="s">
        <v>171</v>
      </c>
      <c r="IP1" s="1" t="s">
        <v>172</v>
      </c>
      <c r="IQ1" s="1" t="s">
        <v>173</v>
      </c>
      <c r="IR1" s="1" t="s">
        <v>174</v>
      </c>
      <c r="IS1" s="1" t="s">
        <v>175</v>
      </c>
      <c r="IT1" s="1" t="s">
        <v>176</v>
      </c>
      <c r="IU1" s="1" t="s">
        <v>177</v>
      </c>
      <c r="IV1" s="1" t="s">
        <v>178</v>
      </c>
      <c r="IW1" s="1" t="s">
        <v>179</v>
      </c>
      <c r="IX1" s="1" t="s">
        <v>180</v>
      </c>
      <c r="IY1" s="1" t="s">
        <v>181</v>
      </c>
      <c r="IZ1" s="1" t="s">
        <v>182</v>
      </c>
      <c r="JA1" s="1" t="s">
        <v>183</v>
      </c>
      <c r="JB1" s="1" t="s">
        <v>184</v>
      </c>
      <c r="JC1" s="1" t="s">
        <v>185</v>
      </c>
      <c r="JD1" s="1" t="s">
        <v>186</v>
      </c>
      <c r="JE1" s="1" t="s">
        <v>187</v>
      </c>
      <c r="JF1" s="1" t="s">
        <v>188</v>
      </c>
      <c r="JG1" s="1" t="s">
        <v>189</v>
      </c>
      <c r="JH1" s="1" t="s">
        <v>190</v>
      </c>
      <c r="JI1" s="1" t="s">
        <v>191</v>
      </c>
      <c r="JJ1" s="1" t="s">
        <v>192</v>
      </c>
      <c r="JK1" s="1" t="s">
        <v>193</v>
      </c>
      <c r="JL1" s="1" t="s">
        <v>194</v>
      </c>
      <c r="JM1" s="1" t="s">
        <v>195</v>
      </c>
      <c r="JN1" s="1" t="s">
        <v>196</v>
      </c>
      <c r="JO1" s="1" t="s">
        <v>197</v>
      </c>
      <c r="JP1" s="1" t="s">
        <v>198</v>
      </c>
      <c r="JQ1" s="1" t="s">
        <v>199</v>
      </c>
      <c r="JR1" s="1" t="s">
        <v>200</v>
      </c>
      <c r="JS1" s="1" t="s">
        <v>201</v>
      </c>
      <c r="JT1" s="1" t="s">
        <v>202</v>
      </c>
      <c r="JU1" s="1" t="s">
        <v>203</v>
      </c>
      <c r="JV1" s="1" t="s">
        <v>204</v>
      </c>
      <c r="JW1" s="1" t="s">
        <v>205</v>
      </c>
      <c r="JX1" s="1" t="s">
        <v>206</v>
      </c>
      <c r="JY1" s="1" t="s">
        <v>207</v>
      </c>
      <c r="JZ1" s="1" t="s">
        <v>208</v>
      </c>
      <c r="KA1" s="1" t="s">
        <v>209</v>
      </c>
      <c r="KB1" s="1" t="s">
        <v>210</v>
      </c>
      <c r="KC1" s="1" t="s">
        <v>211</v>
      </c>
      <c r="KD1" s="1" t="s">
        <v>212</v>
      </c>
      <c r="KE1" s="1" t="s">
        <v>213</v>
      </c>
      <c r="KF1" s="1" t="s">
        <v>677</v>
      </c>
      <c r="KG1" s="1" t="s">
        <v>678</v>
      </c>
      <c r="KH1" s="1" t="s">
        <v>679</v>
      </c>
      <c r="KI1" s="1" t="s">
        <v>214</v>
      </c>
      <c r="KJ1" s="1" t="s">
        <v>215</v>
      </c>
      <c r="KK1" s="1" t="s">
        <v>216</v>
      </c>
      <c r="KL1" s="1" t="s">
        <v>217</v>
      </c>
      <c r="KM1" s="1" t="s">
        <v>218</v>
      </c>
      <c r="KN1" s="1" t="s">
        <v>219</v>
      </c>
      <c r="KO1" s="1" t="s">
        <v>220</v>
      </c>
      <c r="KP1" s="1" t="s">
        <v>680</v>
      </c>
      <c r="KQ1" s="1" t="s">
        <v>221</v>
      </c>
      <c r="KR1" s="1" t="s">
        <v>222</v>
      </c>
      <c r="KS1" s="1" t="s">
        <v>223</v>
      </c>
      <c r="KT1" s="1" t="s">
        <v>224</v>
      </c>
      <c r="KU1" s="1" t="s">
        <v>225</v>
      </c>
      <c r="KV1" s="1" t="s">
        <v>226</v>
      </c>
      <c r="KW1" s="1" t="s">
        <v>227</v>
      </c>
      <c r="KX1" s="1" t="s">
        <v>228</v>
      </c>
      <c r="KY1" s="1" t="s">
        <v>229</v>
      </c>
      <c r="KZ1" s="1" t="s">
        <v>230</v>
      </c>
      <c r="LA1" s="1" t="s">
        <v>231</v>
      </c>
      <c r="LB1" s="1" t="s">
        <v>232</v>
      </c>
      <c r="LC1" s="1" t="s">
        <v>233</v>
      </c>
      <c r="LD1" s="1" t="s">
        <v>234</v>
      </c>
      <c r="LE1" s="1" t="s">
        <v>235</v>
      </c>
      <c r="LF1" s="1" t="s">
        <v>236</v>
      </c>
      <c r="LG1" s="1" t="s">
        <v>237</v>
      </c>
      <c r="LH1" s="1" t="s">
        <v>238</v>
      </c>
      <c r="LI1" s="1" t="s">
        <v>239</v>
      </c>
      <c r="LJ1" s="1" t="s">
        <v>240</v>
      </c>
      <c r="LK1" s="1" t="s">
        <v>241</v>
      </c>
      <c r="LL1" s="1" t="s">
        <v>242</v>
      </c>
      <c r="LM1" s="1" t="s">
        <v>243</v>
      </c>
      <c r="LN1" s="1" t="s">
        <v>244</v>
      </c>
      <c r="LO1" s="1" t="s">
        <v>245</v>
      </c>
      <c r="LP1" s="1" t="s">
        <v>246</v>
      </c>
      <c r="LQ1" s="1" t="s">
        <v>247</v>
      </c>
      <c r="LR1" s="1" t="s">
        <v>248</v>
      </c>
      <c r="LS1" s="1" t="s">
        <v>249</v>
      </c>
      <c r="LT1" s="1" t="s">
        <v>250</v>
      </c>
      <c r="LU1" s="1" t="s">
        <v>251</v>
      </c>
      <c r="LV1" s="1" t="s">
        <v>252</v>
      </c>
      <c r="LW1" s="1" t="s">
        <v>253</v>
      </c>
      <c r="LX1" s="1" t="s">
        <v>254</v>
      </c>
      <c r="LY1" s="1" t="s">
        <v>255</v>
      </c>
      <c r="LZ1" s="1" t="s">
        <v>256</v>
      </c>
      <c r="MA1" s="1" t="s">
        <v>257</v>
      </c>
      <c r="MB1" s="1" t="s">
        <v>681</v>
      </c>
      <c r="MC1" s="1" t="s">
        <v>258</v>
      </c>
      <c r="MD1" s="1" t="s">
        <v>259</v>
      </c>
      <c r="ME1" s="1" t="s">
        <v>260</v>
      </c>
      <c r="MF1" s="1" t="s">
        <v>261</v>
      </c>
      <c r="MG1" s="1" t="s">
        <v>262</v>
      </c>
      <c r="MH1" s="1" t="s">
        <v>263</v>
      </c>
      <c r="MI1" s="1" t="s">
        <v>264</v>
      </c>
      <c r="MJ1" s="1" t="s">
        <v>265</v>
      </c>
      <c r="MK1" s="1" t="s">
        <v>266</v>
      </c>
      <c r="ML1" s="1" t="s">
        <v>796</v>
      </c>
    </row>
    <row r="2" spans="1:350" x14ac:dyDescent="0.25">
      <c r="A2" s="32"/>
      <c r="B2" s="32"/>
      <c r="C2" s="32"/>
      <c r="D2" s="32"/>
      <c r="E2" s="32"/>
      <c r="F2" s="32"/>
      <c r="G2" s="32"/>
      <c r="H2" s="32"/>
      <c r="I2" s="33" t="s">
        <v>625</v>
      </c>
      <c r="J2" s="33" t="s">
        <v>625</v>
      </c>
      <c r="K2" s="33" t="s">
        <v>625</v>
      </c>
      <c r="L2" s="33" t="s">
        <v>625</v>
      </c>
      <c r="M2" s="33" t="s">
        <v>625</v>
      </c>
      <c r="N2" s="34" t="s">
        <v>626</v>
      </c>
      <c r="O2" s="34" t="s">
        <v>626</v>
      </c>
      <c r="P2" s="34" t="s">
        <v>626</v>
      </c>
      <c r="Q2" s="34" t="s">
        <v>626</v>
      </c>
      <c r="R2" s="34" t="s">
        <v>626</v>
      </c>
      <c r="S2" s="32"/>
      <c r="T2" s="32"/>
      <c r="U2" s="32"/>
      <c r="V2" s="32"/>
      <c r="W2" s="32"/>
      <c r="X2" s="32"/>
      <c r="Y2" s="32"/>
      <c r="Z2" s="32"/>
      <c r="AA2" s="32"/>
      <c r="AB2" s="32"/>
      <c r="AC2" s="32"/>
      <c r="AD2" s="32"/>
      <c r="AE2" s="32"/>
      <c r="AF2" s="32">
        <v>1.1000000000000001</v>
      </c>
      <c r="AG2" s="32" t="s">
        <v>282</v>
      </c>
      <c r="AH2" s="32" t="s">
        <v>282</v>
      </c>
      <c r="AI2" s="32" t="s">
        <v>285</v>
      </c>
      <c r="AJ2" s="32" t="s">
        <v>287</v>
      </c>
      <c r="AK2" s="32" t="s">
        <v>289</v>
      </c>
      <c r="AL2" s="32" t="s">
        <v>289</v>
      </c>
      <c r="AM2" s="32" t="s">
        <v>292</v>
      </c>
      <c r="AN2" s="32" t="s">
        <v>294</v>
      </c>
      <c r="AO2" s="32" t="s">
        <v>294</v>
      </c>
      <c r="AP2" s="32" t="s">
        <v>297</v>
      </c>
      <c r="AQ2" s="32" t="s">
        <v>298</v>
      </c>
      <c r="AR2" s="32" t="s">
        <v>300</v>
      </c>
      <c r="AS2" s="32" t="s">
        <v>302</v>
      </c>
      <c r="AT2" s="32"/>
      <c r="AU2" s="32" t="s">
        <v>304</v>
      </c>
      <c r="AV2" s="32" t="s">
        <v>305</v>
      </c>
      <c r="AW2" s="32" t="s">
        <v>306</v>
      </c>
      <c r="AX2" s="32" t="s">
        <v>308</v>
      </c>
      <c r="AY2" s="32" t="s">
        <v>310</v>
      </c>
      <c r="AZ2" s="32"/>
      <c r="BA2" s="32" t="s">
        <v>313</v>
      </c>
      <c r="BB2" s="32"/>
      <c r="BC2" s="32" t="s">
        <v>315</v>
      </c>
      <c r="BD2" s="32" t="s">
        <v>316</v>
      </c>
      <c r="BE2" s="32"/>
      <c r="BF2" s="32"/>
      <c r="BG2" s="32"/>
      <c r="BH2" s="32"/>
      <c r="BI2" s="32"/>
      <c r="BJ2" s="32"/>
      <c r="BK2" s="32" t="s">
        <v>319</v>
      </c>
      <c r="BL2" s="32" t="s">
        <v>321</v>
      </c>
      <c r="BM2" s="32" t="s">
        <v>323</v>
      </c>
      <c r="BN2" s="32" t="s">
        <v>325</v>
      </c>
      <c r="BO2" s="32" t="s">
        <v>327</v>
      </c>
      <c r="BP2" s="32" t="s">
        <v>329</v>
      </c>
      <c r="BQ2" s="32" t="s">
        <v>331</v>
      </c>
      <c r="BR2" s="32"/>
      <c r="BS2" s="32"/>
      <c r="BT2" s="32"/>
      <c r="BU2" s="32"/>
      <c r="BV2" s="32"/>
      <c r="BW2" s="32"/>
      <c r="BX2" s="32"/>
      <c r="BY2" s="32" t="s">
        <v>333</v>
      </c>
      <c r="BZ2" s="32" t="s">
        <v>335</v>
      </c>
      <c r="CA2" s="32" t="s">
        <v>337</v>
      </c>
      <c r="CB2" s="32" t="s">
        <v>339</v>
      </c>
      <c r="CC2" s="32" t="s">
        <v>341</v>
      </c>
      <c r="CD2" s="32" t="s">
        <v>343</v>
      </c>
      <c r="CE2" s="32" t="s">
        <v>345</v>
      </c>
      <c r="CF2" s="32" t="s">
        <v>347</v>
      </c>
      <c r="CG2" s="32" t="s">
        <v>349</v>
      </c>
      <c r="CH2" s="32" t="s">
        <v>351</v>
      </c>
      <c r="CI2" s="32" t="s">
        <v>353</v>
      </c>
      <c r="CJ2" s="32" t="s">
        <v>355</v>
      </c>
      <c r="CK2" s="32" t="s">
        <v>357</v>
      </c>
      <c r="CL2" s="32" t="s">
        <v>359</v>
      </c>
      <c r="CM2" s="32" t="s">
        <v>361</v>
      </c>
      <c r="CN2" s="32" t="s">
        <v>363</v>
      </c>
      <c r="CO2" s="32" t="s">
        <v>365</v>
      </c>
      <c r="CP2" s="32" t="s">
        <v>367</v>
      </c>
      <c r="CQ2" s="32"/>
      <c r="CR2" s="32"/>
      <c r="CS2" s="32" t="s">
        <v>370</v>
      </c>
      <c r="CT2" s="32" t="s">
        <v>372</v>
      </c>
      <c r="CU2" s="32" t="s">
        <v>374</v>
      </c>
      <c r="CV2" s="35" t="s">
        <v>376</v>
      </c>
      <c r="CW2" s="35" t="s">
        <v>378</v>
      </c>
      <c r="CX2" s="35" t="s">
        <v>380</v>
      </c>
      <c r="CY2" s="35" t="s">
        <v>382</v>
      </c>
      <c r="CZ2" s="35" t="s">
        <v>384</v>
      </c>
      <c r="DA2" s="35" t="s">
        <v>386</v>
      </c>
      <c r="DB2" s="35" t="s">
        <v>388</v>
      </c>
      <c r="DC2" s="35" t="s">
        <v>390</v>
      </c>
      <c r="DD2" s="35" t="s">
        <v>392</v>
      </c>
      <c r="DE2" s="35" t="s">
        <v>394</v>
      </c>
      <c r="DF2" s="32" t="s">
        <v>396</v>
      </c>
      <c r="DG2" s="32"/>
      <c r="DH2" s="149"/>
      <c r="DI2" s="150"/>
      <c r="DJ2" s="150"/>
      <c r="DK2" s="150"/>
      <c r="DL2" s="150"/>
      <c r="DM2" s="149"/>
      <c r="DN2" s="32" t="s">
        <v>398</v>
      </c>
      <c r="DO2" s="32" t="s">
        <v>400</v>
      </c>
      <c r="DP2" s="149"/>
      <c r="DQ2" s="132"/>
      <c r="DR2" s="132"/>
      <c r="DS2" s="132"/>
      <c r="DT2" s="132"/>
      <c r="DU2" s="132"/>
      <c r="DV2" s="132"/>
      <c r="DW2" s="132"/>
      <c r="DX2" s="132"/>
      <c r="DY2" s="132"/>
      <c r="DZ2" s="132"/>
      <c r="EA2" s="132"/>
      <c r="EB2" s="132"/>
      <c r="EC2" s="132"/>
      <c r="ED2" s="132"/>
      <c r="EE2" s="32"/>
      <c r="EF2" s="32" t="s">
        <v>403</v>
      </c>
      <c r="EG2" s="32"/>
      <c r="EH2" s="32"/>
      <c r="EI2" s="32" t="s">
        <v>406</v>
      </c>
      <c r="EJ2" s="32" t="s">
        <v>759</v>
      </c>
      <c r="EK2" s="32" t="s">
        <v>760</v>
      </c>
      <c r="EL2" s="32" t="s">
        <v>761</v>
      </c>
      <c r="EM2" s="32" t="s">
        <v>762</v>
      </c>
      <c r="EN2" s="32" t="s">
        <v>763</v>
      </c>
      <c r="EO2" s="32" t="s">
        <v>764</v>
      </c>
      <c r="EP2" s="32" t="s">
        <v>765</v>
      </c>
      <c r="EQ2" s="32" t="s">
        <v>766</v>
      </c>
      <c r="ER2" s="32" t="s">
        <v>767</v>
      </c>
      <c r="ES2" s="32" t="s">
        <v>768</v>
      </c>
      <c r="ET2" s="32" t="s">
        <v>769</v>
      </c>
      <c r="EU2" s="32" t="s">
        <v>770</v>
      </c>
      <c r="EV2" s="32"/>
      <c r="EW2" s="32" t="s">
        <v>771</v>
      </c>
      <c r="EX2" s="32"/>
      <c r="EY2" s="32"/>
      <c r="EZ2" s="32" t="s">
        <v>772</v>
      </c>
      <c r="FA2" s="32"/>
      <c r="FB2" s="149"/>
      <c r="FC2" s="149"/>
      <c r="FD2" s="149"/>
      <c r="FE2" s="32" t="s">
        <v>773</v>
      </c>
      <c r="FF2" s="32" t="s">
        <v>774</v>
      </c>
      <c r="FG2" s="32" t="s">
        <v>775</v>
      </c>
      <c r="FH2" s="132"/>
      <c r="FI2" s="132"/>
      <c r="FJ2" s="132"/>
      <c r="FK2" s="132"/>
      <c r="FL2" s="132"/>
      <c r="FM2" s="132"/>
      <c r="FN2" s="132"/>
      <c r="FO2" s="132"/>
      <c r="FP2" s="132"/>
      <c r="FQ2" s="132"/>
      <c r="FR2" s="132"/>
      <c r="FS2" s="132"/>
      <c r="FT2" s="132"/>
      <c r="FU2" s="132"/>
      <c r="FV2" s="132"/>
      <c r="FW2" s="32" t="s">
        <v>408</v>
      </c>
      <c r="FX2" s="32" t="s">
        <v>410</v>
      </c>
      <c r="FY2" s="32" t="s">
        <v>412</v>
      </c>
      <c r="FZ2" s="32" t="s">
        <v>414</v>
      </c>
      <c r="GA2" s="32"/>
      <c r="GB2" s="32"/>
      <c r="GC2" s="32"/>
      <c r="GD2" s="32"/>
      <c r="GE2" s="32" t="s">
        <v>416</v>
      </c>
      <c r="GF2" s="32" t="s">
        <v>418</v>
      </c>
      <c r="GG2" s="32" t="s">
        <v>420</v>
      </c>
      <c r="GH2" s="32" t="s">
        <v>422</v>
      </c>
      <c r="GI2" s="32"/>
      <c r="GJ2" s="32"/>
      <c r="GK2" s="132"/>
      <c r="GL2" s="132"/>
      <c r="GM2" s="132"/>
      <c r="GN2" s="132"/>
      <c r="GO2" s="32" t="s">
        <v>425</v>
      </c>
      <c r="GP2" s="32"/>
      <c r="GQ2" s="32"/>
      <c r="GR2" s="32" t="s">
        <v>427</v>
      </c>
      <c r="GS2" s="32"/>
      <c r="GT2" s="32"/>
      <c r="GU2" s="32" t="s">
        <v>430</v>
      </c>
      <c r="GV2" s="32" t="s">
        <v>432</v>
      </c>
      <c r="GW2" s="32"/>
      <c r="GX2" s="32"/>
      <c r="GY2" s="32" t="s">
        <v>434</v>
      </c>
      <c r="GZ2" s="32" t="s">
        <v>436</v>
      </c>
      <c r="HA2" s="32"/>
      <c r="HB2" s="32"/>
      <c r="HC2" s="32" t="s">
        <v>438</v>
      </c>
      <c r="HD2" s="32" t="s">
        <v>439</v>
      </c>
      <c r="HE2" s="32"/>
      <c r="HF2" s="32"/>
      <c r="HG2" s="32" t="s">
        <v>441</v>
      </c>
      <c r="HH2" s="32" t="s">
        <v>442</v>
      </c>
      <c r="HI2" s="32"/>
      <c r="HJ2" s="32"/>
      <c r="HK2" s="32" t="s">
        <v>444</v>
      </c>
      <c r="HL2" s="32"/>
      <c r="HM2" s="32"/>
      <c r="HN2" s="32"/>
      <c r="HO2" s="32"/>
      <c r="HP2" s="32" t="s">
        <v>445</v>
      </c>
      <c r="HQ2" s="32"/>
      <c r="HR2" s="32" t="s">
        <v>447</v>
      </c>
      <c r="HS2" s="32" t="s">
        <v>449</v>
      </c>
      <c r="HT2" s="32"/>
      <c r="HU2" s="32"/>
      <c r="HV2" s="32">
        <v>4.4000000000000004</v>
      </c>
      <c r="HW2" s="32" t="s">
        <v>451</v>
      </c>
      <c r="HX2" s="32">
        <v>4.5</v>
      </c>
      <c r="HY2" s="32">
        <v>4.5999999999999996</v>
      </c>
      <c r="HZ2" s="32">
        <v>4.4000000000000004</v>
      </c>
      <c r="IA2" s="32" t="s">
        <v>451</v>
      </c>
      <c r="IB2" s="32">
        <v>4.5</v>
      </c>
      <c r="IC2" s="32">
        <v>4.5999999999999996</v>
      </c>
      <c r="ID2" s="32">
        <v>4.4000000000000004</v>
      </c>
      <c r="IE2" s="32" t="s">
        <v>451</v>
      </c>
      <c r="IF2" s="32">
        <v>4.5</v>
      </c>
      <c r="IG2" s="32">
        <v>4.5999999999999996</v>
      </c>
      <c r="IH2" s="32">
        <v>4.4000000000000004</v>
      </c>
      <c r="II2" s="32" t="s">
        <v>451</v>
      </c>
      <c r="IJ2" s="32">
        <v>4.5</v>
      </c>
      <c r="IK2" s="32">
        <v>4.5999999999999996</v>
      </c>
      <c r="IL2" s="32">
        <v>4.7</v>
      </c>
      <c r="IM2" s="32"/>
      <c r="IN2" s="32" t="s">
        <v>466</v>
      </c>
      <c r="IO2" s="32"/>
      <c r="IP2" s="32"/>
      <c r="IQ2" s="32"/>
      <c r="IR2" s="32"/>
      <c r="IS2" s="32" t="s">
        <v>468</v>
      </c>
      <c r="IT2" s="32" t="s">
        <v>470</v>
      </c>
      <c r="IU2" s="32" t="s">
        <v>472</v>
      </c>
      <c r="IV2" s="32"/>
      <c r="IW2" s="32"/>
      <c r="IX2" s="32"/>
      <c r="IY2" s="32"/>
      <c r="IZ2" s="32" t="s">
        <v>474</v>
      </c>
      <c r="JA2" s="32"/>
      <c r="JB2" s="32"/>
      <c r="JC2" s="32" t="s">
        <v>477</v>
      </c>
      <c r="JD2" s="32" t="s">
        <v>479</v>
      </c>
      <c r="JE2" s="32"/>
      <c r="JF2" s="32"/>
      <c r="JG2" s="32" t="s">
        <v>481</v>
      </c>
      <c r="JH2" s="32" t="s">
        <v>482</v>
      </c>
      <c r="JI2" s="32"/>
      <c r="JJ2" s="32"/>
      <c r="JK2" s="32" t="s">
        <v>483</v>
      </c>
      <c r="JL2" s="32" t="s">
        <v>484</v>
      </c>
      <c r="JM2" s="32"/>
      <c r="JN2" s="32"/>
      <c r="JO2" s="32" t="s">
        <v>485</v>
      </c>
      <c r="JP2" s="32" t="s">
        <v>486</v>
      </c>
      <c r="JQ2" s="32"/>
      <c r="JR2" s="32" t="s">
        <v>489</v>
      </c>
      <c r="JS2" s="32" t="s">
        <v>491</v>
      </c>
      <c r="JT2" s="32" t="s">
        <v>493</v>
      </c>
      <c r="JU2" s="32"/>
      <c r="JV2" s="32" t="s">
        <v>496</v>
      </c>
      <c r="JW2" s="32"/>
      <c r="JX2" s="32" t="s">
        <v>499</v>
      </c>
      <c r="JY2" s="32" t="s">
        <v>501</v>
      </c>
      <c r="JZ2" s="32"/>
      <c r="KA2" s="32" t="s">
        <v>503</v>
      </c>
      <c r="KB2" s="32" t="s">
        <v>504</v>
      </c>
      <c r="KC2" s="32" t="s">
        <v>506</v>
      </c>
      <c r="KD2" s="32" t="s">
        <v>508</v>
      </c>
      <c r="KE2" s="32" t="s">
        <v>509</v>
      </c>
      <c r="KF2" s="32" t="s">
        <v>697</v>
      </c>
      <c r="KG2" s="32" t="s">
        <v>691</v>
      </c>
      <c r="KH2" s="32" t="s">
        <v>692</v>
      </c>
      <c r="KI2" s="32"/>
      <c r="KJ2" s="32"/>
      <c r="KK2" s="32"/>
      <c r="KL2" s="32"/>
      <c r="KM2" s="32" t="s">
        <v>511</v>
      </c>
      <c r="KN2" s="32" t="s">
        <v>512</v>
      </c>
      <c r="KO2" s="32" t="s">
        <v>514</v>
      </c>
      <c r="KP2" s="32" t="s">
        <v>516</v>
      </c>
      <c r="KQ2" s="32" t="s">
        <v>518</v>
      </c>
      <c r="KR2" s="32"/>
      <c r="KS2" s="32" t="s">
        <v>520</v>
      </c>
      <c r="KT2" s="32"/>
      <c r="KU2" s="32" t="s">
        <v>522</v>
      </c>
      <c r="KV2" s="32" t="s">
        <v>524</v>
      </c>
      <c r="KW2" s="32" t="s">
        <v>526</v>
      </c>
      <c r="KX2" s="32" t="s">
        <v>528</v>
      </c>
      <c r="KY2" s="32" t="s">
        <v>530</v>
      </c>
      <c r="KZ2" s="32" t="s">
        <v>532</v>
      </c>
      <c r="LA2" s="32" t="s">
        <v>534</v>
      </c>
      <c r="LB2" s="32" t="s">
        <v>536</v>
      </c>
      <c r="LC2" s="32" t="s">
        <v>538</v>
      </c>
      <c r="LD2" s="32" t="s">
        <v>540</v>
      </c>
      <c r="LE2" s="32"/>
      <c r="LF2" s="32" t="s">
        <v>542</v>
      </c>
      <c r="LG2" s="32" t="s">
        <v>544</v>
      </c>
      <c r="LH2" s="32" t="s">
        <v>546</v>
      </c>
      <c r="LI2" s="32" t="s">
        <v>548</v>
      </c>
      <c r="LJ2" s="32" t="s">
        <v>550</v>
      </c>
      <c r="LK2" s="32" t="s">
        <v>552</v>
      </c>
      <c r="LL2" s="32"/>
      <c r="LM2" s="32"/>
      <c r="LN2" s="32"/>
      <c r="LO2" s="32"/>
      <c r="LP2" s="32" t="s">
        <v>554</v>
      </c>
      <c r="LQ2" s="32" t="s">
        <v>556</v>
      </c>
      <c r="LR2" s="32" t="s">
        <v>558</v>
      </c>
      <c r="LS2" s="32" t="s">
        <v>560</v>
      </c>
      <c r="LT2" s="32" t="s">
        <v>562</v>
      </c>
      <c r="LU2" s="32" t="s">
        <v>563</v>
      </c>
      <c r="LV2" s="32" t="s">
        <v>565</v>
      </c>
      <c r="LW2" s="32" t="s">
        <v>567</v>
      </c>
      <c r="LX2" s="32" t="s">
        <v>569</v>
      </c>
      <c r="LY2" s="32" t="s">
        <v>571</v>
      </c>
      <c r="LZ2" s="32" t="s">
        <v>573</v>
      </c>
      <c r="MA2" s="32" t="s">
        <v>574</v>
      </c>
      <c r="MB2" s="32"/>
      <c r="MC2" s="32" t="s">
        <v>576</v>
      </c>
      <c r="MD2" s="32" t="s">
        <v>578</v>
      </c>
      <c r="ME2" s="32" t="s">
        <v>580</v>
      </c>
      <c r="MF2" s="32" t="s">
        <v>582</v>
      </c>
      <c r="MG2" s="32" t="s">
        <v>584</v>
      </c>
      <c r="MH2" s="32" t="s">
        <v>586</v>
      </c>
      <c r="MI2" s="32" t="s">
        <v>588</v>
      </c>
      <c r="MJ2" s="32" t="s">
        <v>590</v>
      </c>
      <c r="MK2" s="36"/>
      <c r="ML2" s="36"/>
    </row>
    <row r="3" spans="1:350" ht="90" x14ac:dyDescent="0.25">
      <c r="A3" s="6" t="s">
        <v>624</v>
      </c>
      <c r="B3" s="6" t="s">
        <v>267</v>
      </c>
      <c r="C3" s="6" t="s">
        <v>268</v>
      </c>
      <c r="D3" s="6" t="s">
        <v>269</v>
      </c>
      <c r="E3" s="6" t="s">
        <v>593</v>
      </c>
      <c r="F3" s="6" t="s">
        <v>594</v>
      </c>
      <c r="G3" s="6" t="s">
        <v>270</v>
      </c>
      <c r="H3" s="6" t="s">
        <v>595</v>
      </c>
      <c r="I3" s="6" t="s">
        <v>627</v>
      </c>
      <c r="J3" s="6" t="s">
        <v>628</v>
      </c>
      <c r="K3" s="6" t="s">
        <v>629</v>
      </c>
      <c r="L3" s="6" t="s">
        <v>630</v>
      </c>
      <c r="M3" s="6" t="s">
        <v>271</v>
      </c>
      <c r="N3" s="6" t="s">
        <v>631</v>
      </c>
      <c r="O3" s="6" t="s">
        <v>632</v>
      </c>
      <c r="P3" s="6" t="s">
        <v>633</v>
      </c>
      <c r="Q3" s="6" t="s">
        <v>634</v>
      </c>
      <c r="R3" s="6" t="s">
        <v>271</v>
      </c>
      <c r="S3" s="6" t="s">
        <v>635</v>
      </c>
      <c r="T3" s="6" t="s">
        <v>636</v>
      </c>
      <c r="U3" s="6" t="s">
        <v>637</v>
      </c>
      <c r="V3" s="6" t="s">
        <v>638</v>
      </c>
      <c r="W3" s="6" t="s">
        <v>272</v>
      </c>
      <c r="X3" s="6" t="s">
        <v>273</v>
      </c>
      <c r="Y3" s="6" t="s">
        <v>274</v>
      </c>
      <c r="Z3" s="6" t="s">
        <v>275</v>
      </c>
      <c r="AA3" s="6" t="s">
        <v>276</v>
      </c>
      <c r="AB3" s="6" t="s">
        <v>277</v>
      </c>
      <c r="AC3" s="6" t="s">
        <v>278</v>
      </c>
      <c r="AD3" s="6" t="s">
        <v>279</v>
      </c>
      <c r="AE3" s="6" t="s">
        <v>280</v>
      </c>
      <c r="AF3" s="5" t="s">
        <v>281</v>
      </c>
      <c r="AG3" s="5" t="s">
        <v>283</v>
      </c>
      <c r="AH3" s="5" t="s">
        <v>284</v>
      </c>
      <c r="AI3" s="5" t="s">
        <v>286</v>
      </c>
      <c r="AJ3" s="5" t="s">
        <v>288</v>
      </c>
      <c r="AK3" s="5" t="s">
        <v>290</v>
      </c>
      <c r="AL3" s="5" t="s">
        <v>291</v>
      </c>
      <c r="AM3" s="5" t="s">
        <v>293</v>
      </c>
      <c r="AN3" s="5" t="s">
        <v>295</v>
      </c>
      <c r="AO3" s="5" t="s">
        <v>296</v>
      </c>
      <c r="AP3" s="5" t="s">
        <v>639</v>
      </c>
      <c r="AQ3" s="5" t="s">
        <v>299</v>
      </c>
      <c r="AR3" s="5" t="s">
        <v>301</v>
      </c>
      <c r="AS3" s="5" t="s">
        <v>303</v>
      </c>
      <c r="AT3" s="5" t="s">
        <v>605</v>
      </c>
      <c r="AU3" s="5" t="s">
        <v>640</v>
      </c>
      <c r="AV3" s="5" t="s">
        <v>641</v>
      </c>
      <c r="AW3" s="5" t="s">
        <v>307</v>
      </c>
      <c r="AX3" s="5" t="s">
        <v>309</v>
      </c>
      <c r="AY3" s="5" t="s">
        <v>311</v>
      </c>
      <c r="AZ3" s="5" t="s">
        <v>312</v>
      </c>
      <c r="BA3" s="5" t="s">
        <v>314</v>
      </c>
      <c r="BB3" s="5" t="s">
        <v>606</v>
      </c>
      <c r="BC3" s="5" t="s">
        <v>642</v>
      </c>
      <c r="BD3" s="5" t="s">
        <v>317</v>
      </c>
      <c r="BE3" s="5" t="s">
        <v>607</v>
      </c>
      <c r="BF3" s="5" t="s">
        <v>318</v>
      </c>
      <c r="BG3" s="6" t="s">
        <v>277</v>
      </c>
      <c r="BH3" s="6" t="s">
        <v>278</v>
      </c>
      <c r="BI3" s="6" t="s">
        <v>279</v>
      </c>
      <c r="BJ3" s="6" t="s">
        <v>280</v>
      </c>
      <c r="BK3" s="2" t="s">
        <v>320</v>
      </c>
      <c r="BL3" s="2" t="s">
        <v>322</v>
      </c>
      <c r="BM3" s="2" t="s">
        <v>324</v>
      </c>
      <c r="BN3" s="2" t="s">
        <v>326</v>
      </c>
      <c r="BO3" s="2" t="s">
        <v>328</v>
      </c>
      <c r="BP3" s="2" t="s">
        <v>330</v>
      </c>
      <c r="BQ3" s="2" t="s">
        <v>332</v>
      </c>
      <c r="BR3" s="2"/>
      <c r="BS3" s="2"/>
      <c r="BT3" s="2"/>
      <c r="BU3" s="2"/>
      <c r="BV3" s="2"/>
      <c r="BW3" s="2"/>
      <c r="BX3" s="2"/>
      <c r="BY3" s="2" t="s">
        <v>334</v>
      </c>
      <c r="BZ3" s="2" t="s">
        <v>336</v>
      </c>
      <c r="CA3" s="2" t="s">
        <v>338</v>
      </c>
      <c r="CB3" s="2" t="s">
        <v>340</v>
      </c>
      <c r="CC3" s="2" t="s">
        <v>342</v>
      </c>
      <c r="CD3" s="2" t="s">
        <v>344</v>
      </c>
      <c r="CE3" s="2" t="s">
        <v>346</v>
      </c>
      <c r="CF3" s="2" t="s">
        <v>348</v>
      </c>
      <c r="CG3" s="2" t="s">
        <v>350</v>
      </c>
      <c r="CH3" s="2" t="s">
        <v>352</v>
      </c>
      <c r="CI3" s="2" t="s">
        <v>354</v>
      </c>
      <c r="CJ3" s="2" t="s">
        <v>356</v>
      </c>
      <c r="CK3" s="2" t="s">
        <v>358</v>
      </c>
      <c r="CL3" s="2" t="s">
        <v>360</v>
      </c>
      <c r="CM3" s="2" t="s">
        <v>362</v>
      </c>
      <c r="CN3" s="2" t="s">
        <v>364</v>
      </c>
      <c r="CO3" s="2" t="s">
        <v>366</v>
      </c>
      <c r="CP3" s="2" t="s">
        <v>368</v>
      </c>
      <c r="CQ3" s="2"/>
      <c r="CR3" s="2" t="s">
        <v>369</v>
      </c>
      <c r="CS3" s="2" t="s">
        <v>371</v>
      </c>
      <c r="CT3" s="2" t="s">
        <v>373</v>
      </c>
      <c r="CU3" s="2" t="s">
        <v>375</v>
      </c>
      <c r="CV3" s="2" t="s">
        <v>377</v>
      </c>
      <c r="CW3" s="2" t="s">
        <v>379</v>
      </c>
      <c r="CX3" s="2" t="s">
        <v>381</v>
      </c>
      <c r="CY3" s="2" t="s">
        <v>383</v>
      </c>
      <c r="CZ3" s="2" t="s">
        <v>385</v>
      </c>
      <c r="DA3" s="2" t="s">
        <v>387</v>
      </c>
      <c r="DB3" s="2" t="s">
        <v>389</v>
      </c>
      <c r="DC3" s="2" t="s">
        <v>391</v>
      </c>
      <c r="DD3" s="2" t="s">
        <v>393</v>
      </c>
      <c r="DE3" s="2" t="s">
        <v>395</v>
      </c>
      <c r="DF3" s="2" t="s">
        <v>397</v>
      </c>
      <c r="DG3" s="2"/>
      <c r="DH3" s="147" t="s">
        <v>883</v>
      </c>
      <c r="DI3" s="147" t="s">
        <v>884</v>
      </c>
      <c r="DJ3" s="147" t="s">
        <v>885</v>
      </c>
      <c r="DK3" s="147" t="s">
        <v>886</v>
      </c>
      <c r="DL3" s="147" t="s">
        <v>887</v>
      </c>
      <c r="DM3" s="147" t="s">
        <v>399</v>
      </c>
      <c r="DN3" s="2" t="s">
        <v>830</v>
      </c>
      <c r="DO3" s="2" t="s">
        <v>401</v>
      </c>
      <c r="DP3" s="147" t="s">
        <v>402</v>
      </c>
      <c r="DQ3" s="133"/>
      <c r="DR3" s="133"/>
      <c r="DS3" s="133"/>
      <c r="DT3" s="133"/>
      <c r="DU3" s="133"/>
      <c r="DV3" s="133"/>
      <c r="DW3" s="133"/>
      <c r="DX3" s="133"/>
      <c r="DY3" s="133"/>
      <c r="DZ3" s="133"/>
      <c r="EA3" s="133"/>
      <c r="EB3" s="133"/>
      <c r="EC3" s="133"/>
      <c r="ED3" s="133"/>
      <c r="EE3" s="2"/>
      <c r="EF3" s="2" t="s">
        <v>404</v>
      </c>
      <c r="EG3" s="2" t="s">
        <v>608</v>
      </c>
      <c r="EH3" s="2" t="s">
        <v>405</v>
      </c>
      <c r="EI3" s="2" t="s">
        <v>407</v>
      </c>
      <c r="EJ3" s="2" t="s">
        <v>776</v>
      </c>
      <c r="EK3" s="2" t="s">
        <v>777</v>
      </c>
      <c r="EL3" s="2" t="s">
        <v>778</v>
      </c>
      <c r="EM3" s="2" t="s">
        <v>779</v>
      </c>
      <c r="EN3" s="2" t="s">
        <v>780</v>
      </c>
      <c r="EO3" s="2" t="s">
        <v>781</v>
      </c>
      <c r="EP3" s="2" t="s">
        <v>782</v>
      </c>
      <c r="EQ3" s="2" t="s">
        <v>783</v>
      </c>
      <c r="ER3" s="2" t="s">
        <v>784</v>
      </c>
      <c r="ES3" s="2" t="s">
        <v>785</v>
      </c>
      <c r="ET3" s="2" t="s">
        <v>786</v>
      </c>
      <c r="EU3" s="2" t="s">
        <v>787</v>
      </c>
      <c r="EV3" s="2"/>
      <c r="EW3" s="2" t="s">
        <v>788</v>
      </c>
      <c r="EX3" s="2" t="s">
        <v>789</v>
      </c>
      <c r="EY3" s="2"/>
      <c r="EZ3" s="2" t="s">
        <v>790</v>
      </c>
      <c r="FA3" s="2"/>
      <c r="FB3" s="147" t="s">
        <v>892</v>
      </c>
      <c r="FC3" s="147" t="s">
        <v>893</v>
      </c>
      <c r="FD3" s="147" t="s">
        <v>894</v>
      </c>
      <c r="FE3" s="2" t="s">
        <v>791</v>
      </c>
      <c r="FF3" s="2" t="s">
        <v>792</v>
      </c>
      <c r="FG3" s="2" t="s">
        <v>793</v>
      </c>
      <c r="FH3" s="133"/>
      <c r="FI3" s="133"/>
      <c r="FJ3" s="133"/>
      <c r="FK3" s="133"/>
      <c r="FL3" s="133"/>
      <c r="FM3" s="133"/>
      <c r="FN3" s="133"/>
      <c r="FO3" s="133"/>
      <c r="FP3" s="133"/>
      <c r="FQ3" s="133"/>
      <c r="FR3" s="133"/>
      <c r="FS3" s="133"/>
      <c r="FT3" s="133"/>
      <c r="FU3" s="133"/>
      <c r="FV3" s="133"/>
      <c r="FW3" s="2" t="s">
        <v>409</v>
      </c>
      <c r="FX3" s="2" t="s">
        <v>411</v>
      </c>
      <c r="FY3" s="2" t="s">
        <v>413</v>
      </c>
      <c r="FZ3" s="2" t="s">
        <v>415</v>
      </c>
      <c r="GA3" s="6" t="s">
        <v>596</v>
      </c>
      <c r="GB3" s="6" t="s">
        <v>597</v>
      </c>
      <c r="GC3" s="6" t="s">
        <v>598</v>
      </c>
      <c r="GD3" s="6" t="s">
        <v>599</v>
      </c>
      <c r="GE3" s="3" t="s">
        <v>417</v>
      </c>
      <c r="GF3" s="3" t="s">
        <v>419</v>
      </c>
      <c r="GG3" s="3" t="s">
        <v>421</v>
      </c>
      <c r="GH3" s="3" t="s">
        <v>423</v>
      </c>
      <c r="GI3" s="3" t="s">
        <v>609</v>
      </c>
      <c r="GJ3" s="3" t="s">
        <v>424</v>
      </c>
      <c r="GK3" s="134"/>
      <c r="GL3" s="134"/>
      <c r="GM3" s="134"/>
      <c r="GN3" s="134"/>
      <c r="GO3" s="3" t="s">
        <v>426</v>
      </c>
      <c r="GP3" s="3" t="s">
        <v>610</v>
      </c>
      <c r="GQ3" s="3" t="s">
        <v>424</v>
      </c>
      <c r="GR3" s="3" t="s">
        <v>428</v>
      </c>
      <c r="GS3" s="3" t="s">
        <v>611</v>
      </c>
      <c r="GT3" s="3" t="s">
        <v>429</v>
      </c>
      <c r="GU3" s="3" t="s">
        <v>431</v>
      </c>
      <c r="GV3" s="3" t="s">
        <v>433</v>
      </c>
      <c r="GW3" s="3" t="s">
        <v>612</v>
      </c>
      <c r="GX3" s="3" t="s">
        <v>424</v>
      </c>
      <c r="GY3" s="3" t="s">
        <v>435</v>
      </c>
      <c r="GZ3" s="3" t="s">
        <v>437</v>
      </c>
      <c r="HA3" s="3" t="s">
        <v>613</v>
      </c>
      <c r="HB3" s="3" t="s">
        <v>424</v>
      </c>
      <c r="HC3" s="3" t="s">
        <v>435</v>
      </c>
      <c r="HD3" s="3" t="s">
        <v>440</v>
      </c>
      <c r="HE3" s="3" t="s">
        <v>614</v>
      </c>
      <c r="HF3" s="3" t="s">
        <v>424</v>
      </c>
      <c r="HG3" s="3" t="s">
        <v>435</v>
      </c>
      <c r="HH3" s="3" t="s">
        <v>443</v>
      </c>
      <c r="HI3" s="3" t="s">
        <v>615</v>
      </c>
      <c r="HJ3" s="3" t="s">
        <v>424</v>
      </c>
      <c r="HK3" s="3" t="s">
        <v>435</v>
      </c>
      <c r="HL3" s="6" t="s">
        <v>277</v>
      </c>
      <c r="HM3" s="6" t="s">
        <v>278</v>
      </c>
      <c r="HN3" s="6" t="s">
        <v>279</v>
      </c>
      <c r="HO3" s="6" t="s">
        <v>280</v>
      </c>
      <c r="HP3" s="4" t="s">
        <v>446</v>
      </c>
      <c r="HQ3" s="4" t="s">
        <v>616</v>
      </c>
      <c r="HR3" s="4" t="s">
        <v>448</v>
      </c>
      <c r="HS3" s="4" t="s">
        <v>450</v>
      </c>
      <c r="HT3" s="4" t="s">
        <v>617</v>
      </c>
      <c r="HU3" s="4" t="s">
        <v>318</v>
      </c>
      <c r="HV3" s="4" t="s">
        <v>452</v>
      </c>
      <c r="HW3" s="4" t="s">
        <v>693</v>
      </c>
      <c r="HX3" s="4" t="s">
        <v>453</v>
      </c>
      <c r="HY3" s="4" t="s">
        <v>454</v>
      </c>
      <c r="HZ3" s="4" t="s">
        <v>455</v>
      </c>
      <c r="IA3" s="4" t="s">
        <v>694</v>
      </c>
      <c r="IB3" s="4" t="s">
        <v>456</v>
      </c>
      <c r="IC3" s="4" t="s">
        <v>457</v>
      </c>
      <c r="ID3" s="4" t="s">
        <v>458</v>
      </c>
      <c r="IE3" s="4" t="s">
        <v>695</v>
      </c>
      <c r="IF3" s="4" t="s">
        <v>459</v>
      </c>
      <c r="IG3" s="4" t="s">
        <v>460</v>
      </c>
      <c r="IH3" s="4" t="s">
        <v>461</v>
      </c>
      <c r="II3" s="4" t="s">
        <v>696</v>
      </c>
      <c r="IJ3" s="4" t="s">
        <v>462</v>
      </c>
      <c r="IK3" s="4" t="s">
        <v>463</v>
      </c>
      <c r="IL3" s="4" t="s">
        <v>464</v>
      </c>
      <c r="IM3" s="4" t="s">
        <v>465</v>
      </c>
      <c r="IN3" s="4" t="s">
        <v>467</v>
      </c>
      <c r="IO3" s="6" t="s">
        <v>277</v>
      </c>
      <c r="IP3" s="6" t="s">
        <v>278</v>
      </c>
      <c r="IQ3" s="6" t="s">
        <v>279</v>
      </c>
      <c r="IR3" s="6" t="s">
        <v>280</v>
      </c>
      <c r="IS3" s="7" t="s">
        <v>469</v>
      </c>
      <c r="IT3" s="7" t="s">
        <v>471</v>
      </c>
      <c r="IU3" s="7" t="s">
        <v>473</v>
      </c>
      <c r="IV3" s="6" t="s">
        <v>277</v>
      </c>
      <c r="IW3" s="6" t="s">
        <v>278</v>
      </c>
      <c r="IX3" s="6" t="s">
        <v>279</v>
      </c>
      <c r="IY3" s="6" t="s">
        <v>280</v>
      </c>
      <c r="IZ3" s="8" t="s">
        <v>475</v>
      </c>
      <c r="JA3" s="8" t="s">
        <v>618</v>
      </c>
      <c r="JB3" s="8" t="s">
        <v>476</v>
      </c>
      <c r="JC3" s="8" t="s">
        <v>478</v>
      </c>
      <c r="JD3" s="8" t="s">
        <v>480</v>
      </c>
      <c r="JE3" s="8" t="s">
        <v>619</v>
      </c>
      <c r="JF3" s="8" t="s">
        <v>476</v>
      </c>
      <c r="JG3" s="8" t="s">
        <v>478</v>
      </c>
      <c r="JH3" s="8" t="s">
        <v>440</v>
      </c>
      <c r="JI3" s="8" t="s">
        <v>620</v>
      </c>
      <c r="JJ3" s="8" t="s">
        <v>476</v>
      </c>
      <c r="JK3" s="8" t="s">
        <v>478</v>
      </c>
      <c r="JL3" s="8" t="s">
        <v>443</v>
      </c>
      <c r="JM3" s="8" t="s">
        <v>621</v>
      </c>
      <c r="JN3" s="8" t="s">
        <v>476</v>
      </c>
      <c r="JO3" s="8" t="s">
        <v>478</v>
      </c>
      <c r="JP3" s="8" t="s">
        <v>487</v>
      </c>
      <c r="JQ3" s="8" t="s">
        <v>488</v>
      </c>
      <c r="JR3" s="8" t="s">
        <v>490</v>
      </c>
      <c r="JS3" s="8" t="s">
        <v>492</v>
      </c>
      <c r="JT3" s="8" t="s">
        <v>494</v>
      </c>
      <c r="JU3" s="8" t="s">
        <v>495</v>
      </c>
      <c r="JV3" s="8" t="s">
        <v>497</v>
      </c>
      <c r="JW3" s="8" t="s">
        <v>498</v>
      </c>
      <c r="JX3" s="8" t="s">
        <v>500</v>
      </c>
      <c r="JY3" s="8" t="s">
        <v>502</v>
      </c>
      <c r="JZ3" s="8" t="s">
        <v>498</v>
      </c>
      <c r="KA3" s="8" t="s">
        <v>500</v>
      </c>
      <c r="KB3" s="8" t="s">
        <v>505</v>
      </c>
      <c r="KC3" s="8" t="s">
        <v>507</v>
      </c>
      <c r="KD3" s="8" t="s">
        <v>421</v>
      </c>
      <c r="KE3" s="8" t="s">
        <v>510</v>
      </c>
      <c r="KF3" s="8" t="s">
        <v>690</v>
      </c>
      <c r="KG3" s="8" t="s">
        <v>698</v>
      </c>
      <c r="KH3" s="8" t="s">
        <v>699</v>
      </c>
      <c r="KI3" s="6" t="s">
        <v>601</v>
      </c>
      <c r="KJ3" s="6" t="s">
        <v>602</v>
      </c>
      <c r="KK3" s="6" t="s">
        <v>600</v>
      </c>
      <c r="KL3" s="6" t="s">
        <v>603</v>
      </c>
      <c r="KM3" s="9" t="s">
        <v>604</v>
      </c>
      <c r="KN3" s="9" t="s">
        <v>513</v>
      </c>
      <c r="KO3" s="9" t="s">
        <v>515</v>
      </c>
      <c r="KP3" s="9" t="s">
        <v>517</v>
      </c>
      <c r="KQ3" s="9" t="s">
        <v>519</v>
      </c>
      <c r="KR3" s="9" t="s">
        <v>622</v>
      </c>
      <c r="KS3" s="9" t="s">
        <v>521</v>
      </c>
      <c r="KT3" s="9" t="s">
        <v>623</v>
      </c>
      <c r="KU3" s="9" t="s">
        <v>523</v>
      </c>
      <c r="KV3" s="9" t="s">
        <v>525</v>
      </c>
      <c r="KW3" s="9" t="s">
        <v>527</v>
      </c>
      <c r="KX3" s="9" t="s">
        <v>529</v>
      </c>
      <c r="KY3" s="9" t="s">
        <v>531</v>
      </c>
      <c r="KZ3" s="9" t="s">
        <v>533</v>
      </c>
      <c r="LA3" s="9" t="s">
        <v>535</v>
      </c>
      <c r="LB3" s="9" t="s">
        <v>537</v>
      </c>
      <c r="LC3" s="9" t="s">
        <v>539</v>
      </c>
      <c r="LD3" s="9" t="s">
        <v>541</v>
      </c>
      <c r="LE3" s="9" t="s">
        <v>402</v>
      </c>
      <c r="LF3" s="9" t="s">
        <v>543</v>
      </c>
      <c r="LG3" s="9" t="s">
        <v>545</v>
      </c>
      <c r="LH3" s="9" t="s">
        <v>547</v>
      </c>
      <c r="LI3" s="9" t="s">
        <v>549</v>
      </c>
      <c r="LJ3" s="9" t="s">
        <v>551</v>
      </c>
      <c r="LK3" s="9" t="s">
        <v>553</v>
      </c>
      <c r="LL3" s="6" t="s">
        <v>277</v>
      </c>
      <c r="LM3" s="6" t="s">
        <v>278</v>
      </c>
      <c r="LN3" s="6" t="s">
        <v>279</v>
      </c>
      <c r="LO3" s="6" t="s">
        <v>280</v>
      </c>
      <c r="LP3" s="10" t="s">
        <v>555</v>
      </c>
      <c r="LQ3" s="10" t="s">
        <v>557</v>
      </c>
      <c r="LR3" s="10" t="s">
        <v>559</v>
      </c>
      <c r="LS3" s="10" t="s">
        <v>561</v>
      </c>
      <c r="LT3" s="10" t="s">
        <v>399</v>
      </c>
      <c r="LU3" s="10" t="s">
        <v>564</v>
      </c>
      <c r="LV3" s="10" t="s">
        <v>566</v>
      </c>
      <c r="LW3" s="10" t="s">
        <v>568</v>
      </c>
      <c r="LX3" s="10" t="s">
        <v>570</v>
      </c>
      <c r="LY3" s="10" t="s">
        <v>572</v>
      </c>
      <c r="LZ3" s="10" t="s">
        <v>399</v>
      </c>
      <c r="MA3" s="10" t="s">
        <v>575</v>
      </c>
      <c r="MB3" s="10"/>
      <c r="MC3" s="10" t="s">
        <v>577</v>
      </c>
      <c r="MD3" s="10" t="s">
        <v>579</v>
      </c>
      <c r="ME3" s="10" t="s">
        <v>581</v>
      </c>
      <c r="MF3" s="10" t="s">
        <v>583</v>
      </c>
      <c r="MG3" s="10" t="s">
        <v>585</v>
      </c>
      <c r="MH3" s="10" t="s">
        <v>587</v>
      </c>
      <c r="MI3" s="10" t="s">
        <v>589</v>
      </c>
      <c r="MJ3" s="10" t="s">
        <v>591</v>
      </c>
      <c r="MK3" s="6" t="s">
        <v>592</v>
      </c>
      <c r="ML3" s="6"/>
    </row>
    <row r="4" spans="1:350" ht="75" x14ac:dyDescent="0.25">
      <c r="A4" s="11" t="s">
        <v>700</v>
      </c>
      <c r="B4" s="11"/>
      <c r="C4" s="11"/>
      <c r="D4" s="11"/>
      <c r="E4" s="11"/>
      <c r="F4" s="11"/>
      <c r="G4" s="11"/>
      <c r="H4" s="11"/>
      <c r="I4" s="11" t="s">
        <v>644</v>
      </c>
      <c r="J4" s="11"/>
      <c r="K4" s="11"/>
      <c r="L4" s="11"/>
      <c r="M4" s="11"/>
      <c r="N4" s="11" t="s">
        <v>643</v>
      </c>
      <c r="O4" s="11"/>
      <c r="P4" s="11"/>
      <c r="Q4" s="11"/>
      <c r="R4" s="11"/>
      <c r="S4" s="11" t="s">
        <v>645</v>
      </c>
      <c r="T4" s="11"/>
      <c r="U4" s="11"/>
      <c r="V4" s="11" t="s">
        <v>646</v>
      </c>
      <c r="W4" s="11" t="s">
        <v>647</v>
      </c>
      <c r="X4" s="11"/>
      <c r="Y4" s="11"/>
      <c r="Z4" s="11" t="s">
        <v>648</v>
      </c>
      <c r="AA4" s="11" t="s">
        <v>649</v>
      </c>
      <c r="AB4" s="11" t="s">
        <v>650</v>
      </c>
      <c r="AC4" s="11"/>
      <c r="AD4" s="11"/>
      <c r="AE4" s="11"/>
      <c r="AF4" s="12"/>
      <c r="AG4" s="12"/>
      <c r="AH4" s="11" t="s">
        <v>651</v>
      </c>
      <c r="AI4" s="12"/>
      <c r="AJ4" s="12"/>
      <c r="AK4" s="12"/>
      <c r="AL4" s="12" t="s">
        <v>652</v>
      </c>
      <c r="AM4" s="12" t="s">
        <v>653</v>
      </c>
      <c r="AN4" s="12"/>
      <c r="AO4" s="12"/>
      <c r="AP4" s="12"/>
      <c r="AQ4" s="12"/>
      <c r="AR4" s="12"/>
      <c r="AS4" s="12"/>
      <c r="AT4" s="11" t="s">
        <v>656</v>
      </c>
      <c r="AU4" s="12"/>
      <c r="AV4" s="12"/>
      <c r="AW4" s="12" t="s">
        <v>654</v>
      </c>
      <c r="AX4" s="12"/>
      <c r="AY4" s="12"/>
      <c r="AZ4" s="12"/>
      <c r="BA4" s="12"/>
      <c r="BB4" s="11" t="s">
        <v>657</v>
      </c>
      <c r="BC4" s="12"/>
      <c r="BD4" s="12"/>
      <c r="BE4" s="11" t="s">
        <v>658</v>
      </c>
      <c r="BF4" s="11" t="s">
        <v>659</v>
      </c>
      <c r="BG4" s="11"/>
      <c r="BH4" s="11"/>
      <c r="BI4" s="11"/>
      <c r="BJ4" s="11"/>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5"/>
      <c r="DI4" s="135"/>
      <c r="DJ4" s="135"/>
      <c r="DK4" s="135"/>
      <c r="DL4" s="135"/>
      <c r="DM4" s="135"/>
      <c r="DN4" s="13"/>
      <c r="DO4" s="13"/>
      <c r="DP4" s="148"/>
      <c r="DQ4" s="135"/>
      <c r="DR4" s="135"/>
      <c r="DS4" s="135"/>
      <c r="DT4" s="135"/>
      <c r="DU4" s="135"/>
      <c r="DV4" s="135"/>
      <c r="DW4" s="135"/>
      <c r="DX4" s="135"/>
      <c r="DY4" s="135"/>
      <c r="DZ4" s="135"/>
      <c r="EA4" s="135"/>
      <c r="EB4" s="135"/>
      <c r="EC4" s="135"/>
      <c r="ED4" s="135"/>
      <c r="EE4" s="13"/>
      <c r="EF4" s="13"/>
      <c r="EG4" s="13"/>
      <c r="EH4" s="13"/>
      <c r="EI4" s="13"/>
      <c r="EJ4" s="13"/>
      <c r="EK4" s="13"/>
      <c r="EL4" s="13"/>
      <c r="EM4" s="13"/>
      <c r="EN4" s="13"/>
      <c r="EO4" s="13"/>
      <c r="EP4" s="13"/>
      <c r="EQ4" s="13"/>
      <c r="ER4" s="13"/>
      <c r="ES4" s="13"/>
      <c r="ET4" s="13"/>
      <c r="EU4" s="13"/>
      <c r="EV4" s="13"/>
      <c r="EW4" s="13"/>
      <c r="EX4" s="13"/>
      <c r="EY4" s="13"/>
      <c r="EZ4" s="13"/>
      <c r="FA4" s="13"/>
      <c r="FB4" s="148"/>
      <c r="FC4" s="148"/>
      <c r="FD4" s="148"/>
      <c r="FE4" s="13"/>
      <c r="FF4" s="13"/>
      <c r="FG4" s="13"/>
      <c r="FH4" s="135"/>
      <c r="FI4" s="135"/>
      <c r="FJ4" s="135"/>
      <c r="FK4" s="135"/>
      <c r="FL4" s="135"/>
      <c r="FM4" s="135"/>
      <c r="FN4" s="135"/>
      <c r="FO4" s="135"/>
      <c r="FP4" s="135"/>
      <c r="FQ4" s="135"/>
      <c r="FR4" s="135"/>
      <c r="FS4" s="135"/>
      <c r="FT4" s="135"/>
      <c r="FU4" s="135"/>
      <c r="FV4" s="135"/>
      <c r="FW4" s="13"/>
      <c r="FX4" s="13"/>
      <c r="FY4" s="13"/>
      <c r="FZ4" s="13"/>
      <c r="GA4" s="11"/>
      <c r="GB4" s="11"/>
      <c r="GC4" s="11"/>
      <c r="GD4" s="11"/>
      <c r="GE4" s="14"/>
      <c r="GF4" s="14"/>
      <c r="GG4" s="14"/>
      <c r="GH4" s="14"/>
      <c r="GI4" s="14"/>
      <c r="GJ4" s="14"/>
      <c r="GK4" s="136"/>
      <c r="GL4" s="136"/>
      <c r="GM4" s="136"/>
      <c r="GN4" s="136"/>
      <c r="GO4" s="14"/>
      <c r="GP4" s="14"/>
      <c r="GQ4" s="14"/>
      <c r="GR4" s="14"/>
      <c r="GS4" s="14"/>
      <c r="GT4" s="14"/>
      <c r="GU4" s="14"/>
      <c r="GV4" s="14"/>
      <c r="GW4" s="14"/>
      <c r="GX4" s="14"/>
      <c r="GY4" s="14"/>
      <c r="GZ4" s="14"/>
      <c r="HA4" s="14"/>
      <c r="HB4" s="14"/>
      <c r="HC4" s="14"/>
      <c r="HD4" s="14"/>
      <c r="HE4" s="14"/>
      <c r="HF4" s="14"/>
      <c r="HG4" s="14"/>
      <c r="HH4" s="14"/>
      <c r="HI4" s="14"/>
      <c r="HJ4" s="14"/>
      <c r="HK4" s="14"/>
      <c r="HL4" s="11"/>
      <c r="HM4" s="11"/>
      <c r="HN4" s="11"/>
      <c r="HO4" s="11"/>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1"/>
      <c r="IP4" s="11"/>
      <c r="IQ4" s="11"/>
      <c r="IR4" s="11"/>
      <c r="IS4" s="16"/>
      <c r="IT4" s="16"/>
      <c r="IU4" s="16"/>
      <c r="IV4" s="11"/>
      <c r="IW4" s="11"/>
      <c r="IX4" s="11"/>
      <c r="IY4" s="11"/>
      <c r="IZ4" s="17"/>
      <c r="JA4" s="17"/>
      <c r="JB4" s="17"/>
      <c r="JC4" s="17"/>
      <c r="JD4" s="17"/>
      <c r="JE4" s="17"/>
      <c r="JF4" s="17"/>
      <c r="JG4" s="17"/>
      <c r="JH4" s="17"/>
      <c r="JI4" s="17"/>
      <c r="JJ4" s="17"/>
      <c r="JK4" s="17"/>
      <c r="JL4" s="17"/>
      <c r="JM4" s="17"/>
      <c r="JN4" s="17"/>
      <c r="JO4" s="17"/>
      <c r="JP4" s="17"/>
      <c r="JQ4" s="17"/>
      <c r="JR4" s="17"/>
      <c r="JS4" s="17"/>
      <c r="JT4" s="17"/>
      <c r="JU4" s="17"/>
      <c r="JV4" s="17"/>
      <c r="JW4" s="17"/>
      <c r="JX4" s="17"/>
      <c r="JY4" s="17"/>
      <c r="JZ4" s="17"/>
      <c r="KA4" s="17"/>
      <c r="KB4" s="17"/>
      <c r="KC4" s="17"/>
      <c r="KD4" s="17"/>
      <c r="KE4" s="17"/>
      <c r="KF4" s="17"/>
      <c r="KG4" s="17"/>
      <c r="KH4" s="17"/>
      <c r="KI4" s="11"/>
      <c r="KJ4" s="11"/>
      <c r="KK4" s="11"/>
      <c r="KL4" s="11"/>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1"/>
      <c r="LM4" s="11"/>
      <c r="LN4" s="11"/>
      <c r="LO4" s="11"/>
      <c r="LP4" s="19"/>
      <c r="LQ4" s="19"/>
      <c r="LR4" s="19"/>
      <c r="LS4" s="19"/>
      <c r="LT4" s="19"/>
      <c r="LU4" s="19"/>
      <c r="LV4" s="19"/>
      <c r="LW4" s="19"/>
      <c r="LX4" s="19"/>
      <c r="LY4" s="19"/>
      <c r="LZ4" s="19"/>
      <c r="MA4" s="19"/>
      <c r="MB4" s="19"/>
      <c r="MC4" s="19"/>
      <c r="MD4" s="19"/>
      <c r="ME4" s="19"/>
      <c r="MF4" s="19"/>
      <c r="MG4" s="19"/>
      <c r="MH4" s="19"/>
      <c r="MI4" s="19"/>
      <c r="MJ4" s="19"/>
      <c r="MK4" s="11"/>
      <c r="ML4" s="41"/>
    </row>
    <row r="5" spans="1:350" x14ac:dyDescent="0.25">
      <c r="A5" s="79" t="s">
        <v>700</v>
      </c>
      <c r="B5" s="69"/>
      <c r="C5" s="69"/>
      <c r="D5" s="69"/>
      <c r="E5" s="69"/>
      <c r="F5" s="69"/>
      <c r="G5" s="69"/>
      <c r="H5" s="69"/>
      <c r="I5" s="69">
        <f>COUNTA(I6:I1405)</f>
        <v>0</v>
      </c>
      <c r="J5" s="69"/>
      <c r="K5" s="69"/>
      <c r="L5" s="69"/>
      <c r="M5" s="69"/>
      <c r="N5" s="69">
        <f>COUNTA(N6:N1405)</f>
        <v>0</v>
      </c>
      <c r="O5" s="69"/>
      <c r="P5" s="69"/>
      <c r="Q5" s="69"/>
      <c r="R5" s="69"/>
      <c r="S5" s="69">
        <f>COUNTIF(S6:S1405,"TRUE")</f>
        <v>0</v>
      </c>
      <c r="T5" s="69"/>
      <c r="U5" s="69"/>
      <c r="V5" s="69">
        <f>COUNTIF(V6:V1405,"TRUE")</f>
        <v>0</v>
      </c>
      <c r="W5" s="69">
        <f>COUNTIF(W6:W1405,"S")</f>
        <v>0</v>
      </c>
      <c r="X5" s="69"/>
      <c r="Y5" s="69"/>
      <c r="Z5" s="69">
        <f>SUM(COUNTIF(Z6:Z1405,"0")+COUNTIF(Z6:Z1405,"10")+COUNTIF(Z6:Z1405,"20"))</f>
        <v>0</v>
      </c>
      <c r="AA5" s="69">
        <f>SUM(COUNTIF(AA6:AA1405,"0")+COUNTIF(AA6:AA1405,"10")+COUNTIF(AA6:AA1405,"20"))</f>
        <v>0</v>
      </c>
      <c r="AB5" s="69">
        <f>COUNTIF(AB6:AB1405,"TRUE")</f>
        <v>0</v>
      </c>
      <c r="AC5" s="69"/>
      <c r="AD5" s="69"/>
      <c r="AE5" s="69"/>
      <c r="AF5" s="70"/>
      <c r="AG5" s="70"/>
      <c r="AH5" s="69">
        <f>COUNTIF(AH6:AH1405,"TRUE")</f>
        <v>0</v>
      </c>
      <c r="AI5" s="70"/>
      <c r="AJ5" s="70"/>
      <c r="AK5" s="70"/>
      <c r="AL5" s="70" t="e">
        <f>MEDIAN(AL6:AL1405)</f>
        <v>#NUM!</v>
      </c>
      <c r="AM5" s="71" t="e">
        <f>100*(COUNTIF(AM6:AM1405,"M")/COUNTA(AM6:AM1405))</f>
        <v>#DIV/0!</v>
      </c>
      <c r="AN5" s="70"/>
      <c r="AO5" s="70"/>
      <c r="AP5" s="70"/>
      <c r="AQ5" s="70"/>
      <c r="AR5" s="70"/>
      <c r="AS5" s="70"/>
      <c r="AT5" s="69">
        <f>COUNTIF(AT6:AT1405,"TRUE")</f>
        <v>0</v>
      </c>
      <c r="AU5" s="70"/>
      <c r="AV5" s="70"/>
      <c r="AW5" s="70">
        <f>COUNTIF(AW6:AW1405,"Y")</f>
        <v>0</v>
      </c>
      <c r="AX5" s="70"/>
      <c r="AY5" s="70"/>
      <c r="AZ5" s="70"/>
      <c r="BA5" s="70"/>
      <c r="BB5" s="69">
        <f>COUNTIF(BB6:BB1405,"TRUE")</f>
        <v>0</v>
      </c>
      <c r="BC5" s="70"/>
      <c r="BD5" s="70"/>
      <c r="BE5" s="69">
        <f>COUNTIF(BE6:BE1405,"TRUE")</f>
        <v>0</v>
      </c>
      <c r="BF5" s="69">
        <f>COUNTIF(BF6:BF1405,"TRUE")</f>
        <v>0</v>
      </c>
      <c r="BG5" s="69"/>
      <c r="BH5" s="69"/>
      <c r="BI5" s="69"/>
      <c r="BJ5" s="69"/>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2"/>
      <c r="DA5" s="72"/>
      <c r="DB5" s="72"/>
      <c r="DC5" s="72"/>
      <c r="DD5" s="72"/>
      <c r="DE5" s="72"/>
      <c r="DF5" s="72"/>
      <c r="DG5" s="72"/>
      <c r="DH5" s="137"/>
      <c r="DI5" s="137"/>
      <c r="DJ5" s="137"/>
      <c r="DK5" s="137"/>
      <c r="DL5" s="137"/>
      <c r="DM5" s="137"/>
      <c r="DN5" s="72"/>
      <c r="DO5" s="72"/>
      <c r="DP5" s="137"/>
      <c r="DQ5" s="137"/>
      <c r="DR5" s="137"/>
      <c r="DS5" s="137"/>
      <c r="DT5" s="137"/>
      <c r="DU5" s="137"/>
      <c r="DV5" s="137"/>
      <c r="DW5" s="137"/>
      <c r="DX5" s="137"/>
      <c r="DY5" s="137"/>
      <c r="DZ5" s="137"/>
      <c r="EA5" s="137"/>
      <c r="EB5" s="137"/>
      <c r="EC5" s="137"/>
      <c r="ED5" s="137"/>
      <c r="EE5" s="72"/>
      <c r="EF5" s="72"/>
      <c r="EG5" s="72"/>
      <c r="EH5" s="72"/>
      <c r="EI5" s="72"/>
      <c r="EJ5" s="72"/>
      <c r="EK5" s="72"/>
      <c r="EL5" s="72"/>
      <c r="EM5" s="72"/>
      <c r="EN5" s="72"/>
      <c r="EO5" s="72"/>
      <c r="EP5" s="72"/>
      <c r="EQ5" s="72"/>
      <c r="ER5" s="72"/>
      <c r="ES5" s="72"/>
      <c r="ET5" s="72"/>
      <c r="EU5" s="72"/>
      <c r="EV5" s="72"/>
      <c r="EW5" s="72"/>
      <c r="EX5" s="72"/>
      <c r="EY5" s="72"/>
      <c r="EZ5" s="72"/>
      <c r="FA5" s="72"/>
      <c r="FB5" s="137"/>
      <c r="FC5" s="137"/>
      <c r="FD5" s="137"/>
      <c r="FE5" s="72"/>
      <c r="FF5" s="72"/>
      <c r="FG5" s="72"/>
      <c r="FH5" s="137"/>
      <c r="FI5" s="137"/>
      <c r="FJ5" s="137"/>
      <c r="FK5" s="137"/>
      <c r="FL5" s="137"/>
      <c r="FM5" s="137"/>
      <c r="FN5" s="137"/>
      <c r="FO5" s="137"/>
      <c r="FP5" s="137"/>
      <c r="FQ5" s="137"/>
      <c r="FR5" s="137"/>
      <c r="FS5" s="137"/>
      <c r="FT5" s="137"/>
      <c r="FU5" s="137"/>
      <c r="FV5" s="137"/>
      <c r="FW5" s="72"/>
      <c r="FX5" s="72"/>
      <c r="FY5" s="72"/>
      <c r="FZ5" s="72"/>
      <c r="GA5" s="69"/>
      <c r="GB5" s="69"/>
      <c r="GC5" s="69"/>
      <c r="GD5" s="69"/>
      <c r="GE5" s="73"/>
      <c r="GF5" s="73"/>
      <c r="GG5" s="73"/>
      <c r="GH5" s="73"/>
      <c r="GI5" s="73"/>
      <c r="GJ5" s="73"/>
      <c r="GK5" s="138"/>
      <c r="GL5" s="138"/>
      <c r="GM5" s="138"/>
      <c r="GN5" s="138"/>
      <c r="GO5" s="73"/>
      <c r="GP5" s="73"/>
      <c r="GQ5" s="73"/>
      <c r="GR5" s="73"/>
      <c r="GS5" s="73"/>
      <c r="GT5" s="73"/>
      <c r="GU5" s="73"/>
      <c r="GV5" s="73"/>
      <c r="GW5" s="73"/>
      <c r="GX5" s="73"/>
      <c r="GY5" s="73"/>
      <c r="GZ5" s="73"/>
      <c r="HA5" s="73"/>
      <c r="HB5" s="73"/>
      <c r="HC5" s="73"/>
      <c r="HD5" s="73"/>
      <c r="HE5" s="73"/>
      <c r="HF5" s="73"/>
      <c r="HG5" s="73"/>
      <c r="HH5" s="73"/>
      <c r="HI5" s="73"/>
      <c r="HJ5" s="73"/>
      <c r="HK5" s="73"/>
      <c r="HL5" s="69"/>
      <c r="HM5" s="69"/>
      <c r="HN5" s="69"/>
      <c r="HO5" s="69"/>
      <c r="HP5" s="74"/>
      <c r="HQ5" s="74"/>
      <c r="HR5" s="74"/>
      <c r="HS5" s="74"/>
      <c r="HT5" s="74"/>
      <c r="HU5" s="74"/>
      <c r="HV5" s="74"/>
      <c r="HW5" s="74"/>
      <c r="HX5" s="74"/>
      <c r="HY5" s="74"/>
      <c r="HZ5" s="74"/>
      <c r="IA5" s="74"/>
      <c r="IB5" s="74"/>
      <c r="IC5" s="74"/>
      <c r="ID5" s="74"/>
      <c r="IE5" s="74"/>
      <c r="IF5" s="74"/>
      <c r="IG5" s="74"/>
      <c r="IH5" s="74"/>
      <c r="II5" s="74"/>
      <c r="IJ5" s="74"/>
      <c r="IK5" s="74"/>
      <c r="IL5" s="74"/>
      <c r="IM5" s="74"/>
      <c r="IN5" s="74"/>
      <c r="IO5" s="69"/>
      <c r="IP5" s="69"/>
      <c r="IQ5" s="69"/>
      <c r="IR5" s="69"/>
      <c r="IS5" s="75"/>
      <c r="IT5" s="75"/>
      <c r="IU5" s="75"/>
      <c r="IV5" s="69"/>
      <c r="IW5" s="69"/>
      <c r="IX5" s="69"/>
      <c r="IY5" s="69"/>
      <c r="IZ5" s="76"/>
      <c r="JA5" s="76"/>
      <c r="JB5" s="76"/>
      <c r="JC5" s="76"/>
      <c r="JD5" s="76"/>
      <c r="JE5" s="76"/>
      <c r="JF5" s="76"/>
      <c r="JG5" s="76"/>
      <c r="JH5" s="76"/>
      <c r="JI5" s="76"/>
      <c r="JJ5" s="76"/>
      <c r="JK5" s="76"/>
      <c r="JL5" s="76"/>
      <c r="JM5" s="76"/>
      <c r="JN5" s="76"/>
      <c r="JO5" s="76"/>
      <c r="JP5" s="76"/>
      <c r="JQ5" s="76"/>
      <c r="JR5" s="76"/>
      <c r="JS5" s="76"/>
      <c r="JT5" s="76"/>
      <c r="JU5" s="76"/>
      <c r="JV5" s="76"/>
      <c r="JW5" s="76"/>
      <c r="JX5" s="76"/>
      <c r="JY5" s="76"/>
      <c r="JZ5" s="76"/>
      <c r="KA5" s="76"/>
      <c r="KB5" s="76"/>
      <c r="KC5" s="76"/>
      <c r="KD5" s="76"/>
      <c r="KE5" s="76"/>
      <c r="KF5" s="76"/>
      <c r="KG5" s="76"/>
      <c r="KH5" s="76"/>
      <c r="KI5" s="69"/>
      <c r="KJ5" s="69"/>
      <c r="KK5" s="69"/>
      <c r="KL5" s="69"/>
      <c r="KM5" s="77"/>
      <c r="KN5" s="77"/>
      <c r="KO5" s="77"/>
      <c r="KP5" s="77"/>
      <c r="KQ5" s="77"/>
      <c r="KR5" s="77"/>
      <c r="KS5" s="77"/>
      <c r="KT5" s="77"/>
      <c r="KU5" s="77"/>
      <c r="KV5" s="77"/>
      <c r="KW5" s="77"/>
      <c r="KX5" s="77"/>
      <c r="KY5" s="77"/>
      <c r="KZ5" s="77"/>
      <c r="LA5" s="77"/>
      <c r="LB5" s="77"/>
      <c r="LC5" s="77"/>
      <c r="LD5" s="77"/>
      <c r="LE5" s="77"/>
      <c r="LF5" s="77"/>
      <c r="LG5" s="77"/>
      <c r="LH5" s="77"/>
      <c r="LI5" s="77"/>
      <c r="LJ5" s="77"/>
      <c r="LK5" s="77"/>
      <c r="LL5" s="69"/>
      <c r="LM5" s="69"/>
      <c r="LN5" s="69"/>
      <c r="LO5" s="69"/>
      <c r="LP5" s="78"/>
      <c r="LQ5" s="78"/>
      <c r="LR5" s="78"/>
      <c r="LS5" s="78"/>
      <c r="LT5" s="78"/>
      <c r="LU5" s="78"/>
      <c r="LV5" s="78"/>
      <c r="LW5" s="78"/>
      <c r="LX5" s="78"/>
      <c r="LY5" s="78"/>
      <c r="LZ5" s="78"/>
      <c r="MA5" s="78"/>
      <c r="MB5" s="78"/>
      <c r="MC5" s="78"/>
      <c r="MD5" s="78"/>
      <c r="ME5" s="78"/>
      <c r="MF5" s="78"/>
      <c r="MG5" s="78"/>
      <c r="MH5" s="78"/>
      <c r="MI5" s="78"/>
      <c r="MJ5" s="78"/>
      <c r="MK5" s="69"/>
      <c r="ML5" s="69"/>
    </row>
    <row r="6" spans="1:350" x14ac:dyDescent="0.25">
      <c r="A6" s="172" t="s">
        <v>874</v>
      </c>
      <c r="B6" s="143" t="s">
        <v>897</v>
      </c>
      <c r="C6" s="130"/>
      <c r="D6" s="130"/>
      <c r="E6" s="129"/>
      <c r="F6" s="130"/>
      <c r="G6" s="129"/>
      <c r="H6" s="130"/>
      <c r="I6" s="129"/>
      <c r="J6" s="130"/>
      <c r="K6" s="129"/>
      <c r="L6" s="130"/>
      <c r="M6" s="130"/>
      <c r="N6" s="130"/>
      <c r="O6" s="130"/>
      <c r="P6" s="130"/>
      <c r="Q6" s="130"/>
      <c r="R6" s="130"/>
      <c r="S6" s="130"/>
      <c r="T6" s="130"/>
      <c r="U6" s="130"/>
      <c r="V6" s="130"/>
      <c r="W6" s="130"/>
      <c r="X6" s="130"/>
      <c r="Y6" s="130"/>
      <c r="Z6" s="130"/>
      <c r="AA6" s="130"/>
      <c r="AB6" s="130"/>
      <c r="AC6" s="129"/>
      <c r="AD6" s="130"/>
      <c r="AE6" s="130"/>
      <c r="AF6" s="130"/>
      <c r="AG6" s="130"/>
      <c r="AH6" s="130"/>
      <c r="AI6" s="130"/>
      <c r="AJ6" s="130"/>
      <c r="AK6" s="130"/>
      <c r="AL6" s="130"/>
      <c r="AM6" s="130"/>
      <c r="AN6" s="130"/>
      <c r="AO6" s="130"/>
      <c r="AP6" s="130"/>
      <c r="AQ6" s="130"/>
      <c r="AR6" s="130"/>
      <c r="AS6" s="129"/>
      <c r="AT6" s="130"/>
      <c r="AU6" s="130"/>
      <c r="AV6" s="130"/>
      <c r="AW6" s="130"/>
      <c r="AX6" s="130"/>
      <c r="AY6" s="130"/>
      <c r="AZ6" s="130"/>
      <c r="BA6" s="129"/>
      <c r="BB6" s="130"/>
      <c r="BC6" s="130"/>
      <c r="BD6" s="129"/>
      <c r="BE6" s="130"/>
      <c r="BF6" s="130"/>
      <c r="BG6" s="130"/>
      <c r="BH6" s="129"/>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29"/>
      <c r="CQ6" s="130"/>
      <c r="CR6" s="130"/>
      <c r="CS6" s="130"/>
      <c r="CT6" s="130"/>
      <c r="CU6" s="130"/>
      <c r="CV6" s="130"/>
      <c r="CW6" s="130"/>
      <c r="CX6" s="130"/>
      <c r="CY6" s="130"/>
      <c r="CZ6" s="130"/>
      <c r="DA6" s="130"/>
      <c r="DB6" s="130"/>
      <c r="DC6" s="130"/>
      <c r="DD6" s="130"/>
      <c r="DE6" s="130"/>
      <c r="DF6" s="130"/>
      <c r="DG6" s="130"/>
      <c r="DN6" s="130"/>
      <c r="DO6" s="130"/>
      <c r="DQ6" s="130"/>
      <c r="DR6" s="130"/>
      <c r="DS6" s="130"/>
      <c r="DT6" s="130"/>
      <c r="DU6" s="130"/>
      <c r="DV6" s="130"/>
      <c r="DW6" s="130"/>
      <c r="DX6" s="130"/>
      <c r="DY6" s="130"/>
      <c r="DZ6" s="130"/>
      <c r="EA6" s="130"/>
      <c r="EB6" s="130"/>
      <c r="EC6" s="130"/>
      <c r="ED6" s="130"/>
      <c r="EE6" s="130"/>
      <c r="EF6" s="129"/>
      <c r="EG6" s="130"/>
      <c r="EH6" s="130"/>
      <c r="EI6" s="130"/>
      <c r="EJ6" s="130"/>
      <c r="EK6" s="130"/>
      <c r="EL6" s="130"/>
      <c r="EM6" s="130"/>
      <c r="EN6" s="130"/>
      <c r="EO6" s="130"/>
      <c r="EP6" s="130"/>
      <c r="EQ6" s="130"/>
      <c r="ER6" s="130"/>
      <c r="ES6" s="130"/>
      <c r="ET6" s="130"/>
      <c r="EU6" s="130"/>
      <c r="EV6" s="130"/>
      <c r="EW6" s="130"/>
      <c r="EX6" s="130"/>
      <c r="EY6" s="130"/>
      <c r="EZ6" s="130"/>
      <c r="FA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29"/>
      <c r="GC6" s="130"/>
      <c r="GD6" s="130"/>
      <c r="GE6" s="130"/>
      <c r="GF6" s="130"/>
      <c r="GG6" s="130"/>
      <c r="GH6" s="129"/>
      <c r="GI6" s="130"/>
      <c r="GJ6" s="130"/>
      <c r="GK6" s="130"/>
      <c r="GL6" s="130"/>
      <c r="GM6" s="130"/>
      <c r="GN6" s="130"/>
      <c r="GO6" s="130"/>
      <c r="GP6" s="130"/>
      <c r="GQ6" s="130"/>
      <c r="GR6" s="130"/>
      <c r="GS6" s="130"/>
      <c r="GT6" s="130"/>
      <c r="GU6" s="130"/>
      <c r="GV6" s="130"/>
      <c r="GW6" s="130"/>
      <c r="GX6" s="130"/>
      <c r="GY6" s="130"/>
      <c r="GZ6" s="129"/>
      <c r="HA6" s="130"/>
      <c r="HB6" s="130"/>
      <c r="HC6" s="130"/>
      <c r="HD6" s="130"/>
      <c r="HE6" s="130"/>
      <c r="HF6" s="130"/>
      <c r="HG6" s="130"/>
      <c r="HH6" s="130"/>
      <c r="HI6" s="130"/>
      <c r="HJ6" s="130"/>
      <c r="HK6" s="130"/>
      <c r="HL6" s="130"/>
      <c r="HM6" s="130"/>
      <c r="HN6" s="130"/>
      <c r="HO6" s="130"/>
      <c r="HP6" s="129"/>
      <c r="HQ6" s="130"/>
      <c r="HR6" s="130"/>
      <c r="HS6" s="129"/>
      <c r="HT6" s="130"/>
      <c r="HU6" s="130"/>
      <c r="HV6" s="130"/>
      <c r="HW6" s="129"/>
      <c r="HX6" s="130"/>
      <c r="HY6" s="130"/>
      <c r="HZ6" s="130"/>
      <c r="IA6" s="130"/>
      <c r="IB6" s="130"/>
      <c r="IC6" s="130"/>
      <c r="ID6" s="130"/>
      <c r="IE6" s="130"/>
      <c r="IF6" s="130"/>
      <c r="IG6" s="130"/>
      <c r="IH6" s="130"/>
      <c r="II6" s="130"/>
      <c r="IJ6" s="130"/>
      <c r="IK6" s="130"/>
      <c r="IL6" s="129"/>
      <c r="IM6" s="130"/>
      <c r="IN6" s="130"/>
      <c r="IO6" s="130"/>
      <c r="IP6" s="130"/>
      <c r="IQ6" s="130"/>
      <c r="IR6" s="130"/>
      <c r="IS6" s="130"/>
      <c r="IT6" s="130"/>
      <c r="IU6" s="130"/>
      <c r="IV6" s="130"/>
      <c r="IW6" s="130"/>
      <c r="IX6" s="130"/>
      <c r="IY6" s="130"/>
      <c r="IZ6" s="129"/>
      <c r="JA6" s="130"/>
      <c r="JB6" s="130"/>
      <c r="JC6" s="130"/>
      <c r="JD6" s="130"/>
      <c r="JE6" s="130"/>
      <c r="JF6" s="130"/>
      <c r="JG6" s="130"/>
      <c r="JH6" s="130"/>
      <c r="JI6" s="130"/>
      <c r="JJ6" s="130"/>
      <c r="JK6" s="130"/>
      <c r="JL6" s="130"/>
      <c r="JM6" s="130"/>
      <c r="JN6" s="130"/>
      <c r="JO6" s="130"/>
      <c r="JP6" s="130"/>
      <c r="JQ6" s="130"/>
      <c r="JR6" s="130"/>
      <c r="JS6" s="130"/>
      <c r="JT6" s="130"/>
      <c r="JU6" s="130"/>
      <c r="JV6" s="130"/>
      <c r="JW6" s="130"/>
      <c r="JX6" s="130"/>
      <c r="JY6" s="130"/>
      <c r="JZ6" s="130"/>
      <c r="KA6" s="130"/>
      <c r="KB6" s="130"/>
      <c r="KC6" s="130"/>
      <c r="KD6" s="130"/>
      <c r="KE6" s="129"/>
      <c r="KF6" s="130"/>
      <c r="KG6" s="130"/>
      <c r="KH6" s="130"/>
      <c r="KI6" s="130"/>
      <c r="KJ6" s="130"/>
      <c r="KK6" s="130"/>
      <c r="KL6" s="130"/>
      <c r="KM6" s="130"/>
      <c r="KN6" s="130"/>
      <c r="KO6" s="130"/>
      <c r="KP6" s="130"/>
      <c r="KQ6" s="129"/>
      <c r="KR6" s="130"/>
      <c r="KS6" s="129"/>
      <c r="KT6" s="130"/>
      <c r="KU6" s="130"/>
      <c r="KV6" s="130"/>
      <c r="KW6" s="130"/>
      <c r="KX6" s="130"/>
      <c r="KY6" s="130"/>
      <c r="KZ6" s="130"/>
      <c r="LA6" s="130"/>
      <c r="LB6" s="130"/>
      <c r="LC6" s="130"/>
      <c r="LD6" s="130"/>
      <c r="LE6" s="130"/>
      <c r="LF6" s="130"/>
      <c r="LG6" s="130"/>
      <c r="LH6" s="130"/>
      <c r="LI6" s="130"/>
      <c r="LJ6" s="130"/>
      <c r="LK6" s="130"/>
      <c r="LL6" s="130"/>
      <c r="LM6" s="130"/>
      <c r="LN6" s="130"/>
      <c r="LO6" s="130"/>
      <c r="LP6" s="130"/>
      <c r="LQ6" s="130"/>
      <c r="LR6" s="130"/>
      <c r="LS6" s="130"/>
      <c r="LT6" s="130"/>
      <c r="LU6" s="130"/>
      <c r="LV6" s="130"/>
      <c r="LW6" s="130"/>
      <c r="LX6" s="130"/>
      <c r="LY6" s="130"/>
      <c r="LZ6" s="130"/>
      <c r="MA6" s="130"/>
      <c r="MB6" s="130"/>
      <c r="MC6" s="130"/>
      <c r="MD6" s="130"/>
      <c r="ME6" s="130"/>
      <c r="MF6" s="130"/>
      <c r="MG6" s="130"/>
      <c r="MH6" s="130"/>
      <c r="MI6" s="130"/>
      <c r="MJ6" s="130"/>
      <c r="MK6" s="130"/>
      <c r="ML6" s="58"/>
    </row>
  </sheetData>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59999389629810485"/>
  </sheetPr>
  <dimension ref="A1:AG1406"/>
  <sheetViews>
    <sheetView zoomScale="70" zoomScaleNormal="70" workbookViewId="0">
      <pane xSplit="2" ySplit="5" topLeftCell="C6" activePane="bottomRight" state="frozen"/>
      <selection pane="topRight" activeCell="B1" sqref="B1"/>
      <selection pane="bottomLeft" activeCell="A6" sqref="A6"/>
      <selection pane="bottomRight" sqref="A1:B1"/>
    </sheetView>
  </sheetViews>
  <sheetFormatPr defaultRowHeight="15" x14ac:dyDescent="0.25"/>
  <cols>
    <col min="2" max="2" width="11.28515625" customWidth="1"/>
    <col min="3" max="3" width="27.7109375" customWidth="1"/>
    <col min="4" max="5" width="24.42578125" customWidth="1"/>
    <col min="6" max="28" width="20.5703125" customWidth="1"/>
    <col min="29" max="29" width="24" customWidth="1"/>
    <col min="30" max="32" width="20.5703125" customWidth="1"/>
    <col min="33" max="33" width="124.85546875" bestFit="1" customWidth="1"/>
  </cols>
  <sheetData>
    <row r="1" spans="1:33" ht="21.75" customHeight="1" thickBot="1" x14ac:dyDescent="0.4">
      <c r="A1" s="154" t="s">
        <v>660</v>
      </c>
      <c r="B1" s="155"/>
      <c r="C1" s="154" t="s">
        <v>719</v>
      </c>
      <c r="D1" s="155"/>
      <c r="E1" s="102"/>
      <c r="F1" s="65" t="s">
        <v>718</v>
      </c>
      <c r="G1" s="158" t="s">
        <v>706</v>
      </c>
      <c r="H1" s="159"/>
      <c r="I1" s="159"/>
      <c r="J1" s="160"/>
      <c r="K1" s="166" t="s">
        <v>670</v>
      </c>
      <c r="L1" s="167"/>
      <c r="M1" s="167"/>
      <c r="N1" s="168" t="s">
        <v>816</v>
      </c>
      <c r="O1" s="168"/>
      <c r="P1" s="169"/>
      <c r="Q1" s="161" t="s">
        <v>671</v>
      </c>
      <c r="R1" s="162"/>
      <c r="S1" s="162"/>
      <c r="T1" s="163"/>
      <c r="U1" s="164" t="s">
        <v>672</v>
      </c>
      <c r="V1" s="165"/>
      <c r="W1" s="151" t="s">
        <v>716</v>
      </c>
      <c r="X1" s="152"/>
      <c r="Y1" s="152"/>
      <c r="Z1" s="152"/>
      <c r="AA1" s="152"/>
      <c r="AB1" s="152"/>
      <c r="AC1" s="152"/>
      <c r="AD1" s="152"/>
      <c r="AE1" s="152"/>
      <c r="AF1" s="153"/>
      <c r="AG1" s="64" t="s">
        <v>815</v>
      </c>
    </row>
    <row r="2" spans="1:33" ht="75.75" thickBot="1" x14ac:dyDescent="0.3">
      <c r="A2" s="37" t="s">
        <v>705</v>
      </c>
      <c r="B2" s="54" t="s">
        <v>660</v>
      </c>
      <c r="C2" s="39" t="s">
        <v>661</v>
      </c>
      <c r="D2" s="39" t="s">
        <v>701</v>
      </c>
      <c r="E2" s="39" t="s">
        <v>802</v>
      </c>
      <c r="F2" s="52" t="s">
        <v>682</v>
      </c>
      <c r="G2" s="47" t="s">
        <v>686</v>
      </c>
      <c r="H2" s="156" t="s">
        <v>707</v>
      </c>
      <c r="I2" s="156"/>
      <c r="J2" s="157"/>
      <c r="K2" s="21" t="s">
        <v>662</v>
      </c>
      <c r="L2" s="22" t="s">
        <v>666</v>
      </c>
      <c r="M2" s="121" t="s">
        <v>667</v>
      </c>
      <c r="N2" s="140" t="s">
        <v>868</v>
      </c>
      <c r="O2" s="128" t="s">
        <v>869</v>
      </c>
      <c r="P2" s="127" t="s">
        <v>871</v>
      </c>
      <c r="Q2" s="122" t="s">
        <v>655</v>
      </c>
      <c r="R2" s="23" t="s">
        <v>663</v>
      </c>
      <c r="S2" s="23" t="s">
        <v>664</v>
      </c>
      <c r="T2" s="44" t="s">
        <v>797</v>
      </c>
      <c r="U2" s="24" t="s">
        <v>665</v>
      </c>
      <c r="V2" s="45" t="s">
        <v>668</v>
      </c>
      <c r="W2" s="48" t="s">
        <v>684</v>
      </c>
      <c r="X2" s="49" t="s">
        <v>669</v>
      </c>
      <c r="Y2" s="48" t="s">
        <v>704</v>
      </c>
      <c r="Z2" s="50" t="s">
        <v>683</v>
      </c>
      <c r="AA2" s="48" t="s">
        <v>685</v>
      </c>
      <c r="AB2" s="49" t="s">
        <v>688</v>
      </c>
      <c r="AC2" s="49" t="s">
        <v>717</v>
      </c>
      <c r="AD2" s="49" t="s">
        <v>687</v>
      </c>
      <c r="AE2" s="49" t="s">
        <v>702</v>
      </c>
      <c r="AF2" s="51" t="s">
        <v>703</v>
      </c>
      <c r="AG2" s="62"/>
    </row>
    <row r="3" spans="1:33" x14ac:dyDescent="0.25">
      <c r="A3" s="55"/>
      <c r="B3" s="56"/>
      <c r="C3" s="38"/>
      <c r="D3" s="38"/>
      <c r="E3" s="38"/>
      <c r="F3" s="53"/>
      <c r="G3" s="42"/>
      <c r="H3" s="43"/>
      <c r="I3" s="43"/>
      <c r="J3" s="43"/>
      <c r="K3" s="25"/>
      <c r="L3" s="26"/>
      <c r="M3" s="26"/>
      <c r="N3" s="141"/>
      <c r="O3" s="123"/>
      <c r="P3" s="124"/>
      <c r="Q3" s="27"/>
      <c r="R3" s="27"/>
      <c r="S3" s="27"/>
      <c r="T3" s="27"/>
      <c r="U3" s="28"/>
      <c r="V3" s="46"/>
      <c r="W3" s="29"/>
      <c r="X3" s="30"/>
      <c r="Y3" s="29"/>
      <c r="Z3" s="30"/>
      <c r="AA3" s="30">
        <v>0.99930555555555556</v>
      </c>
      <c r="AB3" s="30"/>
      <c r="AC3" s="30"/>
      <c r="AD3" s="30"/>
      <c r="AE3" s="30"/>
      <c r="AF3" s="31"/>
      <c r="AG3" s="63"/>
    </row>
    <row r="4" spans="1:33" ht="15.75" thickBot="1" x14ac:dyDescent="0.3">
      <c r="A4" s="55"/>
      <c r="B4" s="56"/>
      <c r="C4" s="38"/>
      <c r="D4" s="38"/>
      <c r="E4" s="38"/>
      <c r="F4" s="53"/>
      <c r="G4" s="42"/>
      <c r="H4" s="43"/>
      <c r="I4" s="43"/>
      <c r="J4" s="43"/>
      <c r="K4" s="25"/>
      <c r="L4" s="26"/>
      <c r="M4" s="26"/>
      <c r="N4" s="141"/>
      <c r="O4" s="123"/>
      <c r="P4" s="124"/>
      <c r="Q4" s="27"/>
      <c r="R4" s="27"/>
      <c r="S4" s="27"/>
      <c r="T4" s="27"/>
      <c r="U4" s="28"/>
      <c r="V4" s="46"/>
      <c r="W4" s="29"/>
      <c r="X4" s="29"/>
      <c r="Y4" s="29"/>
      <c r="Z4" s="29"/>
      <c r="AA4" s="29"/>
      <c r="AB4" s="29"/>
      <c r="AC4" s="29"/>
      <c r="AD4" s="29"/>
      <c r="AE4" s="29"/>
      <c r="AF4" s="31"/>
      <c r="AG4" s="63"/>
    </row>
    <row r="5" spans="1:33" ht="75.75" thickBot="1" x14ac:dyDescent="0.3">
      <c r="A5" s="37" t="s">
        <v>705</v>
      </c>
      <c r="B5" s="54" t="s">
        <v>660</v>
      </c>
      <c r="C5" s="39" t="s">
        <v>661</v>
      </c>
      <c r="D5" s="39" t="s">
        <v>701</v>
      </c>
      <c r="E5" s="39" t="s">
        <v>802</v>
      </c>
      <c r="F5" s="52" t="s">
        <v>682</v>
      </c>
      <c r="G5" s="47" t="s">
        <v>686</v>
      </c>
      <c r="H5" s="88" t="s">
        <v>708</v>
      </c>
      <c r="I5" s="88" t="s">
        <v>709</v>
      </c>
      <c r="J5" s="88" t="s">
        <v>710</v>
      </c>
      <c r="K5" s="21" t="s">
        <v>810</v>
      </c>
      <c r="L5" s="22" t="s">
        <v>666</v>
      </c>
      <c r="M5" s="121" t="s">
        <v>667</v>
      </c>
      <c r="N5" s="140" t="s">
        <v>868</v>
      </c>
      <c r="O5" s="128" t="s">
        <v>870</v>
      </c>
      <c r="P5" s="127" t="s">
        <v>871</v>
      </c>
      <c r="Q5" s="122" t="s">
        <v>655</v>
      </c>
      <c r="R5" s="23" t="s">
        <v>663</v>
      </c>
      <c r="S5" s="23" t="s">
        <v>664</v>
      </c>
      <c r="T5" s="44" t="s">
        <v>797</v>
      </c>
      <c r="U5" s="24" t="s">
        <v>665</v>
      </c>
      <c r="V5" s="45" t="s">
        <v>668</v>
      </c>
      <c r="W5" s="48" t="s">
        <v>684</v>
      </c>
      <c r="X5" s="49" t="s">
        <v>669</v>
      </c>
      <c r="Y5" s="48" t="s">
        <v>704</v>
      </c>
      <c r="Z5" s="50" t="s">
        <v>689</v>
      </c>
      <c r="AA5" s="48" t="s">
        <v>685</v>
      </c>
      <c r="AB5" s="49" t="s">
        <v>688</v>
      </c>
      <c r="AC5" s="49" t="s">
        <v>717</v>
      </c>
      <c r="AD5" s="49" t="s">
        <v>687</v>
      </c>
      <c r="AE5" s="49" t="s">
        <v>702</v>
      </c>
      <c r="AF5" s="51" t="s">
        <v>703</v>
      </c>
      <c r="AG5" s="68"/>
    </row>
    <row r="6" spans="1:33" ht="15" customHeight="1" x14ac:dyDescent="0.25">
      <c r="A6" s="89" t="str">
        <f>IF('Paste Data Here - Export'!A6="","",IF('Paste Data Here - Export'!A6="Paste data here","",'Paste Data Here - Export'!A6))</f>
        <v/>
      </c>
      <c r="B6" s="90" t="str">
        <f>IF('Paste Data Here - Export'!B6="","",'Paste Data Here - Export'!B6)</f>
        <v>Please use the new 2017 export</v>
      </c>
      <c r="C6" s="91" t="str">
        <f>IF('Paste Data Here - Export'!AR6="Y",'Paste Data Here - Export'!AS6,IF('Paste Data Here - Export'!C6="","",'Paste Data Here - Export'!BA6))</f>
        <v/>
      </c>
      <c r="D6" s="103" t="str">
        <f>IF(B6="","",IF('Paste Data Here - Export'!A6 ='Paste Data Here - Export'!B6, "Yes", "No"))</f>
        <v>No</v>
      </c>
      <c r="E6" s="103" t="str">
        <f>IF(A6="","",IF(AND('Paste Data Here - Export'!P6="",'Paste Data Here - Export'!Q6&lt;&gt;""),"Yes","No"))</f>
        <v/>
      </c>
      <c r="F6" s="104" t="str">
        <f>IF('Paste Data Here - Export'!A6='Paste Data Here - Export'!B6,C6,IF(W6="No","",IF(E6="Yes","6 Month Transfer",'Paste Data Here - Export'!HP6)))</f>
        <v/>
      </c>
      <c r="G6" s="92" t="str">
        <f>IF(B6="","",IF(OR('Paste Data Here - Export'!KB6="Y",'Paste Data Here - Export'!GE6="Y"),"Yes","No"))</f>
        <v>No</v>
      </c>
      <c r="H6" s="93" t="str">
        <f>IF(F6="","",(TEXT(F6,"ddd")))</f>
        <v/>
      </c>
      <c r="I6" s="93" t="str">
        <f>IF(F6="","",(TEXT(F6,"h")))</f>
        <v/>
      </c>
      <c r="J6" s="93" t="str">
        <f>IF(F6="","",IF(OR(H6="Sat",H6="Sun",I6="18",I6="19",I6="20",I6="21",I6="22",I6="23",I6="0",I6="1",I6="2",I6="3",I6="4",I6="5",I6="6",I6="7"),"Out of hours","In hours"))</f>
        <v/>
      </c>
      <c r="K6" s="125" t="str">
        <f>IF(OR(C6="",'Paste Data Here - Export'!BD6=""),"",1440*('Paste Data Here - Export'!BD6-C6))</f>
        <v/>
      </c>
      <c r="L6" s="93" t="str">
        <f>IF(B6="","",IF(K6="","No",IF(K6&lt;240.5,"Yes","No")))</f>
        <v>No</v>
      </c>
      <c r="M6" s="93" t="str">
        <f>IF(AND(L6="Yes",'Paste Data Here - Export'!BC6="SU",'Paste Data Here - Export'!EJ6&lt;&gt;"Y"),"Achieved",IF('Paste Data Here - Export'!EJ6="Y","Not applicable",(IF(AND('Patient level info'!L6="No",'Paste Data Here - Export'!BC6="SU"),"Not achieved",IF('Paste Data Here - Export'!BC6="ICH","Not applicable",IF(OR('Paste Data Here - Export'!BC6="O",'Paste Data Here - Export'!BC6="MAC"),"Not achieved",""))))))</f>
        <v/>
      </c>
      <c r="N6" s="142" t="str">
        <f>IF(B6="","",IF(OR('Paste Data Here - Export'!GN6="PERS",'Paste Data Here - Export'!GN6="TELEM"),'Paste Data Here - Export'!GK6,IF('Paste Data Here - Export'!GO6="","Not seen in person",'Paste Data Here - Export'!GO6)))</f>
        <v>Not seen in person</v>
      </c>
      <c r="O6" s="125" t="str">
        <f>IF(C6="","",IF(N6="Not seen in person","Not seen within 72h",1440*(N6-C6)))</f>
        <v/>
      </c>
      <c r="P6" s="126" t="str">
        <f>IF(C6="","",IF(O6="Not seen within 72h","Not achieved",IF(O6&lt;840.5,"Achieved","Not achieved")))</f>
        <v/>
      </c>
      <c r="Q6" s="95" t="str">
        <f>IF('Paste Data Here - Export'!CR6=TRUE, "Not imaged",IF('Paste Data Here - Export'!AR6="Y","Inpatient stroke",IF('Paste Data Here - Export'!BA6="","",IF('Paste Data Here - Export'!CR6="TRUE","",1440*('Paste Data Here - Export'!CP6-'Paste Data Here - Export'!BA6)))))</f>
        <v/>
      </c>
      <c r="R6" s="95" t="str">
        <f>IF('Paste Data Here - Export'!CR6=TRUE,"Not imaged",IF(OR(C6="",'Paste Data Here - Export'!CP6=""),"",1440*('Paste Data Here - Export'!CP6-C6)))</f>
        <v/>
      </c>
      <c r="S6" s="93" t="str">
        <f>IF(R6&lt;60.5,"Yes",IF('Paste Data Here - Export'!C6="","","No"))</f>
        <v/>
      </c>
      <c r="T6" s="93" t="str">
        <f t="shared" ref="T6:T69" si="0">IF(B6="","",IF(R6&lt;720.5,"Yes","No"))</f>
        <v>No</v>
      </c>
      <c r="U6" s="94" t="str">
        <f>IF(OR(C6="",'Paste Data Here - Export'!DF6=""),"",1440*('Paste Data Here - Export'!DF6-C6))</f>
        <v/>
      </c>
      <c r="V6" s="96" t="str">
        <f>IF(U6="","",IF(U6&lt;60.5,"Yes","No"))</f>
        <v/>
      </c>
      <c r="W6" s="97" t="str">
        <f>IF(B6="","",IF('Paste Data Here - Export'!KI6=TRUE,"Yes",IF('Paste Data Here - Export'!L6="","No","Yes")))</f>
        <v>No</v>
      </c>
      <c r="X6" s="98" t="str">
        <f>IF(E6="Yes","6 Month Transfer",IF(AND(W6="Yes",'Paste Data Here - Export'!KM6="D"),"No",IF('Patient level info'!W6="Yes","Yes","")))</f>
        <v/>
      </c>
      <c r="Y6" s="91" t="str">
        <f t="shared" ref="Y6:Y69" si="1">IF(E6="Yes","",IF(X6="","",IF(X6="Yes","Alive",IF(AND(DAY(AA6)-DAY(F6)=0,AA6-F6&lt;2),"Died same day","Died different day"))))</f>
        <v/>
      </c>
      <c r="Z6" s="99" t="str">
        <f>IF('Paste Data Here - Export'!KQ6="","",IF('Paste Data Here - Export'!KO6="","",'Paste Data Here - Export'!KN6-'Paste Data Here - Export'!KQ6))</f>
        <v/>
      </c>
      <c r="AA6" s="91" t="str">
        <f>IF(AND(W6="Yes",'Paste Data Here - Export'!KM6="D",'Paste Data Here - Export'!KO6="Y"),'Paste Data Here - Export'!KN6+'Patient level info'!AA$3,IF(AND(W6="Yes",'Paste Data Here - Export'!KM6="D",Z6&lt;0),'Paste Data Here - Export'!KQ6,IF(AND(W6="Yes",'Paste Data Here - Export'!KM6="D"),'Paste Data Here - Export'!KN6,IF(X6="Yes",'Paste Data Here - Export'!KS6,""))))</f>
        <v/>
      </c>
      <c r="AB6" s="100" t="str">
        <f>IF(W6="No","",IF('Paste Data Here - Export'!HS6="","",IF('Paste Data Here - Export'!KO6="Y",'Patient level info'!AA6-'Paste Data Here - Export'!HS6,'Paste Data Here - Export'!KQ6-'Paste Data Here - Export'!HS6)))</f>
        <v/>
      </c>
      <c r="AC6" s="100" t="str">
        <f>IF(E6="Yes","",IF(BPT!C6="Record transferred to this team",AA6-C6-(1/6),""))</f>
        <v/>
      </c>
      <c r="AD6" s="100" t="str">
        <f t="shared" ref="AD6:AD69" si="2">IF(AA6="","",AA6-F6)</f>
        <v/>
      </c>
      <c r="AE6" s="100" t="str">
        <f>IF(AD6="","",AD6-(1/6))</f>
        <v/>
      </c>
      <c r="AF6" s="101" t="str">
        <f>IF(AE6="","",IF(Y6="Died same day","Died same day as arrival",IF(AB6="","Did not stay on SU",IF('Paste Data Here - Export'!HR6="ICH","ICU/CCU/HDU",IF(AB6&gt;AE6,100,100*AB6/AE6)))))</f>
        <v/>
      </c>
      <c r="AG6" s="82" t="str">
        <f>IF(E6="Yes","6 Month Transfer",IF(W6="No","Not locked to discharge/transfer",IF(AF6="Did not stay on SU","Not achieved as did not stay on SU",IF('Patient level info'!A6="","",IF(AND(A6=B6,M6="Achieved",P6="Achieved",AF6&gt;=90,AF6&lt;&gt;"Died same day as arrival"),"Achieved",IF(AND(A6&lt;&gt;B6,AF6&gt;=90,M6="Achieved",P6="Achieved"),"Not directly admitted by this team, but achieved criteria at previous team, and achieved 90% of stay on SU whilst at this team",IF(AF6="ICU/CCU/HDU","Admitted to ICU/CCU/HDU",IF(AF6="Died same day as arrival",AF6,IF(AND(AF6&lt;90,M6="Not achieved",P6="Not achieved"),"Not achieved as not direct to SU within 4h, not seen by a consultant within 14h, and less than 90% of stay on SU",IF(AND(AF6&lt;90,M6="Not achieved",P6="Achieved"),"Not achieved as not direct to SU within 4h and less than 90% of stay on SU",IF(AND(AF6&lt;90,M6="Achieved",P6="Not achieved"),"Not achieved as not seen by a consultant within 14h and less than 90% of stay on SU",IF(AND(AF6&gt;=90,M6="Not achieved",P6="Not achieved"),"Not achieved as not direct to SU within 4h and not seen by a consultant within 14h",IF(AND(AF6&gt;=90,M6="Achieved",P6="Not achieved"),"Not achieved as not seen by a consultant within 14h",IF(AF6&lt;90,"Not achieved as less than 90% of stay on SU","Not achieved as not direct to SU within 4h"))))))))))))))</f>
        <v>Not locked to discharge/transfer</v>
      </c>
    </row>
    <row r="7" spans="1:33" ht="15" customHeight="1" x14ac:dyDescent="0.25">
      <c r="A7" s="89" t="str">
        <f>IF('Paste Data Here - Export'!A7="","",'Paste Data Here - Export'!A7)</f>
        <v/>
      </c>
      <c r="B7" s="90" t="str">
        <f>IF('Paste Data Here - Export'!B7="","",'Paste Data Here - Export'!B7)</f>
        <v/>
      </c>
      <c r="C7" s="91" t="str">
        <f>IF('Paste Data Here - Export'!AR7="Y",'Paste Data Here - Export'!AS7,IF('Paste Data Here - Export'!C7="","",'Paste Data Here - Export'!BA7))</f>
        <v/>
      </c>
      <c r="D7" s="103" t="str">
        <f>IF(B7="","",IF('Paste Data Here - Export'!A7 ='Paste Data Here - Export'!B7, "Yes", "No"))</f>
        <v/>
      </c>
      <c r="E7" s="103" t="str">
        <f>IF(A7="","",IF(AND('Paste Data Here - Export'!P7="",'Paste Data Here - Export'!Q7&lt;&gt;""),"Yes","No"))</f>
        <v/>
      </c>
      <c r="F7" s="104" t="str">
        <f>IF('Paste Data Here - Export'!A7='Paste Data Here - Export'!B7,C7,IF(W7="No","",IF(E7="Yes","6 Month Transfer",'Paste Data Here - Export'!HP7)))</f>
        <v/>
      </c>
      <c r="G7" s="92" t="str">
        <f>IF(B7="","",IF(OR('Paste Data Here - Export'!KB7="Y",'Paste Data Here - Export'!GE7="Y"),"Yes","No"))</f>
        <v/>
      </c>
      <c r="H7" s="93" t="str">
        <f t="shared" ref="H7:H70" si="3">IF(F7="","",(TEXT(F7,"ddd")))</f>
        <v/>
      </c>
      <c r="I7" s="93" t="str">
        <f t="shared" ref="I7:I70" si="4">IF(F7="","",(TEXT(F7,"h")))</f>
        <v/>
      </c>
      <c r="J7" s="93" t="str">
        <f t="shared" ref="J7:J70" si="5">IF(F7="","",IF(OR(H7="Sat",H7="Sun",I7="18",I7="19",I7="20",I7="21",I7="22",I7="23",I7="0",I7="1",I7="2",I7="3",I7="4",I7="5",I7="6",I7="7"),"Out of hours","In hours"))</f>
        <v/>
      </c>
      <c r="K7" s="125" t="str">
        <f>IF(OR(C7="",'Paste Data Here - Export'!BD7=""),"",1440*('Paste Data Here - Export'!BD7-C7))</f>
        <v/>
      </c>
      <c r="L7" s="93" t="str">
        <f t="shared" ref="L7:L70" si="6">IF(B7="","",IF(K7="","No",IF(K7&lt;240.5,"Yes","No")))</f>
        <v/>
      </c>
      <c r="M7" s="93" t="str">
        <f>IF(AND(L7="Yes",'Paste Data Here - Export'!BC7="SU",'Paste Data Here - Export'!EJ7&lt;&gt;"Y"),"Achieved",IF('Paste Data Here - Export'!EJ7="Y","Not applicable",(IF(AND('Patient level info'!L7="No",'Paste Data Here - Export'!BC7="SU"),"Not achieved",IF('Paste Data Here - Export'!BC7="ICH","Not applicable",IF(OR('Paste Data Here - Export'!BC7="O",'Paste Data Here - Export'!BC7="MAC"),"Not achieved",""))))))</f>
        <v/>
      </c>
      <c r="N7" s="142" t="str">
        <f>IF(B7="","",IF(OR('Paste Data Here - Export'!GN7="PERS",'Paste Data Here - Export'!GN7="TELEM"),'Paste Data Here - Export'!GK7,IF('Paste Data Here - Export'!GO7="","Not seen in person",'Paste Data Here - Export'!GO7)))</f>
        <v/>
      </c>
      <c r="O7" s="125" t="str">
        <f t="shared" ref="O7:O70" si="7">IF(C7="","",IF(N7="Not seen in person","Not seen within 72h",1440*(N7-C7)))</f>
        <v/>
      </c>
      <c r="P7" s="126" t="str">
        <f t="shared" ref="P7:P70" si="8">IF(C7="","",IF(O7="Not seen within 72h","Not achieved",IF(O7&lt;840.5,"Achieved","Not achieved")))</f>
        <v/>
      </c>
      <c r="Q7" s="95" t="str">
        <f>IF('Paste Data Here - Export'!CR7=TRUE, "Not imaged",IF('Paste Data Here - Export'!AR7="Y","Inpatient stroke",IF('Paste Data Here - Export'!BA7="","",IF('Paste Data Here - Export'!CR7="TRUE","",1440*('Paste Data Here - Export'!CP7-'Paste Data Here - Export'!BA7)))))</f>
        <v/>
      </c>
      <c r="R7" s="95" t="str">
        <f>IF('Paste Data Here - Export'!CR7=TRUE,"Not imaged",IF(OR(C7="",'Paste Data Here - Export'!CP7=""),"",1440*('Paste Data Here - Export'!CP7-C7)))</f>
        <v/>
      </c>
      <c r="S7" s="93" t="str">
        <f>IF(R7&lt;60.5,"Yes",IF('Paste Data Here - Export'!C7="","","No"))</f>
        <v/>
      </c>
      <c r="T7" s="93" t="str">
        <f t="shared" si="0"/>
        <v/>
      </c>
      <c r="U7" s="94" t="str">
        <f>IF(OR(C7="",'Paste Data Here - Export'!DF7=""),"",1440*('Paste Data Here - Export'!DF7-C7))</f>
        <v/>
      </c>
      <c r="V7" s="96" t="str">
        <f t="shared" ref="V7:V70" si="9">IF(U7="","",IF(U7&lt;60.5,"Yes","No"))</f>
        <v/>
      </c>
      <c r="W7" s="97" t="str">
        <f>IF(B7="","",IF('Paste Data Here - Export'!KI7=TRUE,"Yes",IF('Paste Data Here - Export'!L7="","No","Yes")))</f>
        <v/>
      </c>
      <c r="X7" s="98" t="str">
        <f>IF(E7="Yes","6 Month Transfer",IF(AND(W7="Yes",'Paste Data Here - Export'!KM7="D"),"No",IF('Patient level info'!W7="Yes","Yes","")))</f>
        <v/>
      </c>
      <c r="Y7" s="91" t="str">
        <f t="shared" si="1"/>
        <v/>
      </c>
      <c r="Z7" s="99" t="str">
        <f>IF('Paste Data Here - Export'!KQ7="","",IF('Paste Data Here - Export'!KO7="","",'Paste Data Here - Export'!KN7-'Paste Data Here - Export'!KQ7))</f>
        <v/>
      </c>
      <c r="AA7" s="91" t="str">
        <f>IF(AND(W7="Yes",'Paste Data Here - Export'!KM7="D",'Paste Data Here - Export'!KO7="Y"),'Paste Data Here - Export'!KN7+'Patient level info'!AA$3,IF(AND(W7="Yes",'Paste Data Here - Export'!KM7="D",Z7&lt;0),'Paste Data Here - Export'!KQ7,IF(AND(W7="Yes",'Paste Data Here - Export'!KM7="D"),'Paste Data Here - Export'!KN7,IF(X7="Yes",'Paste Data Here - Export'!KS7,""))))</f>
        <v/>
      </c>
      <c r="AB7" s="100" t="str">
        <f>IF(W7="No","",IF('Paste Data Here - Export'!HS7="","",IF('Paste Data Here - Export'!KO7="Y",'Patient level info'!AA7-'Paste Data Here - Export'!HS7,'Paste Data Here - Export'!KQ7-'Paste Data Here - Export'!HS7)))</f>
        <v/>
      </c>
      <c r="AC7" s="100" t="str">
        <f>IF(E7="Yes","",IF(BPT!C7="Record transferred to this team",AA7-C7-(1/6),""))</f>
        <v/>
      </c>
      <c r="AD7" s="100" t="str">
        <f t="shared" si="2"/>
        <v/>
      </c>
      <c r="AE7" s="100" t="str">
        <f t="shared" ref="AE7:AE70" si="10">IF(AD7="","",AD7-(1/6))</f>
        <v/>
      </c>
      <c r="AF7" s="101" t="str">
        <f>IF(AE7="","",IF(Y7="Died same day","Died same day as arrival",IF(AB7="","Did not stay on SU",IF('Paste Data Here - Export'!HR7="ICH","ICU/CCU/HDU",IF(AB7&gt;AE7,100,100*AB7/AE7)))))</f>
        <v/>
      </c>
      <c r="AG7" s="82" t="str">
        <f>IF(E7="Yes","6 Month Transfer",IF(W7="No","Not locked to discharge/transfer",IF(AF7="Did not stay on SU","Not achieved as did not stay on SU",IF('Patient level info'!A7="","",IF(AND(A7=B7,M7="Achieved",P7="Achieved",AF7&gt;=90,AF7&lt;&gt;"Died same day as arrival"),"Achieved",IF(AND(A7&lt;&gt;B7,AF7&gt;=90,M7="Achieved",P7="Achieved"),"Not directly admitted by this team, but achieved criteria at previous team, and achieved 90% of stay on SU whilst at this team",IF(AF7="ICU/CCU/HDU","Admitted to ICU/CCU/HDU",IF(AF7="Died same day as arrival",AF7,IF(AND(AF7&lt;90,M7="Not achieved",P7="Not achieved"),"Not achieved as not direct to SU within 4h, not seen by a consultant within 14h, and less than 90% of stay on SU",IF(AND(AF7&lt;90,M7="Not achieved",P7="Achieved"),"Not achieved as not direct to SU within 4h and less than 90% of stay on SU",IF(AND(AF7&lt;90,M7="Achieved",P7="Not achieved"),"Not achieved as not seen by a consultant within 14h and less than 90% of stay on SU",IF(AND(AF7&gt;=90,M7="Not achieved",P7="Not achieved"),"Not achieved as not direct to SU within 4h and not seen by a consultant within 14h",IF(AND(AF7&gt;=90,M7="Achieved",P7="Not achieved"),"Not achieved as not seen by a consultant within 14h",IF(AF7&lt;90,"Not achieved as less than 90% of stay on SU","Not achieved as not direct to SU within 4h"))))))))))))))</f>
        <v/>
      </c>
    </row>
    <row r="8" spans="1:33" ht="15" customHeight="1" x14ac:dyDescent="0.25">
      <c r="A8" s="89" t="str">
        <f>IF('Paste Data Here - Export'!A8="","",'Paste Data Here - Export'!A8)</f>
        <v/>
      </c>
      <c r="B8" s="90" t="str">
        <f>IF('Paste Data Here - Export'!B8="","",'Paste Data Here - Export'!B8)</f>
        <v/>
      </c>
      <c r="C8" s="91" t="str">
        <f>IF('Paste Data Here - Export'!AR8="Y",'Paste Data Here - Export'!AS8,IF('Paste Data Here - Export'!C8="","",'Paste Data Here - Export'!BA8))</f>
        <v/>
      </c>
      <c r="D8" s="103" t="str">
        <f>IF(B8="","",IF('Paste Data Here - Export'!A8 ='Paste Data Here - Export'!B8, "Yes", "No"))</f>
        <v/>
      </c>
      <c r="E8" s="103" t="str">
        <f>IF(A8="","",IF(AND('Paste Data Here - Export'!P8="",'Paste Data Here - Export'!Q8&lt;&gt;""),"Yes","No"))</f>
        <v/>
      </c>
      <c r="F8" s="104" t="str">
        <f>IF('Paste Data Here - Export'!A8='Paste Data Here - Export'!B8,C8,IF(W8="No","",IF(E8="Yes","6 Month Transfer",'Paste Data Here - Export'!HP8)))</f>
        <v/>
      </c>
      <c r="G8" s="92" t="str">
        <f>IF(B8="","",IF(OR('Paste Data Here - Export'!KB8="Y",'Paste Data Here - Export'!GE8="Y"),"Yes","No"))</f>
        <v/>
      </c>
      <c r="H8" s="93" t="str">
        <f t="shared" si="3"/>
        <v/>
      </c>
      <c r="I8" s="93" t="str">
        <f t="shared" si="4"/>
        <v/>
      </c>
      <c r="J8" s="93" t="str">
        <f t="shared" si="5"/>
        <v/>
      </c>
      <c r="K8" s="125" t="str">
        <f>IF(OR(C8="",'Paste Data Here - Export'!BD8=""),"",1440*('Paste Data Here - Export'!BD8-C8))</f>
        <v/>
      </c>
      <c r="L8" s="93" t="str">
        <f t="shared" si="6"/>
        <v/>
      </c>
      <c r="M8" s="93" t="str">
        <f>IF(AND(L8="Yes",'Paste Data Here - Export'!BC8="SU",'Paste Data Here - Export'!EJ8&lt;&gt;"Y"),"Achieved",IF('Paste Data Here - Export'!EJ8="Y","Not applicable",(IF(AND('Patient level info'!L8="No",'Paste Data Here - Export'!BC8="SU"),"Not achieved",IF('Paste Data Here - Export'!BC8="ICH","Not applicable",IF(OR('Paste Data Here - Export'!BC8="O",'Paste Data Here - Export'!BC8="MAC"),"Not achieved",""))))))</f>
        <v/>
      </c>
      <c r="N8" s="142" t="str">
        <f>IF(B8="","",IF(OR('Paste Data Here - Export'!GN8="PERS",'Paste Data Here - Export'!GN8="TELEM"),'Paste Data Here - Export'!GK8,IF('Paste Data Here - Export'!GO8="","Not seen in person",'Paste Data Here - Export'!GO8)))</f>
        <v/>
      </c>
      <c r="O8" s="125" t="str">
        <f t="shared" si="7"/>
        <v/>
      </c>
      <c r="P8" s="126" t="str">
        <f t="shared" si="8"/>
        <v/>
      </c>
      <c r="Q8" s="95" t="str">
        <f>IF('Paste Data Here - Export'!CR8=TRUE, "Not imaged",IF('Paste Data Here - Export'!AR8="Y","Inpatient stroke",IF('Paste Data Here - Export'!BA8="","",IF('Paste Data Here - Export'!CR8="TRUE","",1440*('Paste Data Here - Export'!CP8-'Paste Data Here - Export'!BA8)))))</f>
        <v/>
      </c>
      <c r="R8" s="95" t="str">
        <f>IF('Paste Data Here - Export'!CR8=TRUE,"Not imaged",IF(OR(C8="",'Paste Data Here - Export'!CP8=""),"",1440*('Paste Data Here - Export'!CP8-C8)))</f>
        <v/>
      </c>
      <c r="S8" s="93" t="str">
        <f>IF(R8&lt;60.5,"Yes",IF('Paste Data Here - Export'!C8="","","No"))</f>
        <v/>
      </c>
      <c r="T8" s="93" t="str">
        <f t="shared" si="0"/>
        <v/>
      </c>
      <c r="U8" s="94" t="str">
        <f>IF(OR(C8="",'Paste Data Here - Export'!DF8=""),"",1440*('Paste Data Here - Export'!DF8-C8))</f>
        <v/>
      </c>
      <c r="V8" s="96" t="str">
        <f t="shared" si="9"/>
        <v/>
      </c>
      <c r="W8" s="97" t="str">
        <f>IF(B8="","",IF('Paste Data Here - Export'!KI8=TRUE,"Yes",IF('Paste Data Here - Export'!L8="","No","Yes")))</f>
        <v/>
      </c>
      <c r="X8" s="98" t="str">
        <f>IF(E8="Yes","6 Month Transfer",IF(AND(W8="Yes",'Paste Data Here - Export'!KM8="D"),"No",IF('Patient level info'!W8="Yes","Yes","")))</f>
        <v/>
      </c>
      <c r="Y8" s="91" t="str">
        <f t="shared" si="1"/>
        <v/>
      </c>
      <c r="Z8" s="99" t="str">
        <f>IF('Paste Data Here - Export'!KQ8="","",IF('Paste Data Here - Export'!KO8="","",'Paste Data Here - Export'!KN8-'Paste Data Here - Export'!KQ8))</f>
        <v/>
      </c>
      <c r="AA8" s="91" t="str">
        <f>IF(AND(W8="Yes",'Paste Data Here - Export'!KM8="D",'Paste Data Here - Export'!KO8="Y"),'Paste Data Here - Export'!KN8+'Patient level info'!AA$3,IF(AND(W8="Yes",'Paste Data Here - Export'!KM8="D",Z8&lt;0),'Paste Data Here - Export'!KQ8,IF(AND(W8="Yes",'Paste Data Here - Export'!KM8="D"),'Paste Data Here - Export'!KN8,IF(X8="Yes",'Paste Data Here - Export'!KS8,""))))</f>
        <v/>
      </c>
      <c r="AB8" s="100" t="str">
        <f>IF(W8="No","",IF('Paste Data Here - Export'!HS8="","",IF('Paste Data Here - Export'!KO8="Y",'Patient level info'!AA8-'Paste Data Here - Export'!HS8,'Paste Data Here - Export'!KQ8-'Paste Data Here - Export'!HS8)))</f>
        <v/>
      </c>
      <c r="AC8" s="100" t="str">
        <f>IF(E8="Yes","",IF(BPT!C8="Record transferred to this team",AA8-C8-(1/6),""))</f>
        <v/>
      </c>
      <c r="AD8" s="100" t="str">
        <f t="shared" si="2"/>
        <v/>
      </c>
      <c r="AE8" s="100" t="str">
        <f t="shared" si="10"/>
        <v/>
      </c>
      <c r="AF8" s="101" t="str">
        <f>IF(AE8="","",IF(Y8="Died same day","Died same day as arrival",IF(AB8="","Did not stay on SU",IF('Paste Data Here - Export'!HR8="ICH","ICU/CCU/HDU",IF(AB8&gt;AE8,100,100*AB8/AE8)))))</f>
        <v/>
      </c>
      <c r="AG8" s="82" t="str">
        <f>IF(E8="Yes","6 Month Transfer",IF(W8="No","Not locked to discharge/transfer",IF(AF8="Did not stay on SU","Not achieved as did not stay on SU",IF('Patient level info'!A8="","",IF(AND(A8=B8,M8="Achieved",P8="Achieved",AF8&gt;=90,AF8&lt;&gt;"Died same day as arrival"),"Achieved",IF(AND(A8&lt;&gt;B8,AF8&gt;=90,M8="Achieved",P8="Achieved"),"Not directly admitted by this team, but achieved criteria at previous team, and achieved 90% of stay on SU whilst at this team",IF(AF8="ICU/CCU/HDU","Admitted to ICU/CCU/HDU",IF(AF8="Died same day as arrival",AF8,IF(AND(AF8&lt;90,M8="Not achieved",P8="Not achieved"),"Not achieved as not direct to SU within 4h, not seen by a consultant within 14h, and less than 90% of stay on SU",IF(AND(AF8&lt;90,M8="Not achieved",P8="Achieved"),"Not achieved as not direct to SU within 4h and less than 90% of stay on SU",IF(AND(AF8&lt;90,M8="Achieved",P8="Not achieved"),"Not achieved as not seen by a consultant within 14h and less than 90% of stay on SU",IF(AND(AF8&gt;=90,M8="Not achieved",P8="Not achieved"),"Not achieved as not direct to SU within 4h and not seen by a consultant within 14h",IF(AND(AF8&gt;=90,M8="Achieved",P8="Not achieved"),"Not achieved as not seen by a consultant within 14h",IF(AF8&lt;90,"Not achieved as less than 90% of stay on SU","Not achieved as not direct to SU within 4h"))))))))))))))</f>
        <v/>
      </c>
    </row>
    <row r="9" spans="1:33" ht="15" customHeight="1" x14ac:dyDescent="0.25">
      <c r="A9" s="89" t="str">
        <f>IF('Paste Data Here - Export'!A9="","",'Paste Data Here - Export'!A9)</f>
        <v/>
      </c>
      <c r="B9" s="90" t="str">
        <f>IF('Paste Data Here - Export'!B9="","",'Paste Data Here - Export'!B9)</f>
        <v/>
      </c>
      <c r="C9" s="91" t="str">
        <f>IF('Paste Data Here - Export'!AR9="Y",'Paste Data Here - Export'!AS9,IF('Paste Data Here - Export'!C9="","",'Paste Data Here - Export'!BA9))</f>
        <v/>
      </c>
      <c r="D9" s="103" t="str">
        <f>IF(B9="","",IF('Paste Data Here - Export'!A9 ='Paste Data Here - Export'!B9, "Yes", "No"))</f>
        <v/>
      </c>
      <c r="E9" s="103" t="str">
        <f>IF(A9="","",IF(AND('Paste Data Here - Export'!P9="",'Paste Data Here - Export'!Q9&lt;&gt;""),"Yes","No"))</f>
        <v/>
      </c>
      <c r="F9" s="104" t="str">
        <f>IF('Paste Data Here - Export'!A9='Paste Data Here - Export'!B9,C9,IF(W9="No","",IF(E9="Yes","6 Month Transfer",'Paste Data Here - Export'!HP9)))</f>
        <v/>
      </c>
      <c r="G9" s="92" t="str">
        <f>IF(B9="","",IF(OR('Paste Data Here - Export'!KB9="Y",'Paste Data Here - Export'!GE9="Y"),"Yes","No"))</f>
        <v/>
      </c>
      <c r="H9" s="93" t="str">
        <f t="shared" si="3"/>
        <v/>
      </c>
      <c r="I9" s="93" t="str">
        <f t="shared" si="4"/>
        <v/>
      </c>
      <c r="J9" s="93" t="str">
        <f t="shared" si="5"/>
        <v/>
      </c>
      <c r="K9" s="125" t="str">
        <f>IF(OR(C9="",'Paste Data Here - Export'!BD9=""),"",1440*('Paste Data Here - Export'!BD9-C9))</f>
        <v/>
      </c>
      <c r="L9" s="93" t="str">
        <f t="shared" si="6"/>
        <v/>
      </c>
      <c r="M9" s="93" t="str">
        <f>IF(AND(L9="Yes",'Paste Data Here - Export'!BC9="SU",'Paste Data Here - Export'!EJ9&lt;&gt;"Y"),"Achieved",IF('Paste Data Here - Export'!EJ9="Y","Not applicable",(IF(AND('Patient level info'!L9="No",'Paste Data Here - Export'!BC9="SU"),"Not achieved",IF('Paste Data Here - Export'!BC9="ICH","Not applicable",IF(OR('Paste Data Here - Export'!BC9="O",'Paste Data Here - Export'!BC9="MAC"),"Not achieved",""))))))</f>
        <v/>
      </c>
      <c r="N9" s="142" t="str">
        <f>IF(B9="","",IF(OR('Paste Data Here - Export'!GN9="PERS",'Paste Data Here - Export'!GN9="TELEM"),'Paste Data Here - Export'!GK9,IF('Paste Data Here - Export'!GO9="","Not seen in person",'Paste Data Here - Export'!GO9)))</f>
        <v/>
      </c>
      <c r="O9" s="125" t="str">
        <f t="shared" si="7"/>
        <v/>
      </c>
      <c r="P9" s="126" t="str">
        <f t="shared" si="8"/>
        <v/>
      </c>
      <c r="Q9" s="95" t="str">
        <f>IF('Paste Data Here - Export'!CR9=TRUE, "Not imaged",IF('Paste Data Here - Export'!AR9="Y","Inpatient stroke",IF('Paste Data Here - Export'!BA9="","",IF('Paste Data Here - Export'!CR9="TRUE","",1440*('Paste Data Here - Export'!CP9-'Paste Data Here - Export'!BA9)))))</f>
        <v/>
      </c>
      <c r="R9" s="95" t="str">
        <f>IF('Paste Data Here - Export'!CR9=TRUE,"Not imaged",IF(OR(C9="",'Paste Data Here - Export'!CP9=""),"",1440*('Paste Data Here - Export'!CP9-C9)))</f>
        <v/>
      </c>
      <c r="S9" s="93" t="str">
        <f>IF(R9&lt;60.5,"Yes",IF('Paste Data Here - Export'!C9="","","No"))</f>
        <v/>
      </c>
      <c r="T9" s="93" t="str">
        <f t="shared" si="0"/>
        <v/>
      </c>
      <c r="U9" s="94" t="str">
        <f>IF(OR(C9="",'Paste Data Here - Export'!DF9=""),"",1440*('Paste Data Here - Export'!DF9-C9))</f>
        <v/>
      </c>
      <c r="V9" s="96" t="str">
        <f t="shared" si="9"/>
        <v/>
      </c>
      <c r="W9" s="97" t="str">
        <f>IF(B9="","",IF('Paste Data Here - Export'!KI9=TRUE,"Yes",IF('Paste Data Here - Export'!L9="","No","Yes")))</f>
        <v/>
      </c>
      <c r="X9" s="98" t="str">
        <f>IF(E9="Yes","6 Month Transfer",IF(AND(W9="Yes",'Paste Data Here - Export'!KM9="D"),"No",IF('Patient level info'!W9="Yes","Yes","")))</f>
        <v/>
      </c>
      <c r="Y9" s="91" t="str">
        <f t="shared" si="1"/>
        <v/>
      </c>
      <c r="Z9" s="99" t="str">
        <f>IF('Paste Data Here - Export'!KQ9="","",IF('Paste Data Here - Export'!KO9="","",'Paste Data Here - Export'!KN9-'Paste Data Here - Export'!KQ9))</f>
        <v/>
      </c>
      <c r="AA9" s="91" t="str">
        <f>IF(AND(W9="Yes",'Paste Data Here - Export'!KM9="D",'Paste Data Here - Export'!KO9="Y"),'Paste Data Here - Export'!KN9+'Patient level info'!AA$3,IF(AND(W9="Yes",'Paste Data Here - Export'!KM9="D",Z9&lt;0),'Paste Data Here - Export'!KQ9,IF(AND(W9="Yes",'Paste Data Here - Export'!KM9="D"),'Paste Data Here - Export'!KN9,IF(X9="Yes",'Paste Data Here - Export'!KS9,""))))</f>
        <v/>
      </c>
      <c r="AB9" s="100" t="str">
        <f>IF(W9="No","",IF('Paste Data Here - Export'!HS9="","",IF('Paste Data Here - Export'!KO9="Y",'Patient level info'!AA9-'Paste Data Here - Export'!HS9,'Paste Data Here - Export'!KQ9-'Paste Data Here - Export'!HS9)))</f>
        <v/>
      </c>
      <c r="AC9" s="100" t="str">
        <f>IF(E9="Yes","",IF(BPT!C9="Record transferred to this team",AA9-C9-(1/6),""))</f>
        <v/>
      </c>
      <c r="AD9" s="100" t="str">
        <f t="shared" si="2"/>
        <v/>
      </c>
      <c r="AE9" s="100" t="str">
        <f t="shared" si="10"/>
        <v/>
      </c>
      <c r="AF9" s="101" t="str">
        <f>IF(AE9="","",IF(Y9="Died same day","Died same day as arrival",IF(AB9="","Did not stay on SU",IF('Paste Data Here - Export'!HR9="ICH","ICU/CCU/HDU",IF(AB9&gt;AE9,100,100*AB9/AE9)))))</f>
        <v/>
      </c>
      <c r="AG9" s="82" t="str">
        <f>IF(E9="Yes","6 Month Transfer",IF(W9="No","Not locked to discharge/transfer",IF(AF9="Did not stay on SU","Not achieved as did not stay on SU",IF('Patient level info'!A9="","",IF(AND(A9=B9,M9="Achieved",P9="Achieved",AF9&gt;=90,AF9&lt;&gt;"Died same day as arrival"),"Achieved",IF(AND(A9&lt;&gt;B9,AF9&gt;=90,M9="Achieved",P9="Achieved"),"Not directly admitted by this team, but achieved criteria at previous team, and achieved 90% of stay on SU whilst at this team",IF(AF9="ICU/CCU/HDU","Admitted to ICU/CCU/HDU",IF(AF9="Died same day as arrival",AF9,IF(AND(AF9&lt;90,M9="Not achieved",P9="Not achieved"),"Not achieved as not direct to SU within 4h, not seen by a consultant within 14h, and less than 90% of stay on SU",IF(AND(AF9&lt;90,M9="Not achieved",P9="Achieved"),"Not achieved as not direct to SU within 4h and less than 90% of stay on SU",IF(AND(AF9&lt;90,M9="Achieved",P9="Not achieved"),"Not achieved as not seen by a consultant within 14h and less than 90% of stay on SU",IF(AND(AF9&gt;=90,M9="Not achieved",P9="Not achieved"),"Not achieved as not direct to SU within 4h and not seen by a consultant within 14h",IF(AND(AF9&gt;=90,M9="Achieved",P9="Not achieved"),"Not achieved as not seen by a consultant within 14h",IF(AF9&lt;90,"Not achieved as less than 90% of stay on SU","Not achieved as not direct to SU within 4h"))))))))))))))</f>
        <v/>
      </c>
    </row>
    <row r="10" spans="1:33" ht="15" customHeight="1" x14ac:dyDescent="0.25">
      <c r="A10" s="89" t="str">
        <f>IF('Paste Data Here - Export'!A10="","",'Paste Data Here - Export'!A10)</f>
        <v/>
      </c>
      <c r="B10" s="90" t="str">
        <f>IF('Paste Data Here - Export'!B10="","",'Paste Data Here - Export'!B10)</f>
        <v/>
      </c>
      <c r="C10" s="91" t="str">
        <f>IF('Paste Data Here - Export'!AR10="Y",'Paste Data Here - Export'!AS10,IF('Paste Data Here - Export'!C10="","",'Paste Data Here - Export'!BA10))</f>
        <v/>
      </c>
      <c r="D10" s="103" t="str">
        <f>IF(B10="","",IF('Paste Data Here - Export'!A10 ='Paste Data Here - Export'!B10, "Yes", "No"))</f>
        <v/>
      </c>
      <c r="E10" s="103" t="str">
        <f>IF(A10="","",IF(AND('Paste Data Here - Export'!P10="",'Paste Data Here - Export'!Q10&lt;&gt;""),"Yes","No"))</f>
        <v/>
      </c>
      <c r="F10" s="104" t="str">
        <f>IF('Paste Data Here - Export'!A10='Paste Data Here - Export'!B10,C10,IF(W10="No","",IF(E10="Yes","6 Month Transfer",'Paste Data Here - Export'!HP10)))</f>
        <v/>
      </c>
      <c r="G10" s="92" t="str">
        <f>IF(B10="","",IF(OR('Paste Data Here - Export'!KB10="Y",'Paste Data Here - Export'!GE10="Y"),"Yes","No"))</f>
        <v/>
      </c>
      <c r="H10" s="93" t="str">
        <f t="shared" si="3"/>
        <v/>
      </c>
      <c r="I10" s="93" t="str">
        <f t="shared" si="4"/>
        <v/>
      </c>
      <c r="J10" s="93" t="str">
        <f t="shared" si="5"/>
        <v/>
      </c>
      <c r="K10" s="125" t="str">
        <f>IF(OR(C10="",'Paste Data Here - Export'!BD10=""),"",1440*('Paste Data Here - Export'!BD10-C10))</f>
        <v/>
      </c>
      <c r="L10" s="93" t="str">
        <f t="shared" si="6"/>
        <v/>
      </c>
      <c r="M10" s="93" t="str">
        <f>IF(AND(L10="Yes",'Paste Data Here - Export'!BC10="SU",'Paste Data Here - Export'!EJ10&lt;&gt;"Y"),"Achieved",IF('Paste Data Here - Export'!EJ10="Y","Not applicable",(IF(AND('Patient level info'!L10="No",'Paste Data Here - Export'!BC10="SU"),"Not achieved",IF('Paste Data Here - Export'!BC10="ICH","Not applicable",IF(OR('Paste Data Here - Export'!BC10="O",'Paste Data Here - Export'!BC10="MAC"),"Not achieved",""))))))</f>
        <v/>
      </c>
      <c r="N10" s="142" t="str">
        <f>IF(B10="","",IF(OR('Paste Data Here - Export'!GN10="PERS",'Paste Data Here - Export'!GN10="TELEM"),'Paste Data Here - Export'!GK10,IF('Paste Data Here - Export'!GO10="","Not seen in person",'Paste Data Here - Export'!GO10)))</f>
        <v/>
      </c>
      <c r="O10" s="125" t="str">
        <f t="shared" si="7"/>
        <v/>
      </c>
      <c r="P10" s="126" t="str">
        <f t="shared" si="8"/>
        <v/>
      </c>
      <c r="Q10" s="95" t="str">
        <f>IF('Paste Data Here - Export'!CR10=TRUE, "Not imaged",IF('Paste Data Here - Export'!AR10="Y","Inpatient stroke",IF('Paste Data Here - Export'!BA10="","",IF('Paste Data Here - Export'!CR10="TRUE","",1440*('Paste Data Here - Export'!CP10-'Paste Data Here - Export'!BA10)))))</f>
        <v/>
      </c>
      <c r="R10" s="95" t="str">
        <f>IF('Paste Data Here - Export'!CR10=TRUE,"Not imaged",IF(OR(C10="",'Paste Data Here - Export'!CP10=""),"",1440*('Paste Data Here - Export'!CP10-C10)))</f>
        <v/>
      </c>
      <c r="S10" s="93" t="str">
        <f>IF(R10&lt;60.5,"Yes",IF('Paste Data Here - Export'!C10="","","No"))</f>
        <v/>
      </c>
      <c r="T10" s="93" t="str">
        <f t="shared" si="0"/>
        <v/>
      </c>
      <c r="U10" s="94" t="str">
        <f>IF(OR(C10="",'Paste Data Here - Export'!DF10=""),"",1440*('Paste Data Here - Export'!DF10-C10))</f>
        <v/>
      </c>
      <c r="V10" s="96" t="str">
        <f t="shared" si="9"/>
        <v/>
      </c>
      <c r="W10" s="97" t="str">
        <f>IF(B10="","",IF('Paste Data Here - Export'!KI10=TRUE,"Yes",IF('Paste Data Here - Export'!L10="","No","Yes")))</f>
        <v/>
      </c>
      <c r="X10" s="98" t="str">
        <f>IF(E10="Yes","6 Month Transfer",IF(AND(W10="Yes",'Paste Data Here - Export'!KM10="D"),"No",IF('Patient level info'!W10="Yes","Yes","")))</f>
        <v/>
      </c>
      <c r="Y10" s="91" t="str">
        <f t="shared" si="1"/>
        <v/>
      </c>
      <c r="Z10" s="99" t="str">
        <f>IF('Paste Data Here - Export'!KQ10="","",IF('Paste Data Here - Export'!KO10="","",'Paste Data Here - Export'!KN10-'Paste Data Here - Export'!KQ10))</f>
        <v/>
      </c>
      <c r="AA10" s="91" t="str">
        <f>IF(AND(W10="Yes",'Paste Data Here - Export'!KM10="D",'Paste Data Here - Export'!KO10="Y"),'Paste Data Here - Export'!KN10+'Patient level info'!AA$3,IF(AND(W10="Yes",'Paste Data Here - Export'!KM10="D",Z10&lt;0),'Paste Data Here - Export'!KQ10,IF(AND(W10="Yes",'Paste Data Here - Export'!KM10="D"),'Paste Data Here - Export'!KN10,IF(X10="Yes",'Paste Data Here - Export'!KS10,""))))</f>
        <v/>
      </c>
      <c r="AB10" s="100" t="str">
        <f>IF(W10="No","",IF('Paste Data Here - Export'!HS10="","",IF('Paste Data Here - Export'!KO10="Y",'Patient level info'!AA10-'Paste Data Here - Export'!HS10,'Paste Data Here - Export'!KQ10-'Paste Data Here - Export'!HS10)))</f>
        <v/>
      </c>
      <c r="AC10" s="100" t="str">
        <f>IF(E10="Yes","",IF(BPT!C10="Record transferred to this team",AA10-C10-(1/6),""))</f>
        <v/>
      </c>
      <c r="AD10" s="100" t="str">
        <f t="shared" si="2"/>
        <v/>
      </c>
      <c r="AE10" s="100" t="str">
        <f t="shared" si="10"/>
        <v/>
      </c>
      <c r="AF10" s="101" t="str">
        <f>IF(AE10="","",IF(Y10="Died same day","Died same day as arrival",IF(AB10="","Did not stay on SU",IF('Paste Data Here - Export'!HR10="ICH","ICU/CCU/HDU",IF(AB10&gt;AE10,100,100*AB10/AE10)))))</f>
        <v/>
      </c>
      <c r="AG10" s="82" t="str">
        <f>IF(E10="Yes","6 Month Transfer",IF(W10="No","Not locked to discharge/transfer",IF(AF10="Did not stay on SU","Not achieved as did not stay on SU",IF('Patient level info'!A10="","",IF(AND(A10=B10,M10="Achieved",P10="Achieved",AF10&gt;=90,AF10&lt;&gt;"Died same day as arrival"),"Achieved",IF(AND(A10&lt;&gt;B10,AF10&gt;=90,M10="Achieved",P10="Achieved"),"Not directly admitted by this team, but achieved criteria at previous team, and achieved 90% of stay on SU whilst at this team",IF(AF10="ICU/CCU/HDU","Admitted to ICU/CCU/HDU",IF(AF10="Died same day as arrival",AF10,IF(AND(AF10&lt;90,M10="Not achieved",P10="Not achieved"),"Not achieved as not direct to SU within 4h, not seen by a consultant within 14h, and less than 90% of stay on SU",IF(AND(AF10&lt;90,M10="Not achieved",P10="Achieved"),"Not achieved as not direct to SU within 4h and less than 90% of stay on SU",IF(AND(AF10&lt;90,M10="Achieved",P10="Not achieved"),"Not achieved as not seen by a consultant within 14h and less than 90% of stay on SU",IF(AND(AF10&gt;=90,M10="Not achieved",P10="Not achieved"),"Not achieved as not direct to SU within 4h and not seen by a consultant within 14h",IF(AND(AF10&gt;=90,M10="Achieved",P10="Not achieved"),"Not achieved as not seen by a consultant within 14h",IF(AF10&lt;90,"Not achieved as less than 90% of stay on SU","Not achieved as not direct to SU within 4h"))))))))))))))</f>
        <v/>
      </c>
    </row>
    <row r="11" spans="1:33" ht="15" customHeight="1" x14ac:dyDescent="0.25">
      <c r="A11" s="89" t="str">
        <f>IF('Paste Data Here - Export'!A11="","",'Paste Data Here - Export'!A11)</f>
        <v/>
      </c>
      <c r="B11" s="90" t="str">
        <f>IF('Paste Data Here - Export'!B11="","",'Paste Data Here - Export'!B11)</f>
        <v/>
      </c>
      <c r="C11" s="91" t="str">
        <f>IF('Paste Data Here - Export'!AR11="Y",'Paste Data Here - Export'!AS11,IF('Paste Data Here - Export'!C11="","",'Paste Data Here - Export'!BA11))</f>
        <v/>
      </c>
      <c r="D11" s="103" t="str">
        <f>IF(B11="","",IF('Paste Data Here - Export'!A11 ='Paste Data Here - Export'!B11, "Yes", "No"))</f>
        <v/>
      </c>
      <c r="E11" s="103" t="str">
        <f>IF(A11="","",IF(AND('Paste Data Here - Export'!P11="",'Paste Data Here - Export'!Q11&lt;&gt;""),"Yes","No"))</f>
        <v/>
      </c>
      <c r="F11" s="104" t="str">
        <f>IF('Paste Data Here - Export'!A11='Paste Data Here - Export'!B11,C11,IF(W11="No","",IF(E11="Yes","6 Month Transfer",'Paste Data Here - Export'!HP11)))</f>
        <v/>
      </c>
      <c r="G11" s="92" t="str">
        <f>IF(B11="","",IF(OR('Paste Data Here - Export'!KB11="Y",'Paste Data Here - Export'!GE11="Y"),"Yes","No"))</f>
        <v/>
      </c>
      <c r="H11" s="93" t="str">
        <f t="shared" si="3"/>
        <v/>
      </c>
      <c r="I11" s="93" t="str">
        <f t="shared" si="4"/>
        <v/>
      </c>
      <c r="J11" s="93" t="str">
        <f t="shared" si="5"/>
        <v/>
      </c>
      <c r="K11" s="125" t="str">
        <f>IF(OR(C11="",'Paste Data Here - Export'!BD11=""),"",1440*('Paste Data Here - Export'!BD11-C11))</f>
        <v/>
      </c>
      <c r="L11" s="93" t="str">
        <f t="shared" si="6"/>
        <v/>
      </c>
      <c r="M11" s="93" t="str">
        <f>IF(AND(L11="Yes",'Paste Data Here - Export'!BC11="SU",'Paste Data Here - Export'!EJ11&lt;&gt;"Y"),"Achieved",IF('Paste Data Here - Export'!EJ11="Y","Not applicable",(IF(AND('Patient level info'!L11="No",'Paste Data Here - Export'!BC11="SU"),"Not achieved",IF('Paste Data Here - Export'!BC11="ICH","Not applicable",IF(OR('Paste Data Here - Export'!BC11="O",'Paste Data Here - Export'!BC11="MAC"),"Not achieved",""))))))</f>
        <v/>
      </c>
      <c r="N11" s="142" t="str">
        <f>IF(B11="","",IF(OR('Paste Data Here - Export'!GN11="PERS",'Paste Data Here - Export'!GN11="TELEM"),'Paste Data Here - Export'!GK11,IF('Paste Data Here - Export'!GO11="","Not seen in person",'Paste Data Here - Export'!GO11)))</f>
        <v/>
      </c>
      <c r="O11" s="125" t="str">
        <f t="shared" si="7"/>
        <v/>
      </c>
      <c r="P11" s="126" t="str">
        <f t="shared" si="8"/>
        <v/>
      </c>
      <c r="Q11" s="95" t="str">
        <f>IF('Paste Data Here - Export'!CR11=TRUE, "Not imaged",IF('Paste Data Here - Export'!AR11="Y","Inpatient stroke",IF('Paste Data Here - Export'!BA11="","",IF('Paste Data Here - Export'!CR11="TRUE","",1440*('Paste Data Here - Export'!CP11-'Paste Data Here - Export'!BA11)))))</f>
        <v/>
      </c>
      <c r="R11" s="95" t="str">
        <f>IF('Paste Data Here - Export'!CR11=TRUE,"Not imaged",IF(OR(C11="",'Paste Data Here - Export'!CP11=""),"",1440*('Paste Data Here - Export'!CP11-C11)))</f>
        <v/>
      </c>
      <c r="S11" s="93" t="str">
        <f>IF(R11&lt;60.5,"Yes",IF('Paste Data Here - Export'!C11="","","No"))</f>
        <v/>
      </c>
      <c r="T11" s="93" t="str">
        <f t="shared" si="0"/>
        <v/>
      </c>
      <c r="U11" s="94" t="str">
        <f>IF(OR(C11="",'Paste Data Here - Export'!DF11=""),"",1440*('Paste Data Here - Export'!DF11-C11))</f>
        <v/>
      </c>
      <c r="V11" s="96" t="str">
        <f t="shared" si="9"/>
        <v/>
      </c>
      <c r="W11" s="97" t="str">
        <f>IF(B11="","",IF('Paste Data Here - Export'!KI11=TRUE,"Yes",IF('Paste Data Here - Export'!L11="","No","Yes")))</f>
        <v/>
      </c>
      <c r="X11" s="98" t="str">
        <f>IF(E11="Yes","6 Month Transfer",IF(AND(W11="Yes",'Paste Data Here - Export'!KM11="D"),"No",IF('Patient level info'!W11="Yes","Yes","")))</f>
        <v/>
      </c>
      <c r="Y11" s="91" t="str">
        <f t="shared" si="1"/>
        <v/>
      </c>
      <c r="Z11" s="99" t="str">
        <f>IF('Paste Data Here - Export'!KQ11="","",IF('Paste Data Here - Export'!KO11="","",'Paste Data Here - Export'!KN11-'Paste Data Here - Export'!KQ11))</f>
        <v/>
      </c>
      <c r="AA11" s="91" t="str">
        <f>IF(AND(W11="Yes",'Paste Data Here - Export'!KM11="D",'Paste Data Here - Export'!KO11="Y"),'Paste Data Here - Export'!KN11+'Patient level info'!AA$3,IF(AND(W11="Yes",'Paste Data Here - Export'!KM11="D",Z11&lt;0),'Paste Data Here - Export'!KQ11,IF(AND(W11="Yes",'Paste Data Here - Export'!KM11="D"),'Paste Data Here - Export'!KN11,IF(X11="Yes",'Paste Data Here - Export'!KS11,""))))</f>
        <v/>
      </c>
      <c r="AB11" s="100" t="str">
        <f>IF(W11="No","",IF('Paste Data Here - Export'!HS11="","",IF('Paste Data Here - Export'!KO11="Y",'Patient level info'!AA11-'Paste Data Here - Export'!HS11,'Paste Data Here - Export'!KQ11-'Paste Data Here - Export'!HS11)))</f>
        <v/>
      </c>
      <c r="AC11" s="100" t="str">
        <f>IF(E11="Yes","",IF(BPT!C11="Record transferred to this team",AA11-C11-(1/6),""))</f>
        <v/>
      </c>
      <c r="AD11" s="100" t="str">
        <f t="shared" si="2"/>
        <v/>
      </c>
      <c r="AE11" s="100" t="str">
        <f t="shared" si="10"/>
        <v/>
      </c>
      <c r="AF11" s="101" t="str">
        <f>IF(AE11="","",IF(Y11="Died same day","Died same day as arrival",IF(AB11="","Did not stay on SU",IF('Paste Data Here - Export'!HR11="ICH","ICU/CCU/HDU",IF(AB11&gt;AE11,100,100*AB11/AE11)))))</f>
        <v/>
      </c>
      <c r="AG11" s="82" t="str">
        <f>IF(E11="Yes","6 Month Transfer",IF(W11="No","Not locked to discharge/transfer",IF(AF11="Did not stay on SU","Not achieved as did not stay on SU",IF('Patient level info'!A11="","",IF(AND(A11=B11,M11="Achieved",P11="Achieved",AF11&gt;=90,AF11&lt;&gt;"Died same day as arrival"),"Achieved",IF(AND(A11&lt;&gt;B11,AF11&gt;=90,M11="Achieved",P11="Achieved"),"Not directly admitted by this team, but achieved criteria at previous team, and achieved 90% of stay on SU whilst at this team",IF(AF11="ICU/CCU/HDU","Admitted to ICU/CCU/HDU",IF(AF11="Died same day as arrival",AF11,IF(AND(AF11&lt;90,M11="Not achieved",P11="Not achieved"),"Not achieved as not direct to SU within 4h, not seen by a consultant within 14h, and less than 90% of stay on SU",IF(AND(AF11&lt;90,M11="Not achieved",P11="Achieved"),"Not achieved as not direct to SU within 4h and less than 90% of stay on SU",IF(AND(AF11&lt;90,M11="Achieved",P11="Not achieved"),"Not achieved as not seen by a consultant within 14h and less than 90% of stay on SU",IF(AND(AF11&gt;=90,M11="Not achieved",P11="Not achieved"),"Not achieved as not direct to SU within 4h and not seen by a consultant within 14h",IF(AND(AF11&gt;=90,M11="Achieved",P11="Not achieved"),"Not achieved as not seen by a consultant within 14h",IF(AF11&lt;90,"Not achieved as less than 90% of stay on SU","Not achieved as not direct to SU within 4h"))))))))))))))</f>
        <v/>
      </c>
    </row>
    <row r="12" spans="1:33" ht="15" customHeight="1" x14ac:dyDescent="0.25">
      <c r="A12" s="89" t="str">
        <f>IF('Paste Data Here - Export'!A12="","",'Paste Data Here - Export'!A12)</f>
        <v/>
      </c>
      <c r="B12" s="90" t="str">
        <f>IF('Paste Data Here - Export'!B12="","",'Paste Data Here - Export'!B12)</f>
        <v/>
      </c>
      <c r="C12" s="91" t="str">
        <f>IF('Paste Data Here - Export'!AR12="Y",'Paste Data Here - Export'!AS12,IF('Paste Data Here - Export'!C12="","",'Paste Data Here - Export'!BA12))</f>
        <v/>
      </c>
      <c r="D12" s="103" t="str">
        <f>IF(B12="","",IF('Paste Data Here - Export'!A12 ='Paste Data Here - Export'!B12, "Yes", "No"))</f>
        <v/>
      </c>
      <c r="E12" s="103" t="str">
        <f>IF(A12="","",IF(AND('Paste Data Here - Export'!P12="",'Paste Data Here - Export'!Q12&lt;&gt;""),"Yes","No"))</f>
        <v/>
      </c>
      <c r="F12" s="104" t="str">
        <f>IF('Paste Data Here - Export'!A12='Paste Data Here - Export'!B12,C12,IF(W12="No","",IF(E12="Yes","6 Month Transfer",'Paste Data Here - Export'!HP12)))</f>
        <v/>
      </c>
      <c r="G12" s="92" t="str">
        <f>IF(B12="","",IF(OR('Paste Data Here - Export'!KB12="Y",'Paste Data Here - Export'!GE12="Y"),"Yes","No"))</f>
        <v/>
      </c>
      <c r="H12" s="93" t="str">
        <f t="shared" si="3"/>
        <v/>
      </c>
      <c r="I12" s="93" t="str">
        <f t="shared" si="4"/>
        <v/>
      </c>
      <c r="J12" s="93" t="str">
        <f t="shared" si="5"/>
        <v/>
      </c>
      <c r="K12" s="125" t="str">
        <f>IF(OR(C12="",'Paste Data Here - Export'!BD12=""),"",1440*('Paste Data Here - Export'!BD12-C12))</f>
        <v/>
      </c>
      <c r="L12" s="93" t="str">
        <f t="shared" si="6"/>
        <v/>
      </c>
      <c r="M12" s="93" t="str">
        <f>IF(AND(L12="Yes",'Paste Data Here - Export'!BC12="SU",'Paste Data Here - Export'!EJ12&lt;&gt;"Y"),"Achieved",IF('Paste Data Here - Export'!EJ12="Y","Not applicable",(IF(AND('Patient level info'!L12="No",'Paste Data Here - Export'!BC12="SU"),"Not achieved",IF('Paste Data Here - Export'!BC12="ICH","Not applicable",IF(OR('Paste Data Here - Export'!BC12="O",'Paste Data Here - Export'!BC12="MAC"),"Not achieved",""))))))</f>
        <v/>
      </c>
      <c r="N12" s="142" t="str">
        <f>IF(B12="","",IF(OR('Paste Data Here - Export'!GN12="PERS",'Paste Data Here - Export'!GN12="TELEM"),'Paste Data Here - Export'!GK12,IF('Paste Data Here - Export'!GO12="","Not seen in person",'Paste Data Here - Export'!GO12)))</f>
        <v/>
      </c>
      <c r="O12" s="125" t="str">
        <f t="shared" si="7"/>
        <v/>
      </c>
      <c r="P12" s="126" t="str">
        <f t="shared" si="8"/>
        <v/>
      </c>
      <c r="Q12" s="95" t="str">
        <f>IF('Paste Data Here - Export'!CR12=TRUE, "Not imaged",IF('Paste Data Here - Export'!AR12="Y","Inpatient stroke",IF('Paste Data Here - Export'!BA12="","",IF('Paste Data Here - Export'!CR12="TRUE","",1440*('Paste Data Here - Export'!CP12-'Paste Data Here - Export'!BA12)))))</f>
        <v/>
      </c>
      <c r="R12" s="95" t="str">
        <f>IF('Paste Data Here - Export'!CR12=TRUE,"Not imaged",IF(OR(C12="",'Paste Data Here - Export'!CP12=""),"",1440*('Paste Data Here - Export'!CP12-C12)))</f>
        <v/>
      </c>
      <c r="S12" s="93" t="str">
        <f>IF(R12&lt;60.5,"Yes",IF('Paste Data Here - Export'!C12="","","No"))</f>
        <v/>
      </c>
      <c r="T12" s="93" t="str">
        <f t="shared" si="0"/>
        <v/>
      </c>
      <c r="U12" s="94" t="str">
        <f>IF(OR(C12="",'Paste Data Here - Export'!DF12=""),"",1440*('Paste Data Here - Export'!DF12-C12))</f>
        <v/>
      </c>
      <c r="V12" s="96" t="str">
        <f t="shared" si="9"/>
        <v/>
      </c>
      <c r="W12" s="97" t="str">
        <f>IF(B12="","",IF('Paste Data Here - Export'!KI12=TRUE,"Yes",IF('Paste Data Here - Export'!L12="","No","Yes")))</f>
        <v/>
      </c>
      <c r="X12" s="98" t="str">
        <f>IF(E12="Yes","6 Month Transfer",IF(AND(W12="Yes",'Paste Data Here - Export'!KM12="D"),"No",IF('Patient level info'!W12="Yes","Yes","")))</f>
        <v/>
      </c>
      <c r="Y12" s="91" t="str">
        <f t="shared" si="1"/>
        <v/>
      </c>
      <c r="Z12" s="99" t="str">
        <f>IF('Paste Data Here - Export'!KQ12="","",IF('Paste Data Here - Export'!KO12="","",'Paste Data Here - Export'!KN12-'Paste Data Here - Export'!KQ12))</f>
        <v/>
      </c>
      <c r="AA12" s="91" t="str">
        <f>IF(AND(W12="Yes",'Paste Data Here - Export'!KM12="D",'Paste Data Here - Export'!KO12="Y"),'Paste Data Here - Export'!KN12+'Patient level info'!AA$3,IF(AND(W12="Yes",'Paste Data Here - Export'!KM12="D",Z12&lt;0),'Paste Data Here - Export'!KQ12,IF(AND(W12="Yes",'Paste Data Here - Export'!KM12="D"),'Paste Data Here - Export'!KN12,IF(X12="Yes",'Paste Data Here - Export'!KS12,""))))</f>
        <v/>
      </c>
      <c r="AB12" s="100" t="str">
        <f>IF(W12="No","",IF('Paste Data Here - Export'!HS12="","",IF('Paste Data Here - Export'!KO12="Y",'Patient level info'!AA12-'Paste Data Here - Export'!HS12,'Paste Data Here - Export'!KQ12-'Paste Data Here - Export'!HS12)))</f>
        <v/>
      </c>
      <c r="AC12" s="100" t="str">
        <f>IF(E12="Yes","",IF(BPT!C12="Record transferred to this team",AA12-C12-(1/6),""))</f>
        <v/>
      </c>
      <c r="AD12" s="100" t="str">
        <f t="shared" si="2"/>
        <v/>
      </c>
      <c r="AE12" s="100" t="str">
        <f t="shared" si="10"/>
        <v/>
      </c>
      <c r="AF12" s="101" t="str">
        <f>IF(AE12="","",IF(Y12="Died same day","Died same day as arrival",IF(AB12="","Did not stay on SU",IF('Paste Data Here - Export'!HR12="ICH","ICU/CCU/HDU",IF(AB12&gt;AE12,100,100*AB12/AE12)))))</f>
        <v/>
      </c>
      <c r="AG12" s="82" t="str">
        <f>IF(E12="Yes","6 Month Transfer",IF(W12="No","Not locked to discharge/transfer",IF(AF12="Did not stay on SU","Not achieved as did not stay on SU",IF('Patient level info'!A12="","",IF(AND(A12=B12,M12="Achieved",P12="Achieved",AF12&gt;=90,AF12&lt;&gt;"Died same day as arrival"),"Achieved",IF(AND(A12&lt;&gt;B12,AF12&gt;=90,M12="Achieved",P12="Achieved"),"Not directly admitted by this team, but achieved criteria at previous team, and achieved 90% of stay on SU whilst at this team",IF(AF12="ICU/CCU/HDU","Admitted to ICU/CCU/HDU",IF(AF12="Died same day as arrival",AF12,IF(AND(AF12&lt;90,M12="Not achieved",P12="Not achieved"),"Not achieved as not direct to SU within 4h, not seen by a consultant within 14h, and less than 90% of stay on SU",IF(AND(AF12&lt;90,M12="Not achieved",P12="Achieved"),"Not achieved as not direct to SU within 4h and less than 90% of stay on SU",IF(AND(AF12&lt;90,M12="Achieved",P12="Not achieved"),"Not achieved as not seen by a consultant within 14h and less than 90% of stay on SU",IF(AND(AF12&gt;=90,M12="Not achieved",P12="Not achieved"),"Not achieved as not direct to SU within 4h and not seen by a consultant within 14h",IF(AND(AF12&gt;=90,M12="Achieved",P12="Not achieved"),"Not achieved as not seen by a consultant within 14h",IF(AF12&lt;90,"Not achieved as less than 90% of stay on SU","Not achieved as not direct to SU within 4h"))))))))))))))</f>
        <v/>
      </c>
    </row>
    <row r="13" spans="1:33" ht="15" customHeight="1" x14ac:dyDescent="0.25">
      <c r="A13" s="89" t="str">
        <f>IF('Paste Data Here - Export'!A13="","",'Paste Data Here - Export'!A13)</f>
        <v/>
      </c>
      <c r="B13" s="90" t="str">
        <f>IF('Paste Data Here - Export'!B13="","",'Paste Data Here - Export'!B13)</f>
        <v/>
      </c>
      <c r="C13" s="91" t="str">
        <f>IF('Paste Data Here - Export'!AR13="Y",'Paste Data Here - Export'!AS13,IF('Paste Data Here - Export'!C13="","",'Paste Data Here - Export'!BA13))</f>
        <v/>
      </c>
      <c r="D13" s="103" t="str">
        <f>IF(B13="","",IF('Paste Data Here - Export'!A13 ='Paste Data Here - Export'!B13, "Yes", "No"))</f>
        <v/>
      </c>
      <c r="E13" s="103" t="str">
        <f>IF(A13="","",IF(AND('Paste Data Here - Export'!P13="",'Paste Data Here - Export'!Q13&lt;&gt;""),"Yes","No"))</f>
        <v/>
      </c>
      <c r="F13" s="104" t="str">
        <f>IF('Paste Data Here - Export'!A13='Paste Data Here - Export'!B13,C13,IF(W13="No","",IF(E13="Yes","6 Month Transfer",'Paste Data Here - Export'!HP13)))</f>
        <v/>
      </c>
      <c r="G13" s="92" t="str">
        <f>IF(B13="","",IF(OR('Paste Data Here - Export'!KB13="Y",'Paste Data Here - Export'!GE13="Y"),"Yes","No"))</f>
        <v/>
      </c>
      <c r="H13" s="93" t="str">
        <f t="shared" si="3"/>
        <v/>
      </c>
      <c r="I13" s="93" t="str">
        <f t="shared" si="4"/>
        <v/>
      </c>
      <c r="J13" s="93" t="str">
        <f t="shared" si="5"/>
        <v/>
      </c>
      <c r="K13" s="125" t="str">
        <f>IF(OR(C13="",'Paste Data Here - Export'!BD13=""),"",1440*('Paste Data Here - Export'!BD13-C13))</f>
        <v/>
      </c>
      <c r="L13" s="93" t="str">
        <f t="shared" si="6"/>
        <v/>
      </c>
      <c r="M13" s="93" t="str">
        <f>IF(AND(L13="Yes",'Paste Data Here - Export'!BC13="SU",'Paste Data Here - Export'!EJ13&lt;&gt;"Y"),"Achieved",IF('Paste Data Here - Export'!EJ13="Y","Not applicable",(IF(AND('Patient level info'!L13="No",'Paste Data Here - Export'!BC13="SU"),"Not achieved",IF('Paste Data Here - Export'!BC13="ICH","Not applicable",IF(OR('Paste Data Here - Export'!BC13="O",'Paste Data Here - Export'!BC13="MAC"),"Not achieved",""))))))</f>
        <v/>
      </c>
      <c r="N13" s="142" t="str">
        <f>IF(B13="","",IF(OR('Paste Data Here - Export'!GN13="PERS",'Paste Data Here - Export'!GN13="TELEM"),'Paste Data Here - Export'!GK13,IF('Paste Data Here - Export'!GO13="","Not seen in person",'Paste Data Here - Export'!GO13)))</f>
        <v/>
      </c>
      <c r="O13" s="125" t="str">
        <f t="shared" si="7"/>
        <v/>
      </c>
      <c r="P13" s="126" t="str">
        <f t="shared" si="8"/>
        <v/>
      </c>
      <c r="Q13" s="95" t="str">
        <f>IF('Paste Data Here - Export'!CR13=TRUE, "Not imaged",IF('Paste Data Here - Export'!AR13="Y","Inpatient stroke",IF('Paste Data Here - Export'!BA13="","",IF('Paste Data Here - Export'!CR13="TRUE","",1440*('Paste Data Here - Export'!CP13-'Paste Data Here - Export'!BA13)))))</f>
        <v/>
      </c>
      <c r="R13" s="95" t="str">
        <f>IF('Paste Data Here - Export'!CR13=TRUE,"Not imaged",IF(OR(C13="",'Paste Data Here - Export'!CP13=""),"",1440*('Paste Data Here - Export'!CP13-C13)))</f>
        <v/>
      </c>
      <c r="S13" s="93" t="str">
        <f>IF(R13&lt;60.5,"Yes",IF('Paste Data Here - Export'!C13="","","No"))</f>
        <v/>
      </c>
      <c r="T13" s="93" t="str">
        <f t="shared" si="0"/>
        <v/>
      </c>
      <c r="U13" s="94" t="str">
        <f>IF(OR(C13="",'Paste Data Here - Export'!DF13=""),"",1440*('Paste Data Here - Export'!DF13-C13))</f>
        <v/>
      </c>
      <c r="V13" s="96" t="str">
        <f t="shared" si="9"/>
        <v/>
      </c>
      <c r="W13" s="97" t="str">
        <f>IF(B13="","",IF('Paste Data Here - Export'!KI13=TRUE,"Yes",IF('Paste Data Here - Export'!L13="","No","Yes")))</f>
        <v/>
      </c>
      <c r="X13" s="98" t="str">
        <f>IF(E13="Yes","6 Month Transfer",IF(AND(W13="Yes",'Paste Data Here - Export'!KM13="D"),"No",IF('Patient level info'!W13="Yes","Yes","")))</f>
        <v/>
      </c>
      <c r="Y13" s="91" t="str">
        <f t="shared" si="1"/>
        <v/>
      </c>
      <c r="Z13" s="99" t="str">
        <f>IF('Paste Data Here - Export'!KQ13="","",IF('Paste Data Here - Export'!KO13="","",'Paste Data Here - Export'!KN13-'Paste Data Here - Export'!KQ13))</f>
        <v/>
      </c>
      <c r="AA13" s="91" t="str">
        <f>IF(AND(W13="Yes",'Paste Data Here - Export'!KM13="D",'Paste Data Here - Export'!KO13="Y"),'Paste Data Here - Export'!KN13+'Patient level info'!AA$3,IF(AND(W13="Yes",'Paste Data Here - Export'!KM13="D",Z13&lt;0),'Paste Data Here - Export'!KQ13,IF(AND(W13="Yes",'Paste Data Here - Export'!KM13="D"),'Paste Data Here - Export'!KN13,IF(X13="Yes",'Paste Data Here - Export'!KS13,""))))</f>
        <v/>
      </c>
      <c r="AB13" s="100" t="str">
        <f>IF(W13="No","",IF('Paste Data Here - Export'!HS13="","",IF('Paste Data Here - Export'!KO13="Y",'Patient level info'!AA13-'Paste Data Here - Export'!HS13,'Paste Data Here - Export'!KQ13-'Paste Data Here - Export'!HS13)))</f>
        <v/>
      </c>
      <c r="AC13" s="100" t="str">
        <f>IF(E13="Yes","",IF(BPT!C13="Record transferred to this team",AA13-C13-(1/6),""))</f>
        <v/>
      </c>
      <c r="AD13" s="100" t="str">
        <f t="shared" si="2"/>
        <v/>
      </c>
      <c r="AE13" s="100" t="str">
        <f t="shared" si="10"/>
        <v/>
      </c>
      <c r="AF13" s="101" t="str">
        <f>IF(AE13="","",IF(Y13="Died same day","Died same day as arrival",IF(AB13="","Did not stay on SU",IF('Paste Data Here - Export'!HR13="ICH","ICU/CCU/HDU",IF(AB13&gt;AE13,100,100*AB13/AE13)))))</f>
        <v/>
      </c>
      <c r="AG13" s="82" t="str">
        <f>IF(E13="Yes","6 Month Transfer",IF(W13="No","Not locked to discharge/transfer",IF(AF13="Did not stay on SU","Not achieved as did not stay on SU",IF('Patient level info'!A13="","",IF(AND(A13=B13,M13="Achieved",P13="Achieved",AF13&gt;=90,AF13&lt;&gt;"Died same day as arrival"),"Achieved",IF(AND(A13&lt;&gt;B13,AF13&gt;=90,M13="Achieved",P13="Achieved"),"Not directly admitted by this team, but achieved criteria at previous team, and achieved 90% of stay on SU whilst at this team",IF(AF13="ICU/CCU/HDU","Admitted to ICU/CCU/HDU",IF(AF13="Died same day as arrival",AF13,IF(AND(AF13&lt;90,M13="Not achieved",P13="Not achieved"),"Not achieved as not direct to SU within 4h, not seen by a consultant within 14h, and less than 90% of stay on SU",IF(AND(AF13&lt;90,M13="Not achieved",P13="Achieved"),"Not achieved as not direct to SU within 4h and less than 90% of stay on SU",IF(AND(AF13&lt;90,M13="Achieved",P13="Not achieved"),"Not achieved as not seen by a consultant within 14h and less than 90% of stay on SU",IF(AND(AF13&gt;=90,M13="Not achieved",P13="Not achieved"),"Not achieved as not direct to SU within 4h and not seen by a consultant within 14h",IF(AND(AF13&gt;=90,M13="Achieved",P13="Not achieved"),"Not achieved as not seen by a consultant within 14h",IF(AF13&lt;90,"Not achieved as less than 90% of stay on SU","Not achieved as not direct to SU within 4h"))))))))))))))</f>
        <v/>
      </c>
    </row>
    <row r="14" spans="1:33" ht="15" customHeight="1" x14ac:dyDescent="0.25">
      <c r="A14" s="89" t="str">
        <f>IF('Paste Data Here - Export'!A14="","",'Paste Data Here - Export'!A14)</f>
        <v/>
      </c>
      <c r="B14" s="90" t="str">
        <f>IF('Paste Data Here - Export'!B14="","",'Paste Data Here - Export'!B14)</f>
        <v/>
      </c>
      <c r="C14" s="91" t="str">
        <f>IF('Paste Data Here - Export'!AR14="Y",'Paste Data Here - Export'!AS14,IF('Paste Data Here - Export'!C14="","",'Paste Data Here - Export'!BA14))</f>
        <v/>
      </c>
      <c r="D14" s="103" t="str">
        <f>IF(B14="","",IF('Paste Data Here - Export'!A14 ='Paste Data Here - Export'!B14, "Yes", "No"))</f>
        <v/>
      </c>
      <c r="E14" s="103" t="str">
        <f>IF(A14="","",IF(AND('Paste Data Here - Export'!P14="",'Paste Data Here - Export'!Q14&lt;&gt;""),"Yes","No"))</f>
        <v/>
      </c>
      <c r="F14" s="104" t="str">
        <f>IF('Paste Data Here - Export'!A14='Paste Data Here - Export'!B14,C14,IF(W14="No","",IF(E14="Yes","6 Month Transfer",'Paste Data Here - Export'!HP14)))</f>
        <v/>
      </c>
      <c r="G14" s="92" t="str">
        <f>IF(B14="","",IF(OR('Paste Data Here - Export'!KB14="Y",'Paste Data Here - Export'!GE14="Y"),"Yes","No"))</f>
        <v/>
      </c>
      <c r="H14" s="93" t="str">
        <f t="shared" si="3"/>
        <v/>
      </c>
      <c r="I14" s="93" t="str">
        <f t="shared" si="4"/>
        <v/>
      </c>
      <c r="J14" s="93" t="str">
        <f t="shared" si="5"/>
        <v/>
      </c>
      <c r="K14" s="125" t="str">
        <f>IF(OR(C14="",'Paste Data Here - Export'!BD14=""),"",1440*('Paste Data Here - Export'!BD14-C14))</f>
        <v/>
      </c>
      <c r="L14" s="93" t="str">
        <f t="shared" si="6"/>
        <v/>
      </c>
      <c r="M14" s="93" t="str">
        <f>IF(AND(L14="Yes",'Paste Data Here - Export'!BC14="SU",'Paste Data Here - Export'!EJ14&lt;&gt;"Y"),"Achieved",IF('Paste Data Here - Export'!EJ14="Y","Not applicable",(IF(AND('Patient level info'!L14="No",'Paste Data Here - Export'!BC14="SU"),"Not achieved",IF('Paste Data Here - Export'!BC14="ICH","Not applicable",IF(OR('Paste Data Here - Export'!BC14="O",'Paste Data Here - Export'!BC14="MAC"),"Not achieved",""))))))</f>
        <v/>
      </c>
      <c r="N14" s="142" t="str">
        <f>IF(B14="","",IF(OR('Paste Data Here - Export'!GN14="PERS",'Paste Data Here - Export'!GN14="TELEM"),'Paste Data Here - Export'!GK14,IF('Paste Data Here - Export'!GO14="","Not seen in person",'Paste Data Here - Export'!GO14)))</f>
        <v/>
      </c>
      <c r="O14" s="125" t="str">
        <f t="shared" si="7"/>
        <v/>
      </c>
      <c r="P14" s="126" t="str">
        <f t="shared" si="8"/>
        <v/>
      </c>
      <c r="Q14" s="95" t="str">
        <f>IF('Paste Data Here - Export'!CR14=TRUE, "Not imaged",IF('Paste Data Here - Export'!AR14="Y","Inpatient stroke",IF('Paste Data Here - Export'!BA14="","",IF('Paste Data Here - Export'!CR14="TRUE","",1440*('Paste Data Here - Export'!CP14-'Paste Data Here - Export'!BA14)))))</f>
        <v/>
      </c>
      <c r="R14" s="95" t="str">
        <f>IF('Paste Data Here - Export'!CR14=TRUE,"Not imaged",IF(OR(C14="",'Paste Data Here - Export'!CP14=""),"",1440*('Paste Data Here - Export'!CP14-C14)))</f>
        <v/>
      </c>
      <c r="S14" s="93" t="str">
        <f>IF(R14&lt;60.5,"Yes",IF('Paste Data Here - Export'!C14="","","No"))</f>
        <v/>
      </c>
      <c r="T14" s="93" t="str">
        <f t="shared" si="0"/>
        <v/>
      </c>
      <c r="U14" s="94" t="str">
        <f>IF(OR(C14="",'Paste Data Here - Export'!DF14=""),"",1440*('Paste Data Here - Export'!DF14-C14))</f>
        <v/>
      </c>
      <c r="V14" s="96" t="str">
        <f t="shared" si="9"/>
        <v/>
      </c>
      <c r="W14" s="97" t="str">
        <f>IF(B14="","",IF('Paste Data Here - Export'!KI14=TRUE,"Yes",IF('Paste Data Here - Export'!L14="","No","Yes")))</f>
        <v/>
      </c>
      <c r="X14" s="98" t="str">
        <f>IF(E14="Yes","6 Month Transfer",IF(AND(W14="Yes",'Paste Data Here - Export'!KM14="D"),"No",IF('Patient level info'!W14="Yes","Yes","")))</f>
        <v/>
      </c>
      <c r="Y14" s="91" t="str">
        <f t="shared" si="1"/>
        <v/>
      </c>
      <c r="Z14" s="99" t="str">
        <f>IF('Paste Data Here - Export'!KQ14="","",IF('Paste Data Here - Export'!KO14="","",'Paste Data Here - Export'!KN14-'Paste Data Here - Export'!KQ14))</f>
        <v/>
      </c>
      <c r="AA14" s="91" t="str">
        <f>IF(AND(W14="Yes",'Paste Data Here - Export'!KM14="D",'Paste Data Here - Export'!KO14="Y"),'Paste Data Here - Export'!KN14+'Patient level info'!AA$3,IF(AND(W14="Yes",'Paste Data Here - Export'!KM14="D",Z14&lt;0),'Paste Data Here - Export'!KQ14,IF(AND(W14="Yes",'Paste Data Here - Export'!KM14="D"),'Paste Data Here - Export'!KN14,IF(X14="Yes",'Paste Data Here - Export'!KS14,""))))</f>
        <v/>
      </c>
      <c r="AB14" s="100" t="str">
        <f>IF(W14="No","",IF('Paste Data Here - Export'!HS14="","",IF('Paste Data Here - Export'!KO14="Y",'Patient level info'!AA14-'Paste Data Here - Export'!HS14,'Paste Data Here - Export'!KQ14-'Paste Data Here - Export'!HS14)))</f>
        <v/>
      </c>
      <c r="AC14" s="100" t="str">
        <f>IF(E14="Yes","",IF(BPT!C14="Record transferred to this team",AA14-C14-(1/6),""))</f>
        <v/>
      </c>
      <c r="AD14" s="100" t="str">
        <f t="shared" si="2"/>
        <v/>
      </c>
      <c r="AE14" s="100" t="str">
        <f t="shared" si="10"/>
        <v/>
      </c>
      <c r="AF14" s="101" t="str">
        <f>IF(AE14="","",IF(Y14="Died same day","Died same day as arrival",IF(AB14="","Did not stay on SU",IF('Paste Data Here - Export'!HR14="ICH","ICU/CCU/HDU",IF(AB14&gt;AE14,100,100*AB14/AE14)))))</f>
        <v/>
      </c>
      <c r="AG14" s="82" t="str">
        <f>IF(E14="Yes","6 Month Transfer",IF(W14="No","Not locked to discharge/transfer",IF(AF14="Did not stay on SU","Not achieved as did not stay on SU",IF('Patient level info'!A14="","",IF(AND(A14=B14,M14="Achieved",P14="Achieved",AF14&gt;=90,AF14&lt;&gt;"Died same day as arrival"),"Achieved",IF(AND(A14&lt;&gt;B14,AF14&gt;=90,M14="Achieved",P14="Achieved"),"Not directly admitted by this team, but achieved criteria at previous team, and achieved 90% of stay on SU whilst at this team",IF(AF14="ICU/CCU/HDU","Admitted to ICU/CCU/HDU",IF(AF14="Died same day as arrival",AF14,IF(AND(AF14&lt;90,M14="Not achieved",P14="Not achieved"),"Not achieved as not direct to SU within 4h, not seen by a consultant within 14h, and less than 90% of stay on SU",IF(AND(AF14&lt;90,M14="Not achieved",P14="Achieved"),"Not achieved as not direct to SU within 4h and less than 90% of stay on SU",IF(AND(AF14&lt;90,M14="Achieved",P14="Not achieved"),"Not achieved as not seen by a consultant within 14h and less than 90% of stay on SU",IF(AND(AF14&gt;=90,M14="Not achieved",P14="Not achieved"),"Not achieved as not direct to SU within 4h and not seen by a consultant within 14h",IF(AND(AF14&gt;=90,M14="Achieved",P14="Not achieved"),"Not achieved as not seen by a consultant within 14h",IF(AF14&lt;90,"Not achieved as less than 90% of stay on SU","Not achieved as not direct to SU within 4h"))))))))))))))</f>
        <v/>
      </c>
    </row>
    <row r="15" spans="1:33" ht="15" customHeight="1" x14ac:dyDescent="0.25">
      <c r="A15" s="89" t="str">
        <f>IF('Paste Data Here - Export'!A15="","",'Paste Data Here - Export'!A15)</f>
        <v/>
      </c>
      <c r="B15" s="90" t="str">
        <f>IF('Paste Data Here - Export'!B15="","",'Paste Data Here - Export'!B15)</f>
        <v/>
      </c>
      <c r="C15" s="91" t="str">
        <f>IF('Paste Data Here - Export'!AR15="Y",'Paste Data Here - Export'!AS15,IF('Paste Data Here - Export'!C15="","",'Paste Data Here - Export'!BA15))</f>
        <v/>
      </c>
      <c r="D15" s="103" t="str">
        <f>IF(B15="","",IF('Paste Data Here - Export'!A15 ='Paste Data Here - Export'!B15, "Yes", "No"))</f>
        <v/>
      </c>
      <c r="E15" s="103" t="str">
        <f>IF(A15="","",IF(AND('Paste Data Here - Export'!P15="",'Paste Data Here - Export'!Q15&lt;&gt;""),"Yes","No"))</f>
        <v/>
      </c>
      <c r="F15" s="104" t="str">
        <f>IF('Paste Data Here - Export'!A15='Paste Data Here - Export'!B15,C15,IF(W15="No","",IF(E15="Yes","6 Month Transfer",'Paste Data Here - Export'!HP15)))</f>
        <v/>
      </c>
      <c r="G15" s="92" t="str">
        <f>IF(B15="","",IF(OR('Paste Data Here - Export'!KB15="Y",'Paste Data Here - Export'!GE15="Y"),"Yes","No"))</f>
        <v/>
      </c>
      <c r="H15" s="93" t="str">
        <f t="shared" si="3"/>
        <v/>
      </c>
      <c r="I15" s="93" t="str">
        <f t="shared" si="4"/>
        <v/>
      </c>
      <c r="J15" s="93" t="str">
        <f t="shared" si="5"/>
        <v/>
      </c>
      <c r="K15" s="125" t="str">
        <f>IF(OR(C15="",'Paste Data Here - Export'!BD15=""),"",1440*('Paste Data Here - Export'!BD15-C15))</f>
        <v/>
      </c>
      <c r="L15" s="93" t="str">
        <f t="shared" si="6"/>
        <v/>
      </c>
      <c r="M15" s="93" t="str">
        <f>IF(AND(L15="Yes",'Paste Data Here - Export'!BC15="SU",'Paste Data Here - Export'!EJ15&lt;&gt;"Y"),"Achieved",IF('Paste Data Here - Export'!EJ15="Y","Not applicable",(IF(AND('Patient level info'!L15="No",'Paste Data Here - Export'!BC15="SU"),"Not achieved",IF('Paste Data Here - Export'!BC15="ICH","Not applicable",IF(OR('Paste Data Here - Export'!BC15="O",'Paste Data Here - Export'!BC15="MAC"),"Not achieved",""))))))</f>
        <v/>
      </c>
      <c r="N15" s="142" t="str">
        <f>IF(B15="","",IF(OR('Paste Data Here - Export'!GN15="PERS",'Paste Data Here - Export'!GN15="TELEM"),'Paste Data Here - Export'!GK15,IF('Paste Data Here - Export'!GO15="","Not seen in person",'Paste Data Here - Export'!GO15)))</f>
        <v/>
      </c>
      <c r="O15" s="125" t="str">
        <f t="shared" si="7"/>
        <v/>
      </c>
      <c r="P15" s="126" t="str">
        <f t="shared" si="8"/>
        <v/>
      </c>
      <c r="Q15" s="95" t="str">
        <f>IF('Paste Data Here - Export'!CR15=TRUE, "Not imaged",IF('Paste Data Here - Export'!AR15="Y","Inpatient stroke",IF('Paste Data Here - Export'!BA15="","",IF('Paste Data Here - Export'!CR15="TRUE","",1440*('Paste Data Here - Export'!CP15-'Paste Data Here - Export'!BA15)))))</f>
        <v/>
      </c>
      <c r="R15" s="95" t="str">
        <f>IF('Paste Data Here - Export'!CR15=TRUE,"Not imaged",IF(OR(C15="",'Paste Data Here - Export'!CP15=""),"",1440*('Paste Data Here - Export'!CP15-C15)))</f>
        <v/>
      </c>
      <c r="S15" s="93" t="str">
        <f>IF(R15&lt;60.5,"Yes",IF('Paste Data Here - Export'!C15="","","No"))</f>
        <v/>
      </c>
      <c r="T15" s="93" t="str">
        <f t="shared" si="0"/>
        <v/>
      </c>
      <c r="U15" s="94" t="str">
        <f>IF(OR(C15="",'Paste Data Here - Export'!DF15=""),"",1440*('Paste Data Here - Export'!DF15-C15))</f>
        <v/>
      </c>
      <c r="V15" s="96" t="str">
        <f t="shared" si="9"/>
        <v/>
      </c>
      <c r="W15" s="97" t="str">
        <f>IF(B15="","",IF('Paste Data Here - Export'!KI15=TRUE,"Yes",IF('Paste Data Here - Export'!L15="","No","Yes")))</f>
        <v/>
      </c>
      <c r="X15" s="98" t="str">
        <f>IF(E15="Yes","6 Month Transfer",IF(AND(W15="Yes",'Paste Data Here - Export'!KM15="D"),"No",IF('Patient level info'!W15="Yes","Yes","")))</f>
        <v/>
      </c>
      <c r="Y15" s="91" t="str">
        <f t="shared" si="1"/>
        <v/>
      </c>
      <c r="Z15" s="99" t="str">
        <f>IF('Paste Data Here - Export'!KQ15="","",IF('Paste Data Here - Export'!KO15="","",'Paste Data Here - Export'!KN15-'Paste Data Here - Export'!KQ15))</f>
        <v/>
      </c>
      <c r="AA15" s="91" t="str">
        <f>IF(AND(W15="Yes",'Paste Data Here - Export'!KM15="D",'Paste Data Here - Export'!KO15="Y"),'Paste Data Here - Export'!KN15+'Patient level info'!AA$3,IF(AND(W15="Yes",'Paste Data Here - Export'!KM15="D",Z15&lt;0),'Paste Data Here - Export'!KQ15,IF(AND(W15="Yes",'Paste Data Here - Export'!KM15="D"),'Paste Data Here - Export'!KN15,IF(X15="Yes",'Paste Data Here - Export'!KS15,""))))</f>
        <v/>
      </c>
      <c r="AB15" s="100" t="str">
        <f>IF(W15="No","",IF('Paste Data Here - Export'!HS15="","",IF('Paste Data Here - Export'!KO15="Y",'Patient level info'!AA15-'Paste Data Here - Export'!HS15,'Paste Data Here - Export'!KQ15-'Paste Data Here - Export'!HS15)))</f>
        <v/>
      </c>
      <c r="AC15" s="100" t="str">
        <f>IF(E15="Yes","",IF(BPT!C15="Record transferred to this team",AA15-C15-(1/6),""))</f>
        <v/>
      </c>
      <c r="AD15" s="100" t="str">
        <f t="shared" si="2"/>
        <v/>
      </c>
      <c r="AE15" s="100" t="str">
        <f t="shared" si="10"/>
        <v/>
      </c>
      <c r="AF15" s="101" t="str">
        <f>IF(AE15="","",IF(Y15="Died same day","Died same day as arrival",IF(AB15="","Did not stay on SU",IF('Paste Data Here - Export'!HR15="ICH","ICU/CCU/HDU",IF(AB15&gt;AE15,100,100*AB15/AE15)))))</f>
        <v/>
      </c>
      <c r="AG15" s="82" t="str">
        <f>IF(E15="Yes","6 Month Transfer",IF(W15="No","Not locked to discharge/transfer",IF(AF15="Did not stay on SU","Not achieved as did not stay on SU",IF('Patient level info'!A15="","",IF(AND(A15=B15,M15="Achieved",P15="Achieved",AF15&gt;=90,AF15&lt;&gt;"Died same day as arrival"),"Achieved",IF(AND(A15&lt;&gt;B15,AF15&gt;=90,M15="Achieved",P15="Achieved"),"Not directly admitted by this team, but achieved criteria at previous team, and achieved 90% of stay on SU whilst at this team",IF(AF15="ICU/CCU/HDU","Admitted to ICU/CCU/HDU",IF(AF15="Died same day as arrival",AF15,IF(AND(AF15&lt;90,M15="Not achieved",P15="Not achieved"),"Not achieved as not direct to SU within 4h, not seen by a consultant within 14h, and less than 90% of stay on SU",IF(AND(AF15&lt;90,M15="Not achieved",P15="Achieved"),"Not achieved as not direct to SU within 4h and less than 90% of stay on SU",IF(AND(AF15&lt;90,M15="Achieved",P15="Not achieved"),"Not achieved as not seen by a consultant within 14h and less than 90% of stay on SU",IF(AND(AF15&gt;=90,M15="Not achieved",P15="Not achieved"),"Not achieved as not direct to SU within 4h and not seen by a consultant within 14h",IF(AND(AF15&gt;=90,M15="Achieved",P15="Not achieved"),"Not achieved as not seen by a consultant within 14h",IF(AF15&lt;90,"Not achieved as less than 90% of stay on SU","Not achieved as not direct to SU within 4h"))))))))))))))</f>
        <v/>
      </c>
    </row>
    <row r="16" spans="1:33" ht="15" customHeight="1" x14ac:dyDescent="0.25">
      <c r="A16" s="89" t="str">
        <f>IF('Paste Data Here - Export'!A16="","",'Paste Data Here - Export'!A16)</f>
        <v/>
      </c>
      <c r="B16" s="90" t="str">
        <f>IF('Paste Data Here - Export'!B16="","",'Paste Data Here - Export'!B16)</f>
        <v/>
      </c>
      <c r="C16" s="91" t="str">
        <f>IF('Paste Data Here - Export'!AR16="Y",'Paste Data Here - Export'!AS16,IF('Paste Data Here - Export'!C16="","",'Paste Data Here - Export'!BA16))</f>
        <v/>
      </c>
      <c r="D16" s="103" t="str">
        <f>IF(B16="","",IF('Paste Data Here - Export'!A16 ='Paste Data Here - Export'!B16, "Yes", "No"))</f>
        <v/>
      </c>
      <c r="E16" s="103" t="str">
        <f>IF(A16="","",IF(AND('Paste Data Here - Export'!P16="",'Paste Data Here - Export'!Q16&lt;&gt;""),"Yes","No"))</f>
        <v/>
      </c>
      <c r="F16" s="104" t="str">
        <f>IF('Paste Data Here - Export'!A16='Paste Data Here - Export'!B16,C16,IF(W16="No","",IF(E16="Yes","6 Month Transfer",'Paste Data Here - Export'!HP16)))</f>
        <v/>
      </c>
      <c r="G16" s="92" t="str">
        <f>IF(B16="","",IF(OR('Paste Data Here - Export'!KB16="Y",'Paste Data Here - Export'!GE16="Y"),"Yes","No"))</f>
        <v/>
      </c>
      <c r="H16" s="93" t="str">
        <f t="shared" si="3"/>
        <v/>
      </c>
      <c r="I16" s="93" t="str">
        <f t="shared" si="4"/>
        <v/>
      </c>
      <c r="J16" s="93" t="str">
        <f t="shared" si="5"/>
        <v/>
      </c>
      <c r="K16" s="125" t="str">
        <f>IF(OR(C16="",'Paste Data Here - Export'!BD16=""),"",1440*('Paste Data Here - Export'!BD16-C16))</f>
        <v/>
      </c>
      <c r="L16" s="93" t="str">
        <f t="shared" si="6"/>
        <v/>
      </c>
      <c r="M16" s="93" t="str">
        <f>IF(AND(L16="Yes",'Paste Data Here - Export'!BC16="SU",'Paste Data Here - Export'!EJ16&lt;&gt;"Y"),"Achieved",IF('Paste Data Here - Export'!EJ16="Y","Not applicable",(IF(AND('Patient level info'!L16="No",'Paste Data Here - Export'!BC16="SU"),"Not achieved",IF('Paste Data Here - Export'!BC16="ICH","Not applicable",IF(OR('Paste Data Here - Export'!BC16="O",'Paste Data Here - Export'!BC16="MAC"),"Not achieved",""))))))</f>
        <v/>
      </c>
      <c r="N16" s="142" t="str">
        <f>IF(B16="","",IF(OR('Paste Data Here - Export'!GN16="PERS",'Paste Data Here - Export'!GN16="TELEM"),'Paste Data Here - Export'!GK16,IF('Paste Data Here - Export'!GO16="","Not seen in person",'Paste Data Here - Export'!GO16)))</f>
        <v/>
      </c>
      <c r="O16" s="125" t="str">
        <f t="shared" si="7"/>
        <v/>
      </c>
      <c r="P16" s="126" t="str">
        <f t="shared" si="8"/>
        <v/>
      </c>
      <c r="Q16" s="95" t="str">
        <f>IF('Paste Data Here - Export'!CR16=TRUE, "Not imaged",IF('Paste Data Here - Export'!AR16="Y","Inpatient stroke",IF('Paste Data Here - Export'!BA16="","",IF('Paste Data Here - Export'!CR16="TRUE","",1440*('Paste Data Here - Export'!CP16-'Paste Data Here - Export'!BA16)))))</f>
        <v/>
      </c>
      <c r="R16" s="95" t="str">
        <f>IF('Paste Data Here - Export'!CR16=TRUE,"Not imaged",IF(OR(C16="",'Paste Data Here - Export'!CP16=""),"",1440*('Paste Data Here - Export'!CP16-C16)))</f>
        <v/>
      </c>
      <c r="S16" s="93" t="str">
        <f>IF(R16&lt;60.5,"Yes",IF('Paste Data Here - Export'!C16="","","No"))</f>
        <v/>
      </c>
      <c r="T16" s="93" t="str">
        <f t="shared" si="0"/>
        <v/>
      </c>
      <c r="U16" s="94" t="str">
        <f>IF(OR(C16="",'Paste Data Here - Export'!DF16=""),"",1440*('Paste Data Here - Export'!DF16-C16))</f>
        <v/>
      </c>
      <c r="V16" s="96" t="str">
        <f t="shared" si="9"/>
        <v/>
      </c>
      <c r="W16" s="97" t="str">
        <f>IF(B16="","",IF('Paste Data Here - Export'!KI16=TRUE,"Yes",IF('Paste Data Here - Export'!L16="","No","Yes")))</f>
        <v/>
      </c>
      <c r="X16" s="98" t="str">
        <f>IF(E16="Yes","6 Month Transfer",IF(AND(W16="Yes",'Paste Data Here - Export'!KM16="D"),"No",IF('Patient level info'!W16="Yes","Yes","")))</f>
        <v/>
      </c>
      <c r="Y16" s="91" t="str">
        <f t="shared" si="1"/>
        <v/>
      </c>
      <c r="Z16" s="99" t="str">
        <f>IF('Paste Data Here - Export'!KQ16="","",IF('Paste Data Here - Export'!KO16="","",'Paste Data Here - Export'!KN16-'Paste Data Here - Export'!KQ16))</f>
        <v/>
      </c>
      <c r="AA16" s="91" t="str">
        <f>IF(AND(W16="Yes",'Paste Data Here - Export'!KM16="D",'Paste Data Here - Export'!KO16="Y"),'Paste Data Here - Export'!KN16+'Patient level info'!AA$3,IF(AND(W16="Yes",'Paste Data Here - Export'!KM16="D",Z16&lt;0),'Paste Data Here - Export'!KQ16,IF(AND(W16="Yes",'Paste Data Here - Export'!KM16="D"),'Paste Data Here - Export'!KN16,IF(X16="Yes",'Paste Data Here - Export'!KS16,""))))</f>
        <v/>
      </c>
      <c r="AB16" s="100" t="str">
        <f>IF(W16="No","",IF('Paste Data Here - Export'!HS16="","",IF('Paste Data Here - Export'!KO16="Y",'Patient level info'!AA16-'Paste Data Here - Export'!HS16,'Paste Data Here - Export'!KQ16-'Paste Data Here - Export'!HS16)))</f>
        <v/>
      </c>
      <c r="AC16" s="100" t="str">
        <f>IF(E16="Yes","",IF(BPT!C16="Record transferred to this team",AA16-C16-(1/6),""))</f>
        <v/>
      </c>
      <c r="AD16" s="100" t="str">
        <f t="shared" si="2"/>
        <v/>
      </c>
      <c r="AE16" s="100" t="str">
        <f t="shared" si="10"/>
        <v/>
      </c>
      <c r="AF16" s="101" t="str">
        <f>IF(AE16="","",IF(Y16="Died same day","Died same day as arrival",IF(AB16="","Did not stay on SU",IF('Paste Data Here - Export'!HR16="ICH","ICU/CCU/HDU",IF(AB16&gt;AE16,100,100*AB16/AE16)))))</f>
        <v/>
      </c>
      <c r="AG16" s="82" t="str">
        <f>IF(E16="Yes","6 Month Transfer",IF(W16="No","Not locked to discharge/transfer",IF(AF16="Did not stay on SU","Not achieved as did not stay on SU",IF('Patient level info'!A16="","",IF(AND(A16=B16,M16="Achieved",P16="Achieved",AF16&gt;=90,AF16&lt;&gt;"Died same day as arrival"),"Achieved",IF(AND(A16&lt;&gt;B16,AF16&gt;=90,M16="Achieved",P16="Achieved"),"Not directly admitted by this team, but achieved criteria at previous team, and achieved 90% of stay on SU whilst at this team",IF(AF16="ICU/CCU/HDU","Admitted to ICU/CCU/HDU",IF(AF16="Died same day as arrival",AF16,IF(AND(AF16&lt;90,M16="Not achieved",P16="Not achieved"),"Not achieved as not direct to SU within 4h, not seen by a consultant within 14h, and less than 90% of stay on SU",IF(AND(AF16&lt;90,M16="Not achieved",P16="Achieved"),"Not achieved as not direct to SU within 4h and less than 90% of stay on SU",IF(AND(AF16&lt;90,M16="Achieved",P16="Not achieved"),"Not achieved as not seen by a consultant within 14h and less than 90% of stay on SU",IF(AND(AF16&gt;=90,M16="Not achieved",P16="Not achieved"),"Not achieved as not direct to SU within 4h and not seen by a consultant within 14h",IF(AND(AF16&gt;=90,M16="Achieved",P16="Not achieved"),"Not achieved as not seen by a consultant within 14h",IF(AF16&lt;90,"Not achieved as less than 90% of stay on SU","Not achieved as not direct to SU within 4h"))))))))))))))</f>
        <v/>
      </c>
    </row>
    <row r="17" spans="1:33" ht="15" customHeight="1" x14ac:dyDescent="0.25">
      <c r="A17" s="89" t="str">
        <f>IF('Paste Data Here - Export'!A17="","",'Paste Data Here - Export'!A17)</f>
        <v/>
      </c>
      <c r="B17" s="90" t="str">
        <f>IF('Paste Data Here - Export'!B17="","",'Paste Data Here - Export'!B17)</f>
        <v/>
      </c>
      <c r="C17" s="91" t="str">
        <f>IF('Paste Data Here - Export'!AR17="Y",'Paste Data Here - Export'!AS17,IF('Paste Data Here - Export'!C17="","",'Paste Data Here - Export'!BA17))</f>
        <v/>
      </c>
      <c r="D17" s="103" t="str">
        <f>IF(B17="","",IF('Paste Data Here - Export'!A17 ='Paste Data Here - Export'!B17, "Yes", "No"))</f>
        <v/>
      </c>
      <c r="E17" s="103" t="str">
        <f>IF(A17="","",IF(AND('Paste Data Here - Export'!P17="",'Paste Data Here - Export'!Q17&lt;&gt;""),"Yes","No"))</f>
        <v/>
      </c>
      <c r="F17" s="104" t="str">
        <f>IF('Paste Data Here - Export'!A17='Paste Data Here - Export'!B17,C17,IF(W17="No","",IF(E17="Yes","6 Month Transfer",'Paste Data Here - Export'!HP17)))</f>
        <v/>
      </c>
      <c r="G17" s="92" t="str">
        <f>IF(B17="","",IF(OR('Paste Data Here - Export'!KB17="Y",'Paste Data Here - Export'!GE17="Y"),"Yes","No"))</f>
        <v/>
      </c>
      <c r="H17" s="93" t="str">
        <f t="shared" si="3"/>
        <v/>
      </c>
      <c r="I17" s="93" t="str">
        <f t="shared" si="4"/>
        <v/>
      </c>
      <c r="J17" s="93" t="str">
        <f t="shared" si="5"/>
        <v/>
      </c>
      <c r="K17" s="125" t="str">
        <f>IF(OR(C17="",'Paste Data Here - Export'!BD17=""),"",1440*('Paste Data Here - Export'!BD17-C17))</f>
        <v/>
      </c>
      <c r="L17" s="93" t="str">
        <f t="shared" si="6"/>
        <v/>
      </c>
      <c r="M17" s="93" t="str">
        <f>IF(AND(L17="Yes",'Paste Data Here - Export'!BC17="SU",'Paste Data Here - Export'!EJ17&lt;&gt;"Y"),"Achieved",IF('Paste Data Here - Export'!EJ17="Y","Not applicable",(IF(AND('Patient level info'!L17="No",'Paste Data Here - Export'!BC17="SU"),"Not achieved",IF('Paste Data Here - Export'!BC17="ICH","Not applicable",IF(OR('Paste Data Here - Export'!BC17="O",'Paste Data Here - Export'!BC17="MAC"),"Not achieved",""))))))</f>
        <v/>
      </c>
      <c r="N17" s="142" t="str">
        <f>IF(B17="","",IF(OR('Paste Data Here - Export'!GN17="PERS",'Paste Data Here - Export'!GN17="TELEM"),'Paste Data Here - Export'!GK17,IF('Paste Data Here - Export'!GO17="","Not seen in person",'Paste Data Here - Export'!GO17)))</f>
        <v/>
      </c>
      <c r="O17" s="125" t="str">
        <f t="shared" si="7"/>
        <v/>
      </c>
      <c r="P17" s="126" t="str">
        <f t="shared" si="8"/>
        <v/>
      </c>
      <c r="Q17" s="95" t="str">
        <f>IF('Paste Data Here - Export'!CR17=TRUE, "Not imaged",IF('Paste Data Here - Export'!AR17="Y","Inpatient stroke",IF('Paste Data Here - Export'!BA17="","",IF('Paste Data Here - Export'!CR17="TRUE","",1440*('Paste Data Here - Export'!CP17-'Paste Data Here - Export'!BA17)))))</f>
        <v/>
      </c>
      <c r="R17" s="95" t="str">
        <f>IF('Paste Data Here - Export'!CR17=TRUE,"Not imaged",IF(OR(C17="",'Paste Data Here - Export'!CP17=""),"",1440*('Paste Data Here - Export'!CP17-C17)))</f>
        <v/>
      </c>
      <c r="S17" s="93" t="str">
        <f>IF(R17&lt;60.5,"Yes",IF('Paste Data Here - Export'!C17="","","No"))</f>
        <v/>
      </c>
      <c r="T17" s="93" t="str">
        <f t="shared" si="0"/>
        <v/>
      </c>
      <c r="U17" s="94" t="str">
        <f>IF(OR(C17="",'Paste Data Here - Export'!DF17=""),"",1440*('Paste Data Here - Export'!DF17-C17))</f>
        <v/>
      </c>
      <c r="V17" s="96" t="str">
        <f t="shared" si="9"/>
        <v/>
      </c>
      <c r="W17" s="97" t="str">
        <f>IF(B17="","",IF('Paste Data Here - Export'!KI17=TRUE,"Yes",IF('Paste Data Here - Export'!L17="","No","Yes")))</f>
        <v/>
      </c>
      <c r="X17" s="98" t="str">
        <f>IF(E17="Yes","6 Month Transfer",IF(AND(W17="Yes",'Paste Data Here - Export'!KM17="D"),"No",IF('Patient level info'!W17="Yes","Yes","")))</f>
        <v/>
      </c>
      <c r="Y17" s="91" t="str">
        <f t="shared" si="1"/>
        <v/>
      </c>
      <c r="Z17" s="99" t="str">
        <f>IF('Paste Data Here - Export'!KQ17="","",IF('Paste Data Here - Export'!KO17="","",'Paste Data Here - Export'!KN17-'Paste Data Here - Export'!KQ17))</f>
        <v/>
      </c>
      <c r="AA17" s="91" t="str">
        <f>IF(AND(W17="Yes",'Paste Data Here - Export'!KM17="D",'Paste Data Here - Export'!KO17="Y"),'Paste Data Here - Export'!KN17+'Patient level info'!AA$3,IF(AND(W17="Yes",'Paste Data Here - Export'!KM17="D",Z17&lt;0),'Paste Data Here - Export'!KQ17,IF(AND(W17="Yes",'Paste Data Here - Export'!KM17="D"),'Paste Data Here - Export'!KN17,IF(X17="Yes",'Paste Data Here - Export'!KS17,""))))</f>
        <v/>
      </c>
      <c r="AB17" s="100" t="str">
        <f>IF(W17="No","",IF('Paste Data Here - Export'!HS17="","",IF('Paste Data Here - Export'!KO17="Y",'Patient level info'!AA17-'Paste Data Here - Export'!HS17,'Paste Data Here - Export'!KQ17-'Paste Data Here - Export'!HS17)))</f>
        <v/>
      </c>
      <c r="AC17" s="100" t="str">
        <f>IF(E17="Yes","",IF(BPT!C17="Record transferred to this team",AA17-C17-(1/6),""))</f>
        <v/>
      </c>
      <c r="AD17" s="100" t="str">
        <f t="shared" si="2"/>
        <v/>
      </c>
      <c r="AE17" s="100" t="str">
        <f t="shared" si="10"/>
        <v/>
      </c>
      <c r="AF17" s="101" t="str">
        <f>IF(AE17="","",IF(Y17="Died same day","Died same day as arrival",IF(AB17="","Did not stay on SU",IF('Paste Data Here - Export'!HR17="ICH","ICU/CCU/HDU",IF(AB17&gt;AE17,100,100*AB17/AE17)))))</f>
        <v/>
      </c>
      <c r="AG17" s="82" t="str">
        <f>IF(E17="Yes","6 Month Transfer",IF(W17="No","Not locked to discharge/transfer",IF(AF17="Did not stay on SU","Not achieved as did not stay on SU",IF('Patient level info'!A17="","",IF(AND(A17=B17,M17="Achieved",P17="Achieved",AF17&gt;=90,AF17&lt;&gt;"Died same day as arrival"),"Achieved",IF(AND(A17&lt;&gt;B17,AF17&gt;=90,M17="Achieved",P17="Achieved"),"Not directly admitted by this team, but achieved criteria at previous team, and achieved 90% of stay on SU whilst at this team",IF(AF17="ICU/CCU/HDU","Admitted to ICU/CCU/HDU",IF(AF17="Died same day as arrival",AF17,IF(AND(AF17&lt;90,M17="Not achieved",P17="Not achieved"),"Not achieved as not direct to SU within 4h, not seen by a consultant within 14h, and less than 90% of stay on SU",IF(AND(AF17&lt;90,M17="Not achieved",P17="Achieved"),"Not achieved as not direct to SU within 4h and less than 90% of stay on SU",IF(AND(AF17&lt;90,M17="Achieved",P17="Not achieved"),"Not achieved as not seen by a consultant within 14h and less than 90% of stay on SU",IF(AND(AF17&gt;=90,M17="Not achieved",P17="Not achieved"),"Not achieved as not direct to SU within 4h and not seen by a consultant within 14h",IF(AND(AF17&gt;=90,M17="Achieved",P17="Not achieved"),"Not achieved as not seen by a consultant within 14h",IF(AF17&lt;90,"Not achieved as less than 90% of stay on SU","Not achieved as not direct to SU within 4h"))))))))))))))</f>
        <v/>
      </c>
    </row>
    <row r="18" spans="1:33" ht="15" customHeight="1" x14ac:dyDescent="0.25">
      <c r="A18" s="89" t="str">
        <f>IF('Paste Data Here - Export'!A18="","",'Paste Data Here - Export'!A18)</f>
        <v/>
      </c>
      <c r="B18" s="90" t="str">
        <f>IF('Paste Data Here - Export'!B18="","",'Paste Data Here - Export'!B18)</f>
        <v/>
      </c>
      <c r="C18" s="91" t="str">
        <f>IF('Paste Data Here - Export'!AR18="Y",'Paste Data Here - Export'!AS18,IF('Paste Data Here - Export'!C18="","",'Paste Data Here - Export'!BA18))</f>
        <v/>
      </c>
      <c r="D18" s="103" t="str">
        <f>IF(B18="","",IF('Paste Data Here - Export'!A18 ='Paste Data Here - Export'!B18, "Yes", "No"))</f>
        <v/>
      </c>
      <c r="E18" s="103" t="str">
        <f>IF(A18="","",IF(AND('Paste Data Here - Export'!P18="",'Paste Data Here - Export'!Q18&lt;&gt;""),"Yes","No"))</f>
        <v/>
      </c>
      <c r="F18" s="104" t="str">
        <f>IF('Paste Data Here - Export'!A18='Paste Data Here - Export'!B18,C18,IF(W18="No","",IF(E18="Yes","6 Month Transfer",'Paste Data Here - Export'!HP18)))</f>
        <v/>
      </c>
      <c r="G18" s="92" t="str">
        <f>IF(B18="","",IF(OR('Paste Data Here - Export'!KB18="Y",'Paste Data Here - Export'!GE18="Y"),"Yes","No"))</f>
        <v/>
      </c>
      <c r="H18" s="93" t="str">
        <f t="shared" si="3"/>
        <v/>
      </c>
      <c r="I18" s="93" t="str">
        <f t="shared" si="4"/>
        <v/>
      </c>
      <c r="J18" s="93" t="str">
        <f t="shared" si="5"/>
        <v/>
      </c>
      <c r="K18" s="125" t="str">
        <f>IF(OR(C18="",'Paste Data Here - Export'!BD18=""),"",1440*('Paste Data Here - Export'!BD18-C18))</f>
        <v/>
      </c>
      <c r="L18" s="93" t="str">
        <f t="shared" si="6"/>
        <v/>
      </c>
      <c r="M18" s="93" t="str">
        <f>IF(AND(L18="Yes",'Paste Data Here - Export'!BC18="SU",'Paste Data Here - Export'!EJ18&lt;&gt;"Y"),"Achieved",IF('Paste Data Here - Export'!EJ18="Y","Not applicable",(IF(AND('Patient level info'!L18="No",'Paste Data Here - Export'!BC18="SU"),"Not achieved",IF('Paste Data Here - Export'!BC18="ICH","Not applicable",IF(OR('Paste Data Here - Export'!BC18="O",'Paste Data Here - Export'!BC18="MAC"),"Not achieved",""))))))</f>
        <v/>
      </c>
      <c r="N18" s="142" t="str">
        <f>IF(B18="","",IF(OR('Paste Data Here - Export'!GN18="PERS",'Paste Data Here - Export'!GN18="TELEM"),'Paste Data Here - Export'!GK18,IF('Paste Data Here - Export'!GO18="","Not seen in person",'Paste Data Here - Export'!GO18)))</f>
        <v/>
      </c>
      <c r="O18" s="125" t="str">
        <f t="shared" si="7"/>
        <v/>
      </c>
      <c r="P18" s="126" t="str">
        <f t="shared" si="8"/>
        <v/>
      </c>
      <c r="Q18" s="95" t="str">
        <f>IF('Paste Data Here - Export'!CR18=TRUE, "Not imaged",IF('Paste Data Here - Export'!AR18="Y","Inpatient stroke",IF('Paste Data Here - Export'!BA18="","",IF('Paste Data Here - Export'!CR18="TRUE","",1440*('Paste Data Here - Export'!CP18-'Paste Data Here - Export'!BA18)))))</f>
        <v/>
      </c>
      <c r="R18" s="95" t="str">
        <f>IF('Paste Data Here - Export'!CR18=TRUE,"Not imaged",IF(OR(C18="",'Paste Data Here - Export'!CP18=""),"",1440*('Paste Data Here - Export'!CP18-C18)))</f>
        <v/>
      </c>
      <c r="S18" s="93" t="str">
        <f>IF(R18&lt;60.5,"Yes",IF('Paste Data Here - Export'!C18="","","No"))</f>
        <v/>
      </c>
      <c r="T18" s="93" t="str">
        <f t="shared" si="0"/>
        <v/>
      </c>
      <c r="U18" s="94" t="str">
        <f>IF(OR(C18="",'Paste Data Here - Export'!DF18=""),"",1440*('Paste Data Here - Export'!DF18-C18))</f>
        <v/>
      </c>
      <c r="V18" s="96" t="str">
        <f t="shared" si="9"/>
        <v/>
      </c>
      <c r="W18" s="97" t="str">
        <f>IF(B18="","",IF('Paste Data Here - Export'!KI18=TRUE,"Yes",IF('Paste Data Here - Export'!L18="","No","Yes")))</f>
        <v/>
      </c>
      <c r="X18" s="98" t="str">
        <f>IF(E18="Yes","6 Month Transfer",IF(AND(W18="Yes",'Paste Data Here - Export'!KM18="D"),"No",IF('Patient level info'!W18="Yes","Yes","")))</f>
        <v/>
      </c>
      <c r="Y18" s="91" t="str">
        <f t="shared" si="1"/>
        <v/>
      </c>
      <c r="Z18" s="99" t="str">
        <f>IF('Paste Data Here - Export'!KQ18="","",IF('Paste Data Here - Export'!KO18="","",'Paste Data Here - Export'!KN18-'Paste Data Here - Export'!KQ18))</f>
        <v/>
      </c>
      <c r="AA18" s="91" t="str">
        <f>IF(AND(W18="Yes",'Paste Data Here - Export'!KM18="D",'Paste Data Here - Export'!KO18="Y"),'Paste Data Here - Export'!KN18+'Patient level info'!AA$3,IF(AND(W18="Yes",'Paste Data Here - Export'!KM18="D",Z18&lt;0),'Paste Data Here - Export'!KQ18,IF(AND(W18="Yes",'Paste Data Here - Export'!KM18="D"),'Paste Data Here - Export'!KN18,IF(X18="Yes",'Paste Data Here - Export'!KS18,""))))</f>
        <v/>
      </c>
      <c r="AB18" s="100" t="str">
        <f>IF(W18="No","",IF('Paste Data Here - Export'!HS18="","",IF('Paste Data Here - Export'!KO18="Y",'Patient level info'!AA18-'Paste Data Here - Export'!HS18,'Paste Data Here - Export'!KQ18-'Paste Data Here - Export'!HS18)))</f>
        <v/>
      </c>
      <c r="AC18" s="100" t="str">
        <f>IF(E18="Yes","",IF(BPT!C18="Record transferred to this team",AA18-C18-(1/6),""))</f>
        <v/>
      </c>
      <c r="AD18" s="100" t="str">
        <f t="shared" si="2"/>
        <v/>
      </c>
      <c r="AE18" s="100" t="str">
        <f t="shared" si="10"/>
        <v/>
      </c>
      <c r="AF18" s="101" t="str">
        <f>IF(AE18="","",IF(Y18="Died same day","Died same day as arrival",IF(AB18="","Did not stay on SU",IF('Paste Data Here - Export'!HR18="ICH","ICU/CCU/HDU",IF(AB18&gt;AE18,100,100*AB18/AE18)))))</f>
        <v/>
      </c>
      <c r="AG18" s="82" t="str">
        <f>IF(E18="Yes","6 Month Transfer",IF(W18="No","Not locked to discharge/transfer",IF(AF18="Did not stay on SU","Not achieved as did not stay on SU",IF('Patient level info'!A18="","",IF(AND(A18=B18,M18="Achieved",P18="Achieved",AF18&gt;=90,AF18&lt;&gt;"Died same day as arrival"),"Achieved",IF(AND(A18&lt;&gt;B18,AF18&gt;=90,M18="Achieved",P18="Achieved"),"Not directly admitted by this team, but achieved criteria at previous team, and achieved 90% of stay on SU whilst at this team",IF(AF18="ICU/CCU/HDU","Admitted to ICU/CCU/HDU",IF(AF18="Died same day as arrival",AF18,IF(AND(AF18&lt;90,M18="Not achieved",P18="Not achieved"),"Not achieved as not direct to SU within 4h, not seen by a consultant within 14h, and less than 90% of stay on SU",IF(AND(AF18&lt;90,M18="Not achieved",P18="Achieved"),"Not achieved as not direct to SU within 4h and less than 90% of stay on SU",IF(AND(AF18&lt;90,M18="Achieved",P18="Not achieved"),"Not achieved as not seen by a consultant within 14h and less than 90% of stay on SU",IF(AND(AF18&gt;=90,M18="Not achieved",P18="Not achieved"),"Not achieved as not direct to SU within 4h and not seen by a consultant within 14h",IF(AND(AF18&gt;=90,M18="Achieved",P18="Not achieved"),"Not achieved as not seen by a consultant within 14h",IF(AF18&lt;90,"Not achieved as less than 90% of stay on SU","Not achieved as not direct to SU within 4h"))))))))))))))</f>
        <v/>
      </c>
    </row>
    <row r="19" spans="1:33" ht="15" customHeight="1" x14ac:dyDescent="0.25">
      <c r="A19" s="89" t="str">
        <f>IF('Paste Data Here - Export'!A19="","",'Paste Data Here - Export'!A19)</f>
        <v/>
      </c>
      <c r="B19" s="90" t="str">
        <f>IF('Paste Data Here - Export'!B19="","",'Paste Data Here - Export'!B19)</f>
        <v/>
      </c>
      <c r="C19" s="91" t="str">
        <f>IF('Paste Data Here - Export'!AR19="Y",'Paste Data Here - Export'!AS19,IF('Paste Data Here - Export'!C19="","",'Paste Data Here - Export'!BA19))</f>
        <v/>
      </c>
      <c r="D19" s="103" t="str">
        <f>IF(B19="","",IF('Paste Data Here - Export'!A19 ='Paste Data Here - Export'!B19, "Yes", "No"))</f>
        <v/>
      </c>
      <c r="E19" s="103" t="str">
        <f>IF(A19="","",IF(AND('Paste Data Here - Export'!P19="",'Paste Data Here - Export'!Q19&lt;&gt;""),"Yes","No"))</f>
        <v/>
      </c>
      <c r="F19" s="104" t="str">
        <f>IF('Paste Data Here - Export'!A19='Paste Data Here - Export'!B19,C19,IF(W19="No","",IF(E19="Yes","6 Month Transfer",'Paste Data Here - Export'!HP19)))</f>
        <v/>
      </c>
      <c r="G19" s="92" t="str">
        <f>IF(B19="","",IF(OR('Paste Data Here - Export'!KB19="Y",'Paste Data Here - Export'!GE19="Y"),"Yes","No"))</f>
        <v/>
      </c>
      <c r="H19" s="93" t="str">
        <f t="shared" si="3"/>
        <v/>
      </c>
      <c r="I19" s="93" t="str">
        <f t="shared" si="4"/>
        <v/>
      </c>
      <c r="J19" s="93" t="str">
        <f t="shared" si="5"/>
        <v/>
      </c>
      <c r="K19" s="125" t="str">
        <f>IF(OR(C19="",'Paste Data Here - Export'!BD19=""),"",1440*('Paste Data Here - Export'!BD19-C19))</f>
        <v/>
      </c>
      <c r="L19" s="93" t="str">
        <f t="shared" si="6"/>
        <v/>
      </c>
      <c r="M19" s="93" t="str">
        <f>IF(AND(L19="Yes",'Paste Data Here - Export'!BC19="SU",'Paste Data Here - Export'!EJ19&lt;&gt;"Y"),"Achieved",IF('Paste Data Here - Export'!EJ19="Y","Not applicable",(IF(AND('Patient level info'!L19="No",'Paste Data Here - Export'!BC19="SU"),"Not achieved",IF('Paste Data Here - Export'!BC19="ICH","Not applicable",IF(OR('Paste Data Here - Export'!BC19="O",'Paste Data Here - Export'!BC19="MAC"),"Not achieved",""))))))</f>
        <v/>
      </c>
      <c r="N19" s="142" t="str">
        <f>IF(B19="","",IF(OR('Paste Data Here - Export'!GN19="PERS",'Paste Data Here - Export'!GN19="TELEM"),'Paste Data Here - Export'!GK19,IF('Paste Data Here - Export'!GO19="","Not seen in person",'Paste Data Here - Export'!GO19)))</f>
        <v/>
      </c>
      <c r="O19" s="125" t="str">
        <f t="shared" si="7"/>
        <v/>
      </c>
      <c r="P19" s="126" t="str">
        <f t="shared" si="8"/>
        <v/>
      </c>
      <c r="Q19" s="95" t="str">
        <f>IF('Paste Data Here - Export'!CR19=TRUE, "Not imaged",IF('Paste Data Here - Export'!AR19="Y","Inpatient stroke",IF('Paste Data Here - Export'!BA19="","",IF('Paste Data Here - Export'!CR19="TRUE","",1440*('Paste Data Here - Export'!CP19-'Paste Data Here - Export'!BA19)))))</f>
        <v/>
      </c>
      <c r="R19" s="95" t="str">
        <f>IF('Paste Data Here - Export'!CR19=TRUE,"Not imaged",IF(OR(C19="",'Paste Data Here - Export'!CP19=""),"",1440*('Paste Data Here - Export'!CP19-C19)))</f>
        <v/>
      </c>
      <c r="S19" s="93" t="str">
        <f>IF(R19&lt;60.5,"Yes",IF('Paste Data Here - Export'!C19="","","No"))</f>
        <v/>
      </c>
      <c r="T19" s="93" t="str">
        <f t="shared" si="0"/>
        <v/>
      </c>
      <c r="U19" s="94" t="str">
        <f>IF(OR(C19="",'Paste Data Here - Export'!DF19=""),"",1440*('Paste Data Here - Export'!DF19-C19))</f>
        <v/>
      </c>
      <c r="V19" s="96" t="str">
        <f t="shared" si="9"/>
        <v/>
      </c>
      <c r="W19" s="97" t="str">
        <f>IF(B19="","",IF('Paste Data Here - Export'!KI19=TRUE,"Yes",IF('Paste Data Here - Export'!L19="","No","Yes")))</f>
        <v/>
      </c>
      <c r="X19" s="98" t="str">
        <f>IF(E19="Yes","6 Month Transfer",IF(AND(W19="Yes",'Paste Data Here - Export'!KM19="D"),"No",IF('Patient level info'!W19="Yes","Yes","")))</f>
        <v/>
      </c>
      <c r="Y19" s="91" t="str">
        <f t="shared" si="1"/>
        <v/>
      </c>
      <c r="Z19" s="99" t="str">
        <f>IF('Paste Data Here - Export'!KQ19="","",IF('Paste Data Here - Export'!KO19="","",'Paste Data Here - Export'!KN19-'Paste Data Here - Export'!KQ19))</f>
        <v/>
      </c>
      <c r="AA19" s="91" t="str">
        <f>IF(AND(W19="Yes",'Paste Data Here - Export'!KM19="D",'Paste Data Here - Export'!KO19="Y"),'Paste Data Here - Export'!KN19+'Patient level info'!AA$3,IF(AND(W19="Yes",'Paste Data Here - Export'!KM19="D",Z19&lt;0),'Paste Data Here - Export'!KQ19,IF(AND(W19="Yes",'Paste Data Here - Export'!KM19="D"),'Paste Data Here - Export'!KN19,IF(X19="Yes",'Paste Data Here - Export'!KS19,""))))</f>
        <v/>
      </c>
      <c r="AB19" s="100" t="str">
        <f>IF(W19="No","",IF('Paste Data Here - Export'!HS19="","",IF('Paste Data Here - Export'!KO19="Y",'Patient level info'!AA19-'Paste Data Here - Export'!HS19,'Paste Data Here - Export'!KQ19-'Paste Data Here - Export'!HS19)))</f>
        <v/>
      </c>
      <c r="AC19" s="100" t="str">
        <f>IF(E19="Yes","",IF(BPT!C19="Record transferred to this team",AA19-C19-(1/6),""))</f>
        <v/>
      </c>
      <c r="AD19" s="100" t="str">
        <f t="shared" si="2"/>
        <v/>
      </c>
      <c r="AE19" s="100" t="str">
        <f t="shared" si="10"/>
        <v/>
      </c>
      <c r="AF19" s="101" t="str">
        <f>IF(AE19="","",IF(Y19="Died same day","Died same day as arrival",IF(AB19="","Did not stay on SU",IF('Paste Data Here - Export'!HR19="ICH","ICU/CCU/HDU",IF(AB19&gt;AE19,100,100*AB19/AE19)))))</f>
        <v/>
      </c>
      <c r="AG19" s="82" t="str">
        <f>IF(E19="Yes","6 Month Transfer",IF(W19="No","Not locked to discharge/transfer",IF(AF19="Did not stay on SU","Not achieved as did not stay on SU",IF('Patient level info'!A19="","",IF(AND(A19=B19,M19="Achieved",P19="Achieved",AF19&gt;=90,AF19&lt;&gt;"Died same day as arrival"),"Achieved",IF(AND(A19&lt;&gt;B19,AF19&gt;=90,M19="Achieved",P19="Achieved"),"Not directly admitted by this team, but achieved criteria at previous team, and achieved 90% of stay on SU whilst at this team",IF(AF19="ICU/CCU/HDU","Admitted to ICU/CCU/HDU",IF(AF19="Died same day as arrival",AF19,IF(AND(AF19&lt;90,M19="Not achieved",P19="Not achieved"),"Not achieved as not direct to SU within 4h, not seen by a consultant within 14h, and less than 90% of stay on SU",IF(AND(AF19&lt;90,M19="Not achieved",P19="Achieved"),"Not achieved as not direct to SU within 4h and less than 90% of stay on SU",IF(AND(AF19&lt;90,M19="Achieved",P19="Not achieved"),"Not achieved as not seen by a consultant within 14h and less than 90% of stay on SU",IF(AND(AF19&gt;=90,M19="Not achieved",P19="Not achieved"),"Not achieved as not direct to SU within 4h and not seen by a consultant within 14h",IF(AND(AF19&gt;=90,M19="Achieved",P19="Not achieved"),"Not achieved as not seen by a consultant within 14h",IF(AF19&lt;90,"Not achieved as less than 90% of stay on SU","Not achieved as not direct to SU within 4h"))))))))))))))</f>
        <v/>
      </c>
    </row>
    <row r="20" spans="1:33" ht="15" customHeight="1" x14ac:dyDescent="0.25">
      <c r="A20" s="89" t="str">
        <f>IF('Paste Data Here - Export'!A20="","",'Paste Data Here - Export'!A20)</f>
        <v/>
      </c>
      <c r="B20" s="90" t="str">
        <f>IF('Paste Data Here - Export'!B20="","",'Paste Data Here - Export'!B20)</f>
        <v/>
      </c>
      <c r="C20" s="91" t="str">
        <f>IF('Paste Data Here - Export'!AR20="Y",'Paste Data Here - Export'!AS20,IF('Paste Data Here - Export'!C20="","",'Paste Data Here - Export'!BA20))</f>
        <v/>
      </c>
      <c r="D20" s="103" t="str">
        <f>IF(B20="","",IF('Paste Data Here - Export'!A20 ='Paste Data Here - Export'!B20, "Yes", "No"))</f>
        <v/>
      </c>
      <c r="E20" s="103" t="str">
        <f>IF(A20="","",IF(AND('Paste Data Here - Export'!P20="",'Paste Data Here - Export'!Q20&lt;&gt;""),"Yes","No"))</f>
        <v/>
      </c>
      <c r="F20" s="104" t="str">
        <f>IF('Paste Data Here - Export'!A20='Paste Data Here - Export'!B20,C20,IF(W20="No","",IF(E20="Yes","6 Month Transfer",'Paste Data Here - Export'!HP20)))</f>
        <v/>
      </c>
      <c r="G20" s="92" t="str">
        <f>IF(B20="","",IF(OR('Paste Data Here - Export'!KB20="Y",'Paste Data Here - Export'!GE20="Y"),"Yes","No"))</f>
        <v/>
      </c>
      <c r="H20" s="93" t="str">
        <f t="shared" si="3"/>
        <v/>
      </c>
      <c r="I20" s="93" t="str">
        <f t="shared" si="4"/>
        <v/>
      </c>
      <c r="J20" s="93" t="str">
        <f t="shared" si="5"/>
        <v/>
      </c>
      <c r="K20" s="125" t="str">
        <f>IF(OR(C20="",'Paste Data Here - Export'!BD20=""),"",1440*('Paste Data Here - Export'!BD20-C20))</f>
        <v/>
      </c>
      <c r="L20" s="93" t="str">
        <f t="shared" si="6"/>
        <v/>
      </c>
      <c r="M20" s="93" t="str">
        <f>IF(AND(L20="Yes",'Paste Data Here - Export'!BC20="SU",'Paste Data Here - Export'!EJ20&lt;&gt;"Y"),"Achieved",IF('Paste Data Here - Export'!EJ20="Y","Not applicable",(IF(AND('Patient level info'!L20="No",'Paste Data Here - Export'!BC20="SU"),"Not achieved",IF('Paste Data Here - Export'!BC20="ICH","Not applicable",IF(OR('Paste Data Here - Export'!BC20="O",'Paste Data Here - Export'!BC20="MAC"),"Not achieved",""))))))</f>
        <v/>
      </c>
      <c r="N20" s="142" t="str">
        <f>IF(B20="","",IF(OR('Paste Data Here - Export'!GN20="PERS",'Paste Data Here - Export'!GN20="TELEM"),'Paste Data Here - Export'!GK20,IF('Paste Data Here - Export'!GO20="","Not seen in person",'Paste Data Here - Export'!GO20)))</f>
        <v/>
      </c>
      <c r="O20" s="125" t="str">
        <f t="shared" si="7"/>
        <v/>
      </c>
      <c r="P20" s="126" t="str">
        <f t="shared" si="8"/>
        <v/>
      </c>
      <c r="Q20" s="95" t="str">
        <f>IF('Paste Data Here - Export'!CR20=TRUE, "Not imaged",IF('Paste Data Here - Export'!AR20="Y","Inpatient stroke",IF('Paste Data Here - Export'!BA20="","",IF('Paste Data Here - Export'!CR20="TRUE","",1440*('Paste Data Here - Export'!CP20-'Paste Data Here - Export'!BA20)))))</f>
        <v/>
      </c>
      <c r="R20" s="95" t="str">
        <f>IF('Paste Data Here - Export'!CR20=TRUE,"Not imaged",IF(OR(C20="",'Paste Data Here - Export'!CP20=""),"",1440*('Paste Data Here - Export'!CP20-C20)))</f>
        <v/>
      </c>
      <c r="S20" s="93" t="str">
        <f>IF(R20&lt;60.5,"Yes",IF('Paste Data Here - Export'!C20="","","No"))</f>
        <v/>
      </c>
      <c r="T20" s="93" t="str">
        <f t="shared" si="0"/>
        <v/>
      </c>
      <c r="U20" s="94" t="str">
        <f>IF(OR(C20="",'Paste Data Here - Export'!DF20=""),"",1440*('Paste Data Here - Export'!DF20-C20))</f>
        <v/>
      </c>
      <c r="V20" s="96" t="str">
        <f t="shared" si="9"/>
        <v/>
      </c>
      <c r="W20" s="97" t="str">
        <f>IF(B20="","",IF('Paste Data Here - Export'!KI20=TRUE,"Yes",IF('Paste Data Here - Export'!L20="","No","Yes")))</f>
        <v/>
      </c>
      <c r="X20" s="98" t="str">
        <f>IF(E20="Yes","6 Month Transfer",IF(AND(W20="Yes",'Paste Data Here - Export'!KM20="D"),"No",IF('Patient level info'!W20="Yes","Yes","")))</f>
        <v/>
      </c>
      <c r="Y20" s="91" t="str">
        <f t="shared" si="1"/>
        <v/>
      </c>
      <c r="Z20" s="99" t="str">
        <f>IF('Paste Data Here - Export'!KQ20="","",IF('Paste Data Here - Export'!KO20="","",'Paste Data Here - Export'!KN20-'Paste Data Here - Export'!KQ20))</f>
        <v/>
      </c>
      <c r="AA20" s="91" t="str">
        <f>IF(AND(W20="Yes",'Paste Data Here - Export'!KM20="D",'Paste Data Here - Export'!KO20="Y"),'Paste Data Here - Export'!KN20+'Patient level info'!AA$3,IF(AND(W20="Yes",'Paste Data Here - Export'!KM20="D",Z20&lt;0),'Paste Data Here - Export'!KQ20,IF(AND(W20="Yes",'Paste Data Here - Export'!KM20="D"),'Paste Data Here - Export'!KN20,IF(X20="Yes",'Paste Data Here - Export'!KS20,""))))</f>
        <v/>
      </c>
      <c r="AB20" s="100" t="str">
        <f>IF(W20="No","",IF('Paste Data Here - Export'!HS20="","",IF('Paste Data Here - Export'!KO20="Y",'Patient level info'!AA20-'Paste Data Here - Export'!HS20,'Paste Data Here - Export'!KQ20-'Paste Data Here - Export'!HS20)))</f>
        <v/>
      </c>
      <c r="AC20" s="100" t="str">
        <f>IF(E20="Yes","",IF(BPT!C20="Record transferred to this team",AA20-C20-(1/6),""))</f>
        <v/>
      </c>
      <c r="AD20" s="100" t="str">
        <f t="shared" si="2"/>
        <v/>
      </c>
      <c r="AE20" s="100" t="str">
        <f t="shared" si="10"/>
        <v/>
      </c>
      <c r="AF20" s="101" t="str">
        <f>IF(AE20="","",IF(Y20="Died same day","Died same day as arrival",IF(AB20="","Did not stay on SU",IF('Paste Data Here - Export'!HR20="ICH","ICU/CCU/HDU",IF(AB20&gt;AE20,100,100*AB20/AE20)))))</f>
        <v/>
      </c>
      <c r="AG20" s="82" t="str">
        <f>IF(E20="Yes","6 Month Transfer",IF(W20="No","Not locked to discharge/transfer",IF(AF20="Did not stay on SU","Not achieved as did not stay on SU",IF('Patient level info'!A20="","",IF(AND(A20=B20,M20="Achieved",P20="Achieved",AF20&gt;=90,AF20&lt;&gt;"Died same day as arrival"),"Achieved",IF(AND(A20&lt;&gt;B20,AF20&gt;=90,M20="Achieved",P20="Achieved"),"Not directly admitted by this team, but achieved criteria at previous team, and achieved 90% of stay on SU whilst at this team",IF(AF20="ICU/CCU/HDU","Admitted to ICU/CCU/HDU",IF(AF20="Died same day as arrival",AF20,IF(AND(AF20&lt;90,M20="Not achieved",P20="Not achieved"),"Not achieved as not direct to SU within 4h, not seen by a consultant within 14h, and less than 90% of stay on SU",IF(AND(AF20&lt;90,M20="Not achieved",P20="Achieved"),"Not achieved as not direct to SU within 4h and less than 90% of stay on SU",IF(AND(AF20&lt;90,M20="Achieved",P20="Not achieved"),"Not achieved as not seen by a consultant within 14h and less than 90% of stay on SU",IF(AND(AF20&gt;=90,M20="Not achieved",P20="Not achieved"),"Not achieved as not direct to SU within 4h and not seen by a consultant within 14h",IF(AND(AF20&gt;=90,M20="Achieved",P20="Not achieved"),"Not achieved as not seen by a consultant within 14h",IF(AF20&lt;90,"Not achieved as less than 90% of stay on SU","Not achieved as not direct to SU within 4h"))))))))))))))</f>
        <v/>
      </c>
    </row>
    <row r="21" spans="1:33" ht="15" customHeight="1" x14ac:dyDescent="0.25">
      <c r="A21" s="89" t="str">
        <f>IF('Paste Data Here - Export'!A21="","",'Paste Data Here - Export'!A21)</f>
        <v/>
      </c>
      <c r="B21" s="90" t="str">
        <f>IF('Paste Data Here - Export'!B21="","",'Paste Data Here - Export'!B21)</f>
        <v/>
      </c>
      <c r="C21" s="91" t="str">
        <f>IF('Paste Data Here - Export'!AR21="Y",'Paste Data Here - Export'!AS21,IF('Paste Data Here - Export'!C21="","",'Paste Data Here - Export'!BA21))</f>
        <v/>
      </c>
      <c r="D21" s="103" t="str">
        <f>IF(B21="","",IF('Paste Data Here - Export'!A21 ='Paste Data Here - Export'!B21, "Yes", "No"))</f>
        <v/>
      </c>
      <c r="E21" s="103" t="str">
        <f>IF(A21="","",IF(AND('Paste Data Here - Export'!P21="",'Paste Data Here - Export'!Q21&lt;&gt;""),"Yes","No"))</f>
        <v/>
      </c>
      <c r="F21" s="104" t="str">
        <f>IF('Paste Data Here - Export'!A21='Paste Data Here - Export'!B21,C21,IF(W21="No","",IF(E21="Yes","6 Month Transfer",'Paste Data Here - Export'!HP21)))</f>
        <v/>
      </c>
      <c r="G21" s="92" t="str">
        <f>IF(B21="","",IF(OR('Paste Data Here - Export'!KB21="Y",'Paste Data Here - Export'!GE21="Y"),"Yes","No"))</f>
        <v/>
      </c>
      <c r="H21" s="93" t="str">
        <f t="shared" si="3"/>
        <v/>
      </c>
      <c r="I21" s="93" t="str">
        <f t="shared" si="4"/>
        <v/>
      </c>
      <c r="J21" s="93" t="str">
        <f t="shared" si="5"/>
        <v/>
      </c>
      <c r="K21" s="125" t="str">
        <f>IF(OR(C21="",'Paste Data Here - Export'!BD21=""),"",1440*('Paste Data Here - Export'!BD21-C21))</f>
        <v/>
      </c>
      <c r="L21" s="93" t="str">
        <f t="shared" si="6"/>
        <v/>
      </c>
      <c r="M21" s="93" t="str">
        <f>IF(AND(L21="Yes",'Paste Data Here - Export'!BC21="SU",'Paste Data Here - Export'!EJ21&lt;&gt;"Y"),"Achieved",IF('Paste Data Here - Export'!EJ21="Y","Not applicable",(IF(AND('Patient level info'!L21="No",'Paste Data Here - Export'!BC21="SU"),"Not achieved",IF('Paste Data Here - Export'!BC21="ICH","Not applicable",IF(OR('Paste Data Here - Export'!BC21="O",'Paste Data Here - Export'!BC21="MAC"),"Not achieved",""))))))</f>
        <v/>
      </c>
      <c r="N21" s="142" t="str">
        <f>IF(B21="","",IF(OR('Paste Data Here - Export'!GN21="PERS",'Paste Data Here - Export'!GN21="TELEM"),'Paste Data Here - Export'!GK21,IF('Paste Data Here - Export'!GO21="","Not seen in person",'Paste Data Here - Export'!GO21)))</f>
        <v/>
      </c>
      <c r="O21" s="125" t="str">
        <f t="shared" si="7"/>
        <v/>
      </c>
      <c r="P21" s="126" t="str">
        <f t="shared" si="8"/>
        <v/>
      </c>
      <c r="Q21" s="95" t="str">
        <f>IF('Paste Data Here - Export'!CR21=TRUE, "Not imaged",IF('Paste Data Here - Export'!AR21="Y","Inpatient stroke",IF('Paste Data Here - Export'!BA21="","",IF('Paste Data Here - Export'!CR21="TRUE","",1440*('Paste Data Here - Export'!CP21-'Paste Data Here - Export'!BA21)))))</f>
        <v/>
      </c>
      <c r="R21" s="95" t="str">
        <f>IF('Paste Data Here - Export'!CR21=TRUE,"Not imaged",IF(OR(C21="",'Paste Data Here - Export'!CP21=""),"",1440*('Paste Data Here - Export'!CP21-C21)))</f>
        <v/>
      </c>
      <c r="S21" s="93" t="str">
        <f>IF(R21&lt;60.5,"Yes",IF('Paste Data Here - Export'!C21="","","No"))</f>
        <v/>
      </c>
      <c r="T21" s="93" t="str">
        <f t="shared" si="0"/>
        <v/>
      </c>
      <c r="U21" s="94" t="str">
        <f>IF(OR(C21="",'Paste Data Here - Export'!DF21=""),"",1440*('Paste Data Here - Export'!DF21-C21))</f>
        <v/>
      </c>
      <c r="V21" s="96" t="str">
        <f t="shared" si="9"/>
        <v/>
      </c>
      <c r="W21" s="97" t="str">
        <f>IF(B21="","",IF('Paste Data Here - Export'!KI21=TRUE,"Yes",IF('Paste Data Here - Export'!L21="","No","Yes")))</f>
        <v/>
      </c>
      <c r="X21" s="98" t="str">
        <f>IF(E21="Yes","6 Month Transfer",IF(AND(W21="Yes",'Paste Data Here - Export'!KM21="D"),"No",IF('Patient level info'!W21="Yes","Yes","")))</f>
        <v/>
      </c>
      <c r="Y21" s="91" t="str">
        <f t="shared" si="1"/>
        <v/>
      </c>
      <c r="Z21" s="99" t="str">
        <f>IF('Paste Data Here - Export'!KQ21="","",IF('Paste Data Here - Export'!KO21="","",'Paste Data Here - Export'!KN21-'Paste Data Here - Export'!KQ21))</f>
        <v/>
      </c>
      <c r="AA21" s="91" t="str">
        <f>IF(AND(W21="Yes",'Paste Data Here - Export'!KM21="D",'Paste Data Here - Export'!KO21="Y"),'Paste Data Here - Export'!KN21+'Patient level info'!AA$3,IF(AND(W21="Yes",'Paste Data Here - Export'!KM21="D",Z21&lt;0),'Paste Data Here - Export'!KQ21,IF(AND(W21="Yes",'Paste Data Here - Export'!KM21="D"),'Paste Data Here - Export'!KN21,IF(X21="Yes",'Paste Data Here - Export'!KS21,""))))</f>
        <v/>
      </c>
      <c r="AB21" s="100" t="str">
        <f>IF(W21="No","",IF('Paste Data Here - Export'!HS21="","",IF('Paste Data Here - Export'!KO21="Y",'Patient level info'!AA21-'Paste Data Here - Export'!HS21,'Paste Data Here - Export'!KQ21-'Paste Data Here - Export'!HS21)))</f>
        <v/>
      </c>
      <c r="AC21" s="100" t="str">
        <f>IF(E21="Yes","",IF(BPT!C21="Record transferred to this team",AA21-C21-(1/6),""))</f>
        <v/>
      </c>
      <c r="AD21" s="100" t="str">
        <f t="shared" si="2"/>
        <v/>
      </c>
      <c r="AE21" s="100" t="str">
        <f t="shared" si="10"/>
        <v/>
      </c>
      <c r="AF21" s="101" t="str">
        <f>IF(AE21="","",IF(Y21="Died same day","Died same day as arrival",IF(AB21="","Did not stay on SU",IF('Paste Data Here - Export'!HR21="ICH","ICU/CCU/HDU",IF(AB21&gt;AE21,100,100*AB21/AE21)))))</f>
        <v/>
      </c>
      <c r="AG21" s="82" t="str">
        <f>IF(E21="Yes","6 Month Transfer",IF(W21="No","Not locked to discharge/transfer",IF(AF21="Did not stay on SU","Not achieved as did not stay on SU",IF('Patient level info'!A21="","",IF(AND(A21=B21,M21="Achieved",P21="Achieved",AF21&gt;=90,AF21&lt;&gt;"Died same day as arrival"),"Achieved",IF(AND(A21&lt;&gt;B21,AF21&gt;=90,M21="Achieved",P21="Achieved"),"Not directly admitted by this team, but achieved criteria at previous team, and achieved 90% of stay on SU whilst at this team",IF(AF21="ICU/CCU/HDU","Admitted to ICU/CCU/HDU",IF(AF21="Died same day as arrival",AF21,IF(AND(AF21&lt;90,M21="Not achieved",P21="Not achieved"),"Not achieved as not direct to SU within 4h, not seen by a consultant within 14h, and less than 90% of stay on SU",IF(AND(AF21&lt;90,M21="Not achieved",P21="Achieved"),"Not achieved as not direct to SU within 4h and less than 90% of stay on SU",IF(AND(AF21&lt;90,M21="Achieved",P21="Not achieved"),"Not achieved as not seen by a consultant within 14h and less than 90% of stay on SU",IF(AND(AF21&gt;=90,M21="Not achieved",P21="Not achieved"),"Not achieved as not direct to SU within 4h and not seen by a consultant within 14h",IF(AND(AF21&gt;=90,M21="Achieved",P21="Not achieved"),"Not achieved as not seen by a consultant within 14h",IF(AF21&lt;90,"Not achieved as less than 90% of stay on SU","Not achieved as not direct to SU within 4h"))))))))))))))</f>
        <v/>
      </c>
    </row>
    <row r="22" spans="1:33" ht="15" customHeight="1" x14ac:dyDescent="0.25">
      <c r="A22" s="89" t="str">
        <f>IF('Paste Data Here - Export'!A22="","",'Paste Data Here - Export'!A22)</f>
        <v/>
      </c>
      <c r="B22" s="90" t="str">
        <f>IF('Paste Data Here - Export'!B22="","",'Paste Data Here - Export'!B22)</f>
        <v/>
      </c>
      <c r="C22" s="91" t="str">
        <f>IF('Paste Data Here - Export'!AR22="Y",'Paste Data Here - Export'!AS22,IF('Paste Data Here - Export'!C22="","",'Paste Data Here - Export'!BA22))</f>
        <v/>
      </c>
      <c r="D22" s="103" t="str">
        <f>IF(B22="","",IF('Paste Data Here - Export'!A22 ='Paste Data Here - Export'!B22, "Yes", "No"))</f>
        <v/>
      </c>
      <c r="E22" s="103" t="str">
        <f>IF(A22="","",IF(AND('Paste Data Here - Export'!P22="",'Paste Data Here - Export'!Q22&lt;&gt;""),"Yes","No"))</f>
        <v/>
      </c>
      <c r="F22" s="104" t="str">
        <f>IF('Paste Data Here - Export'!A22='Paste Data Here - Export'!B22,C22,IF(W22="No","",IF(E22="Yes","6 Month Transfer",'Paste Data Here - Export'!HP22)))</f>
        <v/>
      </c>
      <c r="G22" s="92" t="str">
        <f>IF(B22="","",IF(OR('Paste Data Here - Export'!KB22="Y",'Paste Data Here - Export'!GE22="Y"),"Yes","No"))</f>
        <v/>
      </c>
      <c r="H22" s="93" t="str">
        <f t="shared" si="3"/>
        <v/>
      </c>
      <c r="I22" s="93" t="str">
        <f t="shared" si="4"/>
        <v/>
      </c>
      <c r="J22" s="93" t="str">
        <f t="shared" si="5"/>
        <v/>
      </c>
      <c r="K22" s="125" t="str">
        <f>IF(OR(C22="",'Paste Data Here - Export'!BD22=""),"",1440*('Paste Data Here - Export'!BD22-C22))</f>
        <v/>
      </c>
      <c r="L22" s="93" t="str">
        <f t="shared" si="6"/>
        <v/>
      </c>
      <c r="M22" s="93" t="str">
        <f>IF(AND(L22="Yes",'Paste Data Here - Export'!BC22="SU",'Paste Data Here - Export'!EJ22&lt;&gt;"Y"),"Achieved",IF('Paste Data Here - Export'!EJ22="Y","Not applicable",(IF(AND('Patient level info'!L22="No",'Paste Data Here - Export'!BC22="SU"),"Not achieved",IF('Paste Data Here - Export'!BC22="ICH","Not applicable",IF(OR('Paste Data Here - Export'!BC22="O",'Paste Data Here - Export'!BC22="MAC"),"Not achieved",""))))))</f>
        <v/>
      </c>
      <c r="N22" s="142" t="str">
        <f>IF(B22="","",IF(OR('Paste Data Here - Export'!GN22="PERS",'Paste Data Here - Export'!GN22="TELEM"),'Paste Data Here - Export'!GK22,IF('Paste Data Here - Export'!GO22="","Not seen in person",'Paste Data Here - Export'!GO22)))</f>
        <v/>
      </c>
      <c r="O22" s="125" t="str">
        <f t="shared" si="7"/>
        <v/>
      </c>
      <c r="P22" s="126" t="str">
        <f t="shared" si="8"/>
        <v/>
      </c>
      <c r="Q22" s="95" t="str">
        <f>IF('Paste Data Here - Export'!CR22=TRUE, "Not imaged",IF('Paste Data Here - Export'!AR22="Y","Inpatient stroke",IF('Paste Data Here - Export'!BA22="","",IF('Paste Data Here - Export'!CR22="TRUE","",1440*('Paste Data Here - Export'!CP22-'Paste Data Here - Export'!BA22)))))</f>
        <v/>
      </c>
      <c r="R22" s="95" t="str">
        <f>IF('Paste Data Here - Export'!CR22=TRUE,"Not imaged",IF(OR(C22="",'Paste Data Here - Export'!CP22=""),"",1440*('Paste Data Here - Export'!CP22-C22)))</f>
        <v/>
      </c>
      <c r="S22" s="93" t="str">
        <f>IF(R22&lt;60.5,"Yes",IF('Paste Data Here - Export'!C22="","","No"))</f>
        <v/>
      </c>
      <c r="T22" s="93" t="str">
        <f t="shared" si="0"/>
        <v/>
      </c>
      <c r="U22" s="94" t="str">
        <f>IF(OR(C22="",'Paste Data Here - Export'!DF22=""),"",1440*('Paste Data Here - Export'!DF22-C22))</f>
        <v/>
      </c>
      <c r="V22" s="96" t="str">
        <f t="shared" si="9"/>
        <v/>
      </c>
      <c r="W22" s="97" t="str">
        <f>IF(B22="","",IF('Paste Data Here - Export'!KI22=TRUE,"Yes",IF('Paste Data Here - Export'!L22="","No","Yes")))</f>
        <v/>
      </c>
      <c r="X22" s="98" t="str">
        <f>IF(E22="Yes","6 Month Transfer",IF(AND(W22="Yes",'Paste Data Here - Export'!KM22="D"),"No",IF('Patient level info'!W22="Yes","Yes","")))</f>
        <v/>
      </c>
      <c r="Y22" s="91" t="str">
        <f t="shared" si="1"/>
        <v/>
      </c>
      <c r="Z22" s="99" t="str">
        <f>IF('Paste Data Here - Export'!KQ22="","",IF('Paste Data Here - Export'!KO22="","",'Paste Data Here - Export'!KN22-'Paste Data Here - Export'!KQ22))</f>
        <v/>
      </c>
      <c r="AA22" s="91" t="str">
        <f>IF(AND(W22="Yes",'Paste Data Here - Export'!KM22="D",'Paste Data Here - Export'!KO22="Y"),'Paste Data Here - Export'!KN22+'Patient level info'!AA$3,IF(AND(W22="Yes",'Paste Data Here - Export'!KM22="D",Z22&lt;0),'Paste Data Here - Export'!KQ22,IF(AND(W22="Yes",'Paste Data Here - Export'!KM22="D"),'Paste Data Here - Export'!KN22,IF(X22="Yes",'Paste Data Here - Export'!KS22,""))))</f>
        <v/>
      </c>
      <c r="AB22" s="100" t="str">
        <f>IF(W22="No","",IF('Paste Data Here - Export'!HS22="","",IF('Paste Data Here - Export'!KO22="Y",'Patient level info'!AA22-'Paste Data Here - Export'!HS22,'Paste Data Here - Export'!KQ22-'Paste Data Here - Export'!HS22)))</f>
        <v/>
      </c>
      <c r="AC22" s="100" t="str">
        <f>IF(E22="Yes","",IF(BPT!C22="Record transferred to this team",AA22-C22-(1/6),""))</f>
        <v/>
      </c>
      <c r="AD22" s="100" t="str">
        <f t="shared" si="2"/>
        <v/>
      </c>
      <c r="AE22" s="100" t="str">
        <f t="shared" si="10"/>
        <v/>
      </c>
      <c r="AF22" s="101" t="str">
        <f>IF(AE22="","",IF(Y22="Died same day","Died same day as arrival",IF(AB22="","Did not stay on SU",IF('Paste Data Here - Export'!HR22="ICH","ICU/CCU/HDU",IF(AB22&gt;AE22,100,100*AB22/AE22)))))</f>
        <v/>
      </c>
      <c r="AG22" s="82" t="str">
        <f>IF(E22="Yes","6 Month Transfer",IF(W22="No","Not locked to discharge/transfer",IF(AF22="Did not stay on SU","Not achieved as did not stay on SU",IF('Patient level info'!A22="","",IF(AND(A22=B22,M22="Achieved",P22="Achieved",AF22&gt;=90,AF22&lt;&gt;"Died same day as arrival"),"Achieved",IF(AND(A22&lt;&gt;B22,AF22&gt;=90,M22="Achieved",P22="Achieved"),"Not directly admitted by this team, but achieved criteria at previous team, and achieved 90% of stay on SU whilst at this team",IF(AF22="ICU/CCU/HDU","Admitted to ICU/CCU/HDU",IF(AF22="Died same day as arrival",AF22,IF(AND(AF22&lt;90,M22="Not achieved",P22="Not achieved"),"Not achieved as not direct to SU within 4h, not seen by a consultant within 14h, and less than 90% of stay on SU",IF(AND(AF22&lt;90,M22="Not achieved",P22="Achieved"),"Not achieved as not direct to SU within 4h and less than 90% of stay on SU",IF(AND(AF22&lt;90,M22="Achieved",P22="Not achieved"),"Not achieved as not seen by a consultant within 14h and less than 90% of stay on SU",IF(AND(AF22&gt;=90,M22="Not achieved",P22="Not achieved"),"Not achieved as not direct to SU within 4h and not seen by a consultant within 14h",IF(AND(AF22&gt;=90,M22="Achieved",P22="Not achieved"),"Not achieved as not seen by a consultant within 14h",IF(AF22&lt;90,"Not achieved as less than 90% of stay on SU","Not achieved as not direct to SU within 4h"))))))))))))))</f>
        <v/>
      </c>
    </row>
    <row r="23" spans="1:33" ht="15" customHeight="1" x14ac:dyDescent="0.25">
      <c r="A23" s="89" t="str">
        <f>IF('Paste Data Here - Export'!A23="","",'Paste Data Here - Export'!A23)</f>
        <v/>
      </c>
      <c r="B23" s="90" t="str">
        <f>IF('Paste Data Here - Export'!B23="","",'Paste Data Here - Export'!B23)</f>
        <v/>
      </c>
      <c r="C23" s="91" t="str">
        <f>IF('Paste Data Here - Export'!AR23="Y",'Paste Data Here - Export'!AS23,IF('Paste Data Here - Export'!C23="","",'Paste Data Here - Export'!BA23))</f>
        <v/>
      </c>
      <c r="D23" s="103" t="str">
        <f>IF(B23="","",IF('Paste Data Here - Export'!A23 ='Paste Data Here - Export'!B23, "Yes", "No"))</f>
        <v/>
      </c>
      <c r="E23" s="103" t="str">
        <f>IF(A23="","",IF(AND('Paste Data Here - Export'!P23="",'Paste Data Here - Export'!Q23&lt;&gt;""),"Yes","No"))</f>
        <v/>
      </c>
      <c r="F23" s="104" t="str">
        <f>IF('Paste Data Here - Export'!A23='Paste Data Here - Export'!B23,C23,IF(W23="No","",IF(E23="Yes","6 Month Transfer",'Paste Data Here - Export'!HP23)))</f>
        <v/>
      </c>
      <c r="G23" s="92" t="str">
        <f>IF(B23="","",IF(OR('Paste Data Here - Export'!KB23="Y",'Paste Data Here - Export'!GE23="Y"),"Yes","No"))</f>
        <v/>
      </c>
      <c r="H23" s="93" t="str">
        <f t="shared" si="3"/>
        <v/>
      </c>
      <c r="I23" s="93" t="str">
        <f t="shared" si="4"/>
        <v/>
      </c>
      <c r="J23" s="93" t="str">
        <f t="shared" si="5"/>
        <v/>
      </c>
      <c r="K23" s="125" t="str">
        <f>IF(OR(C23="",'Paste Data Here - Export'!BD23=""),"",1440*('Paste Data Here - Export'!BD23-C23))</f>
        <v/>
      </c>
      <c r="L23" s="93" t="str">
        <f t="shared" si="6"/>
        <v/>
      </c>
      <c r="M23" s="93" t="str">
        <f>IF(AND(L23="Yes",'Paste Data Here - Export'!BC23="SU",'Paste Data Here - Export'!EJ23&lt;&gt;"Y"),"Achieved",IF('Paste Data Here - Export'!EJ23="Y","Not applicable",(IF(AND('Patient level info'!L23="No",'Paste Data Here - Export'!BC23="SU"),"Not achieved",IF('Paste Data Here - Export'!BC23="ICH","Not applicable",IF(OR('Paste Data Here - Export'!BC23="O",'Paste Data Here - Export'!BC23="MAC"),"Not achieved",""))))))</f>
        <v/>
      </c>
      <c r="N23" s="142" t="str">
        <f>IF(B23="","",IF(OR('Paste Data Here - Export'!GN23="PERS",'Paste Data Here - Export'!GN23="TELEM"),'Paste Data Here - Export'!GK23,IF('Paste Data Here - Export'!GO23="","Not seen in person",'Paste Data Here - Export'!GO23)))</f>
        <v/>
      </c>
      <c r="O23" s="125" t="str">
        <f t="shared" si="7"/>
        <v/>
      </c>
      <c r="P23" s="126" t="str">
        <f t="shared" si="8"/>
        <v/>
      </c>
      <c r="Q23" s="95" t="str">
        <f>IF('Paste Data Here - Export'!CR23=TRUE, "Not imaged",IF('Paste Data Here - Export'!AR23="Y","Inpatient stroke",IF('Paste Data Here - Export'!BA23="","",IF('Paste Data Here - Export'!CR23="TRUE","",1440*('Paste Data Here - Export'!CP23-'Paste Data Here - Export'!BA23)))))</f>
        <v/>
      </c>
      <c r="R23" s="95" t="str">
        <f>IF('Paste Data Here - Export'!CR23=TRUE,"Not imaged",IF(OR(C23="",'Paste Data Here - Export'!CP23=""),"",1440*('Paste Data Here - Export'!CP23-C23)))</f>
        <v/>
      </c>
      <c r="S23" s="93" t="str">
        <f>IF(R23&lt;60.5,"Yes",IF('Paste Data Here - Export'!C23="","","No"))</f>
        <v/>
      </c>
      <c r="T23" s="93" t="str">
        <f t="shared" si="0"/>
        <v/>
      </c>
      <c r="U23" s="94" t="str">
        <f>IF(OR(C23="",'Paste Data Here - Export'!DF23=""),"",1440*('Paste Data Here - Export'!DF23-C23))</f>
        <v/>
      </c>
      <c r="V23" s="96" t="str">
        <f t="shared" si="9"/>
        <v/>
      </c>
      <c r="W23" s="97" t="str">
        <f>IF(B23="","",IF('Paste Data Here - Export'!KI23=TRUE,"Yes",IF('Paste Data Here - Export'!L23="","No","Yes")))</f>
        <v/>
      </c>
      <c r="X23" s="98" t="str">
        <f>IF(E23="Yes","6 Month Transfer",IF(AND(W23="Yes",'Paste Data Here - Export'!KM23="D"),"No",IF('Patient level info'!W23="Yes","Yes","")))</f>
        <v/>
      </c>
      <c r="Y23" s="91" t="str">
        <f t="shared" si="1"/>
        <v/>
      </c>
      <c r="Z23" s="99" t="str">
        <f>IF('Paste Data Here - Export'!KQ23="","",IF('Paste Data Here - Export'!KO23="","",'Paste Data Here - Export'!KN23-'Paste Data Here - Export'!KQ23))</f>
        <v/>
      </c>
      <c r="AA23" s="91" t="str">
        <f>IF(AND(W23="Yes",'Paste Data Here - Export'!KM23="D",'Paste Data Here - Export'!KO23="Y"),'Paste Data Here - Export'!KN23+'Patient level info'!AA$3,IF(AND(W23="Yes",'Paste Data Here - Export'!KM23="D",Z23&lt;0),'Paste Data Here - Export'!KQ23,IF(AND(W23="Yes",'Paste Data Here - Export'!KM23="D"),'Paste Data Here - Export'!KN23,IF(X23="Yes",'Paste Data Here - Export'!KS23,""))))</f>
        <v/>
      </c>
      <c r="AB23" s="100" t="str">
        <f>IF(W23="No","",IF('Paste Data Here - Export'!HS23="","",IF('Paste Data Here - Export'!KO23="Y",'Patient level info'!AA23-'Paste Data Here - Export'!HS23,'Paste Data Here - Export'!KQ23-'Paste Data Here - Export'!HS23)))</f>
        <v/>
      </c>
      <c r="AC23" s="100" t="str">
        <f>IF(E23="Yes","",IF(BPT!C23="Record transferred to this team",AA23-C23-(1/6),""))</f>
        <v/>
      </c>
      <c r="AD23" s="100" t="str">
        <f t="shared" si="2"/>
        <v/>
      </c>
      <c r="AE23" s="100" t="str">
        <f t="shared" si="10"/>
        <v/>
      </c>
      <c r="AF23" s="101" t="str">
        <f>IF(AE23="","",IF(Y23="Died same day","Died same day as arrival",IF(AB23="","Did not stay on SU",IF('Paste Data Here - Export'!HR23="ICH","ICU/CCU/HDU",IF(AB23&gt;AE23,100,100*AB23/AE23)))))</f>
        <v/>
      </c>
      <c r="AG23" s="82" t="str">
        <f>IF(E23="Yes","6 Month Transfer",IF(W23="No","Not locked to discharge/transfer",IF(AF23="Did not stay on SU","Not achieved as did not stay on SU",IF('Patient level info'!A23="","",IF(AND(A23=B23,M23="Achieved",P23="Achieved",AF23&gt;=90,AF23&lt;&gt;"Died same day as arrival"),"Achieved",IF(AND(A23&lt;&gt;B23,AF23&gt;=90,M23="Achieved",P23="Achieved"),"Not directly admitted by this team, but achieved criteria at previous team, and achieved 90% of stay on SU whilst at this team",IF(AF23="ICU/CCU/HDU","Admitted to ICU/CCU/HDU",IF(AF23="Died same day as arrival",AF23,IF(AND(AF23&lt;90,M23="Not achieved",P23="Not achieved"),"Not achieved as not direct to SU within 4h, not seen by a consultant within 14h, and less than 90% of stay on SU",IF(AND(AF23&lt;90,M23="Not achieved",P23="Achieved"),"Not achieved as not direct to SU within 4h and less than 90% of stay on SU",IF(AND(AF23&lt;90,M23="Achieved",P23="Not achieved"),"Not achieved as not seen by a consultant within 14h and less than 90% of stay on SU",IF(AND(AF23&gt;=90,M23="Not achieved",P23="Not achieved"),"Not achieved as not direct to SU within 4h and not seen by a consultant within 14h",IF(AND(AF23&gt;=90,M23="Achieved",P23="Not achieved"),"Not achieved as not seen by a consultant within 14h",IF(AF23&lt;90,"Not achieved as less than 90% of stay on SU","Not achieved as not direct to SU within 4h"))))))))))))))</f>
        <v/>
      </c>
    </row>
    <row r="24" spans="1:33" ht="15" customHeight="1" x14ac:dyDescent="0.25">
      <c r="A24" s="89" t="str">
        <f>IF('Paste Data Here - Export'!A24="","",'Paste Data Here - Export'!A24)</f>
        <v/>
      </c>
      <c r="B24" s="90" t="str">
        <f>IF('Paste Data Here - Export'!B24="","",'Paste Data Here - Export'!B24)</f>
        <v/>
      </c>
      <c r="C24" s="91" t="str">
        <f>IF('Paste Data Here - Export'!AR24="Y",'Paste Data Here - Export'!AS24,IF('Paste Data Here - Export'!C24="","",'Paste Data Here - Export'!BA24))</f>
        <v/>
      </c>
      <c r="D24" s="103" t="str">
        <f>IF(B24="","",IF('Paste Data Here - Export'!A24 ='Paste Data Here - Export'!B24, "Yes", "No"))</f>
        <v/>
      </c>
      <c r="E24" s="103" t="str">
        <f>IF(A24="","",IF(AND('Paste Data Here - Export'!P24="",'Paste Data Here - Export'!Q24&lt;&gt;""),"Yes","No"))</f>
        <v/>
      </c>
      <c r="F24" s="104" t="str">
        <f>IF('Paste Data Here - Export'!A24='Paste Data Here - Export'!B24,C24,IF(W24="No","",IF(E24="Yes","6 Month Transfer",'Paste Data Here - Export'!HP24)))</f>
        <v/>
      </c>
      <c r="G24" s="92" t="str">
        <f>IF(B24="","",IF(OR('Paste Data Here - Export'!KB24="Y",'Paste Data Here - Export'!GE24="Y"),"Yes","No"))</f>
        <v/>
      </c>
      <c r="H24" s="93" t="str">
        <f t="shared" si="3"/>
        <v/>
      </c>
      <c r="I24" s="93" t="str">
        <f t="shared" si="4"/>
        <v/>
      </c>
      <c r="J24" s="93" t="str">
        <f t="shared" si="5"/>
        <v/>
      </c>
      <c r="K24" s="125" t="str">
        <f>IF(OR(C24="",'Paste Data Here - Export'!BD24=""),"",1440*('Paste Data Here - Export'!BD24-C24))</f>
        <v/>
      </c>
      <c r="L24" s="93" t="str">
        <f t="shared" si="6"/>
        <v/>
      </c>
      <c r="M24" s="93" t="str">
        <f>IF(AND(L24="Yes",'Paste Data Here - Export'!BC24="SU",'Paste Data Here - Export'!EJ24&lt;&gt;"Y"),"Achieved",IF('Paste Data Here - Export'!EJ24="Y","Not applicable",(IF(AND('Patient level info'!L24="No",'Paste Data Here - Export'!BC24="SU"),"Not achieved",IF('Paste Data Here - Export'!BC24="ICH","Not applicable",IF(OR('Paste Data Here - Export'!BC24="O",'Paste Data Here - Export'!BC24="MAC"),"Not achieved",""))))))</f>
        <v/>
      </c>
      <c r="N24" s="142" t="str">
        <f>IF(B24="","",IF(OR('Paste Data Here - Export'!GN24="PERS",'Paste Data Here - Export'!GN24="TELEM"),'Paste Data Here - Export'!GK24,IF('Paste Data Here - Export'!GO24="","Not seen in person",'Paste Data Here - Export'!GO24)))</f>
        <v/>
      </c>
      <c r="O24" s="125" t="str">
        <f t="shared" si="7"/>
        <v/>
      </c>
      <c r="P24" s="126" t="str">
        <f t="shared" si="8"/>
        <v/>
      </c>
      <c r="Q24" s="95" t="str">
        <f>IF('Paste Data Here - Export'!CR24=TRUE, "Not imaged",IF('Paste Data Here - Export'!AR24="Y","Inpatient stroke",IF('Paste Data Here - Export'!BA24="","",IF('Paste Data Here - Export'!CR24="TRUE","",1440*('Paste Data Here - Export'!CP24-'Paste Data Here - Export'!BA24)))))</f>
        <v/>
      </c>
      <c r="R24" s="95" t="str">
        <f>IF('Paste Data Here - Export'!CR24=TRUE,"Not imaged",IF(OR(C24="",'Paste Data Here - Export'!CP24=""),"",1440*('Paste Data Here - Export'!CP24-C24)))</f>
        <v/>
      </c>
      <c r="S24" s="93" t="str">
        <f>IF(R24&lt;60.5,"Yes",IF('Paste Data Here - Export'!C24="","","No"))</f>
        <v/>
      </c>
      <c r="T24" s="93" t="str">
        <f t="shared" si="0"/>
        <v/>
      </c>
      <c r="U24" s="94" t="str">
        <f>IF(OR(C24="",'Paste Data Here - Export'!DF24=""),"",1440*('Paste Data Here - Export'!DF24-C24))</f>
        <v/>
      </c>
      <c r="V24" s="96" t="str">
        <f t="shared" si="9"/>
        <v/>
      </c>
      <c r="W24" s="97" t="str">
        <f>IF(B24="","",IF('Paste Data Here - Export'!KI24=TRUE,"Yes",IF('Paste Data Here - Export'!L24="","No","Yes")))</f>
        <v/>
      </c>
      <c r="X24" s="98" t="str">
        <f>IF(E24="Yes","6 Month Transfer",IF(AND(W24="Yes",'Paste Data Here - Export'!KM24="D"),"No",IF('Patient level info'!W24="Yes","Yes","")))</f>
        <v/>
      </c>
      <c r="Y24" s="91" t="str">
        <f t="shared" si="1"/>
        <v/>
      </c>
      <c r="Z24" s="99" t="str">
        <f>IF('Paste Data Here - Export'!KQ24="","",IF('Paste Data Here - Export'!KO24="","",'Paste Data Here - Export'!KN24-'Paste Data Here - Export'!KQ24))</f>
        <v/>
      </c>
      <c r="AA24" s="91" t="str">
        <f>IF(AND(W24="Yes",'Paste Data Here - Export'!KM24="D",'Paste Data Here - Export'!KO24="Y"),'Paste Data Here - Export'!KN24+'Patient level info'!AA$3,IF(AND(W24="Yes",'Paste Data Here - Export'!KM24="D",Z24&lt;0),'Paste Data Here - Export'!KQ24,IF(AND(W24="Yes",'Paste Data Here - Export'!KM24="D"),'Paste Data Here - Export'!KN24,IF(X24="Yes",'Paste Data Here - Export'!KS24,""))))</f>
        <v/>
      </c>
      <c r="AB24" s="100" t="str">
        <f>IF(W24="No","",IF('Paste Data Here - Export'!HS24="","",IF('Paste Data Here - Export'!KO24="Y",'Patient level info'!AA24-'Paste Data Here - Export'!HS24,'Paste Data Here - Export'!KQ24-'Paste Data Here - Export'!HS24)))</f>
        <v/>
      </c>
      <c r="AC24" s="100" t="str">
        <f>IF(E24="Yes","",IF(BPT!C24="Record transferred to this team",AA24-C24-(1/6),""))</f>
        <v/>
      </c>
      <c r="AD24" s="100" t="str">
        <f t="shared" si="2"/>
        <v/>
      </c>
      <c r="AE24" s="100" t="str">
        <f t="shared" si="10"/>
        <v/>
      </c>
      <c r="AF24" s="101" t="str">
        <f>IF(AE24="","",IF(Y24="Died same day","Died same day as arrival",IF(AB24="","Did not stay on SU",IF('Paste Data Here - Export'!HR24="ICH","ICU/CCU/HDU",IF(AB24&gt;AE24,100,100*AB24/AE24)))))</f>
        <v/>
      </c>
      <c r="AG24" s="82" t="str">
        <f>IF(E24="Yes","6 Month Transfer",IF(W24="No","Not locked to discharge/transfer",IF(AF24="Did not stay on SU","Not achieved as did not stay on SU",IF('Patient level info'!A24="","",IF(AND(A24=B24,M24="Achieved",P24="Achieved",AF24&gt;=90,AF24&lt;&gt;"Died same day as arrival"),"Achieved",IF(AND(A24&lt;&gt;B24,AF24&gt;=90,M24="Achieved",P24="Achieved"),"Not directly admitted by this team, but achieved criteria at previous team, and achieved 90% of stay on SU whilst at this team",IF(AF24="ICU/CCU/HDU","Admitted to ICU/CCU/HDU",IF(AF24="Died same day as arrival",AF24,IF(AND(AF24&lt;90,M24="Not achieved",P24="Not achieved"),"Not achieved as not direct to SU within 4h, not seen by a consultant within 14h, and less than 90% of stay on SU",IF(AND(AF24&lt;90,M24="Not achieved",P24="Achieved"),"Not achieved as not direct to SU within 4h and less than 90% of stay on SU",IF(AND(AF24&lt;90,M24="Achieved",P24="Not achieved"),"Not achieved as not seen by a consultant within 14h and less than 90% of stay on SU",IF(AND(AF24&gt;=90,M24="Not achieved",P24="Not achieved"),"Not achieved as not direct to SU within 4h and not seen by a consultant within 14h",IF(AND(AF24&gt;=90,M24="Achieved",P24="Not achieved"),"Not achieved as not seen by a consultant within 14h",IF(AF24&lt;90,"Not achieved as less than 90% of stay on SU","Not achieved as not direct to SU within 4h"))))))))))))))</f>
        <v/>
      </c>
    </row>
    <row r="25" spans="1:33" ht="15" customHeight="1" x14ac:dyDescent="0.25">
      <c r="A25" s="89" t="str">
        <f>IF('Paste Data Here - Export'!A25="","",'Paste Data Here - Export'!A25)</f>
        <v/>
      </c>
      <c r="B25" s="90" t="str">
        <f>IF('Paste Data Here - Export'!B25="","",'Paste Data Here - Export'!B25)</f>
        <v/>
      </c>
      <c r="C25" s="91" t="str">
        <f>IF('Paste Data Here - Export'!AR25="Y",'Paste Data Here - Export'!AS25,IF('Paste Data Here - Export'!C25="","",'Paste Data Here - Export'!BA25))</f>
        <v/>
      </c>
      <c r="D25" s="103" t="str">
        <f>IF(B25="","",IF('Paste Data Here - Export'!A25 ='Paste Data Here - Export'!B25, "Yes", "No"))</f>
        <v/>
      </c>
      <c r="E25" s="103" t="str">
        <f>IF(A25="","",IF(AND('Paste Data Here - Export'!P25="",'Paste Data Here - Export'!Q25&lt;&gt;""),"Yes","No"))</f>
        <v/>
      </c>
      <c r="F25" s="104" t="str">
        <f>IF('Paste Data Here - Export'!A25='Paste Data Here - Export'!B25,C25,IF(W25="No","",IF(E25="Yes","6 Month Transfer",'Paste Data Here - Export'!HP25)))</f>
        <v/>
      </c>
      <c r="G25" s="92" t="str">
        <f>IF(B25="","",IF(OR('Paste Data Here - Export'!KB25="Y",'Paste Data Here - Export'!GE25="Y"),"Yes","No"))</f>
        <v/>
      </c>
      <c r="H25" s="93" t="str">
        <f t="shared" si="3"/>
        <v/>
      </c>
      <c r="I25" s="93" t="str">
        <f t="shared" si="4"/>
        <v/>
      </c>
      <c r="J25" s="93" t="str">
        <f t="shared" si="5"/>
        <v/>
      </c>
      <c r="K25" s="125" t="str">
        <f>IF(OR(C25="",'Paste Data Here - Export'!BD25=""),"",1440*('Paste Data Here - Export'!BD25-C25))</f>
        <v/>
      </c>
      <c r="L25" s="93" t="str">
        <f t="shared" si="6"/>
        <v/>
      </c>
      <c r="M25" s="93" t="str">
        <f>IF(AND(L25="Yes",'Paste Data Here - Export'!BC25="SU",'Paste Data Here - Export'!EJ25&lt;&gt;"Y"),"Achieved",IF('Paste Data Here - Export'!EJ25="Y","Not applicable",(IF(AND('Patient level info'!L25="No",'Paste Data Here - Export'!BC25="SU"),"Not achieved",IF('Paste Data Here - Export'!BC25="ICH","Not applicable",IF(OR('Paste Data Here - Export'!BC25="O",'Paste Data Here - Export'!BC25="MAC"),"Not achieved",""))))))</f>
        <v/>
      </c>
      <c r="N25" s="142" t="str">
        <f>IF(B25="","",IF(OR('Paste Data Here - Export'!GN25="PERS",'Paste Data Here - Export'!GN25="TELEM"),'Paste Data Here - Export'!GK25,IF('Paste Data Here - Export'!GO25="","Not seen in person",'Paste Data Here - Export'!GO25)))</f>
        <v/>
      </c>
      <c r="O25" s="125" t="str">
        <f t="shared" si="7"/>
        <v/>
      </c>
      <c r="P25" s="126" t="str">
        <f t="shared" si="8"/>
        <v/>
      </c>
      <c r="Q25" s="95" t="str">
        <f>IF('Paste Data Here - Export'!CR25=TRUE, "Not imaged",IF('Paste Data Here - Export'!AR25="Y","Inpatient stroke",IF('Paste Data Here - Export'!BA25="","",IF('Paste Data Here - Export'!CR25="TRUE","",1440*('Paste Data Here - Export'!CP25-'Paste Data Here - Export'!BA25)))))</f>
        <v/>
      </c>
      <c r="R25" s="95" t="str">
        <f>IF('Paste Data Here - Export'!CR25=TRUE,"Not imaged",IF(OR(C25="",'Paste Data Here - Export'!CP25=""),"",1440*('Paste Data Here - Export'!CP25-C25)))</f>
        <v/>
      </c>
      <c r="S25" s="93" t="str">
        <f>IF(R25&lt;60.5,"Yes",IF('Paste Data Here - Export'!C25="","","No"))</f>
        <v/>
      </c>
      <c r="T25" s="93" t="str">
        <f t="shared" si="0"/>
        <v/>
      </c>
      <c r="U25" s="94" t="str">
        <f>IF(OR(C25="",'Paste Data Here - Export'!DF25=""),"",1440*('Paste Data Here - Export'!DF25-C25))</f>
        <v/>
      </c>
      <c r="V25" s="96" t="str">
        <f t="shared" si="9"/>
        <v/>
      </c>
      <c r="W25" s="97" t="str">
        <f>IF(B25="","",IF('Paste Data Here - Export'!KI25=TRUE,"Yes",IF('Paste Data Here - Export'!L25="","No","Yes")))</f>
        <v/>
      </c>
      <c r="X25" s="98" t="str">
        <f>IF(E25="Yes","6 Month Transfer",IF(AND(W25="Yes",'Paste Data Here - Export'!KM25="D"),"No",IF('Patient level info'!W25="Yes","Yes","")))</f>
        <v/>
      </c>
      <c r="Y25" s="91" t="str">
        <f t="shared" si="1"/>
        <v/>
      </c>
      <c r="Z25" s="99" t="str">
        <f>IF('Paste Data Here - Export'!KQ25="","",IF('Paste Data Here - Export'!KO25="","",'Paste Data Here - Export'!KN25-'Paste Data Here - Export'!KQ25))</f>
        <v/>
      </c>
      <c r="AA25" s="91" t="str">
        <f>IF(AND(W25="Yes",'Paste Data Here - Export'!KM25="D",'Paste Data Here - Export'!KO25="Y"),'Paste Data Here - Export'!KN25+'Patient level info'!AA$3,IF(AND(W25="Yes",'Paste Data Here - Export'!KM25="D",Z25&lt;0),'Paste Data Here - Export'!KQ25,IF(AND(W25="Yes",'Paste Data Here - Export'!KM25="D"),'Paste Data Here - Export'!KN25,IF(X25="Yes",'Paste Data Here - Export'!KS25,""))))</f>
        <v/>
      </c>
      <c r="AB25" s="100" t="str">
        <f>IF(W25="No","",IF('Paste Data Here - Export'!HS25="","",IF('Paste Data Here - Export'!KO25="Y",'Patient level info'!AA25-'Paste Data Here - Export'!HS25,'Paste Data Here - Export'!KQ25-'Paste Data Here - Export'!HS25)))</f>
        <v/>
      </c>
      <c r="AC25" s="100" t="str">
        <f>IF(E25="Yes","",IF(BPT!C25="Record transferred to this team",AA25-C25-(1/6),""))</f>
        <v/>
      </c>
      <c r="AD25" s="100" t="str">
        <f t="shared" si="2"/>
        <v/>
      </c>
      <c r="AE25" s="100" t="str">
        <f t="shared" si="10"/>
        <v/>
      </c>
      <c r="AF25" s="101" t="str">
        <f>IF(AE25="","",IF(Y25="Died same day","Died same day as arrival",IF(AB25="","Did not stay on SU",IF('Paste Data Here - Export'!HR25="ICH","ICU/CCU/HDU",IF(AB25&gt;AE25,100,100*AB25/AE25)))))</f>
        <v/>
      </c>
      <c r="AG25" s="82" t="str">
        <f>IF(E25="Yes","6 Month Transfer",IF(W25="No","Not locked to discharge/transfer",IF(AF25="Did not stay on SU","Not achieved as did not stay on SU",IF('Patient level info'!A25="","",IF(AND(A25=B25,M25="Achieved",P25="Achieved",AF25&gt;=90,AF25&lt;&gt;"Died same day as arrival"),"Achieved",IF(AND(A25&lt;&gt;B25,AF25&gt;=90,M25="Achieved",P25="Achieved"),"Not directly admitted by this team, but achieved criteria at previous team, and achieved 90% of stay on SU whilst at this team",IF(AF25="ICU/CCU/HDU","Admitted to ICU/CCU/HDU",IF(AF25="Died same day as arrival",AF25,IF(AND(AF25&lt;90,M25="Not achieved",P25="Not achieved"),"Not achieved as not direct to SU within 4h, not seen by a consultant within 14h, and less than 90% of stay on SU",IF(AND(AF25&lt;90,M25="Not achieved",P25="Achieved"),"Not achieved as not direct to SU within 4h and less than 90% of stay on SU",IF(AND(AF25&lt;90,M25="Achieved",P25="Not achieved"),"Not achieved as not seen by a consultant within 14h and less than 90% of stay on SU",IF(AND(AF25&gt;=90,M25="Not achieved",P25="Not achieved"),"Not achieved as not direct to SU within 4h and not seen by a consultant within 14h",IF(AND(AF25&gt;=90,M25="Achieved",P25="Not achieved"),"Not achieved as not seen by a consultant within 14h",IF(AF25&lt;90,"Not achieved as less than 90% of stay on SU","Not achieved as not direct to SU within 4h"))))))))))))))</f>
        <v/>
      </c>
    </row>
    <row r="26" spans="1:33" ht="15" customHeight="1" x14ac:dyDescent="0.25">
      <c r="A26" s="89" t="str">
        <f>IF('Paste Data Here - Export'!A26="","",'Paste Data Here - Export'!A26)</f>
        <v/>
      </c>
      <c r="B26" s="90" t="str">
        <f>IF('Paste Data Here - Export'!B26="","",'Paste Data Here - Export'!B26)</f>
        <v/>
      </c>
      <c r="C26" s="91" t="str">
        <f>IF('Paste Data Here - Export'!AR26="Y",'Paste Data Here - Export'!AS26,IF('Paste Data Here - Export'!C26="","",'Paste Data Here - Export'!BA26))</f>
        <v/>
      </c>
      <c r="D26" s="103" t="str">
        <f>IF(B26="","",IF('Paste Data Here - Export'!A26 ='Paste Data Here - Export'!B26, "Yes", "No"))</f>
        <v/>
      </c>
      <c r="E26" s="103" t="str">
        <f>IF(A26="","",IF(AND('Paste Data Here - Export'!P26="",'Paste Data Here - Export'!Q26&lt;&gt;""),"Yes","No"))</f>
        <v/>
      </c>
      <c r="F26" s="104" t="str">
        <f>IF('Paste Data Here - Export'!A26='Paste Data Here - Export'!B26,C26,IF(W26="No","",IF(E26="Yes","6 Month Transfer",'Paste Data Here - Export'!HP26)))</f>
        <v/>
      </c>
      <c r="G26" s="92" t="str">
        <f>IF(B26="","",IF(OR('Paste Data Here - Export'!KB26="Y",'Paste Data Here - Export'!GE26="Y"),"Yes","No"))</f>
        <v/>
      </c>
      <c r="H26" s="93" t="str">
        <f t="shared" si="3"/>
        <v/>
      </c>
      <c r="I26" s="93" t="str">
        <f t="shared" si="4"/>
        <v/>
      </c>
      <c r="J26" s="93" t="str">
        <f t="shared" si="5"/>
        <v/>
      </c>
      <c r="K26" s="125" t="str">
        <f>IF(OR(C26="",'Paste Data Here - Export'!BD26=""),"",1440*('Paste Data Here - Export'!BD26-C26))</f>
        <v/>
      </c>
      <c r="L26" s="93" t="str">
        <f t="shared" si="6"/>
        <v/>
      </c>
      <c r="M26" s="93" t="str">
        <f>IF(AND(L26="Yes",'Paste Data Here - Export'!BC26="SU",'Paste Data Here - Export'!EJ26&lt;&gt;"Y"),"Achieved",IF('Paste Data Here - Export'!EJ26="Y","Not applicable",(IF(AND('Patient level info'!L26="No",'Paste Data Here - Export'!BC26="SU"),"Not achieved",IF('Paste Data Here - Export'!BC26="ICH","Not applicable",IF(OR('Paste Data Here - Export'!BC26="O",'Paste Data Here - Export'!BC26="MAC"),"Not achieved",""))))))</f>
        <v/>
      </c>
      <c r="N26" s="142" t="str">
        <f>IF(B26="","",IF(OR('Paste Data Here - Export'!GN26="PERS",'Paste Data Here - Export'!GN26="TELEM"),'Paste Data Here - Export'!GK26,IF('Paste Data Here - Export'!GO26="","Not seen in person",'Paste Data Here - Export'!GO26)))</f>
        <v/>
      </c>
      <c r="O26" s="125" t="str">
        <f t="shared" si="7"/>
        <v/>
      </c>
      <c r="P26" s="126" t="str">
        <f t="shared" si="8"/>
        <v/>
      </c>
      <c r="Q26" s="95" t="str">
        <f>IF('Paste Data Here - Export'!CR26=TRUE, "Not imaged",IF('Paste Data Here - Export'!AR26="Y","Inpatient stroke",IF('Paste Data Here - Export'!BA26="","",IF('Paste Data Here - Export'!CR26="TRUE","",1440*('Paste Data Here - Export'!CP26-'Paste Data Here - Export'!BA26)))))</f>
        <v/>
      </c>
      <c r="R26" s="95" t="str">
        <f>IF('Paste Data Here - Export'!CR26=TRUE,"Not imaged",IF(OR(C26="",'Paste Data Here - Export'!CP26=""),"",1440*('Paste Data Here - Export'!CP26-C26)))</f>
        <v/>
      </c>
      <c r="S26" s="93" t="str">
        <f>IF(R26&lt;60.5,"Yes",IF('Paste Data Here - Export'!C26="","","No"))</f>
        <v/>
      </c>
      <c r="T26" s="93" t="str">
        <f t="shared" si="0"/>
        <v/>
      </c>
      <c r="U26" s="94" t="str">
        <f>IF(OR(C26="",'Paste Data Here - Export'!DF26=""),"",1440*('Paste Data Here - Export'!DF26-C26))</f>
        <v/>
      </c>
      <c r="V26" s="96" t="str">
        <f t="shared" si="9"/>
        <v/>
      </c>
      <c r="W26" s="97" t="str">
        <f>IF(B26="","",IF('Paste Data Here - Export'!KI26=TRUE,"Yes",IF('Paste Data Here - Export'!L26="","No","Yes")))</f>
        <v/>
      </c>
      <c r="X26" s="98" t="str">
        <f>IF(E26="Yes","6 Month Transfer",IF(AND(W26="Yes",'Paste Data Here - Export'!KM26="D"),"No",IF('Patient level info'!W26="Yes","Yes","")))</f>
        <v/>
      </c>
      <c r="Y26" s="91" t="str">
        <f t="shared" si="1"/>
        <v/>
      </c>
      <c r="Z26" s="99" t="str">
        <f>IF('Paste Data Here - Export'!KQ26="","",IF('Paste Data Here - Export'!KO26="","",'Paste Data Here - Export'!KN26-'Paste Data Here - Export'!KQ26))</f>
        <v/>
      </c>
      <c r="AA26" s="91" t="str">
        <f>IF(AND(W26="Yes",'Paste Data Here - Export'!KM26="D",'Paste Data Here - Export'!KO26="Y"),'Paste Data Here - Export'!KN26+'Patient level info'!AA$3,IF(AND(W26="Yes",'Paste Data Here - Export'!KM26="D",Z26&lt;0),'Paste Data Here - Export'!KQ26,IF(AND(W26="Yes",'Paste Data Here - Export'!KM26="D"),'Paste Data Here - Export'!KN26,IF(X26="Yes",'Paste Data Here - Export'!KS26,""))))</f>
        <v/>
      </c>
      <c r="AB26" s="100" t="str">
        <f>IF(W26="No","",IF('Paste Data Here - Export'!HS26="","",IF('Paste Data Here - Export'!KO26="Y",'Patient level info'!AA26-'Paste Data Here - Export'!HS26,'Paste Data Here - Export'!KQ26-'Paste Data Here - Export'!HS26)))</f>
        <v/>
      </c>
      <c r="AC26" s="100" t="str">
        <f>IF(E26="Yes","",IF(BPT!C26="Record transferred to this team",AA26-C26-(1/6),""))</f>
        <v/>
      </c>
      <c r="AD26" s="100" t="str">
        <f t="shared" si="2"/>
        <v/>
      </c>
      <c r="AE26" s="100" t="str">
        <f t="shared" si="10"/>
        <v/>
      </c>
      <c r="AF26" s="101" t="str">
        <f>IF(AE26="","",IF(Y26="Died same day","Died same day as arrival",IF(AB26="","Did not stay on SU",IF('Paste Data Here - Export'!HR26="ICH","ICU/CCU/HDU",IF(AB26&gt;AE26,100,100*AB26/AE26)))))</f>
        <v/>
      </c>
      <c r="AG26" s="82" t="str">
        <f>IF(E26="Yes","6 Month Transfer",IF(W26="No","Not locked to discharge/transfer",IF(AF26="Did not stay on SU","Not achieved as did not stay on SU",IF('Patient level info'!A26="","",IF(AND(A26=B26,M26="Achieved",P26="Achieved",AF26&gt;=90,AF26&lt;&gt;"Died same day as arrival"),"Achieved",IF(AND(A26&lt;&gt;B26,AF26&gt;=90,M26="Achieved",P26="Achieved"),"Not directly admitted by this team, but achieved criteria at previous team, and achieved 90% of stay on SU whilst at this team",IF(AF26="ICU/CCU/HDU","Admitted to ICU/CCU/HDU",IF(AF26="Died same day as arrival",AF26,IF(AND(AF26&lt;90,M26="Not achieved",P26="Not achieved"),"Not achieved as not direct to SU within 4h, not seen by a consultant within 14h, and less than 90% of stay on SU",IF(AND(AF26&lt;90,M26="Not achieved",P26="Achieved"),"Not achieved as not direct to SU within 4h and less than 90% of stay on SU",IF(AND(AF26&lt;90,M26="Achieved",P26="Not achieved"),"Not achieved as not seen by a consultant within 14h and less than 90% of stay on SU",IF(AND(AF26&gt;=90,M26="Not achieved",P26="Not achieved"),"Not achieved as not direct to SU within 4h and not seen by a consultant within 14h",IF(AND(AF26&gt;=90,M26="Achieved",P26="Not achieved"),"Not achieved as not seen by a consultant within 14h",IF(AF26&lt;90,"Not achieved as less than 90% of stay on SU","Not achieved as not direct to SU within 4h"))))))))))))))</f>
        <v/>
      </c>
    </row>
    <row r="27" spans="1:33" ht="15" customHeight="1" x14ac:dyDescent="0.25">
      <c r="A27" s="89" t="str">
        <f>IF('Paste Data Here - Export'!A27="","",'Paste Data Here - Export'!A27)</f>
        <v/>
      </c>
      <c r="B27" s="90" t="str">
        <f>IF('Paste Data Here - Export'!B27="","",'Paste Data Here - Export'!B27)</f>
        <v/>
      </c>
      <c r="C27" s="91" t="str">
        <f>IF('Paste Data Here - Export'!AR27="Y",'Paste Data Here - Export'!AS27,IF('Paste Data Here - Export'!C27="","",'Paste Data Here - Export'!BA27))</f>
        <v/>
      </c>
      <c r="D27" s="103" t="str">
        <f>IF(B27="","",IF('Paste Data Here - Export'!A27 ='Paste Data Here - Export'!B27, "Yes", "No"))</f>
        <v/>
      </c>
      <c r="E27" s="103" t="str">
        <f>IF(A27="","",IF(AND('Paste Data Here - Export'!P27="",'Paste Data Here - Export'!Q27&lt;&gt;""),"Yes","No"))</f>
        <v/>
      </c>
      <c r="F27" s="104" t="str">
        <f>IF('Paste Data Here - Export'!A27='Paste Data Here - Export'!B27,C27,IF(W27="No","",IF(E27="Yes","6 Month Transfer",'Paste Data Here - Export'!HP27)))</f>
        <v/>
      </c>
      <c r="G27" s="92" t="str">
        <f>IF(B27="","",IF(OR('Paste Data Here - Export'!KB27="Y",'Paste Data Here - Export'!GE27="Y"),"Yes","No"))</f>
        <v/>
      </c>
      <c r="H27" s="93" t="str">
        <f t="shared" si="3"/>
        <v/>
      </c>
      <c r="I27" s="93" t="str">
        <f t="shared" si="4"/>
        <v/>
      </c>
      <c r="J27" s="93" t="str">
        <f t="shared" si="5"/>
        <v/>
      </c>
      <c r="K27" s="125" t="str">
        <f>IF(OR(C27="",'Paste Data Here - Export'!BD27=""),"",1440*('Paste Data Here - Export'!BD27-C27))</f>
        <v/>
      </c>
      <c r="L27" s="93" t="str">
        <f t="shared" si="6"/>
        <v/>
      </c>
      <c r="M27" s="93" t="str">
        <f>IF(AND(L27="Yes",'Paste Data Here - Export'!BC27="SU",'Paste Data Here - Export'!EJ27&lt;&gt;"Y"),"Achieved",IF('Paste Data Here - Export'!EJ27="Y","Not applicable",(IF(AND('Patient level info'!L27="No",'Paste Data Here - Export'!BC27="SU"),"Not achieved",IF('Paste Data Here - Export'!BC27="ICH","Not applicable",IF(OR('Paste Data Here - Export'!BC27="O",'Paste Data Here - Export'!BC27="MAC"),"Not achieved",""))))))</f>
        <v/>
      </c>
      <c r="N27" s="142" t="str">
        <f>IF(B27="","",IF(OR('Paste Data Here - Export'!GN27="PERS",'Paste Data Here - Export'!GN27="TELEM"),'Paste Data Here - Export'!GK27,IF('Paste Data Here - Export'!GO27="","Not seen in person",'Paste Data Here - Export'!GO27)))</f>
        <v/>
      </c>
      <c r="O27" s="125" t="str">
        <f t="shared" si="7"/>
        <v/>
      </c>
      <c r="P27" s="126" t="str">
        <f t="shared" si="8"/>
        <v/>
      </c>
      <c r="Q27" s="95" t="str">
        <f>IF('Paste Data Here - Export'!CR27=TRUE, "Not imaged",IF('Paste Data Here - Export'!AR27="Y","Inpatient stroke",IF('Paste Data Here - Export'!BA27="","",IF('Paste Data Here - Export'!CR27="TRUE","",1440*('Paste Data Here - Export'!CP27-'Paste Data Here - Export'!BA27)))))</f>
        <v/>
      </c>
      <c r="R27" s="95" t="str">
        <f>IF('Paste Data Here - Export'!CR27=TRUE,"Not imaged",IF(OR(C27="",'Paste Data Here - Export'!CP27=""),"",1440*('Paste Data Here - Export'!CP27-C27)))</f>
        <v/>
      </c>
      <c r="S27" s="93" t="str">
        <f>IF(R27&lt;60.5,"Yes",IF('Paste Data Here - Export'!C27="","","No"))</f>
        <v/>
      </c>
      <c r="T27" s="93" t="str">
        <f t="shared" si="0"/>
        <v/>
      </c>
      <c r="U27" s="94" t="str">
        <f>IF(OR(C27="",'Paste Data Here - Export'!DF27=""),"",1440*('Paste Data Here - Export'!DF27-C27))</f>
        <v/>
      </c>
      <c r="V27" s="96" t="str">
        <f t="shared" si="9"/>
        <v/>
      </c>
      <c r="W27" s="97" t="str">
        <f>IF(B27="","",IF('Paste Data Here - Export'!KI27=TRUE,"Yes",IF('Paste Data Here - Export'!L27="","No","Yes")))</f>
        <v/>
      </c>
      <c r="X27" s="98" t="str">
        <f>IF(E27="Yes","6 Month Transfer",IF(AND(W27="Yes",'Paste Data Here - Export'!KM27="D"),"No",IF('Patient level info'!W27="Yes","Yes","")))</f>
        <v/>
      </c>
      <c r="Y27" s="91" t="str">
        <f t="shared" si="1"/>
        <v/>
      </c>
      <c r="Z27" s="99" t="str">
        <f>IF('Paste Data Here - Export'!KQ27="","",IF('Paste Data Here - Export'!KO27="","",'Paste Data Here - Export'!KN27-'Paste Data Here - Export'!KQ27))</f>
        <v/>
      </c>
      <c r="AA27" s="91" t="str">
        <f>IF(AND(W27="Yes",'Paste Data Here - Export'!KM27="D",'Paste Data Here - Export'!KO27="Y"),'Paste Data Here - Export'!KN27+'Patient level info'!AA$3,IF(AND(W27="Yes",'Paste Data Here - Export'!KM27="D",Z27&lt;0),'Paste Data Here - Export'!KQ27,IF(AND(W27="Yes",'Paste Data Here - Export'!KM27="D"),'Paste Data Here - Export'!KN27,IF(X27="Yes",'Paste Data Here - Export'!KS27,""))))</f>
        <v/>
      </c>
      <c r="AB27" s="100" t="str">
        <f>IF(W27="No","",IF('Paste Data Here - Export'!HS27="","",IF('Paste Data Here - Export'!KO27="Y",'Patient level info'!AA27-'Paste Data Here - Export'!HS27,'Paste Data Here - Export'!KQ27-'Paste Data Here - Export'!HS27)))</f>
        <v/>
      </c>
      <c r="AC27" s="100" t="str">
        <f>IF(E27="Yes","",IF(BPT!C27="Record transferred to this team",AA27-C27-(1/6),""))</f>
        <v/>
      </c>
      <c r="AD27" s="100" t="str">
        <f t="shared" si="2"/>
        <v/>
      </c>
      <c r="AE27" s="100" t="str">
        <f t="shared" si="10"/>
        <v/>
      </c>
      <c r="AF27" s="101" t="str">
        <f>IF(AE27="","",IF(Y27="Died same day","Died same day as arrival",IF(AB27="","Did not stay on SU",IF('Paste Data Here - Export'!HR27="ICH","ICU/CCU/HDU",IF(AB27&gt;AE27,100,100*AB27/AE27)))))</f>
        <v/>
      </c>
      <c r="AG27" s="82" t="str">
        <f>IF(E27="Yes","6 Month Transfer",IF(W27="No","Not locked to discharge/transfer",IF(AF27="Did not stay on SU","Not achieved as did not stay on SU",IF('Patient level info'!A27="","",IF(AND(A27=B27,M27="Achieved",P27="Achieved",AF27&gt;=90,AF27&lt;&gt;"Died same day as arrival"),"Achieved",IF(AND(A27&lt;&gt;B27,AF27&gt;=90,M27="Achieved",P27="Achieved"),"Not directly admitted by this team, but achieved criteria at previous team, and achieved 90% of stay on SU whilst at this team",IF(AF27="ICU/CCU/HDU","Admitted to ICU/CCU/HDU",IF(AF27="Died same day as arrival",AF27,IF(AND(AF27&lt;90,M27="Not achieved",P27="Not achieved"),"Not achieved as not direct to SU within 4h, not seen by a consultant within 14h, and less than 90% of stay on SU",IF(AND(AF27&lt;90,M27="Not achieved",P27="Achieved"),"Not achieved as not direct to SU within 4h and less than 90% of stay on SU",IF(AND(AF27&lt;90,M27="Achieved",P27="Not achieved"),"Not achieved as not seen by a consultant within 14h and less than 90% of stay on SU",IF(AND(AF27&gt;=90,M27="Not achieved",P27="Not achieved"),"Not achieved as not direct to SU within 4h and not seen by a consultant within 14h",IF(AND(AF27&gt;=90,M27="Achieved",P27="Not achieved"),"Not achieved as not seen by a consultant within 14h",IF(AF27&lt;90,"Not achieved as less than 90% of stay on SU","Not achieved as not direct to SU within 4h"))))))))))))))</f>
        <v/>
      </c>
    </row>
    <row r="28" spans="1:33" ht="15" customHeight="1" x14ac:dyDescent="0.25">
      <c r="A28" s="89" t="str">
        <f>IF('Paste Data Here - Export'!A28="","",'Paste Data Here - Export'!A28)</f>
        <v/>
      </c>
      <c r="B28" s="90" t="str">
        <f>IF('Paste Data Here - Export'!B28="","",'Paste Data Here - Export'!B28)</f>
        <v/>
      </c>
      <c r="C28" s="91" t="str">
        <f>IF('Paste Data Here - Export'!AR28="Y",'Paste Data Here - Export'!AS28,IF('Paste Data Here - Export'!C28="","",'Paste Data Here - Export'!BA28))</f>
        <v/>
      </c>
      <c r="D28" s="103" t="str">
        <f>IF(B28="","",IF('Paste Data Here - Export'!A28 ='Paste Data Here - Export'!B28, "Yes", "No"))</f>
        <v/>
      </c>
      <c r="E28" s="103" t="str">
        <f>IF(A28="","",IF(AND('Paste Data Here - Export'!P28="",'Paste Data Here - Export'!Q28&lt;&gt;""),"Yes","No"))</f>
        <v/>
      </c>
      <c r="F28" s="104" t="str">
        <f>IF('Paste Data Here - Export'!A28='Paste Data Here - Export'!B28,C28,IF(W28="No","",IF(E28="Yes","6 Month Transfer",'Paste Data Here - Export'!HP28)))</f>
        <v/>
      </c>
      <c r="G28" s="92" t="str">
        <f>IF(B28="","",IF(OR('Paste Data Here - Export'!KB28="Y",'Paste Data Here - Export'!GE28="Y"),"Yes","No"))</f>
        <v/>
      </c>
      <c r="H28" s="93" t="str">
        <f t="shared" si="3"/>
        <v/>
      </c>
      <c r="I28" s="93" t="str">
        <f t="shared" si="4"/>
        <v/>
      </c>
      <c r="J28" s="93" t="str">
        <f t="shared" si="5"/>
        <v/>
      </c>
      <c r="K28" s="125" t="str">
        <f>IF(OR(C28="",'Paste Data Here - Export'!BD28=""),"",1440*('Paste Data Here - Export'!BD28-C28))</f>
        <v/>
      </c>
      <c r="L28" s="93" t="str">
        <f t="shared" si="6"/>
        <v/>
      </c>
      <c r="M28" s="93" t="str">
        <f>IF(AND(L28="Yes",'Paste Data Here - Export'!BC28="SU",'Paste Data Here - Export'!EJ28&lt;&gt;"Y"),"Achieved",IF('Paste Data Here - Export'!EJ28="Y","Not applicable",(IF(AND('Patient level info'!L28="No",'Paste Data Here - Export'!BC28="SU"),"Not achieved",IF('Paste Data Here - Export'!BC28="ICH","Not applicable",IF(OR('Paste Data Here - Export'!BC28="O",'Paste Data Here - Export'!BC28="MAC"),"Not achieved",""))))))</f>
        <v/>
      </c>
      <c r="N28" s="142" t="str">
        <f>IF(B28="","",IF(OR('Paste Data Here - Export'!GN28="PERS",'Paste Data Here - Export'!GN28="TELEM"),'Paste Data Here - Export'!GK28,IF('Paste Data Here - Export'!GO28="","Not seen in person",'Paste Data Here - Export'!GO28)))</f>
        <v/>
      </c>
      <c r="O28" s="125" t="str">
        <f t="shared" si="7"/>
        <v/>
      </c>
      <c r="P28" s="126" t="str">
        <f t="shared" si="8"/>
        <v/>
      </c>
      <c r="Q28" s="95" t="str">
        <f>IF('Paste Data Here - Export'!CR28=TRUE, "Not imaged",IF('Paste Data Here - Export'!AR28="Y","Inpatient stroke",IF('Paste Data Here - Export'!BA28="","",IF('Paste Data Here - Export'!CR28="TRUE","",1440*('Paste Data Here - Export'!CP28-'Paste Data Here - Export'!BA28)))))</f>
        <v/>
      </c>
      <c r="R28" s="95" t="str">
        <f>IF('Paste Data Here - Export'!CR28=TRUE,"Not imaged",IF(OR(C28="",'Paste Data Here - Export'!CP28=""),"",1440*('Paste Data Here - Export'!CP28-C28)))</f>
        <v/>
      </c>
      <c r="S28" s="93" t="str">
        <f>IF(R28&lt;60.5,"Yes",IF('Paste Data Here - Export'!C28="","","No"))</f>
        <v/>
      </c>
      <c r="T28" s="93" t="str">
        <f t="shared" si="0"/>
        <v/>
      </c>
      <c r="U28" s="94" t="str">
        <f>IF(OR(C28="",'Paste Data Here - Export'!DF28=""),"",1440*('Paste Data Here - Export'!DF28-C28))</f>
        <v/>
      </c>
      <c r="V28" s="96" t="str">
        <f t="shared" si="9"/>
        <v/>
      </c>
      <c r="W28" s="97" t="str">
        <f>IF(B28="","",IF('Paste Data Here - Export'!KI28=TRUE,"Yes",IF('Paste Data Here - Export'!L28="","No","Yes")))</f>
        <v/>
      </c>
      <c r="X28" s="98" t="str">
        <f>IF(E28="Yes","6 Month Transfer",IF(AND(W28="Yes",'Paste Data Here - Export'!KM28="D"),"No",IF('Patient level info'!W28="Yes","Yes","")))</f>
        <v/>
      </c>
      <c r="Y28" s="91" t="str">
        <f t="shared" si="1"/>
        <v/>
      </c>
      <c r="Z28" s="99" t="str">
        <f>IF('Paste Data Here - Export'!KQ28="","",IF('Paste Data Here - Export'!KO28="","",'Paste Data Here - Export'!KN28-'Paste Data Here - Export'!KQ28))</f>
        <v/>
      </c>
      <c r="AA28" s="91" t="str">
        <f>IF(AND(W28="Yes",'Paste Data Here - Export'!KM28="D",'Paste Data Here - Export'!KO28="Y"),'Paste Data Here - Export'!KN28+'Patient level info'!AA$3,IF(AND(W28="Yes",'Paste Data Here - Export'!KM28="D",Z28&lt;0),'Paste Data Here - Export'!KQ28,IF(AND(W28="Yes",'Paste Data Here - Export'!KM28="D"),'Paste Data Here - Export'!KN28,IF(X28="Yes",'Paste Data Here - Export'!KS28,""))))</f>
        <v/>
      </c>
      <c r="AB28" s="100" t="str">
        <f>IF(W28="No","",IF('Paste Data Here - Export'!HS28="","",IF('Paste Data Here - Export'!KO28="Y",'Patient level info'!AA28-'Paste Data Here - Export'!HS28,'Paste Data Here - Export'!KQ28-'Paste Data Here - Export'!HS28)))</f>
        <v/>
      </c>
      <c r="AC28" s="100" t="str">
        <f>IF(E28="Yes","",IF(BPT!C28="Record transferred to this team",AA28-C28-(1/6),""))</f>
        <v/>
      </c>
      <c r="AD28" s="100" t="str">
        <f t="shared" si="2"/>
        <v/>
      </c>
      <c r="AE28" s="100" t="str">
        <f t="shared" si="10"/>
        <v/>
      </c>
      <c r="AF28" s="101" t="str">
        <f>IF(AE28="","",IF(Y28="Died same day","Died same day as arrival",IF(AB28="","Did not stay on SU",IF('Paste Data Here - Export'!HR28="ICH","ICU/CCU/HDU",IF(AB28&gt;AE28,100,100*AB28/AE28)))))</f>
        <v/>
      </c>
      <c r="AG28" s="82" t="str">
        <f>IF(E28="Yes","6 Month Transfer",IF(W28="No","Not locked to discharge/transfer",IF(AF28="Did not stay on SU","Not achieved as did not stay on SU",IF('Patient level info'!A28="","",IF(AND(A28=B28,M28="Achieved",P28="Achieved",AF28&gt;=90,AF28&lt;&gt;"Died same day as arrival"),"Achieved",IF(AND(A28&lt;&gt;B28,AF28&gt;=90,M28="Achieved",P28="Achieved"),"Not directly admitted by this team, but achieved criteria at previous team, and achieved 90% of stay on SU whilst at this team",IF(AF28="ICU/CCU/HDU","Admitted to ICU/CCU/HDU",IF(AF28="Died same day as arrival",AF28,IF(AND(AF28&lt;90,M28="Not achieved",P28="Not achieved"),"Not achieved as not direct to SU within 4h, not seen by a consultant within 14h, and less than 90% of stay on SU",IF(AND(AF28&lt;90,M28="Not achieved",P28="Achieved"),"Not achieved as not direct to SU within 4h and less than 90% of stay on SU",IF(AND(AF28&lt;90,M28="Achieved",P28="Not achieved"),"Not achieved as not seen by a consultant within 14h and less than 90% of stay on SU",IF(AND(AF28&gt;=90,M28="Not achieved",P28="Not achieved"),"Not achieved as not direct to SU within 4h and not seen by a consultant within 14h",IF(AND(AF28&gt;=90,M28="Achieved",P28="Not achieved"),"Not achieved as not seen by a consultant within 14h",IF(AF28&lt;90,"Not achieved as less than 90% of stay on SU","Not achieved as not direct to SU within 4h"))))))))))))))</f>
        <v/>
      </c>
    </row>
    <row r="29" spans="1:33" ht="15" customHeight="1" x14ac:dyDescent="0.25">
      <c r="A29" s="89" t="str">
        <f>IF('Paste Data Here - Export'!A29="","",'Paste Data Here - Export'!A29)</f>
        <v/>
      </c>
      <c r="B29" s="90" t="str">
        <f>IF('Paste Data Here - Export'!B29="","",'Paste Data Here - Export'!B29)</f>
        <v/>
      </c>
      <c r="C29" s="91" t="str">
        <f>IF('Paste Data Here - Export'!AR29="Y",'Paste Data Here - Export'!AS29,IF('Paste Data Here - Export'!C29="","",'Paste Data Here - Export'!BA29))</f>
        <v/>
      </c>
      <c r="D29" s="103" t="str">
        <f>IF(B29="","",IF('Paste Data Here - Export'!A29 ='Paste Data Here - Export'!B29, "Yes", "No"))</f>
        <v/>
      </c>
      <c r="E29" s="103" t="str">
        <f>IF(A29="","",IF(AND('Paste Data Here - Export'!P29="",'Paste Data Here - Export'!Q29&lt;&gt;""),"Yes","No"))</f>
        <v/>
      </c>
      <c r="F29" s="104" t="str">
        <f>IF('Paste Data Here - Export'!A29='Paste Data Here - Export'!B29,C29,IF(W29="No","",IF(E29="Yes","6 Month Transfer",'Paste Data Here - Export'!HP29)))</f>
        <v/>
      </c>
      <c r="G29" s="92" t="str">
        <f>IF(B29="","",IF(OR('Paste Data Here - Export'!KB29="Y",'Paste Data Here - Export'!GE29="Y"),"Yes","No"))</f>
        <v/>
      </c>
      <c r="H29" s="93" t="str">
        <f t="shared" si="3"/>
        <v/>
      </c>
      <c r="I29" s="93" t="str">
        <f t="shared" si="4"/>
        <v/>
      </c>
      <c r="J29" s="93" t="str">
        <f t="shared" si="5"/>
        <v/>
      </c>
      <c r="K29" s="125" t="str">
        <f>IF(OR(C29="",'Paste Data Here - Export'!BD29=""),"",1440*('Paste Data Here - Export'!BD29-C29))</f>
        <v/>
      </c>
      <c r="L29" s="93" t="str">
        <f t="shared" si="6"/>
        <v/>
      </c>
      <c r="M29" s="93" t="str">
        <f>IF(AND(L29="Yes",'Paste Data Here - Export'!BC29="SU",'Paste Data Here - Export'!EJ29&lt;&gt;"Y"),"Achieved",IF('Paste Data Here - Export'!EJ29="Y","Not applicable",(IF(AND('Patient level info'!L29="No",'Paste Data Here - Export'!BC29="SU"),"Not achieved",IF('Paste Data Here - Export'!BC29="ICH","Not applicable",IF(OR('Paste Data Here - Export'!BC29="O",'Paste Data Here - Export'!BC29="MAC"),"Not achieved",""))))))</f>
        <v/>
      </c>
      <c r="N29" s="142" t="str">
        <f>IF(B29="","",IF(OR('Paste Data Here - Export'!GN29="PERS",'Paste Data Here - Export'!GN29="TELEM"),'Paste Data Here - Export'!GK29,IF('Paste Data Here - Export'!GO29="","Not seen in person",'Paste Data Here - Export'!GO29)))</f>
        <v/>
      </c>
      <c r="O29" s="125" t="str">
        <f t="shared" si="7"/>
        <v/>
      </c>
      <c r="P29" s="126" t="str">
        <f t="shared" si="8"/>
        <v/>
      </c>
      <c r="Q29" s="95" t="str">
        <f>IF('Paste Data Here - Export'!CR29=TRUE, "Not imaged",IF('Paste Data Here - Export'!AR29="Y","Inpatient stroke",IF('Paste Data Here - Export'!BA29="","",IF('Paste Data Here - Export'!CR29="TRUE","",1440*('Paste Data Here - Export'!CP29-'Paste Data Here - Export'!BA29)))))</f>
        <v/>
      </c>
      <c r="R29" s="95" t="str">
        <f>IF('Paste Data Here - Export'!CR29=TRUE,"Not imaged",IF(OR(C29="",'Paste Data Here - Export'!CP29=""),"",1440*('Paste Data Here - Export'!CP29-C29)))</f>
        <v/>
      </c>
      <c r="S29" s="93" t="str">
        <f>IF(R29&lt;60.5,"Yes",IF('Paste Data Here - Export'!C29="","","No"))</f>
        <v/>
      </c>
      <c r="T29" s="93" t="str">
        <f t="shared" si="0"/>
        <v/>
      </c>
      <c r="U29" s="94" t="str">
        <f>IF(OR(C29="",'Paste Data Here - Export'!DF29=""),"",1440*('Paste Data Here - Export'!DF29-C29))</f>
        <v/>
      </c>
      <c r="V29" s="96" t="str">
        <f t="shared" si="9"/>
        <v/>
      </c>
      <c r="W29" s="97" t="str">
        <f>IF(B29="","",IF('Paste Data Here - Export'!KI29=TRUE,"Yes",IF('Paste Data Here - Export'!L29="","No","Yes")))</f>
        <v/>
      </c>
      <c r="X29" s="98" t="str">
        <f>IF(E29="Yes","6 Month Transfer",IF(AND(W29="Yes",'Paste Data Here - Export'!KM29="D"),"No",IF('Patient level info'!W29="Yes","Yes","")))</f>
        <v/>
      </c>
      <c r="Y29" s="91" t="str">
        <f t="shared" si="1"/>
        <v/>
      </c>
      <c r="Z29" s="99" t="str">
        <f>IF('Paste Data Here - Export'!KQ29="","",IF('Paste Data Here - Export'!KO29="","",'Paste Data Here - Export'!KN29-'Paste Data Here - Export'!KQ29))</f>
        <v/>
      </c>
      <c r="AA29" s="91" t="str">
        <f>IF(AND(W29="Yes",'Paste Data Here - Export'!KM29="D",'Paste Data Here - Export'!KO29="Y"),'Paste Data Here - Export'!KN29+'Patient level info'!AA$3,IF(AND(W29="Yes",'Paste Data Here - Export'!KM29="D",Z29&lt;0),'Paste Data Here - Export'!KQ29,IF(AND(W29="Yes",'Paste Data Here - Export'!KM29="D"),'Paste Data Here - Export'!KN29,IF(X29="Yes",'Paste Data Here - Export'!KS29,""))))</f>
        <v/>
      </c>
      <c r="AB29" s="100" t="str">
        <f>IF(W29="No","",IF('Paste Data Here - Export'!HS29="","",IF('Paste Data Here - Export'!KO29="Y",'Patient level info'!AA29-'Paste Data Here - Export'!HS29,'Paste Data Here - Export'!KQ29-'Paste Data Here - Export'!HS29)))</f>
        <v/>
      </c>
      <c r="AC29" s="100" t="str">
        <f>IF(E29="Yes","",IF(BPT!C29="Record transferred to this team",AA29-C29-(1/6),""))</f>
        <v/>
      </c>
      <c r="AD29" s="100" t="str">
        <f t="shared" si="2"/>
        <v/>
      </c>
      <c r="AE29" s="100" t="str">
        <f t="shared" si="10"/>
        <v/>
      </c>
      <c r="AF29" s="101" t="str">
        <f>IF(AE29="","",IF(Y29="Died same day","Died same day as arrival",IF(AB29="","Did not stay on SU",IF('Paste Data Here - Export'!HR29="ICH","ICU/CCU/HDU",IF(AB29&gt;AE29,100,100*AB29/AE29)))))</f>
        <v/>
      </c>
      <c r="AG29" s="82" t="str">
        <f>IF(E29="Yes","6 Month Transfer",IF(W29="No","Not locked to discharge/transfer",IF(AF29="Did not stay on SU","Not achieved as did not stay on SU",IF('Patient level info'!A29="","",IF(AND(A29=B29,M29="Achieved",P29="Achieved",AF29&gt;=90,AF29&lt;&gt;"Died same day as arrival"),"Achieved",IF(AND(A29&lt;&gt;B29,AF29&gt;=90,M29="Achieved",P29="Achieved"),"Not directly admitted by this team, but achieved criteria at previous team, and achieved 90% of stay on SU whilst at this team",IF(AF29="ICU/CCU/HDU","Admitted to ICU/CCU/HDU",IF(AF29="Died same day as arrival",AF29,IF(AND(AF29&lt;90,M29="Not achieved",P29="Not achieved"),"Not achieved as not direct to SU within 4h, not seen by a consultant within 14h, and less than 90% of stay on SU",IF(AND(AF29&lt;90,M29="Not achieved",P29="Achieved"),"Not achieved as not direct to SU within 4h and less than 90% of stay on SU",IF(AND(AF29&lt;90,M29="Achieved",P29="Not achieved"),"Not achieved as not seen by a consultant within 14h and less than 90% of stay on SU",IF(AND(AF29&gt;=90,M29="Not achieved",P29="Not achieved"),"Not achieved as not direct to SU within 4h and not seen by a consultant within 14h",IF(AND(AF29&gt;=90,M29="Achieved",P29="Not achieved"),"Not achieved as not seen by a consultant within 14h",IF(AF29&lt;90,"Not achieved as less than 90% of stay on SU","Not achieved as not direct to SU within 4h"))))))))))))))</f>
        <v/>
      </c>
    </row>
    <row r="30" spans="1:33" ht="15" customHeight="1" x14ac:dyDescent="0.25">
      <c r="A30" s="89" t="str">
        <f>IF('Paste Data Here - Export'!A30="","",'Paste Data Here - Export'!A30)</f>
        <v/>
      </c>
      <c r="B30" s="90" t="str">
        <f>IF('Paste Data Here - Export'!B30="","",'Paste Data Here - Export'!B30)</f>
        <v/>
      </c>
      <c r="C30" s="91" t="str">
        <f>IF('Paste Data Here - Export'!AR30="Y",'Paste Data Here - Export'!AS30,IF('Paste Data Here - Export'!C30="","",'Paste Data Here - Export'!BA30))</f>
        <v/>
      </c>
      <c r="D30" s="103" t="str">
        <f>IF(B30="","",IF('Paste Data Here - Export'!A30 ='Paste Data Here - Export'!B30, "Yes", "No"))</f>
        <v/>
      </c>
      <c r="E30" s="103" t="str">
        <f>IF(A30="","",IF(AND('Paste Data Here - Export'!P30="",'Paste Data Here - Export'!Q30&lt;&gt;""),"Yes","No"))</f>
        <v/>
      </c>
      <c r="F30" s="104" t="str">
        <f>IF('Paste Data Here - Export'!A30='Paste Data Here - Export'!B30,C30,IF(W30="No","",IF(E30="Yes","6 Month Transfer",'Paste Data Here - Export'!HP30)))</f>
        <v/>
      </c>
      <c r="G30" s="92" t="str">
        <f>IF(B30="","",IF(OR('Paste Data Here - Export'!KB30="Y",'Paste Data Here - Export'!GE30="Y"),"Yes","No"))</f>
        <v/>
      </c>
      <c r="H30" s="93" t="str">
        <f t="shared" si="3"/>
        <v/>
      </c>
      <c r="I30" s="93" t="str">
        <f t="shared" si="4"/>
        <v/>
      </c>
      <c r="J30" s="93" t="str">
        <f t="shared" si="5"/>
        <v/>
      </c>
      <c r="K30" s="125" t="str">
        <f>IF(OR(C30="",'Paste Data Here - Export'!BD30=""),"",1440*('Paste Data Here - Export'!BD30-C30))</f>
        <v/>
      </c>
      <c r="L30" s="93" t="str">
        <f t="shared" si="6"/>
        <v/>
      </c>
      <c r="M30" s="93" t="str">
        <f>IF(AND(L30="Yes",'Paste Data Here - Export'!BC30="SU",'Paste Data Here - Export'!EJ30&lt;&gt;"Y"),"Achieved",IF('Paste Data Here - Export'!EJ30="Y","Not applicable",(IF(AND('Patient level info'!L30="No",'Paste Data Here - Export'!BC30="SU"),"Not achieved",IF('Paste Data Here - Export'!BC30="ICH","Not applicable",IF(OR('Paste Data Here - Export'!BC30="O",'Paste Data Here - Export'!BC30="MAC"),"Not achieved",""))))))</f>
        <v/>
      </c>
      <c r="N30" s="142" t="str">
        <f>IF(B30="","",IF(OR('Paste Data Here - Export'!GN30="PERS",'Paste Data Here - Export'!GN30="TELEM"),'Paste Data Here - Export'!GK30,IF('Paste Data Here - Export'!GO30="","Not seen in person",'Paste Data Here - Export'!GO30)))</f>
        <v/>
      </c>
      <c r="O30" s="125" t="str">
        <f t="shared" si="7"/>
        <v/>
      </c>
      <c r="P30" s="126" t="str">
        <f t="shared" si="8"/>
        <v/>
      </c>
      <c r="Q30" s="95" t="str">
        <f>IF('Paste Data Here - Export'!CR30=TRUE, "Not imaged",IF('Paste Data Here - Export'!AR30="Y","Inpatient stroke",IF('Paste Data Here - Export'!BA30="","",IF('Paste Data Here - Export'!CR30="TRUE","",1440*('Paste Data Here - Export'!CP30-'Paste Data Here - Export'!BA30)))))</f>
        <v/>
      </c>
      <c r="R30" s="95" t="str">
        <f>IF('Paste Data Here - Export'!CR30=TRUE,"Not imaged",IF(OR(C30="",'Paste Data Here - Export'!CP30=""),"",1440*('Paste Data Here - Export'!CP30-C30)))</f>
        <v/>
      </c>
      <c r="S30" s="93" t="str">
        <f>IF(R30&lt;60.5,"Yes",IF('Paste Data Here - Export'!C30="","","No"))</f>
        <v/>
      </c>
      <c r="T30" s="93" t="str">
        <f t="shared" si="0"/>
        <v/>
      </c>
      <c r="U30" s="94" t="str">
        <f>IF(OR(C30="",'Paste Data Here - Export'!DF30=""),"",1440*('Paste Data Here - Export'!DF30-C30))</f>
        <v/>
      </c>
      <c r="V30" s="96" t="str">
        <f t="shared" si="9"/>
        <v/>
      </c>
      <c r="W30" s="97" t="str">
        <f>IF(B30="","",IF('Paste Data Here - Export'!KI30=TRUE,"Yes",IF('Paste Data Here - Export'!L30="","No","Yes")))</f>
        <v/>
      </c>
      <c r="X30" s="98" t="str">
        <f>IF(E30="Yes","6 Month Transfer",IF(AND(W30="Yes",'Paste Data Here - Export'!KM30="D"),"No",IF('Patient level info'!W30="Yes","Yes","")))</f>
        <v/>
      </c>
      <c r="Y30" s="91" t="str">
        <f t="shared" si="1"/>
        <v/>
      </c>
      <c r="Z30" s="99" t="str">
        <f>IF('Paste Data Here - Export'!KQ30="","",IF('Paste Data Here - Export'!KO30="","",'Paste Data Here - Export'!KN30-'Paste Data Here - Export'!KQ30))</f>
        <v/>
      </c>
      <c r="AA30" s="91" t="str">
        <f>IF(AND(W30="Yes",'Paste Data Here - Export'!KM30="D",'Paste Data Here - Export'!KO30="Y"),'Paste Data Here - Export'!KN30+'Patient level info'!AA$3,IF(AND(W30="Yes",'Paste Data Here - Export'!KM30="D",Z30&lt;0),'Paste Data Here - Export'!KQ30,IF(AND(W30="Yes",'Paste Data Here - Export'!KM30="D"),'Paste Data Here - Export'!KN30,IF(X30="Yes",'Paste Data Here - Export'!KS30,""))))</f>
        <v/>
      </c>
      <c r="AB30" s="100" t="str">
        <f>IF(W30="No","",IF('Paste Data Here - Export'!HS30="","",IF('Paste Data Here - Export'!KO30="Y",'Patient level info'!AA30-'Paste Data Here - Export'!HS30,'Paste Data Here - Export'!KQ30-'Paste Data Here - Export'!HS30)))</f>
        <v/>
      </c>
      <c r="AC30" s="100" t="str">
        <f>IF(E30="Yes","",IF(BPT!C30="Record transferred to this team",AA30-C30-(1/6),""))</f>
        <v/>
      </c>
      <c r="AD30" s="100" t="str">
        <f t="shared" si="2"/>
        <v/>
      </c>
      <c r="AE30" s="100" t="str">
        <f t="shared" si="10"/>
        <v/>
      </c>
      <c r="AF30" s="101" t="str">
        <f>IF(AE30="","",IF(Y30="Died same day","Died same day as arrival",IF(AB30="","Did not stay on SU",IF('Paste Data Here - Export'!HR30="ICH","ICU/CCU/HDU",IF(AB30&gt;AE30,100,100*AB30/AE30)))))</f>
        <v/>
      </c>
      <c r="AG30" s="82" t="str">
        <f>IF(E30="Yes","6 Month Transfer",IF(W30="No","Not locked to discharge/transfer",IF(AF30="Did not stay on SU","Not achieved as did not stay on SU",IF('Patient level info'!A30="","",IF(AND(A30=B30,M30="Achieved",P30="Achieved",AF30&gt;=90,AF30&lt;&gt;"Died same day as arrival"),"Achieved",IF(AND(A30&lt;&gt;B30,AF30&gt;=90,M30="Achieved",P30="Achieved"),"Not directly admitted by this team, but achieved criteria at previous team, and achieved 90% of stay on SU whilst at this team",IF(AF30="ICU/CCU/HDU","Admitted to ICU/CCU/HDU",IF(AF30="Died same day as arrival",AF30,IF(AND(AF30&lt;90,M30="Not achieved",P30="Not achieved"),"Not achieved as not direct to SU within 4h, not seen by a consultant within 14h, and less than 90% of stay on SU",IF(AND(AF30&lt;90,M30="Not achieved",P30="Achieved"),"Not achieved as not direct to SU within 4h and less than 90% of stay on SU",IF(AND(AF30&lt;90,M30="Achieved",P30="Not achieved"),"Not achieved as not seen by a consultant within 14h and less than 90% of stay on SU",IF(AND(AF30&gt;=90,M30="Not achieved",P30="Not achieved"),"Not achieved as not direct to SU within 4h and not seen by a consultant within 14h",IF(AND(AF30&gt;=90,M30="Achieved",P30="Not achieved"),"Not achieved as not seen by a consultant within 14h",IF(AF30&lt;90,"Not achieved as less than 90% of stay on SU","Not achieved as not direct to SU within 4h"))))))))))))))</f>
        <v/>
      </c>
    </row>
    <row r="31" spans="1:33" ht="15" customHeight="1" x14ac:dyDescent="0.25">
      <c r="A31" s="89" t="str">
        <f>IF('Paste Data Here - Export'!A31="","",'Paste Data Here - Export'!A31)</f>
        <v/>
      </c>
      <c r="B31" s="90" t="str">
        <f>IF('Paste Data Here - Export'!B31="","",'Paste Data Here - Export'!B31)</f>
        <v/>
      </c>
      <c r="C31" s="91" t="str">
        <f>IF('Paste Data Here - Export'!AR31="Y",'Paste Data Here - Export'!AS31,IF('Paste Data Here - Export'!C31="","",'Paste Data Here - Export'!BA31))</f>
        <v/>
      </c>
      <c r="D31" s="103" t="str">
        <f>IF(B31="","",IF('Paste Data Here - Export'!A31 ='Paste Data Here - Export'!B31, "Yes", "No"))</f>
        <v/>
      </c>
      <c r="E31" s="103" t="str">
        <f>IF(A31="","",IF(AND('Paste Data Here - Export'!P31="",'Paste Data Here - Export'!Q31&lt;&gt;""),"Yes","No"))</f>
        <v/>
      </c>
      <c r="F31" s="104" t="str">
        <f>IF('Paste Data Here - Export'!A31='Paste Data Here - Export'!B31,C31,IF(W31="No","",IF(E31="Yes","6 Month Transfer",'Paste Data Here - Export'!HP31)))</f>
        <v/>
      </c>
      <c r="G31" s="92" t="str">
        <f>IF(B31="","",IF(OR('Paste Data Here - Export'!KB31="Y",'Paste Data Here - Export'!GE31="Y"),"Yes","No"))</f>
        <v/>
      </c>
      <c r="H31" s="93" t="str">
        <f t="shared" si="3"/>
        <v/>
      </c>
      <c r="I31" s="93" t="str">
        <f t="shared" si="4"/>
        <v/>
      </c>
      <c r="J31" s="93" t="str">
        <f t="shared" si="5"/>
        <v/>
      </c>
      <c r="K31" s="125" t="str">
        <f>IF(OR(C31="",'Paste Data Here - Export'!BD31=""),"",1440*('Paste Data Here - Export'!BD31-C31))</f>
        <v/>
      </c>
      <c r="L31" s="93" t="str">
        <f t="shared" si="6"/>
        <v/>
      </c>
      <c r="M31" s="93" t="str">
        <f>IF(AND(L31="Yes",'Paste Data Here - Export'!BC31="SU",'Paste Data Here - Export'!EJ31&lt;&gt;"Y"),"Achieved",IF('Paste Data Here - Export'!EJ31="Y","Not applicable",(IF(AND('Patient level info'!L31="No",'Paste Data Here - Export'!BC31="SU"),"Not achieved",IF('Paste Data Here - Export'!BC31="ICH","Not applicable",IF(OR('Paste Data Here - Export'!BC31="O",'Paste Data Here - Export'!BC31="MAC"),"Not achieved",""))))))</f>
        <v/>
      </c>
      <c r="N31" s="142" t="str">
        <f>IF(B31="","",IF(OR('Paste Data Here - Export'!GN31="PERS",'Paste Data Here - Export'!GN31="TELEM"),'Paste Data Here - Export'!GK31,IF('Paste Data Here - Export'!GO31="","Not seen in person",'Paste Data Here - Export'!GO31)))</f>
        <v/>
      </c>
      <c r="O31" s="125" t="str">
        <f t="shared" si="7"/>
        <v/>
      </c>
      <c r="P31" s="126" t="str">
        <f t="shared" si="8"/>
        <v/>
      </c>
      <c r="Q31" s="95" t="str">
        <f>IF('Paste Data Here - Export'!CR31=TRUE, "Not imaged",IF('Paste Data Here - Export'!AR31="Y","Inpatient stroke",IF('Paste Data Here - Export'!BA31="","",IF('Paste Data Here - Export'!CR31="TRUE","",1440*('Paste Data Here - Export'!CP31-'Paste Data Here - Export'!BA31)))))</f>
        <v/>
      </c>
      <c r="R31" s="95" t="str">
        <f>IF('Paste Data Here - Export'!CR31=TRUE,"Not imaged",IF(OR(C31="",'Paste Data Here - Export'!CP31=""),"",1440*('Paste Data Here - Export'!CP31-C31)))</f>
        <v/>
      </c>
      <c r="S31" s="93" t="str">
        <f>IF(R31&lt;60.5,"Yes",IF('Paste Data Here - Export'!C31="","","No"))</f>
        <v/>
      </c>
      <c r="T31" s="93" t="str">
        <f t="shared" si="0"/>
        <v/>
      </c>
      <c r="U31" s="94" t="str">
        <f>IF(OR(C31="",'Paste Data Here - Export'!DF31=""),"",1440*('Paste Data Here - Export'!DF31-C31))</f>
        <v/>
      </c>
      <c r="V31" s="96" t="str">
        <f t="shared" si="9"/>
        <v/>
      </c>
      <c r="W31" s="97" t="str">
        <f>IF(B31="","",IF('Paste Data Here - Export'!KI31=TRUE,"Yes",IF('Paste Data Here - Export'!L31="","No","Yes")))</f>
        <v/>
      </c>
      <c r="X31" s="98" t="str">
        <f>IF(E31="Yes","6 Month Transfer",IF(AND(W31="Yes",'Paste Data Here - Export'!KM31="D"),"No",IF('Patient level info'!W31="Yes","Yes","")))</f>
        <v/>
      </c>
      <c r="Y31" s="91" t="str">
        <f t="shared" si="1"/>
        <v/>
      </c>
      <c r="Z31" s="99" t="str">
        <f>IF('Paste Data Here - Export'!KQ31="","",IF('Paste Data Here - Export'!KO31="","",'Paste Data Here - Export'!KN31-'Paste Data Here - Export'!KQ31))</f>
        <v/>
      </c>
      <c r="AA31" s="91" t="str">
        <f>IF(AND(W31="Yes",'Paste Data Here - Export'!KM31="D",'Paste Data Here - Export'!KO31="Y"),'Paste Data Here - Export'!KN31+'Patient level info'!AA$3,IF(AND(W31="Yes",'Paste Data Here - Export'!KM31="D",Z31&lt;0),'Paste Data Here - Export'!KQ31,IF(AND(W31="Yes",'Paste Data Here - Export'!KM31="D"),'Paste Data Here - Export'!KN31,IF(X31="Yes",'Paste Data Here - Export'!KS31,""))))</f>
        <v/>
      </c>
      <c r="AB31" s="100" t="str">
        <f>IF(W31="No","",IF('Paste Data Here - Export'!HS31="","",IF('Paste Data Here - Export'!KO31="Y",'Patient level info'!AA31-'Paste Data Here - Export'!HS31,'Paste Data Here - Export'!KQ31-'Paste Data Here - Export'!HS31)))</f>
        <v/>
      </c>
      <c r="AC31" s="100" t="str">
        <f>IF(E31="Yes","",IF(BPT!C31="Record transferred to this team",AA31-C31-(1/6),""))</f>
        <v/>
      </c>
      <c r="AD31" s="100" t="str">
        <f t="shared" si="2"/>
        <v/>
      </c>
      <c r="AE31" s="100" t="str">
        <f t="shared" si="10"/>
        <v/>
      </c>
      <c r="AF31" s="101" t="str">
        <f>IF(AE31="","",IF(Y31="Died same day","Died same day as arrival",IF(AB31="","Did not stay on SU",IF('Paste Data Here - Export'!HR31="ICH","ICU/CCU/HDU",IF(AB31&gt;AE31,100,100*AB31/AE31)))))</f>
        <v/>
      </c>
      <c r="AG31" s="82" t="str">
        <f>IF(E31="Yes","6 Month Transfer",IF(W31="No","Not locked to discharge/transfer",IF(AF31="Did not stay on SU","Not achieved as did not stay on SU",IF('Patient level info'!A31="","",IF(AND(A31=B31,M31="Achieved",P31="Achieved",AF31&gt;=90,AF31&lt;&gt;"Died same day as arrival"),"Achieved",IF(AND(A31&lt;&gt;B31,AF31&gt;=90,M31="Achieved",P31="Achieved"),"Not directly admitted by this team, but achieved criteria at previous team, and achieved 90% of stay on SU whilst at this team",IF(AF31="ICU/CCU/HDU","Admitted to ICU/CCU/HDU",IF(AF31="Died same day as arrival",AF31,IF(AND(AF31&lt;90,M31="Not achieved",P31="Not achieved"),"Not achieved as not direct to SU within 4h, not seen by a consultant within 14h, and less than 90% of stay on SU",IF(AND(AF31&lt;90,M31="Not achieved",P31="Achieved"),"Not achieved as not direct to SU within 4h and less than 90% of stay on SU",IF(AND(AF31&lt;90,M31="Achieved",P31="Not achieved"),"Not achieved as not seen by a consultant within 14h and less than 90% of stay on SU",IF(AND(AF31&gt;=90,M31="Not achieved",P31="Not achieved"),"Not achieved as not direct to SU within 4h and not seen by a consultant within 14h",IF(AND(AF31&gt;=90,M31="Achieved",P31="Not achieved"),"Not achieved as not seen by a consultant within 14h",IF(AF31&lt;90,"Not achieved as less than 90% of stay on SU","Not achieved as not direct to SU within 4h"))))))))))))))</f>
        <v/>
      </c>
    </row>
    <row r="32" spans="1:33" ht="15" customHeight="1" x14ac:dyDescent="0.25">
      <c r="A32" s="89" t="str">
        <f>IF('Paste Data Here - Export'!A32="","",'Paste Data Here - Export'!A32)</f>
        <v/>
      </c>
      <c r="B32" s="90" t="str">
        <f>IF('Paste Data Here - Export'!B32="","",'Paste Data Here - Export'!B32)</f>
        <v/>
      </c>
      <c r="C32" s="91" t="str">
        <f>IF('Paste Data Here - Export'!AR32="Y",'Paste Data Here - Export'!AS32,IF('Paste Data Here - Export'!C32="","",'Paste Data Here - Export'!BA32))</f>
        <v/>
      </c>
      <c r="D32" s="103" t="str">
        <f>IF(B32="","",IF('Paste Data Here - Export'!A32 ='Paste Data Here - Export'!B32, "Yes", "No"))</f>
        <v/>
      </c>
      <c r="E32" s="103" t="str">
        <f>IF(A32="","",IF(AND('Paste Data Here - Export'!P32="",'Paste Data Here - Export'!Q32&lt;&gt;""),"Yes","No"))</f>
        <v/>
      </c>
      <c r="F32" s="104" t="str">
        <f>IF('Paste Data Here - Export'!A32='Paste Data Here - Export'!B32,C32,IF(W32="No","",IF(E32="Yes","6 Month Transfer",'Paste Data Here - Export'!HP32)))</f>
        <v/>
      </c>
      <c r="G32" s="92" t="str">
        <f>IF(B32="","",IF(OR('Paste Data Here - Export'!KB32="Y",'Paste Data Here - Export'!GE32="Y"),"Yes","No"))</f>
        <v/>
      </c>
      <c r="H32" s="93" t="str">
        <f t="shared" si="3"/>
        <v/>
      </c>
      <c r="I32" s="93" t="str">
        <f t="shared" si="4"/>
        <v/>
      </c>
      <c r="J32" s="93" t="str">
        <f t="shared" si="5"/>
        <v/>
      </c>
      <c r="K32" s="125" t="str">
        <f>IF(OR(C32="",'Paste Data Here - Export'!BD32=""),"",1440*('Paste Data Here - Export'!BD32-C32))</f>
        <v/>
      </c>
      <c r="L32" s="93" t="str">
        <f t="shared" si="6"/>
        <v/>
      </c>
      <c r="M32" s="93" t="str">
        <f>IF(AND(L32="Yes",'Paste Data Here - Export'!BC32="SU",'Paste Data Here - Export'!EJ32&lt;&gt;"Y"),"Achieved",IF('Paste Data Here - Export'!EJ32="Y","Not applicable",(IF(AND('Patient level info'!L32="No",'Paste Data Here - Export'!BC32="SU"),"Not achieved",IF('Paste Data Here - Export'!BC32="ICH","Not applicable",IF(OR('Paste Data Here - Export'!BC32="O",'Paste Data Here - Export'!BC32="MAC"),"Not achieved",""))))))</f>
        <v/>
      </c>
      <c r="N32" s="142" t="str">
        <f>IF(B32="","",IF(OR('Paste Data Here - Export'!GN32="PERS",'Paste Data Here - Export'!GN32="TELEM"),'Paste Data Here - Export'!GK32,IF('Paste Data Here - Export'!GO32="","Not seen in person",'Paste Data Here - Export'!GO32)))</f>
        <v/>
      </c>
      <c r="O32" s="125" t="str">
        <f t="shared" si="7"/>
        <v/>
      </c>
      <c r="P32" s="126" t="str">
        <f t="shared" si="8"/>
        <v/>
      </c>
      <c r="Q32" s="95" t="str">
        <f>IF('Paste Data Here - Export'!CR32=TRUE, "Not imaged",IF('Paste Data Here - Export'!AR32="Y","Inpatient stroke",IF('Paste Data Here - Export'!BA32="","",IF('Paste Data Here - Export'!CR32="TRUE","",1440*('Paste Data Here - Export'!CP32-'Paste Data Here - Export'!BA32)))))</f>
        <v/>
      </c>
      <c r="R32" s="95" t="str">
        <f>IF('Paste Data Here - Export'!CR32=TRUE,"Not imaged",IF(OR(C32="",'Paste Data Here - Export'!CP32=""),"",1440*('Paste Data Here - Export'!CP32-C32)))</f>
        <v/>
      </c>
      <c r="S32" s="93" t="str">
        <f>IF(R32&lt;60.5,"Yes",IF('Paste Data Here - Export'!C32="","","No"))</f>
        <v/>
      </c>
      <c r="T32" s="93" t="str">
        <f t="shared" si="0"/>
        <v/>
      </c>
      <c r="U32" s="94" t="str">
        <f>IF(OR(C32="",'Paste Data Here - Export'!DF32=""),"",1440*('Paste Data Here - Export'!DF32-C32))</f>
        <v/>
      </c>
      <c r="V32" s="96" t="str">
        <f t="shared" si="9"/>
        <v/>
      </c>
      <c r="W32" s="97" t="str">
        <f>IF(B32="","",IF('Paste Data Here - Export'!KI32=TRUE,"Yes",IF('Paste Data Here - Export'!L32="","No","Yes")))</f>
        <v/>
      </c>
      <c r="X32" s="98" t="str">
        <f>IF(E32="Yes","6 Month Transfer",IF(AND(W32="Yes",'Paste Data Here - Export'!KM32="D"),"No",IF('Patient level info'!W32="Yes","Yes","")))</f>
        <v/>
      </c>
      <c r="Y32" s="91" t="str">
        <f t="shared" si="1"/>
        <v/>
      </c>
      <c r="Z32" s="99" t="str">
        <f>IF('Paste Data Here - Export'!KQ32="","",IF('Paste Data Here - Export'!KO32="","",'Paste Data Here - Export'!KN32-'Paste Data Here - Export'!KQ32))</f>
        <v/>
      </c>
      <c r="AA32" s="91" t="str">
        <f>IF(AND(W32="Yes",'Paste Data Here - Export'!KM32="D",'Paste Data Here - Export'!KO32="Y"),'Paste Data Here - Export'!KN32+'Patient level info'!AA$3,IF(AND(W32="Yes",'Paste Data Here - Export'!KM32="D",Z32&lt;0),'Paste Data Here - Export'!KQ32,IF(AND(W32="Yes",'Paste Data Here - Export'!KM32="D"),'Paste Data Here - Export'!KN32,IF(X32="Yes",'Paste Data Here - Export'!KS32,""))))</f>
        <v/>
      </c>
      <c r="AB32" s="100" t="str">
        <f>IF(W32="No","",IF('Paste Data Here - Export'!HS32="","",IF('Paste Data Here - Export'!KO32="Y",'Patient level info'!AA32-'Paste Data Here - Export'!HS32,'Paste Data Here - Export'!KQ32-'Paste Data Here - Export'!HS32)))</f>
        <v/>
      </c>
      <c r="AC32" s="100" t="str">
        <f>IF(E32="Yes","",IF(BPT!C32="Record transferred to this team",AA32-C32-(1/6),""))</f>
        <v/>
      </c>
      <c r="AD32" s="100" t="str">
        <f t="shared" si="2"/>
        <v/>
      </c>
      <c r="AE32" s="100" t="str">
        <f t="shared" si="10"/>
        <v/>
      </c>
      <c r="AF32" s="101" t="str">
        <f>IF(AE32="","",IF(Y32="Died same day","Died same day as arrival",IF(AB32="","Did not stay on SU",IF('Paste Data Here - Export'!HR32="ICH","ICU/CCU/HDU",IF(AB32&gt;AE32,100,100*AB32/AE32)))))</f>
        <v/>
      </c>
      <c r="AG32" s="82" t="str">
        <f>IF(E32="Yes","6 Month Transfer",IF(W32="No","Not locked to discharge/transfer",IF(AF32="Did not stay on SU","Not achieved as did not stay on SU",IF('Patient level info'!A32="","",IF(AND(A32=B32,M32="Achieved",P32="Achieved",AF32&gt;=90,AF32&lt;&gt;"Died same day as arrival"),"Achieved",IF(AND(A32&lt;&gt;B32,AF32&gt;=90,M32="Achieved",P32="Achieved"),"Not directly admitted by this team, but achieved criteria at previous team, and achieved 90% of stay on SU whilst at this team",IF(AF32="ICU/CCU/HDU","Admitted to ICU/CCU/HDU",IF(AF32="Died same day as arrival",AF32,IF(AND(AF32&lt;90,M32="Not achieved",P32="Not achieved"),"Not achieved as not direct to SU within 4h, not seen by a consultant within 14h, and less than 90% of stay on SU",IF(AND(AF32&lt;90,M32="Not achieved",P32="Achieved"),"Not achieved as not direct to SU within 4h and less than 90% of stay on SU",IF(AND(AF32&lt;90,M32="Achieved",P32="Not achieved"),"Not achieved as not seen by a consultant within 14h and less than 90% of stay on SU",IF(AND(AF32&gt;=90,M32="Not achieved",P32="Not achieved"),"Not achieved as not direct to SU within 4h and not seen by a consultant within 14h",IF(AND(AF32&gt;=90,M32="Achieved",P32="Not achieved"),"Not achieved as not seen by a consultant within 14h",IF(AF32&lt;90,"Not achieved as less than 90% of stay on SU","Not achieved as not direct to SU within 4h"))))))))))))))</f>
        <v/>
      </c>
    </row>
    <row r="33" spans="1:33" ht="15" customHeight="1" x14ac:dyDescent="0.25">
      <c r="A33" s="89" t="str">
        <f>IF('Paste Data Here - Export'!A33="","",'Paste Data Here - Export'!A33)</f>
        <v/>
      </c>
      <c r="B33" s="90" t="str">
        <f>IF('Paste Data Here - Export'!B33="","",'Paste Data Here - Export'!B33)</f>
        <v/>
      </c>
      <c r="C33" s="91" t="str">
        <f>IF('Paste Data Here - Export'!AR33="Y",'Paste Data Here - Export'!AS33,IF('Paste Data Here - Export'!C33="","",'Paste Data Here - Export'!BA33))</f>
        <v/>
      </c>
      <c r="D33" s="103" t="str">
        <f>IF(B33="","",IF('Paste Data Here - Export'!A33 ='Paste Data Here - Export'!B33, "Yes", "No"))</f>
        <v/>
      </c>
      <c r="E33" s="103" t="str">
        <f>IF(A33="","",IF(AND('Paste Data Here - Export'!P33="",'Paste Data Here - Export'!Q33&lt;&gt;""),"Yes","No"))</f>
        <v/>
      </c>
      <c r="F33" s="104" t="str">
        <f>IF('Paste Data Here - Export'!A33='Paste Data Here - Export'!B33,C33,IF(W33="No","",IF(E33="Yes","6 Month Transfer",'Paste Data Here - Export'!HP33)))</f>
        <v/>
      </c>
      <c r="G33" s="92" t="str">
        <f>IF(B33="","",IF(OR('Paste Data Here - Export'!KB33="Y",'Paste Data Here - Export'!GE33="Y"),"Yes","No"))</f>
        <v/>
      </c>
      <c r="H33" s="93" t="str">
        <f t="shared" si="3"/>
        <v/>
      </c>
      <c r="I33" s="93" t="str">
        <f t="shared" si="4"/>
        <v/>
      </c>
      <c r="J33" s="93" t="str">
        <f t="shared" si="5"/>
        <v/>
      </c>
      <c r="K33" s="125" t="str">
        <f>IF(OR(C33="",'Paste Data Here - Export'!BD33=""),"",1440*('Paste Data Here - Export'!BD33-C33))</f>
        <v/>
      </c>
      <c r="L33" s="93" t="str">
        <f t="shared" si="6"/>
        <v/>
      </c>
      <c r="M33" s="93" t="str">
        <f>IF(AND(L33="Yes",'Paste Data Here - Export'!BC33="SU",'Paste Data Here - Export'!EJ33&lt;&gt;"Y"),"Achieved",IF('Paste Data Here - Export'!EJ33="Y","Not applicable",(IF(AND('Patient level info'!L33="No",'Paste Data Here - Export'!BC33="SU"),"Not achieved",IF('Paste Data Here - Export'!BC33="ICH","Not applicable",IF(OR('Paste Data Here - Export'!BC33="O",'Paste Data Here - Export'!BC33="MAC"),"Not achieved",""))))))</f>
        <v/>
      </c>
      <c r="N33" s="142" t="str">
        <f>IF(B33="","",IF(OR('Paste Data Here - Export'!GN33="PERS",'Paste Data Here - Export'!GN33="TELEM"),'Paste Data Here - Export'!GK33,IF('Paste Data Here - Export'!GO33="","Not seen in person",'Paste Data Here - Export'!GO33)))</f>
        <v/>
      </c>
      <c r="O33" s="125" t="str">
        <f t="shared" si="7"/>
        <v/>
      </c>
      <c r="P33" s="126" t="str">
        <f t="shared" si="8"/>
        <v/>
      </c>
      <c r="Q33" s="95" t="str">
        <f>IF('Paste Data Here - Export'!CR33=TRUE, "Not imaged",IF('Paste Data Here - Export'!AR33="Y","Inpatient stroke",IF('Paste Data Here - Export'!BA33="","",IF('Paste Data Here - Export'!CR33="TRUE","",1440*('Paste Data Here - Export'!CP33-'Paste Data Here - Export'!BA33)))))</f>
        <v/>
      </c>
      <c r="R33" s="95" t="str">
        <f>IF('Paste Data Here - Export'!CR33=TRUE,"Not imaged",IF(OR(C33="",'Paste Data Here - Export'!CP33=""),"",1440*('Paste Data Here - Export'!CP33-C33)))</f>
        <v/>
      </c>
      <c r="S33" s="93" t="str">
        <f>IF(R33&lt;60.5,"Yes",IF('Paste Data Here - Export'!C33="","","No"))</f>
        <v/>
      </c>
      <c r="T33" s="93" t="str">
        <f t="shared" si="0"/>
        <v/>
      </c>
      <c r="U33" s="94" t="str">
        <f>IF(OR(C33="",'Paste Data Here - Export'!DF33=""),"",1440*('Paste Data Here - Export'!DF33-C33))</f>
        <v/>
      </c>
      <c r="V33" s="96" t="str">
        <f t="shared" si="9"/>
        <v/>
      </c>
      <c r="W33" s="97" t="str">
        <f>IF(B33="","",IF('Paste Data Here - Export'!KI33=TRUE,"Yes",IF('Paste Data Here - Export'!L33="","No","Yes")))</f>
        <v/>
      </c>
      <c r="X33" s="98" t="str">
        <f>IF(E33="Yes","6 Month Transfer",IF(AND(W33="Yes",'Paste Data Here - Export'!KM33="D"),"No",IF('Patient level info'!W33="Yes","Yes","")))</f>
        <v/>
      </c>
      <c r="Y33" s="91" t="str">
        <f t="shared" si="1"/>
        <v/>
      </c>
      <c r="Z33" s="99" t="str">
        <f>IF('Paste Data Here - Export'!KQ33="","",IF('Paste Data Here - Export'!KO33="","",'Paste Data Here - Export'!KN33-'Paste Data Here - Export'!KQ33))</f>
        <v/>
      </c>
      <c r="AA33" s="91" t="str">
        <f>IF(AND(W33="Yes",'Paste Data Here - Export'!KM33="D",'Paste Data Here - Export'!KO33="Y"),'Paste Data Here - Export'!KN33+'Patient level info'!AA$3,IF(AND(W33="Yes",'Paste Data Here - Export'!KM33="D",Z33&lt;0),'Paste Data Here - Export'!KQ33,IF(AND(W33="Yes",'Paste Data Here - Export'!KM33="D"),'Paste Data Here - Export'!KN33,IF(X33="Yes",'Paste Data Here - Export'!KS33,""))))</f>
        <v/>
      </c>
      <c r="AB33" s="100" t="str">
        <f>IF(W33="No","",IF('Paste Data Here - Export'!HS33="","",IF('Paste Data Here - Export'!KO33="Y",'Patient level info'!AA33-'Paste Data Here - Export'!HS33,'Paste Data Here - Export'!KQ33-'Paste Data Here - Export'!HS33)))</f>
        <v/>
      </c>
      <c r="AC33" s="100" t="str">
        <f>IF(E33="Yes","",IF(BPT!C33="Record transferred to this team",AA33-C33-(1/6),""))</f>
        <v/>
      </c>
      <c r="AD33" s="100" t="str">
        <f t="shared" si="2"/>
        <v/>
      </c>
      <c r="AE33" s="100" t="str">
        <f t="shared" si="10"/>
        <v/>
      </c>
      <c r="AF33" s="101" t="str">
        <f>IF(AE33="","",IF(Y33="Died same day","Died same day as arrival",IF(AB33="","Did not stay on SU",IF('Paste Data Here - Export'!HR33="ICH","ICU/CCU/HDU",IF(AB33&gt;AE33,100,100*AB33/AE33)))))</f>
        <v/>
      </c>
      <c r="AG33" s="82" t="str">
        <f>IF(E33="Yes","6 Month Transfer",IF(W33="No","Not locked to discharge/transfer",IF(AF33="Did not stay on SU","Not achieved as did not stay on SU",IF('Patient level info'!A33="","",IF(AND(A33=B33,M33="Achieved",P33="Achieved",AF33&gt;=90,AF33&lt;&gt;"Died same day as arrival"),"Achieved",IF(AND(A33&lt;&gt;B33,AF33&gt;=90,M33="Achieved",P33="Achieved"),"Not directly admitted by this team, but achieved criteria at previous team, and achieved 90% of stay on SU whilst at this team",IF(AF33="ICU/CCU/HDU","Admitted to ICU/CCU/HDU",IF(AF33="Died same day as arrival",AF33,IF(AND(AF33&lt;90,M33="Not achieved",P33="Not achieved"),"Not achieved as not direct to SU within 4h, not seen by a consultant within 14h, and less than 90% of stay on SU",IF(AND(AF33&lt;90,M33="Not achieved",P33="Achieved"),"Not achieved as not direct to SU within 4h and less than 90% of stay on SU",IF(AND(AF33&lt;90,M33="Achieved",P33="Not achieved"),"Not achieved as not seen by a consultant within 14h and less than 90% of stay on SU",IF(AND(AF33&gt;=90,M33="Not achieved",P33="Not achieved"),"Not achieved as not direct to SU within 4h and not seen by a consultant within 14h",IF(AND(AF33&gt;=90,M33="Achieved",P33="Not achieved"),"Not achieved as not seen by a consultant within 14h",IF(AF33&lt;90,"Not achieved as less than 90% of stay on SU","Not achieved as not direct to SU within 4h"))))))))))))))</f>
        <v/>
      </c>
    </row>
    <row r="34" spans="1:33" ht="15" customHeight="1" x14ac:dyDescent="0.25">
      <c r="A34" s="89" t="str">
        <f>IF('Paste Data Here - Export'!A34="","",'Paste Data Here - Export'!A34)</f>
        <v/>
      </c>
      <c r="B34" s="90" t="str">
        <f>IF('Paste Data Here - Export'!B34="","",'Paste Data Here - Export'!B34)</f>
        <v/>
      </c>
      <c r="C34" s="91" t="str">
        <f>IF('Paste Data Here - Export'!AR34="Y",'Paste Data Here - Export'!AS34,IF('Paste Data Here - Export'!C34="","",'Paste Data Here - Export'!BA34))</f>
        <v/>
      </c>
      <c r="D34" s="103" t="str">
        <f>IF(B34="","",IF('Paste Data Here - Export'!A34 ='Paste Data Here - Export'!B34, "Yes", "No"))</f>
        <v/>
      </c>
      <c r="E34" s="103" t="str">
        <f>IF(A34="","",IF(AND('Paste Data Here - Export'!P34="",'Paste Data Here - Export'!Q34&lt;&gt;""),"Yes","No"))</f>
        <v/>
      </c>
      <c r="F34" s="104" t="str">
        <f>IF('Paste Data Here - Export'!A34='Paste Data Here - Export'!B34,C34,IF(W34="No","",IF(E34="Yes","6 Month Transfer",'Paste Data Here - Export'!HP34)))</f>
        <v/>
      </c>
      <c r="G34" s="92" t="str">
        <f>IF(B34="","",IF(OR('Paste Data Here - Export'!KB34="Y",'Paste Data Here - Export'!GE34="Y"),"Yes","No"))</f>
        <v/>
      </c>
      <c r="H34" s="93" t="str">
        <f t="shared" si="3"/>
        <v/>
      </c>
      <c r="I34" s="93" t="str">
        <f t="shared" si="4"/>
        <v/>
      </c>
      <c r="J34" s="93" t="str">
        <f t="shared" si="5"/>
        <v/>
      </c>
      <c r="K34" s="125" t="str">
        <f>IF(OR(C34="",'Paste Data Here - Export'!BD34=""),"",1440*('Paste Data Here - Export'!BD34-C34))</f>
        <v/>
      </c>
      <c r="L34" s="93" t="str">
        <f t="shared" si="6"/>
        <v/>
      </c>
      <c r="M34" s="93" t="str">
        <f>IF(AND(L34="Yes",'Paste Data Here - Export'!BC34="SU",'Paste Data Here - Export'!EJ34&lt;&gt;"Y"),"Achieved",IF('Paste Data Here - Export'!EJ34="Y","Not applicable",(IF(AND('Patient level info'!L34="No",'Paste Data Here - Export'!BC34="SU"),"Not achieved",IF('Paste Data Here - Export'!BC34="ICH","Not applicable",IF(OR('Paste Data Here - Export'!BC34="O",'Paste Data Here - Export'!BC34="MAC"),"Not achieved",""))))))</f>
        <v/>
      </c>
      <c r="N34" s="142" t="str">
        <f>IF(B34="","",IF(OR('Paste Data Here - Export'!GN34="PERS",'Paste Data Here - Export'!GN34="TELEM"),'Paste Data Here - Export'!GK34,IF('Paste Data Here - Export'!GO34="","Not seen in person",'Paste Data Here - Export'!GO34)))</f>
        <v/>
      </c>
      <c r="O34" s="125" t="str">
        <f t="shared" si="7"/>
        <v/>
      </c>
      <c r="P34" s="126" t="str">
        <f t="shared" si="8"/>
        <v/>
      </c>
      <c r="Q34" s="95" t="str">
        <f>IF('Paste Data Here - Export'!CR34=TRUE, "Not imaged",IF('Paste Data Here - Export'!AR34="Y","Inpatient stroke",IF('Paste Data Here - Export'!BA34="","",IF('Paste Data Here - Export'!CR34="TRUE","",1440*('Paste Data Here - Export'!CP34-'Paste Data Here - Export'!BA34)))))</f>
        <v/>
      </c>
      <c r="R34" s="95" t="str">
        <f>IF('Paste Data Here - Export'!CR34=TRUE,"Not imaged",IF(OR(C34="",'Paste Data Here - Export'!CP34=""),"",1440*('Paste Data Here - Export'!CP34-C34)))</f>
        <v/>
      </c>
      <c r="S34" s="93" t="str">
        <f>IF(R34&lt;60.5,"Yes",IF('Paste Data Here - Export'!C34="","","No"))</f>
        <v/>
      </c>
      <c r="T34" s="93" t="str">
        <f t="shared" si="0"/>
        <v/>
      </c>
      <c r="U34" s="94" t="str">
        <f>IF(OR(C34="",'Paste Data Here - Export'!DF34=""),"",1440*('Paste Data Here - Export'!DF34-C34))</f>
        <v/>
      </c>
      <c r="V34" s="96" t="str">
        <f t="shared" si="9"/>
        <v/>
      </c>
      <c r="W34" s="97" t="str">
        <f>IF(B34="","",IF('Paste Data Here - Export'!KI34=TRUE,"Yes",IF('Paste Data Here - Export'!L34="","No","Yes")))</f>
        <v/>
      </c>
      <c r="X34" s="98" t="str">
        <f>IF(E34="Yes","6 Month Transfer",IF(AND(W34="Yes",'Paste Data Here - Export'!KM34="D"),"No",IF('Patient level info'!W34="Yes","Yes","")))</f>
        <v/>
      </c>
      <c r="Y34" s="91" t="str">
        <f t="shared" si="1"/>
        <v/>
      </c>
      <c r="Z34" s="99" t="str">
        <f>IF('Paste Data Here - Export'!KQ34="","",IF('Paste Data Here - Export'!KO34="","",'Paste Data Here - Export'!KN34-'Paste Data Here - Export'!KQ34))</f>
        <v/>
      </c>
      <c r="AA34" s="91" t="str">
        <f>IF(AND(W34="Yes",'Paste Data Here - Export'!KM34="D",'Paste Data Here - Export'!KO34="Y"),'Paste Data Here - Export'!KN34+'Patient level info'!AA$3,IF(AND(W34="Yes",'Paste Data Here - Export'!KM34="D",Z34&lt;0),'Paste Data Here - Export'!KQ34,IF(AND(W34="Yes",'Paste Data Here - Export'!KM34="D"),'Paste Data Here - Export'!KN34,IF(X34="Yes",'Paste Data Here - Export'!KS34,""))))</f>
        <v/>
      </c>
      <c r="AB34" s="100" t="str">
        <f>IF(W34="No","",IF('Paste Data Here - Export'!HS34="","",IF('Paste Data Here - Export'!KO34="Y",'Patient level info'!AA34-'Paste Data Here - Export'!HS34,'Paste Data Here - Export'!KQ34-'Paste Data Here - Export'!HS34)))</f>
        <v/>
      </c>
      <c r="AC34" s="100" t="str">
        <f>IF(E34="Yes","",IF(BPT!C34="Record transferred to this team",AA34-C34-(1/6),""))</f>
        <v/>
      </c>
      <c r="AD34" s="100" t="str">
        <f t="shared" si="2"/>
        <v/>
      </c>
      <c r="AE34" s="100" t="str">
        <f t="shared" si="10"/>
        <v/>
      </c>
      <c r="AF34" s="101" t="str">
        <f>IF(AE34="","",IF(Y34="Died same day","Died same day as arrival",IF(AB34="","Did not stay on SU",IF('Paste Data Here - Export'!HR34="ICH","ICU/CCU/HDU",IF(AB34&gt;AE34,100,100*AB34/AE34)))))</f>
        <v/>
      </c>
      <c r="AG34" s="82" t="str">
        <f>IF(E34="Yes","6 Month Transfer",IF(W34="No","Not locked to discharge/transfer",IF(AF34="Did not stay on SU","Not achieved as did not stay on SU",IF('Patient level info'!A34="","",IF(AND(A34=B34,M34="Achieved",P34="Achieved",AF34&gt;=90,AF34&lt;&gt;"Died same day as arrival"),"Achieved",IF(AND(A34&lt;&gt;B34,AF34&gt;=90,M34="Achieved",P34="Achieved"),"Not directly admitted by this team, but achieved criteria at previous team, and achieved 90% of stay on SU whilst at this team",IF(AF34="ICU/CCU/HDU","Admitted to ICU/CCU/HDU",IF(AF34="Died same day as arrival",AF34,IF(AND(AF34&lt;90,M34="Not achieved",P34="Not achieved"),"Not achieved as not direct to SU within 4h, not seen by a consultant within 14h, and less than 90% of stay on SU",IF(AND(AF34&lt;90,M34="Not achieved",P34="Achieved"),"Not achieved as not direct to SU within 4h and less than 90% of stay on SU",IF(AND(AF34&lt;90,M34="Achieved",P34="Not achieved"),"Not achieved as not seen by a consultant within 14h and less than 90% of stay on SU",IF(AND(AF34&gt;=90,M34="Not achieved",P34="Not achieved"),"Not achieved as not direct to SU within 4h and not seen by a consultant within 14h",IF(AND(AF34&gt;=90,M34="Achieved",P34="Not achieved"),"Not achieved as not seen by a consultant within 14h",IF(AF34&lt;90,"Not achieved as less than 90% of stay on SU","Not achieved as not direct to SU within 4h"))))))))))))))</f>
        <v/>
      </c>
    </row>
    <row r="35" spans="1:33" ht="15" customHeight="1" x14ac:dyDescent="0.25">
      <c r="A35" s="89" t="str">
        <f>IF('Paste Data Here - Export'!A35="","",'Paste Data Here - Export'!A35)</f>
        <v/>
      </c>
      <c r="B35" s="90" t="str">
        <f>IF('Paste Data Here - Export'!B35="","",'Paste Data Here - Export'!B35)</f>
        <v/>
      </c>
      <c r="C35" s="91" t="str">
        <f>IF('Paste Data Here - Export'!AR35="Y",'Paste Data Here - Export'!AS35,IF('Paste Data Here - Export'!C35="","",'Paste Data Here - Export'!BA35))</f>
        <v/>
      </c>
      <c r="D35" s="103" t="str">
        <f>IF(B35="","",IF('Paste Data Here - Export'!A35 ='Paste Data Here - Export'!B35, "Yes", "No"))</f>
        <v/>
      </c>
      <c r="E35" s="103" t="str">
        <f>IF(A35="","",IF(AND('Paste Data Here - Export'!P35="",'Paste Data Here - Export'!Q35&lt;&gt;""),"Yes","No"))</f>
        <v/>
      </c>
      <c r="F35" s="104" t="str">
        <f>IF('Paste Data Here - Export'!A35='Paste Data Here - Export'!B35,C35,IF(W35="No","",IF(E35="Yes","6 Month Transfer",'Paste Data Here - Export'!HP35)))</f>
        <v/>
      </c>
      <c r="G35" s="92" t="str">
        <f>IF(B35="","",IF(OR('Paste Data Here - Export'!KB35="Y",'Paste Data Here - Export'!GE35="Y"),"Yes","No"))</f>
        <v/>
      </c>
      <c r="H35" s="93" t="str">
        <f t="shared" si="3"/>
        <v/>
      </c>
      <c r="I35" s="93" t="str">
        <f t="shared" si="4"/>
        <v/>
      </c>
      <c r="J35" s="93" t="str">
        <f t="shared" si="5"/>
        <v/>
      </c>
      <c r="K35" s="125" t="str">
        <f>IF(OR(C35="",'Paste Data Here - Export'!BD35=""),"",1440*('Paste Data Here - Export'!BD35-C35))</f>
        <v/>
      </c>
      <c r="L35" s="93" t="str">
        <f t="shared" si="6"/>
        <v/>
      </c>
      <c r="M35" s="93" t="str">
        <f>IF(AND(L35="Yes",'Paste Data Here - Export'!BC35="SU",'Paste Data Here - Export'!EJ35&lt;&gt;"Y"),"Achieved",IF('Paste Data Here - Export'!EJ35="Y","Not applicable",(IF(AND('Patient level info'!L35="No",'Paste Data Here - Export'!BC35="SU"),"Not achieved",IF('Paste Data Here - Export'!BC35="ICH","Not applicable",IF(OR('Paste Data Here - Export'!BC35="O",'Paste Data Here - Export'!BC35="MAC"),"Not achieved",""))))))</f>
        <v/>
      </c>
      <c r="N35" s="142" t="str">
        <f>IF(B35="","",IF(OR('Paste Data Here - Export'!GN35="PERS",'Paste Data Here - Export'!GN35="TELEM"),'Paste Data Here - Export'!GK35,IF('Paste Data Here - Export'!GO35="","Not seen in person",'Paste Data Here - Export'!GO35)))</f>
        <v/>
      </c>
      <c r="O35" s="125" t="str">
        <f t="shared" si="7"/>
        <v/>
      </c>
      <c r="P35" s="126" t="str">
        <f t="shared" si="8"/>
        <v/>
      </c>
      <c r="Q35" s="95" t="str">
        <f>IF('Paste Data Here - Export'!CR35=TRUE, "Not imaged",IF('Paste Data Here - Export'!AR35="Y","Inpatient stroke",IF('Paste Data Here - Export'!BA35="","",IF('Paste Data Here - Export'!CR35="TRUE","",1440*('Paste Data Here - Export'!CP35-'Paste Data Here - Export'!BA35)))))</f>
        <v/>
      </c>
      <c r="R35" s="95" t="str">
        <f>IF('Paste Data Here - Export'!CR35=TRUE,"Not imaged",IF(OR(C35="",'Paste Data Here - Export'!CP35=""),"",1440*('Paste Data Here - Export'!CP35-C35)))</f>
        <v/>
      </c>
      <c r="S35" s="93" t="str">
        <f>IF(R35&lt;60.5,"Yes",IF('Paste Data Here - Export'!C35="","","No"))</f>
        <v/>
      </c>
      <c r="T35" s="93" t="str">
        <f t="shared" si="0"/>
        <v/>
      </c>
      <c r="U35" s="94" t="str">
        <f>IF(OR(C35="",'Paste Data Here - Export'!DF35=""),"",1440*('Paste Data Here - Export'!DF35-C35))</f>
        <v/>
      </c>
      <c r="V35" s="96" t="str">
        <f t="shared" si="9"/>
        <v/>
      </c>
      <c r="W35" s="97" t="str">
        <f>IF(B35="","",IF('Paste Data Here - Export'!KI35=TRUE,"Yes",IF('Paste Data Here - Export'!L35="","No","Yes")))</f>
        <v/>
      </c>
      <c r="X35" s="98" t="str">
        <f>IF(E35="Yes","6 Month Transfer",IF(AND(W35="Yes",'Paste Data Here - Export'!KM35="D"),"No",IF('Patient level info'!W35="Yes","Yes","")))</f>
        <v/>
      </c>
      <c r="Y35" s="91" t="str">
        <f t="shared" si="1"/>
        <v/>
      </c>
      <c r="Z35" s="99" t="str">
        <f>IF('Paste Data Here - Export'!KQ35="","",IF('Paste Data Here - Export'!KO35="","",'Paste Data Here - Export'!KN35-'Paste Data Here - Export'!KQ35))</f>
        <v/>
      </c>
      <c r="AA35" s="91" t="str">
        <f>IF(AND(W35="Yes",'Paste Data Here - Export'!KM35="D",'Paste Data Here - Export'!KO35="Y"),'Paste Data Here - Export'!KN35+'Patient level info'!AA$3,IF(AND(W35="Yes",'Paste Data Here - Export'!KM35="D",Z35&lt;0),'Paste Data Here - Export'!KQ35,IF(AND(W35="Yes",'Paste Data Here - Export'!KM35="D"),'Paste Data Here - Export'!KN35,IF(X35="Yes",'Paste Data Here - Export'!KS35,""))))</f>
        <v/>
      </c>
      <c r="AB35" s="100" t="str">
        <f>IF(W35="No","",IF('Paste Data Here - Export'!HS35="","",IF('Paste Data Here - Export'!KO35="Y",'Patient level info'!AA35-'Paste Data Here - Export'!HS35,'Paste Data Here - Export'!KQ35-'Paste Data Here - Export'!HS35)))</f>
        <v/>
      </c>
      <c r="AC35" s="100" t="str">
        <f>IF(E35="Yes","",IF(BPT!C35="Record transferred to this team",AA35-C35-(1/6),""))</f>
        <v/>
      </c>
      <c r="AD35" s="100" t="str">
        <f t="shared" si="2"/>
        <v/>
      </c>
      <c r="AE35" s="100" t="str">
        <f t="shared" si="10"/>
        <v/>
      </c>
      <c r="AF35" s="101" t="str">
        <f>IF(AE35="","",IF(Y35="Died same day","Died same day as arrival",IF(AB35="","Did not stay on SU",IF('Paste Data Here - Export'!HR35="ICH","ICU/CCU/HDU",IF(AB35&gt;AE35,100,100*AB35/AE35)))))</f>
        <v/>
      </c>
      <c r="AG35" s="82" t="str">
        <f>IF(E35="Yes","6 Month Transfer",IF(W35="No","Not locked to discharge/transfer",IF(AF35="Did not stay on SU","Not achieved as did not stay on SU",IF('Patient level info'!A35="","",IF(AND(A35=B35,M35="Achieved",P35="Achieved",AF35&gt;=90,AF35&lt;&gt;"Died same day as arrival"),"Achieved",IF(AND(A35&lt;&gt;B35,AF35&gt;=90,M35="Achieved",P35="Achieved"),"Not directly admitted by this team, but achieved criteria at previous team, and achieved 90% of stay on SU whilst at this team",IF(AF35="ICU/CCU/HDU","Admitted to ICU/CCU/HDU",IF(AF35="Died same day as arrival",AF35,IF(AND(AF35&lt;90,M35="Not achieved",P35="Not achieved"),"Not achieved as not direct to SU within 4h, not seen by a consultant within 14h, and less than 90% of stay on SU",IF(AND(AF35&lt;90,M35="Not achieved",P35="Achieved"),"Not achieved as not direct to SU within 4h and less than 90% of stay on SU",IF(AND(AF35&lt;90,M35="Achieved",P35="Not achieved"),"Not achieved as not seen by a consultant within 14h and less than 90% of stay on SU",IF(AND(AF35&gt;=90,M35="Not achieved",P35="Not achieved"),"Not achieved as not direct to SU within 4h and not seen by a consultant within 14h",IF(AND(AF35&gt;=90,M35="Achieved",P35="Not achieved"),"Not achieved as not seen by a consultant within 14h",IF(AF35&lt;90,"Not achieved as less than 90% of stay on SU","Not achieved as not direct to SU within 4h"))))))))))))))</f>
        <v/>
      </c>
    </row>
    <row r="36" spans="1:33" ht="15" customHeight="1" x14ac:dyDescent="0.25">
      <c r="A36" s="89" t="str">
        <f>IF('Paste Data Here - Export'!A36="","",'Paste Data Here - Export'!A36)</f>
        <v/>
      </c>
      <c r="B36" s="90" t="str">
        <f>IF('Paste Data Here - Export'!B36="","",'Paste Data Here - Export'!B36)</f>
        <v/>
      </c>
      <c r="C36" s="91" t="str">
        <f>IF('Paste Data Here - Export'!AR36="Y",'Paste Data Here - Export'!AS36,IF('Paste Data Here - Export'!C36="","",'Paste Data Here - Export'!BA36))</f>
        <v/>
      </c>
      <c r="D36" s="103" t="str">
        <f>IF(B36="","",IF('Paste Data Here - Export'!A36 ='Paste Data Here - Export'!B36, "Yes", "No"))</f>
        <v/>
      </c>
      <c r="E36" s="103" t="str">
        <f>IF(A36="","",IF(AND('Paste Data Here - Export'!P36="",'Paste Data Here - Export'!Q36&lt;&gt;""),"Yes","No"))</f>
        <v/>
      </c>
      <c r="F36" s="104" t="str">
        <f>IF('Paste Data Here - Export'!A36='Paste Data Here - Export'!B36,C36,IF(W36="No","",IF(E36="Yes","6 Month Transfer",'Paste Data Here - Export'!HP36)))</f>
        <v/>
      </c>
      <c r="G36" s="92" t="str">
        <f>IF(B36="","",IF(OR('Paste Data Here - Export'!KB36="Y",'Paste Data Here - Export'!GE36="Y"),"Yes","No"))</f>
        <v/>
      </c>
      <c r="H36" s="93" t="str">
        <f t="shared" si="3"/>
        <v/>
      </c>
      <c r="I36" s="93" t="str">
        <f t="shared" si="4"/>
        <v/>
      </c>
      <c r="J36" s="93" t="str">
        <f t="shared" si="5"/>
        <v/>
      </c>
      <c r="K36" s="125" t="str">
        <f>IF(OR(C36="",'Paste Data Here - Export'!BD36=""),"",1440*('Paste Data Here - Export'!BD36-C36))</f>
        <v/>
      </c>
      <c r="L36" s="93" t="str">
        <f t="shared" si="6"/>
        <v/>
      </c>
      <c r="M36" s="93" t="str">
        <f>IF(AND(L36="Yes",'Paste Data Here - Export'!BC36="SU",'Paste Data Here - Export'!EJ36&lt;&gt;"Y"),"Achieved",IF('Paste Data Here - Export'!EJ36="Y","Not applicable",(IF(AND('Patient level info'!L36="No",'Paste Data Here - Export'!BC36="SU"),"Not achieved",IF('Paste Data Here - Export'!BC36="ICH","Not applicable",IF(OR('Paste Data Here - Export'!BC36="O",'Paste Data Here - Export'!BC36="MAC"),"Not achieved",""))))))</f>
        <v/>
      </c>
      <c r="N36" s="142" t="str">
        <f>IF(B36="","",IF(OR('Paste Data Here - Export'!GN36="PERS",'Paste Data Here - Export'!GN36="TELEM"),'Paste Data Here - Export'!GK36,IF('Paste Data Here - Export'!GO36="","Not seen in person",'Paste Data Here - Export'!GO36)))</f>
        <v/>
      </c>
      <c r="O36" s="125" t="str">
        <f t="shared" si="7"/>
        <v/>
      </c>
      <c r="P36" s="126" t="str">
        <f t="shared" si="8"/>
        <v/>
      </c>
      <c r="Q36" s="95" t="str">
        <f>IF('Paste Data Here - Export'!CR36=TRUE, "Not imaged",IF('Paste Data Here - Export'!AR36="Y","Inpatient stroke",IF('Paste Data Here - Export'!BA36="","",IF('Paste Data Here - Export'!CR36="TRUE","",1440*('Paste Data Here - Export'!CP36-'Paste Data Here - Export'!BA36)))))</f>
        <v/>
      </c>
      <c r="R36" s="95" t="str">
        <f>IF('Paste Data Here - Export'!CR36=TRUE,"Not imaged",IF(OR(C36="",'Paste Data Here - Export'!CP36=""),"",1440*('Paste Data Here - Export'!CP36-C36)))</f>
        <v/>
      </c>
      <c r="S36" s="93" t="str">
        <f>IF(R36&lt;60.5,"Yes",IF('Paste Data Here - Export'!C36="","","No"))</f>
        <v/>
      </c>
      <c r="T36" s="93" t="str">
        <f t="shared" si="0"/>
        <v/>
      </c>
      <c r="U36" s="94" t="str">
        <f>IF(OR(C36="",'Paste Data Here - Export'!DF36=""),"",1440*('Paste Data Here - Export'!DF36-C36))</f>
        <v/>
      </c>
      <c r="V36" s="96" t="str">
        <f t="shared" si="9"/>
        <v/>
      </c>
      <c r="W36" s="97" t="str">
        <f>IF(B36="","",IF('Paste Data Here - Export'!KI36=TRUE,"Yes",IF('Paste Data Here - Export'!L36="","No","Yes")))</f>
        <v/>
      </c>
      <c r="X36" s="98" t="str">
        <f>IF(E36="Yes","6 Month Transfer",IF(AND(W36="Yes",'Paste Data Here - Export'!KM36="D"),"No",IF('Patient level info'!W36="Yes","Yes","")))</f>
        <v/>
      </c>
      <c r="Y36" s="91" t="str">
        <f t="shared" si="1"/>
        <v/>
      </c>
      <c r="Z36" s="99" t="str">
        <f>IF('Paste Data Here - Export'!KQ36="","",IF('Paste Data Here - Export'!KO36="","",'Paste Data Here - Export'!KN36-'Paste Data Here - Export'!KQ36))</f>
        <v/>
      </c>
      <c r="AA36" s="91" t="str">
        <f>IF(AND(W36="Yes",'Paste Data Here - Export'!KM36="D",'Paste Data Here - Export'!KO36="Y"),'Paste Data Here - Export'!KN36+'Patient level info'!AA$3,IF(AND(W36="Yes",'Paste Data Here - Export'!KM36="D",Z36&lt;0),'Paste Data Here - Export'!KQ36,IF(AND(W36="Yes",'Paste Data Here - Export'!KM36="D"),'Paste Data Here - Export'!KN36,IF(X36="Yes",'Paste Data Here - Export'!KS36,""))))</f>
        <v/>
      </c>
      <c r="AB36" s="100" t="str">
        <f>IF(W36="No","",IF('Paste Data Here - Export'!HS36="","",IF('Paste Data Here - Export'!KO36="Y",'Patient level info'!AA36-'Paste Data Here - Export'!HS36,'Paste Data Here - Export'!KQ36-'Paste Data Here - Export'!HS36)))</f>
        <v/>
      </c>
      <c r="AC36" s="100" t="str">
        <f>IF(E36="Yes","",IF(BPT!C36="Record transferred to this team",AA36-C36-(1/6),""))</f>
        <v/>
      </c>
      <c r="AD36" s="100" t="str">
        <f t="shared" si="2"/>
        <v/>
      </c>
      <c r="AE36" s="100" t="str">
        <f t="shared" si="10"/>
        <v/>
      </c>
      <c r="AF36" s="101" t="str">
        <f>IF(AE36="","",IF(Y36="Died same day","Died same day as arrival",IF(AB36="","Did not stay on SU",IF('Paste Data Here - Export'!HR36="ICH","ICU/CCU/HDU",IF(AB36&gt;AE36,100,100*AB36/AE36)))))</f>
        <v/>
      </c>
      <c r="AG36" s="82" t="str">
        <f>IF(E36="Yes","6 Month Transfer",IF(W36="No","Not locked to discharge/transfer",IF(AF36="Did not stay on SU","Not achieved as did not stay on SU",IF('Patient level info'!A36="","",IF(AND(A36=B36,M36="Achieved",P36="Achieved",AF36&gt;=90,AF36&lt;&gt;"Died same day as arrival"),"Achieved",IF(AND(A36&lt;&gt;B36,AF36&gt;=90,M36="Achieved",P36="Achieved"),"Not directly admitted by this team, but achieved criteria at previous team, and achieved 90% of stay on SU whilst at this team",IF(AF36="ICU/CCU/HDU","Admitted to ICU/CCU/HDU",IF(AF36="Died same day as arrival",AF36,IF(AND(AF36&lt;90,M36="Not achieved",P36="Not achieved"),"Not achieved as not direct to SU within 4h, not seen by a consultant within 14h, and less than 90% of stay on SU",IF(AND(AF36&lt;90,M36="Not achieved",P36="Achieved"),"Not achieved as not direct to SU within 4h and less than 90% of stay on SU",IF(AND(AF36&lt;90,M36="Achieved",P36="Not achieved"),"Not achieved as not seen by a consultant within 14h and less than 90% of stay on SU",IF(AND(AF36&gt;=90,M36="Not achieved",P36="Not achieved"),"Not achieved as not direct to SU within 4h and not seen by a consultant within 14h",IF(AND(AF36&gt;=90,M36="Achieved",P36="Not achieved"),"Not achieved as not seen by a consultant within 14h",IF(AF36&lt;90,"Not achieved as less than 90% of stay on SU","Not achieved as not direct to SU within 4h"))))))))))))))</f>
        <v/>
      </c>
    </row>
    <row r="37" spans="1:33" ht="15" customHeight="1" x14ac:dyDescent="0.25">
      <c r="A37" s="89" t="str">
        <f>IF('Paste Data Here - Export'!A37="","",'Paste Data Here - Export'!A37)</f>
        <v/>
      </c>
      <c r="B37" s="90" t="str">
        <f>IF('Paste Data Here - Export'!B37="","",'Paste Data Here - Export'!B37)</f>
        <v/>
      </c>
      <c r="C37" s="91" t="str">
        <f>IF('Paste Data Here - Export'!AR37="Y",'Paste Data Here - Export'!AS37,IF('Paste Data Here - Export'!C37="","",'Paste Data Here - Export'!BA37))</f>
        <v/>
      </c>
      <c r="D37" s="103" t="str">
        <f>IF(B37="","",IF('Paste Data Here - Export'!A37 ='Paste Data Here - Export'!B37, "Yes", "No"))</f>
        <v/>
      </c>
      <c r="E37" s="103" t="str">
        <f>IF(A37="","",IF(AND('Paste Data Here - Export'!P37="",'Paste Data Here - Export'!Q37&lt;&gt;""),"Yes","No"))</f>
        <v/>
      </c>
      <c r="F37" s="104" t="str">
        <f>IF('Paste Data Here - Export'!A37='Paste Data Here - Export'!B37,C37,IF(W37="No","",IF(E37="Yes","6 Month Transfer",'Paste Data Here - Export'!HP37)))</f>
        <v/>
      </c>
      <c r="G37" s="92" t="str">
        <f>IF(B37="","",IF(OR('Paste Data Here - Export'!KB37="Y",'Paste Data Here - Export'!GE37="Y"),"Yes","No"))</f>
        <v/>
      </c>
      <c r="H37" s="93" t="str">
        <f t="shared" si="3"/>
        <v/>
      </c>
      <c r="I37" s="93" t="str">
        <f t="shared" si="4"/>
        <v/>
      </c>
      <c r="J37" s="93" t="str">
        <f t="shared" si="5"/>
        <v/>
      </c>
      <c r="K37" s="125" t="str">
        <f>IF(OR(C37="",'Paste Data Here - Export'!BD37=""),"",1440*('Paste Data Here - Export'!BD37-C37))</f>
        <v/>
      </c>
      <c r="L37" s="93" t="str">
        <f t="shared" si="6"/>
        <v/>
      </c>
      <c r="M37" s="93" t="str">
        <f>IF(AND(L37="Yes",'Paste Data Here - Export'!BC37="SU",'Paste Data Here - Export'!EJ37&lt;&gt;"Y"),"Achieved",IF('Paste Data Here - Export'!EJ37="Y","Not applicable",(IF(AND('Patient level info'!L37="No",'Paste Data Here - Export'!BC37="SU"),"Not achieved",IF('Paste Data Here - Export'!BC37="ICH","Not applicable",IF(OR('Paste Data Here - Export'!BC37="O",'Paste Data Here - Export'!BC37="MAC"),"Not achieved",""))))))</f>
        <v/>
      </c>
      <c r="N37" s="142" t="str">
        <f>IF(B37="","",IF(OR('Paste Data Here - Export'!GN37="PERS",'Paste Data Here - Export'!GN37="TELEM"),'Paste Data Here - Export'!GK37,IF('Paste Data Here - Export'!GO37="","Not seen in person",'Paste Data Here - Export'!GO37)))</f>
        <v/>
      </c>
      <c r="O37" s="125" t="str">
        <f t="shared" si="7"/>
        <v/>
      </c>
      <c r="P37" s="126" t="str">
        <f t="shared" si="8"/>
        <v/>
      </c>
      <c r="Q37" s="95" t="str">
        <f>IF('Paste Data Here - Export'!CR37=TRUE, "Not imaged",IF('Paste Data Here - Export'!AR37="Y","Inpatient stroke",IF('Paste Data Here - Export'!BA37="","",IF('Paste Data Here - Export'!CR37="TRUE","",1440*('Paste Data Here - Export'!CP37-'Paste Data Here - Export'!BA37)))))</f>
        <v/>
      </c>
      <c r="R37" s="95" t="str">
        <f>IF('Paste Data Here - Export'!CR37=TRUE,"Not imaged",IF(OR(C37="",'Paste Data Here - Export'!CP37=""),"",1440*('Paste Data Here - Export'!CP37-C37)))</f>
        <v/>
      </c>
      <c r="S37" s="93" t="str">
        <f>IF(R37&lt;60.5,"Yes",IF('Paste Data Here - Export'!C37="","","No"))</f>
        <v/>
      </c>
      <c r="T37" s="93" t="str">
        <f t="shared" si="0"/>
        <v/>
      </c>
      <c r="U37" s="94" t="str">
        <f>IF(OR(C37="",'Paste Data Here - Export'!DF37=""),"",1440*('Paste Data Here - Export'!DF37-C37))</f>
        <v/>
      </c>
      <c r="V37" s="96" t="str">
        <f t="shared" si="9"/>
        <v/>
      </c>
      <c r="W37" s="97" t="str">
        <f>IF(B37="","",IF('Paste Data Here - Export'!KI37=TRUE,"Yes",IF('Paste Data Here - Export'!L37="","No","Yes")))</f>
        <v/>
      </c>
      <c r="X37" s="98" t="str">
        <f>IF(E37="Yes","6 Month Transfer",IF(AND(W37="Yes",'Paste Data Here - Export'!KM37="D"),"No",IF('Patient level info'!W37="Yes","Yes","")))</f>
        <v/>
      </c>
      <c r="Y37" s="91" t="str">
        <f t="shared" si="1"/>
        <v/>
      </c>
      <c r="Z37" s="99" t="str">
        <f>IF('Paste Data Here - Export'!KQ37="","",IF('Paste Data Here - Export'!KO37="","",'Paste Data Here - Export'!KN37-'Paste Data Here - Export'!KQ37))</f>
        <v/>
      </c>
      <c r="AA37" s="91" t="str">
        <f>IF(AND(W37="Yes",'Paste Data Here - Export'!KM37="D",'Paste Data Here - Export'!KO37="Y"),'Paste Data Here - Export'!KN37+'Patient level info'!AA$3,IF(AND(W37="Yes",'Paste Data Here - Export'!KM37="D",Z37&lt;0),'Paste Data Here - Export'!KQ37,IF(AND(W37="Yes",'Paste Data Here - Export'!KM37="D"),'Paste Data Here - Export'!KN37,IF(X37="Yes",'Paste Data Here - Export'!KS37,""))))</f>
        <v/>
      </c>
      <c r="AB37" s="100" t="str">
        <f>IF(W37="No","",IF('Paste Data Here - Export'!HS37="","",IF('Paste Data Here - Export'!KO37="Y",'Patient level info'!AA37-'Paste Data Here - Export'!HS37,'Paste Data Here - Export'!KQ37-'Paste Data Here - Export'!HS37)))</f>
        <v/>
      </c>
      <c r="AC37" s="100" t="str">
        <f>IF(E37="Yes","",IF(BPT!C37="Record transferred to this team",AA37-C37-(1/6),""))</f>
        <v/>
      </c>
      <c r="AD37" s="100" t="str">
        <f t="shared" si="2"/>
        <v/>
      </c>
      <c r="AE37" s="100" t="str">
        <f t="shared" si="10"/>
        <v/>
      </c>
      <c r="AF37" s="101" t="str">
        <f>IF(AE37="","",IF(Y37="Died same day","Died same day as arrival",IF(AB37="","Did not stay on SU",IF('Paste Data Here - Export'!HR37="ICH","ICU/CCU/HDU",IF(AB37&gt;AE37,100,100*AB37/AE37)))))</f>
        <v/>
      </c>
      <c r="AG37" s="82" t="str">
        <f>IF(E37="Yes","6 Month Transfer",IF(W37="No","Not locked to discharge/transfer",IF(AF37="Did not stay on SU","Not achieved as did not stay on SU",IF('Patient level info'!A37="","",IF(AND(A37=B37,M37="Achieved",P37="Achieved",AF37&gt;=90,AF37&lt;&gt;"Died same day as arrival"),"Achieved",IF(AND(A37&lt;&gt;B37,AF37&gt;=90,M37="Achieved",P37="Achieved"),"Not directly admitted by this team, but achieved criteria at previous team, and achieved 90% of stay on SU whilst at this team",IF(AF37="ICU/CCU/HDU","Admitted to ICU/CCU/HDU",IF(AF37="Died same day as arrival",AF37,IF(AND(AF37&lt;90,M37="Not achieved",P37="Not achieved"),"Not achieved as not direct to SU within 4h, not seen by a consultant within 14h, and less than 90% of stay on SU",IF(AND(AF37&lt;90,M37="Not achieved",P37="Achieved"),"Not achieved as not direct to SU within 4h and less than 90% of stay on SU",IF(AND(AF37&lt;90,M37="Achieved",P37="Not achieved"),"Not achieved as not seen by a consultant within 14h and less than 90% of stay on SU",IF(AND(AF37&gt;=90,M37="Not achieved",P37="Not achieved"),"Not achieved as not direct to SU within 4h and not seen by a consultant within 14h",IF(AND(AF37&gt;=90,M37="Achieved",P37="Not achieved"),"Not achieved as not seen by a consultant within 14h",IF(AF37&lt;90,"Not achieved as less than 90% of stay on SU","Not achieved as not direct to SU within 4h"))))))))))))))</f>
        <v/>
      </c>
    </row>
    <row r="38" spans="1:33" ht="15" customHeight="1" x14ac:dyDescent="0.25">
      <c r="A38" s="89" t="str">
        <f>IF('Paste Data Here - Export'!A38="","",'Paste Data Here - Export'!A38)</f>
        <v/>
      </c>
      <c r="B38" s="90" t="str">
        <f>IF('Paste Data Here - Export'!B38="","",'Paste Data Here - Export'!B38)</f>
        <v/>
      </c>
      <c r="C38" s="91" t="str">
        <f>IF('Paste Data Here - Export'!AR38="Y",'Paste Data Here - Export'!AS38,IF('Paste Data Here - Export'!C38="","",'Paste Data Here - Export'!BA38))</f>
        <v/>
      </c>
      <c r="D38" s="103" t="str">
        <f>IF(B38="","",IF('Paste Data Here - Export'!A38 ='Paste Data Here - Export'!B38, "Yes", "No"))</f>
        <v/>
      </c>
      <c r="E38" s="103" t="str">
        <f>IF(A38="","",IF(AND('Paste Data Here - Export'!P38="",'Paste Data Here - Export'!Q38&lt;&gt;""),"Yes","No"))</f>
        <v/>
      </c>
      <c r="F38" s="104" t="str">
        <f>IF('Paste Data Here - Export'!A38='Paste Data Here - Export'!B38,C38,IF(W38="No","",IF(E38="Yes","6 Month Transfer",'Paste Data Here - Export'!HP38)))</f>
        <v/>
      </c>
      <c r="G38" s="92" t="str">
        <f>IF(B38="","",IF(OR('Paste Data Here - Export'!KB38="Y",'Paste Data Here - Export'!GE38="Y"),"Yes","No"))</f>
        <v/>
      </c>
      <c r="H38" s="93" t="str">
        <f t="shared" si="3"/>
        <v/>
      </c>
      <c r="I38" s="93" t="str">
        <f t="shared" si="4"/>
        <v/>
      </c>
      <c r="J38" s="93" t="str">
        <f t="shared" si="5"/>
        <v/>
      </c>
      <c r="K38" s="125" t="str">
        <f>IF(OR(C38="",'Paste Data Here - Export'!BD38=""),"",1440*('Paste Data Here - Export'!BD38-C38))</f>
        <v/>
      </c>
      <c r="L38" s="93" t="str">
        <f t="shared" si="6"/>
        <v/>
      </c>
      <c r="M38" s="93" t="str">
        <f>IF(AND(L38="Yes",'Paste Data Here - Export'!BC38="SU",'Paste Data Here - Export'!EJ38&lt;&gt;"Y"),"Achieved",IF('Paste Data Here - Export'!EJ38="Y","Not applicable",(IF(AND('Patient level info'!L38="No",'Paste Data Here - Export'!BC38="SU"),"Not achieved",IF('Paste Data Here - Export'!BC38="ICH","Not applicable",IF(OR('Paste Data Here - Export'!BC38="O",'Paste Data Here - Export'!BC38="MAC"),"Not achieved",""))))))</f>
        <v/>
      </c>
      <c r="N38" s="142" t="str">
        <f>IF(B38="","",IF(OR('Paste Data Here - Export'!GN38="PERS",'Paste Data Here - Export'!GN38="TELEM"),'Paste Data Here - Export'!GK38,IF('Paste Data Here - Export'!GO38="","Not seen in person",'Paste Data Here - Export'!GO38)))</f>
        <v/>
      </c>
      <c r="O38" s="125" t="str">
        <f t="shared" si="7"/>
        <v/>
      </c>
      <c r="P38" s="126" t="str">
        <f t="shared" si="8"/>
        <v/>
      </c>
      <c r="Q38" s="95" t="str">
        <f>IF('Paste Data Here - Export'!CR38=TRUE, "Not imaged",IF('Paste Data Here - Export'!AR38="Y","Inpatient stroke",IF('Paste Data Here - Export'!BA38="","",IF('Paste Data Here - Export'!CR38="TRUE","",1440*('Paste Data Here - Export'!CP38-'Paste Data Here - Export'!BA38)))))</f>
        <v/>
      </c>
      <c r="R38" s="95" t="str">
        <f>IF('Paste Data Here - Export'!CR38=TRUE,"Not imaged",IF(OR(C38="",'Paste Data Here - Export'!CP38=""),"",1440*('Paste Data Here - Export'!CP38-C38)))</f>
        <v/>
      </c>
      <c r="S38" s="93" t="str">
        <f>IF(R38&lt;60.5,"Yes",IF('Paste Data Here - Export'!C38="","","No"))</f>
        <v/>
      </c>
      <c r="T38" s="93" t="str">
        <f t="shared" si="0"/>
        <v/>
      </c>
      <c r="U38" s="94" t="str">
        <f>IF(OR(C38="",'Paste Data Here - Export'!DF38=""),"",1440*('Paste Data Here - Export'!DF38-C38))</f>
        <v/>
      </c>
      <c r="V38" s="96" t="str">
        <f t="shared" si="9"/>
        <v/>
      </c>
      <c r="W38" s="97" t="str">
        <f>IF(B38="","",IF('Paste Data Here - Export'!KI38=TRUE,"Yes",IF('Paste Data Here - Export'!L38="","No","Yes")))</f>
        <v/>
      </c>
      <c r="X38" s="98" t="str">
        <f>IF(E38="Yes","6 Month Transfer",IF(AND(W38="Yes",'Paste Data Here - Export'!KM38="D"),"No",IF('Patient level info'!W38="Yes","Yes","")))</f>
        <v/>
      </c>
      <c r="Y38" s="91" t="str">
        <f t="shared" si="1"/>
        <v/>
      </c>
      <c r="Z38" s="99" t="str">
        <f>IF('Paste Data Here - Export'!KQ38="","",IF('Paste Data Here - Export'!KO38="","",'Paste Data Here - Export'!KN38-'Paste Data Here - Export'!KQ38))</f>
        <v/>
      </c>
      <c r="AA38" s="91" t="str">
        <f>IF(AND(W38="Yes",'Paste Data Here - Export'!KM38="D",'Paste Data Here - Export'!KO38="Y"),'Paste Data Here - Export'!KN38+'Patient level info'!AA$3,IF(AND(W38="Yes",'Paste Data Here - Export'!KM38="D",Z38&lt;0),'Paste Data Here - Export'!KQ38,IF(AND(W38="Yes",'Paste Data Here - Export'!KM38="D"),'Paste Data Here - Export'!KN38,IF(X38="Yes",'Paste Data Here - Export'!KS38,""))))</f>
        <v/>
      </c>
      <c r="AB38" s="100" t="str">
        <f>IF(W38="No","",IF('Paste Data Here - Export'!HS38="","",IF('Paste Data Here - Export'!KO38="Y",'Patient level info'!AA38-'Paste Data Here - Export'!HS38,'Paste Data Here - Export'!KQ38-'Paste Data Here - Export'!HS38)))</f>
        <v/>
      </c>
      <c r="AC38" s="100" t="str">
        <f>IF(E38="Yes","",IF(BPT!C38="Record transferred to this team",AA38-C38-(1/6),""))</f>
        <v/>
      </c>
      <c r="AD38" s="100" t="str">
        <f t="shared" si="2"/>
        <v/>
      </c>
      <c r="AE38" s="100" t="str">
        <f t="shared" si="10"/>
        <v/>
      </c>
      <c r="AF38" s="101" t="str">
        <f>IF(AE38="","",IF(Y38="Died same day","Died same day as arrival",IF(AB38="","Did not stay on SU",IF('Paste Data Here - Export'!HR38="ICH","ICU/CCU/HDU",IF(AB38&gt;AE38,100,100*AB38/AE38)))))</f>
        <v/>
      </c>
      <c r="AG38" s="82" t="str">
        <f>IF(E38="Yes","6 Month Transfer",IF(W38="No","Not locked to discharge/transfer",IF(AF38="Did not stay on SU","Not achieved as did not stay on SU",IF('Patient level info'!A38="","",IF(AND(A38=B38,M38="Achieved",P38="Achieved",AF38&gt;=90,AF38&lt;&gt;"Died same day as arrival"),"Achieved",IF(AND(A38&lt;&gt;B38,AF38&gt;=90,M38="Achieved",P38="Achieved"),"Not directly admitted by this team, but achieved criteria at previous team, and achieved 90% of stay on SU whilst at this team",IF(AF38="ICU/CCU/HDU","Admitted to ICU/CCU/HDU",IF(AF38="Died same day as arrival",AF38,IF(AND(AF38&lt;90,M38="Not achieved",P38="Not achieved"),"Not achieved as not direct to SU within 4h, not seen by a consultant within 14h, and less than 90% of stay on SU",IF(AND(AF38&lt;90,M38="Not achieved",P38="Achieved"),"Not achieved as not direct to SU within 4h and less than 90% of stay on SU",IF(AND(AF38&lt;90,M38="Achieved",P38="Not achieved"),"Not achieved as not seen by a consultant within 14h and less than 90% of stay on SU",IF(AND(AF38&gt;=90,M38="Not achieved",P38="Not achieved"),"Not achieved as not direct to SU within 4h and not seen by a consultant within 14h",IF(AND(AF38&gt;=90,M38="Achieved",P38="Not achieved"),"Not achieved as not seen by a consultant within 14h",IF(AF38&lt;90,"Not achieved as less than 90% of stay on SU","Not achieved as not direct to SU within 4h"))))))))))))))</f>
        <v/>
      </c>
    </row>
    <row r="39" spans="1:33" ht="15" customHeight="1" x14ac:dyDescent="0.25">
      <c r="A39" s="89" t="str">
        <f>IF('Paste Data Here - Export'!A39="","",'Paste Data Here - Export'!A39)</f>
        <v/>
      </c>
      <c r="B39" s="90" t="str">
        <f>IF('Paste Data Here - Export'!B39="","",'Paste Data Here - Export'!B39)</f>
        <v/>
      </c>
      <c r="C39" s="91" t="str">
        <f>IF('Paste Data Here - Export'!AR39="Y",'Paste Data Here - Export'!AS39,IF('Paste Data Here - Export'!C39="","",'Paste Data Here - Export'!BA39))</f>
        <v/>
      </c>
      <c r="D39" s="103" t="str">
        <f>IF(B39="","",IF('Paste Data Here - Export'!A39 ='Paste Data Here - Export'!B39, "Yes", "No"))</f>
        <v/>
      </c>
      <c r="E39" s="103" t="str">
        <f>IF(A39="","",IF(AND('Paste Data Here - Export'!P39="",'Paste Data Here - Export'!Q39&lt;&gt;""),"Yes","No"))</f>
        <v/>
      </c>
      <c r="F39" s="104" t="str">
        <f>IF('Paste Data Here - Export'!A39='Paste Data Here - Export'!B39,C39,IF(W39="No","",IF(E39="Yes","6 Month Transfer",'Paste Data Here - Export'!HP39)))</f>
        <v/>
      </c>
      <c r="G39" s="92" t="str">
        <f>IF(B39="","",IF(OR('Paste Data Here - Export'!KB39="Y",'Paste Data Here - Export'!GE39="Y"),"Yes","No"))</f>
        <v/>
      </c>
      <c r="H39" s="93" t="str">
        <f t="shared" si="3"/>
        <v/>
      </c>
      <c r="I39" s="93" t="str">
        <f t="shared" si="4"/>
        <v/>
      </c>
      <c r="J39" s="93" t="str">
        <f t="shared" si="5"/>
        <v/>
      </c>
      <c r="K39" s="125" t="str">
        <f>IF(OR(C39="",'Paste Data Here - Export'!BD39=""),"",1440*('Paste Data Here - Export'!BD39-C39))</f>
        <v/>
      </c>
      <c r="L39" s="93" t="str">
        <f t="shared" si="6"/>
        <v/>
      </c>
      <c r="M39" s="93" t="str">
        <f>IF(AND(L39="Yes",'Paste Data Here - Export'!BC39="SU",'Paste Data Here - Export'!EJ39&lt;&gt;"Y"),"Achieved",IF('Paste Data Here - Export'!EJ39="Y","Not applicable",(IF(AND('Patient level info'!L39="No",'Paste Data Here - Export'!BC39="SU"),"Not achieved",IF('Paste Data Here - Export'!BC39="ICH","Not applicable",IF(OR('Paste Data Here - Export'!BC39="O",'Paste Data Here - Export'!BC39="MAC"),"Not achieved",""))))))</f>
        <v/>
      </c>
      <c r="N39" s="142" t="str">
        <f>IF(B39="","",IF(OR('Paste Data Here - Export'!GN39="PERS",'Paste Data Here - Export'!GN39="TELEM"),'Paste Data Here - Export'!GK39,IF('Paste Data Here - Export'!GO39="","Not seen in person",'Paste Data Here - Export'!GO39)))</f>
        <v/>
      </c>
      <c r="O39" s="125" t="str">
        <f t="shared" si="7"/>
        <v/>
      </c>
      <c r="P39" s="126" t="str">
        <f t="shared" si="8"/>
        <v/>
      </c>
      <c r="Q39" s="95" t="str">
        <f>IF('Paste Data Here - Export'!CR39=TRUE, "Not imaged",IF('Paste Data Here - Export'!AR39="Y","Inpatient stroke",IF('Paste Data Here - Export'!BA39="","",IF('Paste Data Here - Export'!CR39="TRUE","",1440*('Paste Data Here - Export'!CP39-'Paste Data Here - Export'!BA39)))))</f>
        <v/>
      </c>
      <c r="R39" s="95" t="str">
        <f>IF('Paste Data Here - Export'!CR39=TRUE,"Not imaged",IF(OR(C39="",'Paste Data Here - Export'!CP39=""),"",1440*('Paste Data Here - Export'!CP39-C39)))</f>
        <v/>
      </c>
      <c r="S39" s="93" t="str">
        <f>IF(R39&lt;60.5,"Yes",IF('Paste Data Here - Export'!C39="","","No"))</f>
        <v/>
      </c>
      <c r="T39" s="93" t="str">
        <f t="shared" si="0"/>
        <v/>
      </c>
      <c r="U39" s="94" t="str">
        <f>IF(OR(C39="",'Paste Data Here - Export'!DF39=""),"",1440*('Paste Data Here - Export'!DF39-C39))</f>
        <v/>
      </c>
      <c r="V39" s="96" t="str">
        <f t="shared" si="9"/>
        <v/>
      </c>
      <c r="W39" s="97" t="str">
        <f>IF(B39="","",IF('Paste Data Here - Export'!KI39=TRUE,"Yes",IF('Paste Data Here - Export'!L39="","No","Yes")))</f>
        <v/>
      </c>
      <c r="X39" s="98" t="str">
        <f>IF(E39="Yes","6 Month Transfer",IF(AND(W39="Yes",'Paste Data Here - Export'!KM39="D"),"No",IF('Patient level info'!W39="Yes","Yes","")))</f>
        <v/>
      </c>
      <c r="Y39" s="91" t="str">
        <f t="shared" si="1"/>
        <v/>
      </c>
      <c r="Z39" s="99" t="str">
        <f>IF('Paste Data Here - Export'!KQ39="","",IF('Paste Data Here - Export'!KO39="","",'Paste Data Here - Export'!KN39-'Paste Data Here - Export'!KQ39))</f>
        <v/>
      </c>
      <c r="AA39" s="91" t="str">
        <f>IF(AND(W39="Yes",'Paste Data Here - Export'!KM39="D",'Paste Data Here - Export'!KO39="Y"),'Paste Data Here - Export'!KN39+'Patient level info'!AA$3,IF(AND(W39="Yes",'Paste Data Here - Export'!KM39="D",Z39&lt;0),'Paste Data Here - Export'!KQ39,IF(AND(W39="Yes",'Paste Data Here - Export'!KM39="D"),'Paste Data Here - Export'!KN39,IF(X39="Yes",'Paste Data Here - Export'!KS39,""))))</f>
        <v/>
      </c>
      <c r="AB39" s="100" t="str">
        <f>IF(W39="No","",IF('Paste Data Here - Export'!HS39="","",IF('Paste Data Here - Export'!KO39="Y",'Patient level info'!AA39-'Paste Data Here - Export'!HS39,'Paste Data Here - Export'!KQ39-'Paste Data Here - Export'!HS39)))</f>
        <v/>
      </c>
      <c r="AC39" s="100" t="str">
        <f>IF(E39="Yes","",IF(BPT!C39="Record transferred to this team",AA39-C39-(1/6),""))</f>
        <v/>
      </c>
      <c r="AD39" s="100" t="str">
        <f t="shared" si="2"/>
        <v/>
      </c>
      <c r="AE39" s="100" t="str">
        <f t="shared" si="10"/>
        <v/>
      </c>
      <c r="AF39" s="101" t="str">
        <f>IF(AE39="","",IF(Y39="Died same day","Died same day as arrival",IF(AB39="","Did not stay on SU",IF('Paste Data Here - Export'!HR39="ICH","ICU/CCU/HDU",IF(AB39&gt;AE39,100,100*AB39/AE39)))))</f>
        <v/>
      </c>
      <c r="AG39" s="82" t="str">
        <f>IF(E39="Yes","6 Month Transfer",IF(W39="No","Not locked to discharge/transfer",IF(AF39="Did not stay on SU","Not achieved as did not stay on SU",IF('Patient level info'!A39="","",IF(AND(A39=B39,M39="Achieved",P39="Achieved",AF39&gt;=90,AF39&lt;&gt;"Died same day as arrival"),"Achieved",IF(AND(A39&lt;&gt;B39,AF39&gt;=90,M39="Achieved",P39="Achieved"),"Not directly admitted by this team, but achieved criteria at previous team, and achieved 90% of stay on SU whilst at this team",IF(AF39="ICU/CCU/HDU","Admitted to ICU/CCU/HDU",IF(AF39="Died same day as arrival",AF39,IF(AND(AF39&lt;90,M39="Not achieved",P39="Not achieved"),"Not achieved as not direct to SU within 4h, not seen by a consultant within 14h, and less than 90% of stay on SU",IF(AND(AF39&lt;90,M39="Not achieved",P39="Achieved"),"Not achieved as not direct to SU within 4h and less than 90% of stay on SU",IF(AND(AF39&lt;90,M39="Achieved",P39="Not achieved"),"Not achieved as not seen by a consultant within 14h and less than 90% of stay on SU",IF(AND(AF39&gt;=90,M39="Not achieved",P39="Not achieved"),"Not achieved as not direct to SU within 4h and not seen by a consultant within 14h",IF(AND(AF39&gt;=90,M39="Achieved",P39="Not achieved"),"Not achieved as not seen by a consultant within 14h",IF(AF39&lt;90,"Not achieved as less than 90% of stay on SU","Not achieved as not direct to SU within 4h"))))))))))))))</f>
        <v/>
      </c>
    </row>
    <row r="40" spans="1:33" ht="15" customHeight="1" x14ac:dyDescent="0.25">
      <c r="A40" s="89" t="str">
        <f>IF('Paste Data Here - Export'!A40="","",'Paste Data Here - Export'!A40)</f>
        <v/>
      </c>
      <c r="B40" s="90" t="str">
        <f>IF('Paste Data Here - Export'!B40="","",'Paste Data Here - Export'!B40)</f>
        <v/>
      </c>
      <c r="C40" s="91" t="str">
        <f>IF('Paste Data Here - Export'!AR40="Y",'Paste Data Here - Export'!AS40,IF('Paste Data Here - Export'!C40="","",'Paste Data Here - Export'!BA40))</f>
        <v/>
      </c>
      <c r="D40" s="103" t="str">
        <f>IF(B40="","",IF('Paste Data Here - Export'!A40 ='Paste Data Here - Export'!B40, "Yes", "No"))</f>
        <v/>
      </c>
      <c r="E40" s="103" t="str">
        <f>IF(A40="","",IF(AND('Paste Data Here - Export'!P40="",'Paste Data Here - Export'!Q40&lt;&gt;""),"Yes","No"))</f>
        <v/>
      </c>
      <c r="F40" s="104" t="str">
        <f>IF('Paste Data Here - Export'!A40='Paste Data Here - Export'!B40,C40,IF(W40="No","",IF(E40="Yes","6 Month Transfer",'Paste Data Here - Export'!HP40)))</f>
        <v/>
      </c>
      <c r="G40" s="92" t="str">
        <f>IF(B40="","",IF(OR('Paste Data Here - Export'!KB40="Y",'Paste Data Here - Export'!GE40="Y"),"Yes","No"))</f>
        <v/>
      </c>
      <c r="H40" s="93" t="str">
        <f t="shared" si="3"/>
        <v/>
      </c>
      <c r="I40" s="93" t="str">
        <f t="shared" si="4"/>
        <v/>
      </c>
      <c r="J40" s="93" t="str">
        <f t="shared" si="5"/>
        <v/>
      </c>
      <c r="K40" s="125" t="str">
        <f>IF(OR(C40="",'Paste Data Here - Export'!BD40=""),"",1440*('Paste Data Here - Export'!BD40-C40))</f>
        <v/>
      </c>
      <c r="L40" s="93" t="str">
        <f t="shared" si="6"/>
        <v/>
      </c>
      <c r="M40" s="93" t="str">
        <f>IF(AND(L40="Yes",'Paste Data Here - Export'!BC40="SU",'Paste Data Here - Export'!EJ40&lt;&gt;"Y"),"Achieved",IF('Paste Data Here - Export'!EJ40="Y","Not applicable",(IF(AND('Patient level info'!L40="No",'Paste Data Here - Export'!BC40="SU"),"Not achieved",IF('Paste Data Here - Export'!BC40="ICH","Not applicable",IF(OR('Paste Data Here - Export'!BC40="O",'Paste Data Here - Export'!BC40="MAC"),"Not achieved",""))))))</f>
        <v/>
      </c>
      <c r="N40" s="142" t="str">
        <f>IF(B40="","",IF(OR('Paste Data Here - Export'!GN40="PERS",'Paste Data Here - Export'!GN40="TELEM"),'Paste Data Here - Export'!GK40,IF('Paste Data Here - Export'!GO40="","Not seen in person",'Paste Data Here - Export'!GO40)))</f>
        <v/>
      </c>
      <c r="O40" s="125" t="str">
        <f t="shared" si="7"/>
        <v/>
      </c>
      <c r="P40" s="126" t="str">
        <f t="shared" si="8"/>
        <v/>
      </c>
      <c r="Q40" s="95" t="str">
        <f>IF('Paste Data Here - Export'!CR40=TRUE, "Not imaged",IF('Paste Data Here - Export'!AR40="Y","Inpatient stroke",IF('Paste Data Here - Export'!BA40="","",IF('Paste Data Here - Export'!CR40="TRUE","",1440*('Paste Data Here - Export'!CP40-'Paste Data Here - Export'!BA40)))))</f>
        <v/>
      </c>
      <c r="R40" s="95" t="str">
        <f>IF('Paste Data Here - Export'!CR40=TRUE,"Not imaged",IF(OR(C40="",'Paste Data Here - Export'!CP40=""),"",1440*('Paste Data Here - Export'!CP40-C40)))</f>
        <v/>
      </c>
      <c r="S40" s="93" t="str">
        <f>IF(R40&lt;60.5,"Yes",IF('Paste Data Here - Export'!C40="","","No"))</f>
        <v/>
      </c>
      <c r="T40" s="93" t="str">
        <f t="shared" si="0"/>
        <v/>
      </c>
      <c r="U40" s="94" t="str">
        <f>IF(OR(C40="",'Paste Data Here - Export'!DF40=""),"",1440*('Paste Data Here - Export'!DF40-C40))</f>
        <v/>
      </c>
      <c r="V40" s="96" t="str">
        <f t="shared" si="9"/>
        <v/>
      </c>
      <c r="W40" s="97" t="str">
        <f>IF(B40="","",IF('Paste Data Here - Export'!KI40=TRUE,"Yes",IF('Paste Data Here - Export'!L40="","No","Yes")))</f>
        <v/>
      </c>
      <c r="X40" s="98" t="str">
        <f>IF(E40="Yes","6 Month Transfer",IF(AND(W40="Yes",'Paste Data Here - Export'!KM40="D"),"No",IF('Patient level info'!W40="Yes","Yes","")))</f>
        <v/>
      </c>
      <c r="Y40" s="91" t="str">
        <f t="shared" si="1"/>
        <v/>
      </c>
      <c r="Z40" s="99" t="str">
        <f>IF('Paste Data Here - Export'!KQ40="","",IF('Paste Data Here - Export'!KO40="","",'Paste Data Here - Export'!KN40-'Paste Data Here - Export'!KQ40))</f>
        <v/>
      </c>
      <c r="AA40" s="91" t="str">
        <f>IF(AND(W40="Yes",'Paste Data Here - Export'!KM40="D",'Paste Data Here - Export'!KO40="Y"),'Paste Data Here - Export'!KN40+'Patient level info'!AA$3,IF(AND(W40="Yes",'Paste Data Here - Export'!KM40="D",Z40&lt;0),'Paste Data Here - Export'!KQ40,IF(AND(W40="Yes",'Paste Data Here - Export'!KM40="D"),'Paste Data Here - Export'!KN40,IF(X40="Yes",'Paste Data Here - Export'!KS40,""))))</f>
        <v/>
      </c>
      <c r="AB40" s="100" t="str">
        <f>IF(W40="No","",IF('Paste Data Here - Export'!HS40="","",IF('Paste Data Here - Export'!KO40="Y",'Patient level info'!AA40-'Paste Data Here - Export'!HS40,'Paste Data Here - Export'!KQ40-'Paste Data Here - Export'!HS40)))</f>
        <v/>
      </c>
      <c r="AC40" s="100" t="str">
        <f>IF(E40="Yes","",IF(BPT!C40="Record transferred to this team",AA40-C40-(1/6),""))</f>
        <v/>
      </c>
      <c r="AD40" s="100" t="str">
        <f t="shared" si="2"/>
        <v/>
      </c>
      <c r="AE40" s="100" t="str">
        <f t="shared" si="10"/>
        <v/>
      </c>
      <c r="AF40" s="101" t="str">
        <f>IF(AE40="","",IF(Y40="Died same day","Died same day as arrival",IF(AB40="","Did not stay on SU",IF('Paste Data Here - Export'!HR40="ICH","ICU/CCU/HDU",IF(AB40&gt;AE40,100,100*AB40/AE40)))))</f>
        <v/>
      </c>
      <c r="AG40" s="82" t="str">
        <f>IF(E40="Yes","6 Month Transfer",IF(W40="No","Not locked to discharge/transfer",IF(AF40="Did not stay on SU","Not achieved as did not stay on SU",IF('Patient level info'!A40="","",IF(AND(A40=B40,M40="Achieved",P40="Achieved",AF40&gt;=90,AF40&lt;&gt;"Died same day as arrival"),"Achieved",IF(AND(A40&lt;&gt;B40,AF40&gt;=90,M40="Achieved",P40="Achieved"),"Not directly admitted by this team, but achieved criteria at previous team, and achieved 90% of stay on SU whilst at this team",IF(AF40="ICU/CCU/HDU","Admitted to ICU/CCU/HDU",IF(AF40="Died same day as arrival",AF40,IF(AND(AF40&lt;90,M40="Not achieved",P40="Not achieved"),"Not achieved as not direct to SU within 4h, not seen by a consultant within 14h, and less than 90% of stay on SU",IF(AND(AF40&lt;90,M40="Not achieved",P40="Achieved"),"Not achieved as not direct to SU within 4h and less than 90% of stay on SU",IF(AND(AF40&lt;90,M40="Achieved",P40="Not achieved"),"Not achieved as not seen by a consultant within 14h and less than 90% of stay on SU",IF(AND(AF40&gt;=90,M40="Not achieved",P40="Not achieved"),"Not achieved as not direct to SU within 4h and not seen by a consultant within 14h",IF(AND(AF40&gt;=90,M40="Achieved",P40="Not achieved"),"Not achieved as not seen by a consultant within 14h",IF(AF40&lt;90,"Not achieved as less than 90% of stay on SU","Not achieved as not direct to SU within 4h"))))))))))))))</f>
        <v/>
      </c>
    </row>
    <row r="41" spans="1:33" ht="15" customHeight="1" x14ac:dyDescent="0.25">
      <c r="A41" s="89" t="str">
        <f>IF('Paste Data Here - Export'!A41="","",'Paste Data Here - Export'!A41)</f>
        <v/>
      </c>
      <c r="B41" s="90" t="str">
        <f>IF('Paste Data Here - Export'!B41="","",'Paste Data Here - Export'!B41)</f>
        <v/>
      </c>
      <c r="C41" s="91" t="str">
        <f>IF('Paste Data Here - Export'!AR41="Y",'Paste Data Here - Export'!AS41,IF('Paste Data Here - Export'!C41="","",'Paste Data Here - Export'!BA41))</f>
        <v/>
      </c>
      <c r="D41" s="103" t="str">
        <f>IF(B41="","",IF('Paste Data Here - Export'!A41 ='Paste Data Here - Export'!B41, "Yes", "No"))</f>
        <v/>
      </c>
      <c r="E41" s="103" t="str">
        <f>IF(A41="","",IF(AND('Paste Data Here - Export'!P41="",'Paste Data Here - Export'!Q41&lt;&gt;""),"Yes","No"))</f>
        <v/>
      </c>
      <c r="F41" s="104" t="str">
        <f>IF('Paste Data Here - Export'!A41='Paste Data Here - Export'!B41,C41,IF(W41="No","",IF(E41="Yes","6 Month Transfer",'Paste Data Here - Export'!HP41)))</f>
        <v/>
      </c>
      <c r="G41" s="92" t="str">
        <f>IF(B41="","",IF(OR('Paste Data Here - Export'!KB41="Y",'Paste Data Here - Export'!GE41="Y"),"Yes","No"))</f>
        <v/>
      </c>
      <c r="H41" s="93" t="str">
        <f t="shared" si="3"/>
        <v/>
      </c>
      <c r="I41" s="93" t="str">
        <f t="shared" si="4"/>
        <v/>
      </c>
      <c r="J41" s="93" t="str">
        <f t="shared" si="5"/>
        <v/>
      </c>
      <c r="K41" s="125" t="str">
        <f>IF(OR(C41="",'Paste Data Here - Export'!BD41=""),"",1440*('Paste Data Here - Export'!BD41-C41))</f>
        <v/>
      </c>
      <c r="L41" s="93" t="str">
        <f t="shared" si="6"/>
        <v/>
      </c>
      <c r="M41" s="93" t="str">
        <f>IF(AND(L41="Yes",'Paste Data Here - Export'!BC41="SU",'Paste Data Here - Export'!EJ41&lt;&gt;"Y"),"Achieved",IF('Paste Data Here - Export'!EJ41="Y","Not applicable",(IF(AND('Patient level info'!L41="No",'Paste Data Here - Export'!BC41="SU"),"Not achieved",IF('Paste Data Here - Export'!BC41="ICH","Not applicable",IF(OR('Paste Data Here - Export'!BC41="O",'Paste Data Here - Export'!BC41="MAC"),"Not achieved",""))))))</f>
        <v/>
      </c>
      <c r="N41" s="142" t="str">
        <f>IF(B41="","",IF(OR('Paste Data Here - Export'!GN41="PERS",'Paste Data Here - Export'!GN41="TELEM"),'Paste Data Here - Export'!GK41,IF('Paste Data Here - Export'!GO41="","Not seen in person",'Paste Data Here - Export'!GO41)))</f>
        <v/>
      </c>
      <c r="O41" s="125" t="str">
        <f t="shared" si="7"/>
        <v/>
      </c>
      <c r="P41" s="126" t="str">
        <f t="shared" si="8"/>
        <v/>
      </c>
      <c r="Q41" s="95" t="str">
        <f>IF('Paste Data Here - Export'!CR41=TRUE, "Not imaged",IF('Paste Data Here - Export'!AR41="Y","Inpatient stroke",IF('Paste Data Here - Export'!BA41="","",IF('Paste Data Here - Export'!CR41="TRUE","",1440*('Paste Data Here - Export'!CP41-'Paste Data Here - Export'!BA41)))))</f>
        <v/>
      </c>
      <c r="R41" s="95" t="str">
        <f>IF('Paste Data Here - Export'!CR41=TRUE,"Not imaged",IF(OR(C41="",'Paste Data Here - Export'!CP41=""),"",1440*('Paste Data Here - Export'!CP41-C41)))</f>
        <v/>
      </c>
      <c r="S41" s="93" t="str">
        <f>IF(R41&lt;60.5,"Yes",IF('Paste Data Here - Export'!C41="","","No"))</f>
        <v/>
      </c>
      <c r="T41" s="93" t="str">
        <f t="shared" si="0"/>
        <v/>
      </c>
      <c r="U41" s="94" t="str">
        <f>IF(OR(C41="",'Paste Data Here - Export'!DF41=""),"",1440*('Paste Data Here - Export'!DF41-C41))</f>
        <v/>
      </c>
      <c r="V41" s="96" t="str">
        <f t="shared" si="9"/>
        <v/>
      </c>
      <c r="W41" s="97" t="str">
        <f>IF(B41="","",IF('Paste Data Here - Export'!KI41=TRUE,"Yes",IF('Paste Data Here - Export'!L41="","No","Yes")))</f>
        <v/>
      </c>
      <c r="X41" s="98" t="str">
        <f>IF(E41="Yes","6 Month Transfer",IF(AND(W41="Yes",'Paste Data Here - Export'!KM41="D"),"No",IF('Patient level info'!W41="Yes","Yes","")))</f>
        <v/>
      </c>
      <c r="Y41" s="91" t="str">
        <f t="shared" si="1"/>
        <v/>
      </c>
      <c r="Z41" s="99" t="str">
        <f>IF('Paste Data Here - Export'!KQ41="","",IF('Paste Data Here - Export'!KO41="","",'Paste Data Here - Export'!KN41-'Paste Data Here - Export'!KQ41))</f>
        <v/>
      </c>
      <c r="AA41" s="91" t="str">
        <f>IF(AND(W41="Yes",'Paste Data Here - Export'!KM41="D",'Paste Data Here - Export'!KO41="Y"),'Paste Data Here - Export'!KN41+'Patient level info'!AA$3,IF(AND(W41="Yes",'Paste Data Here - Export'!KM41="D",Z41&lt;0),'Paste Data Here - Export'!KQ41,IF(AND(W41="Yes",'Paste Data Here - Export'!KM41="D"),'Paste Data Here - Export'!KN41,IF(X41="Yes",'Paste Data Here - Export'!KS41,""))))</f>
        <v/>
      </c>
      <c r="AB41" s="100" t="str">
        <f>IF(W41="No","",IF('Paste Data Here - Export'!HS41="","",IF('Paste Data Here - Export'!KO41="Y",'Patient level info'!AA41-'Paste Data Here - Export'!HS41,'Paste Data Here - Export'!KQ41-'Paste Data Here - Export'!HS41)))</f>
        <v/>
      </c>
      <c r="AC41" s="100" t="str">
        <f>IF(E41="Yes","",IF(BPT!C41="Record transferred to this team",AA41-C41-(1/6),""))</f>
        <v/>
      </c>
      <c r="AD41" s="100" t="str">
        <f t="shared" si="2"/>
        <v/>
      </c>
      <c r="AE41" s="100" t="str">
        <f t="shared" si="10"/>
        <v/>
      </c>
      <c r="AF41" s="101" t="str">
        <f>IF(AE41="","",IF(Y41="Died same day","Died same day as arrival",IF(AB41="","Did not stay on SU",IF('Paste Data Here - Export'!HR41="ICH","ICU/CCU/HDU",IF(AB41&gt;AE41,100,100*AB41/AE41)))))</f>
        <v/>
      </c>
      <c r="AG41" s="82" t="str">
        <f>IF(E41="Yes","6 Month Transfer",IF(W41="No","Not locked to discharge/transfer",IF(AF41="Did not stay on SU","Not achieved as did not stay on SU",IF('Patient level info'!A41="","",IF(AND(A41=B41,M41="Achieved",P41="Achieved",AF41&gt;=90,AF41&lt;&gt;"Died same day as arrival"),"Achieved",IF(AND(A41&lt;&gt;B41,AF41&gt;=90,M41="Achieved",P41="Achieved"),"Not directly admitted by this team, but achieved criteria at previous team, and achieved 90% of stay on SU whilst at this team",IF(AF41="ICU/CCU/HDU","Admitted to ICU/CCU/HDU",IF(AF41="Died same day as arrival",AF41,IF(AND(AF41&lt;90,M41="Not achieved",P41="Not achieved"),"Not achieved as not direct to SU within 4h, not seen by a consultant within 14h, and less than 90% of stay on SU",IF(AND(AF41&lt;90,M41="Not achieved",P41="Achieved"),"Not achieved as not direct to SU within 4h and less than 90% of stay on SU",IF(AND(AF41&lt;90,M41="Achieved",P41="Not achieved"),"Not achieved as not seen by a consultant within 14h and less than 90% of stay on SU",IF(AND(AF41&gt;=90,M41="Not achieved",P41="Not achieved"),"Not achieved as not direct to SU within 4h and not seen by a consultant within 14h",IF(AND(AF41&gt;=90,M41="Achieved",P41="Not achieved"),"Not achieved as not seen by a consultant within 14h",IF(AF41&lt;90,"Not achieved as less than 90% of stay on SU","Not achieved as not direct to SU within 4h"))))))))))))))</f>
        <v/>
      </c>
    </row>
    <row r="42" spans="1:33" ht="15" customHeight="1" x14ac:dyDescent="0.25">
      <c r="A42" s="89" t="str">
        <f>IF('Paste Data Here - Export'!A42="","",'Paste Data Here - Export'!A42)</f>
        <v/>
      </c>
      <c r="B42" s="90" t="str">
        <f>IF('Paste Data Here - Export'!B42="","",'Paste Data Here - Export'!B42)</f>
        <v/>
      </c>
      <c r="C42" s="91" t="str">
        <f>IF('Paste Data Here - Export'!AR42="Y",'Paste Data Here - Export'!AS42,IF('Paste Data Here - Export'!C42="","",'Paste Data Here - Export'!BA42))</f>
        <v/>
      </c>
      <c r="D42" s="103" t="str">
        <f>IF(B42="","",IF('Paste Data Here - Export'!A42 ='Paste Data Here - Export'!B42, "Yes", "No"))</f>
        <v/>
      </c>
      <c r="E42" s="103" t="str">
        <f>IF(A42="","",IF(AND('Paste Data Here - Export'!P42="",'Paste Data Here - Export'!Q42&lt;&gt;""),"Yes","No"))</f>
        <v/>
      </c>
      <c r="F42" s="104" t="str">
        <f>IF('Paste Data Here - Export'!A42='Paste Data Here - Export'!B42,C42,IF(W42="No","",IF(E42="Yes","6 Month Transfer",'Paste Data Here - Export'!HP42)))</f>
        <v/>
      </c>
      <c r="G42" s="92" t="str">
        <f>IF(B42="","",IF(OR('Paste Data Here - Export'!KB42="Y",'Paste Data Here - Export'!GE42="Y"),"Yes","No"))</f>
        <v/>
      </c>
      <c r="H42" s="93" t="str">
        <f t="shared" si="3"/>
        <v/>
      </c>
      <c r="I42" s="93" t="str">
        <f t="shared" si="4"/>
        <v/>
      </c>
      <c r="J42" s="93" t="str">
        <f t="shared" si="5"/>
        <v/>
      </c>
      <c r="K42" s="125" t="str">
        <f>IF(OR(C42="",'Paste Data Here - Export'!BD42=""),"",1440*('Paste Data Here - Export'!BD42-C42))</f>
        <v/>
      </c>
      <c r="L42" s="93" t="str">
        <f t="shared" si="6"/>
        <v/>
      </c>
      <c r="M42" s="93" t="str">
        <f>IF(AND(L42="Yes",'Paste Data Here - Export'!BC42="SU",'Paste Data Here - Export'!EJ42&lt;&gt;"Y"),"Achieved",IF('Paste Data Here - Export'!EJ42="Y","Not applicable",(IF(AND('Patient level info'!L42="No",'Paste Data Here - Export'!BC42="SU"),"Not achieved",IF('Paste Data Here - Export'!BC42="ICH","Not applicable",IF(OR('Paste Data Here - Export'!BC42="O",'Paste Data Here - Export'!BC42="MAC"),"Not achieved",""))))))</f>
        <v/>
      </c>
      <c r="N42" s="142" t="str">
        <f>IF(B42="","",IF(OR('Paste Data Here - Export'!GN42="PERS",'Paste Data Here - Export'!GN42="TELEM"),'Paste Data Here - Export'!GK42,IF('Paste Data Here - Export'!GO42="","Not seen in person",'Paste Data Here - Export'!GO42)))</f>
        <v/>
      </c>
      <c r="O42" s="125" t="str">
        <f t="shared" si="7"/>
        <v/>
      </c>
      <c r="P42" s="126" t="str">
        <f t="shared" si="8"/>
        <v/>
      </c>
      <c r="Q42" s="95" t="str">
        <f>IF('Paste Data Here - Export'!CR42=TRUE, "Not imaged",IF('Paste Data Here - Export'!AR42="Y","Inpatient stroke",IF('Paste Data Here - Export'!BA42="","",IF('Paste Data Here - Export'!CR42="TRUE","",1440*('Paste Data Here - Export'!CP42-'Paste Data Here - Export'!BA42)))))</f>
        <v/>
      </c>
      <c r="R42" s="95" t="str">
        <f>IF('Paste Data Here - Export'!CR42=TRUE,"Not imaged",IF(OR(C42="",'Paste Data Here - Export'!CP42=""),"",1440*('Paste Data Here - Export'!CP42-C42)))</f>
        <v/>
      </c>
      <c r="S42" s="93" t="str">
        <f>IF(R42&lt;60.5,"Yes",IF('Paste Data Here - Export'!C42="","","No"))</f>
        <v/>
      </c>
      <c r="T42" s="93" t="str">
        <f t="shared" si="0"/>
        <v/>
      </c>
      <c r="U42" s="94" t="str">
        <f>IF(OR(C42="",'Paste Data Here - Export'!DF42=""),"",1440*('Paste Data Here - Export'!DF42-C42))</f>
        <v/>
      </c>
      <c r="V42" s="96" t="str">
        <f t="shared" si="9"/>
        <v/>
      </c>
      <c r="W42" s="97" t="str">
        <f>IF(B42="","",IF('Paste Data Here - Export'!KI42=TRUE,"Yes",IF('Paste Data Here - Export'!L42="","No","Yes")))</f>
        <v/>
      </c>
      <c r="X42" s="98" t="str">
        <f>IF(E42="Yes","6 Month Transfer",IF(AND(W42="Yes",'Paste Data Here - Export'!KM42="D"),"No",IF('Patient level info'!W42="Yes","Yes","")))</f>
        <v/>
      </c>
      <c r="Y42" s="91" t="str">
        <f t="shared" si="1"/>
        <v/>
      </c>
      <c r="Z42" s="99" t="str">
        <f>IF('Paste Data Here - Export'!KQ42="","",IF('Paste Data Here - Export'!KO42="","",'Paste Data Here - Export'!KN42-'Paste Data Here - Export'!KQ42))</f>
        <v/>
      </c>
      <c r="AA42" s="91" t="str">
        <f>IF(AND(W42="Yes",'Paste Data Here - Export'!KM42="D",'Paste Data Here - Export'!KO42="Y"),'Paste Data Here - Export'!KN42+'Patient level info'!AA$3,IF(AND(W42="Yes",'Paste Data Here - Export'!KM42="D",Z42&lt;0),'Paste Data Here - Export'!KQ42,IF(AND(W42="Yes",'Paste Data Here - Export'!KM42="D"),'Paste Data Here - Export'!KN42,IF(X42="Yes",'Paste Data Here - Export'!KS42,""))))</f>
        <v/>
      </c>
      <c r="AB42" s="100" t="str">
        <f>IF(W42="No","",IF('Paste Data Here - Export'!HS42="","",IF('Paste Data Here - Export'!KO42="Y",'Patient level info'!AA42-'Paste Data Here - Export'!HS42,'Paste Data Here - Export'!KQ42-'Paste Data Here - Export'!HS42)))</f>
        <v/>
      </c>
      <c r="AC42" s="100" t="str">
        <f>IF(E42="Yes","",IF(BPT!C42="Record transferred to this team",AA42-C42-(1/6),""))</f>
        <v/>
      </c>
      <c r="AD42" s="100" t="str">
        <f t="shared" si="2"/>
        <v/>
      </c>
      <c r="AE42" s="100" t="str">
        <f t="shared" si="10"/>
        <v/>
      </c>
      <c r="AF42" s="101" t="str">
        <f>IF(AE42="","",IF(Y42="Died same day","Died same day as arrival",IF(AB42="","Did not stay on SU",IF('Paste Data Here - Export'!HR42="ICH","ICU/CCU/HDU",IF(AB42&gt;AE42,100,100*AB42/AE42)))))</f>
        <v/>
      </c>
      <c r="AG42" s="82" t="str">
        <f>IF(E42="Yes","6 Month Transfer",IF(W42="No","Not locked to discharge/transfer",IF(AF42="Did not stay on SU","Not achieved as did not stay on SU",IF('Patient level info'!A42="","",IF(AND(A42=B42,M42="Achieved",P42="Achieved",AF42&gt;=90,AF42&lt;&gt;"Died same day as arrival"),"Achieved",IF(AND(A42&lt;&gt;B42,AF42&gt;=90,M42="Achieved",P42="Achieved"),"Not directly admitted by this team, but achieved criteria at previous team, and achieved 90% of stay on SU whilst at this team",IF(AF42="ICU/CCU/HDU","Admitted to ICU/CCU/HDU",IF(AF42="Died same day as arrival",AF42,IF(AND(AF42&lt;90,M42="Not achieved",P42="Not achieved"),"Not achieved as not direct to SU within 4h, not seen by a consultant within 14h, and less than 90% of stay on SU",IF(AND(AF42&lt;90,M42="Not achieved",P42="Achieved"),"Not achieved as not direct to SU within 4h and less than 90% of stay on SU",IF(AND(AF42&lt;90,M42="Achieved",P42="Not achieved"),"Not achieved as not seen by a consultant within 14h and less than 90% of stay on SU",IF(AND(AF42&gt;=90,M42="Not achieved",P42="Not achieved"),"Not achieved as not direct to SU within 4h and not seen by a consultant within 14h",IF(AND(AF42&gt;=90,M42="Achieved",P42="Not achieved"),"Not achieved as not seen by a consultant within 14h",IF(AF42&lt;90,"Not achieved as less than 90% of stay on SU","Not achieved as not direct to SU within 4h"))))))))))))))</f>
        <v/>
      </c>
    </row>
    <row r="43" spans="1:33" ht="15" customHeight="1" x14ac:dyDescent="0.25">
      <c r="A43" s="89" t="str">
        <f>IF('Paste Data Here - Export'!A43="","",'Paste Data Here - Export'!A43)</f>
        <v/>
      </c>
      <c r="B43" s="90" t="str">
        <f>IF('Paste Data Here - Export'!B43="","",'Paste Data Here - Export'!B43)</f>
        <v/>
      </c>
      <c r="C43" s="91" t="str">
        <f>IF('Paste Data Here - Export'!AR43="Y",'Paste Data Here - Export'!AS43,IF('Paste Data Here - Export'!C43="","",'Paste Data Here - Export'!BA43))</f>
        <v/>
      </c>
      <c r="D43" s="103" t="str">
        <f>IF(B43="","",IF('Paste Data Here - Export'!A43 ='Paste Data Here - Export'!B43, "Yes", "No"))</f>
        <v/>
      </c>
      <c r="E43" s="103" t="str">
        <f>IF(A43="","",IF(AND('Paste Data Here - Export'!P43="",'Paste Data Here - Export'!Q43&lt;&gt;""),"Yes","No"))</f>
        <v/>
      </c>
      <c r="F43" s="104" t="str">
        <f>IF('Paste Data Here - Export'!A43='Paste Data Here - Export'!B43,C43,IF(W43="No","",IF(E43="Yes","6 Month Transfer",'Paste Data Here - Export'!HP43)))</f>
        <v/>
      </c>
      <c r="G43" s="92" t="str">
        <f>IF(B43="","",IF(OR('Paste Data Here - Export'!KB43="Y",'Paste Data Here - Export'!GE43="Y"),"Yes","No"))</f>
        <v/>
      </c>
      <c r="H43" s="93" t="str">
        <f t="shared" si="3"/>
        <v/>
      </c>
      <c r="I43" s="93" t="str">
        <f t="shared" si="4"/>
        <v/>
      </c>
      <c r="J43" s="93" t="str">
        <f t="shared" si="5"/>
        <v/>
      </c>
      <c r="K43" s="125" t="str">
        <f>IF(OR(C43="",'Paste Data Here - Export'!BD43=""),"",1440*('Paste Data Here - Export'!BD43-C43))</f>
        <v/>
      </c>
      <c r="L43" s="93" t="str">
        <f t="shared" si="6"/>
        <v/>
      </c>
      <c r="M43" s="93" t="str">
        <f>IF(AND(L43="Yes",'Paste Data Here - Export'!BC43="SU",'Paste Data Here - Export'!EJ43&lt;&gt;"Y"),"Achieved",IF('Paste Data Here - Export'!EJ43="Y","Not applicable",(IF(AND('Patient level info'!L43="No",'Paste Data Here - Export'!BC43="SU"),"Not achieved",IF('Paste Data Here - Export'!BC43="ICH","Not applicable",IF(OR('Paste Data Here - Export'!BC43="O",'Paste Data Here - Export'!BC43="MAC"),"Not achieved",""))))))</f>
        <v/>
      </c>
      <c r="N43" s="142" t="str">
        <f>IF(B43="","",IF(OR('Paste Data Here - Export'!GN43="PERS",'Paste Data Here - Export'!GN43="TELEM"),'Paste Data Here - Export'!GK43,IF('Paste Data Here - Export'!GO43="","Not seen in person",'Paste Data Here - Export'!GO43)))</f>
        <v/>
      </c>
      <c r="O43" s="125" t="str">
        <f t="shared" si="7"/>
        <v/>
      </c>
      <c r="P43" s="126" t="str">
        <f t="shared" si="8"/>
        <v/>
      </c>
      <c r="Q43" s="95" t="str">
        <f>IF('Paste Data Here - Export'!CR43=TRUE, "Not imaged",IF('Paste Data Here - Export'!AR43="Y","Inpatient stroke",IF('Paste Data Here - Export'!BA43="","",IF('Paste Data Here - Export'!CR43="TRUE","",1440*('Paste Data Here - Export'!CP43-'Paste Data Here - Export'!BA43)))))</f>
        <v/>
      </c>
      <c r="R43" s="95" t="str">
        <f>IF('Paste Data Here - Export'!CR43=TRUE,"Not imaged",IF(OR(C43="",'Paste Data Here - Export'!CP43=""),"",1440*('Paste Data Here - Export'!CP43-C43)))</f>
        <v/>
      </c>
      <c r="S43" s="93" t="str">
        <f>IF(R43&lt;60.5,"Yes",IF('Paste Data Here - Export'!C43="","","No"))</f>
        <v/>
      </c>
      <c r="T43" s="93" t="str">
        <f t="shared" si="0"/>
        <v/>
      </c>
      <c r="U43" s="94" t="str">
        <f>IF(OR(C43="",'Paste Data Here - Export'!DF43=""),"",1440*('Paste Data Here - Export'!DF43-C43))</f>
        <v/>
      </c>
      <c r="V43" s="96" t="str">
        <f t="shared" si="9"/>
        <v/>
      </c>
      <c r="W43" s="97" t="str">
        <f>IF(B43="","",IF('Paste Data Here - Export'!KI43=TRUE,"Yes",IF('Paste Data Here - Export'!L43="","No","Yes")))</f>
        <v/>
      </c>
      <c r="X43" s="98" t="str">
        <f>IF(E43="Yes","6 Month Transfer",IF(AND(W43="Yes",'Paste Data Here - Export'!KM43="D"),"No",IF('Patient level info'!W43="Yes","Yes","")))</f>
        <v/>
      </c>
      <c r="Y43" s="91" t="str">
        <f t="shared" si="1"/>
        <v/>
      </c>
      <c r="Z43" s="99" t="str">
        <f>IF('Paste Data Here - Export'!KQ43="","",IF('Paste Data Here - Export'!KO43="","",'Paste Data Here - Export'!KN43-'Paste Data Here - Export'!KQ43))</f>
        <v/>
      </c>
      <c r="AA43" s="91" t="str">
        <f>IF(AND(W43="Yes",'Paste Data Here - Export'!KM43="D",'Paste Data Here - Export'!KO43="Y"),'Paste Data Here - Export'!KN43+'Patient level info'!AA$3,IF(AND(W43="Yes",'Paste Data Here - Export'!KM43="D",Z43&lt;0),'Paste Data Here - Export'!KQ43,IF(AND(W43="Yes",'Paste Data Here - Export'!KM43="D"),'Paste Data Here - Export'!KN43,IF(X43="Yes",'Paste Data Here - Export'!KS43,""))))</f>
        <v/>
      </c>
      <c r="AB43" s="100" t="str">
        <f>IF(W43="No","",IF('Paste Data Here - Export'!HS43="","",IF('Paste Data Here - Export'!KO43="Y",'Patient level info'!AA43-'Paste Data Here - Export'!HS43,'Paste Data Here - Export'!KQ43-'Paste Data Here - Export'!HS43)))</f>
        <v/>
      </c>
      <c r="AC43" s="100" t="str">
        <f>IF(E43="Yes","",IF(BPT!C43="Record transferred to this team",AA43-C43-(1/6),""))</f>
        <v/>
      </c>
      <c r="AD43" s="100" t="str">
        <f t="shared" si="2"/>
        <v/>
      </c>
      <c r="AE43" s="100" t="str">
        <f t="shared" si="10"/>
        <v/>
      </c>
      <c r="AF43" s="101" t="str">
        <f>IF(AE43="","",IF(Y43="Died same day","Died same day as arrival",IF(AB43="","Did not stay on SU",IF('Paste Data Here - Export'!HR43="ICH","ICU/CCU/HDU",IF(AB43&gt;AE43,100,100*AB43/AE43)))))</f>
        <v/>
      </c>
      <c r="AG43" s="82" t="str">
        <f>IF(E43="Yes","6 Month Transfer",IF(W43="No","Not locked to discharge/transfer",IF(AF43="Did not stay on SU","Not achieved as did not stay on SU",IF('Patient level info'!A43="","",IF(AND(A43=B43,M43="Achieved",P43="Achieved",AF43&gt;=90,AF43&lt;&gt;"Died same day as arrival"),"Achieved",IF(AND(A43&lt;&gt;B43,AF43&gt;=90,M43="Achieved",P43="Achieved"),"Not directly admitted by this team, but achieved criteria at previous team, and achieved 90% of stay on SU whilst at this team",IF(AF43="ICU/CCU/HDU","Admitted to ICU/CCU/HDU",IF(AF43="Died same day as arrival",AF43,IF(AND(AF43&lt;90,M43="Not achieved",P43="Not achieved"),"Not achieved as not direct to SU within 4h, not seen by a consultant within 14h, and less than 90% of stay on SU",IF(AND(AF43&lt;90,M43="Not achieved",P43="Achieved"),"Not achieved as not direct to SU within 4h and less than 90% of stay on SU",IF(AND(AF43&lt;90,M43="Achieved",P43="Not achieved"),"Not achieved as not seen by a consultant within 14h and less than 90% of stay on SU",IF(AND(AF43&gt;=90,M43="Not achieved",P43="Not achieved"),"Not achieved as not direct to SU within 4h and not seen by a consultant within 14h",IF(AND(AF43&gt;=90,M43="Achieved",P43="Not achieved"),"Not achieved as not seen by a consultant within 14h",IF(AF43&lt;90,"Not achieved as less than 90% of stay on SU","Not achieved as not direct to SU within 4h"))))))))))))))</f>
        <v/>
      </c>
    </row>
    <row r="44" spans="1:33" ht="15" customHeight="1" x14ac:dyDescent="0.25">
      <c r="A44" s="89" t="str">
        <f>IF('Paste Data Here - Export'!A44="","",'Paste Data Here - Export'!A44)</f>
        <v/>
      </c>
      <c r="B44" s="90" t="str">
        <f>IF('Paste Data Here - Export'!B44="","",'Paste Data Here - Export'!B44)</f>
        <v/>
      </c>
      <c r="C44" s="91" t="str">
        <f>IF('Paste Data Here - Export'!AR44="Y",'Paste Data Here - Export'!AS44,IF('Paste Data Here - Export'!C44="","",'Paste Data Here - Export'!BA44))</f>
        <v/>
      </c>
      <c r="D44" s="103" t="str">
        <f>IF(B44="","",IF('Paste Data Here - Export'!A44 ='Paste Data Here - Export'!B44, "Yes", "No"))</f>
        <v/>
      </c>
      <c r="E44" s="103" t="str">
        <f>IF(A44="","",IF(AND('Paste Data Here - Export'!P44="",'Paste Data Here - Export'!Q44&lt;&gt;""),"Yes","No"))</f>
        <v/>
      </c>
      <c r="F44" s="104" t="str">
        <f>IF('Paste Data Here - Export'!A44='Paste Data Here - Export'!B44,C44,IF(W44="No","",IF(E44="Yes","6 Month Transfer",'Paste Data Here - Export'!HP44)))</f>
        <v/>
      </c>
      <c r="G44" s="92" t="str">
        <f>IF(B44="","",IF(OR('Paste Data Here - Export'!KB44="Y",'Paste Data Here - Export'!GE44="Y"),"Yes","No"))</f>
        <v/>
      </c>
      <c r="H44" s="93" t="str">
        <f t="shared" si="3"/>
        <v/>
      </c>
      <c r="I44" s="93" t="str">
        <f t="shared" si="4"/>
        <v/>
      </c>
      <c r="J44" s="93" t="str">
        <f t="shared" si="5"/>
        <v/>
      </c>
      <c r="K44" s="125" t="str">
        <f>IF(OR(C44="",'Paste Data Here - Export'!BD44=""),"",1440*('Paste Data Here - Export'!BD44-C44))</f>
        <v/>
      </c>
      <c r="L44" s="93" t="str">
        <f t="shared" si="6"/>
        <v/>
      </c>
      <c r="M44" s="93" t="str">
        <f>IF(AND(L44="Yes",'Paste Data Here - Export'!BC44="SU",'Paste Data Here - Export'!EJ44&lt;&gt;"Y"),"Achieved",IF('Paste Data Here - Export'!EJ44="Y","Not applicable",(IF(AND('Patient level info'!L44="No",'Paste Data Here - Export'!BC44="SU"),"Not achieved",IF('Paste Data Here - Export'!BC44="ICH","Not applicable",IF(OR('Paste Data Here - Export'!BC44="O",'Paste Data Here - Export'!BC44="MAC"),"Not achieved",""))))))</f>
        <v/>
      </c>
      <c r="N44" s="142" t="str">
        <f>IF(B44="","",IF(OR('Paste Data Here - Export'!GN44="PERS",'Paste Data Here - Export'!GN44="TELEM"),'Paste Data Here - Export'!GK44,IF('Paste Data Here - Export'!GO44="","Not seen in person",'Paste Data Here - Export'!GO44)))</f>
        <v/>
      </c>
      <c r="O44" s="125" t="str">
        <f t="shared" si="7"/>
        <v/>
      </c>
      <c r="P44" s="126" t="str">
        <f t="shared" si="8"/>
        <v/>
      </c>
      <c r="Q44" s="95" t="str">
        <f>IF('Paste Data Here - Export'!CR44=TRUE, "Not imaged",IF('Paste Data Here - Export'!AR44="Y","Inpatient stroke",IF('Paste Data Here - Export'!BA44="","",IF('Paste Data Here - Export'!CR44="TRUE","",1440*('Paste Data Here - Export'!CP44-'Paste Data Here - Export'!BA44)))))</f>
        <v/>
      </c>
      <c r="R44" s="95" t="str">
        <f>IF('Paste Data Here - Export'!CR44=TRUE,"Not imaged",IF(OR(C44="",'Paste Data Here - Export'!CP44=""),"",1440*('Paste Data Here - Export'!CP44-C44)))</f>
        <v/>
      </c>
      <c r="S44" s="93" t="str">
        <f>IF(R44&lt;60.5,"Yes",IF('Paste Data Here - Export'!C44="","","No"))</f>
        <v/>
      </c>
      <c r="T44" s="93" t="str">
        <f t="shared" si="0"/>
        <v/>
      </c>
      <c r="U44" s="94" t="str">
        <f>IF(OR(C44="",'Paste Data Here - Export'!DF44=""),"",1440*('Paste Data Here - Export'!DF44-C44))</f>
        <v/>
      </c>
      <c r="V44" s="96" t="str">
        <f t="shared" si="9"/>
        <v/>
      </c>
      <c r="W44" s="97" t="str">
        <f>IF(B44="","",IF('Paste Data Here - Export'!KI44=TRUE,"Yes",IF('Paste Data Here - Export'!L44="","No","Yes")))</f>
        <v/>
      </c>
      <c r="X44" s="98" t="str">
        <f>IF(E44="Yes","6 Month Transfer",IF(AND(W44="Yes",'Paste Data Here - Export'!KM44="D"),"No",IF('Patient level info'!W44="Yes","Yes","")))</f>
        <v/>
      </c>
      <c r="Y44" s="91" t="str">
        <f t="shared" si="1"/>
        <v/>
      </c>
      <c r="Z44" s="99" t="str">
        <f>IF('Paste Data Here - Export'!KQ44="","",IF('Paste Data Here - Export'!KO44="","",'Paste Data Here - Export'!KN44-'Paste Data Here - Export'!KQ44))</f>
        <v/>
      </c>
      <c r="AA44" s="91" t="str">
        <f>IF(AND(W44="Yes",'Paste Data Here - Export'!KM44="D",'Paste Data Here - Export'!KO44="Y"),'Paste Data Here - Export'!KN44+'Patient level info'!AA$3,IF(AND(W44="Yes",'Paste Data Here - Export'!KM44="D",Z44&lt;0),'Paste Data Here - Export'!KQ44,IF(AND(W44="Yes",'Paste Data Here - Export'!KM44="D"),'Paste Data Here - Export'!KN44,IF(X44="Yes",'Paste Data Here - Export'!KS44,""))))</f>
        <v/>
      </c>
      <c r="AB44" s="100" t="str">
        <f>IF(W44="No","",IF('Paste Data Here - Export'!HS44="","",IF('Paste Data Here - Export'!KO44="Y",'Patient level info'!AA44-'Paste Data Here - Export'!HS44,'Paste Data Here - Export'!KQ44-'Paste Data Here - Export'!HS44)))</f>
        <v/>
      </c>
      <c r="AC44" s="100" t="str">
        <f>IF(E44="Yes","",IF(BPT!C44="Record transferred to this team",AA44-C44-(1/6),""))</f>
        <v/>
      </c>
      <c r="AD44" s="100" t="str">
        <f t="shared" si="2"/>
        <v/>
      </c>
      <c r="AE44" s="100" t="str">
        <f t="shared" si="10"/>
        <v/>
      </c>
      <c r="AF44" s="101" t="str">
        <f>IF(AE44="","",IF(Y44="Died same day","Died same day as arrival",IF(AB44="","Did not stay on SU",IF('Paste Data Here - Export'!HR44="ICH","ICU/CCU/HDU",IF(AB44&gt;AE44,100,100*AB44/AE44)))))</f>
        <v/>
      </c>
      <c r="AG44" s="82" t="str">
        <f>IF(E44="Yes","6 Month Transfer",IF(W44="No","Not locked to discharge/transfer",IF(AF44="Did not stay on SU","Not achieved as did not stay on SU",IF('Patient level info'!A44="","",IF(AND(A44=B44,M44="Achieved",P44="Achieved",AF44&gt;=90,AF44&lt;&gt;"Died same day as arrival"),"Achieved",IF(AND(A44&lt;&gt;B44,AF44&gt;=90,M44="Achieved",P44="Achieved"),"Not directly admitted by this team, but achieved criteria at previous team, and achieved 90% of stay on SU whilst at this team",IF(AF44="ICU/CCU/HDU","Admitted to ICU/CCU/HDU",IF(AF44="Died same day as arrival",AF44,IF(AND(AF44&lt;90,M44="Not achieved",P44="Not achieved"),"Not achieved as not direct to SU within 4h, not seen by a consultant within 14h, and less than 90% of stay on SU",IF(AND(AF44&lt;90,M44="Not achieved",P44="Achieved"),"Not achieved as not direct to SU within 4h and less than 90% of stay on SU",IF(AND(AF44&lt;90,M44="Achieved",P44="Not achieved"),"Not achieved as not seen by a consultant within 14h and less than 90% of stay on SU",IF(AND(AF44&gt;=90,M44="Not achieved",P44="Not achieved"),"Not achieved as not direct to SU within 4h and not seen by a consultant within 14h",IF(AND(AF44&gt;=90,M44="Achieved",P44="Not achieved"),"Not achieved as not seen by a consultant within 14h",IF(AF44&lt;90,"Not achieved as less than 90% of stay on SU","Not achieved as not direct to SU within 4h"))))))))))))))</f>
        <v/>
      </c>
    </row>
    <row r="45" spans="1:33" ht="15" customHeight="1" x14ac:dyDescent="0.25">
      <c r="A45" s="89" t="str">
        <f>IF('Paste Data Here - Export'!A45="","",'Paste Data Here - Export'!A45)</f>
        <v/>
      </c>
      <c r="B45" s="90" t="str">
        <f>IF('Paste Data Here - Export'!B45="","",'Paste Data Here - Export'!B45)</f>
        <v/>
      </c>
      <c r="C45" s="91" t="str">
        <f>IF('Paste Data Here - Export'!AR45="Y",'Paste Data Here - Export'!AS45,IF('Paste Data Here - Export'!C45="","",'Paste Data Here - Export'!BA45))</f>
        <v/>
      </c>
      <c r="D45" s="103" t="str">
        <f>IF(B45="","",IF('Paste Data Here - Export'!A45 ='Paste Data Here - Export'!B45, "Yes", "No"))</f>
        <v/>
      </c>
      <c r="E45" s="103" t="str">
        <f>IF(A45="","",IF(AND('Paste Data Here - Export'!P45="",'Paste Data Here - Export'!Q45&lt;&gt;""),"Yes","No"))</f>
        <v/>
      </c>
      <c r="F45" s="104" t="str">
        <f>IF('Paste Data Here - Export'!A45='Paste Data Here - Export'!B45,C45,IF(W45="No","",IF(E45="Yes","6 Month Transfer",'Paste Data Here - Export'!HP45)))</f>
        <v/>
      </c>
      <c r="G45" s="92" t="str">
        <f>IF(B45="","",IF(OR('Paste Data Here - Export'!KB45="Y",'Paste Data Here - Export'!GE45="Y"),"Yes","No"))</f>
        <v/>
      </c>
      <c r="H45" s="93" t="str">
        <f t="shared" si="3"/>
        <v/>
      </c>
      <c r="I45" s="93" t="str">
        <f t="shared" si="4"/>
        <v/>
      </c>
      <c r="J45" s="93" t="str">
        <f t="shared" si="5"/>
        <v/>
      </c>
      <c r="K45" s="125" t="str">
        <f>IF(OR(C45="",'Paste Data Here - Export'!BD45=""),"",1440*('Paste Data Here - Export'!BD45-C45))</f>
        <v/>
      </c>
      <c r="L45" s="93" t="str">
        <f t="shared" si="6"/>
        <v/>
      </c>
      <c r="M45" s="93" t="str">
        <f>IF(AND(L45="Yes",'Paste Data Here - Export'!BC45="SU",'Paste Data Here - Export'!EJ45&lt;&gt;"Y"),"Achieved",IF('Paste Data Here - Export'!EJ45="Y","Not applicable",(IF(AND('Patient level info'!L45="No",'Paste Data Here - Export'!BC45="SU"),"Not achieved",IF('Paste Data Here - Export'!BC45="ICH","Not applicable",IF(OR('Paste Data Here - Export'!BC45="O",'Paste Data Here - Export'!BC45="MAC"),"Not achieved",""))))))</f>
        <v/>
      </c>
      <c r="N45" s="142" t="str">
        <f>IF(B45="","",IF(OR('Paste Data Here - Export'!GN45="PERS",'Paste Data Here - Export'!GN45="TELEM"),'Paste Data Here - Export'!GK45,IF('Paste Data Here - Export'!GO45="","Not seen in person",'Paste Data Here - Export'!GO45)))</f>
        <v/>
      </c>
      <c r="O45" s="125" t="str">
        <f t="shared" si="7"/>
        <v/>
      </c>
      <c r="P45" s="126" t="str">
        <f t="shared" si="8"/>
        <v/>
      </c>
      <c r="Q45" s="95" t="str">
        <f>IF('Paste Data Here - Export'!CR45=TRUE, "Not imaged",IF('Paste Data Here - Export'!AR45="Y","Inpatient stroke",IF('Paste Data Here - Export'!BA45="","",IF('Paste Data Here - Export'!CR45="TRUE","",1440*('Paste Data Here - Export'!CP45-'Paste Data Here - Export'!BA45)))))</f>
        <v/>
      </c>
      <c r="R45" s="95" t="str">
        <f>IF('Paste Data Here - Export'!CR45=TRUE,"Not imaged",IF(OR(C45="",'Paste Data Here - Export'!CP45=""),"",1440*('Paste Data Here - Export'!CP45-C45)))</f>
        <v/>
      </c>
      <c r="S45" s="93" t="str">
        <f>IF(R45&lt;60.5,"Yes",IF('Paste Data Here - Export'!C45="","","No"))</f>
        <v/>
      </c>
      <c r="T45" s="93" t="str">
        <f t="shared" si="0"/>
        <v/>
      </c>
      <c r="U45" s="94" t="str">
        <f>IF(OR(C45="",'Paste Data Here - Export'!DF45=""),"",1440*('Paste Data Here - Export'!DF45-C45))</f>
        <v/>
      </c>
      <c r="V45" s="96" t="str">
        <f t="shared" si="9"/>
        <v/>
      </c>
      <c r="W45" s="97" t="str">
        <f>IF(B45="","",IF('Paste Data Here - Export'!KI45=TRUE,"Yes",IF('Paste Data Here - Export'!L45="","No","Yes")))</f>
        <v/>
      </c>
      <c r="X45" s="98" t="str">
        <f>IF(E45="Yes","6 Month Transfer",IF(AND(W45="Yes",'Paste Data Here - Export'!KM45="D"),"No",IF('Patient level info'!W45="Yes","Yes","")))</f>
        <v/>
      </c>
      <c r="Y45" s="91" t="str">
        <f t="shared" si="1"/>
        <v/>
      </c>
      <c r="Z45" s="99" t="str">
        <f>IF('Paste Data Here - Export'!KQ45="","",IF('Paste Data Here - Export'!KO45="","",'Paste Data Here - Export'!KN45-'Paste Data Here - Export'!KQ45))</f>
        <v/>
      </c>
      <c r="AA45" s="91" t="str">
        <f>IF(AND(W45="Yes",'Paste Data Here - Export'!KM45="D",'Paste Data Here - Export'!KO45="Y"),'Paste Data Here - Export'!KN45+'Patient level info'!AA$3,IF(AND(W45="Yes",'Paste Data Here - Export'!KM45="D",Z45&lt;0),'Paste Data Here - Export'!KQ45,IF(AND(W45="Yes",'Paste Data Here - Export'!KM45="D"),'Paste Data Here - Export'!KN45,IF(X45="Yes",'Paste Data Here - Export'!KS45,""))))</f>
        <v/>
      </c>
      <c r="AB45" s="100" t="str">
        <f>IF(W45="No","",IF('Paste Data Here - Export'!HS45="","",IF('Paste Data Here - Export'!KO45="Y",'Patient level info'!AA45-'Paste Data Here - Export'!HS45,'Paste Data Here - Export'!KQ45-'Paste Data Here - Export'!HS45)))</f>
        <v/>
      </c>
      <c r="AC45" s="100" t="str">
        <f>IF(E45="Yes","",IF(BPT!C45="Record transferred to this team",AA45-C45-(1/6),""))</f>
        <v/>
      </c>
      <c r="AD45" s="100" t="str">
        <f t="shared" si="2"/>
        <v/>
      </c>
      <c r="AE45" s="100" t="str">
        <f t="shared" si="10"/>
        <v/>
      </c>
      <c r="AF45" s="101" t="str">
        <f>IF(AE45="","",IF(Y45="Died same day","Died same day as arrival",IF(AB45="","Did not stay on SU",IF('Paste Data Here - Export'!HR45="ICH","ICU/CCU/HDU",IF(AB45&gt;AE45,100,100*AB45/AE45)))))</f>
        <v/>
      </c>
      <c r="AG45" s="82" t="str">
        <f>IF(E45="Yes","6 Month Transfer",IF(W45="No","Not locked to discharge/transfer",IF(AF45="Did not stay on SU","Not achieved as did not stay on SU",IF('Patient level info'!A45="","",IF(AND(A45=B45,M45="Achieved",P45="Achieved",AF45&gt;=90,AF45&lt;&gt;"Died same day as arrival"),"Achieved",IF(AND(A45&lt;&gt;B45,AF45&gt;=90,M45="Achieved",P45="Achieved"),"Not directly admitted by this team, but achieved criteria at previous team, and achieved 90% of stay on SU whilst at this team",IF(AF45="ICU/CCU/HDU","Admitted to ICU/CCU/HDU",IF(AF45="Died same day as arrival",AF45,IF(AND(AF45&lt;90,M45="Not achieved",P45="Not achieved"),"Not achieved as not direct to SU within 4h, not seen by a consultant within 14h, and less than 90% of stay on SU",IF(AND(AF45&lt;90,M45="Not achieved",P45="Achieved"),"Not achieved as not direct to SU within 4h and less than 90% of stay on SU",IF(AND(AF45&lt;90,M45="Achieved",P45="Not achieved"),"Not achieved as not seen by a consultant within 14h and less than 90% of stay on SU",IF(AND(AF45&gt;=90,M45="Not achieved",P45="Not achieved"),"Not achieved as not direct to SU within 4h and not seen by a consultant within 14h",IF(AND(AF45&gt;=90,M45="Achieved",P45="Not achieved"),"Not achieved as not seen by a consultant within 14h",IF(AF45&lt;90,"Not achieved as less than 90% of stay on SU","Not achieved as not direct to SU within 4h"))))))))))))))</f>
        <v/>
      </c>
    </row>
    <row r="46" spans="1:33" ht="15" customHeight="1" x14ac:dyDescent="0.25">
      <c r="A46" s="89" t="str">
        <f>IF('Paste Data Here - Export'!A46="","",'Paste Data Here - Export'!A46)</f>
        <v/>
      </c>
      <c r="B46" s="90" t="str">
        <f>IF('Paste Data Here - Export'!B46="","",'Paste Data Here - Export'!B46)</f>
        <v/>
      </c>
      <c r="C46" s="91" t="str">
        <f>IF('Paste Data Here - Export'!AR46="Y",'Paste Data Here - Export'!AS46,IF('Paste Data Here - Export'!C46="","",'Paste Data Here - Export'!BA46))</f>
        <v/>
      </c>
      <c r="D46" s="103" t="str">
        <f>IF(B46="","",IF('Paste Data Here - Export'!A46 ='Paste Data Here - Export'!B46, "Yes", "No"))</f>
        <v/>
      </c>
      <c r="E46" s="103" t="str">
        <f>IF(A46="","",IF(AND('Paste Data Here - Export'!P46="",'Paste Data Here - Export'!Q46&lt;&gt;""),"Yes","No"))</f>
        <v/>
      </c>
      <c r="F46" s="104" t="str">
        <f>IF('Paste Data Here - Export'!A46='Paste Data Here - Export'!B46,C46,IF(W46="No","",IF(E46="Yes","6 Month Transfer",'Paste Data Here - Export'!HP46)))</f>
        <v/>
      </c>
      <c r="G46" s="92" t="str">
        <f>IF(B46="","",IF(OR('Paste Data Here - Export'!KB46="Y",'Paste Data Here - Export'!GE46="Y"),"Yes","No"))</f>
        <v/>
      </c>
      <c r="H46" s="93" t="str">
        <f t="shared" si="3"/>
        <v/>
      </c>
      <c r="I46" s="93" t="str">
        <f t="shared" si="4"/>
        <v/>
      </c>
      <c r="J46" s="93" t="str">
        <f t="shared" si="5"/>
        <v/>
      </c>
      <c r="K46" s="125" t="str">
        <f>IF(OR(C46="",'Paste Data Here - Export'!BD46=""),"",1440*('Paste Data Here - Export'!BD46-C46))</f>
        <v/>
      </c>
      <c r="L46" s="93" t="str">
        <f t="shared" si="6"/>
        <v/>
      </c>
      <c r="M46" s="93" t="str">
        <f>IF(AND(L46="Yes",'Paste Data Here - Export'!BC46="SU",'Paste Data Here - Export'!EJ46&lt;&gt;"Y"),"Achieved",IF('Paste Data Here - Export'!EJ46="Y","Not applicable",(IF(AND('Patient level info'!L46="No",'Paste Data Here - Export'!BC46="SU"),"Not achieved",IF('Paste Data Here - Export'!BC46="ICH","Not applicable",IF(OR('Paste Data Here - Export'!BC46="O",'Paste Data Here - Export'!BC46="MAC"),"Not achieved",""))))))</f>
        <v/>
      </c>
      <c r="N46" s="142" t="str">
        <f>IF(B46="","",IF(OR('Paste Data Here - Export'!GN46="PERS",'Paste Data Here - Export'!GN46="TELEM"),'Paste Data Here - Export'!GK46,IF('Paste Data Here - Export'!GO46="","Not seen in person",'Paste Data Here - Export'!GO46)))</f>
        <v/>
      </c>
      <c r="O46" s="125" t="str">
        <f t="shared" si="7"/>
        <v/>
      </c>
      <c r="P46" s="126" t="str">
        <f t="shared" si="8"/>
        <v/>
      </c>
      <c r="Q46" s="95" t="str">
        <f>IF('Paste Data Here - Export'!CR46=TRUE, "Not imaged",IF('Paste Data Here - Export'!AR46="Y","Inpatient stroke",IF('Paste Data Here - Export'!BA46="","",IF('Paste Data Here - Export'!CR46="TRUE","",1440*('Paste Data Here - Export'!CP46-'Paste Data Here - Export'!BA46)))))</f>
        <v/>
      </c>
      <c r="R46" s="95" t="str">
        <f>IF('Paste Data Here - Export'!CR46=TRUE,"Not imaged",IF(OR(C46="",'Paste Data Here - Export'!CP46=""),"",1440*('Paste Data Here - Export'!CP46-C46)))</f>
        <v/>
      </c>
      <c r="S46" s="93" t="str">
        <f>IF(R46&lt;60.5,"Yes",IF('Paste Data Here - Export'!C46="","","No"))</f>
        <v/>
      </c>
      <c r="T46" s="93" t="str">
        <f t="shared" si="0"/>
        <v/>
      </c>
      <c r="U46" s="94" t="str">
        <f>IF(OR(C46="",'Paste Data Here - Export'!DF46=""),"",1440*('Paste Data Here - Export'!DF46-C46))</f>
        <v/>
      </c>
      <c r="V46" s="96" t="str">
        <f t="shared" si="9"/>
        <v/>
      </c>
      <c r="W46" s="97" t="str">
        <f>IF(B46="","",IF('Paste Data Here - Export'!KI46=TRUE,"Yes",IF('Paste Data Here - Export'!L46="","No","Yes")))</f>
        <v/>
      </c>
      <c r="X46" s="98" t="str">
        <f>IF(E46="Yes","6 Month Transfer",IF(AND(W46="Yes",'Paste Data Here - Export'!KM46="D"),"No",IF('Patient level info'!W46="Yes","Yes","")))</f>
        <v/>
      </c>
      <c r="Y46" s="91" t="str">
        <f t="shared" si="1"/>
        <v/>
      </c>
      <c r="Z46" s="99" t="str">
        <f>IF('Paste Data Here - Export'!KQ46="","",IF('Paste Data Here - Export'!KO46="","",'Paste Data Here - Export'!KN46-'Paste Data Here - Export'!KQ46))</f>
        <v/>
      </c>
      <c r="AA46" s="91" t="str">
        <f>IF(AND(W46="Yes",'Paste Data Here - Export'!KM46="D",'Paste Data Here - Export'!KO46="Y"),'Paste Data Here - Export'!KN46+'Patient level info'!AA$3,IF(AND(W46="Yes",'Paste Data Here - Export'!KM46="D",Z46&lt;0),'Paste Data Here - Export'!KQ46,IF(AND(W46="Yes",'Paste Data Here - Export'!KM46="D"),'Paste Data Here - Export'!KN46,IF(X46="Yes",'Paste Data Here - Export'!KS46,""))))</f>
        <v/>
      </c>
      <c r="AB46" s="100" t="str">
        <f>IF(W46="No","",IF('Paste Data Here - Export'!HS46="","",IF('Paste Data Here - Export'!KO46="Y",'Patient level info'!AA46-'Paste Data Here - Export'!HS46,'Paste Data Here - Export'!KQ46-'Paste Data Here - Export'!HS46)))</f>
        <v/>
      </c>
      <c r="AC46" s="100" t="str">
        <f>IF(E46="Yes","",IF(BPT!C46="Record transferred to this team",AA46-C46-(1/6),""))</f>
        <v/>
      </c>
      <c r="AD46" s="100" t="str">
        <f t="shared" si="2"/>
        <v/>
      </c>
      <c r="AE46" s="100" t="str">
        <f t="shared" si="10"/>
        <v/>
      </c>
      <c r="AF46" s="101" t="str">
        <f>IF(AE46="","",IF(Y46="Died same day","Died same day as arrival",IF(AB46="","Did not stay on SU",IF('Paste Data Here - Export'!HR46="ICH","ICU/CCU/HDU",IF(AB46&gt;AE46,100,100*AB46/AE46)))))</f>
        <v/>
      </c>
      <c r="AG46" s="82" t="str">
        <f>IF(E46="Yes","6 Month Transfer",IF(W46="No","Not locked to discharge/transfer",IF(AF46="Did not stay on SU","Not achieved as did not stay on SU",IF('Patient level info'!A46="","",IF(AND(A46=B46,M46="Achieved",P46="Achieved",AF46&gt;=90,AF46&lt;&gt;"Died same day as arrival"),"Achieved",IF(AND(A46&lt;&gt;B46,AF46&gt;=90,M46="Achieved",P46="Achieved"),"Not directly admitted by this team, but achieved criteria at previous team, and achieved 90% of stay on SU whilst at this team",IF(AF46="ICU/CCU/HDU","Admitted to ICU/CCU/HDU",IF(AF46="Died same day as arrival",AF46,IF(AND(AF46&lt;90,M46="Not achieved",P46="Not achieved"),"Not achieved as not direct to SU within 4h, not seen by a consultant within 14h, and less than 90% of stay on SU",IF(AND(AF46&lt;90,M46="Not achieved",P46="Achieved"),"Not achieved as not direct to SU within 4h and less than 90% of stay on SU",IF(AND(AF46&lt;90,M46="Achieved",P46="Not achieved"),"Not achieved as not seen by a consultant within 14h and less than 90% of stay on SU",IF(AND(AF46&gt;=90,M46="Not achieved",P46="Not achieved"),"Not achieved as not direct to SU within 4h and not seen by a consultant within 14h",IF(AND(AF46&gt;=90,M46="Achieved",P46="Not achieved"),"Not achieved as not seen by a consultant within 14h",IF(AF46&lt;90,"Not achieved as less than 90% of stay on SU","Not achieved as not direct to SU within 4h"))))))))))))))</f>
        <v/>
      </c>
    </row>
    <row r="47" spans="1:33" ht="15" customHeight="1" x14ac:dyDescent="0.25">
      <c r="A47" s="89" t="str">
        <f>IF('Paste Data Here - Export'!A47="","",'Paste Data Here - Export'!A47)</f>
        <v/>
      </c>
      <c r="B47" s="90" t="str">
        <f>IF('Paste Data Here - Export'!B47="","",'Paste Data Here - Export'!B47)</f>
        <v/>
      </c>
      <c r="C47" s="91" t="str">
        <f>IF('Paste Data Here - Export'!AR47="Y",'Paste Data Here - Export'!AS47,IF('Paste Data Here - Export'!C47="","",'Paste Data Here - Export'!BA47))</f>
        <v/>
      </c>
      <c r="D47" s="103" t="str">
        <f>IF(B47="","",IF('Paste Data Here - Export'!A47 ='Paste Data Here - Export'!B47, "Yes", "No"))</f>
        <v/>
      </c>
      <c r="E47" s="103" t="str">
        <f>IF(A47="","",IF(AND('Paste Data Here - Export'!P47="",'Paste Data Here - Export'!Q47&lt;&gt;""),"Yes","No"))</f>
        <v/>
      </c>
      <c r="F47" s="104" t="str">
        <f>IF('Paste Data Here - Export'!A47='Paste Data Here - Export'!B47,C47,IF(W47="No","",IF(E47="Yes","6 Month Transfer",'Paste Data Here - Export'!HP47)))</f>
        <v/>
      </c>
      <c r="G47" s="92" t="str">
        <f>IF(B47="","",IF(OR('Paste Data Here - Export'!KB47="Y",'Paste Data Here - Export'!GE47="Y"),"Yes","No"))</f>
        <v/>
      </c>
      <c r="H47" s="93" t="str">
        <f t="shared" si="3"/>
        <v/>
      </c>
      <c r="I47" s="93" t="str">
        <f t="shared" si="4"/>
        <v/>
      </c>
      <c r="J47" s="93" t="str">
        <f t="shared" si="5"/>
        <v/>
      </c>
      <c r="K47" s="125" t="str">
        <f>IF(OR(C47="",'Paste Data Here - Export'!BD47=""),"",1440*('Paste Data Here - Export'!BD47-C47))</f>
        <v/>
      </c>
      <c r="L47" s="93" t="str">
        <f t="shared" si="6"/>
        <v/>
      </c>
      <c r="M47" s="93" t="str">
        <f>IF(AND(L47="Yes",'Paste Data Here - Export'!BC47="SU",'Paste Data Here - Export'!EJ47&lt;&gt;"Y"),"Achieved",IF('Paste Data Here - Export'!EJ47="Y","Not applicable",(IF(AND('Patient level info'!L47="No",'Paste Data Here - Export'!BC47="SU"),"Not achieved",IF('Paste Data Here - Export'!BC47="ICH","Not applicable",IF(OR('Paste Data Here - Export'!BC47="O",'Paste Data Here - Export'!BC47="MAC"),"Not achieved",""))))))</f>
        <v/>
      </c>
      <c r="N47" s="142" t="str">
        <f>IF(B47="","",IF(OR('Paste Data Here - Export'!GN47="PERS",'Paste Data Here - Export'!GN47="TELEM"),'Paste Data Here - Export'!GK47,IF('Paste Data Here - Export'!GO47="","Not seen in person",'Paste Data Here - Export'!GO47)))</f>
        <v/>
      </c>
      <c r="O47" s="125" t="str">
        <f t="shared" si="7"/>
        <v/>
      </c>
      <c r="P47" s="126" t="str">
        <f t="shared" si="8"/>
        <v/>
      </c>
      <c r="Q47" s="95" t="str">
        <f>IF('Paste Data Here - Export'!CR47=TRUE, "Not imaged",IF('Paste Data Here - Export'!AR47="Y","Inpatient stroke",IF('Paste Data Here - Export'!BA47="","",IF('Paste Data Here - Export'!CR47="TRUE","",1440*('Paste Data Here - Export'!CP47-'Paste Data Here - Export'!BA47)))))</f>
        <v/>
      </c>
      <c r="R47" s="95" t="str">
        <f>IF('Paste Data Here - Export'!CR47=TRUE,"Not imaged",IF(OR(C47="",'Paste Data Here - Export'!CP47=""),"",1440*('Paste Data Here - Export'!CP47-C47)))</f>
        <v/>
      </c>
      <c r="S47" s="93" t="str">
        <f>IF(R47&lt;60.5,"Yes",IF('Paste Data Here - Export'!C47="","","No"))</f>
        <v/>
      </c>
      <c r="T47" s="93" t="str">
        <f t="shared" si="0"/>
        <v/>
      </c>
      <c r="U47" s="94" t="str">
        <f>IF(OR(C47="",'Paste Data Here - Export'!DF47=""),"",1440*('Paste Data Here - Export'!DF47-C47))</f>
        <v/>
      </c>
      <c r="V47" s="96" t="str">
        <f t="shared" si="9"/>
        <v/>
      </c>
      <c r="W47" s="97" t="str">
        <f>IF(B47="","",IF('Paste Data Here - Export'!KI47=TRUE,"Yes",IF('Paste Data Here - Export'!L47="","No","Yes")))</f>
        <v/>
      </c>
      <c r="X47" s="98" t="str">
        <f>IF(E47="Yes","6 Month Transfer",IF(AND(W47="Yes",'Paste Data Here - Export'!KM47="D"),"No",IF('Patient level info'!W47="Yes","Yes","")))</f>
        <v/>
      </c>
      <c r="Y47" s="91" t="str">
        <f t="shared" si="1"/>
        <v/>
      </c>
      <c r="Z47" s="99" t="str">
        <f>IF('Paste Data Here - Export'!KQ47="","",IF('Paste Data Here - Export'!KO47="","",'Paste Data Here - Export'!KN47-'Paste Data Here - Export'!KQ47))</f>
        <v/>
      </c>
      <c r="AA47" s="91" t="str">
        <f>IF(AND(W47="Yes",'Paste Data Here - Export'!KM47="D",'Paste Data Here - Export'!KO47="Y"),'Paste Data Here - Export'!KN47+'Patient level info'!AA$3,IF(AND(W47="Yes",'Paste Data Here - Export'!KM47="D",Z47&lt;0),'Paste Data Here - Export'!KQ47,IF(AND(W47="Yes",'Paste Data Here - Export'!KM47="D"),'Paste Data Here - Export'!KN47,IF(X47="Yes",'Paste Data Here - Export'!KS47,""))))</f>
        <v/>
      </c>
      <c r="AB47" s="100" t="str">
        <f>IF(W47="No","",IF('Paste Data Here - Export'!HS47="","",IF('Paste Data Here - Export'!KO47="Y",'Patient level info'!AA47-'Paste Data Here - Export'!HS47,'Paste Data Here - Export'!KQ47-'Paste Data Here - Export'!HS47)))</f>
        <v/>
      </c>
      <c r="AC47" s="100" t="str">
        <f>IF(E47="Yes","",IF(BPT!C47="Record transferred to this team",AA47-C47-(1/6),""))</f>
        <v/>
      </c>
      <c r="AD47" s="100" t="str">
        <f t="shared" si="2"/>
        <v/>
      </c>
      <c r="AE47" s="100" t="str">
        <f t="shared" si="10"/>
        <v/>
      </c>
      <c r="AF47" s="101" t="str">
        <f>IF(AE47="","",IF(Y47="Died same day","Died same day as arrival",IF(AB47="","Did not stay on SU",IF('Paste Data Here - Export'!HR47="ICH","ICU/CCU/HDU",IF(AB47&gt;AE47,100,100*AB47/AE47)))))</f>
        <v/>
      </c>
      <c r="AG47" s="82" t="str">
        <f>IF(E47="Yes","6 Month Transfer",IF(W47="No","Not locked to discharge/transfer",IF(AF47="Did not stay on SU","Not achieved as did not stay on SU",IF('Patient level info'!A47="","",IF(AND(A47=B47,M47="Achieved",P47="Achieved",AF47&gt;=90,AF47&lt;&gt;"Died same day as arrival"),"Achieved",IF(AND(A47&lt;&gt;B47,AF47&gt;=90,M47="Achieved",P47="Achieved"),"Not directly admitted by this team, but achieved criteria at previous team, and achieved 90% of stay on SU whilst at this team",IF(AF47="ICU/CCU/HDU","Admitted to ICU/CCU/HDU",IF(AF47="Died same day as arrival",AF47,IF(AND(AF47&lt;90,M47="Not achieved",P47="Not achieved"),"Not achieved as not direct to SU within 4h, not seen by a consultant within 14h, and less than 90% of stay on SU",IF(AND(AF47&lt;90,M47="Not achieved",P47="Achieved"),"Not achieved as not direct to SU within 4h and less than 90% of stay on SU",IF(AND(AF47&lt;90,M47="Achieved",P47="Not achieved"),"Not achieved as not seen by a consultant within 14h and less than 90% of stay on SU",IF(AND(AF47&gt;=90,M47="Not achieved",P47="Not achieved"),"Not achieved as not direct to SU within 4h and not seen by a consultant within 14h",IF(AND(AF47&gt;=90,M47="Achieved",P47="Not achieved"),"Not achieved as not seen by a consultant within 14h",IF(AF47&lt;90,"Not achieved as less than 90% of stay on SU","Not achieved as not direct to SU within 4h"))))))))))))))</f>
        <v/>
      </c>
    </row>
    <row r="48" spans="1:33" ht="15" customHeight="1" x14ac:dyDescent="0.25">
      <c r="A48" s="89" t="str">
        <f>IF('Paste Data Here - Export'!A48="","",'Paste Data Here - Export'!A48)</f>
        <v/>
      </c>
      <c r="B48" s="90" t="str">
        <f>IF('Paste Data Here - Export'!B48="","",'Paste Data Here - Export'!B48)</f>
        <v/>
      </c>
      <c r="C48" s="91" t="str">
        <f>IF('Paste Data Here - Export'!AR48="Y",'Paste Data Here - Export'!AS48,IF('Paste Data Here - Export'!C48="","",'Paste Data Here - Export'!BA48))</f>
        <v/>
      </c>
      <c r="D48" s="103" t="str">
        <f>IF(B48="","",IF('Paste Data Here - Export'!A48 ='Paste Data Here - Export'!B48, "Yes", "No"))</f>
        <v/>
      </c>
      <c r="E48" s="103" t="str">
        <f>IF(A48="","",IF(AND('Paste Data Here - Export'!P48="",'Paste Data Here - Export'!Q48&lt;&gt;""),"Yes","No"))</f>
        <v/>
      </c>
      <c r="F48" s="104" t="str">
        <f>IF('Paste Data Here - Export'!A48='Paste Data Here - Export'!B48,C48,IF(W48="No","",IF(E48="Yes","6 Month Transfer",'Paste Data Here - Export'!HP48)))</f>
        <v/>
      </c>
      <c r="G48" s="92" t="str">
        <f>IF(B48="","",IF(OR('Paste Data Here - Export'!KB48="Y",'Paste Data Here - Export'!GE48="Y"),"Yes","No"))</f>
        <v/>
      </c>
      <c r="H48" s="93" t="str">
        <f t="shared" si="3"/>
        <v/>
      </c>
      <c r="I48" s="93" t="str">
        <f t="shared" si="4"/>
        <v/>
      </c>
      <c r="J48" s="93" t="str">
        <f t="shared" si="5"/>
        <v/>
      </c>
      <c r="K48" s="125" t="str">
        <f>IF(OR(C48="",'Paste Data Here - Export'!BD48=""),"",1440*('Paste Data Here - Export'!BD48-C48))</f>
        <v/>
      </c>
      <c r="L48" s="93" t="str">
        <f t="shared" si="6"/>
        <v/>
      </c>
      <c r="M48" s="93" t="str">
        <f>IF(AND(L48="Yes",'Paste Data Here - Export'!BC48="SU",'Paste Data Here - Export'!EJ48&lt;&gt;"Y"),"Achieved",IF('Paste Data Here - Export'!EJ48="Y","Not applicable",(IF(AND('Patient level info'!L48="No",'Paste Data Here - Export'!BC48="SU"),"Not achieved",IF('Paste Data Here - Export'!BC48="ICH","Not applicable",IF(OR('Paste Data Here - Export'!BC48="O",'Paste Data Here - Export'!BC48="MAC"),"Not achieved",""))))))</f>
        <v/>
      </c>
      <c r="N48" s="142" t="str">
        <f>IF(B48="","",IF(OR('Paste Data Here - Export'!GN48="PERS",'Paste Data Here - Export'!GN48="TELEM"),'Paste Data Here - Export'!GK48,IF('Paste Data Here - Export'!GO48="","Not seen in person",'Paste Data Here - Export'!GO48)))</f>
        <v/>
      </c>
      <c r="O48" s="125" t="str">
        <f t="shared" si="7"/>
        <v/>
      </c>
      <c r="P48" s="126" t="str">
        <f t="shared" si="8"/>
        <v/>
      </c>
      <c r="Q48" s="95" t="str">
        <f>IF('Paste Data Here - Export'!CR48=TRUE, "Not imaged",IF('Paste Data Here - Export'!AR48="Y","Inpatient stroke",IF('Paste Data Here - Export'!BA48="","",IF('Paste Data Here - Export'!CR48="TRUE","",1440*('Paste Data Here - Export'!CP48-'Paste Data Here - Export'!BA48)))))</f>
        <v/>
      </c>
      <c r="R48" s="95" t="str">
        <f>IF('Paste Data Here - Export'!CR48=TRUE,"Not imaged",IF(OR(C48="",'Paste Data Here - Export'!CP48=""),"",1440*('Paste Data Here - Export'!CP48-C48)))</f>
        <v/>
      </c>
      <c r="S48" s="93" t="str">
        <f>IF(R48&lt;60.5,"Yes",IF('Paste Data Here - Export'!C48="","","No"))</f>
        <v/>
      </c>
      <c r="T48" s="93" t="str">
        <f t="shared" si="0"/>
        <v/>
      </c>
      <c r="U48" s="94" t="str">
        <f>IF(OR(C48="",'Paste Data Here - Export'!DF48=""),"",1440*('Paste Data Here - Export'!DF48-C48))</f>
        <v/>
      </c>
      <c r="V48" s="96" t="str">
        <f t="shared" si="9"/>
        <v/>
      </c>
      <c r="W48" s="97" t="str">
        <f>IF(B48="","",IF('Paste Data Here - Export'!KI48=TRUE,"Yes",IF('Paste Data Here - Export'!L48="","No","Yes")))</f>
        <v/>
      </c>
      <c r="X48" s="98" t="str">
        <f>IF(E48="Yes","6 Month Transfer",IF(AND(W48="Yes",'Paste Data Here - Export'!KM48="D"),"No",IF('Patient level info'!W48="Yes","Yes","")))</f>
        <v/>
      </c>
      <c r="Y48" s="91" t="str">
        <f t="shared" si="1"/>
        <v/>
      </c>
      <c r="Z48" s="99" t="str">
        <f>IF('Paste Data Here - Export'!KQ48="","",IF('Paste Data Here - Export'!KO48="","",'Paste Data Here - Export'!KN48-'Paste Data Here - Export'!KQ48))</f>
        <v/>
      </c>
      <c r="AA48" s="91" t="str">
        <f>IF(AND(W48="Yes",'Paste Data Here - Export'!KM48="D",'Paste Data Here - Export'!KO48="Y"),'Paste Data Here - Export'!KN48+'Patient level info'!AA$3,IF(AND(W48="Yes",'Paste Data Here - Export'!KM48="D",Z48&lt;0),'Paste Data Here - Export'!KQ48,IF(AND(W48="Yes",'Paste Data Here - Export'!KM48="D"),'Paste Data Here - Export'!KN48,IF(X48="Yes",'Paste Data Here - Export'!KS48,""))))</f>
        <v/>
      </c>
      <c r="AB48" s="100" t="str">
        <f>IF(W48="No","",IF('Paste Data Here - Export'!HS48="","",IF('Paste Data Here - Export'!KO48="Y",'Patient level info'!AA48-'Paste Data Here - Export'!HS48,'Paste Data Here - Export'!KQ48-'Paste Data Here - Export'!HS48)))</f>
        <v/>
      </c>
      <c r="AC48" s="100" t="str">
        <f>IF(E48="Yes","",IF(BPT!C48="Record transferred to this team",AA48-C48-(1/6),""))</f>
        <v/>
      </c>
      <c r="AD48" s="100" t="str">
        <f t="shared" si="2"/>
        <v/>
      </c>
      <c r="AE48" s="100" t="str">
        <f t="shared" si="10"/>
        <v/>
      </c>
      <c r="AF48" s="101" t="str">
        <f>IF(AE48="","",IF(Y48="Died same day","Died same day as arrival",IF(AB48="","Did not stay on SU",IF('Paste Data Here - Export'!HR48="ICH","ICU/CCU/HDU",IF(AB48&gt;AE48,100,100*AB48/AE48)))))</f>
        <v/>
      </c>
      <c r="AG48" s="82" t="str">
        <f>IF(E48="Yes","6 Month Transfer",IF(W48="No","Not locked to discharge/transfer",IF(AF48="Did not stay on SU","Not achieved as did not stay on SU",IF('Patient level info'!A48="","",IF(AND(A48=B48,M48="Achieved",P48="Achieved",AF48&gt;=90,AF48&lt;&gt;"Died same day as arrival"),"Achieved",IF(AND(A48&lt;&gt;B48,AF48&gt;=90,M48="Achieved",P48="Achieved"),"Not directly admitted by this team, but achieved criteria at previous team, and achieved 90% of stay on SU whilst at this team",IF(AF48="ICU/CCU/HDU","Admitted to ICU/CCU/HDU",IF(AF48="Died same day as arrival",AF48,IF(AND(AF48&lt;90,M48="Not achieved",P48="Not achieved"),"Not achieved as not direct to SU within 4h, not seen by a consultant within 14h, and less than 90% of stay on SU",IF(AND(AF48&lt;90,M48="Not achieved",P48="Achieved"),"Not achieved as not direct to SU within 4h and less than 90% of stay on SU",IF(AND(AF48&lt;90,M48="Achieved",P48="Not achieved"),"Not achieved as not seen by a consultant within 14h and less than 90% of stay on SU",IF(AND(AF48&gt;=90,M48="Not achieved",P48="Not achieved"),"Not achieved as not direct to SU within 4h and not seen by a consultant within 14h",IF(AND(AF48&gt;=90,M48="Achieved",P48="Not achieved"),"Not achieved as not seen by a consultant within 14h",IF(AF48&lt;90,"Not achieved as less than 90% of stay on SU","Not achieved as not direct to SU within 4h"))))))))))))))</f>
        <v/>
      </c>
    </row>
    <row r="49" spans="1:33" ht="15" customHeight="1" x14ac:dyDescent="0.25">
      <c r="A49" s="89" t="str">
        <f>IF('Paste Data Here - Export'!A49="","",'Paste Data Here - Export'!A49)</f>
        <v/>
      </c>
      <c r="B49" s="90" t="str">
        <f>IF('Paste Data Here - Export'!B49="","",'Paste Data Here - Export'!B49)</f>
        <v/>
      </c>
      <c r="C49" s="91" t="str">
        <f>IF('Paste Data Here - Export'!AR49="Y",'Paste Data Here - Export'!AS49,IF('Paste Data Here - Export'!C49="","",'Paste Data Here - Export'!BA49))</f>
        <v/>
      </c>
      <c r="D49" s="103" t="str">
        <f>IF(B49="","",IF('Paste Data Here - Export'!A49 ='Paste Data Here - Export'!B49, "Yes", "No"))</f>
        <v/>
      </c>
      <c r="E49" s="103" t="str">
        <f>IF(A49="","",IF(AND('Paste Data Here - Export'!P49="",'Paste Data Here - Export'!Q49&lt;&gt;""),"Yes","No"))</f>
        <v/>
      </c>
      <c r="F49" s="104" t="str">
        <f>IF('Paste Data Here - Export'!A49='Paste Data Here - Export'!B49,C49,IF(W49="No","",IF(E49="Yes","6 Month Transfer",'Paste Data Here - Export'!HP49)))</f>
        <v/>
      </c>
      <c r="G49" s="92" t="str">
        <f>IF(B49="","",IF(OR('Paste Data Here - Export'!KB49="Y",'Paste Data Here - Export'!GE49="Y"),"Yes","No"))</f>
        <v/>
      </c>
      <c r="H49" s="93" t="str">
        <f t="shared" si="3"/>
        <v/>
      </c>
      <c r="I49" s="93" t="str">
        <f t="shared" si="4"/>
        <v/>
      </c>
      <c r="J49" s="93" t="str">
        <f t="shared" si="5"/>
        <v/>
      </c>
      <c r="K49" s="125" t="str">
        <f>IF(OR(C49="",'Paste Data Here - Export'!BD49=""),"",1440*('Paste Data Here - Export'!BD49-C49))</f>
        <v/>
      </c>
      <c r="L49" s="93" t="str">
        <f t="shared" si="6"/>
        <v/>
      </c>
      <c r="M49" s="93" t="str">
        <f>IF(AND(L49="Yes",'Paste Data Here - Export'!BC49="SU",'Paste Data Here - Export'!EJ49&lt;&gt;"Y"),"Achieved",IF('Paste Data Here - Export'!EJ49="Y","Not applicable",(IF(AND('Patient level info'!L49="No",'Paste Data Here - Export'!BC49="SU"),"Not achieved",IF('Paste Data Here - Export'!BC49="ICH","Not applicable",IF(OR('Paste Data Here - Export'!BC49="O",'Paste Data Here - Export'!BC49="MAC"),"Not achieved",""))))))</f>
        <v/>
      </c>
      <c r="N49" s="142" t="str">
        <f>IF(B49="","",IF(OR('Paste Data Here - Export'!GN49="PERS",'Paste Data Here - Export'!GN49="TELEM"),'Paste Data Here - Export'!GK49,IF('Paste Data Here - Export'!GO49="","Not seen in person",'Paste Data Here - Export'!GO49)))</f>
        <v/>
      </c>
      <c r="O49" s="125" t="str">
        <f t="shared" si="7"/>
        <v/>
      </c>
      <c r="P49" s="126" t="str">
        <f t="shared" si="8"/>
        <v/>
      </c>
      <c r="Q49" s="95" t="str">
        <f>IF('Paste Data Here - Export'!CR49=TRUE, "Not imaged",IF('Paste Data Here - Export'!AR49="Y","Inpatient stroke",IF('Paste Data Here - Export'!BA49="","",IF('Paste Data Here - Export'!CR49="TRUE","",1440*('Paste Data Here - Export'!CP49-'Paste Data Here - Export'!BA49)))))</f>
        <v/>
      </c>
      <c r="R49" s="95" t="str">
        <f>IF('Paste Data Here - Export'!CR49=TRUE,"Not imaged",IF(OR(C49="",'Paste Data Here - Export'!CP49=""),"",1440*('Paste Data Here - Export'!CP49-C49)))</f>
        <v/>
      </c>
      <c r="S49" s="93" t="str">
        <f>IF(R49&lt;60.5,"Yes",IF('Paste Data Here - Export'!C49="","","No"))</f>
        <v/>
      </c>
      <c r="T49" s="93" t="str">
        <f t="shared" si="0"/>
        <v/>
      </c>
      <c r="U49" s="94" t="str">
        <f>IF(OR(C49="",'Paste Data Here - Export'!DF49=""),"",1440*('Paste Data Here - Export'!DF49-C49))</f>
        <v/>
      </c>
      <c r="V49" s="96" t="str">
        <f t="shared" si="9"/>
        <v/>
      </c>
      <c r="W49" s="97" t="str">
        <f>IF(B49="","",IF('Paste Data Here - Export'!KI49=TRUE,"Yes",IF('Paste Data Here - Export'!L49="","No","Yes")))</f>
        <v/>
      </c>
      <c r="X49" s="98" t="str">
        <f>IF(E49="Yes","6 Month Transfer",IF(AND(W49="Yes",'Paste Data Here - Export'!KM49="D"),"No",IF('Patient level info'!W49="Yes","Yes","")))</f>
        <v/>
      </c>
      <c r="Y49" s="91" t="str">
        <f t="shared" si="1"/>
        <v/>
      </c>
      <c r="Z49" s="99" t="str">
        <f>IF('Paste Data Here - Export'!KQ49="","",IF('Paste Data Here - Export'!KO49="","",'Paste Data Here - Export'!KN49-'Paste Data Here - Export'!KQ49))</f>
        <v/>
      </c>
      <c r="AA49" s="91" t="str">
        <f>IF(AND(W49="Yes",'Paste Data Here - Export'!KM49="D",'Paste Data Here - Export'!KO49="Y"),'Paste Data Here - Export'!KN49+'Patient level info'!AA$3,IF(AND(W49="Yes",'Paste Data Here - Export'!KM49="D",Z49&lt;0),'Paste Data Here - Export'!KQ49,IF(AND(W49="Yes",'Paste Data Here - Export'!KM49="D"),'Paste Data Here - Export'!KN49,IF(X49="Yes",'Paste Data Here - Export'!KS49,""))))</f>
        <v/>
      </c>
      <c r="AB49" s="100" t="str">
        <f>IF(W49="No","",IF('Paste Data Here - Export'!HS49="","",IF('Paste Data Here - Export'!KO49="Y",'Patient level info'!AA49-'Paste Data Here - Export'!HS49,'Paste Data Here - Export'!KQ49-'Paste Data Here - Export'!HS49)))</f>
        <v/>
      </c>
      <c r="AC49" s="100" t="str">
        <f>IF(E49="Yes","",IF(BPT!C49="Record transferred to this team",AA49-C49-(1/6),""))</f>
        <v/>
      </c>
      <c r="AD49" s="100" t="str">
        <f t="shared" si="2"/>
        <v/>
      </c>
      <c r="AE49" s="100" t="str">
        <f t="shared" si="10"/>
        <v/>
      </c>
      <c r="AF49" s="101" t="str">
        <f>IF(AE49="","",IF(Y49="Died same day","Died same day as arrival",IF(AB49="","Did not stay on SU",IF('Paste Data Here - Export'!HR49="ICH","ICU/CCU/HDU",IF(AB49&gt;AE49,100,100*AB49/AE49)))))</f>
        <v/>
      </c>
      <c r="AG49" s="82" t="str">
        <f>IF(E49="Yes","6 Month Transfer",IF(W49="No","Not locked to discharge/transfer",IF(AF49="Did not stay on SU","Not achieved as did not stay on SU",IF('Patient level info'!A49="","",IF(AND(A49=B49,M49="Achieved",P49="Achieved",AF49&gt;=90,AF49&lt;&gt;"Died same day as arrival"),"Achieved",IF(AND(A49&lt;&gt;B49,AF49&gt;=90,M49="Achieved",P49="Achieved"),"Not directly admitted by this team, but achieved criteria at previous team, and achieved 90% of stay on SU whilst at this team",IF(AF49="ICU/CCU/HDU","Admitted to ICU/CCU/HDU",IF(AF49="Died same day as arrival",AF49,IF(AND(AF49&lt;90,M49="Not achieved",P49="Not achieved"),"Not achieved as not direct to SU within 4h, not seen by a consultant within 14h, and less than 90% of stay on SU",IF(AND(AF49&lt;90,M49="Not achieved",P49="Achieved"),"Not achieved as not direct to SU within 4h and less than 90% of stay on SU",IF(AND(AF49&lt;90,M49="Achieved",P49="Not achieved"),"Not achieved as not seen by a consultant within 14h and less than 90% of stay on SU",IF(AND(AF49&gt;=90,M49="Not achieved",P49="Not achieved"),"Not achieved as not direct to SU within 4h and not seen by a consultant within 14h",IF(AND(AF49&gt;=90,M49="Achieved",P49="Not achieved"),"Not achieved as not seen by a consultant within 14h",IF(AF49&lt;90,"Not achieved as less than 90% of stay on SU","Not achieved as not direct to SU within 4h"))))))))))))))</f>
        <v/>
      </c>
    </row>
    <row r="50" spans="1:33" ht="15" customHeight="1" x14ac:dyDescent="0.25">
      <c r="A50" s="89" t="str">
        <f>IF('Paste Data Here - Export'!A50="","",'Paste Data Here - Export'!A50)</f>
        <v/>
      </c>
      <c r="B50" s="90" t="str">
        <f>IF('Paste Data Here - Export'!B50="","",'Paste Data Here - Export'!B50)</f>
        <v/>
      </c>
      <c r="C50" s="91" t="str">
        <f>IF('Paste Data Here - Export'!AR50="Y",'Paste Data Here - Export'!AS50,IF('Paste Data Here - Export'!C50="","",'Paste Data Here - Export'!BA50))</f>
        <v/>
      </c>
      <c r="D50" s="103" t="str">
        <f>IF(B50="","",IF('Paste Data Here - Export'!A50 ='Paste Data Here - Export'!B50, "Yes", "No"))</f>
        <v/>
      </c>
      <c r="E50" s="103" t="str">
        <f>IF(A50="","",IF(AND('Paste Data Here - Export'!P50="",'Paste Data Here - Export'!Q50&lt;&gt;""),"Yes","No"))</f>
        <v/>
      </c>
      <c r="F50" s="104" t="str">
        <f>IF('Paste Data Here - Export'!A50='Paste Data Here - Export'!B50,C50,IF(W50="No","",IF(E50="Yes","6 Month Transfer",'Paste Data Here - Export'!HP50)))</f>
        <v/>
      </c>
      <c r="G50" s="92" t="str">
        <f>IF(B50="","",IF(OR('Paste Data Here - Export'!KB50="Y",'Paste Data Here - Export'!GE50="Y"),"Yes","No"))</f>
        <v/>
      </c>
      <c r="H50" s="93" t="str">
        <f t="shared" si="3"/>
        <v/>
      </c>
      <c r="I50" s="93" t="str">
        <f t="shared" si="4"/>
        <v/>
      </c>
      <c r="J50" s="93" t="str">
        <f t="shared" si="5"/>
        <v/>
      </c>
      <c r="K50" s="125" t="str">
        <f>IF(OR(C50="",'Paste Data Here - Export'!BD50=""),"",1440*('Paste Data Here - Export'!BD50-C50))</f>
        <v/>
      </c>
      <c r="L50" s="93" t="str">
        <f t="shared" si="6"/>
        <v/>
      </c>
      <c r="M50" s="93" t="str">
        <f>IF(AND(L50="Yes",'Paste Data Here - Export'!BC50="SU",'Paste Data Here - Export'!EJ50&lt;&gt;"Y"),"Achieved",IF('Paste Data Here - Export'!EJ50="Y","Not applicable",(IF(AND('Patient level info'!L50="No",'Paste Data Here - Export'!BC50="SU"),"Not achieved",IF('Paste Data Here - Export'!BC50="ICH","Not applicable",IF(OR('Paste Data Here - Export'!BC50="O",'Paste Data Here - Export'!BC50="MAC"),"Not achieved",""))))))</f>
        <v/>
      </c>
      <c r="N50" s="142" t="str">
        <f>IF(B50="","",IF(OR('Paste Data Here - Export'!GN50="PERS",'Paste Data Here - Export'!GN50="TELEM"),'Paste Data Here - Export'!GK50,IF('Paste Data Here - Export'!GO50="","Not seen in person",'Paste Data Here - Export'!GO50)))</f>
        <v/>
      </c>
      <c r="O50" s="125" t="str">
        <f t="shared" si="7"/>
        <v/>
      </c>
      <c r="P50" s="126" t="str">
        <f t="shared" si="8"/>
        <v/>
      </c>
      <c r="Q50" s="95" t="str">
        <f>IF('Paste Data Here - Export'!CR50=TRUE, "Not imaged",IF('Paste Data Here - Export'!AR50="Y","Inpatient stroke",IF('Paste Data Here - Export'!BA50="","",IF('Paste Data Here - Export'!CR50="TRUE","",1440*('Paste Data Here - Export'!CP50-'Paste Data Here - Export'!BA50)))))</f>
        <v/>
      </c>
      <c r="R50" s="95" t="str">
        <f>IF('Paste Data Here - Export'!CR50=TRUE,"Not imaged",IF(OR(C50="",'Paste Data Here - Export'!CP50=""),"",1440*('Paste Data Here - Export'!CP50-C50)))</f>
        <v/>
      </c>
      <c r="S50" s="93" t="str">
        <f>IF(R50&lt;60.5,"Yes",IF('Paste Data Here - Export'!C50="","","No"))</f>
        <v/>
      </c>
      <c r="T50" s="93" t="str">
        <f t="shared" si="0"/>
        <v/>
      </c>
      <c r="U50" s="94" t="str">
        <f>IF(OR(C50="",'Paste Data Here - Export'!DF50=""),"",1440*('Paste Data Here - Export'!DF50-C50))</f>
        <v/>
      </c>
      <c r="V50" s="96" t="str">
        <f t="shared" si="9"/>
        <v/>
      </c>
      <c r="W50" s="97" t="str">
        <f>IF(B50="","",IF('Paste Data Here - Export'!KI50=TRUE,"Yes",IF('Paste Data Here - Export'!L50="","No","Yes")))</f>
        <v/>
      </c>
      <c r="X50" s="98" t="str">
        <f>IF(E50="Yes","6 Month Transfer",IF(AND(W50="Yes",'Paste Data Here - Export'!KM50="D"),"No",IF('Patient level info'!W50="Yes","Yes","")))</f>
        <v/>
      </c>
      <c r="Y50" s="91" t="str">
        <f t="shared" si="1"/>
        <v/>
      </c>
      <c r="Z50" s="99" t="str">
        <f>IF('Paste Data Here - Export'!KQ50="","",IF('Paste Data Here - Export'!KO50="","",'Paste Data Here - Export'!KN50-'Paste Data Here - Export'!KQ50))</f>
        <v/>
      </c>
      <c r="AA50" s="91" t="str">
        <f>IF(AND(W50="Yes",'Paste Data Here - Export'!KM50="D",'Paste Data Here - Export'!KO50="Y"),'Paste Data Here - Export'!KN50+'Patient level info'!AA$3,IF(AND(W50="Yes",'Paste Data Here - Export'!KM50="D",Z50&lt;0),'Paste Data Here - Export'!KQ50,IF(AND(W50="Yes",'Paste Data Here - Export'!KM50="D"),'Paste Data Here - Export'!KN50,IF(X50="Yes",'Paste Data Here - Export'!KS50,""))))</f>
        <v/>
      </c>
      <c r="AB50" s="100" t="str">
        <f>IF(W50="No","",IF('Paste Data Here - Export'!HS50="","",IF('Paste Data Here - Export'!KO50="Y",'Patient level info'!AA50-'Paste Data Here - Export'!HS50,'Paste Data Here - Export'!KQ50-'Paste Data Here - Export'!HS50)))</f>
        <v/>
      </c>
      <c r="AC50" s="100" t="str">
        <f>IF(E50="Yes","",IF(BPT!C50="Record transferred to this team",AA50-C50-(1/6),""))</f>
        <v/>
      </c>
      <c r="AD50" s="100" t="str">
        <f t="shared" si="2"/>
        <v/>
      </c>
      <c r="AE50" s="100" t="str">
        <f t="shared" si="10"/>
        <v/>
      </c>
      <c r="AF50" s="101" t="str">
        <f>IF(AE50="","",IF(Y50="Died same day","Died same day as arrival",IF(AB50="","Did not stay on SU",IF('Paste Data Here - Export'!HR50="ICH","ICU/CCU/HDU",IF(AB50&gt;AE50,100,100*AB50/AE50)))))</f>
        <v/>
      </c>
      <c r="AG50" s="82" t="str">
        <f>IF(E50="Yes","6 Month Transfer",IF(W50="No","Not locked to discharge/transfer",IF(AF50="Did not stay on SU","Not achieved as did not stay on SU",IF('Patient level info'!A50="","",IF(AND(A50=B50,M50="Achieved",P50="Achieved",AF50&gt;=90,AF50&lt;&gt;"Died same day as arrival"),"Achieved",IF(AND(A50&lt;&gt;B50,AF50&gt;=90,M50="Achieved",P50="Achieved"),"Not directly admitted by this team, but achieved criteria at previous team, and achieved 90% of stay on SU whilst at this team",IF(AF50="ICU/CCU/HDU","Admitted to ICU/CCU/HDU",IF(AF50="Died same day as arrival",AF50,IF(AND(AF50&lt;90,M50="Not achieved",P50="Not achieved"),"Not achieved as not direct to SU within 4h, not seen by a consultant within 14h, and less than 90% of stay on SU",IF(AND(AF50&lt;90,M50="Not achieved",P50="Achieved"),"Not achieved as not direct to SU within 4h and less than 90% of stay on SU",IF(AND(AF50&lt;90,M50="Achieved",P50="Not achieved"),"Not achieved as not seen by a consultant within 14h and less than 90% of stay on SU",IF(AND(AF50&gt;=90,M50="Not achieved",P50="Not achieved"),"Not achieved as not direct to SU within 4h and not seen by a consultant within 14h",IF(AND(AF50&gt;=90,M50="Achieved",P50="Not achieved"),"Not achieved as not seen by a consultant within 14h",IF(AF50&lt;90,"Not achieved as less than 90% of stay on SU","Not achieved as not direct to SU within 4h"))))))))))))))</f>
        <v/>
      </c>
    </row>
    <row r="51" spans="1:33" x14ac:dyDescent="0.25">
      <c r="A51" s="89" t="str">
        <f>IF('Paste Data Here - Export'!A51="","",'Paste Data Here - Export'!A51)</f>
        <v/>
      </c>
      <c r="B51" s="90" t="str">
        <f>IF('Paste Data Here - Export'!B51="","",'Paste Data Here - Export'!B51)</f>
        <v/>
      </c>
      <c r="C51" s="91" t="str">
        <f>IF('Paste Data Here - Export'!AR51="Y",'Paste Data Here - Export'!AS51,IF('Paste Data Here - Export'!C51="","",'Paste Data Here - Export'!BA51))</f>
        <v/>
      </c>
      <c r="D51" s="103" t="str">
        <f>IF(B51="","",IF('Paste Data Here - Export'!A51 ='Paste Data Here - Export'!B51, "Yes", "No"))</f>
        <v/>
      </c>
      <c r="E51" s="103" t="str">
        <f>IF(A51="","",IF(AND('Paste Data Here - Export'!P51="",'Paste Data Here - Export'!Q51&lt;&gt;""),"Yes","No"))</f>
        <v/>
      </c>
      <c r="F51" s="104" t="str">
        <f>IF('Paste Data Here - Export'!A51='Paste Data Here - Export'!B51,C51,IF(W51="No","",IF(E51="Yes","6 Month Transfer",'Paste Data Here - Export'!HP51)))</f>
        <v/>
      </c>
      <c r="G51" s="92" t="str">
        <f>IF(B51="","",IF(OR('Paste Data Here - Export'!KB51="Y",'Paste Data Here - Export'!GE51="Y"),"Yes","No"))</f>
        <v/>
      </c>
      <c r="H51" s="93" t="str">
        <f t="shared" si="3"/>
        <v/>
      </c>
      <c r="I51" s="93" t="str">
        <f t="shared" si="4"/>
        <v/>
      </c>
      <c r="J51" s="93" t="str">
        <f t="shared" si="5"/>
        <v/>
      </c>
      <c r="K51" s="125" t="str">
        <f>IF(OR(C51="",'Paste Data Here - Export'!BD51=""),"",1440*('Paste Data Here - Export'!BD51-C51))</f>
        <v/>
      </c>
      <c r="L51" s="93" t="str">
        <f t="shared" si="6"/>
        <v/>
      </c>
      <c r="M51" s="93" t="str">
        <f>IF(AND(L51="Yes",'Paste Data Here - Export'!BC51="SU",'Paste Data Here - Export'!EJ51&lt;&gt;"Y"),"Achieved",IF('Paste Data Here - Export'!EJ51="Y","Not applicable",(IF(AND('Patient level info'!L51="No",'Paste Data Here - Export'!BC51="SU"),"Not achieved",IF('Paste Data Here - Export'!BC51="ICH","Not applicable",IF(OR('Paste Data Here - Export'!BC51="O",'Paste Data Here - Export'!BC51="MAC"),"Not achieved",""))))))</f>
        <v/>
      </c>
      <c r="N51" s="142" t="str">
        <f>IF(B51="","",IF(OR('Paste Data Here - Export'!GN51="PERS",'Paste Data Here - Export'!GN51="TELEM"),'Paste Data Here - Export'!GK51,IF('Paste Data Here - Export'!GO51="","Not seen in person",'Paste Data Here - Export'!GO51)))</f>
        <v/>
      </c>
      <c r="O51" s="125" t="str">
        <f t="shared" si="7"/>
        <v/>
      </c>
      <c r="P51" s="126" t="str">
        <f t="shared" si="8"/>
        <v/>
      </c>
      <c r="Q51" s="95" t="str">
        <f>IF('Paste Data Here - Export'!CR51=TRUE, "Not imaged",IF('Paste Data Here - Export'!AR51="Y","Inpatient stroke",IF('Paste Data Here - Export'!BA51="","",IF('Paste Data Here - Export'!CR51="TRUE","",1440*('Paste Data Here - Export'!CP51-'Paste Data Here - Export'!BA51)))))</f>
        <v/>
      </c>
      <c r="R51" s="95" t="str">
        <f>IF('Paste Data Here - Export'!CR51=TRUE,"Not imaged",IF(OR(C51="",'Paste Data Here - Export'!CP51=""),"",1440*('Paste Data Here - Export'!CP51-C51)))</f>
        <v/>
      </c>
      <c r="S51" s="93" t="str">
        <f>IF(R51&lt;60.5,"Yes",IF('Paste Data Here - Export'!C51="","","No"))</f>
        <v/>
      </c>
      <c r="T51" s="93" t="str">
        <f t="shared" si="0"/>
        <v/>
      </c>
      <c r="U51" s="94" t="str">
        <f>IF(OR(C51="",'Paste Data Here - Export'!DF51=""),"",1440*('Paste Data Here - Export'!DF51-C51))</f>
        <v/>
      </c>
      <c r="V51" s="96" t="str">
        <f t="shared" si="9"/>
        <v/>
      </c>
      <c r="W51" s="97" t="str">
        <f>IF(B51="","",IF('Paste Data Here - Export'!KI51=TRUE,"Yes",IF('Paste Data Here - Export'!L51="","No","Yes")))</f>
        <v/>
      </c>
      <c r="X51" s="98" t="str">
        <f>IF(E51="Yes","6 Month Transfer",IF(AND(W51="Yes",'Paste Data Here - Export'!KM51="D"),"No",IF('Patient level info'!W51="Yes","Yes","")))</f>
        <v/>
      </c>
      <c r="Y51" s="91" t="str">
        <f t="shared" si="1"/>
        <v/>
      </c>
      <c r="Z51" s="99" t="str">
        <f>IF('Paste Data Here - Export'!KQ51="","",IF('Paste Data Here - Export'!KO51="","",'Paste Data Here - Export'!KN51-'Paste Data Here - Export'!KQ51))</f>
        <v/>
      </c>
      <c r="AA51" s="91" t="str">
        <f>IF(AND(W51="Yes",'Paste Data Here - Export'!KM51="D",'Paste Data Here - Export'!KO51="Y"),'Paste Data Here - Export'!KN51+'Patient level info'!AA$3,IF(AND(W51="Yes",'Paste Data Here - Export'!KM51="D",Z51&lt;0),'Paste Data Here - Export'!KQ51,IF(AND(W51="Yes",'Paste Data Here - Export'!KM51="D"),'Paste Data Here - Export'!KN51,IF(X51="Yes",'Paste Data Here - Export'!KS51,""))))</f>
        <v/>
      </c>
      <c r="AB51" s="100" t="str">
        <f>IF(W51="No","",IF('Paste Data Here - Export'!HS51="","",IF('Paste Data Here - Export'!KO51="Y",'Patient level info'!AA51-'Paste Data Here - Export'!HS51,'Paste Data Here - Export'!KQ51-'Paste Data Here - Export'!HS51)))</f>
        <v/>
      </c>
      <c r="AC51" s="100" t="str">
        <f>IF(E51="Yes","",IF(BPT!C51="Record transferred to this team",AA51-C51-(1/6),""))</f>
        <v/>
      </c>
      <c r="AD51" s="100" t="str">
        <f t="shared" si="2"/>
        <v/>
      </c>
      <c r="AE51" s="100" t="str">
        <f t="shared" si="10"/>
        <v/>
      </c>
      <c r="AF51" s="101" t="str">
        <f>IF(AE51="","",IF(Y51="Died same day","Died same day as arrival",IF(AB51="","Did not stay on SU",IF('Paste Data Here - Export'!HR51="ICH","ICU/CCU/HDU",IF(AB51&gt;AE51,100,100*AB51/AE51)))))</f>
        <v/>
      </c>
      <c r="AG51" s="82" t="str">
        <f>IF(E51="Yes","6 Month Transfer",IF(W51="No","Not locked to discharge/transfer",IF(AF51="Did not stay on SU","Not achieved as did not stay on SU",IF('Patient level info'!A51="","",IF(AND(A51=B51,M51="Achieved",P51="Achieved",AF51&gt;=90,AF51&lt;&gt;"Died same day as arrival"),"Achieved",IF(AND(A51&lt;&gt;B51,AF51&gt;=90,M51="Achieved",P51="Achieved"),"Not directly admitted by this team, but achieved criteria at previous team, and achieved 90% of stay on SU whilst at this team",IF(AF51="ICU/CCU/HDU","Admitted to ICU/CCU/HDU",IF(AF51="Died same day as arrival",AF51,IF(AND(AF51&lt;90,M51="Not achieved",P51="Not achieved"),"Not achieved as not direct to SU within 4h, not seen by a consultant within 14h, and less than 90% of stay on SU",IF(AND(AF51&lt;90,M51="Not achieved",P51="Achieved"),"Not achieved as not direct to SU within 4h and less than 90% of stay on SU",IF(AND(AF51&lt;90,M51="Achieved",P51="Not achieved"),"Not achieved as not seen by a consultant within 14h and less than 90% of stay on SU",IF(AND(AF51&gt;=90,M51="Not achieved",P51="Not achieved"),"Not achieved as not direct to SU within 4h and not seen by a consultant within 14h",IF(AND(AF51&gt;=90,M51="Achieved",P51="Not achieved"),"Not achieved as not seen by a consultant within 14h",IF(AF51&lt;90,"Not achieved as less than 90% of stay on SU","Not achieved as not direct to SU within 4h"))))))))))))))</f>
        <v/>
      </c>
    </row>
    <row r="52" spans="1:33" ht="15" customHeight="1" x14ac:dyDescent="0.25">
      <c r="A52" s="89" t="str">
        <f>IF('Paste Data Here - Export'!A52="","",'Paste Data Here - Export'!A52)</f>
        <v/>
      </c>
      <c r="B52" s="90" t="str">
        <f>IF('Paste Data Here - Export'!B52="","",'Paste Data Here - Export'!B52)</f>
        <v/>
      </c>
      <c r="C52" s="91" t="str">
        <f>IF('Paste Data Here - Export'!AR52="Y",'Paste Data Here - Export'!AS52,IF('Paste Data Here - Export'!C52="","",'Paste Data Here - Export'!BA52))</f>
        <v/>
      </c>
      <c r="D52" s="103" t="str">
        <f>IF(B52="","",IF('Paste Data Here - Export'!A52 ='Paste Data Here - Export'!B52, "Yes", "No"))</f>
        <v/>
      </c>
      <c r="E52" s="103" t="str">
        <f>IF(A52="","",IF(AND('Paste Data Here - Export'!P52="",'Paste Data Here - Export'!Q52&lt;&gt;""),"Yes","No"))</f>
        <v/>
      </c>
      <c r="F52" s="104" t="str">
        <f>IF('Paste Data Here - Export'!A52='Paste Data Here - Export'!B52,C52,IF(W52="No","",IF(E52="Yes","6 Month Transfer",'Paste Data Here - Export'!HP52)))</f>
        <v/>
      </c>
      <c r="G52" s="92" t="str">
        <f>IF(B52="","",IF(OR('Paste Data Here - Export'!KB52="Y",'Paste Data Here - Export'!GE52="Y"),"Yes","No"))</f>
        <v/>
      </c>
      <c r="H52" s="93" t="str">
        <f t="shared" si="3"/>
        <v/>
      </c>
      <c r="I52" s="93" t="str">
        <f t="shared" si="4"/>
        <v/>
      </c>
      <c r="J52" s="93" t="str">
        <f t="shared" si="5"/>
        <v/>
      </c>
      <c r="K52" s="125" t="str">
        <f>IF(OR(C52="",'Paste Data Here - Export'!BD52=""),"",1440*('Paste Data Here - Export'!BD52-C52))</f>
        <v/>
      </c>
      <c r="L52" s="93" t="str">
        <f t="shared" si="6"/>
        <v/>
      </c>
      <c r="M52" s="93" t="str">
        <f>IF(AND(L52="Yes",'Paste Data Here - Export'!BC52="SU",'Paste Data Here - Export'!EJ52&lt;&gt;"Y"),"Achieved",IF('Paste Data Here - Export'!EJ52="Y","Not applicable",(IF(AND('Patient level info'!L52="No",'Paste Data Here - Export'!BC52="SU"),"Not achieved",IF('Paste Data Here - Export'!BC52="ICH","Not applicable",IF(OR('Paste Data Here - Export'!BC52="O",'Paste Data Here - Export'!BC52="MAC"),"Not achieved",""))))))</f>
        <v/>
      </c>
      <c r="N52" s="142" t="str">
        <f>IF(B52="","",IF(OR('Paste Data Here - Export'!GN52="PERS",'Paste Data Here - Export'!GN52="TELEM"),'Paste Data Here - Export'!GK52,IF('Paste Data Here - Export'!GO52="","Not seen in person",'Paste Data Here - Export'!GO52)))</f>
        <v/>
      </c>
      <c r="O52" s="125" t="str">
        <f t="shared" si="7"/>
        <v/>
      </c>
      <c r="P52" s="126" t="str">
        <f t="shared" si="8"/>
        <v/>
      </c>
      <c r="Q52" s="95" t="str">
        <f>IF('Paste Data Here - Export'!CR52=TRUE, "Not imaged",IF('Paste Data Here - Export'!AR52="Y","Inpatient stroke",IF('Paste Data Here - Export'!BA52="","",IF('Paste Data Here - Export'!CR52="TRUE","",1440*('Paste Data Here - Export'!CP52-'Paste Data Here - Export'!BA52)))))</f>
        <v/>
      </c>
      <c r="R52" s="95" t="str">
        <f>IF('Paste Data Here - Export'!CR52=TRUE,"Not imaged",IF(OR(C52="",'Paste Data Here - Export'!CP52=""),"",1440*('Paste Data Here - Export'!CP52-C52)))</f>
        <v/>
      </c>
      <c r="S52" s="93" t="str">
        <f>IF(R52&lt;60.5,"Yes",IF('Paste Data Here - Export'!C52="","","No"))</f>
        <v/>
      </c>
      <c r="T52" s="93" t="str">
        <f t="shared" si="0"/>
        <v/>
      </c>
      <c r="U52" s="94" t="str">
        <f>IF(OR(C52="",'Paste Data Here - Export'!DF52=""),"",1440*('Paste Data Here - Export'!DF52-C52))</f>
        <v/>
      </c>
      <c r="V52" s="96" t="str">
        <f t="shared" si="9"/>
        <v/>
      </c>
      <c r="W52" s="97" t="str">
        <f>IF(B52="","",IF('Paste Data Here - Export'!KI52=TRUE,"Yes",IF('Paste Data Here - Export'!L52="","No","Yes")))</f>
        <v/>
      </c>
      <c r="X52" s="98" t="str">
        <f>IF(E52="Yes","6 Month Transfer",IF(AND(W52="Yes",'Paste Data Here - Export'!KM52="D"),"No",IF('Patient level info'!W52="Yes","Yes","")))</f>
        <v/>
      </c>
      <c r="Y52" s="91" t="str">
        <f t="shared" si="1"/>
        <v/>
      </c>
      <c r="Z52" s="99" t="str">
        <f>IF('Paste Data Here - Export'!KQ52="","",IF('Paste Data Here - Export'!KO52="","",'Paste Data Here - Export'!KN52-'Paste Data Here - Export'!KQ52))</f>
        <v/>
      </c>
      <c r="AA52" s="91" t="str">
        <f>IF(AND(W52="Yes",'Paste Data Here - Export'!KM52="D",'Paste Data Here - Export'!KO52="Y"),'Paste Data Here - Export'!KN52+'Patient level info'!AA$3,IF(AND(W52="Yes",'Paste Data Here - Export'!KM52="D",Z52&lt;0),'Paste Data Here - Export'!KQ52,IF(AND(W52="Yes",'Paste Data Here - Export'!KM52="D"),'Paste Data Here - Export'!KN52,IF(X52="Yes",'Paste Data Here - Export'!KS52,""))))</f>
        <v/>
      </c>
      <c r="AB52" s="100" t="str">
        <f>IF(W52="No","",IF('Paste Data Here - Export'!HS52="","",IF('Paste Data Here - Export'!KO52="Y",'Patient level info'!AA52-'Paste Data Here - Export'!HS52,'Paste Data Here - Export'!KQ52-'Paste Data Here - Export'!HS52)))</f>
        <v/>
      </c>
      <c r="AC52" s="100" t="str">
        <f>IF(E52="Yes","",IF(BPT!C52="Record transferred to this team",AA52-C52-(1/6),""))</f>
        <v/>
      </c>
      <c r="AD52" s="100" t="str">
        <f t="shared" si="2"/>
        <v/>
      </c>
      <c r="AE52" s="100" t="str">
        <f t="shared" si="10"/>
        <v/>
      </c>
      <c r="AF52" s="101" t="str">
        <f>IF(AE52="","",IF(Y52="Died same day","Died same day as arrival",IF(AB52="","Did not stay on SU",IF('Paste Data Here - Export'!HR52="ICH","ICU/CCU/HDU",IF(AB52&gt;AE52,100,100*AB52/AE52)))))</f>
        <v/>
      </c>
      <c r="AG52" s="82" t="str">
        <f>IF(E52="Yes","6 Month Transfer",IF(W52="No","Not locked to discharge/transfer",IF(AF52="Did not stay on SU","Not achieved as did not stay on SU",IF('Patient level info'!A52="","",IF(AND(A52=B52,M52="Achieved",P52="Achieved",AF52&gt;=90,AF52&lt;&gt;"Died same day as arrival"),"Achieved",IF(AND(A52&lt;&gt;B52,AF52&gt;=90,M52="Achieved",P52="Achieved"),"Not directly admitted by this team, but achieved criteria at previous team, and achieved 90% of stay on SU whilst at this team",IF(AF52="ICU/CCU/HDU","Admitted to ICU/CCU/HDU",IF(AF52="Died same day as arrival",AF52,IF(AND(AF52&lt;90,M52="Not achieved",P52="Not achieved"),"Not achieved as not direct to SU within 4h, not seen by a consultant within 14h, and less than 90% of stay on SU",IF(AND(AF52&lt;90,M52="Not achieved",P52="Achieved"),"Not achieved as not direct to SU within 4h and less than 90% of stay on SU",IF(AND(AF52&lt;90,M52="Achieved",P52="Not achieved"),"Not achieved as not seen by a consultant within 14h and less than 90% of stay on SU",IF(AND(AF52&gt;=90,M52="Not achieved",P52="Not achieved"),"Not achieved as not direct to SU within 4h and not seen by a consultant within 14h",IF(AND(AF52&gt;=90,M52="Achieved",P52="Not achieved"),"Not achieved as not seen by a consultant within 14h",IF(AF52&lt;90,"Not achieved as less than 90% of stay on SU","Not achieved as not direct to SU within 4h"))))))))))))))</f>
        <v/>
      </c>
    </row>
    <row r="53" spans="1:33" x14ac:dyDescent="0.25">
      <c r="A53" s="89" t="str">
        <f>IF('Paste Data Here - Export'!A53="","",'Paste Data Here - Export'!A53)</f>
        <v/>
      </c>
      <c r="B53" s="90" t="str">
        <f>IF('Paste Data Here - Export'!B53="","",'Paste Data Here - Export'!B53)</f>
        <v/>
      </c>
      <c r="C53" s="91" t="str">
        <f>IF('Paste Data Here - Export'!AR53="Y",'Paste Data Here - Export'!AS53,IF('Paste Data Here - Export'!C53="","",'Paste Data Here - Export'!BA53))</f>
        <v/>
      </c>
      <c r="D53" s="103" t="str">
        <f>IF(B53="","",IF('Paste Data Here - Export'!A53 ='Paste Data Here - Export'!B53, "Yes", "No"))</f>
        <v/>
      </c>
      <c r="E53" s="103" t="str">
        <f>IF(A53="","",IF(AND('Paste Data Here - Export'!P53="",'Paste Data Here - Export'!Q53&lt;&gt;""),"Yes","No"))</f>
        <v/>
      </c>
      <c r="F53" s="104" t="str">
        <f>IF('Paste Data Here - Export'!A53='Paste Data Here - Export'!B53,C53,IF(W53="No","",IF(E53="Yes","6 Month Transfer",'Paste Data Here - Export'!HP53)))</f>
        <v/>
      </c>
      <c r="G53" s="92" t="str">
        <f>IF(B53="","",IF(OR('Paste Data Here - Export'!KB53="Y",'Paste Data Here - Export'!GE53="Y"),"Yes","No"))</f>
        <v/>
      </c>
      <c r="H53" s="93" t="str">
        <f t="shared" si="3"/>
        <v/>
      </c>
      <c r="I53" s="93" t="str">
        <f t="shared" si="4"/>
        <v/>
      </c>
      <c r="J53" s="93" t="str">
        <f t="shared" si="5"/>
        <v/>
      </c>
      <c r="K53" s="125" t="str">
        <f>IF(OR(C53="",'Paste Data Here - Export'!BD53=""),"",1440*('Paste Data Here - Export'!BD53-C53))</f>
        <v/>
      </c>
      <c r="L53" s="93" t="str">
        <f t="shared" si="6"/>
        <v/>
      </c>
      <c r="M53" s="93" t="str">
        <f>IF(AND(L53="Yes",'Paste Data Here - Export'!BC53="SU",'Paste Data Here - Export'!EJ53&lt;&gt;"Y"),"Achieved",IF('Paste Data Here - Export'!EJ53="Y","Not applicable",(IF(AND('Patient level info'!L53="No",'Paste Data Here - Export'!BC53="SU"),"Not achieved",IF('Paste Data Here - Export'!BC53="ICH","Not applicable",IF(OR('Paste Data Here - Export'!BC53="O",'Paste Data Here - Export'!BC53="MAC"),"Not achieved",""))))))</f>
        <v/>
      </c>
      <c r="N53" s="142" t="str">
        <f>IF(B53="","",IF(OR('Paste Data Here - Export'!GN53="PERS",'Paste Data Here - Export'!GN53="TELEM"),'Paste Data Here - Export'!GK53,IF('Paste Data Here - Export'!GO53="","Not seen in person",'Paste Data Here - Export'!GO53)))</f>
        <v/>
      </c>
      <c r="O53" s="125" t="str">
        <f t="shared" si="7"/>
        <v/>
      </c>
      <c r="P53" s="126" t="str">
        <f t="shared" si="8"/>
        <v/>
      </c>
      <c r="Q53" s="95" t="str">
        <f>IF('Paste Data Here - Export'!CR53=TRUE, "Not imaged",IF('Paste Data Here - Export'!AR53="Y","Inpatient stroke",IF('Paste Data Here - Export'!BA53="","",IF('Paste Data Here - Export'!CR53="TRUE","",1440*('Paste Data Here - Export'!CP53-'Paste Data Here - Export'!BA53)))))</f>
        <v/>
      </c>
      <c r="R53" s="95" t="str">
        <f>IF('Paste Data Here - Export'!CR53=TRUE,"Not imaged",IF(OR(C53="",'Paste Data Here - Export'!CP53=""),"",1440*('Paste Data Here - Export'!CP53-C53)))</f>
        <v/>
      </c>
      <c r="S53" s="93" t="str">
        <f>IF(R53&lt;60.5,"Yes",IF('Paste Data Here - Export'!C53="","","No"))</f>
        <v/>
      </c>
      <c r="T53" s="93" t="str">
        <f t="shared" si="0"/>
        <v/>
      </c>
      <c r="U53" s="94" t="str">
        <f>IF(OR(C53="",'Paste Data Here - Export'!DF53=""),"",1440*('Paste Data Here - Export'!DF53-C53))</f>
        <v/>
      </c>
      <c r="V53" s="96" t="str">
        <f t="shared" si="9"/>
        <v/>
      </c>
      <c r="W53" s="97" t="str">
        <f>IF(B53="","",IF('Paste Data Here - Export'!KI53=TRUE,"Yes",IF('Paste Data Here - Export'!L53="","No","Yes")))</f>
        <v/>
      </c>
      <c r="X53" s="98" t="str">
        <f>IF(E53="Yes","6 Month Transfer",IF(AND(W53="Yes",'Paste Data Here - Export'!KM53="D"),"No",IF('Patient level info'!W53="Yes","Yes","")))</f>
        <v/>
      </c>
      <c r="Y53" s="91" t="str">
        <f t="shared" si="1"/>
        <v/>
      </c>
      <c r="Z53" s="99" t="str">
        <f>IF('Paste Data Here - Export'!KQ53="","",IF('Paste Data Here - Export'!KO53="","",'Paste Data Here - Export'!KN53-'Paste Data Here - Export'!KQ53))</f>
        <v/>
      </c>
      <c r="AA53" s="91" t="str">
        <f>IF(AND(W53="Yes",'Paste Data Here - Export'!KM53="D",'Paste Data Here - Export'!KO53="Y"),'Paste Data Here - Export'!KN53+'Patient level info'!AA$3,IF(AND(W53="Yes",'Paste Data Here - Export'!KM53="D",Z53&lt;0),'Paste Data Here - Export'!KQ53,IF(AND(W53="Yes",'Paste Data Here - Export'!KM53="D"),'Paste Data Here - Export'!KN53,IF(X53="Yes",'Paste Data Here - Export'!KS53,""))))</f>
        <v/>
      </c>
      <c r="AB53" s="100" t="str">
        <f>IF(W53="No","",IF('Paste Data Here - Export'!HS53="","",IF('Paste Data Here - Export'!KO53="Y",'Patient level info'!AA53-'Paste Data Here - Export'!HS53,'Paste Data Here - Export'!KQ53-'Paste Data Here - Export'!HS53)))</f>
        <v/>
      </c>
      <c r="AC53" s="100" t="str">
        <f>IF(E53="Yes","",IF(BPT!C53="Record transferred to this team",AA53-C53-(1/6),""))</f>
        <v/>
      </c>
      <c r="AD53" s="100" t="str">
        <f t="shared" si="2"/>
        <v/>
      </c>
      <c r="AE53" s="100" t="str">
        <f t="shared" si="10"/>
        <v/>
      </c>
      <c r="AF53" s="101" t="str">
        <f>IF(AE53="","",IF(Y53="Died same day","Died same day as arrival",IF(AB53="","Did not stay on SU",IF('Paste Data Here - Export'!HR53="ICH","ICU/CCU/HDU",IF(AB53&gt;AE53,100,100*AB53/AE53)))))</f>
        <v/>
      </c>
      <c r="AG53" s="82" t="str">
        <f>IF(E53="Yes","6 Month Transfer",IF(W53="No","Not locked to discharge/transfer",IF(AF53="Did not stay on SU","Not achieved as did not stay on SU",IF('Patient level info'!A53="","",IF(AND(A53=B53,M53="Achieved",P53="Achieved",AF53&gt;=90,AF53&lt;&gt;"Died same day as arrival"),"Achieved",IF(AND(A53&lt;&gt;B53,AF53&gt;=90,M53="Achieved",P53="Achieved"),"Not directly admitted by this team, but achieved criteria at previous team, and achieved 90% of stay on SU whilst at this team",IF(AF53="ICU/CCU/HDU","Admitted to ICU/CCU/HDU",IF(AF53="Died same day as arrival",AF53,IF(AND(AF53&lt;90,M53="Not achieved",P53="Not achieved"),"Not achieved as not direct to SU within 4h, not seen by a consultant within 14h, and less than 90% of stay on SU",IF(AND(AF53&lt;90,M53="Not achieved",P53="Achieved"),"Not achieved as not direct to SU within 4h and less than 90% of stay on SU",IF(AND(AF53&lt;90,M53="Achieved",P53="Not achieved"),"Not achieved as not seen by a consultant within 14h and less than 90% of stay on SU",IF(AND(AF53&gt;=90,M53="Not achieved",P53="Not achieved"),"Not achieved as not direct to SU within 4h and not seen by a consultant within 14h",IF(AND(AF53&gt;=90,M53="Achieved",P53="Not achieved"),"Not achieved as not seen by a consultant within 14h",IF(AF53&lt;90,"Not achieved as less than 90% of stay on SU","Not achieved as not direct to SU within 4h"))))))))))))))</f>
        <v/>
      </c>
    </row>
    <row r="54" spans="1:33" ht="15" customHeight="1" x14ac:dyDescent="0.25">
      <c r="A54" s="89" t="str">
        <f>IF('Paste Data Here - Export'!A54="","",'Paste Data Here - Export'!A54)</f>
        <v/>
      </c>
      <c r="B54" s="90" t="str">
        <f>IF('Paste Data Here - Export'!B54="","",'Paste Data Here - Export'!B54)</f>
        <v/>
      </c>
      <c r="C54" s="91" t="str">
        <f>IF('Paste Data Here - Export'!AR54="Y",'Paste Data Here - Export'!AS54,IF('Paste Data Here - Export'!C54="","",'Paste Data Here - Export'!BA54))</f>
        <v/>
      </c>
      <c r="D54" s="103" t="str">
        <f>IF(B54="","",IF('Paste Data Here - Export'!A54 ='Paste Data Here - Export'!B54, "Yes", "No"))</f>
        <v/>
      </c>
      <c r="E54" s="103" t="str">
        <f>IF(A54="","",IF(AND('Paste Data Here - Export'!P54="",'Paste Data Here - Export'!Q54&lt;&gt;""),"Yes","No"))</f>
        <v/>
      </c>
      <c r="F54" s="104" t="str">
        <f>IF('Paste Data Here - Export'!A54='Paste Data Here - Export'!B54,C54,IF(W54="No","",IF(E54="Yes","6 Month Transfer",'Paste Data Here - Export'!HP54)))</f>
        <v/>
      </c>
      <c r="G54" s="92" t="str">
        <f>IF(B54="","",IF(OR('Paste Data Here - Export'!KB54="Y",'Paste Data Here - Export'!GE54="Y"),"Yes","No"))</f>
        <v/>
      </c>
      <c r="H54" s="93" t="str">
        <f t="shared" si="3"/>
        <v/>
      </c>
      <c r="I54" s="93" t="str">
        <f t="shared" si="4"/>
        <v/>
      </c>
      <c r="J54" s="93" t="str">
        <f t="shared" si="5"/>
        <v/>
      </c>
      <c r="K54" s="125" t="str">
        <f>IF(OR(C54="",'Paste Data Here - Export'!BD54=""),"",1440*('Paste Data Here - Export'!BD54-C54))</f>
        <v/>
      </c>
      <c r="L54" s="93" t="str">
        <f t="shared" si="6"/>
        <v/>
      </c>
      <c r="M54" s="93" t="str">
        <f>IF(AND(L54="Yes",'Paste Data Here - Export'!BC54="SU",'Paste Data Here - Export'!EJ54&lt;&gt;"Y"),"Achieved",IF('Paste Data Here - Export'!EJ54="Y","Not applicable",(IF(AND('Patient level info'!L54="No",'Paste Data Here - Export'!BC54="SU"),"Not achieved",IF('Paste Data Here - Export'!BC54="ICH","Not applicable",IF(OR('Paste Data Here - Export'!BC54="O",'Paste Data Here - Export'!BC54="MAC"),"Not achieved",""))))))</f>
        <v/>
      </c>
      <c r="N54" s="142" t="str">
        <f>IF(B54="","",IF(OR('Paste Data Here - Export'!GN54="PERS",'Paste Data Here - Export'!GN54="TELEM"),'Paste Data Here - Export'!GK54,IF('Paste Data Here - Export'!GO54="","Not seen in person",'Paste Data Here - Export'!GO54)))</f>
        <v/>
      </c>
      <c r="O54" s="125" t="str">
        <f t="shared" si="7"/>
        <v/>
      </c>
      <c r="P54" s="126" t="str">
        <f t="shared" si="8"/>
        <v/>
      </c>
      <c r="Q54" s="95" t="str">
        <f>IF('Paste Data Here - Export'!CR54=TRUE, "Not imaged",IF('Paste Data Here - Export'!AR54="Y","Inpatient stroke",IF('Paste Data Here - Export'!BA54="","",IF('Paste Data Here - Export'!CR54="TRUE","",1440*('Paste Data Here - Export'!CP54-'Paste Data Here - Export'!BA54)))))</f>
        <v/>
      </c>
      <c r="R54" s="95" t="str">
        <f>IF('Paste Data Here - Export'!CR54=TRUE,"Not imaged",IF(OR(C54="",'Paste Data Here - Export'!CP54=""),"",1440*('Paste Data Here - Export'!CP54-C54)))</f>
        <v/>
      </c>
      <c r="S54" s="93" t="str">
        <f>IF(R54&lt;60.5,"Yes",IF('Paste Data Here - Export'!C54="","","No"))</f>
        <v/>
      </c>
      <c r="T54" s="93" t="str">
        <f t="shared" si="0"/>
        <v/>
      </c>
      <c r="U54" s="94" t="str">
        <f>IF(OR(C54="",'Paste Data Here - Export'!DF54=""),"",1440*('Paste Data Here - Export'!DF54-C54))</f>
        <v/>
      </c>
      <c r="V54" s="96" t="str">
        <f t="shared" si="9"/>
        <v/>
      </c>
      <c r="W54" s="97" t="str">
        <f>IF(B54="","",IF('Paste Data Here - Export'!KI54=TRUE,"Yes",IF('Paste Data Here - Export'!L54="","No","Yes")))</f>
        <v/>
      </c>
      <c r="X54" s="98" t="str">
        <f>IF(E54="Yes","6 Month Transfer",IF(AND(W54="Yes",'Paste Data Here - Export'!KM54="D"),"No",IF('Patient level info'!W54="Yes","Yes","")))</f>
        <v/>
      </c>
      <c r="Y54" s="91" t="str">
        <f t="shared" si="1"/>
        <v/>
      </c>
      <c r="Z54" s="99" t="str">
        <f>IF('Paste Data Here - Export'!KQ54="","",IF('Paste Data Here - Export'!KO54="","",'Paste Data Here - Export'!KN54-'Paste Data Here - Export'!KQ54))</f>
        <v/>
      </c>
      <c r="AA54" s="91" t="str">
        <f>IF(AND(W54="Yes",'Paste Data Here - Export'!KM54="D",'Paste Data Here - Export'!KO54="Y"),'Paste Data Here - Export'!KN54+'Patient level info'!AA$3,IF(AND(W54="Yes",'Paste Data Here - Export'!KM54="D",Z54&lt;0),'Paste Data Here - Export'!KQ54,IF(AND(W54="Yes",'Paste Data Here - Export'!KM54="D"),'Paste Data Here - Export'!KN54,IF(X54="Yes",'Paste Data Here - Export'!KS54,""))))</f>
        <v/>
      </c>
      <c r="AB54" s="100" t="str">
        <f>IF(W54="No","",IF('Paste Data Here - Export'!HS54="","",IF('Paste Data Here - Export'!KO54="Y",'Patient level info'!AA54-'Paste Data Here - Export'!HS54,'Paste Data Here - Export'!KQ54-'Paste Data Here - Export'!HS54)))</f>
        <v/>
      </c>
      <c r="AC54" s="100" t="str">
        <f>IF(E54="Yes","",IF(BPT!C54="Record transferred to this team",AA54-C54-(1/6),""))</f>
        <v/>
      </c>
      <c r="AD54" s="100" t="str">
        <f t="shared" si="2"/>
        <v/>
      </c>
      <c r="AE54" s="100" t="str">
        <f t="shared" si="10"/>
        <v/>
      </c>
      <c r="AF54" s="101" t="str">
        <f>IF(AE54="","",IF(Y54="Died same day","Died same day as arrival",IF(AB54="","Did not stay on SU",IF('Paste Data Here - Export'!HR54="ICH","ICU/CCU/HDU",IF(AB54&gt;AE54,100,100*AB54/AE54)))))</f>
        <v/>
      </c>
      <c r="AG54" s="82" t="str">
        <f>IF(E54="Yes","6 Month Transfer",IF(W54="No","Not locked to discharge/transfer",IF(AF54="Did not stay on SU","Not achieved as did not stay on SU",IF('Patient level info'!A54="","",IF(AND(A54=B54,M54="Achieved",P54="Achieved",AF54&gt;=90,AF54&lt;&gt;"Died same day as arrival"),"Achieved",IF(AND(A54&lt;&gt;B54,AF54&gt;=90,M54="Achieved",P54="Achieved"),"Not directly admitted by this team, but achieved criteria at previous team, and achieved 90% of stay on SU whilst at this team",IF(AF54="ICU/CCU/HDU","Admitted to ICU/CCU/HDU",IF(AF54="Died same day as arrival",AF54,IF(AND(AF54&lt;90,M54="Not achieved",P54="Not achieved"),"Not achieved as not direct to SU within 4h, not seen by a consultant within 14h, and less than 90% of stay on SU",IF(AND(AF54&lt;90,M54="Not achieved",P54="Achieved"),"Not achieved as not direct to SU within 4h and less than 90% of stay on SU",IF(AND(AF54&lt;90,M54="Achieved",P54="Not achieved"),"Not achieved as not seen by a consultant within 14h and less than 90% of stay on SU",IF(AND(AF54&gt;=90,M54="Not achieved",P54="Not achieved"),"Not achieved as not direct to SU within 4h and not seen by a consultant within 14h",IF(AND(AF54&gt;=90,M54="Achieved",P54="Not achieved"),"Not achieved as not seen by a consultant within 14h",IF(AF54&lt;90,"Not achieved as less than 90% of stay on SU","Not achieved as not direct to SU within 4h"))))))))))))))</f>
        <v/>
      </c>
    </row>
    <row r="55" spans="1:33" x14ac:dyDescent="0.25">
      <c r="A55" s="89" t="str">
        <f>IF('Paste Data Here - Export'!A55="","",'Paste Data Here - Export'!A55)</f>
        <v/>
      </c>
      <c r="B55" s="90" t="str">
        <f>IF('Paste Data Here - Export'!B55="","",'Paste Data Here - Export'!B55)</f>
        <v/>
      </c>
      <c r="C55" s="91" t="str">
        <f>IF('Paste Data Here - Export'!AR55="Y",'Paste Data Here - Export'!AS55,IF('Paste Data Here - Export'!C55="","",'Paste Data Here - Export'!BA55))</f>
        <v/>
      </c>
      <c r="D55" s="103" t="str">
        <f>IF(B55="","",IF('Paste Data Here - Export'!A55 ='Paste Data Here - Export'!B55, "Yes", "No"))</f>
        <v/>
      </c>
      <c r="E55" s="103" t="str">
        <f>IF(A55="","",IF(AND('Paste Data Here - Export'!P55="",'Paste Data Here - Export'!Q55&lt;&gt;""),"Yes","No"))</f>
        <v/>
      </c>
      <c r="F55" s="104" t="str">
        <f>IF('Paste Data Here - Export'!A55='Paste Data Here - Export'!B55,C55,IF(W55="No","",IF(E55="Yes","6 Month Transfer",'Paste Data Here - Export'!HP55)))</f>
        <v/>
      </c>
      <c r="G55" s="92" t="str">
        <f>IF(B55="","",IF(OR('Paste Data Here - Export'!KB55="Y",'Paste Data Here - Export'!GE55="Y"),"Yes","No"))</f>
        <v/>
      </c>
      <c r="H55" s="93" t="str">
        <f t="shared" si="3"/>
        <v/>
      </c>
      <c r="I55" s="93" t="str">
        <f t="shared" si="4"/>
        <v/>
      </c>
      <c r="J55" s="93" t="str">
        <f t="shared" si="5"/>
        <v/>
      </c>
      <c r="K55" s="125" t="str">
        <f>IF(OR(C55="",'Paste Data Here - Export'!BD55=""),"",1440*('Paste Data Here - Export'!BD55-C55))</f>
        <v/>
      </c>
      <c r="L55" s="93" t="str">
        <f t="shared" si="6"/>
        <v/>
      </c>
      <c r="M55" s="93" t="str">
        <f>IF(AND(L55="Yes",'Paste Data Here - Export'!BC55="SU",'Paste Data Here - Export'!EJ55&lt;&gt;"Y"),"Achieved",IF('Paste Data Here - Export'!EJ55="Y","Not applicable",(IF(AND('Patient level info'!L55="No",'Paste Data Here - Export'!BC55="SU"),"Not achieved",IF('Paste Data Here - Export'!BC55="ICH","Not applicable",IF(OR('Paste Data Here - Export'!BC55="O",'Paste Data Here - Export'!BC55="MAC"),"Not achieved",""))))))</f>
        <v/>
      </c>
      <c r="N55" s="142" t="str">
        <f>IF(B55="","",IF(OR('Paste Data Here - Export'!GN55="PERS",'Paste Data Here - Export'!GN55="TELEM"),'Paste Data Here - Export'!GK55,IF('Paste Data Here - Export'!GO55="","Not seen in person",'Paste Data Here - Export'!GO55)))</f>
        <v/>
      </c>
      <c r="O55" s="125" t="str">
        <f t="shared" si="7"/>
        <v/>
      </c>
      <c r="P55" s="126" t="str">
        <f t="shared" si="8"/>
        <v/>
      </c>
      <c r="Q55" s="95" t="str">
        <f>IF('Paste Data Here - Export'!CR55=TRUE, "Not imaged",IF('Paste Data Here - Export'!AR55="Y","Inpatient stroke",IF('Paste Data Here - Export'!BA55="","",IF('Paste Data Here - Export'!CR55="TRUE","",1440*('Paste Data Here - Export'!CP55-'Paste Data Here - Export'!BA55)))))</f>
        <v/>
      </c>
      <c r="R55" s="95" t="str">
        <f>IF('Paste Data Here - Export'!CR55=TRUE,"Not imaged",IF(OR(C55="",'Paste Data Here - Export'!CP55=""),"",1440*('Paste Data Here - Export'!CP55-C55)))</f>
        <v/>
      </c>
      <c r="S55" s="93" t="str">
        <f>IF(R55&lt;60.5,"Yes",IF('Paste Data Here - Export'!C55="","","No"))</f>
        <v/>
      </c>
      <c r="T55" s="93" t="str">
        <f t="shared" si="0"/>
        <v/>
      </c>
      <c r="U55" s="94" t="str">
        <f>IF(OR(C55="",'Paste Data Here - Export'!DF55=""),"",1440*('Paste Data Here - Export'!DF55-C55))</f>
        <v/>
      </c>
      <c r="V55" s="96" t="str">
        <f t="shared" si="9"/>
        <v/>
      </c>
      <c r="W55" s="97" t="str">
        <f>IF(B55="","",IF('Paste Data Here - Export'!KI55=TRUE,"Yes",IF('Paste Data Here - Export'!L55="","No","Yes")))</f>
        <v/>
      </c>
      <c r="X55" s="98" t="str">
        <f>IF(E55="Yes","6 Month Transfer",IF(AND(W55="Yes",'Paste Data Here - Export'!KM55="D"),"No",IF('Patient level info'!W55="Yes","Yes","")))</f>
        <v/>
      </c>
      <c r="Y55" s="91" t="str">
        <f t="shared" si="1"/>
        <v/>
      </c>
      <c r="Z55" s="99" t="str">
        <f>IF('Paste Data Here - Export'!KQ55="","",IF('Paste Data Here - Export'!KO55="","",'Paste Data Here - Export'!KN55-'Paste Data Here - Export'!KQ55))</f>
        <v/>
      </c>
      <c r="AA55" s="91" t="str">
        <f>IF(AND(W55="Yes",'Paste Data Here - Export'!KM55="D",'Paste Data Here - Export'!KO55="Y"),'Paste Data Here - Export'!KN55+'Patient level info'!AA$3,IF(AND(W55="Yes",'Paste Data Here - Export'!KM55="D",Z55&lt;0),'Paste Data Here - Export'!KQ55,IF(AND(W55="Yes",'Paste Data Here - Export'!KM55="D"),'Paste Data Here - Export'!KN55,IF(X55="Yes",'Paste Data Here - Export'!KS55,""))))</f>
        <v/>
      </c>
      <c r="AB55" s="100" t="str">
        <f>IF(W55="No","",IF('Paste Data Here - Export'!HS55="","",IF('Paste Data Here - Export'!KO55="Y",'Patient level info'!AA55-'Paste Data Here - Export'!HS55,'Paste Data Here - Export'!KQ55-'Paste Data Here - Export'!HS55)))</f>
        <v/>
      </c>
      <c r="AC55" s="100" t="str">
        <f>IF(E55="Yes","",IF(BPT!C55="Record transferred to this team",AA55-C55-(1/6),""))</f>
        <v/>
      </c>
      <c r="AD55" s="100" t="str">
        <f t="shared" si="2"/>
        <v/>
      </c>
      <c r="AE55" s="100" t="str">
        <f t="shared" si="10"/>
        <v/>
      </c>
      <c r="AF55" s="101" t="str">
        <f>IF(AE55="","",IF(Y55="Died same day","Died same day as arrival",IF(AB55="","Did not stay on SU",IF('Paste Data Here - Export'!HR55="ICH","ICU/CCU/HDU",IF(AB55&gt;AE55,100,100*AB55/AE55)))))</f>
        <v/>
      </c>
      <c r="AG55" s="82" t="str">
        <f>IF(E55="Yes","6 Month Transfer",IF(W55="No","Not locked to discharge/transfer",IF(AF55="Did not stay on SU","Not achieved as did not stay on SU",IF('Patient level info'!A55="","",IF(AND(A55=B55,M55="Achieved",P55="Achieved",AF55&gt;=90,AF55&lt;&gt;"Died same day as arrival"),"Achieved",IF(AND(A55&lt;&gt;B55,AF55&gt;=90,M55="Achieved",P55="Achieved"),"Not directly admitted by this team, but achieved criteria at previous team, and achieved 90% of stay on SU whilst at this team",IF(AF55="ICU/CCU/HDU","Admitted to ICU/CCU/HDU",IF(AF55="Died same day as arrival",AF55,IF(AND(AF55&lt;90,M55="Not achieved",P55="Not achieved"),"Not achieved as not direct to SU within 4h, not seen by a consultant within 14h, and less than 90% of stay on SU",IF(AND(AF55&lt;90,M55="Not achieved",P55="Achieved"),"Not achieved as not direct to SU within 4h and less than 90% of stay on SU",IF(AND(AF55&lt;90,M55="Achieved",P55="Not achieved"),"Not achieved as not seen by a consultant within 14h and less than 90% of stay on SU",IF(AND(AF55&gt;=90,M55="Not achieved",P55="Not achieved"),"Not achieved as not direct to SU within 4h and not seen by a consultant within 14h",IF(AND(AF55&gt;=90,M55="Achieved",P55="Not achieved"),"Not achieved as not seen by a consultant within 14h",IF(AF55&lt;90,"Not achieved as less than 90% of stay on SU","Not achieved as not direct to SU within 4h"))))))))))))))</f>
        <v/>
      </c>
    </row>
    <row r="56" spans="1:33" ht="15" customHeight="1" x14ac:dyDescent="0.25">
      <c r="A56" s="89" t="str">
        <f>IF('Paste Data Here - Export'!A56="","",'Paste Data Here - Export'!A56)</f>
        <v/>
      </c>
      <c r="B56" s="90" t="str">
        <f>IF('Paste Data Here - Export'!B56="","",'Paste Data Here - Export'!B56)</f>
        <v/>
      </c>
      <c r="C56" s="91" t="str">
        <f>IF('Paste Data Here - Export'!AR56="Y",'Paste Data Here - Export'!AS56,IF('Paste Data Here - Export'!C56="","",'Paste Data Here - Export'!BA56))</f>
        <v/>
      </c>
      <c r="D56" s="103" t="str">
        <f>IF(B56="","",IF('Paste Data Here - Export'!A56 ='Paste Data Here - Export'!B56, "Yes", "No"))</f>
        <v/>
      </c>
      <c r="E56" s="103" t="str">
        <f>IF(A56="","",IF(AND('Paste Data Here - Export'!P56="",'Paste Data Here - Export'!Q56&lt;&gt;""),"Yes","No"))</f>
        <v/>
      </c>
      <c r="F56" s="104" t="str">
        <f>IF('Paste Data Here - Export'!A56='Paste Data Here - Export'!B56,C56,IF(W56="No","",IF(E56="Yes","6 Month Transfer",'Paste Data Here - Export'!HP56)))</f>
        <v/>
      </c>
      <c r="G56" s="92" t="str">
        <f>IF(B56="","",IF(OR('Paste Data Here - Export'!KB56="Y",'Paste Data Here - Export'!GE56="Y"),"Yes","No"))</f>
        <v/>
      </c>
      <c r="H56" s="93" t="str">
        <f t="shared" si="3"/>
        <v/>
      </c>
      <c r="I56" s="93" t="str">
        <f t="shared" si="4"/>
        <v/>
      </c>
      <c r="J56" s="93" t="str">
        <f t="shared" si="5"/>
        <v/>
      </c>
      <c r="K56" s="125" t="str">
        <f>IF(OR(C56="",'Paste Data Here - Export'!BD56=""),"",1440*('Paste Data Here - Export'!BD56-C56))</f>
        <v/>
      </c>
      <c r="L56" s="93" t="str">
        <f t="shared" si="6"/>
        <v/>
      </c>
      <c r="M56" s="93" t="str">
        <f>IF(AND(L56="Yes",'Paste Data Here - Export'!BC56="SU",'Paste Data Here - Export'!EJ56&lt;&gt;"Y"),"Achieved",IF('Paste Data Here - Export'!EJ56="Y","Not applicable",(IF(AND('Patient level info'!L56="No",'Paste Data Here - Export'!BC56="SU"),"Not achieved",IF('Paste Data Here - Export'!BC56="ICH","Not applicable",IF(OR('Paste Data Here - Export'!BC56="O",'Paste Data Here - Export'!BC56="MAC"),"Not achieved",""))))))</f>
        <v/>
      </c>
      <c r="N56" s="142" t="str">
        <f>IF(B56="","",IF(OR('Paste Data Here - Export'!GN56="PERS",'Paste Data Here - Export'!GN56="TELEM"),'Paste Data Here - Export'!GK56,IF('Paste Data Here - Export'!GO56="","Not seen in person",'Paste Data Here - Export'!GO56)))</f>
        <v/>
      </c>
      <c r="O56" s="125" t="str">
        <f t="shared" si="7"/>
        <v/>
      </c>
      <c r="P56" s="126" t="str">
        <f t="shared" si="8"/>
        <v/>
      </c>
      <c r="Q56" s="95" t="str">
        <f>IF('Paste Data Here - Export'!CR56=TRUE, "Not imaged",IF('Paste Data Here - Export'!AR56="Y","Inpatient stroke",IF('Paste Data Here - Export'!BA56="","",IF('Paste Data Here - Export'!CR56="TRUE","",1440*('Paste Data Here - Export'!CP56-'Paste Data Here - Export'!BA56)))))</f>
        <v/>
      </c>
      <c r="R56" s="95" t="str">
        <f>IF('Paste Data Here - Export'!CR56=TRUE,"Not imaged",IF(OR(C56="",'Paste Data Here - Export'!CP56=""),"",1440*('Paste Data Here - Export'!CP56-C56)))</f>
        <v/>
      </c>
      <c r="S56" s="93" t="str">
        <f>IF(R56&lt;60.5,"Yes",IF('Paste Data Here - Export'!C56="","","No"))</f>
        <v/>
      </c>
      <c r="T56" s="93" t="str">
        <f t="shared" si="0"/>
        <v/>
      </c>
      <c r="U56" s="94" t="str">
        <f>IF(OR(C56="",'Paste Data Here - Export'!DF56=""),"",1440*('Paste Data Here - Export'!DF56-C56))</f>
        <v/>
      </c>
      <c r="V56" s="96" t="str">
        <f t="shared" si="9"/>
        <v/>
      </c>
      <c r="W56" s="97" t="str">
        <f>IF(B56="","",IF('Paste Data Here - Export'!KI56=TRUE,"Yes",IF('Paste Data Here - Export'!L56="","No","Yes")))</f>
        <v/>
      </c>
      <c r="X56" s="98" t="str">
        <f>IF(E56="Yes","6 Month Transfer",IF(AND(W56="Yes",'Paste Data Here - Export'!KM56="D"),"No",IF('Patient level info'!W56="Yes","Yes","")))</f>
        <v/>
      </c>
      <c r="Y56" s="91" t="str">
        <f t="shared" si="1"/>
        <v/>
      </c>
      <c r="Z56" s="99" t="str">
        <f>IF('Paste Data Here - Export'!KQ56="","",IF('Paste Data Here - Export'!KO56="","",'Paste Data Here - Export'!KN56-'Paste Data Here - Export'!KQ56))</f>
        <v/>
      </c>
      <c r="AA56" s="91" t="str">
        <f>IF(AND(W56="Yes",'Paste Data Here - Export'!KM56="D",'Paste Data Here - Export'!KO56="Y"),'Paste Data Here - Export'!KN56+'Patient level info'!AA$3,IF(AND(W56="Yes",'Paste Data Here - Export'!KM56="D",Z56&lt;0),'Paste Data Here - Export'!KQ56,IF(AND(W56="Yes",'Paste Data Here - Export'!KM56="D"),'Paste Data Here - Export'!KN56,IF(X56="Yes",'Paste Data Here - Export'!KS56,""))))</f>
        <v/>
      </c>
      <c r="AB56" s="100" t="str">
        <f>IF(W56="No","",IF('Paste Data Here - Export'!HS56="","",IF('Paste Data Here - Export'!KO56="Y",'Patient level info'!AA56-'Paste Data Here - Export'!HS56,'Paste Data Here - Export'!KQ56-'Paste Data Here - Export'!HS56)))</f>
        <v/>
      </c>
      <c r="AC56" s="100" t="str">
        <f>IF(E56="Yes","",IF(BPT!C56="Record transferred to this team",AA56-C56-(1/6),""))</f>
        <v/>
      </c>
      <c r="AD56" s="100" t="str">
        <f t="shared" si="2"/>
        <v/>
      </c>
      <c r="AE56" s="100" t="str">
        <f t="shared" si="10"/>
        <v/>
      </c>
      <c r="AF56" s="101" t="str">
        <f>IF(AE56="","",IF(Y56="Died same day","Died same day as arrival",IF(AB56="","Did not stay on SU",IF('Paste Data Here - Export'!HR56="ICH","ICU/CCU/HDU",IF(AB56&gt;AE56,100,100*AB56/AE56)))))</f>
        <v/>
      </c>
      <c r="AG56" s="82" t="str">
        <f>IF(E56="Yes","6 Month Transfer",IF(W56="No","Not locked to discharge/transfer",IF(AF56="Did not stay on SU","Not achieved as did not stay on SU",IF('Patient level info'!A56="","",IF(AND(A56=B56,M56="Achieved",P56="Achieved",AF56&gt;=90,AF56&lt;&gt;"Died same day as arrival"),"Achieved",IF(AND(A56&lt;&gt;B56,AF56&gt;=90,M56="Achieved",P56="Achieved"),"Not directly admitted by this team, but achieved criteria at previous team, and achieved 90% of stay on SU whilst at this team",IF(AF56="ICU/CCU/HDU","Admitted to ICU/CCU/HDU",IF(AF56="Died same day as arrival",AF56,IF(AND(AF56&lt;90,M56="Not achieved",P56="Not achieved"),"Not achieved as not direct to SU within 4h, not seen by a consultant within 14h, and less than 90% of stay on SU",IF(AND(AF56&lt;90,M56="Not achieved",P56="Achieved"),"Not achieved as not direct to SU within 4h and less than 90% of stay on SU",IF(AND(AF56&lt;90,M56="Achieved",P56="Not achieved"),"Not achieved as not seen by a consultant within 14h and less than 90% of stay on SU",IF(AND(AF56&gt;=90,M56="Not achieved",P56="Not achieved"),"Not achieved as not direct to SU within 4h and not seen by a consultant within 14h",IF(AND(AF56&gt;=90,M56="Achieved",P56="Not achieved"),"Not achieved as not seen by a consultant within 14h",IF(AF56&lt;90,"Not achieved as less than 90% of stay on SU","Not achieved as not direct to SU within 4h"))))))))))))))</f>
        <v/>
      </c>
    </row>
    <row r="57" spans="1:33" ht="15" customHeight="1" x14ac:dyDescent="0.25">
      <c r="A57" s="89" t="str">
        <f>IF('Paste Data Here - Export'!A57="","",'Paste Data Here - Export'!A57)</f>
        <v/>
      </c>
      <c r="B57" s="90" t="str">
        <f>IF('Paste Data Here - Export'!B57="","",'Paste Data Here - Export'!B57)</f>
        <v/>
      </c>
      <c r="C57" s="91" t="str">
        <f>IF('Paste Data Here - Export'!AR57="Y",'Paste Data Here - Export'!AS57,IF('Paste Data Here - Export'!C57="","",'Paste Data Here - Export'!BA57))</f>
        <v/>
      </c>
      <c r="D57" s="103" t="str">
        <f>IF(B57="","",IF('Paste Data Here - Export'!A57 ='Paste Data Here - Export'!B57, "Yes", "No"))</f>
        <v/>
      </c>
      <c r="E57" s="103" t="str">
        <f>IF(A57="","",IF(AND('Paste Data Here - Export'!P57="",'Paste Data Here - Export'!Q57&lt;&gt;""),"Yes","No"))</f>
        <v/>
      </c>
      <c r="F57" s="104" t="str">
        <f>IF('Paste Data Here - Export'!A57='Paste Data Here - Export'!B57,C57,IF(W57="No","",IF(E57="Yes","6 Month Transfer",'Paste Data Here - Export'!HP57)))</f>
        <v/>
      </c>
      <c r="G57" s="92" t="str">
        <f>IF(B57="","",IF(OR('Paste Data Here - Export'!KB57="Y",'Paste Data Here - Export'!GE57="Y"),"Yes","No"))</f>
        <v/>
      </c>
      <c r="H57" s="93" t="str">
        <f t="shared" si="3"/>
        <v/>
      </c>
      <c r="I57" s="93" t="str">
        <f t="shared" si="4"/>
        <v/>
      </c>
      <c r="J57" s="93" t="str">
        <f t="shared" si="5"/>
        <v/>
      </c>
      <c r="K57" s="125" t="str">
        <f>IF(OR(C57="",'Paste Data Here - Export'!BD57=""),"",1440*('Paste Data Here - Export'!BD57-C57))</f>
        <v/>
      </c>
      <c r="L57" s="93" t="str">
        <f t="shared" si="6"/>
        <v/>
      </c>
      <c r="M57" s="93" t="str">
        <f>IF(AND(L57="Yes",'Paste Data Here - Export'!BC57="SU",'Paste Data Here - Export'!EJ57&lt;&gt;"Y"),"Achieved",IF('Paste Data Here - Export'!EJ57="Y","Not applicable",(IF(AND('Patient level info'!L57="No",'Paste Data Here - Export'!BC57="SU"),"Not achieved",IF('Paste Data Here - Export'!BC57="ICH","Not applicable",IF(OR('Paste Data Here - Export'!BC57="O",'Paste Data Here - Export'!BC57="MAC"),"Not achieved",""))))))</f>
        <v/>
      </c>
      <c r="N57" s="142" t="str">
        <f>IF(B57="","",IF(OR('Paste Data Here - Export'!GN57="PERS",'Paste Data Here - Export'!GN57="TELEM"),'Paste Data Here - Export'!GK57,IF('Paste Data Here - Export'!GO57="","Not seen in person",'Paste Data Here - Export'!GO57)))</f>
        <v/>
      </c>
      <c r="O57" s="125" t="str">
        <f t="shared" si="7"/>
        <v/>
      </c>
      <c r="P57" s="126" t="str">
        <f t="shared" si="8"/>
        <v/>
      </c>
      <c r="Q57" s="95" t="str">
        <f>IF('Paste Data Here - Export'!CR57=TRUE, "Not imaged",IF('Paste Data Here - Export'!AR57="Y","Inpatient stroke",IF('Paste Data Here - Export'!BA57="","",IF('Paste Data Here - Export'!CR57="TRUE","",1440*('Paste Data Here - Export'!CP57-'Paste Data Here - Export'!BA57)))))</f>
        <v/>
      </c>
      <c r="R57" s="95" t="str">
        <f>IF('Paste Data Here - Export'!CR57=TRUE,"Not imaged",IF(OR(C57="",'Paste Data Here - Export'!CP57=""),"",1440*('Paste Data Here - Export'!CP57-C57)))</f>
        <v/>
      </c>
      <c r="S57" s="93" t="str">
        <f>IF(R57&lt;60.5,"Yes",IF('Paste Data Here - Export'!C57="","","No"))</f>
        <v/>
      </c>
      <c r="T57" s="93" t="str">
        <f t="shared" si="0"/>
        <v/>
      </c>
      <c r="U57" s="94" t="str">
        <f>IF(OR(C57="",'Paste Data Here - Export'!DF57=""),"",1440*('Paste Data Here - Export'!DF57-C57))</f>
        <v/>
      </c>
      <c r="V57" s="96" t="str">
        <f t="shared" si="9"/>
        <v/>
      </c>
      <c r="W57" s="97" t="str">
        <f>IF(B57="","",IF('Paste Data Here - Export'!KI57=TRUE,"Yes",IF('Paste Data Here - Export'!L57="","No","Yes")))</f>
        <v/>
      </c>
      <c r="X57" s="98" t="str">
        <f>IF(E57="Yes","6 Month Transfer",IF(AND(W57="Yes",'Paste Data Here - Export'!KM57="D"),"No",IF('Patient level info'!W57="Yes","Yes","")))</f>
        <v/>
      </c>
      <c r="Y57" s="91" t="str">
        <f t="shared" si="1"/>
        <v/>
      </c>
      <c r="Z57" s="99" t="str">
        <f>IF('Paste Data Here - Export'!KQ57="","",IF('Paste Data Here - Export'!KO57="","",'Paste Data Here - Export'!KN57-'Paste Data Here - Export'!KQ57))</f>
        <v/>
      </c>
      <c r="AA57" s="91" t="str">
        <f>IF(AND(W57="Yes",'Paste Data Here - Export'!KM57="D",'Paste Data Here - Export'!KO57="Y"),'Paste Data Here - Export'!KN57+'Patient level info'!AA$3,IF(AND(W57="Yes",'Paste Data Here - Export'!KM57="D",Z57&lt;0),'Paste Data Here - Export'!KQ57,IF(AND(W57="Yes",'Paste Data Here - Export'!KM57="D"),'Paste Data Here - Export'!KN57,IF(X57="Yes",'Paste Data Here - Export'!KS57,""))))</f>
        <v/>
      </c>
      <c r="AB57" s="100" t="str">
        <f>IF(W57="No","",IF('Paste Data Here - Export'!HS57="","",IF('Paste Data Here - Export'!KO57="Y",'Patient level info'!AA57-'Paste Data Here - Export'!HS57,'Paste Data Here - Export'!KQ57-'Paste Data Here - Export'!HS57)))</f>
        <v/>
      </c>
      <c r="AC57" s="100" t="str">
        <f>IF(E57="Yes","",IF(BPT!C57="Record transferred to this team",AA57-C57-(1/6),""))</f>
        <v/>
      </c>
      <c r="AD57" s="100" t="str">
        <f t="shared" si="2"/>
        <v/>
      </c>
      <c r="AE57" s="100" t="str">
        <f t="shared" si="10"/>
        <v/>
      </c>
      <c r="AF57" s="101" t="str">
        <f>IF(AE57="","",IF(Y57="Died same day","Died same day as arrival",IF(AB57="","Did not stay on SU",IF('Paste Data Here - Export'!HR57="ICH","ICU/CCU/HDU",IF(AB57&gt;AE57,100,100*AB57/AE57)))))</f>
        <v/>
      </c>
      <c r="AG57" s="82" t="str">
        <f>IF(E57="Yes","6 Month Transfer",IF(W57="No","Not locked to discharge/transfer",IF(AF57="Did not stay on SU","Not achieved as did not stay on SU",IF('Patient level info'!A57="","",IF(AND(A57=B57,M57="Achieved",P57="Achieved",AF57&gt;=90,AF57&lt;&gt;"Died same day as arrival"),"Achieved",IF(AND(A57&lt;&gt;B57,AF57&gt;=90,M57="Achieved",P57="Achieved"),"Not directly admitted by this team, but achieved criteria at previous team, and achieved 90% of stay on SU whilst at this team",IF(AF57="ICU/CCU/HDU","Admitted to ICU/CCU/HDU",IF(AF57="Died same day as arrival",AF57,IF(AND(AF57&lt;90,M57="Not achieved",P57="Not achieved"),"Not achieved as not direct to SU within 4h, not seen by a consultant within 14h, and less than 90% of stay on SU",IF(AND(AF57&lt;90,M57="Not achieved",P57="Achieved"),"Not achieved as not direct to SU within 4h and less than 90% of stay on SU",IF(AND(AF57&lt;90,M57="Achieved",P57="Not achieved"),"Not achieved as not seen by a consultant within 14h and less than 90% of stay on SU",IF(AND(AF57&gt;=90,M57="Not achieved",P57="Not achieved"),"Not achieved as not direct to SU within 4h and not seen by a consultant within 14h",IF(AND(AF57&gt;=90,M57="Achieved",P57="Not achieved"),"Not achieved as not seen by a consultant within 14h",IF(AF57&lt;90,"Not achieved as less than 90% of stay on SU","Not achieved as not direct to SU within 4h"))))))))))))))</f>
        <v/>
      </c>
    </row>
    <row r="58" spans="1:33" ht="15" customHeight="1" x14ac:dyDescent="0.25">
      <c r="A58" s="89" t="str">
        <f>IF('Paste Data Here - Export'!A58="","",'Paste Data Here - Export'!A58)</f>
        <v/>
      </c>
      <c r="B58" s="90" t="str">
        <f>IF('Paste Data Here - Export'!B58="","",'Paste Data Here - Export'!B58)</f>
        <v/>
      </c>
      <c r="C58" s="91" t="str">
        <f>IF('Paste Data Here - Export'!AR58="Y",'Paste Data Here - Export'!AS58,IF('Paste Data Here - Export'!C58="","",'Paste Data Here - Export'!BA58))</f>
        <v/>
      </c>
      <c r="D58" s="103" t="str">
        <f>IF(B58="","",IF('Paste Data Here - Export'!A58 ='Paste Data Here - Export'!B58, "Yes", "No"))</f>
        <v/>
      </c>
      <c r="E58" s="103" t="str">
        <f>IF(A58="","",IF(AND('Paste Data Here - Export'!P58="",'Paste Data Here - Export'!Q58&lt;&gt;""),"Yes","No"))</f>
        <v/>
      </c>
      <c r="F58" s="104" t="str">
        <f>IF('Paste Data Here - Export'!A58='Paste Data Here - Export'!B58,C58,IF(W58="No","",IF(E58="Yes","6 Month Transfer",'Paste Data Here - Export'!HP58)))</f>
        <v/>
      </c>
      <c r="G58" s="92" t="str">
        <f>IF(B58="","",IF(OR('Paste Data Here - Export'!KB58="Y",'Paste Data Here - Export'!GE58="Y"),"Yes","No"))</f>
        <v/>
      </c>
      <c r="H58" s="93" t="str">
        <f t="shared" si="3"/>
        <v/>
      </c>
      <c r="I58" s="93" t="str">
        <f t="shared" si="4"/>
        <v/>
      </c>
      <c r="J58" s="93" t="str">
        <f t="shared" si="5"/>
        <v/>
      </c>
      <c r="K58" s="125" t="str">
        <f>IF(OR(C58="",'Paste Data Here - Export'!BD58=""),"",1440*('Paste Data Here - Export'!BD58-C58))</f>
        <v/>
      </c>
      <c r="L58" s="93" t="str">
        <f t="shared" si="6"/>
        <v/>
      </c>
      <c r="M58" s="93" t="str">
        <f>IF(AND(L58="Yes",'Paste Data Here - Export'!BC58="SU",'Paste Data Here - Export'!EJ58&lt;&gt;"Y"),"Achieved",IF('Paste Data Here - Export'!EJ58="Y","Not applicable",(IF(AND('Patient level info'!L58="No",'Paste Data Here - Export'!BC58="SU"),"Not achieved",IF('Paste Data Here - Export'!BC58="ICH","Not applicable",IF(OR('Paste Data Here - Export'!BC58="O",'Paste Data Here - Export'!BC58="MAC"),"Not achieved",""))))))</f>
        <v/>
      </c>
      <c r="N58" s="142" t="str">
        <f>IF(B58="","",IF(OR('Paste Data Here - Export'!GN58="PERS",'Paste Data Here - Export'!GN58="TELEM"),'Paste Data Here - Export'!GK58,IF('Paste Data Here - Export'!GO58="","Not seen in person",'Paste Data Here - Export'!GO58)))</f>
        <v/>
      </c>
      <c r="O58" s="125" t="str">
        <f t="shared" si="7"/>
        <v/>
      </c>
      <c r="P58" s="126" t="str">
        <f t="shared" si="8"/>
        <v/>
      </c>
      <c r="Q58" s="95" t="str">
        <f>IF('Paste Data Here - Export'!CR58=TRUE, "Not imaged",IF('Paste Data Here - Export'!AR58="Y","Inpatient stroke",IF('Paste Data Here - Export'!BA58="","",IF('Paste Data Here - Export'!CR58="TRUE","",1440*('Paste Data Here - Export'!CP58-'Paste Data Here - Export'!BA58)))))</f>
        <v/>
      </c>
      <c r="R58" s="95" t="str">
        <f>IF('Paste Data Here - Export'!CR58=TRUE,"Not imaged",IF(OR(C58="",'Paste Data Here - Export'!CP58=""),"",1440*('Paste Data Here - Export'!CP58-C58)))</f>
        <v/>
      </c>
      <c r="S58" s="93" t="str">
        <f>IF(R58&lt;60.5,"Yes",IF('Paste Data Here - Export'!C58="","","No"))</f>
        <v/>
      </c>
      <c r="T58" s="93" t="str">
        <f t="shared" si="0"/>
        <v/>
      </c>
      <c r="U58" s="94" t="str">
        <f>IF(OR(C58="",'Paste Data Here - Export'!DF58=""),"",1440*('Paste Data Here - Export'!DF58-C58))</f>
        <v/>
      </c>
      <c r="V58" s="96" t="str">
        <f t="shared" si="9"/>
        <v/>
      </c>
      <c r="W58" s="97" t="str">
        <f>IF(B58="","",IF('Paste Data Here - Export'!KI58=TRUE,"Yes",IF('Paste Data Here - Export'!L58="","No","Yes")))</f>
        <v/>
      </c>
      <c r="X58" s="98" t="str">
        <f>IF(E58="Yes","6 Month Transfer",IF(AND(W58="Yes",'Paste Data Here - Export'!KM58="D"),"No",IF('Patient level info'!W58="Yes","Yes","")))</f>
        <v/>
      </c>
      <c r="Y58" s="91" t="str">
        <f t="shared" si="1"/>
        <v/>
      </c>
      <c r="Z58" s="99" t="str">
        <f>IF('Paste Data Here - Export'!KQ58="","",IF('Paste Data Here - Export'!KO58="","",'Paste Data Here - Export'!KN58-'Paste Data Here - Export'!KQ58))</f>
        <v/>
      </c>
      <c r="AA58" s="91" t="str">
        <f>IF(AND(W58="Yes",'Paste Data Here - Export'!KM58="D",'Paste Data Here - Export'!KO58="Y"),'Paste Data Here - Export'!KN58+'Patient level info'!AA$3,IF(AND(W58="Yes",'Paste Data Here - Export'!KM58="D",Z58&lt;0),'Paste Data Here - Export'!KQ58,IF(AND(W58="Yes",'Paste Data Here - Export'!KM58="D"),'Paste Data Here - Export'!KN58,IF(X58="Yes",'Paste Data Here - Export'!KS58,""))))</f>
        <v/>
      </c>
      <c r="AB58" s="100" t="str">
        <f>IF(W58="No","",IF('Paste Data Here - Export'!HS58="","",IF('Paste Data Here - Export'!KO58="Y",'Patient level info'!AA58-'Paste Data Here - Export'!HS58,'Paste Data Here - Export'!KQ58-'Paste Data Here - Export'!HS58)))</f>
        <v/>
      </c>
      <c r="AC58" s="100" t="str">
        <f>IF(E58="Yes","",IF(BPT!C58="Record transferred to this team",AA58-C58-(1/6),""))</f>
        <v/>
      </c>
      <c r="AD58" s="100" t="str">
        <f t="shared" si="2"/>
        <v/>
      </c>
      <c r="AE58" s="100" t="str">
        <f t="shared" si="10"/>
        <v/>
      </c>
      <c r="AF58" s="101" t="str">
        <f>IF(AE58="","",IF(Y58="Died same day","Died same day as arrival",IF(AB58="","Did not stay on SU",IF('Paste Data Here - Export'!HR58="ICH","ICU/CCU/HDU",IF(AB58&gt;AE58,100,100*AB58/AE58)))))</f>
        <v/>
      </c>
      <c r="AG58" s="82" t="str">
        <f>IF(E58="Yes","6 Month Transfer",IF(W58="No","Not locked to discharge/transfer",IF(AF58="Did not stay on SU","Not achieved as did not stay on SU",IF('Patient level info'!A58="","",IF(AND(A58=B58,M58="Achieved",P58="Achieved",AF58&gt;=90,AF58&lt;&gt;"Died same day as arrival"),"Achieved",IF(AND(A58&lt;&gt;B58,AF58&gt;=90,M58="Achieved",P58="Achieved"),"Not directly admitted by this team, but achieved criteria at previous team, and achieved 90% of stay on SU whilst at this team",IF(AF58="ICU/CCU/HDU","Admitted to ICU/CCU/HDU",IF(AF58="Died same day as arrival",AF58,IF(AND(AF58&lt;90,M58="Not achieved",P58="Not achieved"),"Not achieved as not direct to SU within 4h, not seen by a consultant within 14h, and less than 90% of stay on SU",IF(AND(AF58&lt;90,M58="Not achieved",P58="Achieved"),"Not achieved as not direct to SU within 4h and less than 90% of stay on SU",IF(AND(AF58&lt;90,M58="Achieved",P58="Not achieved"),"Not achieved as not seen by a consultant within 14h and less than 90% of stay on SU",IF(AND(AF58&gt;=90,M58="Not achieved",P58="Not achieved"),"Not achieved as not direct to SU within 4h and not seen by a consultant within 14h",IF(AND(AF58&gt;=90,M58="Achieved",P58="Not achieved"),"Not achieved as not seen by a consultant within 14h",IF(AF58&lt;90,"Not achieved as less than 90% of stay on SU","Not achieved as not direct to SU within 4h"))))))))))))))</f>
        <v/>
      </c>
    </row>
    <row r="59" spans="1:33" ht="15" customHeight="1" x14ac:dyDescent="0.25">
      <c r="A59" s="89" t="str">
        <f>IF('Paste Data Here - Export'!A59="","",'Paste Data Here - Export'!A59)</f>
        <v/>
      </c>
      <c r="B59" s="90" t="str">
        <f>IF('Paste Data Here - Export'!B59="","",'Paste Data Here - Export'!B59)</f>
        <v/>
      </c>
      <c r="C59" s="91" t="str">
        <f>IF('Paste Data Here - Export'!AR59="Y",'Paste Data Here - Export'!AS59,IF('Paste Data Here - Export'!C59="","",'Paste Data Here - Export'!BA59))</f>
        <v/>
      </c>
      <c r="D59" s="103" t="str">
        <f>IF(B59="","",IF('Paste Data Here - Export'!A59 ='Paste Data Here - Export'!B59, "Yes", "No"))</f>
        <v/>
      </c>
      <c r="E59" s="103" t="str">
        <f>IF(A59="","",IF(AND('Paste Data Here - Export'!P59="",'Paste Data Here - Export'!Q59&lt;&gt;""),"Yes","No"))</f>
        <v/>
      </c>
      <c r="F59" s="104" t="str">
        <f>IF('Paste Data Here - Export'!A59='Paste Data Here - Export'!B59,C59,IF(W59="No","",IF(E59="Yes","6 Month Transfer",'Paste Data Here - Export'!HP59)))</f>
        <v/>
      </c>
      <c r="G59" s="92" t="str">
        <f>IF(B59="","",IF(OR('Paste Data Here - Export'!KB59="Y",'Paste Data Here - Export'!GE59="Y"),"Yes","No"))</f>
        <v/>
      </c>
      <c r="H59" s="93" t="str">
        <f t="shared" si="3"/>
        <v/>
      </c>
      <c r="I59" s="93" t="str">
        <f t="shared" si="4"/>
        <v/>
      </c>
      <c r="J59" s="93" t="str">
        <f t="shared" si="5"/>
        <v/>
      </c>
      <c r="K59" s="125" t="str">
        <f>IF(OR(C59="",'Paste Data Here - Export'!BD59=""),"",1440*('Paste Data Here - Export'!BD59-C59))</f>
        <v/>
      </c>
      <c r="L59" s="93" t="str">
        <f t="shared" si="6"/>
        <v/>
      </c>
      <c r="M59" s="93" t="str">
        <f>IF(AND(L59="Yes",'Paste Data Here - Export'!BC59="SU",'Paste Data Here - Export'!EJ59&lt;&gt;"Y"),"Achieved",IF('Paste Data Here - Export'!EJ59="Y","Not applicable",(IF(AND('Patient level info'!L59="No",'Paste Data Here - Export'!BC59="SU"),"Not achieved",IF('Paste Data Here - Export'!BC59="ICH","Not applicable",IF(OR('Paste Data Here - Export'!BC59="O",'Paste Data Here - Export'!BC59="MAC"),"Not achieved",""))))))</f>
        <v/>
      </c>
      <c r="N59" s="142" t="str">
        <f>IF(B59="","",IF(OR('Paste Data Here - Export'!GN59="PERS",'Paste Data Here - Export'!GN59="TELEM"),'Paste Data Here - Export'!GK59,IF('Paste Data Here - Export'!GO59="","Not seen in person",'Paste Data Here - Export'!GO59)))</f>
        <v/>
      </c>
      <c r="O59" s="125" t="str">
        <f t="shared" si="7"/>
        <v/>
      </c>
      <c r="P59" s="126" t="str">
        <f t="shared" si="8"/>
        <v/>
      </c>
      <c r="Q59" s="95" t="str">
        <f>IF('Paste Data Here - Export'!CR59=TRUE, "Not imaged",IF('Paste Data Here - Export'!AR59="Y","Inpatient stroke",IF('Paste Data Here - Export'!BA59="","",IF('Paste Data Here - Export'!CR59="TRUE","",1440*('Paste Data Here - Export'!CP59-'Paste Data Here - Export'!BA59)))))</f>
        <v/>
      </c>
      <c r="R59" s="95" t="str">
        <f>IF('Paste Data Here - Export'!CR59=TRUE,"Not imaged",IF(OR(C59="",'Paste Data Here - Export'!CP59=""),"",1440*('Paste Data Here - Export'!CP59-C59)))</f>
        <v/>
      </c>
      <c r="S59" s="93" t="str">
        <f>IF(R59&lt;60.5,"Yes",IF('Paste Data Here - Export'!C59="","","No"))</f>
        <v/>
      </c>
      <c r="T59" s="93" t="str">
        <f t="shared" si="0"/>
        <v/>
      </c>
      <c r="U59" s="94" t="str">
        <f>IF(OR(C59="",'Paste Data Here - Export'!DF59=""),"",1440*('Paste Data Here - Export'!DF59-C59))</f>
        <v/>
      </c>
      <c r="V59" s="96" t="str">
        <f t="shared" si="9"/>
        <v/>
      </c>
      <c r="W59" s="97" t="str">
        <f>IF(B59="","",IF('Paste Data Here - Export'!KI59=TRUE,"Yes",IF('Paste Data Here - Export'!L59="","No","Yes")))</f>
        <v/>
      </c>
      <c r="X59" s="98" t="str">
        <f>IF(E59="Yes","6 Month Transfer",IF(AND(W59="Yes",'Paste Data Here - Export'!KM59="D"),"No",IF('Patient level info'!W59="Yes","Yes","")))</f>
        <v/>
      </c>
      <c r="Y59" s="91" t="str">
        <f t="shared" si="1"/>
        <v/>
      </c>
      <c r="Z59" s="99" t="str">
        <f>IF('Paste Data Here - Export'!KQ59="","",IF('Paste Data Here - Export'!KO59="","",'Paste Data Here - Export'!KN59-'Paste Data Here - Export'!KQ59))</f>
        <v/>
      </c>
      <c r="AA59" s="91" t="str">
        <f>IF(AND(W59="Yes",'Paste Data Here - Export'!KM59="D",'Paste Data Here - Export'!KO59="Y"),'Paste Data Here - Export'!KN59+'Patient level info'!AA$3,IF(AND(W59="Yes",'Paste Data Here - Export'!KM59="D",Z59&lt;0),'Paste Data Here - Export'!KQ59,IF(AND(W59="Yes",'Paste Data Here - Export'!KM59="D"),'Paste Data Here - Export'!KN59,IF(X59="Yes",'Paste Data Here - Export'!KS59,""))))</f>
        <v/>
      </c>
      <c r="AB59" s="100" t="str">
        <f>IF(W59="No","",IF('Paste Data Here - Export'!HS59="","",IF('Paste Data Here - Export'!KO59="Y",'Patient level info'!AA59-'Paste Data Here - Export'!HS59,'Paste Data Here - Export'!KQ59-'Paste Data Here - Export'!HS59)))</f>
        <v/>
      </c>
      <c r="AC59" s="100" t="str">
        <f>IF(E59="Yes","",IF(BPT!C59="Record transferred to this team",AA59-C59-(1/6),""))</f>
        <v/>
      </c>
      <c r="AD59" s="100" t="str">
        <f t="shared" si="2"/>
        <v/>
      </c>
      <c r="AE59" s="100" t="str">
        <f t="shared" si="10"/>
        <v/>
      </c>
      <c r="AF59" s="101" t="str">
        <f>IF(AE59="","",IF(Y59="Died same day","Died same day as arrival",IF(AB59="","Did not stay on SU",IF('Paste Data Here - Export'!HR59="ICH","ICU/CCU/HDU",IF(AB59&gt;AE59,100,100*AB59/AE59)))))</f>
        <v/>
      </c>
      <c r="AG59" s="82" t="str">
        <f>IF(E59="Yes","6 Month Transfer",IF(W59="No","Not locked to discharge/transfer",IF(AF59="Did not stay on SU","Not achieved as did not stay on SU",IF('Patient level info'!A59="","",IF(AND(A59=B59,M59="Achieved",P59="Achieved",AF59&gt;=90,AF59&lt;&gt;"Died same day as arrival"),"Achieved",IF(AND(A59&lt;&gt;B59,AF59&gt;=90,M59="Achieved",P59="Achieved"),"Not directly admitted by this team, but achieved criteria at previous team, and achieved 90% of stay on SU whilst at this team",IF(AF59="ICU/CCU/HDU","Admitted to ICU/CCU/HDU",IF(AF59="Died same day as arrival",AF59,IF(AND(AF59&lt;90,M59="Not achieved",P59="Not achieved"),"Not achieved as not direct to SU within 4h, not seen by a consultant within 14h, and less than 90% of stay on SU",IF(AND(AF59&lt;90,M59="Not achieved",P59="Achieved"),"Not achieved as not direct to SU within 4h and less than 90% of stay on SU",IF(AND(AF59&lt;90,M59="Achieved",P59="Not achieved"),"Not achieved as not seen by a consultant within 14h and less than 90% of stay on SU",IF(AND(AF59&gt;=90,M59="Not achieved",P59="Not achieved"),"Not achieved as not direct to SU within 4h and not seen by a consultant within 14h",IF(AND(AF59&gt;=90,M59="Achieved",P59="Not achieved"),"Not achieved as not seen by a consultant within 14h",IF(AF59&lt;90,"Not achieved as less than 90% of stay on SU","Not achieved as not direct to SU within 4h"))))))))))))))</f>
        <v/>
      </c>
    </row>
    <row r="60" spans="1:33" ht="15" customHeight="1" x14ac:dyDescent="0.25">
      <c r="A60" s="89" t="str">
        <f>IF('Paste Data Here - Export'!A60="","",'Paste Data Here - Export'!A60)</f>
        <v/>
      </c>
      <c r="B60" s="90" t="str">
        <f>IF('Paste Data Here - Export'!B60="","",'Paste Data Here - Export'!B60)</f>
        <v/>
      </c>
      <c r="C60" s="91" t="str">
        <f>IF('Paste Data Here - Export'!AR60="Y",'Paste Data Here - Export'!AS60,IF('Paste Data Here - Export'!C60="","",'Paste Data Here - Export'!BA60))</f>
        <v/>
      </c>
      <c r="D60" s="103" t="str">
        <f>IF(B60="","",IF('Paste Data Here - Export'!A60 ='Paste Data Here - Export'!B60, "Yes", "No"))</f>
        <v/>
      </c>
      <c r="E60" s="103" t="str">
        <f>IF(A60="","",IF(AND('Paste Data Here - Export'!P60="",'Paste Data Here - Export'!Q60&lt;&gt;""),"Yes","No"))</f>
        <v/>
      </c>
      <c r="F60" s="104" t="str">
        <f>IF('Paste Data Here - Export'!A60='Paste Data Here - Export'!B60,C60,IF(W60="No","",IF(E60="Yes","6 Month Transfer",'Paste Data Here - Export'!HP60)))</f>
        <v/>
      </c>
      <c r="G60" s="92" t="str">
        <f>IF(B60="","",IF(OR('Paste Data Here - Export'!KB60="Y",'Paste Data Here - Export'!GE60="Y"),"Yes","No"))</f>
        <v/>
      </c>
      <c r="H60" s="93" t="str">
        <f t="shared" si="3"/>
        <v/>
      </c>
      <c r="I60" s="93" t="str">
        <f t="shared" si="4"/>
        <v/>
      </c>
      <c r="J60" s="93" t="str">
        <f t="shared" si="5"/>
        <v/>
      </c>
      <c r="K60" s="125" t="str">
        <f>IF(OR(C60="",'Paste Data Here - Export'!BD60=""),"",1440*('Paste Data Here - Export'!BD60-C60))</f>
        <v/>
      </c>
      <c r="L60" s="93" t="str">
        <f t="shared" si="6"/>
        <v/>
      </c>
      <c r="M60" s="93" t="str">
        <f>IF(AND(L60="Yes",'Paste Data Here - Export'!BC60="SU",'Paste Data Here - Export'!EJ60&lt;&gt;"Y"),"Achieved",IF('Paste Data Here - Export'!EJ60="Y","Not applicable",(IF(AND('Patient level info'!L60="No",'Paste Data Here - Export'!BC60="SU"),"Not achieved",IF('Paste Data Here - Export'!BC60="ICH","Not applicable",IF(OR('Paste Data Here - Export'!BC60="O",'Paste Data Here - Export'!BC60="MAC"),"Not achieved",""))))))</f>
        <v/>
      </c>
      <c r="N60" s="142" t="str">
        <f>IF(B60="","",IF(OR('Paste Data Here - Export'!GN60="PERS",'Paste Data Here - Export'!GN60="TELEM"),'Paste Data Here - Export'!GK60,IF('Paste Data Here - Export'!GO60="","Not seen in person",'Paste Data Here - Export'!GO60)))</f>
        <v/>
      </c>
      <c r="O60" s="125" t="str">
        <f t="shared" si="7"/>
        <v/>
      </c>
      <c r="P60" s="126" t="str">
        <f t="shared" si="8"/>
        <v/>
      </c>
      <c r="Q60" s="95" t="str">
        <f>IF('Paste Data Here - Export'!CR60=TRUE, "Not imaged",IF('Paste Data Here - Export'!AR60="Y","Inpatient stroke",IF('Paste Data Here - Export'!BA60="","",IF('Paste Data Here - Export'!CR60="TRUE","",1440*('Paste Data Here - Export'!CP60-'Paste Data Here - Export'!BA60)))))</f>
        <v/>
      </c>
      <c r="R60" s="95" t="str">
        <f>IF('Paste Data Here - Export'!CR60=TRUE,"Not imaged",IF(OR(C60="",'Paste Data Here - Export'!CP60=""),"",1440*('Paste Data Here - Export'!CP60-C60)))</f>
        <v/>
      </c>
      <c r="S60" s="93" t="str">
        <f>IF(R60&lt;60.5,"Yes",IF('Paste Data Here - Export'!C60="","","No"))</f>
        <v/>
      </c>
      <c r="T60" s="93" t="str">
        <f t="shared" si="0"/>
        <v/>
      </c>
      <c r="U60" s="94" t="str">
        <f>IF(OR(C60="",'Paste Data Here - Export'!DF60=""),"",1440*('Paste Data Here - Export'!DF60-C60))</f>
        <v/>
      </c>
      <c r="V60" s="96" t="str">
        <f t="shared" si="9"/>
        <v/>
      </c>
      <c r="W60" s="97" t="str">
        <f>IF(B60="","",IF('Paste Data Here - Export'!KI60=TRUE,"Yes",IF('Paste Data Here - Export'!L60="","No","Yes")))</f>
        <v/>
      </c>
      <c r="X60" s="98" t="str">
        <f>IF(E60="Yes","6 Month Transfer",IF(AND(W60="Yes",'Paste Data Here - Export'!KM60="D"),"No",IF('Patient level info'!W60="Yes","Yes","")))</f>
        <v/>
      </c>
      <c r="Y60" s="91" t="str">
        <f t="shared" si="1"/>
        <v/>
      </c>
      <c r="Z60" s="99" t="str">
        <f>IF('Paste Data Here - Export'!KQ60="","",IF('Paste Data Here - Export'!KO60="","",'Paste Data Here - Export'!KN60-'Paste Data Here - Export'!KQ60))</f>
        <v/>
      </c>
      <c r="AA60" s="91" t="str">
        <f>IF(AND(W60="Yes",'Paste Data Here - Export'!KM60="D",'Paste Data Here - Export'!KO60="Y"),'Paste Data Here - Export'!KN60+'Patient level info'!AA$3,IF(AND(W60="Yes",'Paste Data Here - Export'!KM60="D",Z60&lt;0),'Paste Data Here - Export'!KQ60,IF(AND(W60="Yes",'Paste Data Here - Export'!KM60="D"),'Paste Data Here - Export'!KN60,IF(X60="Yes",'Paste Data Here - Export'!KS60,""))))</f>
        <v/>
      </c>
      <c r="AB60" s="100" t="str">
        <f>IF(W60="No","",IF('Paste Data Here - Export'!HS60="","",IF('Paste Data Here - Export'!KO60="Y",'Patient level info'!AA60-'Paste Data Here - Export'!HS60,'Paste Data Here - Export'!KQ60-'Paste Data Here - Export'!HS60)))</f>
        <v/>
      </c>
      <c r="AC60" s="100" t="str">
        <f>IF(E60="Yes","",IF(BPT!C60="Record transferred to this team",AA60-C60-(1/6),""))</f>
        <v/>
      </c>
      <c r="AD60" s="100" t="str">
        <f t="shared" si="2"/>
        <v/>
      </c>
      <c r="AE60" s="100" t="str">
        <f t="shared" si="10"/>
        <v/>
      </c>
      <c r="AF60" s="101" t="str">
        <f>IF(AE60="","",IF(Y60="Died same day","Died same day as arrival",IF(AB60="","Did not stay on SU",IF('Paste Data Here - Export'!HR60="ICH","ICU/CCU/HDU",IF(AB60&gt;AE60,100,100*AB60/AE60)))))</f>
        <v/>
      </c>
      <c r="AG60" s="82" t="str">
        <f>IF(E60="Yes","6 Month Transfer",IF(W60="No","Not locked to discharge/transfer",IF(AF60="Did not stay on SU","Not achieved as did not stay on SU",IF('Patient level info'!A60="","",IF(AND(A60=B60,M60="Achieved",P60="Achieved",AF60&gt;=90,AF60&lt;&gt;"Died same day as arrival"),"Achieved",IF(AND(A60&lt;&gt;B60,AF60&gt;=90,M60="Achieved",P60="Achieved"),"Not directly admitted by this team, but achieved criteria at previous team, and achieved 90% of stay on SU whilst at this team",IF(AF60="ICU/CCU/HDU","Admitted to ICU/CCU/HDU",IF(AF60="Died same day as arrival",AF60,IF(AND(AF60&lt;90,M60="Not achieved",P60="Not achieved"),"Not achieved as not direct to SU within 4h, not seen by a consultant within 14h, and less than 90% of stay on SU",IF(AND(AF60&lt;90,M60="Not achieved",P60="Achieved"),"Not achieved as not direct to SU within 4h and less than 90% of stay on SU",IF(AND(AF60&lt;90,M60="Achieved",P60="Not achieved"),"Not achieved as not seen by a consultant within 14h and less than 90% of stay on SU",IF(AND(AF60&gt;=90,M60="Not achieved",P60="Not achieved"),"Not achieved as not direct to SU within 4h and not seen by a consultant within 14h",IF(AND(AF60&gt;=90,M60="Achieved",P60="Not achieved"),"Not achieved as not seen by a consultant within 14h",IF(AF60&lt;90,"Not achieved as less than 90% of stay on SU","Not achieved as not direct to SU within 4h"))))))))))))))</f>
        <v/>
      </c>
    </row>
    <row r="61" spans="1:33" ht="15" customHeight="1" x14ac:dyDescent="0.25">
      <c r="A61" s="89" t="str">
        <f>IF('Paste Data Here - Export'!A61="","",'Paste Data Here - Export'!A61)</f>
        <v/>
      </c>
      <c r="B61" s="90" t="str">
        <f>IF('Paste Data Here - Export'!B61="","",'Paste Data Here - Export'!B61)</f>
        <v/>
      </c>
      <c r="C61" s="91" t="str">
        <f>IF('Paste Data Here - Export'!AR61="Y",'Paste Data Here - Export'!AS61,IF('Paste Data Here - Export'!C61="","",'Paste Data Here - Export'!BA61))</f>
        <v/>
      </c>
      <c r="D61" s="103" t="str">
        <f>IF(B61="","",IF('Paste Data Here - Export'!A61 ='Paste Data Here - Export'!B61, "Yes", "No"))</f>
        <v/>
      </c>
      <c r="E61" s="103" t="str">
        <f>IF(A61="","",IF(AND('Paste Data Here - Export'!P61="",'Paste Data Here - Export'!Q61&lt;&gt;""),"Yes","No"))</f>
        <v/>
      </c>
      <c r="F61" s="104" t="str">
        <f>IF('Paste Data Here - Export'!A61='Paste Data Here - Export'!B61,C61,IF(W61="No","",IF(E61="Yes","6 Month Transfer",'Paste Data Here - Export'!HP61)))</f>
        <v/>
      </c>
      <c r="G61" s="92" t="str">
        <f>IF(B61="","",IF(OR('Paste Data Here - Export'!KB61="Y",'Paste Data Here - Export'!GE61="Y"),"Yes","No"))</f>
        <v/>
      </c>
      <c r="H61" s="93" t="str">
        <f t="shared" si="3"/>
        <v/>
      </c>
      <c r="I61" s="93" t="str">
        <f t="shared" si="4"/>
        <v/>
      </c>
      <c r="J61" s="93" t="str">
        <f t="shared" si="5"/>
        <v/>
      </c>
      <c r="K61" s="125" t="str">
        <f>IF(OR(C61="",'Paste Data Here - Export'!BD61=""),"",1440*('Paste Data Here - Export'!BD61-C61))</f>
        <v/>
      </c>
      <c r="L61" s="93" t="str">
        <f t="shared" si="6"/>
        <v/>
      </c>
      <c r="M61" s="93" t="str">
        <f>IF(AND(L61="Yes",'Paste Data Here - Export'!BC61="SU",'Paste Data Here - Export'!EJ61&lt;&gt;"Y"),"Achieved",IF('Paste Data Here - Export'!EJ61="Y","Not applicable",(IF(AND('Patient level info'!L61="No",'Paste Data Here - Export'!BC61="SU"),"Not achieved",IF('Paste Data Here - Export'!BC61="ICH","Not applicable",IF(OR('Paste Data Here - Export'!BC61="O",'Paste Data Here - Export'!BC61="MAC"),"Not achieved",""))))))</f>
        <v/>
      </c>
      <c r="N61" s="142" t="str">
        <f>IF(B61="","",IF(OR('Paste Data Here - Export'!GN61="PERS",'Paste Data Here - Export'!GN61="TELEM"),'Paste Data Here - Export'!GK61,IF('Paste Data Here - Export'!GO61="","Not seen in person",'Paste Data Here - Export'!GO61)))</f>
        <v/>
      </c>
      <c r="O61" s="125" t="str">
        <f t="shared" si="7"/>
        <v/>
      </c>
      <c r="P61" s="126" t="str">
        <f t="shared" si="8"/>
        <v/>
      </c>
      <c r="Q61" s="95" t="str">
        <f>IF('Paste Data Here - Export'!CR61=TRUE, "Not imaged",IF('Paste Data Here - Export'!AR61="Y","Inpatient stroke",IF('Paste Data Here - Export'!BA61="","",IF('Paste Data Here - Export'!CR61="TRUE","",1440*('Paste Data Here - Export'!CP61-'Paste Data Here - Export'!BA61)))))</f>
        <v/>
      </c>
      <c r="R61" s="95" t="str">
        <f>IF('Paste Data Here - Export'!CR61=TRUE,"Not imaged",IF(OR(C61="",'Paste Data Here - Export'!CP61=""),"",1440*('Paste Data Here - Export'!CP61-C61)))</f>
        <v/>
      </c>
      <c r="S61" s="93" t="str">
        <f>IF(R61&lt;60.5,"Yes",IF('Paste Data Here - Export'!C61="","","No"))</f>
        <v/>
      </c>
      <c r="T61" s="93" t="str">
        <f t="shared" si="0"/>
        <v/>
      </c>
      <c r="U61" s="94" t="str">
        <f>IF(OR(C61="",'Paste Data Here - Export'!DF61=""),"",1440*('Paste Data Here - Export'!DF61-C61))</f>
        <v/>
      </c>
      <c r="V61" s="96" t="str">
        <f t="shared" si="9"/>
        <v/>
      </c>
      <c r="W61" s="97" t="str">
        <f>IF(B61="","",IF('Paste Data Here - Export'!KI61=TRUE,"Yes",IF('Paste Data Here - Export'!L61="","No","Yes")))</f>
        <v/>
      </c>
      <c r="X61" s="98" t="str">
        <f>IF(E61="Yes","6 Month Transfer",IF(AND(W61="Yes",'Paste Data Here - Export'!KM61="D"),"No",IF('Patient level info'!W61="Yes","Yes","")))</f>
        <v/>
      </c>
      <c r="Y61" s="91" t="str">
        <f t="shared" si="1"/>
        <v/>
      </c>
      <c r="Z61" s="99" t="str">
        <f>IF('Paste Data Here - Export'!KQ61="","",IF('Paste Data Here - Export'!KO61="","",'Paste Data Here - Export'!KN61-'Paste Data Here - Export'!KQ61))</f>
        <v/>
      </c>
      <c r="AA61" s="91" t="str">
        <f>IF(AND(W61="Yes",'Paste Data Here - Export'!KM61="D",'Paste Data Here - Export'!KO61="Y"),'Paste Data Here - Export'!KN61+'Patient level info'!AA$3,IF(AND(W61="Yes",'Paste Data Here - Export'!KM61="D",Z61&lt;0),'Paste Data Here - Export'!KQ61,IF(AND(W61="Yes",'Paste Data Here - Export'!KM61="D"),'Paste Data Here - Export'!KN61,IF(X61="Yes",'Paste Data Here - Export'!KS61,""))))</f>
        <v/>
      </c>
      <c r="AB61" s="100" t="str">
        <f>IF(W61="No","",IF('Paste Data Here - Export'!HS61="","",IF('Paste Data Here - Export'!KO61="Y",'Patient level info'!AA61-'Paste Data Here - Export'!HS61,'Paste Data Here - Export'!KQ61-'Paste Data Here - Export'!HS61)))</f>
        <v/>
      </c>
      <c r="AC61" s="100" t="str">
        <f>IF(E61="Yes","",IF(BPT!C61="Record transferred to this team",AA61-C61-(1/6),""))</f>
        <v/>
      </c>
      <c r="AD61" s="100" t="str">
        <f t="shared" si="2"/>
        <v/>
      </c>
      <c r="AE61" s="100" t="str">
        <f t="shared" si="10"/>
        <v/>
      </c>
      <c r="AF61" s="101" t="str">
        <f>IF(AE61="","",IF(Y61="Died same day","Died same day as arrival",IF(AB61="","Did not stay on SU",IF('Paste Data Here - Export'!HR61="ICH","ICU/CCU/HDU",IF(AB61&gt;AE61,100,100*AB61/AE61)))))</f>
        <v/>
      </c>
      <c r="AG61" s="82" t="str">
        <f>IF(E61="Yes","6 Month Transfer",IF(W61="No","Not locked to discharge/transfer",IF(AF61="Did not stay on SU","Not achieved as did not stay on SU",IF('Patient level info'!A61="","",IF(AND(A61=B61,M61="Achieved",P61="Achieved",AF61&gt;=90,AF61&lt;&gt;"Died same day as arrival"),"Achieved",IF(AND(A61&lt;&gt;B61,AF61&gt;=90,M61="Achieved",P61="Achieved"),"Not directly admitted by this team, but achieved criteria at previous team, and achieved 90% of stay on SU whilst at this team",IF(AF61="ICU/CCU/HDU","Admitted to ICU/CCU/HDU",IF(AF61="Died same day as arrival",AF61,IF(AND(AF61&lt;90,M61="Not achieved",P61="Not achieved"),"Not achieved as not direct to SU within 4h, not seen by a consultant within 14h, and less than 90% of stay on SU",IF(AND(AF61&lt;90,M61="Not achieved",P61="Achieved"),"Not achieved as not direct to SU within 4h and less than 90% of stay on SU",IF(AND(AF61&lt;90,M61="Achieved",P61="Not achieved"),"Not achieved as not seen by a consultant within 14h and less than 90% of stay on SU",IF(AND(AF61&gt;=90,M61="Not achieved",P61="Not achieved"),"Not achieved as not direct to SU within 4h and not seen by a consultant within 14h",IF(AND(AF61&gt;=90,M61="Achieved",P61="Not achieved"),"Not achieved as not seen by a consultant within 14h",IF(AF61&lt;90,"Not achieved as less than 90% of stay on SU","Not achieved as not direct to SU within 4h"))))))))))))))</f>
        <v/>
      </c>
    </row>
    <row r="62" spans="1:33" ht="15" customHeight="1" x14ac:dyDescent="0.25">
      <c r="A62" s="89" t="str">
        <f>IF('Paste Data Here - Export'!A62="","",'Paste Data Here - Export'!A62)</f>
        <v/>
      </c>
      <c r="B62" s="90" t="str">
        <f>IF('Paste Data Here - Export'!B62="","",'Paste Data Here - Export'!B62)</f>
        <v/>
      </c>
      <c r="C62" s="91" t="str">
        <f>IF('Paste Data Here - Export'!AR62="Y",'Paste Data Here - Export'!AS62,IF('Paste Data Here - Export'!C62="","",'Paste Data Here - Export'!BA62))</f>
        <v/>
      </c>
      <c r="D62" s="103" t="str">
        <f>IF(B62="","",IF('Paste Data Here - Export'!A62 ='Paste Data Here - Export'!B62, "Yes", "No"))</f>
        <v/>
      </c>
      <c r="E62" s="103" t="str">
        <f>IF(A62="","",IF(AND('Paste Data Here - Export'!P62="",'Paste Data Here - Export'!Q62&lt;&gt;""),"Yes","No"))</f>
        <v/>
      </c>
      <c r="F62" s="104" t="str">
        <f>IF('Paste Data Here - Export'!A62='Paste Data Here - Export'!B62,C62,IF(W62="No","",IF(E62="Yes","6 Month Transfer",'Paste Data Here - Export'!HP62)))</f>
        <v/>
      </c>
      <c r="G62" s="92" t="str">
        <f>IF(B62="","",IF(OR('Paste Data Here - Export'!KB62="Y",'Paste Data Here - Export'!GE62="Y"),"Yes","No"))</f>
        <v/>
      </c>
      <c r="H62" s="93" t="str">
        <f t="shared" si="3"/>
        <v/>
      </c>
      <c r="I62" s="93" t="str">
        <f t="shared" si="4"/>
        <v/>
      </c>
      <c r="J62" s="93" t="str">
        <f t="shared" si="5"/>
        <v/>
      </c>
      <c r="K62" s="125" t="str">
        <f>IF(OR(C62="",'Paste Data Here - Export'!BD62=""),"",1440*('Paste Data Here - Export'!BD62-C62))</f>
        <v/>
      </c>
      <c r="L62" s="93" t="str">
        <f t="shared" si="6"/>
        <v/>
      </c>
      <c r="M62" s="93" t="str">
        <f>IF(AND(L62="Yes",'Paste Data Here - Export'!BC62="SU",'Paste Data Here - Export'!EJ62&lt;&gt;"Y"),"Achieved",IF('Paste Data Here - Export'!EJ62="Y","Not applicable",(IF(AND('Patient level info'!L62="No",'Paste Data Here - Export'!BC62="SU"),"Not achieved",IF('Paste Data Here - Export'!BC62="ICH","Not applicable",IF(OR('Paste Data Here - Export'!BC62="O",'Paste Data Here - Export'!BC62="MAC"),"Not achieved",""))))))</f>
        <v/>
      </c>
      <c r="N62" s="142" t="str">
        <f>IF(B62="","",IF(OR('Paste Data Here - Export'!GN62="PERS",'Paste Data Here - Export'!GN62="TELEM"),'Paste Data Here - Export'!GK62,IF('Paste Data Here - Export'!GO62="","Not seen in person",'Paste Data Here - Export'!GO62)))</f>
        <v/>
      </c>
      <c r="O62" s="125" t="str">
        <f t="shared" si="7"/>
        <v/>
      </c>
      <c r="P62" s="126" t="str">
        <f t="shared" si="8"/>
        <v/>
      </c>
      <c r="Q62" s="95" t="str">
        <f>IF('Paste Data Here - Export'!CR62=TRUE, "Not imaged",IF('Paste Data Here - Export'!AR62="Y","Inpatient stroke",IF('Paste Data Here - Export'!BA62="","",IF('Paste Data Here - Export'!CR62="TRUE","",1440*('Paste Data Here - Export'!CP62-'Paste Data Here - Export'!BA62)))))</f>
        <v/>
      </c>
      <c r="R62" s="95" t="str">
        <f>IF('Paste Data Here - Export'!CR62=TRUE,"Not imaged",IF(OR(C62="",'Paste Data Here - Export'!CP62=""),"",1440*('Paste Data Here - Export'!CP62-C62)))</f>
        <v/>
      </c>
      <c r="S62" s="93" t="str">
        <f>IF(R62&lt;60.5,"Yes",IF('Paste Data Here - Export'!C62="","","No"))</f>
        <v/>
      </c>
      <c r="T62" s="93" t="str">
        <f t="shared" si="0"/>
        <v/>
      </c>
      <c r="U62" s="94" t="str">
        <f>IF(OR(C62="",'Paste Data Here - Export'!DF62=""),"",1440*('Paste Data Here - Export'!DF62-C62))</f>
        <v/>
      </c>
      <c r="V62" s="96" t="str">
        <f t="shared" si="9"/>
        <v/>
      </c>
      <c r="W62" s="97" t="str">
        <f>IF(B62="","",IF('Paste Data Here - Export'!KI62=TRUE,"Yes",IF('Paste Data Here - Export'!L62="","No","Yes")))</f>
        <v/>
      </c>
      <c r="X62" s="98" t="str">
        <f>IF(E62="Yes","6 Month Transfer",IF(AND(W62="Yes",'Paste Data Here - Export'!KM62="D"),"No",IF('Patient level info'!W62="Yes","Yes","")))</f>
        <v/>
      </c>
      <c r="Y62" s="91" t="str">
        <f t="shared" si="1"/>
        <v/>
      </c>
      <c r="Z62" s="99" t="str">
        <f>IF('Paste Data Here - Export'!KQ62="","",IF('Paste Data Here - Export'!KO62="","",'Paste Data Here - Export'!KN62-'Paste Data Here - Export'!KQ62))</f>
        <v/>
      </c>
      <c r="AA62" s="91" t="str">
        <f>IF(AND(W62="Yes",'Paste Data Here - Export'!KM62="D",'Paste Data Here - Export'!KO62="Y"),'Paste Data Here - Export'!KN62+'Patient level info'!AA$3,IF(AND(W62="Yes",'Paste Data Here - Export'!KM62="D",Z62&lt;0),'Paste Data Here - Export'!KQ62,IF(AND(W62="Yes",'Paste Data Here - Export'!KM62="D"),'Paste Data Here - Export'!KN62,IF(X62="Yes",'Paste Data Here - Export'!KS62,""))))</f>
        <v/>
      </c>
      <c r="AB62" s="100" t="str">
        <f>IF(W62="No","",IF('Paste Data Here - Export'!HS62="","",IF('Paste Data Here - Export'!KO62="Y",'Patient level info'!AA62-'Paste Data Here - Export'!HS62,'Paste Data Here - Export'!KQ62-'Paste Data Here - Export'!HS62)))</f>
        <v/>
      </c>
      <c r="AC62" s="100" t="str">
        <f>IF(E62="Yes","",IF(BPT!C62="Record transferred to this team",AA62-C62-(1/6),""))</f>
        <v/>
      </c>
      <c r="AD62" s="100" t="str">
        <f t="shared" si="2"/>
        <v/>
      </c>
      <c r="AE62" s="100" t="str">
        <f t="shared" si="10"/>
        <v/>
      </c>
      <c r="AF62" s="101" t="str">
        <f>IF(AE62="","",IF(Y62="Died same day","Died same day as arrival",IF(AB62="","Did not stay on SU",IF('Paste Data Here - Export'!HR62="ICH","ICU/CCU/HDU",IF(AB62&gt;AE62,100,100*AB62/AE62)))))</f>
        <v/>
      </c>
      <c r="AG62" s="82" t="str">
        <f>IF(E62="Yes","6 Month Transfer",IF(W62="No","Not locked to discharge/transfer",IF(AF62="Did not stay on SU","Not achieved as did not stay on SU",IF('Patient level info'!A62="","",IF(AND(A62=B62,M62="Achieved",P62="Achieved",AF62&gt;=90,AF62&lt;&gt;"Died same day as arrival"),"Achieved",IF(AND(A62&lt;&gt;B62,AF62&gt;=90,M62="Achieved",P62="Achieved"),"Not directly admitted by this team, but achieved criteria at previous team, and achieved 90% of stay on SU whilst at this team",IF(AF62="ICU/CCU/HDU","Admitted to ICU/CCU/HDU",IF(AF62="Died same day as arrival",AF62,IF(AND(AF62&lt;90,M62="Not achieved",P62="Not achieved"),"Not achieved as not direct to SU within 4h, not seen by a consultant within 14h, and less than 90% of stay on SU",IF(AND(AF62&lt;90,M62="Not achieved",P62="Achieved"),"Not achieved as not direct to SU within 4h and less than 90% of stay on SU",IF(AND(AF62&lt;90,M62="Achieved",P62="Not achieved"),"Not achieved as not seen by a consultant within 14h and less than 90% of stay on SU",IF(AND(AF62&gt;=90,M62="Not achieved",P62="Not achieved"),"Not achieved as not direct to SU within 4h and not seen by a consultant within 14h",IF(AND(AF62&gt;=90,M62="Achieved",P62="Not achieved"),"Not achieved as not seen by a consultant within 14h",IF(AF62&lt;90,"Not achieved as less than 90% of stay on SU","Not achieved as not direct to SU within 4h"))))))))))))))</f>
        <v/>
      </c>
    </row>
    <row r="63" spans="1:33" ht="15" customHeight="1" x14ac:dyDescent="0.25">
      <c r="A63" s="89" t="str">
        <f>IF('Paste Data Here - Export'!A63="","",'Paste Data Here - Export'!A63)</f>
        <v/>
      </c>
      <c r="B63" s="90" t="str">
        <f>IF('Paste Data Here - Export'!B63="","",'Paste Data Here - Export'!B63)</f>
        <v/>
      </c>
      <c r="C63" s="91" t="str">
        <f>IF('Paste Data Here - Export'!AR63="Y",'Paste Data Here - Export'!AS63,IF('Paste Data Here - Export'!C63="","",'Paste Data Here - Export'!BA63))</f>
        <v/>
      </c>
      <c r="D63" s="103" t="str">
        <f>IF(B63="","",IF('Paste Data Here - Export'!A63 ='Paste Data Here - Export'!B63, "Yes", "No"))</f>
        <v/>
      </c>
      <c r="E63" s="103" t="str">
        <f>IF(A63="","",IF(AND('Paste Data Here - Export'!P63="",'Paste Data Here - Export'!Q63&lt;&gt;""),"Yes","No"))</f>
        <v/>
      </c>
      <c r="F63" s="104" t="str">
        <f>IF('Paste Data Here - Export'!A63='Paste Data Here - Export'!B63,C63,IF(W63="No","",IF(E63="Yes","6 Month Transfer",'Paste Data Here - Export'!HP63)))</f>
        <v/>
      </c>
      <c r="G63" s="92" t="str">
        <f>IF(B63="","",IF(OR('Paste Data Here - Export'!KB63="Y",'Paste Data Here - Export'!GE63="Y"),"Yes","No"))</f>
        <v/>
      </c>
      <c r="H63" s="93" t="str">
        <f t="shared" si="3"/>
        <v/>
      </c>
      <c r="I63" s="93" t="str">
        <f t="shared" si="4"/>
        <v/>
      </c>
      <c r="J63" s="93" t="str">
        <f t="shared" si="5"/>
        <v/>
      </c>
      <c r="K63" s="125" t="str">
        <f>IF(OR(C63="",'Paste Data Here - Export'!BD63=""),"",1440*('Paste Data Here - Export'!BD63-C63))</f>
        <v/>
      </c>
      <c r="L63" s="93" t="str">
        <f t="shared" si="6"/>
        <v/>
      </c>
      <c r="M63" s="93" t="str">
        <f>IF(AND(L63="Yes",'Paste Data Here - Export'!BC63="SU",'Paste Data Here - Export'!EJ63&lt;&gt;"Y"),"Achieved",IF('Paste Data Here - Export'!EJ63="Y","Not applicable",(IF(AND('Patient level info'!L63="No",'Paste Data Here - Export'!BC63="SU"),"Not achieved",IF('Paste Data Here - Export'!BC63="ICH","Not applicable",IF(OR('Paste Data Here - Export'!BC63="O",'Paste Data Here - Export'!BC63="MAC"),"Not achieved",""))))))</f>
        <v/>
      </c>
      <c r="N63" s="142" t="str">
        <f>IF(B63="","",IF(OR('Paste Data Here - Export'!GN63="PERS",'Paste Data Here - Export'!GN63="TELEM"),'Paste Data Here - Export'!GK63,IF('Paste Data Here - Export'!GO63="","Not seen in person",'Paste Data Here - Export'!GO63)))</f>
        <v/>
      </c>
      <c r="O63" s="125" t="str">
        <f t="shared" si="7"/>
        <v/>
      </c>
      <c r="P63" s="126" t="str">
        <f t="shared" si="8"/>
        <v/>
      </c>
      <c r="Q63" s="95" t="str">
        <f>IF('Paste Data Here - Export'!CR63=TRUE, "Not imaged",IF('Paste Data Here - Export'!AR63="Y","Inpatient stroke",IF('Paste Data Here - Export'!BA63="","",IF('Paste Data Here - Export'!CR63="TRUE","",1440*('Paste Data Here - Export'!CP63-'Paste Data Here - Export'!BA63)))))</f>
        <v/>
      </c>
      <c r="R63" s="95" t="str">
        <f>IF('Paste Data Here - Export'!CR63=TRUE,"Not imaged",IF(OR(C63="",'Paste Data Here - Export'!CP63=""),"",1440*('Paste Data Here - Export'!CP63-C63)))</f>
        <v/>
      </c>
      <c r="S63" s="93" t="str">
        <f>IF(R63&lt;60.5,"Yes",IF('Paste Data Here - Export'!C63="","","No"))</f>
        <v/>
      </c>
      <c r="T63" s="93" t="str">
        <f t="shared" si="0"/>
        <v/>
      </c>
      <c r="U63" s="94" t="str">
        <f>IF(OR(C63="",'Paste Data Here - Export'!DF63=""),"",1440*('Paste Data Here - Export'!DF63-C63))</f>
        <v/>
      </c>
      <c r="V63" s="96" t="str">
        <f t="shared" si="9"/>
        <v/>
      </c>
      <c r="W63" s="97" t="str">
        <f>IF(B63="","",IF('Paste Data Here - Export'!KI63=TRUE,"Yes",IF('Paste Data Here - Export'!L63="","No","Yes")))</f>
        <v/>
      </c>
      <c r="X63" s="98" t="str">
        <f>IF(E63="Yes","6 Month Transfer",IF(AND(W63="Yes",'Paste Data Here - Export'!KM63="D"),"No",IF('Patient level info'!W63="Yes","Yes","")))</f>
        <v/>
      </c>
      <c r="Y63" s="91" t="str">
        <f t="shared" si="1"/>
        <v/>
      </c>
      <c r="Z63" s="99" t="str">
        <f>IF('Paste Data Here - Export'!KQ63="","",IF('Paste Data Here - Export'!KO63="","",'Paste Data Here - Export'!KN63-'Paste Data Here - Export'!KQ63))</f>
        <v/>
      </c>
      <c r="AA63" s="91" t="str">
        <f>IF(AND(W63="Yes",'Paste Data Here - Export'!KM63="D",'Paste Data Here - Export'!KO63="Y"),'Paste Data Here - Export'!KN63+'Patient level info'!AA$3,IF(AND(W63="Yes",'Paste Data Here - Export'!KM63="D",Z63&lt;0),'Paste Data Here - Export'!KQ63,IF(AND(W63="Yes",'Paste Data Here - Export'!KM63="D"),'Paste Data Here - Export'!KN63,IF(X63="Yes",'Paste Data Here - Export'!KS63,""))))</f>
        <v/>
      </c>
      <c r="AB63" s="100" t="str">
        <f>IF(W63="No","",IF('Paste Data Here - Export'!HS63="","",IF('Paste Data Here - Export'!KO63="Y",'Patient level info'!AA63-'Paste Data Here - Export'!HS63,'Paste Data Here - Export'!KQ63-'Paste Data Here - Export'!HS63)))</f>
        <v/>
      </c>
      <c r="AC63" s="100" t="str">
        <f>IF(E63="Yes","",IF(BPT!C63="Record transferred to this team",AA63-C63-(1/6),""))</f>
        <v/>
      </c>
      <c r="AD63" s="100" t="str">
        <f t="shared" si="2"/>
        <v/>
      </c>
      <c r="AE63" s="100" t="str">
        <f t="shared" si="10"/>
        <v/>
      </c>
      <c r="AF63" s="101" t="str">
        <f>IF(AE63="","",IF(Y63="Died same day","Died same day as arrival",IF(AB63="","Did not stay on SU",IF('Paste Data Here - Export'!HR63="ICH","ICU/CCU/HDU",IF(AB63&gt;AE63,100,100*AB63/AE63)))))</f>
        <v/>
      </c>
      <c r="AG63" s="82" t="str">
        <f>IF(E63="Yes","6 Month Transfer",IF(W63="No","Not locked to discharge/transfer",IF(AF63="Did not stay on SU","Not achieved as did not stay on SU",IF('Patient level info'!A63="","",IF(AND(A63=B63,M63="Achieved",P63="Achieved",AF63&gt;=90,AF63&lt;&gt;"Died same day as arrival"),"Achieved",IF(AND(A63&lt;&gt;B63,AF63&gt;=90,M63="Achieved",P63="Achieved"),"Not directly admitted by this team, but achieved criteria at previous team, and achieved 90% of stay on SU whilst at this team",IF(AF63="ICU/CCU/HDU","Admitted to ICU/CCU/HDU",IF(AF63="Died same day as arrival",AF63,IF(AND(AF63&lt;90,M63="Not achieved",P63="Not achieved"),"Not achieved as not direct to SU within 4h, not seen by a consultant within 14h, and less than 90% of stay on SU",IF(AND(AF63&lt;90,M63="Not achieved",P63="Achieved"),"Not achieved as not direct to SU within 4h and less than 90% of stay on SU",IF(AND(AF63&lt;90,M63="Achieved",P63="Not achieved"),"Not achieved as not seen by a consultant within 14h and less than 90% of stay on SU",IF(AND(AF63&gt;=90,M63="Not achieved",P63="Not achieved"),"Not achieved as not direct to SU within 4h and not seen by a consultant within 14h",IF(AND(AF63&gt;=90,M63="Achieved",P63="Not achieved"),"Not achieved as not seen by a consultant within 14h",IF(AF63&lt;90,"Not achieved as less than 90% of stay on SU","Not achieved as not direct to SU within 4h"))))))))))))))</f>
        <v/>
      </c>
    </row>
    <row r="64" spans="1:33" ht="15" customHeight="1" x14ac:dyDescent="0.25">
      <c r="A64" s="89" t="str">
        <f>IF('Paste Data Here - Export'!A64="","",'Paste Data Here - Export'!A64)</f>
        <v/>
      </c>
      <c r="B64" s="90" t="str">
        <f>IF('Paste Data Here - Export'!B64="","",'Paste Data Here - Export'!B64)</f>
        <v/>
      </c>
      <c r="C64" s="91" t="str">
        <f>IF('Paste Data Here - Export'!AR64="Y",'Paste Data Here - Export'!AS64,IF('Paste Data Here - Export'!C64="","",'Paste Data Here - Export'!BA64))</f>
        <v/>
      </c>
      <c r="D64" s="103" t="str">
        <f>IF(B64="","",IF('Paste Data Here - Export'!A64 ='Paste Data Here - Export'!B64, "Yes", "No"))</f>
        <v/>
      </c>
      <c r="E64" s="103" t="str">
        <f>IF(A64="","",IF(AND('Paste Data Here - Export'!P64="",'Paste Data Here - Export'!Q64&lt;&gt;""),"Yes","No"))</f>
        <v/>
      </c>
      <c r="F64" s="104" t="str">
        <f>IF('Paste Data Here - Export'!A64='Paste Data Here - Export'!B64,C64,IF(W64="No","",IF(E64="Yes","6 Month Transfer",'Paste Data Here - Export'!HP64)))</f>
        <v/>
      </c>
      <c r="G64" s="92" t="str">
        <f>IF(B64="","",IF(OR('Paste Data Here - Export'!KB64="Y",'Paste Data Here - Export'!GE64="Y"),"Yes","No"))</f>
        <v/>
      </c>
      <c r="H64" s="93" t="str">
        <f t="shared" si="3"/>
        <v/>
      </c>
      <c r="I64" s="93" t="str">
        <f t="shared" si="4"/>
        <v/>
      </c>
      <c r="J64" s="93" t="str">
        <f t="shared" si="5"/>
        <v/>
      </c>
      <c r="K64" s="125" t="str">
        <f>IF(OR(C64="",'Paste Data Here - Export'!BD64=""),"",1440*('Paste Data Here - Export'!BD64-C64))</f>
        <v/>
      </c>
      <c r="L64" s="93" t="str">
        <f t="shared" si="6"/>
        <v/>
      </c>
      <c r="M64" s="93" t="str">
        <f>IF(AND(L64="Yes",'Paste Data Here - Export'!BC64="SU",'Paste Data Here - Export'!EJ64&lt;&gt;"Y"),"Achieved",IF('Paste Data Here - Export'!EJ64="Y","Not applicable",(IF(AND('Patient level info'!L64="No",'Paste Data Here - Export'!BC64="SU"),"Not achieved",IF('Paste Data Here - Export'!BC64="ICH","Not applicable",IF(OR('Paste Data Here - Export'!BC64="O",'Paste Data Here - Export'!BC64="MAC"),"Not achieved",""))))))</f>
        <v/>
      </c>
      <c r="N64" s="142" t="str">
        <f>IF(B64="","",IF(OR('Paste Data Here - Export'!GN64="PERS",'Paste Data Here - Export'!GN64="TELEM"),'Paste Data Here - Export'!GK64,IF('Paste Data Here - Export'!GO64="","Not seen in person",'Paste Data Here - Export'!GO64)))</f>
        <v/>
      </c>
      <c r="O64" s="125" t="str">
        <f t="shared" si="7"/>
        <v/>
      </c>
      <c r="P64" s="126" t="str">
        <f t="shared" si="8"/>
        <v/>
      </c>
      <c r="Q64" s="95" t="str">
        <f>IF('Paste Data Here - Export'!CR64=TRUE, "Not imaged",IF('Paste Data Here - Export'!AR64="Y","Inpatient stroke",IF('Paste Data Here - Export'!BA64="","",IF('Paste Data Here - Export'!CR64="TRUE","",1440*('Paste Data Here - Export'!CP64-'Paste Data Here - Export'!BA64)))))</f>
        <v/>
      </c>
      <c r="R64" s="95" t="str">
        <f>IF('Paste Data Here - Export'!CR64=TRUE,"Not imaged",IF(OR(C64="",'Paste Data Here - Export'!CP64=""),"",1440*('Paste Data Here - Export'!CP64-C64)))</f>
        <v/>
      </c>
      <c r="S64" s="93" t="str">
        <f>IF(R64&lt;60.5,"Yes",IF('Paste Data Here - Export'!C64="","","No"))</f>
        <v/>
      </c>
      <c r="T64" s="93" t="str">
        <f t="shared" si="0"/>
        <v/>
      </c>
      <c r="U64" s="94" t="str">
        <f>IF(OR(C64="",'Paste Data Here - Export'!DF64=""),"",1440*('Paste Data Here - Export'!DF64-C64))</f>
        <v/>
      </c>
      <c r="V64" s="96" t="str">
        <f t="shared" si="9"/>
        <v/>
      </c>
      <c r="W64" s="97" t="str">
        <f>IF(B64="","",IF('Paste Data Here - Export'!KI64=TRUE,"Yes",IF('Paste Data Here - Export'!L64="","No","Yes")))</f>
        <v/>
      </c>
      <c r="X64" s="98" t="str">
        <f>IF(E64="Yes","6 Month Transfer",IF(AND(W64="Yes",'Paste Data Here - Export'!KM64="D"),"No",IF('Patient level info'!W64="Yes","Yes","")))</f>
        <v/>
      </c>
      <c r="Y64" s="91" t="str">
        <f t="shared" si="1"/>
        <v/>
      </c>
      <c r="Z64" s="99" t="str">
        <f>IF('Paste Data Here - Export'!KQ64="","",IF('Paste Data Here - Export'!KO64="","",'Paste Data Here - Export'!KN64-'Paste Data Here - Export'!KQ64))</f>
        <v/>
      </c>
      <c r="AA64" s="91" t="str">
        <f>IF(AND(W64="Yes",'Paste Data Here - Export'!KM64="D",'Paste Data Here - Export'!KO64="Y"),'Paste Data Here - Export'!KN64+'Patient level info'!AA$3,IF(AND(W64="Yes",'Paste Data Here - Export'!KM64="D",Z64&lt;0),'Paste Data Here - Export'!KQ64,IF(AND(W64="Yes",'Paste Data Here - Export'!KM64="D"),'Paste Data Here - Export'!KN64,IF(X64="Yes",'Paste Data Here - Export'!KS64,""))))</f>
        <v/>
      </c>
      <c r="AB64" s="100" t="str">
        <f>IF(W64="No","",IF('Paste Data Here - Export'!HS64="","",IF('Paste Data Here - Export'!KO64="Y",'Patient level info'!AA64-'Paste Data Here - Export'!HS64,'Paste Data Here - Export'!KQ64-'Paste Data Here - Export'!HS64)))</f>
        <v/>
      </c>
      <c r="AC64" s="100" t="str">
        <f>IF(E64="Yes","",IF(BPT!C64="Record transferred to this team",AA64-C64-(1/6),""))</f>
        <v/>
      </c>
      <c r="AD64" s="100" t="str">
        <f t="shared" si="2"/>
        <v/>
      </c>
      <c r="AE64" s="100" t="str">
        <f t="shared" si="10"/>
        <v/>
      </c>
      <c r="AF64" s="101" t="str">
        <f>IF(AE64="","",IF(Y64="Died same day","Died same day as arrival",IF(AB64="","Did not stay on SU",IF('Paste Data Here - Export'!HR64="ICH","ICU/CCU/HDU",IF(AB64&gt;AE64,100,100*AB64/AE64)))))</f>
        <v/>
      </c>
      <c r="AG64" s="82" t="str">
        <f>IF(E64="Yes","6 Month Transfer",IF(W64="No","Not locked to discharge/transfer",IF(AF64="Did not stay on SU","Not achieved as did not stay on SU",IF('Patient level info'!A64="","",IF(AND(A64=B64,M64="Achieved",P64="Achieved",AF64&gt;=90,AF64&lt;&gt;"Died same day as arrival"),"Achieved",IF(AND(A64&lt;&gt;B64,AF64&gt;=90,M64="Achieved",P64="Achieved"),"Not directly admitted by this team, but achieved criteria at previous team, and achieved 90% of stay on SU whilst at this team",IF(AF64="ICU/CCU/HDU","Admitted to ICU/CCU/HDU",IF(AF64="Died same day as arrival",AF64,IF(AND(AF64&lt;90,M64="Not achieved",P64="Not achieved"),"Not achieved as not direct to SU within 4h, not seen by a consultant within 14h, and less than 90% of stay on SU",IF(AND(AF64&lt;90,M64="Not achieved",P64="Achieved"),"Not achieved as not direct to SU within 4h and less than 90% of stay on SU",IF(AND(AF64&lt;90,M64="Achieved",P64="Not achieved"),"Not achieved as not seen by a consultant within 14h and less than 90% of stay on SU",IF(AND(AF64&gt;=90,M64="Not achieved",P64="Not achieved"),"Not achieved as not direct to SU within 4h and not seen by a consultant within 14h",IF(AND(AF64&gt;=90,M64="Achieved",P64="Not achieved"),"Not achieved as not seen by a consultant within 14h",IF(AF64&lt;90,"Not achieved as less than 90% of stay on SU","Not achieved as not direct to SU within 4h"))))))))))))))</f>
        <v/>
      </c>
    </row>
    <row r="65" spans="1:33" ht="15" customHeight="1" x14ac:dyDescent="0.25">
      <c r="A65" s="89" t="str">
        <f>IF('Paste Data Here - Export'!A65="","",'Paste Data Here - Export'!A65)</f>
        <v/>
      </c>
      <c r="B65" s="90" t="str">
        <f>IF('Paste Data Here - Export'!B65="","",'Paste Data Here - Export'!B65)</f>
        <v/>
      </c>
      <c r="C65" s="91" t="str">
        <f>IF('Paste Data Here - Export'!AR65="Y",'Paste Data Here - Export'!AS65,IF('Paste Data Here - Export'!C65="","",'Paste Data Here - Export'!BA65))</f>
        <v/>
      </c>
      <c r="D65" s="103" t="str">
        <f>IF(B65="","",IF('Paste Data Here - Export'!A65 ='Paste Data Here - Export'!B65, "Yes", "No"))</f>
        <v/>
      </c>
      <c r="E65" s="103" t="str">
        <f>IF(A65="","",IF(AND('Paste Data Here - Export'!P65="",'Paste Data Here - Export'!Q65&lt;&gt;""),"Yes","No"))</f>
        <v/>
      </c>
      <c r="F65" s="104" t="str">
        <f>IF('Paste Data Here - Export'!A65='Paste Data Here - Export'!B65,C65,IF(W65="No","",IF(E65="Yes","6 Month Transfer",'Paste Data Here - Export'!HP65)))</f>
        <v/>
      </c>
      <c r="G65" s="92" t="str">
        <f>IF(B65="","",IF(OR('Paste Data Here - Export'!KB65="Y",'Paste Data Here - Export'!GE65="Y"),"Yes","No"))</f>
        <v/>
      </c>
      <c r="H65" s="93" t="str">
        <f t="shared" si="3"/>
        <v/>
      </c>
      <c r="I65" s="93" t="str">
        <f t="shared" si="4"/>
        <v/>
      </c>
      <c r="J65" s="93" t="str">
        <f t="shared" si="5"/>
        <v/>
      </c>
      <c r="K65" s="125" t="str">
        <f>IF(OR(C65="",'Paste Data Here - Export'!BD65=""),"",1440*('Paste Data Here - Export'!BD65-C65))</f>
        <v/>
      </c>
      <c r="L65" s="93" t="str">
        <f t="shared" si="6"/>
        <v/>
      </c>
      <c r="M65" s="93" t="str">
        <f>IF(AND(L65="Yes",'Paste Data Here - Export'!BC65="SU",'Paste Data Here - Export'!EJ65&lt;&gt;"Y"),"Achieved",IF('Paste Data Here - Export'!EJ65="Y","Not applicable",(IF(AND('Patient level info'!L65="No",'Paste Data Here - Export'!BC65="SU"),"Not achieved",IF('Paste Data Here - Export'!BC65="ICH","Not applicable",IF(OR('Paste Data Here - Export'!BC65="O",'Paste Data Here - Export'!BC65="MAC"),"Not achieved",""))))))</f>
        <v/>
      </c>
      <c r="N65" s="142" t="str">
        <f>IF(B65="","",IF(OR('Paste Data Here - Export'!GN65="PERS",'Paste Data Here - Export'!GN65="TELEM"),'Paste Data Here - Export'!GK65,IF('Paste Data Here - Export'!GO65="","Not seen in person",'Paste Data Here - Export'!GO65)))</f>
        <v/>
      </c>
      <c r="O65" s="125" t="str">
        <f t="shared" si="7"/>
        <v/>
      </c>
      <c r="P65" s="126" t="str">
        <f t="shared" si="8"/>
        <v/>
      </c>
      <c r="Q65" s="95" t="str">
        <f>IF('Paste Data Here - Export'!CR65=TRUE, "Not imaged",IF('Paste Data Here - Export'!AR65="Y","Inpatient stroke",IF('Paste Data Here - Export'!BA65="","",IF('Paste Data Here - Export'!CR65="TRUE","",1440*('Paste Data Here - Export'!CP65-'Paste Data Here - Export'!BA65)))))</f>
        <v/>
      </c>
      <c r="R65" s="95" t="str">
        <f>IF('Paste Data Here - Export'!CR65=TRUE,"Not imaged",IF(OR(C65="",'Paste Data Here - Export'!CP65=""),"",1440*('Paste Data Here - Export'!CP65-C65)))</f>
        <v/>
      </c>
      <c r="S65" s="93" t="str">
        <f>IF(R65&lt;60.5,"Yes",IF('Paste Data Here - Export'!C65="","","No"))</f>
        <v/>
      </c>
      <c r="T65" s="93" t="str">
        <f t="shared" si="0"/>
        <v/>
      </c>
      <c r="U65" s="94" t="str">
        <f>IF(OR(C65="",'Paste Data Here - Export'!DF65=""),"",1440*('Paste Data Here - Export'!DF65-C65))</f>
        <v/>
      </c>
      <c r="V65" s="96" t="str">
        <f t="shared" si="9"/>
        <v/>
      </c>
      <c r="W65" s="97" t="str">
        <f>IF(B65="","",IF('Paste Data Here - Export'!KI65=TRUE,"Yes",IF('Paste Data Here - Export'!L65="","No","Yes")))</f>
        <v/>
      </c>
      <c r="X65" s="98" t="str">
        <f>IF(E65="Yes","6 Month Transfer",IF(AND(W65="Yes",'Paste Data Here - Export'!KM65="D"),"No",IF('Patient level info'!W65="Yes","Yes","")))</f>
        <v/>
      </c>
      <c r="Y65" s="91" t="str">
        <f t="shared" si="1"/>
        <v/>
      </c>
      <c r="Z65" s="99" t="str">
        <f>IF('Paste Data Here - Export'!KQ65="","",IF('Paste Data Here - Export'!KO65="","",'Paste Data Here - Export'!KN65-'Paste Data Here - Export'!KQ65))</f>
        <v/>
      </c>
      <c r="AA65" s="91" t="str">
        <f>IF(AND(W65="Yes",'Paste Data Here - Export'!KM65="D",'Paste Data Here - Export'!KO65="Y"),'Paste Data Here - Export'!KN65+'Patient level info'!AA$3,IF(AND(W65="Yes",'Paste Data Here - Export'!KM65="D",Z65&lt;0),'Paste Data Here - Export'!KQ65,IF(AND(W65="Yes",'Paste Data Here - Export'!KM65="D"),'Paste Data Here - Export'!KN65,IF(X65="Yes",'Paste Data Here - Export'!KS65,""))))</f>
        <v/>
      </c>
      <c r="AB65" s="100" t="str">
        <f>IF(W65="No","",IF('Paste Data Here - Export'!HS65="","",IF('Paste Data Here - Export'!KO65="Y",'Patient level info'!AA65-'Paste Data Here - Export'!HS65,'Paste Data Here - Export'!KQ65-'Paste Data Here - Export'!HS65)))</f>
        <v/>
      </c>
      <c r="AC65" s="100" t="str">
        <f>IF(E65="Yes","",IF(BPT!C65="Record transferred to this team",AA65-C65-(1/6),""))</f>
        <v/>
      </c>
      <c r="AD65" s="100" t="str">
        <f t="shared" si="2"/>
        <v/>
      </c>
      <c r="AE65" s="100" t="str">
        <f t="shared" si="10"/>
        <v/>
      </c>
      <c r="AF65" s="101" t="str">
        <f>IF(AE65="","",IF(Y65="Died same day","Died same day as arrival",IF(AB65="","Did not stay on SU",IF('Paste Data Here - Export'!HR65="ICH","ICU/CCU/HDU",IF(AB65&gt;AE65,100,100*AB65/AE65)))))</f>
        <v/>
      </c>
      <c r="AG65" s="82" t="str">
        <f>IF(E65="Yes","6 Month Transfer",IF(W65="No","Not locked to discharge/transfer",IF(AF65="Did not stay on SU","Not achieved as did not stay on SU",IF('Patient level info'!A65="","",IF(AND(A65=B65,M65="Achieved",P65="Achieved",AF65&gt;=90,AF65&lt;&gt;"Died same day as arrival"),"Achieved",IF(AND(A65&lt;&gt;B65,AF65&gt;=90,M65="Achieved",P65="Achieved"),"Not directly admitted by this team, but achieved criteria at previous team, and achieved 90% of stay on SU whilst at this team",IF(AF65="ICU/CCU/HDU","Admitted to ICU/CCU/HDU",IF(AF65="Died same day as arrival",AF65,IF(AND(AF65&lt;90,M65="Not achieved",P65="Not achieved"),"Not achieved as not direct to SU within 4h, not seen by a consultant within 14h, and less than 90% of stay on SU",IF(AND(AF65&lt;90,M65="Not achieved",P65="Achieved"),"Not achieved as not direct to SU within 4h and less than 90% of stay on SU",IF(AND(AF65&lt;90,M65="Achieved",P65="Not achieved"),"Not achieved as not seen by a consultant within 14h and less than 90% of stay on SU",IF(AND(AF65&gt;=90,M65="Not achieved",P65="Not achieved"),"Not achieved as not direct to SU within 4h and not seen by a consultant within 14h",IF(AND(AF65&gt;=90,M65="Achieved",P65="Not achieved"),"Not achieved as not seen by a consultant within 14h",IF(AF65&lt;90,"Not achieved as less than 90% of stay on SU","Not achieved as not direct to SU within 4h"))))))))))))))</f>
        <v/>
      </c>
    </row>
    <row r="66" spans="1:33" ht="15" customHeight="1" x14ac:dyDescent="0.25">
      <c r="A66" s="89" t="str">
        <f>IF('Paste Data Here - Export'!A66="","",'Paste Data Here - Export'!A66)</f>
        <v/>
      </c>
      <c r="B66" s="90" t="str">
        <f>IF('Paste Data Here - Export'!B66="","",'Paste Data Here - Export'!B66)</f>
        <v/>
      </c>
      <c r="C66" s="91" t="str">
        <f>IF('Paste Data Here - Export'!AR66="Y",'Paste Data Here - Export'!AS66,IF('Paste Data Here - Export'!C66="","",'Paste Data Here - Export'!BA66))</f>
        <v/>
      </c>
      <c r="D66" s="103" t="str">
        <f>IF(B66="","",IF('Paste Data Here - Export'!A66 ='Paste Data Here - Export'!B66, "Yes", "No"))</f>
        <v/>
      </c>
      <c r="E66" s="103" t="str">
        <f>IF(A66="","",IF(AND('Paste Data Here - Export'!P66="",'Paste Data Here - Export'!Q66&lt;&gt;""),"Yes","No"))</f>
        <v/>
      </c>
      <c r="F66" s="104" t="str">
        <f>IF('Paste Data Here - Export'!A66='Paste Data Here - Export'!B66,C66,IF(W66="No","",IF(E66="Yes","6 Month Transfer",'Paste Data Here - Export'!HP66)))</f>
        <v/>
      </c>
      <c r="G66" s="92" t="str">
        <f>IF(B66="","",IF(OR('Paste Data Here - Export'!KB66="Y",'Paste Data Here - Export'!GE66="Y"),"Yes","No"))</f>
        <v/>
      </c>
      <c r="H66" s="93" t="str">
        <f t="shared" si="3"/>
        <v/>
      </c>
      <c r="I66" s="93" t="str">
        <f t="shared" si="4"/>
        <v/>
      </c>
      <c r="J66" s="93" t="str">
        <f t="shared" si="5"/>
        <v/>
      </c>
      <c r="K66" s="125" t="str">
        <f>IF(OR(C66="",'Paste Data Here - Export'!BD66=""),"",1440*('Paste Data Here - Export'!BD66-C66))</f>
        <v/>
      </c>
      <c r="L66" s="93" t="str">
        <f t="shared" si="6"/>
        <v/>
      </c>
      <c r="M66" s="93" t="str">
        <f>IF(AND(L66="Yes",'Paste Data Here - Export'!BC66="SU",'Paste Data Here - Export'!EJ66&lt;&gt;"Y"),"Achieved",IF('Paste Data Here - Export'!EJ66="Y","Not applicable",(IF(AND('Patient level info'!L66="No",'Paste Data Here - Export'!BC66="SU"),"Not achieved",IF('Paste Data Here - Export'!BC66="ICH","Not applicable",IF(OR('Paste Data Here - Export'!BC66="O",'Paste Data Here - Export'!BC66="MAC"),"Not achieved",""))))))</f>
        <v/>
      </c>
      <c r="N66" s="142" t="str">
        <f>IF(B66="","",IF(OR('Paste Data Here - Export'!GN66="PERS",'Paste Data Here - Export'!GN66="TELEM"),'Paste Data Here - Export'!GK66,IF('Paste Data Here - Export'!GO66="","Not seen in person",'Paste Data Here - Export'!GO66)))</f>
        <v/>
      </c>
      <c r="O66" s="125" t="str">
        <f t="shared" si="7"/>
        <v/>
      </c>
      <c r="P66" s="126" t="str">
        <f t="shared" si="8"/>
        <v/>
      </c>
      <c r="Q66" s="95" t="str">
        <f>IF('Paste Data Here - Export'!CR66=TRUE, "Not imaged",IF('Paste Data Here - Export'!AR66="Y","Inpatient stroke",IF('Paste Data Here - Export'!BA66="","",IF('Paste Data Here - Export'!CR66="TRUE","",1440*('Paste Data Here - Export'!CP66-'Paste Data Here - Export'!BA66)))))</f>
        <v/>
      </c>
      <c r="R66" s="95" t="str">
        <f>IF('Paste Data Here - Export'!CR66=TRUE,"Not imaged",IF(OR(C66="",'Paste Data Here - Export'!CP66=""),"",1440*('Paste Data Here - Export'!CP66-C66)))</f>
        <v/>
      </c>
      <c r="S66" s="93" t="str">
        <f>IF(R66&lt;60.5,"Yes",IF('Paste Data Here - Export'!C66="","","No"))</f>
        <v/>
      </c>
      <c r="T66" s="93" t="str">
        <f t="shared" si="0"/>
        <v/>
      </c>
      <c r="U66" s="94" t="str">
        <f>IF(OR(C66="",'Paste Data Here - Export'!DF66=""),"",1440*('Paste Data Here - Export'!DF66-C66))</f>
        <v/>
      </c>
      <c r="V66" s="96" t="str">
        <f t="shared" si="9"/>
        <v/>
      </c>
      <c r="W66" s="97" t="str">
        <f>IF(B66="","",IF('Paste Data Here - Export'!KI66=TRUE,"Yes",IF('Paste Data Here - Export'!L66="","No","Yes")))</f>
        <v/>
      </c>
      <c r="X66" s="98" t="str">
        <f>IF(E66="Yes","6 Month Transfer",IF(AND(W66="Yes",'Paste Data Here - Export'!KM66="D"),"No",IF('Patient level info'!W66="Yes","Yes","")))</f>
        <v/>
      </c>
      <c r="Y66" s="91" t="str">
        <f t="shared" si="1"/>
        <v/>
      </c>
      <c r="Z66" s="99" t="str">
        <f>IF('Paste Data Here - Export'!KQ66="","",IF('Paste Data Here - Export'!KO66="","",'Paste Data Here - Export'!KN66-'Paste Data Here - Export'!KQ66))</f>
        <v/>
      </c>
      <c r="AA66" s="91" t="str">
        <f>IF(AND(W66="Yes",'Paste Data Here - Export'!KM66="D",'Paste Data Here - Export'!KO66="Y"),'Paste Data Here - Export'!KN66+'Patient level info'!AA$3,IF(AND(W66="Yes",'Paste Data Here - Export'!KM66="D",Z66&lt;0),'Paste Data Here - Export'!KQ66,IF(AND(W66="Yes",'Paste Data Here - Export'!KM66="D"),'Paste Data Here - Export'!KN66,IF(X66="Yes",'Paste Data Here - Export'!KS66,""))))</f>
        <v/>
      </c>
      <c r="AB66" s="100" t="str">
        <f>IF(W66="No","",IF('Paste Data Here - Export'!HS66="","",IF('Paste Data Here - Export'!KO66="Y",'Patient level info'!AA66-'Paste Data Here - Export'!HS66,'Paste Data Here - Export'!KQ66-'Paste Data Here - Export'!HS66)))</f>
        <v/>
      </c>
      <c r="AC66" s="100" t="str">
        <f>IF(E66="Yes","",IF(BPT!C66="Record transferred to this team",AA66-C66-(1/6),""))</f>
        <v/>
      </c>
      <c r="AD66" s="100" t="str">
        <f t="shared" si="2"/>
        <v/>
      </c>
      <c r="AE66" s="100" t="str">
        <f t="shared" si="10"/>
        <v/>
      </c>
      <c r="AF66" s="101" t="str">
        <f>IF(AE66="","",IF(Y66="Died same day","Died same day as arrival",IF(AB66="","Did not stay on SU",IF('Paste Data Here - Export'!HR66="ICH","ICU/CCU/HDU",IF(AB66&gt;AE66,100,100*AB66/AE66)))))</f>
        <v/>
      </c>
      <c r="AG66" s="82" t="str">
        <f>IF(E66="Yes","6 Month Transfer",IF(W66="No","Not locked to discharge/transfer",IF(AF66="Did not stay on SU","Not achieved as did not stay on SU",IF('Patient level info'!A66="","",IF(AND(A66=B66,M66="Achieved",P66="Achieved",AF66&gt;=90,AF66&lt;&gt;"Died same day as arrival"),"Achieved",IF(AND(A66&lt;&gt;B66,AF66&gt;=90,M66="Achieved",P66="Achieved"),"Not directly admitted by this team, but achieved criteria at previous team, and achieved 90% of stay on SU whilst at this team",IF(AF66="ICU/CCU/HDU","Admitted to ICU/CCU/HDU",IF(AF66="Died same day as arrival",AF66,IF(AND(AF66&lt;90,M66="Not achieved",P66="Not achieved"),"Not achieved as not direct to SU within 4h, not seen by a consultant within 14h, and less than 90% of stay on SU",IF(AND(AF66&lt;90,M66="Not achieved",P66="Achieved"),"Not achieved as not direct to SU within 4h and less than 90% of stay on SU",IF(AND(AF66&lt;90,M66="Achieved",P66="Not achieved"),"Not achieved as not seen by a consultant within 14h and less than 90% of stay on SU",IF(AND(AF66&gt;=90,M66="Not achieved",P66="Not achieved"),"Not achieved as not direct to SU within 4h and not seen by a consultant within 14h",IF(AND(AF66&gt;=90,M66="Achieved",P66="Not achieved"),"Not achieved as not seen by a consultant within 14h",IF(AF66&lt;90,"Not achieved as less than 90% of stay on SU","Not achieved as not direct to SU within 4h"))))))))))))))</f>
        <v/>
      </c>
    </row>
    <row r="67" spans="1:33" ht="15" customHeight="1" x14ac:dyDescent="0.25">
      <c r="A67" s="89" t="str">
        <f>IF('Paste Data Here - Export'!A67="","",'Paste Data Here - Export'!A67)</f>
        <v/>
      </c>
      <c r="B67" s="90" t="str">
        <f>IF('Paste Data Here - Export'!B67="","",'Paste Data Here - Export'!B67)</f>
        <v/>
      </c>
      <c r="C67" s="91" t="str">
        <f>IF('Paste Data Here - Export'!AR67="Y",'Paste Data Here - Export'!AS67,IF('Paste Data Here - Export'!C67="","",'Paste Data Here - Export'!BA67))</f>
        <v/>
      </c>
      <c r="D67" s="103" t="str">
        <f>IF(B67="","",IF('Paste Data Here - Export'!A67 ='Paste Data Here - Export'!B67, "Yes", "No"))</f>
        <v/>
      </c>
      <c r="E67" s="103" t="str">
        <f>IF(A67="","",IF(AND('Paste Data Here - Export'!P67="",'Paste Data Here - Export'!Q67&lt;&gt;""),"Yes","No"))</f>
        <v/>
      </c>
      <c r="F67" s="104" t="str">
        <f>IF('Paste Data Here - Export'!A67='Paste Data Here - Export'!B67,C67,IF(W67="No","",IF(E67="Yes","6 Month Transfer",'Paste Data Here - Export'!HP67)))</f>
        <v/>
      </c>
      <c r="G67" s="92" t="str">
        <f>IF(B67="","",IF(OR('Paste Data Here - Export'!KB67="Y",'Paste Data Here - Export'!GE67="Y"),"Yes","No"))</f>
        <v/>
      </c>
      <c r="H67" s="93" t="str">
        <f t="shared" si="3"/>
        <v/>
      </c>
      <c r="I67" s="93" t="str">
        <f t="shared" si="4"/>
        <v/>
      </c>
      <c r="J67" s="93" t="str">
        <f t="shared" si="5"/>
        <v/>
      </c>
      <c r="K67" s="125" t="str">
        <f>IF(OR(C67="",'Paste Data Here - Export'!BD67=""),"",1440*('Paste Data Here - Export'!BD67-C67))</f>
        <v/>
      </c>
      <c r="L67" s="93" t="str">
        <f t="shared" si="6"/>
        <v/>
      </c>
      <c r="M67" s="93" t="str">
        <f>IF(AND(L67="Yes",'Paste Data Here - Export'!BC67="SU",'Paste Data Here - Export'!EJ67&lt;&gt;"Y"),"Achieved",IF('Paste Data Here - Export'!EJ67="Y","Not applicable",(IF(AND('Patient level info'!L67="No",'Paste Data Here - Export'!BC67="SU"),"Not achieved",IF('Paste Data Here - Export'!BC67="ICH","Not applicable",IF(OR('Paste Data Here - Export'!BC67="O",'Paste Data Here - Export'!BC67="MAC"),"Not achieved",""))))))</f>
        <v/>
      </c>
      <c r="N67" s="142" t="str">
        <f>IF(B67="","",IF(OR('Paste Data Here - Export'!GN67="PERS",'Paste Data Here - Export'!GN67="TELEM"),'Paste Data Here - Export'!GK67,IF('Paste Data Here - Export'!GO67="","Not seen in person",'Paste Data Here - Export'!GO67)))</f>
        <v/>
      </c>
      <c r="O67" s="125" t="str">
        <f t="shared" si="7"/>
        <v/>
      </c>
      <c r="P67" s="126" t="str">
        <f t="shared" si="8"/>
        <v/>
      </c>
      <c r="Q67" s="95" t="str">
        <f>IF('Paste Data Here - Export'!CR67=TRUE, "Not imaged",IF('Paste Data Here - Export'!AR67="Y","Inpatient stroke",IF('Paste Data Here - Export'!BA67="","",IF('Paste Data Here - Export'!CR67="TRUE","",1440*('Paste Data Here - Export'!CP67-'Paste Data Here - Export'!BA67)))))</f>
        <v/>
      </c>
      <c r="R67" s="95" t="str">
        <f>IF('Paste Data Here - Export'!CR67=TRUE,"Not imaged",IF(OR(C67="",'Paste Data Here - Export'!CP67=""),"",1440*('Paste Data Here - Export'!CP67-C67)))</f>
        <v/>
      </c>
      <c r="S67" s="93" t="str">
        <f>IF(R67&lt;60.5,"Yes",IF('Paste Data Here - Export'!C67="","","No"))</f>
        <v/>
      </c>
      <c r="T67" s="93" t="str">
        <f t="shared" si="0"/>
        <v/>
      </c>
      <c r="U67" s="94" t="str">
        <f>IF(OR(C67="",'Paste Data Here - Export'!DF67=""),"",1440*('Paste Data Here - Export'!DF67-C67))</f>
        <v/>
      </c>
      <c r="V67" s="96" t="str">
        <f t="shared" si="9"/>
        <v/>
      </c>
      <c r="W67" s="97" t="str">
        <f>IF(B67="","",IF('Paste Data Here - Export'!KI67=TRUE,"Yes",IF('Paste Data Here - Export'!L67="","No","Yes")))</f>
        <v/>
      </c>
      <c r="X67" s="98" t="str">
        <f>IF(E67="Yes","6 Month Transfer",IF(AND(W67="Yes",'Paste Data Here - Export'!KM67="D"),"No",IF('Patient level info'!W67="Yes","Yes","")))</f>
        <v/>
      </c>
      <c r="Y67" s="91" t="str">
        <f t="shared" si="1"/>
        <v/>
      </c>
      <c r="Z67" s="99" t="str">
        <f>IF('Paste Data Here - Export'!KQ67="","",IF('Paste Data Here - Export'!KO67="","",'Paste Data Here - Export'!KN67-'Paste Data Here - Export'!KQ67))</f>
        <v/>
      </c>
      <c r="AA67" s="91" t="str">
        <f>IF(AND(W67="Yes",'Paste Data Here - Export'!KM67="D",'Paste Data Here - Export'!KO67="Y"),'Paste Data Here - Export'!KN67+'Patient level info'!AA$3,IF(AND(W67="Yes",'Paste Data Here - Export'!KM67="D",Z67&lt;0),'Paste Data Here - Export'!KQ67,IF(AND(W67="Yes",'Paste Data Here - Export'!KM67="D"),'Paste Data Here - Export'!KN67,IF(X67="Yes",'Paste Data Here - Export'!KS67,""))))</f>
        <v/>
      </c>
      <c r="AB67" s="100" t="str">
        <f>IF(W67="No","",IF('Paste Data Here - Export'!HS67="","",IF('Paste Data Here - Export'!KO67="Y",'Patient level info'!AA67-'Paste Data Here - Export'!HS67,'Paste Data Here - Export'!KQ67-'Paste Data Here - Export'!HS67)))</f>
        <v/>
      </c>
      <c r="AC67" s="100" t="str">
        <f>IF(E67="Yes","",IF(BPT!C67="Record transferred to this team",AA67-C67-(1/6),""))</f>
        <v/>
      </c>
      <c r="AD67" s="100" t="str">
        <f t="shared" si="2"/>
        <v/>
      </c>
      <c r="AE67" s="100" t="str">
        <f t="shared" si="10"/>
        <v/>
      </c>
      <c r="AF67" s="101" t="str">
        <f>IF(AE67="","",IF(Y67="Died same day","Died same day as arrival",IF(AB67="","Did not stay on SU",IF('Paste Data Here - Export'!HR67="ICH","ICU/CCU/HDU",IF(AB67&gt;AE67,100,100*AB67/AE67)))))</f>
        <v/>
      </c>
      <c r="AG67" s="82" t="str">
        <f>IF(E67="Yes","6 Month Transfer",IF(W67="No","Not locked to discharge/transfer",IF(AF67="Did not stay on SU","Not achieved as did not stay on SU",IF('Patient level info'!A67="","",IF(AND(A67=B67,M67="Achieved",P67="Achieved",AF67&gt;=90,AF67&lt;&gt;"Died same day as arrival"),"Achieved",IF(AND(A67&lt;&gt;B67,AF67&gt;=90,M67="Achieved",P67="Achieved"),"Not directly admitted by this team, but achieved criteria at previous team, and achieved 90% of stay on SU whilst at this team",IF(AF67="ICU/CCU/HDU","Admitted to ICU/CCU/HDU",IF(AF67="Died same day as arrival",AF67,IF(AND(AF67&lt;90,M67="Not achieved",P67="Not achieved"),"Not achieved as not direct to SU within 4h, not seen by a consultant within 14h, and less than 90% of stay on SU",IF(AND(AF67&lt;90,M67="Not achieved",P67="Achieved"),"Not achieved as not direct to SU within 4h and less than 90% of stay on SU",IF(AND(AF67&lt;90,M67="Achieved",P67="Not achieved"),"Not achieved as not seen by a consultant within 14h and less than 90% of stay on SU",IF(AND(AF67&gt;=90,M67="Not achieved",P67="Not achieved"),"Not achieved as not direct to SU within 4h and not seen by a consultant within 14h",IF(AND(AF67&gt;=90,M67="Achieved",P67="Not achieved"),"Not achieved as not seen by a consultant within 14h",IF(AF67&lt;90,"Not achieved as less than 90% of stay on SU","Not achieved as not direct to SU within 4h"))))))))))))))</f>
        <v/>
      </c>
    </row>
    <row r="68" spans="1:33" ht="15" customHeight="1" x14ac:dyDescent="0.25">
      <c r="A68" s="89" t="str">
        <f>IF('Paste Data Here - Export'!A68="","",'Paste Data Here - Export'!A68)</f>
        <v/>
      </c>
      <c r="B68" s="90" t="str">
        <f>IF('Paste Data Here - Export'!B68="","",'Paste Data Here - Export'!B68)</f>
        <v/>
      </c>
      <c r="C68" s="91" t="str">
        <f>IF('Paste Data Here - Export'!AR68="Y",'Paste Data Here - Export'!AS68,IF('Paste Data Here - Export'!C68="","",'Paste Data Here - Export'!BA68))</f>
        <v/>
      </c>
      <c r="D68" s="103" t="str">
        <f>IF(B68="","",IF('Paste Data Here - Export'!A68 ='Paste Data Here - Export'!B68, "Yes", "No"))</f>
        <v/>
      </c>
      <c r="E68" s="103" t="str">
        <f>IF(A68="","",IF(AND('Paste Data Here - Export'!P68="",'Paste Data Here - Export'!Q68&lt;&gt;""),"Yes","No"))</f>
        <v/>
      </c>
      <c r="F68" s="104" t="str">
        <f>IF('Paste Data Here - Export'!A68='Paste Data Here - Export'!B68,C68,IF(W68="No","",IF(E68="Yes","6 Month Transfer",'Paste Data Here - Export'!HP68)))</f>
        <v/>
      </c>
      <c r="G68" s="92" t="str">
        <f>IF(B68="","",IF(OR('Paste Data Here - Export'!KB68="Y",'Paste Data Here - Export'!GE68="Y"),"Yes","No"))</f>
        <v/>
      </c>
      <c r="H68" s="93" t="str">
        <f t="shared" si="3"/>
        <v/>
      </c>
      <c r="I68" s="93" t="str">
        <f t="shared" si="4"/>
        <v/>
      </c>
      <c r="J68" s="93" t="str">
        <f t="shared" si="5"/>
        <v/>
      </c>
      <c r="K68" s="125" t="str">
        <f>IF(OR(C68="",'Paste Data Here - Export'!BD68=""),"",1440*('Paste Data Here - Export'!BD68-C68))</f>
        <v/>
      </c>
      <c r="L68" s="93" t="str">
        <f t="shared" si="6"/>
        <v/>
      </c>
      <c r="M68" s="93" t="str">
        <f>IF(AND(L68="Yes",'Paste Data Here - Export'!BC68="SU",'Paste Data Here - Export'!EJ68&lt;&gt;"Y"),"Achieved",IF('Paste Data Here - Export'!EJ68="Y","Not applicable",(IF(AND('Patient level info'!L68="No",'Paste Data Here - Export'!BC68="SU"),"Not achieved",IF('Paste Data Here - Export'!BC68="ICH","Not applicable",IF(OR('Paste Data Here - Export'!BC68="O",'Paste Data Here - Export'!BC68="MAC"),"Not achieved",""))))))</f>
        <v/>
      </c>
      <c r="N68" s="142" t="str">
        <f>IF(B68="","",IF(OR('Paste Data Here - Export'!GN68="PERS",'Paste Data Here - Export'!GN68="TELEM"),'Paste Data Here - Export'!GK68,IF('Paste Data Here - Export'!GO68="","Not seen in person",'Paste Data Here - Export'!GO68)))</f>
        <v/>
      </c>
      <c r="O68" s="125" t="str">
        <f t="shared" si="7"/>
        <v/>
      </c>
      <c r="P68" s="126" t="str">
        <f t="shared" si="8"/>
        <v/>
      </c>
      <c r="Q68" s="95" t="str">
        <f>IF('Paste Data Here - Export'!CR68=TRUE, "Not imaged",IF('Paste Data Here - Export'!AR68="Y","Inpatient stroke",IF('Paste Data Here - Export'!BA68="","",IF('Paste Data Here - Export'!CR68="TRUE","",1440*('Paste Data Here - Export'!CP68-'Paste Data Here - Export'!BA68)))))</f>
        <v/>
      </c>
      <c r="R68" s="95" t="str">
        <f>IF('Paste Data Here - Export'!CR68=TRUE,"Not imaged",IF(OR(C68="",'Paste Data Here - Export'!CP68=""),"",1440*('Paste Data Here - Export'!CP68-C68)))</f>
        <v/>
      </c>
      <c r="S68" s="93" t="str">
        <f>IF(R68&lt;60.5,"Yes",IF('Paste Data Here - Export'!C68="","","No"))</f>
        <v/>
      </c>
      <c r="T68" s="93" t="str">
        <f t="shared" si="0"/>
        <v/>
      </c>
      <c r="U68" s="94" t="str">
        <f>IF(OR(C68="",'Paste Data Here - Export'!DF68=""),"",1440*('Paste Data Here - Export'!DF68-C68))</f>
        <v/>
      </c>
      <c r="V68" s="96" t="str">
        <f t="shared" si="9"/>
        <v/>
      </c>
      <c r="W68" s="97" t="str">
        <f>IF(B68="","",IF('Paste Data Here - Export'!KI68=TRUE,"Yes",IF('Paste Data Here - Export'!L68="","No","Yes")))</f>
        <v/>
      </c>
      <c r="X68" s="98" t="str">
        <f>IF(E68="Yes","6 Month Transfer",IF(AND(W68="Yes",'Paste Data Here - Export'!KM68="D"),"No",IF('Patient level info'!W68="Yes","Yes","")))</f>
        <v/>
      </c>
      <c r="Y68" s="91" t="str">
        <f t="shared" si="1"/>
        <v/>
      </c>
      <c r="Z68" s="99" t="str">
        <f>IF('Paste Data Here - Export'!KQ68="","",IF('Paste Data Here - Export'!KO68="","",'Paste Data Here - Export'!KN68-'Paste Data Here - Export'!KQ68))</f>
        <v/>
      </c>
      <c r="AA68" s="91" t="str">
        <f>IF(AND(W68="Yes",'Paste Data Here - Export'!KM68="D",'Paste Data Here - Export'!KO68="Y"),'Paste Data Here - Export'!KN68+'Patient level info'!AA$3,IF(AND(W68="Yes",'Paste Data Here - Export'!KM68="D",Z68&lt;0),'Paste Data Here - Export'!KQ68,IF(AND(W68="Yes",'Paste Data Here - Export'!KM68="D"),'Paste Data Here - Export'!KN68,IF(X68="Yes",'Paste Data Here - Export'!KS68,""))))</f>
        <v/>
      </c>
      <c r="AB68" s="100" t="str">
        <f>IF(W68="No","",IF('Paste Data Here - Export'!HS68="","",IF('Paste Data Here - Export'!KO68="Y",'Patient level info'!AA68-'Paste Data Here - Export'!HS68,'Paste Data Here - Export'!KQ68-'Paste Data Here - Export'!HS68)))</f>
        <v/>
      </c>
      <c r="AC68" s="100" t="str">
        <f>IF(E68="Yes","",IF(BPT!C68="Record transferred to this team",AA68-C68-(1/6),""))</f>
        <v/>
      </c>
      <c r="AD68" s="100" t="str">
        <f t="shared" si="2"/>
        <v/>
      </c>
      <c r="AE68" s="100" t="str">
        <f t="shared" si="10"/>
        <v/>
      </c>
      <c r="AF68" s="101" t="str">
        <f>IF(AE68="","",IF(Y68="Died same day","Died same day as arrival",IF(AB68="","Did not stay on SU",IF('Paste Data Here - Export'!HR68="ICH","ICU/CCU/HDU",IF(AB68&gt;AE68,100,100*AB68/AE68)))))</f>
        <v/>
      </c>
      <c r="AG68" s="82" t="str">
        <f>IF(E68="Yes","6 Month Transfer",IF(W68="No","Not locked to discharge/transfer",IF(AF68="Did not stay on SU","Not achieved as did not stay on SU",IF('Patient level info'!A68="","",IF(AND(A68=B68,M68="Achieved",P68="Achieved",AF68&gt;=90,AF68&lt;&gt;"Died same day as arrival"),"Achieved",IF(AND(A68&lt;&gt;B68,AF68&gt;=90,M68="Achieved",P68="Achieved"),"Not directly admitted by this team, but achieved criteria at previous team, and achieved 90% of stay on SU whilst at this team",IF(AF68="ICU/CCU/HDU","Admitted to ICU/CCU/HDU",IF(AF68="Died same day as arrival",AF68,IF(AND(AF68&lt;90,M68="Not achieved",P68="Not achieved"),"Not achieved as not direct to SU within 4h, not seen by a consultant within 14h, and less than 90% of stay on SU",IF(AND(AF68&lt;90,M68="Not achieved",P68="Achieved"),"Not achieved as not direct to SU within 4h and less than 90% of stay on SU",IF(AND(AF68&lt;90,M68="Achieved",P68="Not achieved"),"Not achieved as not seen by a consultant within 14h and less than 90% of stay on SU",IF(AND(AF68&gt;=90,M68="Not achieved",P68="Not achieved"),"Not achieved as not direct to SU within 4h and not seen by a consultant within 14h",IF(AND(AF68&gt;=90,M68="Achieved",P68="Not achieved"),"Not achieved as not seen by a consultant within 14h",IF(AF68&lt;90,"Not achieved as less than 90% of stay on SU","Not achieved as not direct to SU within 4h"))))))))))))))</f>
        <v/>
      </c>
    </row>
    <row r="69" spans="1:33" ht="15" customHeight="1" x14ac:dyDescent="0.25">
      <c r="A69" s="89" t="str">
        <f>IF('Paste Data Here - Export'!A69="","",'Paste Data Here - Export'!A69)</f>
        <v/>
      </c>
      <c r="B69" s="90" t="str">
        <f>IF('Paste Data Here - Export'!B69="","",'Paste Data Here - Export'!B69)</f>
        <v/>
      </c>
      <c r="C69" s="91" t="str">
        <f>IF('Paste Data Here - Export'!AR69="Y",'Paste Data Here - Export'!AS69,IF('Paste Data Here - Export'!C69="","",'Paste Data Here - Export'!BA69))</f>
        <v/>
      </c>
      <c r="D69" s="103" t="str">
        <f>IF(B69="","",IF('Paste Data Here - Export'!A69 ='Paste Data Here - Export'!B69, "Yes", "No"))</f>
        <v/>
      </c>
      <c r="E69" s="103" t="str">
        <f>IF(A69="","",IF(AND('Paste Data Here - Export'!P69="",'Paste Data Here - Export'!Q69&lt;&gt;""),"Yes","No"))</f>
        <v/>
      </c>
      <c r="F69" s="104" t="str">
        <f>IF('Paste Data Here - Export'!A69='Paste Data Here - Export'!B69,C69,IF(W69="No","",IF(E69="Yes","6 Month Transfer",'Paste Data Here - Export'!HP69)))</f>
        <v/>
      </c>
      <c r="G69" s="92" t="str">
        <f>IF(B69="","",IF(OR('Paste Data Here - Export'!KB69="Y",'Paste Data Here - Export'!GE69="Y"),"Yes","No"))</f>
        <v/>
      </c>
      <c r="H69" s="93" t="str">
        <f t="shared" si="3"/>
        <v/>
      </c>
      <c r="I69" s="93" t="str">
        <f t="shared" si="4"/>
        <v/>
      </c>
      <c r="J69" s="93" t="str">
        <f t="shared" si="5"/>
        <v/>
      </c>
      <c r="K69" s="125" t="str">
        <f>IF(OR(C69="",'Paste Data Here - Export'!BD69=""),"",1440*('Paste Data Here - Export'!BD69-C69))</f>
        <v/>
      </c>
      <c r="L69" s="93" t="str">
        <f t="shared" si="6"/>
        <v/>
      </c>
      <c r="M69" s="93" t="str">
        <f>IF(AND(L69="Yes",'Paste Data Here - Export'!BC69="SU",'Paste Data Here - Export'!EJ69&lt;&gt;"Y"),"Achieved",IF('Paste Data Here - Export'!EJ69="Y","Not applicable",(IF(AND('Patient level info'!L69="No",'Paste Data Here - Export'!BC69="SU"),"Not achieved",IF('Paste Data Here - Export'!BC69="ICH","Not applicable",IF(OR('Paste Data Here - Export'!BC69="O",'Paste Data Here - Export'!BC69="MAC"),"Not achieved",""))))))</f>
        <v/>
      </c>
      <c r="N69" s="142" t="str">
        <f>IF(B69="","",IF(OR('Paste Data Here - Export'!GN69="PERS",'Paste Data Here - Export'!GN69="TELEM"),'Paste Data Here - Export'!GK69,IF('Paste Data Here - Export'!GO69="","Not seen in person",'Paste Data Here - Export'!GO69)))</f>
        <v/>
      </c>
      <c r="O69" s="125" t="str">
        <f t="shared" si="7"/>
        <v/>
      </c>
      <c r="P69" s="126" t="str">
        <f t="shared" si="8"/>
        <v/>
      </c>
      <c r="Q69" s="95" t="str">
        <f>IF('Paste Data Here - Export'!CR69=TRUE, "Not imaged",IF('Paste Data Here - Export'!AR69="Y","Inpatient stroke",IF('Paste Data Here - Export'!BA69="","",IF('Paste Data Here - Export'!CR69="TRUE","",1440*('Paste Data Here - Export'!CP69-'Paste Data Here - Export'!BA69)))))</f>
        <v/>
      </c>
      <c r="R69" s="95" t="str">
        <f>IF('Paste Data Here - Export'!CR69=TRUE,"Not imaged",IF(OR(C69="",'Paste Data Here - Export'!CP69=""),"",1440*('Paste Data Here - Export'!CP69-C69)))</f>
        <v/>
      </c>
      <c r="S69" s="93" t="str">
        <f>IF(R69&lt;60.5,"Yes",IF('Paste Data Here - Export'!C69="","","No"))</f>
        <v/>
      </c>
      <c r="T69" s="93" t="str">
        <f t="shared" si="0"/>
        <v/>
      </c>
      <c r="U69" s="94" t="str">
        <f>IF(OR(C69="",'Paste Data Here - Export'!DF69=""),"",1440*('Paste Data Here - Export'!DF69-C69))</f>
        <v/>
      </c>
      <c r="V69" s="96" t="str">
        <f t="shared" si="9"/>
        <v/>
      </c>
      <c r="W69" s="97" t="str">
        <f>IF(B69="","",IF('Paste Data Here - Export'!KI69=TRUE,"Yes",IF('Paste Data Here - Export'!L69="","No","Yes")))</f>
        <v/>
      </c>
      <c r="X69" s="98" t="str">
        <f>IF(E69="Yes","6 Month Transfer",IF(AND(W69="Yes",'Paste Data Here - Export'!KM69="D"),"No",IF('Patient level info'!W69="Yes","Yes","")))</f>
        <v/>
      </c>
      <c r="Y69" s="91" t="str">
        <f t="shared" si="1"/>
        <v/>
      </c>
      <c r="Z69" s="99" t="str">
        <f>IF('Paste Data Here - Export'!KQ69="","",IF('Paste Data Here - Export'!KO69="","",'Paste Data Here - Export'!KN69-'Paste Data Here - Export'!KQ69))</f>
        <v/>
      </c>
      <c r="AA69" s="91" t="str">
        <f>IF(AND(W69="Yes",'Paste Data Here - Export'!KM69="D",'Paste Data Here - Export'!KO69="Y"),'Paste Data Here - Export'!KN69+'Patient level info'!AA$3,IF(AND(W69="Yes",'Paste Data Here - Export'!KM69="D",Z69&lt;0),'Paste Data Here - Export'!KQ69,IF(AND(W69="Yes",'Paste Data Here - Export'!KM69="D"),'Paste Data Here - Export'!KN69,IF(X69="Yes",'Paste Data Here - Export'!KS69,""))))</f>
        <v/>
      </c>
      <c r="AB69" s="100" t="str">
        <f>IF(W69="No","",IF('Paste Data Here - Export'!HS69="","",IF('Paste Data Here - Export'!KO69="Y",'Patient level info'!AA69-'Paste Data Here - Export'!HS69,'Paste Data Here - Export'!KQ69-'Paste Data Here - Export'!HS69)))</f>
        <v/>
      </c>
      <c r="AC69" s="100" t="str">
        <f>IF(E69="Yes","",IF(BPT!C69="Record transferred to this team",AA69-C69-(1/6),""))</f>
        <v/>
      </c>
      <c r="AD69" s="100" t="str">
        <f t="shared" si="2"/>
        <v/>
      </c>
      <c r="AE69" s="100" t="str">
        <f t="shared" si="10"/>
        <v/>
      </c>
      <c r="AF69" s="101" t="str">
        <f>IF(AE69="","",IF(Y69="Died same day","Died same day as arrival",IF(AB69="","Did not stay on SU",IF('Paste Data Here - Export'!HR69="ICH","ICU/CCU/HDU",IF(AB69&gt;AE69,100,100*AB69/AE69)))))</f>
        <v/>
      </c>
      <c r="AG69" s="82" t="str">
        <f>IF(E69="Yes","6 Month Transfer",IF(W69="No","Not locked to discharge/transfer",IF(AF69="Did not stay on SU","Not achieved as did not stay on SU",IF('Patient level info'!A69="","",IF(AND(A69=B69,M69="Achieved",P69="Achieved",AF69&gt;=90,AF69&lt;&gt;"Died same day as arrival"),"Achieved",IF(AND(A69&lt;&gt;B69,AF69&gt;=90,M69="Achieved",P69="Achieved"),"Not directly admitted by this team, but achieved criteria at previous team, and achieved 90% of stay on SU whilst at this team",IF(AF69="ICU/CCU/HDU","Admitted to ICU/CCU/HDU",IF(AF69="Died same day as arrival",AF69,IF(AND(AF69&lt;90,M69="Not achieved",P69="Not achieved"),"Not achieved as not direct to SU within 4h, not seen by a consultant within 14h, and less than 90% of stay on SU",IF(AND(AF69&lt;90,M69="Not achieved",P69="Achieved"),"Not achieved as not direct to SU within 4h and less than 90% of stay on SU",IF(AND(AF69&lt;90,M69="Achieved",P69="Not achieved"),"Not achieved as not seen by a consultant within 14h and less than 90% of stay on SU",IF(AND(AF69&gt;=90,M69="Not achieved",P69="Not achieved"),"Not achieved as not direct to SU within 4h and not seen by a consultant within 14h",IF(AND(AF69&gt;=90,M69="Achieved",P69="Not achieved"),"Not achieved as not seen by a consultant within 14h",IF(AF69&lt;90,"Not achieved as less than 90% of stay on SU","Not achieved as not direct to SU within 4h"))))))))))))))</f>
        <v/>
      </c>
    </row>
    <row r="70" spans="1:33" ht="15" customHeight="1" x14ac:dyDescent="0.25">
      <c r="A70" s="89" t="str">
        <f>IF('Paste Data Here - Export'!A70="","",'Paste Data Here - Export'!A70)</f>
        <v/>
      </c>
      <c r="B70" s="90" t="str">
        <f>IF('Paste Data Here - Export'!B70="","",'Paste Data Here - Export'!B70)</f>
        <v/>
      </c>
      <c r="C70" s="91" t="str">
        <f>IF('Paste Data Here - Export'!AR70="Y",'Paste Data Here - Export'!AS70,IF('Paste Data Here - Export'!C70="","",'Paste Data Here - Export'!BA70))</f>
        <v/>
      </c>
      <c r="D70" s="103" t="str">
        <f>IF(B70="","",IF('Paste Data Here - Export'!A70 ='Paste Data Here - Export'!B70, "Yes", "No"))</f>
        <v/>
      </c>
      <c r="E70" s="103" t="str">
        <f>IF(A70="","",IF(AND('Paste Data Here - Export'!P70="",'Paste Data Here - Export'!Q70&lt;&gt;""),"Yes","No"))</f>
        <v/>
      </c>
      <c r="F70" s="104" t="str">
        <f>IF('Paste Data Here - Export'!A70='Paste Data Here - Export'!B70,C70,IF(W70="No","",IF(E70="Yes","6 Month Transfer",'Paste Data Here - Export'!HP70)))</f>
        <v/>
      </c>
      <c r="G70" s="92" t="str">
        <f>IF(B70="","",IF(OR('Paste Data Here - Export'!KB70="Y",'Paste Data Here - Export'!GE70="Y"),"Yes","No"))</f>
        <v/>
      </c>
      <c r="H70" s="93" t="str">
        <f t="shared" si="3"/>
        <v/>
      </c>
      <c r="I70" s="93" t="str">
        <f t="shared" si="4"/>
        <v/>
      </c>
      <c r="J70" s="93" t="str">
        <f t="shared" si="5"/>
        <v/>
      </c>
      <c r="K70" s="125" t="str">
        <f>IF(OR(C70="",'Paste Data Here - Export'!BD70=""),"",1440*('Paste Data Here - Export'!BD70-C70))</f>
        <v/>
      </c>
      <c r="L70" s="93" t="str">
        <f t="shared" si="6"/>
        <v/>
      </c>
      <c r="M70" s="93" t="str">
        <f>IF(AND(L70="Yes",'Paste Data Here - Export'!BC70="SU",'Paste Data Here - Export'!EJ70&lt;&gt;"Y"),"Achieved",IF('Paste Data Here - Export'!EJ70="Y","Not applicable",(IF(AND('Patient level info'!L70="No",'Paste Data Here - Export'!BC70="SU"),"Not achieved",IF('Paste Data Here - Export'!BC70="ICH","Not applicable",IF(OR('Paste Data Here - Export'!BC70="O",'Paste Data Here - Export'!BC70="MAC"),"Not achieved",""))))))</f>
        <v/>
      </c>
      <c r="N70" s="142" t="str">
        <f>IF(B70="","",IF(OR('Paste Data Here - Export'!GN70="PERS",'Paste Data Here - Export'!GN70="TELEM"),'Paste Data Here - Export'!GK70,IF('Paste Data Here - Export'!GO70="","Not seen in person",'Paste Data Here - Export'!GO70)))</f>
        <v/>
      </c>
      <c r="O70" s="125" t="str">
        <f t="shared" si="7"/>
        <v/>
      </c>
      <c r="P70" s="126" t="str">
        <f t="shared" si="8"/>
        <v/>
      </c>
      <c r="Q70" s="95" t="str">
        <f>IF('Paste Data Here - Export'!CR70=TRUE, "Not imaged",IF('Paste Data Here - Export'!AR70="Y","Inpatient stroke",IF('Paste Data Here - Export'!BA70="","",IF('Paste Data Here - Export'!CR70="TRUE","",1440*('Paste Data Here - Export'!CP70-'Paste Data Here - Export'!BA70)))))</f>
        <v/>
      </c>
      <c r="R70" s="95" t="str">
        <f>IF('Paste Data Here - Export'!CR70=TRUE,"Not imaged",IF(OR(C70="",'Paste Data Here - Export'!CP70=""),"",1440*('Paste Data Here - Export'!CP70-C70)))</f>
        <v/>
      </c>
      <c r="S70" s="93" t="str">
        <f>IF(R70&lt;60.5,"Yes",IF('Paste Data Here - Export'!C70="","","No"))</f>
        <v/>
      </c>
      <c r="T70" s="93" t="str">
        <f t="shared" ref="T70:T133" si="11">IF(B70="","",IF(R70&lt;720.5,"Yes","No"))</f>
        <v/>
      </c>
      <c r="U70" s="94" t="str">
        <f>IF(OR(C70="",'Paste Data Here - Export'!DF70=""),"",1440*('Paste Data Here - Export'!DF70-C70))</f>
        <v/>
      </c>
      <c r="V70" s="96" t="str">
        <f t="shared" si="9"/>
        <v/>
      </c>
      <c r="W70" s="97" t="str">
        <f>IF(B70="","",IF('Paste Data Here - Export'!KI70=TRUE,"Yes",IF('Paste Data Here - Export'!L70="","No","Yes")))</f>
        <v/>
      </c>
      <c r="X70" s="98" t="str">
        <f>IF(E70="Yes","6 Month Transfer",IF(AND(W70="Yes",'Paste Data Here - Export'!KM70="D"),"No",IF('Patient level info'!W70="Yes","Yes","")))</f>
        <v/>
      </c>
      <c r="Y70" s="91" t="str">
        <f t="shared" ref="Y70:Y133" si="12">IF(E70="Yes","",IF(X70="","",IF(X70="Yes","Alive",IF(AND(DAY(AA70)-DAY(F70)=0,AA70-F70&lt;2),"Died same day","Died different day"))))</f>
        <v/>
      </c>
      <c r="Z70" s="99" t="str">
        <f>IF('Paste Data Here - Export'!KQ70="","",IF('Paste Data Here - Export'!KO70="","",'Paste Data Here - Export'!KN70-'Paste Data Here - Export'!KQ70))</f>
        <v/>
      </c>
      <c r="AA70" s="91" t="str">
        <f>IF(AND(W70="Yes",'Paste Data Here - Export'!KM70="D",'Paste Data Here - Export'!KO70="Y"),'Paste Data Here - Export'!KN70+'Patient level info'!AA$3,IF(AND(W70="Yes",'Paste Data Here - Export'!KM70="D",Z70&lt;0),'Paste Data Here - Export'!KQ70,IF(AND(W70="Yes",'Paste Data Here - Export'!KM70="D"),'Paste Data Here - Export'!KN70,IF(X70="Yes",'Paste Data Here - Export'!KS70,""))))</f>
        <v/>
      </c>
      <c r="AB70" s="100" t="str">
        <f>IF(W70="No","",IF('Paste Data Here - Export'!HS70="","",IF('Paste Data Here - Export'!KO70="Y",'Patient level info'!AA70-'Paste Data Here - Export'!HS70,'Paste Data Here - Export'!KQ70-'Paste Data Here - Export'!HS70)))</f>
        <v/>
      </c>
      <c r="AC70" s="100" t="str">
        <f>IF(E70="Yes","",IF(BPT!C70="Record transferred to this team",AA70-C70-(1/6),""))</f>
        <v/>
      </c>
      <c r="AD70" s="100" t="str">
        <f t="shared" ref="AD70:AD133" si="13">IF(AA70="","",AA70-F70)</f>
        <v/>
      </c>
      <c r="AE70" s="100" t="str">
        <f t="shared" si="10"/>
        <v/>
      </c>
      <c r="AF70" s="101" t="str">
        <f>IF(AE70="","",IF(Y70="Died same day","Died same day as arrival",IF(AB70="","Did not stay on SU",IF('Paste Data Here - Export'!HR70="ICH","ICU/CCU/HDU",IF(AB70&gt;AE70,100,100*AB70/AE70)))))</f>
        <v/>
      </c>
      <c r="AG70" s="82" t="str">
        <f>IF(E70="Yes","6 Month Transfer",IF(W70="No","Not locked to discharge/transfer",IF(AF70="Did not stay on SU","Not achieved as did not stay on SU",IF('Patient level info'!A70="","",IF(AND(A70=B70,M70="Achieved",P70="Achieved",AF70&gt;=90,AF70&lt;&gt;"Died same day as arrival"),"Achieved",IF(AND(A70&lt;&gt;B70,AF70&gt;=90,M70="Achieved",P70="Achieved"),"Not directly admitted by this team, but achieved criteria at previous team, and achieved 90% of stay on SU whilst at this team",IF(AF70="ICU/CCU/HDU","Admitted to ICU/CCU/HDU",IF(AF70="Died same day as arrival",AF70,IF(AND(AF70&lt;90,M70="Not achieved",P70="Not achieved"),"Not achieved as not direct to SU within 4h, not seen by a consultant within 14h, and less than 90% of stay on SU",IF(AND(AF70&lt;90,M70="Not achieved",P70="Achieved"),"Not achieved as not direct to SU within 4h and less than 90% of stay on SU",IF(AND(AF70&lt;90,M70="Achieved",P70="Not achieved"),"Not achieved as not seen by a consultant within 14h and less than 90% of stay on SU",IF(AND(AF70&gt;=90,M70="Not achieved",P70="Not achieved"),"Not achieved as not direct to SU within 4h and not seen by a consultant within 14h",IF(AND(AF70&gt;=90,M70="Achieved",P70="Not achieved"),"Not achieved as not seen by a consultant within 14h",IF(AF70&lt;90,"Not achieved as less than 90% of stay on SU","Not achieved as not direct to SU within 4h"))))))))))))))</f>
        <v/>
      </c>
    </row>
    <row r="71" spans="1:33" ht="15" customHeight="1" x14ac:dyDescent="0.25">
      <c r="A71" s="89" t="str">
        <f>IF('Paste Data Here - Export'!A71="","",'Paste Data Here - Export'!A71)</f>
        <v/>
      </c>
      <c r="B71" s="90" t="str">
        <f>IF('Paste Data Here - Export'!B71="","",'Paste Data Here - Export'!B71)</f>
        <v/>
      </c>
      <c r="C71" s="91" t="str">
        <f>IF('Paste Data Here - Export'!AR71="Y",'Paste Data Here - Export'!AS71,IF('Paste Data Here - Export'!C71="","",'Paste Data Here - Export'!BA71))</f>
        <v/>
      </c>
      <c r="D71" s="103" t="str">
        <f>IF(B71="","",IF('Paste Data Here - Export'!A71 ='Paste Data Here - Export'!B71, "Yes", "No"))</f>
        <v/>
      </c>
      <c r="E71" s="103" t="str">
        <f>IF(A71="","",IF(AND('Paste Data Here - Export'!P71="",'Paste Data Here - Export'!Q71&lt;&gt;""),"Yes","No"))</f>
        <v/>
      </c>
      <c r="F71" s="104" t="str">
        <f>IF('Paste Data Here - Export'!A71='Paste Data Here - Export'!B71,C71,IF(W71="No","",IF(E71="Yes","6 Month Transfer",'Paste Data Here - Export'!HP71)))</f>
        <v/>
      </c>
      <c r="G71" s="92" t="str">
        <f>IF(B71="","",IF(OR('Paste Data Here - Export'!KB71="Y",'Paste Data Here - Export'!GE71="Y"),"Yes","No"))</f>
        <v/>
      </c>
      <c r="H71" s="93" t="str">
        <f t="shared" ref="H71:H134" si="14">IF(F71="","",(TEXT(F71,"ddd")))</f>
        <v/>
      </c>
      <c r="I71" s="93" t="str">
        <f t="shared" ref="I71:I134" si="15">IF(F71="","",(TEXT(F71,"h")))</f>
        <v/>
      </c>
      <c r="J71" s="93" t="str">
        <f t="shared" ref="J71:J134" si="16">IF(F71="","",IF(OR(H71="Sat",H71="Sun",I71="18",I71="19",I71="20",I71="21",I71="22",I71="23",I71="0",I71="1",I71="2",I71="3",I71="4",I71="5",I71="6",I71="7"),"Out of hours","In hours"))</f>
        <v/>
      </c>
      <c r="K71" s="125" t="str">
        <f>IF(OR(C71="",'Paste Data Here - Export'!BD71=""),"",1440*('Paste Data Here - Export'!BD71-C71))</f>
        <v/>
      </c>
      <c r="L71" s="93" t="str">
        <f t="shared" ref="L71:L134" si="17">IF(B71="","",IF(K71="","No",IF(K71&lt;240.5,"Yes","No")))</f>
        <v/>
      </c>
      <c r="M71" s="93" t="str">
        <f>IF(AND(L71="Yes",'Paste Data Here - Export'!BC71="SU",'Paste Data Here - Export'!EJ71&lt;&gt;"Y"),"Achieved",IF('Paste Data Here - Export'!EJ71="Y","Not applicable",(IF(AND('Patient level info'!L71="No",'Paste Data Here - Export'!BC71="SU"),"Not achieved",IF('Paste Data Here - Export'!BC71="ICH","Not applicable",IF(OR('Paste Data Here - Export'!BC71="O",'Paste Data Here - Export'!BC71="MAC"),"Not achieved",""))))))</f>
        <v/>
      </c>
      <c r="N71" s="142" t="str">
        <f>IF(B71="","",IF(OR('Paste Data Here - Export'!GN71="PERS",'Paste Data Here - Export'!GN71="TELEM"),'Paste Data Here - Export'!GK71,IF('Paste Data Here - Export'!GO71="","Not seen in person",'Paste Data Here - Export'!GO71)))</f>
        <v/>
      </c>
      <c r="O71" s="125" t="str">
        <f t="shared" ref="O71:O134" si="18">IF(C71="","",IF(N71="Not seen in person","Not seen within 72h",1440*(N71-C71)))</f>
        <v/>
      </c>
      <c r="P71" s="126" t="str">
        <f t="shared" ref="P71:P134" si="19">IF(C71="","",IF(O71="Not seen within 72h","Not achieved",IF(O71&lt;840.5,"Achieved","Not achieved")))</f>
        <v/>
      </c>
      <c r="Q71" s="95" t="str">
        <f>IF('Paste Data Here - Export'!CR71=TRUE, "Not imaged",IF('Paste Data Here - Export'!AR71="Y","Inpatient stroke",IF('Paste Data Here - Export'!BA71="","",IF('Paste Data Here - Export'!CR71="TRUE","",1440*('Paste Data Here - Export'!CP71-'Paste Data Here - Export'!BA71)))))</f>
        <v/>
      </c>
      <c r="R71" s="95" t="str">
        <f>IF('Paste Data Here - Export'!CR71=TRUE,"Not imaged",IF(OR(C71="",'Paste Data Here - Export'!CP71=""),"",1440*('Paste Data Here - Export'!CP71-C71)))</f>
        <v/>
      </c>
      <c r="S71" s="93" t="str">
        <f>IF(R71&lt;60.5,"Yes",IF('Paste Data Here - Export'!C71="","","No"))</f>
        <v/>
      </c>
      <c r="T71" s="93" t="str">
        <f t="shared" si="11"/>
        <v/>
      </c>
      <c r="U71" s="94" t="str">
        <f>IF(OR(C71="",'Paste Data Here - Export'!DF71=""),"",1440*('Paste Data Here - Export'!DF71-C71))</f>
        <v/>
      </c>
      <c r="V71" s="96" t="str">
        <f t="shared" ref="V71:V134" si="20">IF(U71="","",IF(U71&lt;60.5,"Yes","No"))</f>
        <v/>
      </c>
      <c r="W71" s="97" t="str">
        <f>IF(B71="","",IF('Paste Data Here - Export'!KI71=TRUE,"Yes",IF('Paste Data Here - Export'!L71="","No","Yes")))</f>
        <v/>
      </c>
      <c r="X71" s="98" t="str">
        <f>IF(E71="Yes","6 Month Transfer",IF(AND(W71="Yes",'Paste Data Here - Export'!KM71="D"),"No",IF('Patient level info'!W71="Yes","Yes","")))</f>
        <v/>
      </c>
      <c r="Y71" s="91" t="str">
        <f t="shared" si="12"/>
        <v/>
      </c>
      <c r="Z71" s="99" t="str">
        <f>IF('Paste Data Here - Export'!KQ71="","",IF('Paste Data Here - Export'!KO71="","",'Paste Data Here - Export'!KN71-'Paste Data Here - Export'!KQ71))</f>
        <v/>
      </c>
      <c r="AA71" s="91" t="str">
        <f>IF(AND(W71="Yes",'Paste Data Here - Export'!KM71="D",'Paste Data Here - Export'!KO71="Y"),'Paste Data Here - Export'!KN71+'Patient level info'!AA$3,IF(AND(W71="Yes",'Paste Data Here - Export'!KM71="D",Z71&lt;0),'Paste Data Here - Export'!KQ71,IF(AND(W71="Yes",'Paste Data Here - Export'!KM71="D"),'Paste Data Here - Export'!KN71,IF(X71="Yes",'Paste Data Here - Export'!KS71,""))))</f>
        <v/>
      </c>
      <c r="AB71" s="100" t="str">
        <f>IF(W71="No","",IF('Paste Data Here - Export'!HS71="","",IF('Paste Data Here - Export'!KO71="Y",'Patient level info'!AA71-'Paste Data Here - Export'!HS71,'Paste Data Here - Export'!KQ71-'Paste Data Here - Export'!HS71)))</f>
        <v/>
      </c>
      <c r="AC71" s="100" t="str">
        <f>IF(E71="Yes","",IF(BPT!C71="Record transferred to this team",AA71-C71-(1/6),""))</f>
        <v/>
      </c>
      <c r="AD71" s="100" t="str">
        <f t="shared" si="13"/>
        <v/>
      </c>
      <c r="AE71" s="100" t="str">
        <f t="shared" ref="AE71:AE134" si="21">IF(AD71="","",AD71-(1/6))</f>
        <v/>
      </c>
      <c r="AF71" s="101" t="str">
        <f>IF(AE71="","",IF(Y71="Died same day","Died same day as arrival",IF(AB71="","Did not stay on SU",IF('Paste Data Here - Export'!HR71="ICH","ICU/CCU/HDU",IF(AB71&gt;AE71,100,100*AB71/AE71)))))</f>
        <v/>
      </c>
      <c r="AG71" s="82" t="str">
        <f>IF(E71="Yes","6 Month Transfer",IF(W71="No","Not locked to discharge/transfer",IF(AF71="Did not stay on SU","Not achieved as did not stay on SU",IF('Patient level info'!A71="","",IF(AND(A71=B71,M71="Achieved",P71="Achieved",AF71&gt;=90,AF71&lt;&gt;"Died same day as arrival"),"Achieved",IF(AND(A71&lt;&gt;B71,AF71&gt;=90,M71="Achieved",P71="Achieved"),"Not directly admitted by this team, but achieved criteria at previous team, and achieved 90% of stay on SU whilst at this team",IF(AF71="ICU/CCU/HDU","Admitted to ICU/CCU/HDU",IF(AF71="Died same day as arrival",AF71,IF(AND(AF71&lt;90,M71="Not achieved",P71="Not achieved"),"Not achieved as not direct to SU within 4h, not seen by a consultant within 14h, and less than 90% of stay on SU",IF(AND(AF71&lt;90,M71="Not achieved",P71="Achieved"),"Not achieved as not direct to SU within 4h and less than 90% of stay on SU",IF(AND(AF71&lt;90,M71="Achieved",P71="Not achieved"),"Not achieved as not seen by a consultant within 14h and less than 90% of stay on SU",IF(AND(AF71&gt;=90,M71="Not achieved",P71="Not achieved"),"Not achieved as not direct to SU within 4h and not seen by a consultant within 14h",IF(AND(AF71&gt;=90,M71="Achieved",P71="Not achieved"),"Not achieved as not seen by a consultant within 14h",IF(AF71&lt;90,"Not achieved as less than 90% of stay on SU","Not achieved as not direct to SU within 4h"))))))))))))))</f>
        <v/>
      </c>
    </row>
    <row r="72" spans="1:33" ht="15" customHeight="1" x14ac:dyDescent="0.25">
      <c r="A72" s="89" t="str">
        <f>IF('Paste Data Here - Export'!A72="","",'Paste Data Here - Export'!A72)</f>
        <v/>
      </c>
      <c r="B72" s="90" t="str">
        <f>IF('Paste Data Here - Export'!B72="","",'Paste Data Here - Export'!B72)</f>
        <v/>
      </c>
      <c r="C72" s="91" t="str">
        <f>IF('Paste Data Here - Export'!AR72="Y",'Paste Data Here - Export'!AS72,IF('Paste Data Here - Export'!C72="","",'Paste Data Here - Export'!BA72))</f>
        <v/>
      </c>
      <c r="D72" s="103" t="str">
        <f>IF(B72="","",IF('Paste Data Here - Export'!A72 ='Paste Data Here - Export'!B72, "Yes", "No"))</f>
        <v/>
      </c>
      <c r="E72" s="103" t="str">
        <f>IF(A72="","",IF(AND('Paste Data Here - Export'!P72="",'Paste Data Here - Export'!Q72&lt;&gt;""),"Yes","No"))</f>
        <v/>
      </c>
      <c r="F72" s="104" t="str">
        <f>IF('Paste Data Here - Export'!A72='Paste Data Here - Export'!B72,C72,IF(W72="No","",IF(E72="Yes","6 Month Transfer",'Paste Data Here - Export'!HP72)))</f>
        <v/>
      </c>
      <c r="G72" s="92" t="str">
        <f>IF(B72="","",IF(OR('Paste Data Here - Export'!KB72="Y",'Paste Data Here - Export'!GE72="Y"),"Yes","No"))</f>
        <v/>
      </c>
      <c r="H72" s="93" t="str">
        <f t="shared" si="14"/>
        <v/>
      </c>
      <c r="I72" s="93" t="str">
        <f t="shared" si="15"/>
        <v/>
      </c>
      <c r="J72" s="93" t="str">
        <f t="shared" si="16"/>
        <v/>
      </c>
      <c r="K72" s="125" t="str">
        <f>IF(OR(C72="",'Paste Data Here - Export'!BD72=""),"",1440*('Paste Data Here - Export'!BD72-C72))</f>
        <v/>
      </c>
      <c r="L72" s="93" t="str">
        <f t="shared" si="17"/>
        <v/>
      </c>
      <c r="M72" s="93" t="str">
        <f>IF(AND(L72="Yes",'Paste Data Here - Export'!BC72="SU",'Paste Data Here - Export'!EJ72&lt;&gt;"Y"),"Achieved",IF('Paste Data Here - Export'!EJ72="Y","Not applicable",(IF(AND('Patient level info'!L72="No",'Paste Data Here - Export'!BC72="SU"),"Not achieved",IF('Paste Data Here - Export'!BC72="ICH","Not applicable",IF(OR('Paste Data Here - Export'!BC72="O",'Paste Data Here - Export'!BC72="MAC"),"Not achieved",""))))))</f>
        <v/>
      </c>
      <c r="N72" s="142" t="str">
        <f>IF(B72="","",IF(OR('Paste Data Here - Export'!GN72="PERS",'Paste Data Here - Export'!GN72="TELEM"),'Paste Data Here - Export'!GK72,IF('Paste Data Here - Export'!GO72="","Not seen in person",'Paste Data Here - Export'!GO72)))</f>
        <v/>
      </c>
      <c r="O72" s="125" t="str">
        <f t="shared" si="18"/>
        <v/>
      </c>
      <c r="P72" s="126" t="str">
        <f t="shared" si="19"/>
        <v/>
      </c>
      <c r="Q72" s="95" t="str">
        <f>IF('Paste Data Here - Export'!CR72=TRUE, "Not imaged",IF('Paste Data Here - Export'!AR72="Y","Inpatient stroke",IF('Paste Data Here - Export'!BA72="","",IF('Paste Data Here - Export'!CR72="TRUE","",1440*('Paste Data Here - Export'!CP72-'Paste Data Here - Export'!BA72)))))</f>
        <v/>
      </c>
      <c r="R72" s="95" t="str">
        <f>IF('Paste Data Here - Export'!CR72=TRUE,"Not imaged",IF(OR(C72="",'Paste Data Here - Export'!CP72=""),"",1440*('Paste Data Here - Export'!CP72-C72)))</f>
        <v/>
      </c>
      <c r="S72" s="93" t="str">
        <f>IF(R72&lt;60.5,"Yes",IF('Paste Data Here - Export'!C72="","","No"))</f>
        <v/>
      </c>
      <c r="T72" s="93" t="str">
        <f t="shared" si="11"/>
        <v/>
      </c>
      <c r="U72" s="94" t="str">
        <f>IF(OR(C72="",'Paste Data Here - Export'!DF72=""),"",1440*('Paste Data Here - Export'!DF72-C72))</f>
        <v/>
      </c>
      <c r="V72" s="96" t="str">
        <f t="shared" si="20"/>
        <v/>
      </c>
      <c r="W72" s="97" t="str">
        <f>IF(B72="","",IF('Paste Data Here - Export'!KI72=TRUE,"Yes",IF('Paste Data Here - Export'!L72="","No","Yes")))</f>
        <v/>
      </c>
      <c r="X72" s="98" t="str">
        <f>IF(E72="Yes","6 Month Transfer",IF(AND(W72="Yes",'Paste Data Here - Export'!KM72="D"),"No",IF('Patient level info'!W72="Yes","Yes","")))</f>
        <v/>
      </c>
      <c r="Y72" s="91" t="str">
        <f t="shared" si="12"/>
        <v/>
      </c>
      <c r="Z72" s="99" t="str">
        <f>IF('Paste Data Here - Export'!KQ72="","",IF('Paste Data Here - Export'!KO72="","",'Paste Data Here - Export'!KN72-'Paste Data Here - Export'!KQ72))</f>
        <v/>
      </c>
      <c r="AA72" s="91" t="str">
        <f>IF(AND(W72="Yes",'Paste Data Here - Export'!KM72="D",'Paste Data Here - Export'!KO72="Y"),'Paste Data Here - Export'!KN72+'Patient level info'!AA$3,IF(AND(W72="Yes",'Paste Data Here - Export'!KM72="D",Z72&lt;0),'Paste Data Here - Export'!KQ72,IF(AND(W72="Yes",'Paste Data Here - Export'!KM72="D"),'Paste Data Here - Export'!KN72,IF(X72="Yes",'Paste Data Here - Export'!KS72,""))))</f>
        <v/>
      </c>
      <c r="AB72" s="100" t="str">
        <f>IF(W72="No","",IF('Paste Data Here - Export'!HS72="","",IF('Paste Data Here - Export'!KO72="Y",'Patient level info'!AA72-'Paste Data Here - Export'!HS72,'Paste Data Here - Export'!KQ72-'Paste Data Here - Export'!HS72)))</f>
        <v/>
      </c>
      <c r="AC72" s="100" t="str">
        <f>IF(E72="Yes","",IF(BPT!C72="Record transferred to this team",AA72-C72-(1/6),""))</f>
        <v/>
      </c>
      <c r="AD72" s="100" t="str">
        <f t="shared" si="13"/>
        <v/>
      </c>
      <c r="AE72" s="100" t="str">
        <f t="shared" si="21"/>
        <v/>
      </c>
      <c r="AF72" s="101" t="str">
        <f>IF(AE72="","",IF(Y72="Died same day","Died same day as arrival",IF(AB72="","Did not stay on SU",IF('Paste Data Here - Export'!HR72="ICH","ICU/CCU/HDU",IF(AB72&gt;AE72,100,100*AB72/AE72)))))</f>
        <v/>
      </c>
      <c r="AG72" s="82" t="str">
        <f>IF(E72="Yes","6 Month Transfer",IF(W72="No","Not locked to discharge/transfer",IF(AF72="Did not stay on SU","Not achieved as did not stay on SU",IF('Patient level info'!A72="","",IF(AND(A72=B72,M72="Achieved",P72="Achieved",AF72&gt;=90,AF72&lt;&gt;"Died same day as arrival"),"Achieved",IF(AND(A72&lt;&gt;B72,AF72&gt;=90,M72="Achieved",P72="Achieved"),"Not directly admitted by this team, but achieved criteria at previous team, and achieved 90% of stay on SU whilst at this team",IF(AF72="ICU/CCU/HDU","Admitted to ICU/CCU/HDU",IF(AF72="Died same day as arrival",AF72,IF(AND(AF72&lt;90,M72="Not achieved",P72="Not achieved"),"Not achieved as not direct to SU within 4h, not seen by a consultant within 14h, and less than 90% of stay on SU",IF(AND(AF72&lt;90,M72="Not achieved",P72="Achieved"),"Not achieved as not direct to SU within 4h and less than 90% of stay on SU",IF(AND(AF72&lt;90,M72="Achieved",P72="Not achieved"),"Not achieved as not seen by a consultant within 14h and less than 90% of stay on SU",IF(AND(AF72&gt;=90,M72="Not achieved",P72="Not achieved"),"Not achieved as not direct to SU within 4h and not seen by a consultant within 14h",IF(AND(AF72&gt;=90,M72="Achieved",P72="Not achieved"),"Not achieved as not seen by a consultant within 14h",IF(AF72&lt;90,"Not achieved as less than 90% of stay on SU","Not achieved as not direct to SU within 4h"))))))))))))))</f>
        <v/>
      </c>
    </row>
    <row r="73" spans="1:33" ht="15" customHeight="1" x14ac:dyDescent="0.25">
      <c r="A73" s="89" t="str">
        <f>IF('Paste Data Here - Export'!A73="","",'Paste Data Here - Export'!A73)</f>
        <v/>
      </c>
      <c r="B73" s="90" t="str">
        <f>IF('Paste Data Here - Export'!B73="","",'Paste Data Here - Export'!B73)</f>
        <v/>
      </c>
      <c r="C73" s="91" t="str">
        <f>IF('Paste Data Here - Export'!AR73="Y",'Paste Data Here - Export'!AS73,IF('Paste Data Here - Export'!C73="","",'Paste Data Here - Export'!BA73))</f>
        <v/>
      </c>
      <c r="D73" s="103" t="str">
        <f>IF(B73="","",IF('Paste Data Here - Export'!A73 ='Paste Data Here - Export'!B73, "Yes", "No"))</f>
        <v/>
      </c>
      <c r="E73" s="103" t="str">
        <f>IF(A73="","",IF(AND('Paste Data Here - Export'!P73="",'Paste Data Here - Export'!Q73&lt;&gt;""),"Yes","No"))</f>
        <v/>
      </c>
      <c r="F73" s="104" t="str">
        <f>IF('Paste Data Here - Export'!A73='Paste Data Here - Export'!B73,C73,IF(W73="No","",IF(E73="Yes","6 Month Transfer",'Paste Data Here - Export'!HP73)))</f>
        <v/>
      </c>
      <c r="G73" s="92" t="str">
        <f>IF(B73="","",IF(OR('Paste Data Here - Export'!KB73="Y",'Paste Data Here - Export'!GE73="Y"),"Yes","No"))</f>
        <v/>
      </c>
      <c r="H73" s="93" t="str">
        <f t="shared" si="14"/>
        <v/>
      </c>
      <c r="I73" s="93" t="str">
        <f t="shared" si="15"/>
        <v/>
      </c>
      <c r="J73" s="93" t="str">
        <f t="shared" si="16"/>
        <v/>
      </c>
      <c r="K73" s="125" t="str">
        <f>IF(OR(C73="",'Paste Data Here - Export'!BD73=""),"",1440*('Paste Data Here - Export'!BD73-C73))</f>
        <v/>
      </c>
      <c r="L73" s="93" t="str">
        <f t="shared" si="17"/>
        <v/>
      </c>
      <c r="M73" s="93" t="str">
        <f>IF(AND(L73="Yes",'Paste Data Here - Export'!BC73="SU",'Paste Data Here - Export'!EJ73&lt;&gt;"Y"),"Achieved",IF('Paste Data Here - Export'!EJ73="Y","Not applicable",(IF(AND('Patient level info'!L73="No",'Paste Data Here - Export'!BC73="SU"),"Not achieved",IF('Paste Data Here - Export'!BC73="ICH","Not applicable",IF(OR('Paste Data Here - Export'!BC73="O",'Paste Data Here - Export'!BC73="MAC"),"Not achieved",""))))))</f>
        <v/>
      </c>
      <c r="N73" s="142" t="str">
        <f>IF(B73="","",IF(OR('Paste Data Here - Export'!GN73="PERS",'Paste Data Here - Export'!GN73="TELEM"),'Paste Data Here - Export'!GK73,IF('Paste Data Here - Export'!GO73="","Not seen in person",'Paste Data Here - Export'!GO73)))</f>
        <v/>
      </c>
      <c r="O73" s="125" t="str">
        <f t="shared" si="18"/>
        <v/>
      </c>
      <c r="P73" s="126" t="str">
        <f t="shared" si="19"/>
        <v/>
      </c>
      <c r="Q73" s="95" t="str">
        <f>IF('Paste Data Here - Export'!CR73=TRUE, "Not imaged",IF('Paste Data Here - Export'!AR73="Y","Inpatient stroke",IF('Paste Data Here - Export'!BA73="","",IF('Paste Data Here - Export'!CR73="TRUE","",1440*('Paste Data Here - Export'!CP73-'Paste Data Here - Export'!BA73)))))</f>
        <v/>
      </c>
      <c r="R73" s="95" t="str">
        <f>IF('Paste Data Here - Export'!CR73=TRUE,"Not imaged",IF(OR(C73="",'Paste Data Here - Export'!CP73=""),"",1440*('Paste Data Here - Export'!CP73-C73)))</f>
        <v/>
      </c>
      <c r="S73" s="93" t="str">
        <f>IF(R73&lt;60.5,"Yes",IF('Paste Data Here - Export'!C73="","","No"))</f>
        <v/>
      </c>
      <c r="T73" s="93" t="str">
        <f t="shared" si="11"/>
        <v/>
      </c>
      <c r="U73" s="94" t="str">
        <f>IF(OR(C73="",'Paste Data Here - Export'!DF73=""),"",1440*('Paste Data Here - Export'!DF73-C73))</f>
        <v/>
      </c>
      <c r="V73" s="96" t="str">
        <f t="shared" si="20"/>
        <v/>
      </c>
      <c r="W73" s="97" t="str">
        <f>IF(B73="","",IF('Paste Data Here - Export'!KI73=TRUE,"Yes",IF('Paste Data Here - Export'!L73="","No","Yes")))</f>
        <v/>
      </c>
      <c r="X73" s="98" t="str">
        <f>IF(E73="Yes","6 Month Transfer",IF(AND(W73="Yes",'Paste Data Here - Export'!KM73="D"),"No",IF('Patient level info'!W73="Yes","Yes","")))</f>
        <v/>
      </c>
      <c r="Y73" s="91" t="str">
        <f t="shared" si="12"/>
        <v/>
      </c>
      <c r="Z73" s="99" t="str">
        <f>IF('Paste Data Here - Export'!KQ73="","",IF('Paste Data Here - Export'!KO73="","",'Paste Data Here - Export'!KN73-'Paste Data Here - Export'!KQ73))</f>
        <v/>
      </c>
      <c r="AA73" s="91" t="str">
        <f>IF(AND(W73="Yes",'Paste Data Here - Export'!KM73="D",'Paste Data Here - Export'!KO73="Y"),'Paste Data Here - Export'!KN73+'Patient level info'!AA$3,IF(AND(W73="Yes",'Paste Data Here - Export'!KM73="D",Z73&lt;0),'Paste Data Here - Export'!KQ73,IF(AND(W73="Yes",'Paste Data Here - Export'!KM73="D"),'Paste Data Here - Export'!KN73,IF(X73="Yes",'Paste Data Here - Export'!KS73,""))))</f>
        <v/>
      </c>
      <c r="AB73" s="100" t="str">
        <f>IF(W73="No","",IF('Paste Data Here - Export'!HS73="","",IF('Paste Data Here - Export'!KO73="Y",'Patient level info'!AA73-'Paste Data Here - Export'!HS73,'Paste Data Here - Export'!KQ73-'Paste Data Here - Export'!HS73)))</f>
        <v/>
      </c>
      <c r="AC73" s="100" t="str">
        <f>IF(E73="Yes","",IF(BPT!C73="Record transferred to this team",AA73-C73-(1/6),""))</f>
        <v/>
      </c>
      <c r="AD73" s="100" t="str">
        <f t="shared" si="13"/>
        <v/>
      </c>
      <c r="AE73" s="100" t="str">
        <f t="shared" si="21"/>
        <v/>
      </c>
      <c r="AF73" s="101" t="str">
        <f>IF(AE73="","",IF(Y73="Died same day","Died same day as arrival",IF(AB73="","Did not stay on SU",IF('Paste Data Here - Export'!HR73="ICH","ICU/CCU/HDU",IF(AB73&gt;AE73,100,100*AB73/AE73)))))</f>
        <v/>
      </c>
      <c r="AG73" s="82" t="str">
        <f>IF(E73="Yes","6 Month Transfer",IF(W73="No","Not locked to discharge/transfer",IF(AF73="Did not stay on SU","Not achieved as did not stay on SU",IF('Patient level info'!A73="","",IF(AND(A73=B73,M73="Achieved",P73="Achieved",AF73&gt;=90,AF73&lt;&gt;"Died same day as arrival"),"Achieved",IF(AND(A73&lt;&gt;B73,AF73&gt;=90,M73="Achieved",P73="Achieved"),"Not directly admitted by this team, but achieved criteria at previous team, and achieved 90% of stay on SU whilst at this team",IF(AF73="ICU/CCU/HDU","Admitted to ICU/CCU/HDU",IF(AF73="Died same day as arrival",AF73,IF(AND(AF73&lt;90,M73="Not achieved",P73="Not achieved"),"Not achieved as not direct to SU within 4h, not seen by a consultant within 14h, and less than 90% of stay on SU",IF(AND(AF73&lt;90,M73="Not achieved",P73="Achieved"),"Not achieved as not direct to SU within 4h and less than 90% of stay on SU",IF(AND(AF73&lt;90,M73="Achieved",P73="Not achieved"),"Not achieved as not seen by a consultant within 14h and less than 90% of stay on SU",IF(AND(AF73&gt;=90,M73="Not achieved",P73="Not achieved"),"Not achieved as not direct to SU within 4h and not seen by a consultant within 14h",IF(AND(AF73&gt;=90,M73="Achieved",P73="Not achieved"),"Not achieved as not seen by a consultant within 14h",IF(AF73&lt;90,"Not achieved as less than 90% of stay on SU","Not achieved as not direct to SU within 4h"))))))))))))))</f>
        <v/>
      </c>
    </row>
    <row r="74" spans="1:33" ht="15" customHeight="1" x14ac:dyDescent="0.25">
      <c r="A74" s="89" t="str">
        <f>IF('Paste Data Here - Export'!A74="","",'Paste Data Here - Export'!A74)</f>
        <v/>
      </c>
      <c r="B74" s="90" t="str">
        <f>IF('Paste Data Here - Export'!B74="","",'Paste Data Here - Export'!B74)</f>
        <v/>
      </c>
      <c r="C74" s="91" t="str">
        <f>IF('Paste Data Here - Export'!AR74="Y",'Paste Data Here - Export'!AS74,IF('Paste Data Here - Export'!C74="","",'Paste Data Here - Export'!BA74))</f>
        <v/>
      </c>
      <c r="D74" s="103" t="str">
        <f>IF(B74="","",IF('Paste Data Here - Export'!A74 ='Paste Data Here - Export'!B74, "Yes", "No"))</f>
        <v/>
      </c>
      <c r="E74" s="103" t="str">
        <f>IF(A74="","",IF(AND('Paste Data Here - Export'!P74="",'Paste Data Here - Export'!Q74&lt;&gt;""),"Yes","No"))</f>
        <v/>
      </c>
      <c r="F74" s="104" t="str">
        <f>IF('Paste Data Here - Export'!A74='Paste Data Here - Export'!B74,C74,IF(W74="No","",IF(E74="Yes","6 Month Transfer",'Paste Data Here - Export'!HP74)))</f>
        <v/>
      </c>
      <c r="G74" s="92" t="str">
        <f>IF(B74="","",IF(OR('Paste Data Here - Export'!KB74="Y",'Paste Data Here - Export'!GE74="Y"),"Yes","No"))</f>
        <v/>
      </c>
      <c r="H74" s="93" t="str">
        <f t="shared" si="14"/>
        <v/>
      </c>
      <c r="I74" s="93" t="str">
        <f t="shared" si="15"/>
        <v/>
      </c>
      <c r="J74" s="93" t="str">
        <f t="shared" si="16"/>
        <v/>
      </c>
      <c r="K74" s="125" t="str">
        <f>IF(OR(C74="",'Paste Data Here - Export'!BD74=""),"",1440*('Paste Data Here - Export'!BD74-C74))</f>
        <v/>
      </c>
      <c r="L74" s="93" t="str">
        <f t="shared" si="17"/>
        <v/>
      </c>
      <c r="M74" s="93" t="str">
        <f>IF(AND(L74="Yes",'Paste Data Here - Export'!BC74="SU",'Paste Data Here - Export'!EJ74&lt;&gt;"Y"),"Achieved",IF('Paste Data Here - Export'!EJ74="Y","Not applicable",(IF(AND('Patient level info'!L74="No",'Paste Data Here - Export'!BC74="SU"),"Not achieved",IF('Paste Data Here - Export'!BC74="ICH","Not applicable",IF(OR('Paste Data Here - Export'!BC74="O",'Paste Data Here - Export'!BC74="MAC"),"Not achieved",""))))))</f>
        <v/>
      </c>
      <c r="N74" s="142" t="str">
        <f>IF(B74="","",IF(OR('Paste Data Here - Export'!GN74="PERS",'Paste Data Here - Export'!GN74="TELEM"),'Paste Data Here - Export'!GK74,IF('Paste Data Here - Export'!GO74="","Not seen in person",'Paste Data Here - Export'!GO74)))</f>
        <v/>
      </c>
      <c r="O74" s="125" t="str">
        <f t="shared" si="18"/>
        <v/>
      </c>
      <c r="P74" s="126" t="str">
        <f t="shared" si="19"/>
        <v/>
      </c>
      <c r="Q74" s="95" t="str">
        <f>IF('Paste Data Here - Export'!CR74=TRUE, "Not imaged",IF('Paste Data Here - Export'!AR74="Y","Inpatient stroke",IF('Paste Data Here - Export'!BA74="","",IF('Paste Data Here - Export'!CR74="TRUE","",1440*('Paste Data Here - Export'!CP74-'Paste Data Here - Export'!BA74)))))</f>
        <v/>
      </c>
      <c r="R74" s="95" t="str">
        <f>IF('Paste Data Here - Export'!CR74=TRUE,"Not imaged",IF(OR(C74="",'Paste Data Here - Export'!CP74=""),"",1440*('Paste Data Here - Export'!CP74-C74)))</f>
        <v/>
      </c>
      <c r="S74" s="93" t="str">
        <f>IF(R74&lt;60.5,"Yes",IF('Paste Data Here - Export'!C74="","","No"))</f>
        <v/>
      </c>
      <c r="T74" s="93" t="str">
        <f t="shared" si="11"/>
        <v/>
      </c>
      <c r="U74" s="94" t="str">
        <f>IF(OR(C74="",'Paste Data Here - Export'!DF74=""),"",1440*('Paste Data Here - Export'!DF74-C74))</f>
        <v/>
      </c>
      <c r="V74" s="96" t="str">
        <f t="shared" si="20"/>
        <v/>
      </c>
      <c r="W74" s="97" t="str">
        <f>IF(B74="","",IF('Paste Data Here - Export'!KI74=TRUE,"Yes",IF('Paste Data Here - Export'!L74="","No","Yes")))</f>
        <v/>
      </c>
      <c r="X74" s="98" t="str">
        <f>IF(E74="Yes","6 Month Transfer",IF(AND(W74="Yes",'Paste Data Here - Export'!KM74="D"),"No",IF('Patient level info'!W74="Yes","Yes","")))</f>
        <v/>
      </c>
      <c r="Y74" s="91" t="str">
        <f t="shared" si="12"/>
        <v/>
      </c>
      <c r="Z74" s="99" t="str">
        <f>IF('Paste Data Here - Export'!KQ74="","",IF('Paste Data Here - Export'!KO74="","",'Paste Data Here - Export'!KN74-'Paste Data Here - Export'!KQ74))</f>
        <v/>
      </c>
      <c r="AA74" s="91" t="str">
        <f>IF(AND(W74="Yes",'Paste Data Here - Export'!KM74="D",'Paste Data Here - Export'!KO74="Y"),'Paste Data Here - Export'!KN74+'Patient level info'!AA$3,IF(AND(W74="Yes",'Paste Data Here - Export'!KM74="D",Z74&lt;0),'Paste Data Here - Export'!KQ74,IF(AND(W74="Yes",'Paste Data Here - Export'!KM74="D"),'Paste Data Here - Export'!KN74,IF(X74="Yes",'Paste Data Here - Export'!KS74,""))))</f>
        <v/>
      </c>
      <c r="AB74" s="100" t="str">
        <f>IF(W74="No","",IF('Paste Data Here - Export'!HS74="","",IF('Paste Data Here - Export'!KO74="Y",'Patient level info'!AA74-'Paste Data Here - Export'!HS74,'Paste Data Here - Export'!KQ74-'Paste Data Here - Export'!HS74)))</f>
        <v/>
      </c>
      <c r="AC74" s="100" t="str">
        <f>IF(E74="Yes","",IF(BPT!C74="Record transferred to this team",AA74-C74-(1/6),""))</f>
        <v/>
      </c>
      <c r="AD74" s="100" t="str">
        <f t="shared" si="13"/>
        <v/>
      </c>
      <c r="AE74" s="100" t="str">
        <f t="shared" si="21"/>
        <v/>
      </c>
      <c r="AF74" s="101" t="str">
        <f>IF(AE74="","",IF(Y74="Died same day","Died same day as arrival",IF(AB74="","Did not stay on SU",IF('Paste Data Here - Export'!HR74="ICH","ICU/CCU/HDU",IF(AB74&gt;AE74,100,100*AB74/AE74)))))</f>
        <v/>
      </c>
      <c r="AG74" s="82" t="str">
        <f>IF(E74="Yes","6 Month Transfer",IF(W74="No","Not locked to discharge/transfer",IF(AF74="Did not stay on SU","Not achieved as did not stay on SU",IF('Patient level info'!A74="","",IF(AND(A74=B74,M74="Achieved",P74="Achieved",AF74&gt;=90,AF74&lt;&gt;"Died same day as arrival"),"Achieved",IF(AND(A74&lt;&gt;B74,AF74&gt;=90,M74="Achieved",P74="Achieved"),"Not directly admitted by this team, but achieved criteria at previous team, and achieved 90% of stay on SU whilst at this team",IF(AF74="ICU/CCU/HDU","Admitted to ICU/CCU/HDU",IF(AF74="Died same day as arrival",AF74,IF(AND(AF74&lt;90,M74="Not achieved",P74="Not achieved"),"Not achieved as not direct to SU within 4h, not seen by a consultant within 14h, and less than 90% of stay on SU",IF(AND(AF74&lt;90,M74="Not achieved",P74="Achieved"),"Not achieved as not direct to SU within 4h and less than 90% of stay on SU",IF(AND(AF74&lt;90,M74="Achieved",P74="Not achieved"),"Not achieved as not seen by a consultant within 14h and less than 90% of stay on SU",IF(AND(AF74&gt;=90,M74="Not achieved",P74="Not achieved"),"Not achieved as not direct to SU within 4h and not seen by a consultant within 14h",IF(AND(AF74&gt;=90,M74="Achieved",P74="Not achieved"),"Not achieved as not seen by a consultant within 14h",IF(AF74&lt;90,"Not achieved as less than 90% of stay on SU","Not achieved as not direct to SU within 4h"))))))))))))))</f>
        <v/>
      </c>
    </row>
    <row r="75" spans="1:33" ht="15" customHeight="1" x14ac:dyDescent="0.25">
      <c r="A75" s="89" t="str">
        <f>IF('Paste Data Here - Export'!A75="","",'Paste Data Here - Export'!A75)</f>
        <v/>
      </c>
      <c r="B75" s="90" t="str">
        <f>IF('Paste Data Here - Export'!B75="","",'Paste Data Here - Export'!B75)</f>
        <v/>
      </c>
      <c r="C75" s="91" t="str">
        <f>IF('Paste Data Here - Export'!AR75="Y",'Paste Data Here - Export'!AS75,IF('Paste Data Here - Export'!C75="","",'Paste Data Here - Export'!BA75))</f>
        <v/>
      </c>
      <c r="D75" s="103" t="str">
        <f>IF(B75="","",IF('Paste Data Here - Export'!A75 ='Paste Data Here - Export'!B75, "Yes", "No"))</f>
        <v/>
      </c>
      <c r="E75" s="103" t="str">
        <f>IF(A75="","",IF(AND('Paste Data Here - Export'!P75="",'Paste Data Here - Export'!Q75&lt;&gt;""),"Yes","No"))</f>
        <v/>
      </c>
      <c r="F75" s="104" t="str">
        <f>IF('Paste Data Here - Export'!A75='Paste Data Here - Export'!B75,C75,IF(W75="No","",IF(E75="Yes","6 Month Transfer",'Paste Data Here - Export'!HP75)))</f>
        <v/>
      </c>
      <c r="G75" s="92" t="str">
        <f>IF(B75="","",IF(OR('Paste Data Here - Export'!KB75="Y",'Paste Data Here - Export'!GE75="Y"),"Yes","No"))</f>
        <v/>
      </c>
      <c r="H75" s="93" t="str">
        <f t="shared" si="14"/>
        <v/>
      </c>
      <c r="I75" s="93" t="str">
        <f t="shared" si="15"/>
        <v/>
      </c>
      <c r="J75" s="93" t="str">
        <f t="shared" si="16"/>
        <v/>
      </c>
      <c r="K75" s="125" t="str">
        <f>IF(OR(C75="",'Paste Data Here - Export'!BD75=""),"",1440*('Paste Data Here - Export'!BD75-C75))</f>
        <v/>
      </c>
      <c r="L75" s="93" t="str">
        <f t="shared" si="17"/>
        <v/>
      </c>
      <c r="M75" s="93" t="str">
        <f>IF(AND(L75="Yes",'Paste Data Here - Export'!BC75="SU",'Paste Data Here - Export'!EJ75&lt;&gt;"Y"),"Achieved",IF('Paste Data Here - Export'!EJ75="Y","Not applicable",(IF(AND('Patient level info'!L75="No",'Paste Data Here - Export'!BC75="SU"),"Not achieved",IF('Paste Data Here - Export'!BC75="ICH","Not applicable",IF(OR('Paste Data Here - Export'!BC75="O",'Paste Data Here - Export'!BC75="MAC"),"Not achieved",""))))))</f>
        <v/>
      </c>
      <c r="N75" s="142" t="str">
        <f>IF(B75="","",IF(OR('Paste Data Here - Export'!GN75="PERS",'Paste Data Here - Export'!GN75="TELEM"),'Paste Data Here - Export'!GK75,IF('Paste Data Here - Export'!GO75="","Not seen in person",'Paste Data Here - Export'!GO75)))</f>
        <v/>
      </c>
      <c r="O75" s="125" t="str">
        <f t="shared" si="18"/>
        <v/>
      </c>
      <c r="P75" s="126" t="str">
        <f t="shared" si="19"/>
        <v/>
      </c>
      <c r="Q75" s="95" t="str">
        <f>IF('Paste Data Here - Export'!CR75=TRUE, "Not imaged",IF('Paste Data Here - Export'!AR75="Y","Inpatient stroke",IF('Paste Data Here - Export'!BA75="","",IF('Paste Data Here - Export'!CR75="TRUE","",1440*('Paste Data Here - Export'!CP75-'Paste Data Here - Export'!BA75)))))</f>
        <v/>
      </c>
      <c r="R75" s="95" t="str">
        <f>IF('Paste Data Here - Export'!CR75=TRUE,"Not imaged",IF(OR(C75="",'Paste Data Here - Export'!CP75=""),"",1440*('Paste Data Here - Export'!CP75-C75)))</f>
        <v/>
      </c>
      <c r="S75" s="93" t="str">
        <f>IF(R75&lt;60.5,"Yes",IF('Paste Data Here - Export'!C75="","","No"))</f>
        <v/>
      </c>
      <c r="T75" s="93" t="str">
        <f t="shared" si="11"/>
        <v/>
      </c>
      <c r="U75" s="94" t="str">
        <f>IF(OR(C75="",'Paste Data Here - Export'!DF75=""),"",1440*('Paste Data Here - Export'!DF75-C75))</f>
        <v/>
      </c>
      <c r="V75" s="96" t="str">
        <f t="shared" si="20"/>
        <v/>
      </c>
      <c r="W75" s="97" t="str">
        <f>IF(B75="","",IF('Paste Data Here - Export'!KI75=TRUE,"Yes",IF('Paste Data Here - Export'!L75="","No","Yes")))</f>
        <v/>
      </c>
      <c r="X75" s="98" t="str">
        <f>IF(E75="Yes","6 Month Transfer",IF(AND(W75="Yes",'Paste Data Here - Export'!KM75="D"),"No",IF('Patient level info'!W75="Yes","Yes","")))</f>
        <v/>
      </c>
      <c r="Y75" s="91" t="str">
        <f t="shared" si="12"/>
        <v/>
      </c>
      <c r="Z75" s="99" t="str">
        <f>IF('Paste Data Here - Export'!KQ75="","",IF('Paste Data Here - Export'!KO75="","",'Paste Data Here - Export'!KN75-'Paste Data Here - Export'!KQ75))</f>
        <v/>
      </c>
      <c r="AA75" s="91" t="str">
        <f>IF(AND(W75="Yes",'Paste Data Here - Export'!KM75="D",'Paste Data Here - Export'!KO75="Y"),'Paste Data Here - Export'!KN75+'Patient level info'!AA$3,IF(AND(W75="Yes",'Paste Data Here - Export'!KM75="D",Z75&lt;0),'Paste Data Here - Export'!KQ75,IF(AND(W75="Yes",'Paste Data Here - Export'!KM75="D"),'Paste Data Here - Export'!KN75,IF(X75="Yes",'Paste Data Here - Export'!KS75,""))))</f>
        <v/>
      </c>
      <c r="AB75" s="100" t="str">
        <f>IF(W75="No","",IF('Paste Data Here - Export'!HS75="","",IF('Paste Data Here - Export'!KO75="Y",'Patient level info'!AA75-'Paste Data Here - Export'!HS75,'Paste Data Here - Export'!KQ75-'Paste Data Here - Export'!HS75)))</f>
        <v/>
      </c>
      <c r="AC75" s="100" t="str">
        <f>IF(E75="Yes","",IF(BPT!C75="Record transferred to this team",AA75-C75-(1/6),""))</f>
        <v/>
      </c>
      <c r="AD75" s="100" t="str">
        <f t="shared" si="13"/>
        <v/>
      </c>
      <c r="AE75" s="100" t="str">
        <f t="shared" si="21"/>
        <v/>
      </c>
      <c r="AF75" s="101" t="str">
        <f>IF(AE75="","",IF(Y75="Died same day","Died same day as arrival",IF(AB75="","Did not stay on SU",IF('Paste Data Here - Export'!HR75="ICH","ICU/CCU/HDU",IF(AB75&gt;AE75,100,100*AB75/AE75)))))</f>
        <v/>
      </c>
      <c r="AG75" s="82" t="str">
        <f>IF(E75="Yes","6 Month Transfer",IF(W75="No","Not locked to discharge/transfer",IF(AF75="Did not stay on SU","Not achieved as did not stay on SU",IF('Patient level info'!A75="","",IF(AND(A75=B75,M75="Achieved",P75="Achieved",AF75&gt;=90,AF75&lt;&gt;"Died same day as arrival"),"Achieved",IF(AND(A75&lt;&gt;B75,AF75&gt;=90,M75="Achieved",P75="Achieved"),"Not directly admitted by this team, but achieved criteria at previous team, and achieved 90% of stay on SU whilst at this team",IF(AF75="ICU/CCU/HDU","Admitted to ICU/CCU/HDU",IF(AF75="Died same day as arrival",AF75,IF(AND(AF75&lt;90,M75="Not achieved",P75="Not achieved"),"Not achieved as not direct to SU within 4h, not seen by a consultant within 14h, and less than 90% of stay on SU",IF(AND(AF75&lt;90,M75="Not achieved",P75="Achieved"),"Not achieved as not direct to SU within 4h and less than 90% of stay on SU",IF(AND(AF75&lt;90,M75="Achieved",P75="Not achieved"),"Not achieved as not seen by a consultant within 14h and less than 90% of stay on SU",IF(AND(AF75&gt;=90,M75="Not achieved",P75="Not achieved"),"Not achieved as not direct to SU within 4h and not seen by a consultant within 14h",IF(AND(AF75&gt;=90,M75="Achieved",P75="Not achieved"),"Not achieved as not seen by a consultant within 14h",IF(AF75&lt;90,"Not achieved as less than 90% of stay on SU","Not achieved as not direct to SU within 4h"))))))))))))))</f>
        <v/>
      </c>
    </row>
    <row r="76" spans="1:33" ht="15" customHeight="1" x14ac:dyDescent="0.25">
      <c r="A76" s="89" t="str">
        <f>IF('Paste Data Here - Export'!A76="","",'Paste Data Here - Export'!A76)</f>
        <v/>
      </c>
      <c r="B76" s="90" t="str">
        <f>IF('Paste Data Here - Export'!B76="","",'Paste Data Here - Export'!B76)</f>
        <v/>
      </c>
      <c r="C76" s="91" t="str">
        <f>IF('Paste Data Here - Export'!AR76="Y",'Paste Data Here - Export'!AS76,IF('Paste Data Here - Export'!C76="","",'Paste Data Here - Export'!BA76))</f>
        <v/>
      </c>
      <c r="D76" s="103" t="str">
        <f>IF(B76="","",IF('Paste Data Here - Export'!A76 ='Paste Data Here - Export'!B76, "Yes", "No"))</f>
        <v/>
      </c>
      <c r="E76" s="103" t="str">
        <f>IF(A76="","",IF(AND('Paste Data Here - Export'!P76="",'Paste Data Here - Export'!Q76&lt;&gt;""),"Yes","No"))</f>
        <v/>
      </c>
      <c r="F76" s="104" t="str">
        <f>IF('Paste Data Here - Export'!A76='Paste Data Here - Export'!B76,C76,IF(W76="No","",IF(E76="Yes","6 Month Transfer",'Paste Data Here - Export'!HP76)))</f>
        <v/>
      </c>
      <c r="G76" s="92" t="str">
        <f>IF(B76="","",IF(OR('Paste Data Here - Export'!KB76="Y",'Paste Data Here - Export'!GE76="Y"),"Yes","No"))</f>
        <v/>
      </c>
      <c r="H76" s="93" t="str">
        <f t="shared" si="14"/>
        <v/>
      </c>
      <c r="I76" s="93" t="str">
        <f t="shared" si="15"/>
        <v/>
      </c>
      <c r="J76" s="93" t="str">
        <f t="shared" si="16"/>
        <v/>
      </c>
      <c r="K76" s="125" t="str">
        <f>IF(OR(C76="",'Paste Data Here - Export'!BD76=""),"",1440*('Paste Data Here - Export'!BD76-C76))</f>
        <v/>
      </c>
      <c r="L76" s="93" t="str">
        <f t="shared" si="17"/>
        <v/>
      </c>
      <c r="M76" s="93" t="str">
        <f>IF(AND(L76="Yes",'Paste Data Here - Export'!BC76="SU",'Paste Data Here - Export'!EJ76&lt;&gt;"Y"),"Achieved",IF('Paste Data Here - Export'!EJ76="Y","Not applicable",(IF(AND('Patient level info'!L76="No",'Paste Data Here - Export'!BC76="SU"),"Not achieved",IF('Paste Data Here - Export'!BC76="ICH","Not applicable",IF(OR('Paste Data Here - Export'!BC76="O",'Paste Data Here - Export'!BC76="MAC"),"Not achieved",""))))))</f>
        <v/>
      </c>
      <c r="N76" s="142" t="str">
        <f>IF(B76="","",IF(OR('Paste Data Here - Export'!GN76="PERS",'Paste Data Here - Export'!GN76="TELEM"),'Paste Data Here - Export'!GK76,IF('Paste Data Here - Export'!GO76="","Not seen in person",'Paste Data Here - Export'!GO76)))</f>
        <v/>
      </c>
      <c r="O76" s="125" t="str">
        <f t="shared" si="18"/>
        <v/>
      </c>
      <c r="P76" s="126" t="str">
        <f t="shared" si="19"/>
        <v/>
      </c>
      <c r="Q76" s="95" t="str">
        <f>IF('Paste Data Here - Export'!CR76=TRUE, "Not imaged",IF('Paste Data Here - Export'!AR76="Y","Inpatient stroke",IF('Paste Data Here - Export'!BA76="","",IF('Paste Data Here - Export'!CR76="TRUE","",1440*('Paste Data Here - Export'!CP76-'Paste Data Here - Export'!BA76)))))</f>
        <v/>
      </c>
      <c r="R76" s="95" t="str">
        <f>IF('Paste Data Here - Export'!CR76=TRUE,"Not imaged",IF(OR(C76="",'Paste Data Here - Export'!CP76=""),"",1440*('Paste Data Here - Export'!CP76-C76)))</f>
        <v/>
      </c>
      <c r="S76" s="93" t="str">
        <f>IF(R76&lt;60.5,"Yes",IF('Paste Data Here - Export'!C76="","","No"))</f>
        <v/>
      </c>
      <c r="T76" s="93" t="str">
        <f t="shared" si="11"/>
        <v/>
      </c>
      <c r="U76" s="94" t="str">
        <f>IF(OR(C76="",'Paste Data Here - Export'!DF76=""),"",1440*('Paste Data Here - Export'!DF76-C76))</f>
        <v/>
      </c>
      <c r="V76" s="96" t="str">
        <f t="shared" si="20"/>
        <v/>
      </c>
      <c r="W76" s="97" t="str">
        <f>IF(B76="","",IF('Paste Data Here - Export'!KI76=TRUE,"Yes",IF('Paste Data Here - Export'!L76="","No","Yes")))</f>
        <v/>
      </c>
      <c r="X76" s="98" t="str">
        <f>IF(E76="Yes","6 Month Transfer",IF(AND(W76="Yes",'Paste Data Here - Export'!KM76="D"),"No",IF('Patient level info'!W76="Yes","Yes","")))</f>
        <v/>
      </c>
      <c r="Y76" s="91" t="str">
        <f t="shared" si="12"/>
        <v/>
      </c>
      <c r="Z76" s="99" t="str">
        <f>IF('Paste Data Here - Export'!KQ76="","",IF('Paste Data Here - Export'!KO76="","",'Paste Data Here - Export'!KN76-'Paste Data Here - Export'!KQ76))</f>
        <v/>
      </c>
      <c r="AA76" s="91" t="str">
        <f>IF(AND(W76="Yes",'Paste Data Here - Export'!KM76="D",'Paste Data Here - Export'!KO76="Y"),'Paste Data Here - Export'!KN76+'Patient level info'!AA$3,IF(AND(W76="Yes",'Paste Data Here - Export'!KM76="D",Z76&lt;0),'Paste Data Here - Export'!KQ76,IF(AND(W76="Yes",'Paste Data Here - Export'!KM76="D"),'Paste Data Here - Export'!KN76,IF(X76="Yes",'Paste Data Here - Export'!KS76,""))))</f>
        <v/>
      </c>
      <c r="AB76" s="100" t="str">
        <f>IF(W76="No","",IF('Paste Data Here - Export'!HS76="","",IF('Paste Data Here - Export'!KO76="Y",'Patient level info'!AA76-'Paste Data Here - Export'!HS76,'Paste Data Here - Export'!KQ76-'Paste Data Here - Export'!HS76)))</f>
        <v/>
      </c>
      <c r="AC76" s="100" t="str">
        <f>IF(E76="Yes","",IF(BPT!C76="Record transferred to this team",AA76-C76-(1/6),""))</f>
        <v/>
      </c>
      <c r="AD76" s="100" t="str">
        <f t="shared" si="13"/>
        <v/>
      </c>
      <c r="AE76" s="100" t="str">
        <f t="shared" si="21"/>
        <v/>
      </c>
      <c r="AF76" s="101" t="str">
        <f>IF(AE76="","",IF(Y76="Died same day","Died same day as arrival",IF(AB76="","Did not stay on SU",IF('Paste Data Here - Export'!HR76="ICH","ICU/CCU/HDU",IF(AB76&gt;AE76,100,100*AB76/AE76)))))</f>
        <v/>
      </c>
      <c r="AG76" s="82" t="str">
        <f>IF(E76="Yes","6 Month Transfer",IF(W76="No","Not locked to discharge/transfer",IF(AF76="Did not stay on SU","Not achieved as did not stay on SU",IF('Patient level info'!A76="","",IF(AND(A76=B76,M76="Achieved",P76="Achieved",AF76&gt;=90,AF76&lt;&gt;"Died same day as arrival"),"Achieved",IF(AND(A76&lt;&gt;B76,AF76&gt;=90,M76="Achieved",P76="Achieved"),"Not directly admitted by this team, but achieved criteria at previous team, and achieved 90% of stay on SU whilst at this team",IF(AF76="ICU/CCU/HDU","Admitted to ICU/CCU/HDU",IF(AF76="Died same day as arrival",AF76,IF(AND(AF76&lt;90,M76="Not achieved",P76="Not achieved"),"Not achieved as not direct to SU within 4h, not seen by a consultant within 14h, and less than 90% of stay on SU",IF(AND(AF76&lt;90,M76="Not achieved",P76="Achieved"),"Not achieved as not direct to SU within 4h and less than 90% of stay on SU",IF(AND(AF76&lt;90,M76="Achieved",P76="Not achieved"),"Not achieved as not seen by a consultant within 14h and less than 90% of stay on SU",IF(AND(AF76&gt;=90,M76="Not achieved",P76="Not achieved"),"Not achieved as not direct to SU within 4h and not seen by a consultant within 14h",IF(AND(AF76&gt;=90,M76="Achieved",P76="Not achieved"),"Not achieved as not seen by a consultant within 14h",IF(AF76&lt;90,"Not achieved as less than 90% of stay on SU","Not achieved as not direct to SU within 4h"))))))))))))))</f>
        <v/>
      </c>
    </row>
    <row r="77" spans="1:33" ht="15" customHeight="1" x14ac:dyDescent="0.25">
      <c r="A77" s="89" t="str">
        <f>IF('Paste Data Here - Export'!A77="","",'Paste Data Here - Export'!A77)</f>
        <v/>
      </c>
      <c r="B77" s="90" t="str">
        <f>IF('Paste Data Here - Export'!B77="","",'Paste Data Here - Export'!B77)</f>
        <v/>
      </c>
      <c r="C77" s="91" t="str">
        <f>IF('Paste Data Here - Export'!AR77="Y",'Paste Data Here - Export'!AS77,IF('Paste Data Here - Export'!C77="","",'Paste Data Here - Export'!BA77))</f>
        <v/>
      </c>
      <c r="D77" s="103" t="str">
        <f>IF(B77="","",IF('Paste Data Here - Export'!A77 ='Paste Data Here - Export'!B77, "Yes", "No"))</f>
        <v/>
      </c>
      <c r="E77" s="103" t="str">
        <f>IF(A77="","",IF(AND('Paste Data Here - Export'!P77="",'Paste Data Here - Export'!Q77&lt;&gt;""),"Yes","No"))</f>
        <v/>
      </c>
      <c r="F77" s="104" t="str">
        <f>IF('Paste Data Here - Export'!A77='Paste Data Here - Export'!B77,C77,IF(W77="No","",IF(E77="Yes","6 Month Transfer",'Paste Data Here - Export'!HP77)))</f>
        <v/>
      </c>
      <c r="G77" s="92" t="str">
        <f>IF(B77="","",IF(OR('Paste Data Here - Export'!KB77="Y",'Paste Data Here - Export'!GE77="Y"),"Yes","No"))</f>
        <v/>
      </c>
      <c r="H77" s="93" t="str">
        <f t="shared" si="14"/>
        <v/>
      </c>
      <c r="I77" s="93" t="str">
        <f t="shared" si="15"/>
        <v/>
      </c>
      <c r="J77" s="93" t="str">
        <f t="shared" si="16"/>
        <v/>
      </c>
      <c r="K77" s="125" t="str">
        <f>IF(OR(C77="",'Paste Data Here - Export'!BD77=""),"",1440*('Paste Data Here - Export'!BD77-C77))</f>
        <v/>
      </c>
      <c r="L77" s="93" t="str">
        <f t="shared" si="17"/>
        <v/>
      </c>
      <c r="M77" s="93" t="str">
        <f>IF(AND(L77="Yes",'Paste Data Here - Export'!BC77="SU",'Paste Data Here - Export'!EJ77&lt;&gt;"Y"),"Achieved",IF('Paste Data Here - Export'!EJ77="Y","Not applicable",(IF(AND('Patient level info'!L77="No",'Paste Data Here - Export'!BC77="SU"),"Not achieved",IF('Paste Data Here - Export'!BC77="ICH","Not applicable",IF(OR('Paste Data Here - Export'!BC77="O",'Paste Data Here - Export'!BC77="MAC"),"Not achieved",""))))))</f>
        <v/>
      </c>
      <c r="N77" s="142" t="str">
        <f>IF(B77="","",IF(OR('Paste Data Here - Export'!GN77="PERS",'Paste Data Here - Export'!GN77="TELEM"),'Paste Data Here - Export'!GK77,IF('Paste Data Here - Export'!GO77="","Not seen in person",'Paste Data Here - Export'!GO77)))</f>
        <v/>
      </c>
      <c r="O77" s="125" t="str">
        <f t="shared" si="18"/>
        <v/>
      </c>
      <c r="P77" s="126" t="str">
        <f t="shared" si="19"/>
        <v/>
      </c>
      <c r="Q77" s="95" t="str">
        <f>IF('Paste Data Here - Export'!CR77=TRUE, "Not imaged",IF('Paste Data Here - Export'!AR77="Y","Inpatient stroke",IF('Paste Data Here - Export'!BA77="","",IF('Paste Data Here - Export'!CR77="TRUE","",1440*('Paste Data Here - Export'!CP77-'Paste Data Here - Export'!BA77)))))</f>
        <v/>
      </c>
      <c r="R77" s="95" t="str">
        <f>IF('Paste Data Here - Export'!CR77=TRUE,"Not imaged",IF(OR(C77="",'Paste Data Here - Export'!CP77=""),"",1440*('Paste Data Here - Export'!CP77-C77)))</f>
        <v/>
      </c>
      <c r="S77" s="93" t="str">
        <f>IF(R77&lt;60.5,"Yes",IF('Paste Data Here - Export'!C77="","","No"))</f>
        <v/>
      </c>
      <c r="T77" s="93" t="str">
        <f t="shared" si="11"/>
        <v/>
      </c>
      <c r="U77" s="94" t="str">
        <f>IF(OR(C77="",'Paste Data Here - Export'!DF77=""),"",1440*('Paste Data Here - Export'!DF77-C77))</f>
        <v/>
      </c>
      <c r="V77" s="96" t="str">
        <f t="shared" si="20"/>
        <v/>
      </c>
      <c r="W77" s="97" t="str">
        <f>IF(B77="","",IF('Paste Data Here - Export'!KI77=TRUE,"Yes",IF('Paste Data Here - Export'!L77="","No","Yes")))</f>
        <v/>
      </c>
      <c r="X77" s="98" t="str">
        <f>IF(E77="Yes","6 Month Transfer",IF(AND(W77="Yes",'Paste Data Here - Export'!KM77="D"),"No",IF('Patient level info'!W77="Yes","Yes","")))</f>
        <v/>
      </c>
      <c r="Y77" s="91" t="str">
        <f t="shared" si="12"/>
        <v/>
      </c>
      <c r="Z77" s="99" t="str">
        <f>IF('Paste Data Here - Export'!KQ77="","",IF('Paste Data Here - Export'!KO77="","",'Paste Data Here - Export'!KN77-'Paste Data Here - Export'!KQ77))</f>
        <v/>
      </c>
      <c r="AA77" s="91" t="str">
        <f>IF(AND(W77="Yes",'Paste Data Here - Export'!KM77="D",'Paste Data Here - Export'!KO77="Y"),'Paste Data Here - Export'!KN77+'Patient level info'!AA$3,IF(AND(W77="Yes",'Paste Data Here - Export'!KM77="D",Z77&lt;0),'Paste Data Here - Export'!KQ77,IF(AND(W77="Yes",'Paste Data Here - Export'!KM77="D"),'Paste Data Here - Export'!KN77,IF(X77="Yes",'Paste Data Here - Export'!KS77,""))))</f>
        <v/>
      </c>
      <c r="AB77" s="100" t="str">
        <f>IF(W77="No","",IF('Paste Data Here - Export'!HS77="","",IF('Paste Data Here - Export'!KO77="Y",'Patient level info'!AA77-'Paste Data Here - Export'!HS77,'Paste Data Here - Export'!KQ77-'Paste Data Here - Export'!HS77)))</f>
        <v/>
      </c>
      <c r="AC77" s="100" t="str">
        <f>IF(E77="Yes","",IF(BPT!C77="Record transferred to this team",AA77-C77-(1/6),""))</f>
        <v/>
      </c>
      <c r="AD77" s="100" t="str">
        <f t="shared" si="13"/>
        <v/>
      </c>
      <c r="AE77" s="100" t="str">
        <f t="shared" si="21"/>
        <v/>
      </c>
      <c r="AF77" s="101" t="str">
        <f>IF(AE77="","",IF(Y77="Died same day","Died same day as arrival",IF(AB77="","Did not stay on SU",IF('Paste Data Here - Export'!HR77="ICH","ICU/CCU/HDU",IF(AB77&gt;AE77,100,100*AB77/AE77)))))</f>
        <v/>
      </c>
      <c r="AG77" s="82" t="str">
        <f>IF(E77="Yes","6 Month Transfer",IF(W77="No","Not locked to discharge/transfer",IF(AF77="Did not stay on SU","Not achieved as did not stay on SU",IF('Patient level info'!A77="","",IF(AND(A77=B77,M77="Achieved",P77="Achieved",AF77&gt;=90,AF77&lt;&gt;"Died same day as arrival"),"Achieved",IF(AND(A77&lt;&gt;B77,AF77&gt;=90,M77="Achieved",P77="Achieved"),"Not directly admitted by this team, but achieved criteria at previous team, and achieved 90% of stay on SU whilst at this team",IF(AF77="ICU/CCU/HDU","Admitted to ICU/CCU/HDU",IF(AF77="Died same day as arrival",AF77,IF(AND(AF77&lt;90,M77="Not achieved",P77="Not achieved"),"Not achieved as not direct to SU within 4h, not seen by a consultant within 14h, and less than 90% of stay on SU",IF(AND(AF77&lt;90,M77="Not achieved",P77="Achieved"),"Not achieved as not direct to SU within 4h and less than 90% of stay on SU",IF(AND(AF77&lt;90,M77="Achieved",P77="Not achieved"),"Not achieved as not seen by a consultant within 14h and less than 90% of stay on SU",IF(AND(AF77&gt;=90,M77="Not achieved",P77="Not achieved"),"Not achieved as not direct to SU within 4h and not seen by a consultant within 14h",IF(AND(AF77&gt;=90,M77="Achieved",P77="Not achieved"),"Not achieved as not seen by a consultant within 14h",IF(AF77&lt;90,"Not achieved as less than 90% of stay on SU","Not achieved as not direct to SU within 4h"))))))))))))))</f>
        <v/>
      </c>
    </row>
    <row r="78" spans="1:33" ht="15" customHeight="1" x14ac:dyDescent="0.25">
      <c r="A78" s="89" t="str">
        <f>IF('Paste Data Here - Export'!A78="","",'Paste Data Here - Export'!A78)</f>
        <v/>
      </c>
      <c r="B78" s="90" t="str">
        <f>IF('Paste Data Here - Export'!B78="","",'Paste Data Here - Export'!B78)</f>
        <v/>
      </c>
      <c r="C78" s="91" t="str">
        <f>IF('Paste Data Here - Export'!AR78="Y",'Paste Data Here - Export'!AS78,IF('Paste Data Here - Export'!C78="","",'Paste Data Here - Export'!BA78))</f>
        <v/>
      </c>
      <c r="D78" s="103" t="str">
        <f>IF(B78="","",IF('Paste Data Here - Export'!A78 ='Paste Data Here - Export'!B78, "Yes", "No"))</f>
        <v/>
      </c>
      <c r="E78" s="103" t="str">
        <f>IF(A78="","",IF(AND('Paste Data Here - Export'!P78="",'Paste Data Here - Export'!Q78&lt;&gt;""),"Yes","No"))</f>
        <v/>
      </c>
      <c r="F78" s="104" t="str">
        <f>IF('Paste Data Here - Export'!A78='Paste Data Here - Export'!B78,C78,IF(W78="No","",IF(E78="Yes","6 Month Transfer",'Paste Data Here - Export'!HP78)))</f>
        <v/>
      </c>
      <c r="G78" s="92" t="str">
        <f>IF(B78="","",IF(OR('Paste Data Here - Export'!KB78="Y",'Paste Data Here - Export'!GE78="Y"),"Yes","No"))</f>
        <v/>
      </c>
      <c r="H78" s="93" t="str">
        <f t="shared" si="14"/>
        <v/>
      </c>
      <c r="I78" s="93" t="str">
        <f t="shared" si="15"/>
        <v/>
      </c>
      <c r="J78" s="93" t="str">
        <f t="shared" si="16"/>
        <v/>
      </c>
      <c r="K78" s="125" t="str">
        <f>IF(OR(C78="",'Paste Data Here - Export'!BD78=""),"",1440*('Paste Data Here - Export'!BD78-C78))</f>
        <v/>
      </c>
      <c r="L78" s="93" t="str">
        <f t="shared" si="17"/>
        <v/>
      </c>
      <c r="M78" s="93" t="str">
        <f>IF(AND(L78="Yes",'Paste Data Here - Export'!BC78="SU",'Paste Data Here - Export'!EJ78&lt;&gt;"Y"),"Achieved",IF('Paste Data Here - Export'!EJ78="Y","Not applicable",(IF(AND('Patient level info'!L78="No",'Paste Data Here - Export'!BC78="SU"),"Not achieved",IF('Paste Data Here - Export'!BC78="ICH","Not applicable",IF(OR('Paste Data Here - Export'!BC78="O",'Paste Data Here - Export'!BC78="MAC"),"Not achieved",""))))))</f>
        <v/>
      </c>
      <c r="N78" s="142" t="str">
        <f>IF(B78="","",IF(OR('Paste Data Here - Export'!GN78="PERS",'Paste Data Here - Export'!GN78="TELEM"),'Paste Data Here - Export'!GK78,IF('Paste Data Here - Export'!GO78="","Not seen in person",'Paste Data Here - Export'!GO78)))</f>
        <v/>
      </c>
      <c r="O78" s="125" t="str">
        <f t="shared" si="18"/>
        <v/>
      </c>
      <c r="P78" s="126" t="str">
        <f t="shared" si="19"/>
        <v/>
      </c>
      <c r="Q78" s="95" t="str">
        <f>IF('Paste Data Here - Export'!CR78=TRUE, "Not imaged",IF('Paste Data Here - Export'!AR78="Y","Inpatient stroke",IF('Paste Data Here - Export'!BA78="","",IF('Paste Data Here - Export'!CR78="TRUE","",1440*('Paste Data Here - Export'!CP78-'Paste Data Here - Export'!BA78)))))</f>
        <v/>
      </c>
      <c r="R78" s="95" t="str">
        <f>IF('Paste Data Here - Export'!CR78=TRUE,"Not imaged",IF(OR(C78="",'Paste Data Here - Export'!CP78=""),"",1440*('Paste Data Here - Export'!CP78-C78)))</f>
        <v/>
      </c>
      <c r="S78" s="93" t="str">
        <f>IF(R78&lt;60.5,"Yes",IF('Paste Data Here - Export'!C78="","","No"))</f>
        <v/>
      </c>
      <c r="T78" s="93" t="str">
        <f t="shared" si="11"/>
        <v/>
      </c>
      <c r="U78" s="94" t="str">
        <f>IF(OR(C78="",'Paste Data Here - Export'!DF78=""),"",1440*('Paste Data Here - Export'!DF78-C78))</f>
        <v/>
      </c>
      <c r="V78" s="96" t="str">
        <f t="shared" si="20"/>
        <v/>
      </c>
      <c r="W78" s="97" t="str">
        <f>IF(B78="","",IF('Paste Data Here - Export'!KI78=TRUE,"Yes",IF('Paste Data Here - Export'!L78="","No","Yes")))</f>
        <v/>
      </c>
      <c r="X78" s="98" t="str">
        <f>IF(E78="Yes","6 Month Transfer",IF(AND(W78="Yes",'Paste Data Here - Export'!KM78="D"),"No",IF('Patient level info'!W78="Yes","Yes","")))</f>
        <v/>
      </c>
      <c r="Y78" s="91" t="str">
        <f t="shared" si="12"/>
        <v/>
      </c>
      <c r="Z78" s="99" t="str">
        <f>IF('Paste Data Here - Export'!KQ78="","",IF('Paste Data Here - Export'!KO78="","",'Paste Data Here - Export'!KN78-'Paste Data Here - Export'!KQ78))</f>
        <v/>
      </c>
      <c r="AA78" s="91" t="str">
        <f>IF(AND(W78="Yes",'Paste Data Here - Export'!KM78="D",'Paste Data Here - Export'!KO78="Y"),'Paste Data Here - Export'!KN78+'Patient level info'!AA$3,IF(AND(W78="Yes",'Paste Data Here - Export'!KM78="D",Z78&lt;0),'Paste Data Here - Export'!KQ78,IF(AND(W78="Yes",'Paste Data Here - Export'!KM78="D"),'Paste Data Here - Export'!KN78,IF(X78="Yes",'Paste Data Here - Export'!KS78,""))))</f>
        <v/>
      </c>
      <c r="AB78" s="100" t="str">
        <f>IF(W78="No","",IF('Paste Data Here - Export'!HS78="","",IF('Paste Data Here - Export'!KO78="Y",'Patient level info'!AA78-'Paste Data Here - Export'!HS78,'Paste Data Here - Export'!KQ78-'Paste Data Here - Export'!HS78)))</f>
        <v/>
      </c>
      <c r="AC78" s="100" t="str">
        <f>IF(E78="Yes","",IF(BPT!C78="Record transferred to this team",AA78-C78-(1/6),""))</f>
        <v/>
      </c>
      <c r="AD78" s="100" t="str">
        <f t="shared" si="13"/>
        <v/>
      </c>
      <c r="AE78" s="100" t="str">
        <f t="shared" si="21"/>
        <v/>
      </c>
      <c r="AF78" s="101" t="str">
        <f>IF(AE78="","",IF(Y78="Died same day","Died same day as arrival",IF(AB78="","Did not stay on SU",IF('Paste Data Here - Export'!HR78="ICH","ICU/CCU/HDU",IF(AB78&gt;AE78,100,100*AB78/AE78)))))</f>
        <v/>
      </c>
      <c r="AG78" s="82" t="str">
        <f>IF(E78="Yes","6 Month Transfer",IF(W78="No","Not locked to discharge/transfer",IF(AF78="Did not stay on SU","Not achieved as did not stay on SU",IF('Patient level info'!A78="","",IF(AND(A78=B78,M78="Achieved",P78="Achieved",AF78&gt;=90,AF78&lt;&gt;"Died same day as arrival"),"Achieved",IF(AND(A78&lt;&gt;B78,AF78&gt;=90,M78="Achieved",P78="Achieved"),"Not directly admitted by this team, but achieved criteria at previous team, and achieved 90% of stay on SU whilst at this team",IF(AF78="ICU/CCU/HDU","Admitted to ICU/CCU/HDU",IF(AF78="Died same day as arrival",AF78,IF(AND(AF78&lt;90,M78="Not achieved",P78="Not achieved"),"Not achieved as not direct to SU within 4h, not seen by a consultant within 14h, and less than 90% of stay on SU",IF(AND(AF78&lt;90,M78="Not achieved",P78="Achieved"),"Not achieved as not direct to SU within 4h and less than 90% of stay on SU",IF(AND(AF78&lt;90,M78="Achieved",P78="Not achieved"),"Not achieved as not seen by a consultant within 14h and less than 90% of stay on SU",IF(AND(AF78&gt;=90,M78="Not achieved",P78="Not achieved"),"Not achieved as not direct to SU within 4h and not seen by a consultant within 14h",IF(AND(AF78&gt;=90,M78="Achieved",P78="Not achieved"),"Not achieved as not seen by a consultant within 14h",IF(AF78&lt;90,"Not achieved as less than 90% of stay on SU","Not achieved as not direct to SU within 4h"))))))))))))))</f>
        <v/>
      </c>
    </row>
    <row r="79" spans="1:33" ht="15" customHeight="1" x14ac:dyDescent="0.25">
      <c r="A79" s="89" t="str">
        <f>IF('Paste Data Here - Export'!A79="","",'Paste Data Here - Export'!A79)</f>
        <v/>
      </c>
      <c r="B79" s="90" t="str">
        <f>IF('Paste Data Here - Export'!B79="","",'Paste Data Here - Export'!B79)</f>
        <v/>
      </c>
      <c r="C79" s="91" t="str">
        <f>IF('Paste Data Here - Export'!AR79="Y",'Paste Data Here - Export'!AS79,IF('Paste Data Here - Export'!C79="","",'Paste Data Here - Export'!BA79))</f>
        <v/>
      </c>
      <c r="D79" s="103" t="str">
        <f>IF(B79="","",IF('Paste Data Here - Export'!A79 ='Paste Data Here - Export'!B79, "Yes", "No"))</f>
        <v/>
      </c>
      <c r="E79" s="103" t="str">
        <f>IF(A79="","",IF(AND('Paste Data Here - Export'!P79="",'Paste Data Here - Export'!Q79&lt;&gt;""),"Yes","No"))</f>
        <v/>
      </c>
      <c r="F79" s="104" t="str">
        <f>IF('Paste Data Here - Export'!A79='Paste Data Here - Export'!B79,C79,IF(W79="No","",IF(E79="Yes","6 Month Transfer",'Paste Data Here - Export'!HP79)))</f>
        <v/>
      </c>
      <c r="G79" s="92" t="str">
        <f>IF(B79="","",IF(OR('Paste Data Here - Export'!KB79="Y",'Paste Data Here - Export'!GE79="Y"),"Yes","No"))</f>
        <v/>
      </c>
      <c r="H79" s="93" t="str">
        <f t="shared" si="14"/>
        <v/>
      </c>
      <c r="I79" s="93" t="str">
        <f t="shared" si="15"/>
        <v/>
      </c>
      <c r="J79" s="93" t="str">
        <f t="shared" si="16"/>
        <v/>
      </c>
      <c r="K79" s="125" t="str">
        <f>IF(OR(C79="",'Paste Data Here - Export'!BD79=""),"",1440*('Paste Data Here - Export'!BD79-C79))</f>
        <v/>
      </c>
      <c r="L79" s="93" t="str">
        <f t="shared" si="17"/>
        <v/>
      </c>
      <c r="M79" s="93" t="str">
        <f>IF(AND(L79="Yes",'Paste Data Here - Export'!BC79="SU",'Paste Data Here - Export'!EJ79&lt;&gt;"Y"),"Achieved",IF('Paste Data Here - Export'!EJ79="Y","Not applicable",(IF(AND('Patient level info'!L79="No",'Paste Data Here - Export'!BC79="SU"),"Not achieved",IF('Paste Data Here - Export'!BC79="ICH","Not applicable",IF(OR('Paste Data Here - Export'!BC79="O",'Paste Data Here - Export'!BC79="MAC"),"Not achieved",""))))))</f>
        <v/>
      </c>
      <c r="N79" s="142" t="str">
        <f>IF(B79="","",IF(OR('Paste Data Here - Export'!GN79="PERS",'Paste Data Here - Export'!GN79="TELEM"),'Paste Data Here - Export'!GK79,IF('Paste Data Here - Export'!GO79="","Not seen in person",'Paste Data Here - Export'!GO79)))</f>
        <v/>
      </c>
      <c r="O79" s="125" t="str">
        <f t="shared" si="18"/>
        <v/>
      </c>
      <c r="P79" s="126" t="str">
        <f t="shared" si="19"/>
        <v/>
      </c>
      <c r="Q79" s="95" t="str">
        <f>IF('Paste Data Here - Export'!CR79=TRUE, "Not imaged",IF('Paste Data Here - Export'!AR79="Y","Inpatient stroke",IF('Paste Data Here - Export'!BA79="","",IF('Paste Data Here - Export'!CR79="TRUE","",1440*('Paste Data Here - Export'!CP79-'Paste Data Here - Export'!BA79)))))</f>
        <v/>
      </c>
      <c r="R79" s="95" t="str">
        <f>IF('Paste Data Here - Export'!CR79=TRUE,"Not imaged",IF(OR(C79="",'Paste Data Here - Export'!CP79=""),"",1440*('Paste Data Here - Export'!CP79-C79)))</f>
        <v/>
      </c>
      <c r="S79" s="93" t="str">
        <f>IF(R79&lt;60.5,"Yes",IF('Paste Data Here - Export'!C79="","","No"))</f>
        <v/>
      </c>
      <c r="T79" s="93" t="str">
        <f t="shared" si="11"/>
        <v/>
      </c>
      <c r="U79" s="94" t="str">
        <f>IF(OR(C79="",'Paste Data Here - Export'!DF79=""),"",1440*('Paste Data Here - Export'!DF79-C79))</f>
        <v/>
      </c>
      <c r="V79" s="96" t="str">
        <f t="shared" si="20"/>
        <v/>
      </c>
      <c r="W79" s="97" t="str">
        <f>IF(B79="","",IF('Paste Data Here - Export'!KI79=TRUE,"Yes",IF('Paste Data Here - Export'!L79="","No","Yes")))</f>
        <v/>
      </c>
      <c r="X79" s="98" t="str">
        <f>IF(E79="Yes","6 Month Transfer",IF(AND(W79="Yes",'Paste Data Here - Export'!KM79="D"),"No",IF('Patient level info'!W79="Yes","Yes","")))</f>
        <v/>
      </c>
      <c r="Y79" s="91" t="str">
        <f t="shared" si="12"/>
        <v/>
      </c>
      <c r="Z79" s="99" t="str">
        <f>IF('Paste Data Here - Export'!KQ79="","",IF('Paste Data Here - Export'!KO79="","",'Paste Data Here - Export'!KN79-'Paste Data Here - Export'!KQ79))</f>
        <v/>
      </c>
      <c r="AA79" s="91" t="str">
        <f>IF(AND(W79="Yes",'Paste Data Here - Export'!KM79="D",'Paste Data Here - Export'!KO79="Y"),'Paste Data Here - Export'!KN79+'Patient level info'!AA$3,IF(AND(W79="Yes",'Paste Data Here - Export'!KM79="D",Z79&lt;0),'Paste Data Here - Export'!KQ79,IF(AND(W79="Yes",'Paste Data Here - Export'!KM79="D"),'Paste Data Here - Export'!KN79,IF(X79="Yes",'Paste Data Here - Export'!KS79,""))))</f>
        <v/>
      </c>
      <c r="AB79" s="100" t="str">
        <f>IF(W79="No","",IF('Paste Data Here - Export'!HS79="","",IF('Paste Data Here - Export'!KO79="Y",'Patient level info'!AA79-'Paste Data Here - Export'!HS79,'Paste Data Here - Export'!KQ79-'Paste Data Here - Export'!HS79)))</f>
        <v/>
      </c>
      <c r="AC79" s="100" t="str">
        <f>IF(E79="Yes","",IF(BPT!C79="Record transferred to this team",AA79-C79-(1/6),""))</f>
        <v/>
      </c>
      <c r="AD79" s="100" t="str">
        <f t="shared" si="13"/>
        <v/>
      </c>
      <c r="AE79" s="100" t="str">
        <f t="shared" si="21"/>
        <v/>
      </c>
      <c r="AF79" s="101" t="str">
        <f>IF(AE79="","",IF(Y79="Died same day","Died same day as arrival",IF(AB79="","Did not stay on SU",IF('Paste Data Here - Export'!HR79="ICH","ICU/CCU/HDU",IF(AB79&gt;AE79,100,100*AB79/AE79)))))</f>
        <v/>
      </c>
      <c r="AG79" s="82" t="str">
        <f>IF(E79="Yes","6 Month Transfer",IF(W79="No","Not locked to discharge/transfer",IF(AF79="Did not stay on SU","Not achieved as did not stay on SU",IF('Patient level info'!A79="","",IF(AND(A79=B79,M79="Achieved",P79="Achieved",AF79&gt;=90,AF79&lt;&gt;"Died same day as arrival"),"Achieved",IF(AND(A79&lt;&gt;B79,AF79&gt;=90,M79="Achieved",P79="Achieved"),"Not directly admitted by this team, but achieved criteria at previous team, and achieved 90% of stay on SU whilst at this team",IF(AF79="ICU/CCU/HDU","Admitted to ICU/CCU/HDU",IF(AF79="Died same day as arrival",AF79,IF(AND(AF79&lt;90,M79="Not achieved",P79="Not achieved"),"Not achieved as not direct to SU within 4h, not seen by a consultant within 14h, and less than 90% of stay on SU",IF(AND(AF79&lt;90,M79="Not achieved",P79="Achieved"),"Not achieved as not direct to SU within 4h and less than 90% of stay on SU",IF(AND(AF79&lt;90,M79="Achieved",P79="Not achieved"),"Not achieved as not seen by a consultant within 14h and less than 90% of stay on SU",IF(AND(AF79&gt;=90,M79="Not achieved",P79="Not achieved"),"Not achieved as not direct to SU within 4h and not seen by a consultant within 14h",IF(AND(AF79&gt;=90,M79="Achieved",P79="Not achieved"),"Not achieved as not seen by a consultant within 14h",IF(AF79&lt;90,"Not achieved as less than 90% of stay on SU","Not achieved as not direct to SU within 4h"))))))))))))))</f>
        <v/>
      </c>
    </row>
    <row r="80" spans="1:33" ht="15" customHeight="1" x14ac:dyDescent="0.25">
      <c r="A80" s="89" t="str">
        <f>IF('Paste Data Here - Export'!A80="","",'Paste Data Here - Export'!A80)</f>
        <v/>
      </c>
      <c r="B80" s="90" t="str">
        <f>IF('Paste Data Here - Export'!B80="","",'Paste Data Here - Export'!B80)</f>
        <v/>
      </c>
      <c r="C80" s="91" t="str">
        <f>IF('Paste Data Here - Export'!AR80="Y",'Paste Data Here - Export'!AS80,IF('Paste Data Here - Export'!C80="","",'Paste Data Here - Export'!BA80))</f>
        <v/>
      </c>
      <c r="D80" s="103" t="str">
        <f>IF(B80="","",IF('Paste Data Here - Export'!A80 ='Paste Data Here - Export'!B80, "Yes", "No"))</f>
        <v/>
      </c>
      <c r="E80" s="103" t="str">
        <f>IF(A80="","",IF(AND('Paste Data Here - Export'!P80="",'Paste Data Here - Export'!Q80&lt;&gt;""),"Yes","No"))</f>
        <v/>
      </c>
      <c r="F80" s="104" t="str">
        <f>IF('Paste Data Here - Export'!A80='Paste Data Here - Export'!B80,C80,IF(W80="No","",IF(E80="Yes","6 Month Transfer",'Paste Data Here - Export'!HP80)))</f>
        <v/>
      </c>
      <c r="G80" s="92" t="str">
        <f>IF(B80="","",IF(OR('Paste Data Here - Export'!KB80="Y",'Paste Data Here - Export'!GE80="Y"),"Yes","No"))</f>
        <v/>
      </c>
      <c r="H80" s="93" t="str">
        <f t="shared" si="14"/>
        <v/>
      </c>
      <c r="I80" s="93" t="str">
        <f t="shared" si="15"/>
        <v/>
      </c>
      <c r="J80" s="93" t="str">
        <f t="shared" si="16"/>
        <v/>
      </c>
      <c r="K80" s="125" t="str">
        <f>IF(OR(C80="",'Paste Data Here - Export'!BD80=""),"",1440*('Paste Data Here - Export'!BD80-C80))</f>
        <v/>
      </c>
      <c r="L80" s="93" t="str">
        <f t="shared" si="17"/>
        <v/>
      </c>
      <c r="M80" s="93" t="str">
        <f>IF(AND(L80="Yes",'Paste Data Here - Export'!BC80="SU",'Paste Data Here - Export'!EJ80&lt;&gt;"Y"),"Achieved",IF('Paste Data Here - Export'!EJ80="Y","Not applicable",(IF(AND('Patient level info'!L80="No",'Paste Data Here - Export'!BC80="SU"),"Not achieved",IF('Paste Data Here - Export'!BC80="ICH","Not applicable",IF(OR('Paste Data Here - Export'!BC80="O",'Paste Data Here - Export'!BC80="MAC"),"Not achieved",""))))))</f>
        <v/>
      </c>
      <c r="N80" s="142" t="str">
        <f>IF(B80="","",IF(OR('Paste Data Here - Export'!GN80="PERS",'Paste Data Here - Export'!GN80="TELEM"),'Paste Data Here - Export'!GK80,IF('Paste Data Here - Export'!GO80="","Not seen in person",'Paste Data Here - Export'!GO80)))</f>
        <v/>
      </c>
      <c r="O80" s="125" t="str">
        <f t="shared" si="18"/>
        <v/>
      </c>
      <c r="P80" s="126" t="str">
        <f t="shared" si="19"/>
        <v/>
      </c>
      <c r="Q80" s="95" t="str">
        <f>IF('Paste Data Here - Export'!CR80=TRUE, "Not imaged",IF('Paste Data Here - Export'!AR80="Y","Inpatient stroke",IF('Paste Data Here - Export'!BA80="","",IF('Paste Data Here - Export'!CR80="TRUE","",1440*('Paste Data Here - Export'!CP80-'Paste Data Here - Export'!BA80)))))</f>
        <v/>
      </c>
      <c r="R80" s="95" t="str">
        <f>IF('Paste Data Here - Export'!CR80=TRUE,"Not imaged",IF(OR(C80="",'Paste Data Here - Export'!CP80=""),"",1440*('Paste Data Here - Export'!CP80-C80)))</f>
        <v/>
      </c>
      <c r="S80" s="93" t="str">
        <f>IF(R80&lt;60.5,"Yes",IF('Paste Data Here - Export'!C80="","","No"))</f>
        <v/>
      </c>
      <c r="T80" s="93" t="str">
        <f t="shared" si="11"/>
        <v/>
      </c>
      <c r="U80" s="94" t="str">
        <f>IF(OR(C80="",'Paste Data Here - Export'!DF80=""),"",1440*('Paste Data Here - Export'!DF80-C80))</f>
        <v/>
      </c>
      <c r="V80" s="96" t="str">
        <f t="shared" si="20"/>
        <v/>
      </c>
      <c r="W80" s="97" t="str">
        <f>IF(B80="","",IF('Paste Data Here - Export'!KI80=TRUE,"Yes",IF('Paste Data Here - Export'!L80="","No","Yes")))</f>
        <v/>
      </c>
      <c r="X80" s="98" t="str">
        <f>IF(E80="Yes","6 Month Transfer",IF(AND(W80="Yes",'Paste Data Here - Export'!KM80="D"),"No",IF('Patient level info'!W80="Yes","Yes","")))</f>
        <v/>
      </c>
      <c r="Y80" s="91" t="str">
        <f t="shared" si="12"/>
        <v/>
      </c>
      <c r="Z80" s="99" t="str">
        <f>IF('Paste Data Here - Export'!KQ80="","",IF('Paste Data Here - Export'!KO80="","",'Paste Data Here - Export'!KN80-'Paste Data Here - Export'!KQ80))</f>
        <v/>
      </c>
      <c r="AA80" s="91" t="str">
        <f>IF(AND(W80="Yes",'Paste Data Here - Export'!KM80="D",'Paste Data Here - Export'!KO80="Y"),'Paste Data Here - Export'!KN80+'Patient level info'!AA$3,IF(AND(W80="Yes",'Paste Data Here - Export'!KM80="D",Z80&lt;0),'Paste Data Here - Export'!KQ80,IF(AND(W80="Yes",'Paste Data Here - Export'!KM80="D"),'Paste Data Here - Export'!KN80,IF(X80="Yes",'Paste Data Here - Export'!KS80,""))))</f>
        <v/>
      </c>
      <c r="AB80" s="100" t="str">
        <f>IF(W80="No","",IF('Paste Data Here - Export'!HS80="","",IF('Paste Data Here - Export'!KO80="Y",'Patient level info'!AA80-'Paste Data Here - Export'!HS80,'Paste Data Here - Export'!KQ80-'Paste Data Here - Export'!HS80)))</f>
        <v/>
      </c>
      <c r="AC80" s="100" t="str">
        <f>IF(E80="Yes","",IF(BPT!C80="Record transferred to this team",AA80-C80-(1/6),""))</f>
        <v/>
      </c>
      <c r="AD80" s="100" t="str">
        <f t="shared" si="13"/>
        <v/>
      </c>
      <c r="AE80" s="100" t="str">
        <f t="shared" si="21"/>
        <v/>
      </c>
      <c r="AF80" s="101" t="str">
        <f>IF(AE80="","",IF(Y80="Died same day","Died same day as arrival",IF(AB80="","Did not stay on SU",IF('Paste Data Here - Export'!HR80="ICH","ICU/CCU/HDU",IF(AB80&gt;AE80,100,100*AB80/AE80)))))</f>
        <v/>
      </c>
      <c r="AG80" s="82" t="str">
        <f>IF(E80="Yes","6 Month Transfer",IF(W80="No","Not locked to discharge/transfer",IF(AF80="Did not stay on SU","Not achieved as did not stay on SU",IF('Patient level info'!A80="","",IF(AND(A80=B80,M80="Achieved",P80="Achieved",AF80&gt;=90,AF80&lt;&gt;"Died same day as arrival"),"Achieved",IF(AND(A80&lt;&gt;B80,AF80&gt;=90,M80="Achieved",P80="Achieved"),"Not directly admitted by this team, but achieved criteria at previous team, and achieved 90% of stay on SU whilst at this team",IF(AF80="ICU/CCU/HDU","Admitted to ICU/CCU/HDU",IF(AF80="Died same day as arrival",AF80,IF(AND(AF80&lt;90,M80="Not achieved",P80="Not achieved"),"Not achieved as not direct to SU within 4h, not seen by a consultant within 14h, and less than 90% of stay on SU",IF(AND(AF80&lt;90,M80="Not achieved",P80="Achieved"),"Not achieved as not direct to SU within 4h and less than 90% of stay on SU",IF(AND(AF80&lt;90,M80="Achieved",P80="Not achieved"),"Not achieved as not seen by a consultant within 14h and less than 90% of stay on SU",IF(AND(AF80&gt;=90,M80="Not achieved",P80="Not achieved"),"Not achieved as not direct to SU within 4h and not seen by a consultant within 14h",IF(AND(AF80&gt;=90,M80="Achieved",P80="Not achieved"),"Not achieved as not seen by a consultant within 14h",IF(AF80&lt;90,"Not achieved as less than 90% of stay on SU","Not achieved as not direct to SU within 4h"))))))))))))))</f>
        <v/>
      </c>
    </row>
    <row r="81" spans="1:33" ht="15" customHeight="1" x14ac:dyDescent="0.25">
      <c r="A81" s="89" t="str">
        <f>IF('Paste Data Here - Export'!A81="","",'Paste Data Here - Export'!A81)</f>
        <v/>
      </c>
      <c r="B81" s="90" t="str">
        <f>IF('Paste Data Here - Export'!B81="","",'Paste Data Here - Export'!B81)</f>
        <v/>
      </c>
      <c r="C81" s="91" t="str">
        <f>IF('Paste Data Here - Export'!AR81="Y",'Paste Data Here - Export'!AS81,IF('Paste Data Here - Export'!C81="","",'Paste Data Here - Export'!BA81))</f>
        <v/>
      </c>
      <c r="D81" s="103" t="str">
        <f>IF(B81="","",IF('Paste Data Here - Export'!A81 ='Paste Data Here - Export'!B81, "Yes", "No"))</f>
        <v/>
      </c>
      <c r="E81" s="103" t="str">
        <f>IF(A81="","",IF(AND('Paste Data Here - Export'!P81="",'Paste Data Here - Export'!Q81&lt;&gt;""),"Yes","No"))</f>
        <v/>
      </c>
      <c r="F81" s="104" t="str">
        <f>IF('Paste Data Here - Export'!A81='Paste Data Here - Export'!B81,C81,IF(W81="No","",IF(E81="Yes","6 Month Transfer",'Paste Data Here - Export'!HP81)))</f>
        <v/>
      </c>
      <c r="G81" s="92" t="str">
        <f>IF(B81="","",IF(OR('Paste Data Here - Export'!KB81="Y",'Paste Data Here - Export'!GE81="Y"),"Yes","No"))</f>
        <v/>
      </c>
      <c r="H81" s="93" t="str">
        <f t="shared" si="14"/>
        <v/>
      </c>
      <c r="I81" s="93" t="str">
        <f t="shared" si="15"/>
        <v/>
      </c>
      <c r="J81" s="93" t="str">
        <f t="shared" si="16"/>
        <v/>
      </c>
      <c r="K81" s="125" t="str">
        <f>IF(OR(C81="",'Paste Data Here - Export'!BD81=""),"",1440*('Paste Data Here - Export'!BD81-C81))</f>
        <v/>
      </c>
      <c r="L81" s="93" t="str">
        <f t="shared" si="17"/>
        <v/>
      </c>
      <c r="M81" s="93" t="str">
        <f>IF(AND(L81="Yes",'Paste Data Here - Export'!BC81="SU",'Paste Data Here - Export'!EJ81&lt;&gt;"Y"),"Achieved",IF('Paste Data Here - Export'!EJ81="Y","Not applicable",(IF(AND('Patient level info'!L81="No",'Paste Data Here - Export'!BC81="SU"),"Not achieved",IF('Paste Data Here - Export'!BC81="ICH","Not applicable",IF(OR('Paste Data Here - Export'!BC81="O",'Paste Data Here - Export'!BC81="MAC"),"Not achieved",""))))))</f>
        <v/>
      </c>
      <c r="N81" s="142" t="str">
        <f>IF(B81="","",IF(OR('Paste Data Here - Export'!GN81="PERS",'Paste Data Here - Export'!GN81="TELEM"),'Paste Data Here - Export'!GK81,IF('Paste Data Here - Export'!GO81="","Not seen in person",'Paste Data Here - Export'!GO81)))</f>
        <v/>
      </c>
      <c r="O81" s="125" t="str">
        <f t="shared" si="18"/>
        <v/>
      </c>
      <c r="P81" s="126" t="str">
        <f t="shared" si="19"/>
        <v/>
      </c>
      <c r="Q81" s="95" t="str">
        <f>IF('Paste Data Here - Export'!CR81=TRUE, "Not imaged",IF('Paste Data Here - Export'!AR81="Y","Inpatient stroke",IF('Paste Data Here - Export'!BA81="","",IF('Paste Data Here - Export'!CR81="TRUE","",1440*('Paste Data Here - Export'!CP81-'Paste Data Here - Export'!BA81)))))</f>
        <v/>
      </c>
      <c r="R81" s="95" t="str">
        <f>IF('Paste Data Here - Export'!CR81=TRUE,"Not imaged",IF(OR(C81="",'Paste Data Here - Export'!CP81=""),"",1440*('Paste Data Here - Export'!CP81-C81)))</f>
        <v/>
      </c>
      <c r="S81" s="93" t="str">
        <f>IF(R81&lt;60.5,"Yes",IF('Paste Data Here - Export'!C81="","","No"))</f>
        <v/>
      </c>
      <c r="T81" s="93" t="str">
        <f t="shared" si="11"/>
        <v/>
      </c>
      <c r="U81" s="94" t="str">
        <f>IF(OR(C81="",'Paste Data Here - Export'!DF81=""),"",1440*('Paste Data Here - Export'!DF81-C81))</f>
        <v/>
      </c>
      <c r="V81" s="96" t="str">
        <f t="shared" si="20"/>
        <v/>
      </c>
      <c r="W81" s="97" t="str">
        <f>IF(B81="","",IF('Paste Data Here - Export'!KI81=TRUE,"Yes",IF('Paste Data Here - Export'!L81="","No","Yes")))</f>
        <v/>
      </c>
      <c r="X81" s="98" t="str">
        <f>IF(E81="Yes","6 Month Transfer",IF(AND(W81="Yes",'Paste Data Here - Export'!KM81="D"),"No",IF('Patient level info'!W81="Yes","Yes","")))</f>
        <v/>
      </c>
      <c r="Y81" s="91" t="str">
        <f t="shared" si="12"/>
        <v/>
      </c>
      <c r="Z81" s="99" t="str">
        <f>IF('Paste Data Here - Export'!KQ81="","",IF('Paste Data Here - Export'!KO81="","",'Paste Data Here - Export'!KN81-'Paste Data Here - Export'!KQ81))</f>
        <v/>
      </c>
      <c r="AA81" s="91" t="str">
        <f>IF(AND(W81="Yes",'Paste Data Here - Export'!KM81="D",'Paste Data Here - Export'!KO81="Y"),'Paste Data Here - Export'!KN81+'Patient level info'!AA$3,IF(AND(W81="Yes",'Paste Data Here - Export'!KM81="D",Z81&lt;0),'Paste Data Here - Export'!KQ81,IF(AND(W81="Yes",'Paste Data Here - Export'!KM81="D"),'Paste Data Here - Export'!KN81,IF(X81="Yes",'Paste Data Here - Export'!KS81,""))))</f>
        <v/>
      </c>
      <c r="AB81" s="100" t="str">
        <f>IF(W81="No","",IF('Paste Data Here - Export'!HS81="","",IF('Paste Data Here - Export'!KO81="Y",'Patient level info'!AA81-'Paste Data Here - Export'!HS81,'Paste Data Here - Export'!KQ81-'Paste Data Here - Export'!HS81)))</f>
        <v/>
      </c>
      <c r="AC81" s="100" t="str">
        <f>IF(E81="Yes","",IF(BPT!C81="Record transferred to this team",AA81-C81-(1/6),""))</f>
        <v/>
      </c>
      <c r="AD81" s="100" t="str">
        <f t="shared" si="13"/>
        <v/>
      </c>
      <c r="AE81" s="100" t="str">
        <f t="shared" si="21"/>
        <v/>
      </c>
      <c r="AF81" s="101" t="str">
        <f>IF(AE81="","",IF(Y81="Died same day","Died same day as arrival",IF(AB81="","Did not stay on SU",IF('Paste Data Here - Export'!HR81="ICH","ICU/CCU/HDU",IF(AB81&gt;AE81,100,100*AB81/AE81)))))</f>
        <v/>
      </c>
      <c r="AG81" s="82" t="str">
        <f>IF(E81="Yes","6 Month Transfer",IF(W81="No","Not locked to discharge/transfer",IF(AF81="Did not stay on SU","Not achieved as did not stay on SU",IF('Patient level info'!A81="","",IF(AND(A81=B81,M81="Achieved",P81="Achieved",AF81&gt;=90,AF81&lt;&gt;"Died same day as arrival"),"Achieved",IF(AND(A81&lt;&gt;B81,AF81&gt;=90,M81="Achieved",P81="Achieved"),"Not directly admitted by this team, but achieved criteria at previous team, and achieved 90% of stay on SU whilst at this team",IF(AF81="ICU/CCU/HDU","Admitted to ICU/CCU/HDU",IF(AF81="Died same day as arrival",AF81,IF(AND(AF81&lt;90,M81="Not achieved",P81="Not achieved"),"Not achieved as not direct to SU within 4h, not seen by a consultant within 14h, and less than 90% of stay on SU",IF(AND(AF81&lt;90,M81="Not achieved",P81="Achieved"),"Not achieved as not direct to SU within 4h and less than 90% of stay on SU",IF(AND(AF81&lt;90,M81="Achieved",P81="Not achieved"),"Not achieved as not seen by a consultant within 14h and less than 90% of stay on SU",IF(AND(AF81&gt;=90,M81="Not achieved",P81="Not achieved"),"Not achieved as not direct to SU within 4h and not seen by a consultant within 14h",IF(AND(AF81&gt;=90,M81="Achieved",P81="Not achieved"),"Not achieved as not seen by a consultant within 14h",IF(AF81&lt;90,"Not achieved as less than 90% of stay on SU","Not achieved as not direct to SU within 4h"))))))))))))))</f>
        <v/>
      </c>
    </row>
    <row r="82" spans="1:33" ht="15" customHeight="1" x14ac:dyDescent="0.25">
      <c r="A82" s="89" t="str">
        <f>IF('Paste Data Here - Export'!A82="","",'Paste Data Here - Export'!A82)</f>
        <v/>
      </c>
      <c r="B82" s="90" t="str">
        <f>IF('Paste Data Here - Export'!B82="","",'Paste Data Here - Export'!B82)</f>
        <v/>
      </c>
      <c r="C82" s="91" t="str">
        <f>IF('Paste Data Here - Export'!AR82="Y",'Paste Data Here - Export'!AS82,IF('Paste Data Here - Export'!C82="","",'Paste Data Here - Export'!BA82))</f>
        <v/>
      </c>
      <c r="D82" s="103" t="str">
        <f>IF(B82="","",IF('Paste Data Here - Export'!A82 ='Paste Data Here - Export'!B82, "Yes", "No"))</f>
        <v/>
      </c>
      <c r="E82" s="103" t="str">
        <f>IF(A82="","",IF(AND('Paste Data Here - Export'!P82="",'Paste Data Here - Export'!Q82&lt;&gt;""),"Yes","No"))</f>
        <v/>
      </c>
      <c r="F82" s="104" t="str">
        <f>IF('Paste Data Here - Export'!A82='Paste Data Here - Export'!B82,C82,IF(W82="No","",IF(E82="Yes","6 Month Transfer",'Paste Data Here - Export'!HP82)))</f>
        <v/>
      </c>
      <c r="G82" s="92" t="str">
        <f>IF(B82="","",IF(OR('Paste Data Here - Export'!KB82="Y",'Paste Data Here - Export'!GE82="Y"),"Yes","No"))</f>
        <v/>
      </c>
      <c r="H82" s="93" t="str">
        <f t="shared" si="14"/>
        <v/>
      </c>
      <c r="I82" s="93" t="str">
        <f t="shared" si="15"/>
        <v/>
      </c>
      <c r="J82" s="93" t="str">
        <f t="shared" si="16"/>
        <v/>
      </c>
      <c r="K82" s="125" t="str">
        <f>IF(OR(C82="",'Paste Data Here - Export'!BD82=""),"",1440*('Paste Data Here - Export'!BD82-C82))</f>
        <v/>
      </c>
      <c r="L82" s="93" t="str">
        <f t="shared" si="17"/>
        <v/>
      </c>
      <c r="M82" s="93" t="str">
        <f>IF(AND(L82="Yes",'Paste Data Here - Export'!BC82="SU",'Paste Data Here - Export'!EJ82&lt;&gt;"Y"),"Achieved",IF('Paste Data Here - Export'!EJ82="Y","Not applicable",(IF(AND('Patient level info'!L82="No",'Paste Data Here - Export'!BC82="SU"),"Not achieved",IF('Paste Data Here - Export'!BC82="ICH","Not applicable",IF(OR('Paste Data Here - Export'!BC82="O",'Paste Data Here - Export'!BC82="MAC"),"Not achieved",""))))))</f>
        <v/>
      </c>
      <c r="N82" s="142" t="str">
        <f>IF(B82="","",IF(OR('Paste Data Here - Export'!GN82="PERS",'Paste Data Here - Export'!GN82="TELEM"),'Paste Data Here - Export'!GK82,IF('Paste Data Here - Export'!GO82="","Not seen in person",'Paste Data Here - Export'!GO82)))</f>
        <v/>
      </c>
      <c r="O82" s="125" t="str">
        <f t="shared" si="18"/>
        <v/>
      </c>
      <c r="P82" s="126" t="str">
        <f t="shared" si="19"/>
        <v/>
      </c>
      <c r="Q82" s="95" t="str">
        <f>IF('Paste Data Here - Export'!CR82=TRUE, "Not imaged",IF('Paste Data Here - Export'!AR82="Y","Inpatient stroke",IF('Paste Data Here - Export'!BA82="","",IF('Paste Data Here - Export'!CR82="TRUE","",1440*('Paste Data Here - Export'!CP82-'Paste Data Here - Export'!BA82)))))</f>
        <v/>
      </c>
      <c r="R82" s="95" t="str">
        <f>IF('Paste Data Here - Export'!CR82=TRUE,"Not imaged",IF(OR(C82="",'Paste Data Here - Export'!CP82=""),"",1440*('Paste Data Here - Export'!CP82-C82)))</f>
        <v/>
      </c>
      <c r="S82" s="93" t="str">
        <f>IF(R82&lt;60.5,"Yes",IF('Paste Data Here - Export'!C82="","","No"))</f>
        <v/>
      </c>
      <c r="T82" s="93" t="str">
        <f t="shared" si="11"/>
        <v/>
      </c>
      <c r="U82" s="94" t="str">
        <f>IF(OR(C82="",'Paste Data Here - Export'!DF82=""),"",1440*('Paste Data Here - Export'!DF82-C82))</f>
        <v/>
      </c>
      <c r="V82" s="96" t="str">
        <f t="shared" si="20"/>
        <v/>
      </c>
      <c r="W82" s="97" t="str">
        <f>IF(B82="","",IF('Paste Data Here - Export'!KI82=TRUE,"Yes",IF('Paste Data Here - Export'!L82="","No","Yes")))</f>
        <v/>
      </c>
      <c r="X82" s="98" t="str">
        <f>IF(E82="Yes","6 Month Transfer",IF(AND(W82="Yes",'Paste Data Here - Export'!KM82="D"),"No",IF('Patient level info'!W82="Yes","Yes","")))</f>
        <v/>
      </c>
      <c r="Y82" s="91" t="str">
        <f t="shared" si="12"/>
        <v/>
      </c>
      <c r="Z82" s="99" t="str">
        <f>IF('Paste Data Here - Export'!KQ82="","",IF('Paste Data Here - Export'!KO82="","",'Paste Data Here - Export'!KN82-'Paste Data Here - Export'!KQ82))</f>
        <v/>
      </c>
      <c r="AA82" s="91" t="str">
        <f>IF(AND(W82="Yes",'Paste Data Here - Export'!KM82="D",'Paste Data Here - Export'!KO82="Y"),'Paste Data Here - Export'!KN82+'Patient level info'!AA$3,IF(AND(W82="Yes",'Paste Data Here - Export'!KM82="D",Z82&lt;0),'Paste Data Here - Export'!KQ82,IF(AND(W82="Yes",'Paste Data Here - Export'!KM82="D"),'Paste Data Here - Export'!KN82,IF(X82="Yes",'Paste Data Here - Export'!KS82,""))))</f>
        <v/>
      </c>
      <c r="AB82" s="100" t="str">
        <f>IF(W82="No","",IF('Paste Data Here - Export'!HS82="","",IF('Paste Data Here - Export'!KO82="Y",'Patient level info'!AA82-'Paste Data Here - Export'!HS82,'Paste Data Here - Export'!KQ82-'Paste Data Here - Export'!HS82)))</f>
        <v/>
      </c>
      <c r="AC82" s="100" t="str">
        <f>IF(E82="Yes","",IF(BPT!C82="Record transferred to this team",AA82-C82-(1/6),""))</f>
        <v/>
      </c>
      <c r="AD82" s="100" t="str">
        <f t="shared" si="13"/>
        <v/>
      </c>
      <c r="AE82" s="100" t="str">
        <f t="shared" si="21"/>
        <v/>
      </c>
      <c r="AF82" s="101" t="str">
        <f>IF(AE82="","",IF(Y82="Died same day","Died same day as arrival",IF(AB82="","Did not stay on SU",IF('Paste Data Here - Export'!HR82="ICH","ICU/CCU/HDU",IF(AB82&gt;AE82,100,100*AB82/AE82)))))</f>
        <v/>
      </c>
      <c r="AG82" s="82" t="str">
        <f>IF(E82="Yes","6 Month Transfer",IF(W82="No","Not locked to discharge/transfer",IF(AF82="Did not stay on SU","Not achieved as did not stay on SU",IF('Patient level info'!A82="","",IF(AND(A82=B82,M82="Achieved",P82="Achieved",AF82&gt;=90,AF82&lt;&gt;"Died same day as arrival"),"Achieved",IF(AND(A82&lt;&gt;B82,AF82&gt;=90,M82="Achieved",P82="Achieved"),"Not directly admitted by this team, but achieved criteria at previous team, and achieved 90% of stay on SU whilst at this team",IF(AF82="ICU/CCU/HDU","Admitted to ICU/CCU/HDU",IF(AF82="Died same day as arrival",AF82,IF(AND(AF82&lt;90,M82="Not achieved",P82="Not achieved"),"Not achieved as not direct to SU within 4h, not seen by a consultant within 14h, and less than 90% of stay on SU",IF(AND(AF82&lt;90,M82="Not achieved",P82="Achieved"),"Not achieved as not direct to SU within 4h and less than 90% of stay on SU",IF(AND(AF82&lt;90,M82="Achieved",P82="Not achieved"),"Not achieved as not seen by a consultant within 14h and less than 90% of stay on SU",IF(AND(AF82&gt;=90,M82="Not achieved",P82="Not achieved"),"Not achieved as not direct to SU within 4h and not seen by a consultant within 14h",IF(AND(AF82&gt;=90,M82="Achieved",P82="Not achieved"),"Not achieved as not seen by a consultant within 14h",IF(AF82&lt;90,"Not achieved as less than 90% of stay on SU","Not achieved as not direct to SU within 4h"))))))))))))))</f>
        <v/>
      </c>
    </row>
    <row r="83" spans="1:33" ht="15" customHeight="1" x14ac:dyDescent="0.25">
      <c r="A83" s="89" t="str">
        <f>IF('Paste Data Here - Export'!A83="","",'Paste Data Here - Export'!A83)</f>
        <v/>
      </c>
      <c r="B83" s="90" t="str">
        <f>IF('Paste Data Here - Export'!B83="","",'Paste Data Here - Export'!B83)</f>
        <v/>
      </c>
      <c r="C83" s="91" t="str">
        <f>IF('Paste Data Here - Export'!AR83="Y",'Paste Data Here - Export'!AS83,IF('Paste Data Here - Export'!C83="","",'Paste Data Here - Export'!BA83))</f>
        <v/>
      </c>
      <c r="D83" s="103" t="str">
        <f>IF(B83="","",IF('Paste Data Here - Export'!A83 ='Paste Data Here - Export'!B83, "Yes", "No"))</f>
        <v/>
      </c>
      <c r="E83" s="103" t="str">
        <f>IF(A83="","",IF(AND('Paste Data Here - Export'!P83="",'Paste Data Here - Export'!Q83&lt;&gt;""),"Yes","No"))</f>
        <v/>
      </c>
      <c r="F83" s="104" t="str">
        <f>IF('Paste Data Here - Export'!A83='Paste Data Here - Export'!B83,C83,IF(W83="No","",IF(E83="Yes","6 Month Transfer",'Paste Data Here - Export'!HP83)))</f>
        <v/>
      </c>
      <c r="G83" s="92" t="str">
        <f>IF(B83="","",IF(OR('Paste Data Here - Export'!KB83="Y",'Paste Data Here - Export'!GE83="Y"),"Yes","No"))</f>
        <v/>
      </c>
      <c r="H83" s="93" t="str">
        <f t="shared" si="14"/>
        <v/>
      </c>
      <c r="I83" s="93" t="str">
        <f t="shared" si="15"/>
        <v/>
      </c>
      <c r="J83" s="93" t="str">
        <f t="shared" si="16"/>
        <v/>
      </c>
      <c r="K83" s="125" t="str">
        <f>IF(OR(C83="",'Paste Data Here - Export'!BD83=""),"",1440*('Paste Data Here - Export'!BD83-C83))</f>
        <v/>
      </c>
      <c r="L83" s="93" t="str">
        <f t="shared" si="17"/>
        <v/>
      </c>
      <c r="M83" s="93" t="str">
        <f>IF(AND(L83="Yes",'Paste Data Here - Export'!BC83="SU",'Paste Data Here - Export'!EJ83&lt;&gt;"Y"),"Achieved",IF('Paste Data Here - Export'!EJ83="Y","Not applicable",(IF(AND('Patient level info'!L83="No",'Paste Data Here - Export'!BC83="SU"),"Not achieved",IF('Paste Data Here - Export'!BC83="ICH","Not applicable",IF(OR('Paste Data Here - Export'!BC83="O",'Paste Data Here - Export'!BC83="MAC"),"Not achieved",""))))))</f>
        <v/>
      </c>
      <c r="N83" s="142" t="str">
        <f>IF(B83="","",IF(OR('Paste Data Here - Export'!GN83="PERS",'Paste Data Here - Export'!GN83="TELEM"),'Paste Data Here - Export'!GK83,IF('Paste Data Here - Export'!GO83="","Not seen in person",'Paste Data Here - Export'!GO83)))</f>
        <v/>
      </c>
      <c r="O83" s="125" t="str">
        <f t="shared" si="18"/>
        <v/>
      </c>
      <c r="P83" s="126" t="str">
        <f t="shared" si="19"/>
        <v/>
      </c>
      <c r="Q83" s="95" t="str">
        <f>IF('Paste Data Here - Export'!CR83=TRUE, "Not imaged",IF('Paste Data Here - Export'!AR83="Y","Inpatient stroke",IF('Paste Data Here - Export'!BA83="","",IF('Paste Data Here - Export'!CR83="TRUE","",1440*('Paste Data Here - Export'!CP83-'Paste Data Here - Export'!BA83)))))</f>
        <v/>
      </c>
      <c r="R83" s="95" t="str">
        <f>IF('Paste Data Here - Export'!CR83=TRUE,"Not imaged",IF(OR(C83="",'Paste Data Here - Export'!CP83=""),"",1440*('Paste Data Here - Export'!CP83-C83)))</f>
        <v/>
      </c>
      <c r="S83" s="93" t="str">
        <f>IF(R83&lt;60.5,"Yes",IF('Paste Data Here - Export'!C83="","","No"))</f>
        <v/>
      </c>
      <c r="T83" s="93" t="str">
        <f t="shared" si="11"/>
        <v/>
      </c>
      <c r="U83" s="94" t="str">
        <f>IF(OR(C83="",'Paste Data Here - Export'!DF83=""),"",1440*('Paste Data Here - Export'!DF83-C83))</f>
        <v/>
      </c>
      <c r="V83" s="96" t="str">
        <f t="shared" si="20"/>
        <v/>
      </c>
      <c r="W83" s="97" t="str">
        <f>IF(B83="","",IF('Paste Data Here - Export'!KI83=TRUE,"Yes",IF('Paste Data Here - Export'!L83="","No","Yes")))</f>
        <v/>
      </c>
      <c r="X83" s="98" t="str">
        <f>IF(E83="Yes","6 Month Transfer",IF(AND(W83="Yes",'Paste Data Here - Export'!KM83="D"),"No",IF('Patient level info'!W83="Yes","Yes","")))</f>
        <v/>
      </c>
      <c r="Y83" s="91" t="str">
        <f t="shared" si="12"/>
        <v/>
      </c>
      <c r="Z83" s="99" t="str">
        <f>IF('Paste Data Here - Export'!KQ83="","",IF('Paste Data Here - Export'!KO83="","",'Paste Data Here - Export'!KN83-'Paste Data Here - Export'!KQ83))</f>
        <v/>
      </c>
      <c r="AA83" s="91" t="str">
        <f>IF(AND(W83="Yes",'Paste Data Here - Export'!KM83="D",'Paste Data Here - Export'!KO83="Y"),'Paste Data Here - Export'!KN83+'Patient level info'!AA$3,IF(AND(W83="Yes",'Paste Data Here - Export'!KM83="D",Z83&lt;0),'Paste Data Here - Export'!KQ83,IF(AND(W83="Yes",'Paste Data Here - Export'!KM83="D"),'Paste Data Here - Export'!KN83,IF(X83="Yes",'Paste Data Here - Export'!KS83,""))))</f>
        <v/>
      </c>
      <c r="AB83" s="100" t="str">
        <f>IF(W83="No","",IF('Paste Data Here - Export'!HS83="","",IF('Paste Data Here - Export'!KO83="Y",'Patient level info'!AA83-'Paste Data Here - Export'!HS83,'Paste Data Here - Export'!KQ83-'Paste Data Here - Export'!HS83)))</f>
        <v/>
      </c>
      <c r="AC83" s="100" t="str">
        <f>IF(E83="Yes","",IF(BPT!C83="Record transferred to this team",AA83-C83-(1/6),""))</f>
        <v/>
      </c>
      <c r="AD83" s="100" t="str">
        <f t="shared" si="13"/>
        <v/>
      </c>
      <c r="AE83" s="100" t="str">
        <f t="shared" si="21"/>
        <v/>
      </c>
      <c r="AF83" s="101" t="str">
        <f>IF(AE83="","",IF(Y83="Died same day","Died same day as arrival",IF(AB83="","Did not stay on SU",IF('Paste Data Here - Export'!HR83="ICH","ICU/CCU/HDU",IF(AB83&gt;AE83,100,100*AB83/AE83)))))</f>
        <v/>
      </c>
      <c r="AG83" s="82" t="str">
        <f>IF(E83="Yes","6 Month Transfer",IF(W83="No","Not locked to discharge/transfer",IF(AF83="Did not stay on SU","Not achieved as did not stay on SU",IF('Patient level info'!A83="","",IF(AND(A83=B83,M83="Achieved",P83="Achieved",AF83&gt;=90,AF83&lt;&gt;"Died same day as arrival"),"Achieved",IF(AND(A83&lt;&gt;B83,AF83&gt;=90,M83="Achieved",P83="Achieved"),"Not directly admitted by this team, but achieved criteria at previous team, and achieved 90% of stay on SU whilst at this team",IF(AF83="ICU/CCU/HDU","Admitted to ICU/CCU/HDU",IF(AF83="Died same day as arrival",AF83,IF(AND(AF83&lt;90,M83="Not achieved",P83="Not achieved"),"Not achieved as not direct to SU within 4h, not seen by a consultant within 14h, and less than 90% of stay on SU",IF(AND(AF83&lt;90,M83="Not achieved",P83="Achieved"),"Not achieved as not direct to SU within 4h and less than 90% of stay on SU",IF(AND(AF83&lt;90,M83="Achieved",P83="Not achieved"),"Not achieved as not seen by a consultant within 14h and less than 90% of stay on SU",IF(AND(AF83&gt;=90,M83="Not achieved",P83="Not achieved"),"Not achieved as not direct to SU within 4h and not seen by a consultant within 14h",IF(AND(AF83&gt;=90,M83="Achieved",P83="Not achieved"),"Not achieved as not seen by a consultant within 14h",IF(AF83&lt;90,"Not achieved as less than 90% of stay on SU","Not achieved as not direct to SU within 4h"))))))))))))))</f>
        <v/>
      </c>
    </row>
    <row r="84" spans="1:33" ht="15" customHeight="1" x14ac:dyDescent="0.25">
      <c r="A84" s="89" t="str">
        <f>IF('Paste Data Here - Export'!A84="","",'Paste Data Here - Export'!A84)</f>
        <v/>
      </c>
      <c r="B84" s="90" t="str">
        <f>IF('Paste Data Here - Export'!B84="","",'Paste Data Here - Export'!B84)</f>
        <v/>
      </c>
      <c r="C84" s="91" t="str">
        <f>IF('Paste Data Here - Export'!AR84="Y",'Paste Data Here - Export'!AS84,IF('Paste Data Here - Export'!C84="","",'Paste Data Here - Export'!BA84))</f>
        <v/>
      </c>
      <c r="D84" s="103" t="str">
        <f>IF(B84="","",IF('Paste Data Here - Export'!A84 ='Paste Data Here - Export'!B84, "Yes", "No"))</f>
        <v/>
      </c>
      <c r="E84" s="103" t="str">
        <f>IF(A84="","",IF(AND('Paste Data Here - Export'!P84="",'Paste Data Here - Export'!Q84&lt;&gt;""),"Yes","No"))</f>
        <v/>
      </c>
      <c r="F84" s="104" t="str">
        <f>IF('Paste Data Here - Export'!A84='Paste Data Here - Export'!B84,C84,IF(W84="No","",IF(E84="Yes","6 Month Transfer",'Paste Data Here - Export'!HP84)))</f>
        <v/>
      </c>
      <c r="G84" s="92" t="str">
        <f>IF(B84="","",IF(OR('Paste Data Here - Export'!KB84="Y",'Paste Data Here - Export'!GE84="Y"),"Yes","No"))</f>
        <v/>
      </c>
      <c r="H84" s="93" t="str">
        <f t="shared" si="14"/>
        <v/>
      </c>
      <c r="I84" s="93" t="str">
        <f t="shared" si="15"/>
        <v/>
      </c>
      <c r="J84" s="93" t="str">
        <f t="shared" si="16"/>
        <v/>
      </c>
      <c r="K84" s="125" t="str">
        <f>IF(OR(C84="",'Paste Data Here - Export'!BD84=""),"",1440*('Paste Data Here - Export'!BD84-C84))</f>
        <v/>
      </c>
      <c r="L84" s="93" t="str">
        <f t="shared" si="17"/>
        <v/>
      </c>
      <c r="M84" s="93" t="str">
        <f>IF(AND(L84="Yes",'Paste Data Here - Export'!BC84="SU",'Paste Data Here - Export'!EJ84&lt;&gt;"Y"),"Achieved",IF('Paste Data Here - Export'!EJ84="Y","Not applicable",(IF(AND('Patient level info'!L84="No",'Paste Data Here - Export'!BC84="SU"),"Not achieved",IF('Paste Data Here - Export'!BC84="ICH","Not applicable",IF(OR('Paste Data Here - Export'!BC84="O",'Paste Data Here - Export'!BC84="MAC"),"Not achieved",""))))))</f>
        <v/>
      </c>
      <c r="N84" s="142" t="str">
        <f>IF(B84="","",IF(OR('Paste Data Here - Export'!GN84="PERS",'Paste Data Here - Export'!GN84="TELEM"),'Paste Data Here - Export'!GK84,IF('Paste Data Here - Export'!GO84="","Not seen in person",'Paste Data Here - Export'!GO84)))</f>
        <v/>
      </c>
      <c r="O84" s="125" t="str">
        <f t="shared" si="18"/>
        <v/>
      </c>
      <c r="P84" s="126" t="str">
        <f t="shared" si="19"/>
        <v/>
      </c>
      <c r="Q84" s="95" t="str">
        <f>IF('Paste Data Here - Export'!CR84=TRUE, "Not imaged",IF('Paste Data Here - Export'!AR84="Y","Inpatient stroke",IF('Paste Data Here - Export'!BA84="","",IF('Paste Data Here - Export'!CR84="TRUE","",1440*('Paste Data Here - Export'!CP84-'Paste Data Here - Export'!BA84)))))</f>
        <v/>
      </c>
      <c r="R84" s="95" t="str">
        <f>IF('Paste Data Here - Export'!CR84=TRUE,"Not imaged",IF(OR(C84="",'Paste Data Here - Export'!CP84=""),"",1440*('Paste Data Here - Export'!CP84-C84)))</f>
        <v/>
      </c>
      <c r="S84" s="93" t="str">
        <f>IF(R84&lt;60.5,"Yes",IF('Paste Data Here - Export'!C84="","","No"))</f>
        <v/>
      </c>
      <c r="T84" s="93" t="str">
        <f t="shared" si="11"/>
        <v/>
      </c>
      <c r="U84" s="94" t="str">
        <f>IF(OR(C84="",'Paste Data Here - Export'!DF84=""),"",1440*('Paste Data Here - Export'!DF84-C84))</f>
        <v/>
      </c>
      <c r="V84" s="96" t="str">
        <f t="shared" si="20"/>
        <v/>
      </c>
      <c r="W84" s="97" t="str">
        <f>IF(B84="","",IF('Paste Data Here - Export'!KI84=TRUE,"Yes",IF('Paste Data Here - Export'!L84="","No","Yes")))</f>
        <v/>
      </c>
      <c r="X84" s="98" t="str">
        <f>IF(E84="Yes","6 Month Transfer",IF(AND(W84="Yes",'Paste Data Here - Export'!KM84="D"),"No",IF('Patient level info'!W84="Yes","Yes","")))</f>
        <v/>
      </c>
      <c r="Y84" s="91" t="str">
        <f t="shared" si="12"/>
        <v/>
      </c>
      <c r="Z84" s="99" t="str">
        <f>IF('Paste Data Here - Export'!KQ84="","",IF('Paste Data Here - Export'!KO84="","",'Paste Data Here - Export'!KN84-'Paste Data Here - Export'!KQ84))</f>
        <v/>
      </c>
      <c r="AA84" s="91" t="str">
        <f>IF(AND(W84="Yes",'Paste Data Here - Export'!KM84="D",'Paste Data Here - Export'!KO84="Y"),'Paste Data Here - Export'!KN84+'Patient level info'!AA$3,IF(AND(W84="Yes",'Paste Data Here - Export'!KM84="D",Z84&lt;0),'Paste Data Here - Export'!KQ84,IF(AND(W84="Yes",'Paste Data Here - Export'!KM84="D"),'Paste Data Here - Export'!KN84,IF(X84="Yes",'Paste Data Here - Export'!KS84,""))))</f>
        <v/>
      </c>
      <c r="AB84" s="100" t="str">
        <f>IF(W84="No","",IF('Paste Data Here - Export'!HS84="","",IF('Paste Data Here - Export'!KO84="Y",'Patient level info'!AA84-'Paste Data Here - Export'!HS84,'Paste Data Here - Export'!KQ84-'Paste Data Here - Export'!HS84)))</f>
        <v/>
      </c>
      <c r="AC84" s="100" t="str">
        <f>IF(E84="Yes","",IF(BPT!C84="Record transferred to this team",AA84-C84-(1/6),""))</f>
        <v/>
      </c>
      <c r="AD84" s="100" t="str">
        <f t="shared" si="13"/>
        <v/>
      </c>
      <c r="AE84" s="100" t="str">
        <f t="shared" si="21"/>
        <v/>
      </c>
      <c r="AF84" s="101" t="str">
        <f>IF(AE84="","",IF(Y84="Died same day","Died same day as arrival",IF(AB84="","Did not stay on SU",IF('Paste Data Here - Export'!HR84="ICH","ICU/CCU/HDU",IF(AB84&gt;AE84,100,100*AB84/AE84)))))</f>
        <v/>
      </c>
      <c r="AG84" s="82" t="str">
        <f>IF(E84="Yes","6 Month Transfer",IF(W84="No","Not locked to discharge/transfer",IF(AF84="Did not stay on SU","Not achieved as did not stay on SU",IF('Patient level info'!A84="","",IF(AND(A84=B84,M84="Achieved",P84="Achieved",AF84&gt;=90,AF84&lt;&gt;"Died same day as arrival"),"Achieved",IF(AND(A84&lt;&gt;B84,AF84&gt;=90,M84="Achieved",P84="Achieved"),"Not directly admitted by this team, but achieved criteria at previous team, and achieved 90% of stay on SU whilst at this team",IF(AF84="ICU/CCU/HDU","Admitted to ICU/CCU/HDU",IF(AF84="Died same day as arrival",AF84,IF(AND(AF84&lt;90,M84="Not achieved",P84="Not achieved"),"Not achieved as not direct to SU within 4h, not seen by a consultant within 14h, and less than 90% of stay on SU",IF(AND(AF84&lt;90,M84="Not achieved",P84="Achieved"),"Not achieved as not direct to SU within 4h and less than 90% of stay on SU",IF(AND(AF84&lt;90,M84="Achieved",P84="Not achieved"),"Not achieved as not seen by a consultant within 14h and less than 90% of stay on SU",IF(AND(AF84&gt;=90,M84="Not achieved",P84="Not achieved"),"Not achieved as not direct to SU within 4h and not seen by a consultant within 14h",IF(AND(AF84&gt;=90,M84="Achieved",P84="Not achieved"),"Not achieved as not seen by a consultant within 14h",IF(AF84&lt;90,"Not achieved as less than 90% of stay on SU","Not achieved as not direct to SU within 4h"))))))))))))))</f>
        <v/>
      </c>
    </row>
    <row r="85" spans="1:33" ht="15" customHeight="1" x14ac:dyDescent="0.25">
      <c r="A85" s="89" t="str">
        <f>IF('Paste Data Here - Export'!A85="","",'Paste Data Here - Export'!A85)</f>
        <v/>
      </c>
      <c r="B85" s="90" t="str">
        <f>IF('Paste Data Here - Export'!B85="","",'Paste Data Here - Export'!B85)</f>
        <v/>
      </c>
      <c r="C85" s="91" t="str">
        <f>IF('Paste Data Here - Export'!AR85="Y",'Paste Data Here - Export'!AS85,IF('Paste Data Here - Export'!C85="","",'Paste Data Here - Export'!BA85))</f>
        <v/>
      </c>
      <c r="D85" s="103" t="str">
        <f>IF(B85="","",IF('Paste Data Here - Export'!A85 ='Paste Data Here - Export'!B85, "Yes", "No"))</f>
        <v/>
      </c>
      <c r="E85" s="103" t="str">
        <f>IF(A85="","",IF(AND('Paste Data Here - Export'!P85="",'Paste Data Here - Export'!Q85&lt;&gt;""),"Yes","No"))</f>
        <v/>
      </c>
      <c r="F85" s="104" t="str">
        <f>IF('Paste Data Here - Export'!A85='Paste Data Here - Export'!B85,C85,IF(W85="No","",IF(E85="Yes","6 Month Transfer",'Paste Data Here - Export'!HP85)))</f>
        <v/>
      </c>
      <c r="G85" s="92" t="str">
        <f>IF(B85="","",IF(OR('Paste Data Here - Export'!KB85="Y",'Paste Data Here - Export'!GE85="Y"),"Yes","No"))</f>
        <v/>
      </c>
      <c r="H85" s="93" t="str">
        <f t="shared" si="14"/>
        <v/>
      </c>
      <c r="I85" s="93" t="str">
        <f t="shared" si="15"/>
        <v/>
      </c>
      <c r="J85" s="93" t="str">
        <f t="shared" si="16"/>
        <v/>
      </c>
      <c r="K85" s="125" t="str">
        <f>IF(OR(C85="",'Paste Data Here - Export'!BD85=""),"",1440*('Paste Data Here - Export'!BD85-C85))</f>
        <v/>
      </c>
      <c r="L85" s="93" t="str">
        <f t="shared" si="17"/>
        <v/>
      </c>
      <c r="M85" s="93" t="str">
        <f>IF(AND(L85="Yes",'Paste Data Here - Export'!BC85="SU",'Paste Data Here - Export'!EJ85&lt;&gt;"Y"),"Achieved",IF('Paste Data Here - Export'!EJ85="Y","Not applicable",(IF(AND('Patient level info'!L85="No",'Paste Data Here - Export'!BC85="SU"),"Not achieved",IF('Paste Data Here - Export'!BC85="ICH","Not applicable",IF(OR('Paste Data Here - Export'!BC85="O",'Paste Data Here - Export'!BC85="MAC"),"Not achieved",""))))))</f>
        <v/>
      </c>
      <c r="N85" s="142" t="str">
        <f>IF(B85="","",IF(OR('Paste Data Here - Export'!GN85="PERS",'Paste Data Here - Export'!GN85="TELEM"),'Paste Data Here - Export'!GK85,IF('Paste Data Here - Export'!GO85="","Not seen in person",'Paste Data Here - Export'!GO85)))</f>
        <v/>
      </c>
      <c r="O85" s="125" t="str">
        <f t="shared" si="18"/>
        <v/>
      </c>
      <c r="P85" s="126" t="str">
        <f t="shared" si="19"/>
        <v/>
      </c>
      <c r="Q85" s="95" t="str">
        <f>IF('Paste Data Here - Export'!CR85=TRUE, "Not imaged",IF('Paste Data Here - Export'!AR85="Y","Inpatient stroke",IF('Paste Data Here - Export'!BA85="","",IF('Paste Data Here - Export'!CR85="TRUE","",1440*('Paste Data Here - Export'!CP85-'Paste Data Here - Export'!BA85)))))</f>
        <v/>
      </c>
      <c r="R85" s="95" t="str">
        <f>IF('Paste Data Here - Export'!CR85=TRUE,"Not imaged",IF(OR(C85="",'Paste Data Here - Export'!CP85=""),"",1440*('Paste Data Here - Export'!CP85-C85)))</f>
        <v/>
      </c>
      <c r="S85" s="93" t="str">
        <f>IF(R85&lt;60.5,"Yes",IF('Paste Data Here - Export'!C85="","","No"))</f>
        <v/>
      </c>
      <c r="T85" s="93" t="str">
        <f t="shared" si="11"/>
        <v/>
      </c>
      <c r="U85" s="94" t="str">
        <f>IF(OR(C85="",'Paste Data Here - Export'!DF85=""),"",1440*('Paste Data Here - Export'!DF85-C85))</f>
        <v/>
      </c>
      <c r="V85" s="96" t="str">
        <f t="shared" si="20"/>
        <v/>
      </c>
      <c r="W85" s="97" t="str">
        <f>IF(B85="","",IF('Paste Data Here - Export'!KI85=TRUE,"Yes",IF('Paste Data Here - Export'!L85="","No","Yes")))</f>
        <v/>
      </c>
      <c r="X85" s="98" t="str">
        <f>IF(E85="Yes","6 Month Transfer",IF(AND(W85="Yes",'Paste Data Here - Export'!KM85="D"),"No",IF('Patient level info'!W85="Yes","Yes","")))</f>
        <v/>
      </c>
      <c r="Y85" s="91" t="str">
        <f t="shared" si="12"/>
        <v/>
      </c>
      <c r="Z85" s="99" t="str">
        <f>IF('Paste Data Here - Export'!KQ85="","",IF('Paste Data Here - Export'!KO85="","",'Paste Data Here - Export'!KN85-'Paste Data Here - Export'!KQ85))</f>
        <v/>
      </c>
      <c r="AA85" s="91" t="str">
        <f>IF(AND(W85="Yes",'Paste Data Here - Export'!KM85="D",'Paste Data Here - Export'!KO85="Y"),'Paste Data Here - Export'!KN85+'Patient level info'!AA$3,IF(AND(W85="Yes",'Paste Data Here - Export'!KM85="D",Z85&lt;0),'Paste Data Here - Export'!KQ85,IF(AND(W85="Yes",'Paste Data Here - Export'!KM85="D"),'Paste Data Here - Export'!KN85,IF(X85="Yes",'Paste Data Here - Export'!KS85,""))))</f>
        <v/>
      </c>
      <c r="AB85" s="100" t="str">
        <f>IF(W85="No","",IF('Paste Data Here - Export'!HS85="","",IF('Paste Data Here - Export'!KO85="Y",'Patient level info'!AA85-'Paste Data Here - Export'!HS85,'Paste Data Here - Export'!KQ85-'Paste Data Here - Export'!HS85)))</f>
        <v/>
      </c>
      <c r="AC85" s="100" t="str">
        <f>IF(E85="Yes","",IF(BPT!C85="Record transferred to this team",AA85-C85-(1/6),""))</f>
        <v/>
      </c>
      <c r="AD85" s="100" t="str">
        <f t="shared" si="13"/>
        <v/>
      </c>
      <c r="AE85" s="100" t="str">
        <f t="shared" si="21"/>
        <v/>
      </c>
      <c r="AF85" s="101" t="str">
        <f>IF(AE85="","",IF(Y85="Died same day","Died same day as arrival",IF(AB85="","Did not stay on SU",IF('Paste Data Here - Export'!HR85="ICH","ICU/CCU/HDU",IF(AB85&gt;AE85,100,100*AB85/AE85)))))</f>
        <v/>
      </c>
      <c r="AG85" s="82" t="str">
        <f>IF(E85="Yes","6 Month Transfer",IF(W85="No","Not locked to discharge/transfer",IF(AF85="Did not stay on SU","Not achieved as did not stay on SU",IF('Patient level info'!A85="","",IF(AND(A85=B85,M85="Achieved",P85="Achieved",AF85&gt;=90,AF85&lt;&gt;"Died same day as arrival"),"Achieved",IF(AND(A85&lt;&gt;B85,AF85&gt;=90,M85="Achieved",P85="Achieved"),"Not directly admitted by this team, but achieved criteria at previous team, and achieved 90% of stay on SU whilst at this team",IF(AF85="ICU/CCU/HDU","Admitted to ICU/CCU/HDU",IF(AF85="Died same day as arrival",AF85,IF(AND(AF85&lt;90,M85="Not achieved",P85="Not achieved"),"Not achieved as not direct to SU within 4h, not seen by a consultant within 14h, and less than 90% of stay on SU",IF(AND(AF85&lt;90,M85="Not achieved",P85="Achieved"),"Not achieved as not direct to SU within 4h and less than 90% of stay on SU",IF(AND(AF85&lt;90,M85="Achieved",P85="Not achieved"),"Not achieved as not seen by a consultant within 14h and less than 90% of stay on SU",IF(AND(AF85&gt;=90,M85="Not achieved",P85="Not achieved"),"Not achieved as not direct to SU within 4h and not seen by a consultant within 14h",IF(AND(AF85&gt;=90,M85="Achieved",P85="Not achieved"),"Not achieved as not seen by a consultant within 14h",IF(AF85&lt;90,"Not achieved as less than 90% of stay on SU","Not achieved as not direct to SU within 4h"))))))))))))))</f>
        <v/>
      </c>
    </row>
    <row r="86" spans="1:33" ht="15" customHeight="1" x14ac:dyDescent="0.25">
      <c r="A86" s="89" t="str">
        <f>IF('Paste Data Here - Export'!A86="","",'Paste Data Here - Export'!A86)</f>
        <v/>
      </c>
      <c r="B86" s="90" t="str">
        <f>IF('Paste Data Here - Export'!B86="","",'Paste Data Here - Export'!B86)</f>
        <v/>
      </c>
      <c r="C86" s="91" t="str">
        <f>IF('Paste Data Here - Export'!AR86="Y",'Paste Data Here - Export'!AS86,IF('Paste Data Here - Export'!C86="","",'Paste Data Here - Export'!BA86))</f>
        <v/>
      </c>
      <c r="D86" s="103" t="str">
        <f>IF(B86="","",IF('Paste Data Here - Export'!A86 ='Paste Data Here - Export'!B86, "Yes", "No"))</f>
        <v/>
      </c>
      <c r="E86" s="103" t="str">
        <f>IF(A86="","",IF(AND('Paste Data Here - Export'!P86="",'Paste Data Here - Export'!Q86&lt;&gt;""),"Yes","No"))</f>
        <v/>
      </c>
      <c r="F86" s="104" t="str">
        <f>IF('Paste Data Here - Export'!A86='Paste Data Here - Export'!B86,C86,IF(W86="No","",IF(E86="Yes","6 Month Transfer",'Paste Data Here - Export'!HP86)))</f>
        <v/>
      </c>
      <c r="G86" s="92" t="str">
        <f>IF(B86="","",IF(OR('Paste Data Here - Export'!KB86="Y",'Paste Data Here - Export'!GE86="Y"),"Yes","No"))</f>
        <v/>
      </c>
      <c r="H86" s="93" t="str">
        <f t="shared" si="14"/>
        <v/>
      </c>
      <c r="I86" s="93" t="str">
        <f t="shared" si="15"/>
        <v/>
      </c>
      <c r="J86" s="93" t="str">
        <f t="shared" si="16"/>
        <v/>
      </c>
      <c r="K86" s="125" t="str">
        <f>IF(OR(C86="",'Paste Data Here - Export'!BD86=""),"",1440*('Paste Data Here - Export'!BD86-C86))</f>
        <v/>
      </c>
      <c r="L86" s="93" t="str">
        <f t="shared" si="17"/>
        <v/>
      </c>
      <c r="M86" s="93" t="str">
        <f>IF(AND(L86="Yes",'Paste Data Here - Export'!BC86="SU",'Paste Data Here - Export'!EJ86&lt;&gt;"Y"),"Achieved",IF('Paste Data Here - Export'!EJ86="Y","Not applicable",(IF(AND('Patient level info'!L86="No",'Paste Data Here - Export'!BC86="SU"),"Not achieved",IF('Paste Data Here - Export'!BC86="ICH","Not applicable",IF(OR('Paste Data Here - Export'!BC86="O",'Paste Data Here - Export'!BC86="MAC"),"Not achieved",""))))))</f>
        <v/>
      </c>
      <c r="N86" s="142" t="str">
        <f>IF(B86="","",IF(OR('Paste Data Here - Export'!GN86="PERS",'Paste Data Here - Export'!GN86="TELEM"),'Paste Data Here - Export'!GK86,IF('Paste Data Here - Export'!GO86="","Not seen in person",'Paste Data Here - Export'!GO86)))</f>
        <v/>
      </c>
      <c r="O86" s="125" t="str">
        <f t="shared" si="18"/>
        <v/>
      </c>
      <c r="P86" s="126" t="str">
        <f t="shared" si="19"/>
        <v/>
      </c>
      <c r="Q86" s="95" t="str">
        <f>IF('Paste Data Here - Export'!CR86=TRUE, "Not imaged",IF('Paste Data Here - Export'!AR86="Y","Inpatient stroke",IF('Paste Data Here - Export'!BA86="","",IF('Paste Data Here - Export'!CR86="TRUE","",1440*('Paste Data Here - Export'!CP86-'Paste Data Here - Export'!BA86)))))</f>
        <v/>
      </c>
      <c r="R86" s="95" t="str">
        <f>IF('Paste Data Here - Export'!CR86=TRUE,"Not imaged",IF(OR(C86="",'Paste Data Here - Export'!CP86=""),"",1440*('Paste Data Here - Export'!CP86-C86)))</f>
        <v/>
      </c>
      <c r="S86" s="93" t="str">
        <f>IF(R86&lt;60.5,"Yes",IF('Paste Data Here - Export'!C86="","","No"))</f>
        <v/>
      </c>
      <c r="T86" s="93" t="str">
        <f t="shared" si="11"/>
        <v/>
      </c>
      <c r="U86" s="94" t="str">
        <f>IF(OR(C86="",'Paste Data Here - Export'!DF86=""),"",1440*('Paste Data Here - Export'!DF86-C86))</f>
        <v/>
      </c>
      <c r="V86" s="96" t="str">
        <f t="shared" si="20"/>
        <v/>
      </c>
      <c r="W86" s="97" t="str">
        <f>IF(B86="","",IF('Paste Data Here - Export'!KI86=TRUE,"Yes",IF('Paste Data Here - Export'!L86="","No","Yes")))</f>
        <v/>
      </c>
      <c r="X86" s="98" t="str">
        <f>IF(E86="Yes","6 Month Transfer",IF(AND(W86="Yes",'Paste Data Here - Export'!KM86="D"),"No",IF('Patient level info'!W86="Yes","Yes","")))</f>
        <v/>
      </c>
      <c r="Y86" s="91" t="str">
        <f t="shared" si="12"/>
        <v/>
      </c>
      <c r="Z86" s="99" t="str">
        <f>IF('Paste Data Here - Export'!KQ86="","",IF('Paste Data Here - Export'!KO86="","",'Paste Data Here - Export'!KN86-'Paste Data Here - Export'!KQ86))</f>
        <v/>
      </c>
      <c r="AA86" s="91" t="str">
        <f>IF(AND(W86="Yes",'Paste Data Here - Export'!KM86="D",'Paste Data Here - Export'!KO86="Y"),'Paste Data Here - Export'!KN86+'Patient level info'!AA$3,IF(AND(W86="Yes",'Paste Data Here - Export'!KM86="D",Z86&lt;0),'Paste Data Here - Export'!KQ86,IF(AND(W86="Yes",'Paste Data Here - Export'!KM86="D"),'Paste Data Here - Export'!KN86,IF(X86="Yes",'Paste Data Here - Export'!KS86,""))))</f>
        <v/>
      </c>
      <c r="AB86" s="100" t="str">
        <f>IF(W86="No","",IF('Paste Data Here - Export'!HS86="","",IF('Paste Data Here - Export'!KO86="Y",'Patient level info'!AA86-'Paste Data Here - Export'!HS86,'Paste Data Here - Export'!KQ86-'Paste Data Here - Export'!HS86)))</f>
        <v/>
      </c>
      <c r="AC86" s="100" t="str">
        <f>IF(E86="Yes","",IF(BPT!C86="Record transferred to this team",AA86-C86-(1/6),""))</f>
        <v/>
      </c>
      <c r="AD86" s="100" t="str">
        <f t="shared" si="13"/>
        <v/>
      </c>
      <c r="AE86" s="100" t="str">
        <f t="shared" si="21"/>
        <v/>
      </c>
      <c r="AF86" s="101" t="str">
        <f>IF(AE86="","",IF(Y86="Died same day","Died same day as arrival",IF(AB86="","Did not stay on SU",IF('Paste Data Here - Export'!HR86="ICH","ICU/CCU/HDU",IF(AB86&gt;AE86,100,100*AB86/AE86)))))</f>
        <v/>
      </c>
      <c r="AG86" s="82" t="str">
        <f>IF(E86="Yes","6 Month Transfer",IF(W86="No","Not locked to discharge/transfer",IF(AF86="Did not stay on SU","Not achieved as did not stay on SU",IF('Patient level info'!A86="","",IF(AND(A86=B86,M86="Achieved",P86="Achieved",AF86&gt;=90,AF86&lt;&gt;"Died same day as arrival"),"Achieved",IF(AND(A86&lt;&gt;B86,AF86&gt;=90,M86="Achieved",P86="Achieved"),"Not directly admitted by this team, but achieved criteria at previous team, and achieved 90% of stay on SU whilst at this team",IF(AF86="ICU/CCU/HDU","Admitted to ICU/CCU/HDU",IF(AF86="Died same day as arrival",AF86,IF(AND(AF86&lt;90,M86="Not achieved",P86="Not achieved"),"Not achieved as not direct to SU within 4h, not seen by a consultant within 14h, and less than 90% of stay on SU",IF(AND(AF86&lt;90,M86="Not achieved",P86="Achieved"),"Not achieved as not direct to SU within 4h and less than 90% of stay on SU",IF(AND(AF86&lt;90,M86="Achieved",P86="Not achieved"),"Not achieved as not seen by a consultant within 14h and less than 90% of stay on SU",IF(AND(AF86&gt;=90,M86="Not achieved",P86="Not achieved"),"Not achieved as not direct to SU within 4h and not seen by a consultant within 14h",IF(AND(AF86&gt;=90,M86="Achieved",P86="Not achieved"),"Not achieved as not seen by a consultant within 14h",IF(AF86&lt;90,"Not achieved as less than 90% of stay on SU","Not achieved as not direct to SU within 4h"))))))))))))))</f>
        <v/>
      </c>
    </row>
    <row r="87" spans="1:33" ht="15" customHeight="1" x14ac:dyDescent="0.25">
      <c r="A87" s="89" t="str">
        <f>IF('Paste Data Here - Export'!A87="","",'Paste Data Here - Export'!A87)</f>
        <v/>
      </c>
      <c r="B87" s="90" t="str">
        <f>IF('Paste Data Here - Export'!B87="","",'Paste Data Here - Export'!B87)</f>
        <v/>
      </c>
      <c r="C87" s="91" t="str">
        <f>IF('Paste Data Here - Export'!AR87="Y",'Paste Data Here - Export'!AS87,IF('Paste Data Here - Export'!C87="","",'Paste Data Here - Export'!BA87))</f>
        <v/>
      </c>
      <c r="D87" s="103" t="str">
        <f>IF(B87="","",IF('Paste Data Here - Export'!A87 ='Paste Data Here - Export'!B87, "Yes", "No"))</f>
        <v/>
      </c>
      <c r="E87" s="103" t="str">
        <f>IF(A87="","",IF(AND('Paste Data Here - Export'!P87="",'Paste Data Here - Export'!Q87&lt;&gt;""),"Yes","No"))</f>
        <v/>
      </c>
      <c r="F87" s="104" t="str">
        <f>IF('Paste Data Here - Export'!A87='Paste Data Here - Export'!B87,C87,IF(W87="No","",IF(E87="Yes","6 Month Transfer",'Paste Data Here - Export'!HP87)))</f>
        <v/>
      </c>
      <c r="G87" s="92" t="str">
        <f>IF(B87="","",IF(OR('Paste Data Here - Export'!KB87="Y",'Paste Data Here - Export'!GE87="Y"),"Yes","No"))</f>
        <v/>
      </c>
      <c r="H87" s="93" t="str">
        <f t="shared" si="14"/>
        <v/>
      </c>
      <c r="I87" s="93" t="str">
        <f t="shared" si="15"/>
        <v/>
      </c>
      <c r="J87" s="93" t="str">
        <f t="shared" si="16"/>
        <v/>
      </c>
      <c r="K87" s="125" t="str">
        <f>IF(OR(C87="",'Paste Data Here - Export'!BD87=""),"",1440*('Paste Data Here - Export'!BD87-C87))</f>
        <v/>
      </c>
      <c r="L87" s="93" t="str">
        <f t="shared" si="17"/>
        <v/>
      </c>
      <c r="M87" s="93" t="str">
        <f>IF(AND(L87="Yes",'Paste Data Here - Export'!BC87="SU",'Paste Data Here - Export'!EJ87&lt;&gt;"Y"),"Achieved",IF('Paste Data Here - Export'!EJ87="Y","Not applicable",(IF(AND('Patient level info'!L87="No",'Paste Data Here - Export'!BC87="SU"),"Not achieved",IF('Paste Data Here - Export'!BC87="ICH","Not applicable",IF(OR('Paste Data Here - Export'!BC87="O",'Paste Data Here - Export'!BC87="MAC"),"Not achieved",""))))))</f>
        <v/>
      </c>
      <c r="N87" s="142" t="str">
        <f>IF(B87="","",IF(OR('Paste Data Here - Export'!GN87="PERS",'Paste Data Here - Export'!GN87="TELEM"),'Paste Data Here - Export'!GK87,IF('Paste Data Here - Export'!GO87="","Not seen in person",'Paste Data Here - Export'!GO87)))</f>
        <v/>
      </c>
      <c r="O87" s="125" t="str">
        <f t="shared" si="18"/>
        <v/>
      </c>
      <c r="P87" s="126" t="str">
        <f t="shared" si="19"/>
        <v/>
      </c>
      <c r="Q87" s="95" t="str">
        <f>IF('Paste Data Here - Export'!CR87=TRUE, "Not imaged",IF('Paste Data Here - Export'!AR87="Y","Inpatient stroke",IF('Paste Data Here - Export'!BA87="","",IF('Paste Data Here - Export'!CR87="TRUE","",1440*('Paste Data Here - Export'!CP87-'Paste Data Here - Export'!BA87)))))</f>
        <v/>
      </c>
      <c r="R87" s="95" t="str">
        <f>IF('Paste Data Here - Export'!CR87=TRUE,"Not imaged",IF(OR(C87="",'Paste Data Here - Export'!CP87=""),"",1440*('Paste Data Here - Export'!CP87-C87)))</f>
        <v/>
      </c>
      <c r="S87" s="93" t="str">
        <f>IF(R87&lt;60.5,"Yes",IF('Paste Data Here - Export'!C87="","","No"))</f>
        <v/>
      </c>
      <c r="T87" s="93" t="str">
        <f t="shared" si="11"/>
        <v/>
      </c>
      <c r="U87" s="94" t="str">
        <f>IF(OR(C87="",'Paste Data Here - Export'!DF87=""),"",1440*('Paste Data Here - Export'!DF87-C87))</f>
        <v/>
      </c>
      <c r="V87" s="96" t="str">
        <f t="shared" si="20"/>
        <v/>
      </c>
      <c r="W87" s="97" t="str">
        <f>IF(B87="","",IF('Paste Data Here - Export'!KI87=TRUE,"Yes",IF('Paste Data Here - Export'!L87="","No","Yes")))</f>
        <v/>
      </c>
      <c r="X87" s="98" t="str">
        <f>IF(E87="Yes","6 Month Transfer",IF(AND(W87="Yes",'Paste Data Here - Export'!KM87="D"),"No",IF('Patient level info'!W87="Yes","Yes","")))</f>
        <v/>
      </c>
      <c r="Y87" s="91" t="str">
        <f t="shared" si="12"/>
        <v/>
      </c>
      <c r="Z87" s="99" t="str">
        <f>IF('Paste Data Here - Export'!KQ87="","",IF('Paste Data Here - Export'!KO87="","",'Paste Data Here - Export'!KN87-'Paste Data Here - Export'!KQ87))</f>
        <v/>
      </c>
      <c r="AA87" s="91" t="str">
        <f>IF(AND(W87="Yes",'Paste Data Here - Export'!KM87="D",'Paste Data Here - Export'!KO87="Y"),'Paste Data Here - Export'!KN87+'Patient level info'!AA$3,IF(AND(W87="Yes",'Paste Data Here - Export'!KM87="D",Z87&lt;0),'Paste Data Here - Export'!KQ87,IF(AND(W87="Yes",'Paste Data Here - Export'!KM87="D"),'Paste Data Here - Export'!KN87,IF(X87="Yes",'Paste Data Here - Export'!KS87,""))))</f>
        <v/>
      </c>
      <c r="AB87" s="100" t="str">
        <f>IF(W87="No","",IF('Paste Data Here - Export'!HS87="","",IF('Paste Data Here - Export'!KO87="Y",'Patient level info'!AA87-'Paste Data Here - Export'!HS87,'Paste Data Here - Export'!KQ87-'Paste Data Here - Export'!HS87)))</f>
        <v/>
      </c>
      <c r="AC87" s="100" t="str">
        <f>IF(E87="Yes","",IF(BPT!C87="Record transferred to this team",AA87-C87-(1/6),""))</f>
        <v/>
      </c>
      <c r="AD87" s="100" t="str">
        <f t="shared" si="13"/>
        <v/>
      </c>
      <c r="AE87" s="100" t="str">
        <f t="shared" si="21"/>
        <v/>
      </c>
      <c r="AF87" s="101" t="str">
        <f>IF(AE87="","",IF(Y87="Died same day","Died same day as arrival",IF(AB87="","Did not stay on SU",IF('Paste Data Here - Export'!HR87="ICH","ICU/CCU/HDU",IF(AB87&gt;AE87,100,100*AB87/AE87)))))</f>
        <v/>
      </c>
      <c r="AG87" s="82" t="str">
        <f>IF(E87="Yes","6 Month Transfer",IF(W87="No","Not locked to discharge/transfer",IF(AF87="Did not stay on SU","Not achieved as did not stay on SU",IF('Patient level info'!A87="","",IF(AND(A87=B87,M87="Achieved",P87="Achieved",AF87&gt;=90,AF87&lt;&gt;"Died same day as arrival"),"Achieved",IF(AND(A87&lt;&gt;B87,AF87&gt;=90,M87="Achieved",P87="Achieved"),"Not directly admitted by this team, but achieved criteria at previous team, and achieved 90% of stay on SU whilst at this team",IF(AF87="ICU/CCU/HDU","Admitted to ICU/CCU/HDU",IF(AF87="Died same day as arrival",AF87,IF(AND(AF87&lt;90,M87="Not achieved",P87="Not achieved"),"Not achieved as not direct to SU within 4h, not seen by a consultant within 14h, and less than 90% of stay on SU",IF(AND(AF87&lt;90,M87="Not achieved",P87="Achieved"),"Not achieved as not direct to SU within 4h and less than 90% of stay on SU",IF(AND(AF87&lt;90,M87="Achieved",P87="Not achieved"),"Not achieved as not seen by a consultant within 14h and less than 90% of stay on SU",IF(AND(AF87&gt;=90,M87="Not achieved",P87="Not achieved"),"Not achieved as not direct to SU within 4h and not seen by a consultant within 14h",IF(AND(AF87&gt;=90,M87="Achieved",P87="Not achieved"),"Not achieved as not seen by a consultant within 14h",IF(AF87&lt;90,"Not achieved as less than 90% of stay on SU","Not achieved as not direct to SU within 4h"))))))))))))))</f>
        <v/>
      </c>
    </row>
    <row r="88" spans="1:33" ht="15" customHeight="1" x14ac:dyDescent="0.25">
      <c r="A88" s="89" t="str">
        <f>IF('Paste Data Here - Export'!A88="","",'Paste Data Here - Export'!A88)</f>
        <v/>
      </c>
      <c r="B88" s="90" t="str">
        <f>IF('Paste Data Here - Export'!B88="","",'Paste Data Here - Export'!B88)</f>
        <v/>
      </c>
      <c r="C88" s="91" t="str">
        <f>IF('Paste Data Here - Export'!AR88="Y",'Paste Data Here - Export'!AS88,IF('Paste Data Here - Export'!C88="","",'Paste Data Here - Export'!BA88))</f>
        <v/>
      </c>
      <c r="D88" s="103" t="str">
        <f>IF(B88="","",IF('Paste Data Here - Export'!A88 ='Paste Data Here - Export'!B88, "Yes", "No"))</f>
        <v/>
      </c>
      <c r="E88" s="103" t="str">
        <f>IF(A88="","",IF(AND('Paste Data Here - Export'!P88="",'Paste Data Here - Export'!Q88&lt;&gt;""),"Yes","No"))</f>
        <v/>
      </c>
      <c r="F88" s="104" t="str">
        <f>IF('Paste Data Here - Export'!A88='Paste Data Here - Export'!B88,C88,IF(W88="No","",IF(E88="Yes","6 Month Transfer",'Paste Data Here - Export'!HP88)))</f>
        <v/>
      </c>
      <c r="G88" s="92" t="str">
        <f>IF(B88="","",IF(OR('Paste Data Here - Export'!KB88="Y",'Paste Data Here - Export'!GE88="Y"),"Yes","No"))</f>
        <v/>
      </c>
      <c r="H88" s="93" t="str">
        <f t="shared" si="14"/>
        <v/>
      </c>
      <c r="I88" s="93" t="str">
        <f t="shared" si="15"/>
        <v/>
      </c>
      <c r="J88" s="93" t="str">
        <f t="shared" si="16"/>
        <v/>
      </c>
      <c r="K88" s="125" t="str">
        <f>IF(OR(C88="",'Paste Data Here - Export'!BD88=""),"",1440*('Paste Data Here - Export'!BD88-C88))</f>
        <v/>
      </c>
      <c r="L88" s="93" t="str">
        <f t="shared" si="17"/>
        <v/>
      </c>
      <c r="M88" s="93" t="str">
        <f>IF(AND(L88="Yes",'Paste Data Here - Export'!BC88="SU",'Paste Data Here - Export'!EJ88&lt;&gt;"Y"),"Achieved",IF('Paste Data Here - Export'!EJ88="Y","Not applicable",(IF(AND('Patient level info'!L88="No",'Paste Data Here - Export'!BC88="SU"),"Not achieved",IF('Paste Data Here - Export'!BC88="ICH","Not applicable",IF(OR('Paste Data Here - Export'!BC88="O",'Paste Data Here - Export'!BC88="MAC"),"Not achieved",""))))))</f>
        <v/>
      </c>
      <c r="N88" s="142" t="str">
        <f>IF(B88="","",IF(OR('Paste Data Here - Export'!GN88="PERS",'Paste Data Here - Export'!GN88="TELEM"),'Paste Data Here - Export'!GK88,IF('Paste Data Here - Export'!GO88="","Not seen in person",'Paste Data Here - Export'!GO88)))</f>
        <v/>
      </c>
      <c r="O88" s="125" t="str">
        <f t="shared" si="18"/>
        <v/>
      </c>
      <c r="P88" s="126" t="str">
        <f t="shared" si="19"/>
        <v/>
      </c>
      <c r="Q88" s="95" t="str">
        <f>IF('Paste Data Here - Export'!CR88=TRUE, "Not imaged",IF('Paste Data Here - Export'!AR88="Y","Inpatient stroke",IF('Paste Data Here - Export'!BA88="","",IF('Paste Data Here - Export'!CR88="TRUE","",1440*('Paste Data Here - Export'!CP88-'Paste Data Here - Export'!BA88)))))</f>
        <v/>
      </c>
      <c r="R88" s="95" t="str">
        <f>IF('Paste Data Here - Export'!CR88=TRUE,"Not imaged",IF(OR(C88="",'Paste Data Here - Export'!CP88=""),"",1440*('Paste Data Here - Export'!CP88-C88)))</f>
        <v/>
      </c>
      <c r="S88" s="93" t="str">
        <f>IF(R88&lt;60.5,"Yes",IF('Paste Data Here - Export'!C88="","","No"))</f>
        <v/>
      </c>
      <c r="T88" s="93" t="str">
        <f t="shared" si="11"/>
        <v/>
      </c>
      <c r="U88" s="94" t="str">
        <f>IF(OR(C88="",'Paste Data Here - Export'!DF88=""),"",1440*('Paste Data Here - Export'!DF88-C88))</f>
        <v/>
      </c>
      <c r="V88" s="96" t="str">
        <f t="shared" si="20"/>
        <v/>
      </c>
      <c r="W88" s="97" t="str">
        <f>IF(B88="","",IF('Paste Data Here - Export'!KI88=TRUE,"Yes",IF('Paste Data Here - Export'!L88="","No","Yes")))</f>
        <v/>
      </c>
      <c r="X88" s="98" t="str">
        <f>IF(E88="Yes","6 Month Transfer",IF(AND(W88="Yes",'Paste Data Here - Export'!KM88="D"),"No",IF('Patient level info'!W88="Yes","Yes","")))</f>
        <v/>
      </c>
      <c r="Y88" s="91" t="str">
        <f t="shared" si="12"/>
        <v/>
      </c>
      <c r="Z88" s="99" t="str">
        <f>IF('Paste Data Here - Export'!KQ88="","",IF('Paste Data Here - Export'!KO88="","",'Paste Data Here - Export'!KN88-'Paste Data Here - Export'!KQ88))</f>
        <v/>
      </c>
      <c r="AA88" s="91" t="str">
        <f>IF(AND(W88="Yes",'Paste Data Here - Export'!KM88="D",'Paste Data Here - Export'!KO88="Y"),'Paste Data Here - Export'!KN88+'Patient level info'!AA$3,IF(AND(W88="Yes",'Paste Data Here - Export'!KM88="D",Z88&lt;0),'Paste Data Here - Export'!KQ88,IF(AND(W88="Yes",'Paste Data Here - Export'!KM88="D"),'Paste Data Here - Export'!KN88,IF(X88="Yes",'Paste Data Here - Export'!KS88,""))))</f>
        <v/>
      </c>
      <c r="AB88" s="100" t="str">
        <f>IF(W88="No","",IF('Paste Data Here - Export'!HS88="","",IF('Paste Data Here - Export'!KO88="Y",'Patient level info'!AA88-'Paste Data Here - Export'!HS88,'Paste Data Here - Export'!KQ88-'Paste Data Here - Export'!HS88)))</f>
        <v/>
      </c>
      <c r="AC88" s="100" t="str">
        <f>IF(E88="Yes","",IF(BPT!C88="Record transferred to this team",AA88-C88-(1/6),""))</f>
        <v/>
      </c>
      <c r="AD88" s="100" t="str">
        <f t="shared" si="13"/>
        <v/>
      </c>
      <c r="AE88" s="100" t="str">
        <f t="shared" si="21"/>
        <v/>
      </c>
      <c r="AF88" s="101" t="str">
        <f>IF(AE88="","",IF(Y88="Died same day","Died same day as arrival",IF(AB88="","Did not stay on SU",IF('Paste Data Here - Export'!HR88="ICH","ICU/CCU/HDU",IF(AB88&gt;AE88,100,100*AB88/AE88)))))</f>
        <v/>
      </c>
      <c r="AG88" s="82" t="str">
        <f>IF(E88="Yes","6 Month Transfer",IF(W88="No","Not locked to discharge/transfer",IF(AF88="Did not stay on SU","Not achieved as did not stay on SU",IF('Patient level info'!A88="","",IF(AND(A88=B88,M88="Achieved",P88="Achieved",AF88&gt;=90,AF88&lt;&gt;"Died same day as arrival"),"Achieved",IF(AND(A88&lt;&gt;B88,AF88&gt;=90,M88="Achieved",P88="Achieved"),"Not directly admitted by this team, but achieved criteria at previous team, and achieved 90% of stay on SU whilst at this team",IF(AF88="ICU/CCU/HDU","Admitted to ICU/CCU/HDU",IF(AF88="Died same day as arrival",AF88,IF(AND(AF88&lt;90,M88="Not achieved",P88="Not achieved"),"Not achieved as not direct to SU within 4h, not seen by a consultant within 14h, and less than 90% of stay on SU",IF(AND(AF88&lt;90,M88="Not achieved",P88="Achieved"),"Not achieved as not direct to SU within 4h and less than 90% of stay on SU",IF(AND(AF88&lt;90,M88="Achieved",P88="Not achieved"),"Not achieved as not seen by a consultant within 14h and less than 90% of stay on SU",IF(AND(AF88&gt;=90,M88="Not achieved",P88="Not achieved"),"Not achieved as not direct to SU within 4h and not seen by a consultant within 14h",IF(AND(AF88&gt;=90,M88="Achieved",P88="Not achieved"),"Not achieved as not seen by a consultant within 14h",IF(AF88&lt;90,"Not achieved as less than 90% of stay on SU","Not achieved as not direct to SU within 4h"))))))))))))))</f>
        <v/>
      </c>
    </row>
    <row r="89" spans="1:33" ht="15" customHeight="1" x14ac:dyDescent="0.25">
      <c r="A89" s="89" t="str">
        <f>IF('Paste Data Here - Export'!A89="","",'Paste Data Here - Export'!A89)</f>
        <v/>
      </c>
      <c r="B89" s="90" t="str">
        <f>IF('Paste Data Here - Export'!B89="","",'Paste Data Here - Export'!B89)</f>
        <v/>
      </c>
      <c r="C89" s="91" t="str">
        <f>IF('Paste Data Here - Export'!AR89="Y",'Paste Data Here - Export'!AS89,IF('Paste Data Here - Export'!C89="","",'Paste Data Here - Export'!BA89))</f>
        <v/>
      </c>
      <c r="D89" s="103" t="str">
        <f>IF(B89="","",IF('Paste Data Here - Export'!A89 ='Paste Data Here - Export'!B89, "Yes", "No"))</f>
        <v/>
      </c>
      <c r="E89" s="103" t="str">
        <f>IF(A89="","",IF(AND('Paste Data Here - Export'!P89="",'Paste Data Here - Export'!Q89&lt;&gt;""),"Yes","No"))</f>
        <v/>
      </c>
      <c r="F89" s="104" t="str">
        <f>IF('Paste Data Here - Export'!A89='Paste Data Here - Export'!B89,C89,IF(W89="No","",IF(E89="Yes","6 Month Transfer",'Paste Data Here - Export'!HP89)))</f>
        <v/>
      </c>
      <c r="G89" s="92" t="str">
        <f>IF(B89="","",IF(OR('Paste Data Here - Export'!KB89="Y",'Paste Data Here - Export'!GE89="Y"),"Yes","No"))</f>
        <v/>
      </c>
      <c r="H89" s="93" t="str">
        <f t="shared" si="14"/>
        <v/>
      </c>
      <c r="I89" s="93" t="str">
        <f t="shared" si="15"/>
        <v/>
      </c>
      <c r="J89" s="93" t="str">
        <f t="shared" si="16"/>
        <v/>
      </c>
      <c r="K89" s="125" t="str">
        <f>IF(OR(C89="",'Paste Data Here - Export'!BD89=""),"",1440*('Paste Data Here - Export'!BD89-C89))</f>
        <v/>
      </c>
      <c r="L89" s="93" t="str">
        <f t="shared" si="17"/>
        <v/>
      </c>
      <c r="M89" s="93" t="str">
        <f>IF(AND(L89="Yes",'Paste Data Here - Export'!BC89="SU",'Paste Data Here - Export'!EJ89&lt;&gt;"Y"),"Achieved",IF('Paste Data Here - Export'!EJ89="Y","Not applicable",(IF(AND('Patient level info'!L89="No",'Paste Data Here - Export'!BC89="SU"),"Not achieved",IF('Paste Data Here - Export'!BC89="ICH","Not applicable",IF(OR('Paste Data Here - Export'!BC89="O",'Paste Data Here - Export'!BC89="MAC"),"Not achieved",""))))))</f>
        <v/>
      </c>
      <c r="N89" s="142" t="str">
        <f>IF(B89="","",IF(OR('Paste Data Here - Export'!GN89="PERS",'Paste Data Here - Export'!GN89="TELEM"),'Paste Data Here - Export'!GK89,IF('Paste Data Here - Export'!GO89="","Not seen in person",'Paste Data Here - Export'!GO89)))</f>
        <v/>
      </c>
      <c r="O89" s="125" t="str">
        <f t="shared" si="18"/>
        <v/>
      </c>
      <c r="P89" s="126" t="str">
        <f t="shared" si="19"/>
        <v/>
      </c>
      <c r="Q89" s="95" t="str">
        <f>IF('Paste Data Here - Export'!CR89=TRUE, "Not imaged",IF('Paste Data Here - Export'!AR89="Y","Inpatient stroke",IF('Paste Data Here - Export'!BA89="","",IF('Paste Data Here - Export'!CR89="TRUE","",1440*('Paste Data Here - Export'!CP89-'Paste Data Here - Export'!BA89)))))</f>
        <v/>
      </c>
      <c r="R89" s="95" t="str">
        <f>IF('Paste Data Here - Export'!CR89=TRUE,"Not imaged",IF(OR(C89="",'Paste Data Here - Export'!CP89=""),"",1440*('Paste Data Here - Export'!CP89-C89)))</f>
        <v/>
      </c>
      <c r="S89" s="93" t="str">
        <f>IF(R89&lt;60.5,"Yes",IF('Paste Data Here - Export'!C89="","","No"))</f>
        <v/>
      </c>
      <c r="T89" s="93" t="str">
        <f t="shared" si="11"/>
        <v/>
      </c>
      <c r="U89" s="94" t="str">
        <f>IF(OR(C89="",'Paste Data Here - Export'!DF89=""),"",1440*('Paste Data Here - Export'!DF89-C89))</f>
        <v/>
      </c>
      <c r="V89" s="96" t="str">
        <f t="shared" si="20"/>
        <v/>
      </c>
      <c r="W89" s="97" t="str">
        <f>IF(B89="","",IF('Paste Data Here - Export'!KI89=TRUE,"Yes",IF('Paste Data Here - Export'!L89="","No","Yes")))</f>
        <v/>
      </c>
      <c r="X89" s="98" t="str">
        <f>IF(E89="Yes","6 Month Transfer",IF(AND(W89="Yes",'Paste Data Here - Export'!KM89="D"),"No",IF('Patient level info'!W89="Yes","Yes","")))</f>
        <v/>
      </c>
      <c r="Y89" s="91" t="str">
        <f t="shared" si="12"/>
        <v/>
      </c>
      <c r="Z89" s="99" t="str">
        <f>IF('Paste Data Here - Export'!KQ89="","",IF('Paste Data Here - Export'!KO89="","",'Paste Data Here - Export'!KN89-'Paste Data Here - Export'!KQ89))</f>
        <v/>
      </c>
      <c r="AA89" s="91" t="str">
        <f>IF(AND(W89="Yes",'Paste Data Here - Export'!KM89="D",'Paste Data Here - Export'!KO89="Y"),'Paste Data Here - Export'!KN89+'Patient level info'!AA$3,IF(AND(W89="Yes",'Paste Data Here - Export'!KM89="D",Z89&lt;0),'Paste Data Here - Export'!KQ89,IF(AND(W89="Yes",'Paste Data Here - Export'!KM89="D"),'Paste Data Here - Export'!KN89,IF(X89="Yes",'Paste Data Here - Export'!KS89,""))))</f>
        <v/>
      </c>
      <c r="AB89" s="100" t="str">
        <f>IF(W89="No","",IF('Paste Data Here - Export'!HS89="","",IF('Paste Data Here - Export'!KO89="Y",'Patient level info'!AA89-'Paste Data Here - Export'!HS89,'Paste Data Here - Export'!KQ89-'Paste Data Here - Export'!HS89)))</f>
        <v/>
      </c>
      <c r="AC89" s="100" t="str">
        <f>IF(E89="Yes","",IF(BPT!C89="Record transferred to this team",AA89-C89-(1/6),""))</f>
        <v/>
      </c>
      <c r="AD89" s="100" t="str">
        <f t="shared" si="13"/>
        <v/>
      </c>
      <c r="AE89" s="100" t="str">
        <f t="shared" si="21"/>
        <v/>
      </c>
      <c r="AF89" s="101" t="str">
        <f>IF(AE89="","",IF(Y89="Died same day","Died same day as arrival",IF(AB89="","Did not stay on SU",IF('Paste Data Here - Export'!HR89="ICH","ICU/CCU/HDU",IF(AB89&gt;AE89,100,100*AB89/AE89)))))</f>
        <v/>
      </c>
      <c r="AG89" s="82" t="str">
        <f>IF(E89="Yes","6 Month Transfer",IF(W89="No","Not locked to discharge/transfer",IF(AF89="Did not stay on SU","Not achieved as did not stay on SU",IF('Patient level info'!A89="","",IF(AND(A89=B89,M89="Achieved",P89="Achieved",AF89&gt;=90,AF89&lt;&gt;"Died same day as arrival"),"Achieved",IF(AND(A89&lt;&gt;B89,AF89&gt;=90,M89="Achieved",P89="Achieved"),"Not directly admitted by this team, but achieved criteria at previous team, and achieved 90% of stay on SU whilst at this team",IF(AF89="ICU/CCU/HDU","Admitted to ICU/CCU/HDU",IF(AF89="Died same day as arrival",AF89,IF(AND(AF89&lt;90,M89="Not achieved",P89="Not achieved"),"Not achieved as not direct to SU within 4h, not seen by a consultant within 14h, and less than 90% of stay on SU",IF(AND(AF89&lt;90,M89="Not achieved",P89="Achieved"),"Not achieved as not direct to SU within 4h and less than 90% of stay on SU",IF(AND(AF89&lt;90,M89="Achieved",P89="Not achieved"),"Not achieved as not seen by a consultant within 14h and less than 90% of stay on SU",IF(AND(AF89&gt;=90,M89="Not achieved",P89="Not achieved"),"Not achieved as not direct to SU within 4h and not seen by a consultant within 14h",IF(AND(AF89&gt;=90,M89="Achieved",P89="Not achieved"),"Not achieved as not seen by a consultant within 14h",IF(AF89&lt;90,"Not achieved as less than 90% of stay on SU","Not achieved as not direct to SU within 4h"))))))))))))))</f>
        <v/>
      </c>
    </row>
    <row r="90" spans="1:33" ht="15" customHeight="1" x14ac:dyDescent="0.25">
      <c r="A90" s="89" t="str">
        <f>IF('Paste Data Here - Export'!A90="","",'Paste Data Here - Export'!A90)</f>
        <v/>
      </c>
      <c r="B90" s="90" t="str">
        <f>IF('Paste Data Here - Export'!B90="","",'Paste Data Here - Export'!B90)</f>
        <v/>
      </c>
      <c r="C90" s="91" t="str">
        <f>IF('Paste Data Here - Export'!AR90="Y",'Paste Data Here - Export'!AS90,IF('Paste Data Here - Export'!C90="","",'Paste Data Here - Export'!BA90))</f>
        <v/>
      </c>
      <c r="D90" s="103" t="str">
        <f>IF(B90="","",IF('Paste Data Here - Export'!A90 ='Paste Data Here - Export'!B90, "Yes", "No"))</f>
        <v/>
      </c>
      <c r="E90" s="103" t="str">
        <f>IF(A90="","",IF(AND('Paste Data Here - Export'!P90="",'Paste Data Here - Export'!Q90&lt;&gt;""),"Yes","No"))</f>
        <v/>
      </c>
      <c r="F90" s="104" t="str">
        <f>IF('Paste Data Here - Export'!A90='Paste Data Here - Export'!B90,C90,IF(W90="No","",IF(E90="Yes","6 Month Transfer",'Paste Data Here - Export'!HP90)))</f>
        <v/>
      </c>
      <c r="G90" s="92" t="str">
        <f>IF(B90="","",IF(OR('Paste Data Here - Export'!KB90="Y",'Paste Data Here - Export'!GE90="Y"),"Yes","No"))</f>
        <v/>
      </c>
      <c r="H90" s="93" t="str">
        <f t="shared" si="14"/>
        <v/>
      </c>
      <c r="I90" s="93" t="str">
        <f t="shared" si="15"/>
        <v/>
      </c>
      <c r="J90" s="93" t="str">
        <f t="shared" si="16"/>
        <v/>
      </c>
      <c r="K90" s="125" t="str">
        <f>IF(OR(C90="",'Paste Data Here - Export'!BD90=""),"",1440*('Paste Data Here - Export'!BD90-C90))</f>
        <v/>
      </c>
      <c r="L90" s="93" t="str">
        <f t="shared" si="17"/>
        <v/>
      </c>
      <c r="M90" s="93" t="str">
        <f>IF(AND(L90="Yes",'Paste Data Here - Export'!BC90="SU",'Paste Data Here - Export'!EJ90&lt;&gt;"Y"),"Achieved",IF('Paste Data Here - Export'!EJ90="Y","Not applicable",(IF(AND('Patient level info'!L90="No",'Paste Data Here - Export'!BC90="SU"),"Not achieved",IF('Paste Data Here - Export'!BC90="ICH","Not applicable",IF(OR('Paste Data Here - Export'!BC90="O",'Paste Data Here - Export'!BC90="MAC"),"Not achieved",""))))))</f>
        <v/>
      </c>
      <c r="N90" s="142" t="str">
        <f>IF(B90="","",IF(OR('Paste Data Here - Export'!GN90="PERS",'Paste Data Here - Export'!GN90="TELEM"),'Paste Data Here - Export'!GK90,IF('Paste Data Here - Export'!GO90="","Not seen in person",'Paste Data Here - Export'!GO90)))</f>
        <v/>
      </c>
      <c r="O90" s="125" t="str">
        <f t="shared" si="18"/>
        <v/>
      </c>
      <c r="P90" s="126" t="str">
        <f t="shared" si="19"/>
        <v/>
      </c>
      <c r="Q90" s="95" t="str">
        <f>IF('Paste Data Here - Export'!CR90=TRUE, "Not imaged",IF('Paste Data Here - Export'!AR90="Y","Inpatient stroke",IF('Paste Data Here - Export'!BA90="","",IF('Paste Data Here - Export'!CR90="TRUE","",1440*('Paste Data Here - Export'!CP90-'Paste Data Here - Export'!BA90)))))</f>
        <v/>
      </c>
      <c r="R90" s="95" t="str">
        <f>IF('Paste Data Here - Export'!CR90=TRUE,"Not imaged",IF(OR(C90="",'Paste Data Here - Export'!CP90=""),"",1440*('Paste Data Here - Export'!CP90-C90)))</f>
        <v/>
      </c>
      <c r="S90" s="93" t="str">
        <f>IF(R90&lt;60.5,"Yes",IF('Paste Data Here - Export'!C90="","","No"))</f>
        <v/>
      </c>
      <c r="T90" s="93" t="str">
        <f t="shared" si="11"/>
        <v/>
      </c>
      <c r="U90" s="94" t="str">
        <f>IF(OR(C90="",'Paste Data Here - Export'!DF90=""),"",1440*('Paste Data Here - Export'!DF90-C90))</f>
        <v/>
      </c>
      <c r="V90" s="96" t="str">
        <f t="shared" si="20"/>
        <v/>
      </c>
      <c r="W90" s="97" t="str">
        <f>IF(B90="","",IF('Paste Data Here - Export'!KI90=TRUE,"Yes",IF('Paste Data Here - Export'!L90="","No","Yes")))</f>
        <v/>
      </c>
      <c r="X90" s="98" t="str">
        <f>IF(E90="Yes","6 Month Transfer",IF(AND(W90="Yes",'Paste Data Here - Export'!KM90="D"),"No",IF('Patient level info'!W90="Yes","Yes","")))</f>
        <v/>
      </c>
      <c r="Y90" s="91" t="str">
        <f t="shared" si="12"/>
        <v/>
      </c>
      <c r="Z90" s="99" t="str">
        <f>IF('Paste Data Here - Export'!KQ90="","",IF('Paste Data Here - Export'!KO90="","",'Paste Data Here - Export'!KN90-'Paste Data Here - Export'!KQ90))</f>
        <v/>
      </c>
      <c r="AA90" s="91" t="str">
        <f>IF(AND(W90="Yes",'Paste Data Here - Export'!KM90="D",'Paste Data Here - Export'!KO90="Y"),'Paste Data Here - Export'!KN90+'Patient level info'!AA$3,IF(AND(W90="Yes",'Paste Data Here - Export'!KM90="D",Z90&lt;0),'Paste Data Here - Export'!KQ90,IF(AND(W90="Yes",'Paste Data Here - Export'!KM90="D"),'Paste Data Here - Export'!KN90,IF(X90="Yes",'Paste Data Here - Export'!KS90,""))))</f>
        <v/>
      </c>
      <c r="AB90" s="100" t="str">
        <f>IF(W90="No","",IF('Paste Data Here - Export'!HS90="","",IF('Paste Data Here - Export'!KO90="Y",'Patient level info'!AA90-'Paste Data Here - Export'!HS90,'Paste Data Here - Export'!KQ90-'Paste Data Here - Export'!HS90)))</f>
        <v/>
      </c>
      <c r="AC90" s="100" t="str">
        <f>IF(E90="Yes","",IF(BPT!C90="Record transferred to this team",AA90-C90-(1/6),""))</f>
        <v/>
      </c>
      <c r="AD90" s="100" t="str">
        <f t="shared" si="13"/>
        <v/>
      </c>
      <c r="AE90" s="100" t="str">
        <f t="shared" si="21"/>
        <v/>
      </c>
      <c r="AF90" s="101" t="str">
        <f>IF(AE90="","",IF(Y90="Died same day","Died same day as arrival",IF(AB90="","Did not stay on SU",IF('Paste Data Here - Export'!HR90="ICH","ICU/CCU/HDU",IF(AB90&gt;AE90,100,100*AB90/AE90)))))</f>
        <v/>
      </c>
      <c r="AG90" s="82" t="str">
        <f>IF(E90="Yes","6 Month Transfer",IF(W90="No","Not locked to discharge/transfer",IF(AF90="Did not stay on SU","Not achieved as did not stay on SU",IF('Patient level info'!A90="","",IF(AND(A90=B90,M90="Achieved",P90="Achieved",AF90&gt;=90,AF90&lt;&gt;"Died same day as arrival"),"Achieved",IF(AND(A90&lt;&gt;B90,AF90&gt;=90,M90="Achieved",P90="Achieved"),"Not directly admitted by this team, but achieved criteria at previous team, and achieved 90% of stay on SU whilst at this team",IF(AF90="ICU/CCU/HDU","Admitted to ICU/CCU/HDU",IF(AF90="Died same day as arrival",AF90,IF(AND(AF90&lt;90,M90="Not achieved",P90="Not achieved"),"Not achieved as not direct to SU within 4h, not seen by a consultant within 14h, and less than 90% of stay on SU",IF(AND(AF90&lt;90,M90="Not achieved",P90="Achieved"),"Not achieved as not direct to SU within 4h and less than 90% of stay on SU",IF(AND(AF90&lt;90,M90="Achieved",P90="Not achieved"),"Not achieved as not seen by a consultant within 14h and less than 90% of stay on SU",IF(AND(AF90&gt;=90,M90="Not achieved",P90="Not achieved"),"Not achieved as not direct to SU within 4h and not seen by a consultant within 14h",IF(AND(AF90&gt;=90,M90="Achieved",P90="Not achieved"),"Not achieved as not seen by a consultant within 14h",IF(AF90&lt;90,"Not achieved as less than 90% of stay on SU","Not achieved as not direct to SU within 4h"))))))))))))))</f>
        <v/>
      </c>
    </row>
    <row r="91" spans="1:33" ht="15" customHeight="1" x14ac:dyDescent="0.25">
      <c r="A91" s="89" t="str">
        <f>IF('Paste Data Here - Export'!A91="","",'Paste Data Here - Export'!A91)</f>
        <v/>
      </c>
      <c r="B91" s="90" t="str">
        <f>IF('Paste Data Here - Export'!B91="","",'Paste Data Here - Export'!B91)</f>
        <v/>
      </c>
      <c r="C91" s="91" t="str">
        <f>IF('Paste Data Here - Export'!AR91="Y",'Paste Data Here - Export'!AS91,IF('Paste Data Here - Export'!C91="","",'Paste Data Here - Export'!BA91))</f>
        <v/>
      </c>
      <c r="D91" s="103" t="str">
        <f>IF(B91="","",IF('Paste Data Here - Export'!A91 ='Paste Data Here - Export'!B91, "Yes", "No"))</f>
        <v/>
      </c>
      <c r="E91" s="103" t="str">
        <f>IF(A91="","",IF(AND('Paste Data Here - Export'!P91="",'Paste Data Here - Export'!Q91&lt;&gt;""),"Yes","No"))</f>
        <v/>
      </c>
      <c r="F91" s="104" t="str">
        <f>IF('Paste Data Here - Export'!A91='Paste Data Here - Export'!B91,C91,IF(W91="No","",IF(E91="Yes","6 Month Transfer",'Paste Data Here - Export'!HP91)))</f>
        <v/>
      </c>
      <c r="G91" s="92" t="str">
        <f>IF(B91="","",IF(OR('Paste Data Here - Export'!KB91="Y",'Paste Data Here - Export'!GE91="Y"),"Yes","No"))</f>
        <v/>
      </c>
      <c r="H91" s="93" t="str">
        <f t="shared" si="14"/>
        <v/>
      </c>
      <c r="I91" s="93" t="str">
        <f t="shared" si="15"/>
        <v/>
      </c>
      <c r="J91" s="93" t="str">
        <f t="shared" si="16"/>
        <v/>
      </c>
      <c r="K91" s="125" t="str">
        <f>IF(OR(C91="",'Paste Data Here - Export'!BD91=""),"",1440*('Paste Data Here - Export'!BD91-C91))</f>
        <v/>
      </c>
      <c r="L91" s="93" t="str">
        <f t="shared" si="17"/>
        <v/>
      </c>
      <c r="M91" s="93" t="str">
        <f>IF(AND(L91="Yes",'Paste Data Here - Export'!BC91="SU",'Paste Data Here - Export'!EJ91&lt;&gt;"Y"),"Achieved",IF('Paste Data Here - Export'!EJ91="Y","Not applicable",(IF(AND('Patient level info'!L91="No",'Paste Data Here - Export'!BC91="SU"),"Not achieved",IF('Paste Data Here - Export'!BC91="ICH","Not applicable",IF(OR('Paste Data Here - Export'!BC91="O",'Paste Data Here - Export'!BC91="MAC"),"Not achieved",""))))))</f>
        <v/>
      </c>
      <c r="N91" s="142" t="str">
        <f>IF(B91="","",IF(OR('Paste Data Here - Export'!GN91="PERS",'Paste Data Here - Export'!GN91="TELEM"),'Paste Data Here - Export'!GK91,IF('Paste Data Here - Export'!GO91="","Not seen in person",'Paste Data Here - Export'!GO91)))</f>
        <v/>
      </c>
      <c r="O91" s="125" t="str">
        <f t="shared" si="18"/>
        <v/>
      </c>
      <c r="P91" s="126" t="str">
        <f t="shared" si="19"/>
        <v/>
      </c>
      <c r="Q91" s="95" t="str">
        <f>IF('Paste Data Here - Export'!CR91=TRUE, "Not imaged",IF('Paste Data Here - Export'!AR91="Y","Inpatient stroke",IF('Paste Data Here - Export'!BA91="","",IF('Paste Data Here - Export'!CR91="TRUE","",1440*('Paste Data Here - Export'!CP91-'Paste Data Here - Export'!BA91)))))</f>
        <v/>
      </c>
      <c r="R91" s="95" t="str">
        <f>IF('Paste Data Here - Export'!CR91=TRUE,"Not imaged",IF(OR(C91="",'Paste Data Here - Export'!CP91=""),"",1440*('Paste Data Here - Export'!CP91-C91)))</f>
        <v/>
      </c>
      <c r="S91" s="93" t="str">
        <f>IF(R91&lt;60.5,"Yes",IF('Paste Data Here - Export'!C91="","","No"))</f>
        <v/>
      </c>
      <c r="T91" s="93" t="str">
        <f t="shared" si="11"/>
        <v/>
      </c>
      <c r="U91" s="94" t="str">
        <f>IF(OR(C91="",'Paste Data Here - Export'!DF91=""),"",1440*('Paste Data Here - Export'!DF91-C91))</f>
        <v/>
      </c>
      <c r="V91" s="96" t="str">
        <f t="shared" si="20"/>
        <v/>
      </c>
      <c r="W91" s="97" t="str">
        <f>IF(B91="","",IF('Paste Data Here - Export'!KI91=TRUE,"Yes",IF('Paste Data Here - Export'!L91="","No","Yes")))</f>
        <v/>
      </c>
      <c r="X91" s="98" t="str">
        <f>IF(E91="Yes","6 Month Transfer",IF(AND(W91="Yes",'Paste Data Here - Export'!KM91="D"),"No",IF('Patient level info'!W91="Yes","Yes","")))</f>
        <v/>
      </c>
      <c r="Y91" s="91" t="str">
        <f t="shared" si="12"/>
        <v/>
      </c>
      <c r="Z91" s="99" t="str">
        <f>IF('Paste Data Here - Export'!KQ91="","",IF('Paste Data Here - Export'!KO91="","",'Paste Data Here - Export'!KN91-'Paste Data Here - Export'!KQ91))</f>
        <v/>
      </c>
      <c r="AA91" s="91" t="str">
        <f>IF(AND(W91="Yes",'Paste Data Here - Export'!KM91="D",'Paste Data Here - Export'!KO91="Y"),'Paste Data Here - Export'!KN91+'Patient level info'!AA$3,IF(AND(W91="Yes",'Paste Data Here - Export'!KM91="D",Z91&lt;0),'Paste Data Here - Export'!KQ91,IF(AND(W91="Yes",'Paste Data Here - Export'!KM91="D"),'Paste Data Here - Export'!KN91,IF(X91="Yes",'Paste Data Here - Export'!KS91,""))))</f>
        <v/>
      </c>
      <c r="AB91" s="100" t="str">
        <f>IF(W91="No","",IF('Paste Data Here - Export'!HS91="","",IF('Paste Data Here - Export'!KO91="Y",'Patient level info'!AA91-'Paste Data Here - Export'!HS91,'Paste Data Here - Export'!KQ91-'Paste Data Here - Export'!HS91)))</f>
        <v/>
      </c>
      <c r="AC91" s="100" t="str">
        <f>IF(E91="Yes","",IF(BPT!C91="Record transferred to this team",AA91-C91-(1/6),""))</f>
        <v/>
      </c>
      <c r="AD91" s="100" t="str">
        <f t="shared" si="13"/>
        <v/>
      </c>
      <c r="AE91" s="100" t="str">
        <f t="shared" si="21"/>
        <v/>
      </c>
      <c r="AF91" s="101" t="str">
        <f>IF(AE91="","",IF(Y91="Died same day","Died same day as arrival",IF(AB91="","Did not stay on SU",IF('Paste Data Here - Export'!HR91="ICH","ICU/CCU/HDU",IF(AB91&gt;AE91,100,100*AB91/AE91)))))</f>
        <v/>
      </c>
      <c r="AG91" s="82" t="str">
        <f>IF(E91="Yes","6 Month Transfer",IF(W91="No","Not locked to discharge/transfer",IF(AF91="Did not stay on SU","Not achieved as did not stay on SU",IF('Patient level info'!A91="","",IF(AND(A91=B91,M91="Achieved",P91="Achieved",AF91&gt;=90,AF91&lt;&gt;"Died same day as arrival"),"Achieved",IF(AND(A91&lt;&gt;B91,AF91&gt;=90,M91="Achieved",P91="Achieved"),"Not directly admitted by this team, but achieved criteria at previous team, and achieved 90% of stay on SU whilst at this team",IF(AF91="ICU/CCU/HDU","Admitted to ICU/CCU/HDU",IF(AF91="Died same day as arrival",AF91,IF(AND(AF91&lt;90,M91="Not achieved",P91="Not achieved"),"Not achieved as not direct to SU within 4h, not seen by a consultant within 14h, and less than 90% of stay on SU",IF(AND(AF91&lt;90,M91="Not achieved",P91="Achieved"),"Not achieved as not direct to SU within 4h and less than 90% of stay on SU",IF(AND(AF91&lt;90,M91="Achieved",P91="Not achieved"),"Not achieved as not seen by a consultant within 14h and less than 90% of stay on SU",IF(AND(AF91&gt;=90,M91="Not achieved",P91="Not achieved"),"Not achieved as not direct to SU within 4h and not seen by a consultant within 14h",IF(AND(AF91&gt;=90,M91="Achieved",P91="Not achieved"),"Not achieved as not seen by a consultant within 14h",IF(AF91&lt;90,"Not achieved as less than 90% of stay on SU","Not achieved as not direct to SU within 4h"))))))))))))))</f>
        <v/>
      </c>
    </row>
    <row r="92" spans="1:33" ht="15" customHeight="1" x14ac:dyDescent="0.25">
      <c r="A92" s="89" t="str">
        <f>IF('Paste Data Here - Export'!A92="","",'Paste Data Here - Export'!A92)</f>
        <v/>
      </c>
      <c r="B92" s="90" t="str">
        <f>IF('Paste Data Here - Export'!B92="","",'Paste Data Here - Export'!B92)</f>
        <v/>
      </c>
      <c r="C92" s="91" t="str">
        <f>IF('Paste Data Here - Export'!AR92="Y",'Paste Data Here - Export'!AS92,IF('Paste Data Here - Export'!C92="","",'Paste Data Here - Export'!BA92))</f>
        <v/>
      </c>
      <c r="D92" s="103" t="str">
        <f>IF(B92="","",IF('Paste Data Here - Export'!A92 ='Paste Data Here - Export'!B92, "Yes", "No"))</f>
        <v/>
      </c>
      <c r="E92" s="103" t="str">
        <f>IF(A92="","",IF(AND('Paste Data Here - Export'!P92="",'Paste Data Here - Export'!Q92&lt;&gt;""),"Yes","No"))</f>
        <v/>
      </c>
      <c r="F92" s="104" t="str">
        <f>IF('Paste Data Here - Export'!A92='Paste Data Here - Export'!B92,C92,IF(W92="No","",IF(E92="Yes","6 Month Transfer",'Paste Data Here - Export'!HP92)))</f>
        <v/>
      </c>
      <c r="G92" s="92" t="str">
        <f>IF(B92="","",IF(OR('Paste Data Here - Export'!KB92="Y",'Paste Data Here - Export'!GE92="Y"),"Yes","No"))</f>
        <v/>
      </c>
      <c r="H92" s="93" t="str">
        <f t="shared" si="14"/>
        <v/>
      </c>
      <c r="I92" s="93" t="str">
        <f t="shared" si="15"/>
        <v/>
      </c>
      <c r="J92" s="93" t="str">
        <f t="shared" si="16"/>
        <v/>
      </c>
      <c r="K92" s="125" t="str">
        <f>IF(OR(C92="",'Paste Data Here - Export'!BD92=""),"",1440*('Paste Data Here - Export'!BD92-C92))</f>
        <v/>
      </c>
      <c r="L92" s="93" t="str">
        <f t="shared" si="17"/>
        <v/>
      </c>
      <c r="M92" s="93" t="str">
        <f>IF(AND(L92="Yes",'Paste Data Here - Export'!BC92="SU",'Paste Data Here - Export'!EJ92&lt;&gt;"Y"),"Achieved",IF('Paste Data Here - Export'!EJ92="Y","Not applicable",(IF(AND('Patient level info'!L92="No",'Paste Data Here - Export'!BC92="SU"),"Not achieved",IF('Paste Data Here - Export'!BC92="ICH","Not applicable",IF(OR('Paste Data Here - Export'!BC92="O",'Paste Data Here - Export'!BC92="MAC"),"Not achieved",""))))))</f>
        <v/>
      </c>
      <c r="N92" s="142" t="str">
        <f>IF(B92="","",IF(OR('Paste Data Here - Export'!GN92="PERS",'Paste Data Here - Export'!GN92="TELEM"),'Paste Data Here - Export'!GK92,IF('Paste Data Here - Export'!GO92="","Not seen in person",'Paste Data Here - Export'!GO92)))</f>
        <v/>
      </c>
      <c r="O92" s="125" t="str">
        <f t="shared" si="18"/>
        <v/>
      </c>
      <c r="P92" s="126" t="str">
        <f t="shared" si="19"/>
        <v/>
      </c>
      <c r="Q92" s="95" t="str">
        <f>IF('Paste Data Here - Export'!CR92=TRUE, "Not imaged",IF('Paste Data Here - Export'!AR92="Y","Inpatient stroke",IF('Paste Data Here - Export'!BA92="","",IF('Paste Data Here - Export'!CR92="TRUE","",1440*('Paste Data Here - Export'!CP92-'Paste Data Here - Export'!BA92)))))</f>
        <v/>
      </c>
      <c r="R92" s="95" t="str">
        <f>IF('Paste Data Here - Export'!CR92=TRUE,"Not imaged",IF(OR(C92="",'Paste Data Here - Export'!CP92=""),"",1440*('Paste Data Here - Export'!CP92-C92)))</f>
        <v/>
      </c>
      <c r="S92" s="93" t="str">
        <f>IF(R92&lt;60.5,"Yes",IF('Paste Data Here - Export'!C92="","","No"))</f>
        <v/>
      </c>
      <c r="T92" s="93" t="str">
        <f t="shared" si="11"/>
        <v/>
      </c>
      <c r="U92" s="94" t="str">
        <f>IF(OR(C92="",'Paste Data Here - Export'!DF92=""),"",1440*('Paste Data Here - Export'!DF92-C92))</f>
        <v/>
      </c>
      <c r="V92" s="96" t="str">
        <f t="shared" si="20"/>
        <v/>
      </c>
      <c r="W92" s="97" t="str">
        <f>IF(B92="","",IF('Paste Data Here - Export'!KI92=TRUE,"Yes",IF('Paste Data Here - Export'!L92="","No","Yes")))</f>
        <v/>
      </c>
      <c r="X92" s="98" t="str">
        <f>IF(E92="Yes","6 Month Transfer",IF(AND(W92="Yes",'Paste Data Here - Export'!KM92="D"),"No",IF('Patient level info'!W92="Yes","Yes","")))</f>
        <v/>
      </c>
      <c r="Y92" s="91" t="str">
        <f t="shared" si="12"/>
        <v/>
      </c>
      <c r="Z92" s="99" t="str">
        <f>IF('Paste Data Here - Export'!KQ92="","",IF('Paste Data Here - Export'!KO92="","",'Paste Data Here - Export'!KN92-'Paste Data Here - Export'!KQ92))</f>
        <v/>
      </c>
      <c r="AA92" s="91" t="str">
        <f>IF(AND(W92="Yes",'Paste Data Here - Export'!KM92="D",'Paste Data Here - Export'!KO92="Y"),'Paste Data Here - Export'!KN92+'Patient level info'!AA$3,IF(AND(W92="Yes",'Paste Data Here - Export'!KM92="D",Z92&lt;0),'Paste Data Here - Export'!KQ92,IF(AND(W92="Yes",'Paste Data Here - Export'!KM92="D"),'Paste Data Here - Export'!KN92,IF(X92="Yes",'Paste Data Here - Export'!KS92,""))))</f>
        <v/>
      </c>
      <c r="AB92" s="100" t="str">
        <f>IF(W92="No","",IF('Paste Data Here - Export'!HS92="","",IF('Paste Data Here - Export'!KO92="Y",'Patient level info'!AA92-'Paste Data Here - Export'!HS92,'Paste Data Here - Export'!KQ92-'Paste Data Here - Export'!HS92)))</f>
        <v/>
      </c>
      <c r="AC92" s="100" t="str">
        <f>IF(E92="Yes","",IF(BPT!C92="Record transferred to this team",AA92-C92-(1/6),""))</f>
        <v/>
      </c>
      <c r="AD92" s="100" t="str">
        <f t="shared" si="13"/>
        <v/>
      </c>
      <c r="AE92" s="100" t="str">
        <f t="shared" si="21"/>
        <v/>
      </c>
      <c r="AF92" s="101" t="str">
        <f>IF(AE92="","",IF(Y92="Died same day","Died same day as arrival",IF(AB92="","Did not stay on SU",IF('Paste Data Here - Export'!HR92="ICH","ICU/CCU/HDU",IF(AB92&gt;AE92,100,100*AB92/AE92)))))</f>
        <v/>
      </c>
      <c r="AG92" s="82" t="str">
        <f>IF(E92="Yes","6 Month Transfer",IF(W92="No","Not locked to discharge/transfer",IF(AF92="Did not stay on SU","Not achieved as did not stay on SU",IF('Patient level info'!A92="","",IF(AND(A92=B92,M92="Achieved",P92="Achieved",AF92&gt;=90,AF92&lt;&gt;"Died same day as arrival"),"Achieved",IF(AND(A92&lt;&gt;B92,AF92&gt;=90,M92="Achieved",P92="Achieved"),"Not directly admitted by this team, but achieved criteria at previous team, and achieved 90% of stay on SU whilst at this team",IF(AF92="ICU/CCU/HDU","Admitted to ICU/CCU/HDU",IF(AF92="Died same day as arrival",AF92,IF(AND(AF92&lt;90,M92="Not achieved",P92="Not achieved"),"Not achieved as not direct to SU within 4h, not seen by a consultant within 14h, and less than 90% of stay on SU",IF(AND(AF92&lt;90,M92="Not achieved",P92="Achieved"),"Not achieved as not direct to SU within 4h and less than 90% of stay on SU",IF(AND(AF92&lt;90,M92="Achieved",P92="Not achieved"),"Not achieved as not seen by a consultant within 14h and less than 90% of stay on SU",IF(AND(AF92&gt;=90,M92="Not achieved",P92="Not achieved"),"Not achieved as not direct to SU within 4h and not seen by a consultant within 14h",IF(AND(AF92&gt;=90,M92="Achieved",P92="Not achieved"),"Not achieved as not seen by a consultant within 14h",IF(AF92&lt;90,"Not achieved as less than 90% of stay on SU","Not achieved as not direct to SU within 4h"))))))))))))))</f>
        <v/>
      </c>
    </row>
    <row r="93" spans="1:33" ht="15" customHeight="1" x14ac:dyDescent="0.25">
      <c r="A93" s="89" t="str">
        <f>IF('Paste Data Here - Export'!A93="","",'Paste Data Here - Export'!A93)</f>
        <v/>
      </c>
      <c r="B93" s="90" t="str">
        <f>IF('Paste Data Here - Export'!B93="","",'Paste Data Here - Export'!B93)</f>
        <v/>
      </c>
      <c r="C93" s="91" t="str">
        <f>IF('Paste Data Here - Export'!AR93="Y",'Paste Data Here - Export'!AS93,IF('Paste Data Here - Export'!C93="","",'Paste Data Here - Export'!BA93))</f>
        <v/>
      </c>
      <c r="D93" s="103" t="str">
        <f>IF(B93="","",IF('Paste Data Here - Export'!A93 ='Paste Data Here - Export'!B93, "Yes", "No"))</f>
        <v/>
      </c>
      <c r="E93" s="103" t="str">
        <f>IF(A93="","",IF(AND('Paste Data Here - Export'!P93="",'Paste Data Here - Export'!Q93&lt;&gt;""),"Yes","No"))</f>
        <v/>
      </c>
      <c r="F93" s="104" t="str">
        <f>IF('Paste Data Here - Export'!A93='Paste Data Here - Export'!B93,C93,IF(W93="No","",IF(E93="Yes","6 Month Transfer",'Paste Data Here - Export'!HP93)))</f>
        <v/>
      </c>
      <c r="G93" s="92" t="str">
        <f>IF(B93="","",IF(OR('Paste Data Here - Export'!KB93="Y",'Paste Data Here - Export'!GE93="Y"),"Yes","No"))</f>
        <v/>
      </c>
      <c r="H93" s="93" t="str">
        <f t="shared" si="14"/>
        <v/>
      </c>
      <c r="I93" s="93" t="str">
        <f t="shared" si="15"/>
        <v/>
      </c>
      <c r="J93" s="93" t="str">
        <f t="shared" si="16"/>
        <v/>
      </c>
      <c r="K93" s="125" t="str">
        <f>IF(OR(C93="",'Paste Data Here - Export'!BD93=""),"",1440*('Paste Data Here - Export'!BD93-C93))</f>
        <v/>
      </c>
      <c r="L93" s="93" t="str">
        <f t="shared" si="17"/>
        <v/>
      </c>
      <c r="M93" s="93" t="str">
        <f>IF(AND(L93="Yes",'Paste Data Here - Export'!BC93="SU",'Paste Data Here - Export'!EJ93&lt;&gt;"Y"),"Achieved",IF('Paste Data Here - Export'!EJ93="Y","Not applicable",(IF(AND('Patient level info'!L93="No",'Paste Data Here - Export'!BC93="SU"),"Not achieved",IF('Paste Data Here - Export'!BC93="ICH","Not applicable",IF(OR('Paste Data Here - Export'!BC93="O",'Paste Data Here - Export'!BC93="MAC"),"Not achieved",""))))))</f>
        <v/>
      </c>
      <c r="N93" s="142" t="str">
        <f>IF(B93="","",IF(OR('Paste Data Here - Export'!GN93="PERS",'Paste Data Here - Export'!GN93="TELEM"),'Paste Data Here - Export'!GK93,IF('Paste Data Here - Export'!GO93="","Not seen in person",'Paste Data Here - Export'!GO93)))</f>
        <v/>
      </c>
      <c r="O93" s="125" t="str">
        <f t="shared" si="18"/>
        <v/>
      </c>
      <c r="P93" s="126" t="str">
        <f t="shared" si="19"/>
        <v/>
      </c>
      <c r="Q93" s="95" t="str">
        <f>IF('Paste Data Here - Export'!CR93=TRUE, "Not imaged",IF('Paste Data Here - Export'!AR93="Y","Inpatient stroke",IF('Paste Data Here - Export'!BA93="","",IF('Paste Data Here - Export'!CR93="TRUE","",1440*('Paste Data Here - Export'!CP93-'Paste Data Here - Export'!BA93)))))</f>
        <v/>
      </c>
      <c r="R93" s="95" t="str">
        <f>IF('Paste Data Here - Export'!CR93=TRUE,"Not imaged",IF(OR(C93="",'Paste Data Here - Export'!CP93=""),"",1440*('Paste Data Here - Export'!CP93-C93)))</f>
        <v/>
      </c>
      <c r="S93" s="93" t="str">
        <f>IF(R93&lt;60.5,"Yes",IF('Paste Data Here - Export'!C93="","","No"))</f>
        <v/>
      </c>
      <c r="T93" s="93" t="str">
        <f t="shared" si="11"/>
        <v/>
      </c>
      <c r="U93" s="94" t="str">
        <f>IF(OR(C93="",'Paste Data Here - Export'!DF93=""),"",1440*('Paste Data Here - Export'!DF93-C93))</f>
        <v/>
      </c>
      <c r="V93" s="96" t="str">
        <f t="shared" si="20"/>
        <v/>
      </c>
      <c r="W93" s="97" t="str">
        <f>IF(B93="","",IF('Paste Data Here - Export'!KI93=TRUE,"Yes",IF('Paste Data Here - Export'!L93="","No","Yes")))</f>
        <v/>
      </c>
      <c r="X93" s="98" t="str">
        <f>IF(E93="Yes","6 Month Transfer",IF(AND(W93="Yes",'Paste Data Here - Export'!KM93="D"),"No",IF('Patient level info'!W93="Yes","Yes","")))</f>
        <v/>
      </c>
      <c r="Y93" s="91" t="str">
        <f t="shared" si="12"/>
        <v/>
      </c>
      <c r="Z93" s="99" t="str">
        <f>IF('Paste Data Here - Export'!KQ93="","",IF('Paste Data Here - Export'!KO93="","",'Paste Data Here - Export'!KN93-'Paste Data Here - Export'!KQ93))</f>
        <v/>
      </c>
      <c r="AA93" s="91" t="str">
        <f>IF(AND(W93="Yes",'Paste Data Here - Export'!KM93="D",'Paste Data Here - Export'!KO93="Y"),'Paste Data Here - Export'!KN93+'Patient level info'!AA$3,IF(AND(W93="Yes",'Paste Data Here - Export'!KM93="D",Z93&lt;0),'Paste Data Here - Export'!KQ93,IF(AND(W93="Yes",'Paste Data Here - Export'!KM93="D"),'Paste Data Here - Export'!KN93,IF(X93="Yes",'Paste Data Here - Export'!KS93,""))))</f>
        <v/>
      </c>
      <c r="AB93" s="100" t="str">
        <f>IF(W93="No","",IF('Paste Data Here - Export'!HS93="","",IF('Paste Data Here - Export'!KO93="Y",'Patient level info'!AA93-'Paste Data Here - Export'!HS93,'Paste Data Here - Export'!KQ93-'Paste Data Here - Export'!HS93)))</f>
        <v/>
      </c>
      <c r="AC93" s="100" t="str">
        <f>IF(E93="Yes","",IF(BPT!C93="Record transferred to this team",AA93-C93-(1/6),""))</f>
        <v/>
      </c>
      <c r="AD93" s="100" t="str">
        <f t="shared" si="13"/>
        <v/>
      </c>
      <c r="AE93" s="100" t="str">
        <f t="shared" si="21"/>
        <v/>
      </c>
      <c r="AF93" s="101" t="str">
        <f>IF(AE93="","",IF(Y93="Died same day","Died same day as arrival",IF(AB93="","Did not stay on SU",IF('Paste Data Here - Export'!HR93="ICH","ICU/CCU/HDU",IF(AB93&gt;AE93,100,100*AB93/AE93)))))</f>
        <v/>
      </c>
      <c r="AG93" s="82" t="str">
        <f>IF(E93="Yes","6 Month Transfer",IF(W93="No","Not locked to discharge/transfer",IF(AF93="Did not stay on SU","Not achieved as did not stay on SU",IF('Patient level info'!A93="","",IF(AND(A93=B93,M93="Achieved",P93="Achieved",AF93&gt;=90,AF93&lt;&gt;"Died same day as arrival"),"Achieved",IF(AND(A93&lt;&gt;B93,AF93&gt;=90,M93="Achieved",P93="Achieved"),"Not directly admitted by this team, but achieved criteria at previous team, and achieved 90% of stay on SU whilst at this team",IF(AF93="ICU/CCU/HDU","Admitted to ICU/CCU/HDU",IF(AF93="Died same day as arrival",AF93,IF(AND(AF93&lt;90,M93="Not achieved",P93="Not achieved"),"Not achieved as not direct to SU within 4h, not seen by a consultant within 14h, and less than 90% of stay on SU",IF(AND(AF93&lt;90,M93="Not achieved",P93="Achieved"),"Not achieved as not direct to SU within 4h and less than 90% of stay on SU",IF(AND(AF93&lt;90,M93="Achieved",P93="Not achieved"),"Not achieved as not seen by a consultant within 14h and less than 90% of stay on SU",IF(AND(AF93&gt;=90,M93="Not achieved",P93="Not achieved"),"Not achieved as not direct to SU within 4h and not seen by a consultant within 14h",IF(AND(AF93&gt;=90,M93="Achieved",P93="Not achieved"),"Not achieved as not seen by a consultant within 14h",IF(AF93&lt;90,"Not achieved as less than 90% of stay on SU","Not achieved as not direct to SU within 4h"))))))))))))))</f>
        <v/>
      </c>
    </row>
    <row r="94" spans="1:33" ht="15" customHeight="1" x14ac:dyDescent="0.25">
      <c r="A94" s="89" t="str">
        <f>IF('Paste Data Here - Export'!A94="","",'Paste Data Here - Export'!A94)</f>
        <v/>
      </c>
      <c r="B94" s="90" t="str">
        <f>IF('Paste Data Here - Export'!B94="","",'Paste Data Here - Export'!B94)</f>
        <v/>
      </c>
      <c r="C94" s="91" t="str">
        <f>IF('Paste Data Here - Export'!AR94="Y",'Paste Data Here - Export'!AS94,IF('Paste Data Here - Export'!C94="","",'Paste Data Here - Export'!BA94))</f>
        <v/>
      </c>
      <c r="D94" s="103" t="str">
        <f>IF(B94="","",IF('Paste Data Here - Export'!A94 ='Paste Data Here - Export'!B94, "Yes", "No"))</f>
        <v/>
      </c>
      <c r="E94" s="103" t="str">
        <f>IF(A94="","",IF(AND('Paste Data Here - Export'!P94="",'Paste Data Here - Export'!Q94&lt;&gt;""),"Yes","No"))</f>
        <v/>
      </c>
      <c r="F94" s="104" t="str">
        <f>IF('Paste Data Here - Export'!A94='Paste Data Here - Export'!B94,C94,IF(W94="No","",IF(E94="Yes","6 Month Transfer",'Paste Data Here - Export'!HP94)))</f>
        <v/>
      </c>
      <c r="G94" s="92" t="str">
        <f>IF(B94="","",IF(OR('Paste Data Here - Export'!KB94="Y",'Paste Data Here - Export'!GE94="Y"),"Yes","No"))</f>
        <v/>
      </c>
      <c r="H94" s="93" t="str">
        <f t="shared" si="14"/>
        <v/>
      </c>
      <c r="I94" s="93" t="str">
        <f t="shared" si="15"/>
        <v/>
      </c>
      <c r="J94" s="93" t="str">
        <f t="shared" si="16"/>
        <v/>
      </c>
      <c r="K94" s="125" t="str">
        <f>IF(OR(C94="",'Paste Data Here - Export'!BD94=""),"",1440*('Paste Data Here - Export'!BD94-C94))</f>
        <v/>
      </c>
      <c r="L94" s="93" t="str">
        <f t="shared" si="17"/>
        <v/>
      </c>
      <c r="M94" s="93" t="str">
        <f>IF(AND(L94="Yes",'Paste Data Here - Export'!BC94="SU",'Paste Data Here - Export'!EJ94&lt;&gt;"Y"),"Achieved",IF('Paste Data Here - Export'!EJ94="Y","Not applicable",(IF(AND('Patient level info'!L94="No",'Paste Data Here - Export'!BC94="SU"),"Not achieved",IF('Paste Data Here - Export'!BC94="ICH","Not applicable",IF(OR('Paste Data Here - Export'!BC94="O",'Paste Data Here - Export'!BC94="MAC"),"Not achieved",""))))))</f>
        <v/>
      </c>
      <c r="N94" s="142" t="str">
        <f>IF(B94="","",IF(OR('Paste Data Here - Export'!GN94="PERS",'Paste Data Here - Export'!GN94="TELEM"),'Paste Data Here - Export'!GK94,IF('Paste Data Here - Export'!GO94="","Not seen in person",'Paste Data Here - Export'!GO94)))</f>
        <v/>
      </c>
      <c r="O94" s="125" t="str">
        <f t="shared" si="18"/>
        <v/>
      </c>
      <c r="P94" s="126" t="str">
        <f t="shared" si="19"/>
        <v/>
      </c>
      <c r="Q94" s="95" t="str">
        <f>IF('Paste Data Here - Export'!CR94=TRUE, "Not imaged",IF('Paste Data Here - Export'!AR94="Y","Inpatient stroke",IF('Paste Data Here - Export'!BA94="","",IF('Paste Data Here - Export'!CR94="TRUE","",1440*('Paste Data Here - Export'!CP94-'Paste Data Here - Export'!BA94)))))</f>
        <v/>
      </c>
      <c r="R94" s="95" t="str">
        <f>IF('Paste Data Here - Export'!CR94=TRUE,"Not imaged",IF(OR(C94="",'Paste Data Here - Export'!CP94=""),"",1440*('Paste Data Here - Export'!CP94-C94)))</f>
        <v/>
      </c>
      <c r="S94" s="93" t="str">
        <f>IF(R94&lt;60.5,"Yes",IF('Paste Data Here - Export'!C94="","","No"))</f>
        <v/>
      </c>
      <c r="T94" s="93" t="str">
        <f t="shared" si="11"/>
        <v/>
      </c>
      <c r="U94" s="94" t="str">
        <f>IF(OR(C94="",'Paste Data Here - Export'!DF94=""),"",1440*('Paste Data Here - Export'!DF94-C94))</f>
        <v/>
      </c>
      <c r="V94" s="96" t="str">
        <f t="shared" si="20"/>
        <v/>
      </c>
      <c r="W94" s="97" t="str">
        <f>IF(B94="","",IF('Paste Data Here - Export'!KI94=TRUE,"Yes",IF('Paste Data Here - Export'!L94="","No","Yes")))</f>
        <v/>
      </c>
      <c r="X94" s="98" t="str">
        <f>IF(E94="Yes","6 Month Transfer",IF(AND(W94="Yes",'Paste Data Here - Export'!KM94="D"),"No",IF('Patient level info'!W94="Yes","Yes","")))</f>
        <v/>
      </c>
      <c r="Y94" s="91" t="str">
        <f t="shared" si="12"/>
        <v/>
      </c>
      <c r="Z94" s="99" t="str">
        <f>IF('Paste Data Here - Export'!KQ94="","",IF('Paste Data Here - Export'!KO94="","",'Paste Data Here - Export'!KN94-'Paste Data Here - Export'!KQ94))</f>
        <v/>
      </c>
      <c r="AA94" s="91" t="str">
        <f>IF(AND(W94="Yes",'Paste Data Here - Export'!KM94="D",'Paste Data Here - Export'!KO94="Y"),'Paste Data Here - Export'!KN94+'Patient level info'!AA$3,IF(AND(W94="Yes",'Paste Data Here - Export'!KM94="D",Z94&lt;0),'Paste Data Here - Export'!KQ94,IF(AND(W94="Yes",'Paste Data Here - Export'!KM94="D"),'Paste Data Here - Export'!KN94,IF(X94="Yes",'Paste Data Here - Export'!KS94,""))))</f>
        <v/>
      </c>
      <c r="AB94" s="100" t="str">
        <f>IF(W94="No","",IF('Paste Data Here - Export'!HS94="","",IF('Paste Data Here - Export'!KO94="Y",'Patient level info'!AA94-'Paste Data Here - Export'!HS94,'Paste Data Here - Export'!KQ94-'Paste Data Here - Export'!HS94)))</f>
        <v/>
      </c>
      <c r="AC94" s="100" t="str">
        <f>IF(E94="Yes","",IF(BPT!C94="Record transferred to this team",AA94-C94-(1/6),""))</f>
        <v/>
      </c>
      <c r="AD94" s="100" t="str">
        <f t="shared" si="13"/>
        <v/>
      </c>
      <c r="AE94" s="100" t="str">
        <f t="shared" si="21"/>
        <v/>
      </c>
      <c r="AF94" s="101" t="str">
        <f>IF(AE94="","",IF(Y94="Died same day","Died same day as arrival",IF(AB94="","Did not stay on SU",IF('Paste Data Here - Export'!HR94="ICH","ICU/CCU/HDU",IF(AB94&gt;AE94,100,100*AB94/AE94)))))</f>
        <v/>
      </c>
      <c r="AG94" s="82" t="str">
        <f>IF(E94="Yes","6 Month Transfer",IF(W94="No","Not locked to discharge/transfer",IF(AF94="Did not stay on SU","Not achieved as did not stay on SU",IF('Patient level info'!A94="","",IF(AND(A94=B94,M94="Achieved",P94="Achieved",AF94&gt;=90,AF94&lt;&gt;"Died same day as arrival"),"Achieved",IF(AND(A94&lt;&gt;B94,AF94&gt;=90,M94="Achieved",P94="Achieved"),"Not directly admitted by this team, but achieved criteria at previous team, and achieved 90% of stay on SU whilst at this team",IF(AF94="ICU/CCU/HDU","Admitted to ICU/CCU/HDU",IF(AF94="Died same day as arrival",AF94,IF(AND(AF94&lt;90,M94="Not achieved",P94="Not achieved"),"Not achieved as not direct to SU within 4h, not seen by a consultant within 14h, and less than 90% of stay on SU",IF(AND(AF94&lt;90,M94="Not achieved",P94="Achieved"),"Not achieved as not direct to SU within 4h and less than 90% of stay on SU",IF(AND(AF94&lt;90,M94="Achieved",P94="Not achieved"),"Not achieved as not seen by a consultant within 14h and less than 90% of stay on SU",IF(AND(AF94&gt;=90,M94="Not achieved",P94="Not achieved"),"Not achieved as not direct to SU within 4h and not seen by a consultant within 14h",IF(AND(AF94&gt;=90,M94="Achieved",P94="Not achieved"),"Not achieved as not seen by a consultant within 14h",IF(AF94&lt;90,"Not achieved as less than 90% of stay on SU","Not achieved as not direct to SU within 4h"))))))))))))))</f>
        <v/>
      </c>
    </row>
    <row r="95" spans="1:33" ht="15" customHeight="1" x14ac:dyDescent="0.25">
      <c r="A95" s="89" t="str">
        <f>IF('Paste Data Here - Export'!A95="","",'Paste Data Here - Export'!A95)</f>
        <v/>
      </c>
      <c r="B95" s="90" t="str">
        <f>IF('Paste Data Here - Export'!B95="","",'Paste Data Here - Export'!B95)</f>
        <v/>
      </c>
      <c r="C95" s="91" t="str">
        <f>IF('Paste Data Here - Export'!AR95="Y",'Paste Data Here - Export'!AS95,IF('Paste Data Here - Export'!C95="","",'Paste Data Here - Export'!BA95))</f>
        <v/>
      </c>
      <c r="D95" s="103" t="str">
        <f>IF(B95="","",IF('Paste Data Here - Export'!A95 ='Paste Data Here - Export'!B95, "Yes", "No"))</f>
        <v/>
      </c>
      <c r="E95" s="103" t="str">
        <f>IF(A95="","",IF(AND('Paste Data Here - Export'!P95="",'Paste Data Here - Export'!Q95&lt;&gt;""),"Yes","No"))</f>
        <v/>
      </c>
      <c r="F95" s="104" t="str">
        <f>IF('Paste Data Here - Export'!A95='Paste Data Here - Export'!B95,C95,IF(W95="No","",IF(E95="Yes","6 Month Transfer",'Paste Data Here - Export'!HP95)))</f>
        <v/>
      </c>
      <c r="G95" s="92" t="str">
        <f>IF(B95="","",IF(OR('Paste Data Here - Export'!KB95="Y",'Paste Data Here - Export'!GE95="Y"),"Yes","No"))</f>
        <v/>
      </c>
      <c r="H95" s="93" t="str">
        <f t="shared" si="14"/>
        <v/>
      </c>
      <c r="I95" s="93" t="str">
        <f t="shared" si="15"/>
        <v/>
      </c>
      <c r="J95" s="93" t="str">
        <f t="shared" si="16"/>
        <v/>
      </c>
      <c r="K95" s="125" t="str">
        <f>IF(OR(C95="",'Paste Data Here - Export'!BD95=""),"",1440*('Paste Data Here - Export'!BD95-C95))</f>
        <v/>
      </c>
      <c r="L95" s="93" t="str">
        <f t="shared" si="17"/>
        <v/>
      </c>
      <c r="M95" s="93" t="str">
        <f>IF(AND(L95="Yes",'Paste Data Here - Export'!BC95="SU",'Paste Data Here - Export'!EJ95&lt;&gt;"Y"),"Achieved",IF('Paste Data Here - Export'!EJ95="Y","Not applicable",(IF(AND('Patient level info'!L95="No",'Paste Data Here - Export'!BC95="SU"),"Not achieved",IF('Paste Data Here - Export'!BC95="ICH","Not applicable",IF(OR('Paste Data Here - Export'!BC95="O",'Paste Data Here - Export'!BC95="MAC"),"Not achieved",""))))))</f>
        <v/>
      </c>
      <c r="N95" s="142" t="str">
        <f>IF(B95="","",IF(OR('Paste Data Here - Export'!GN95="PERS",'Paste Data Here - Export'!GN95="TELEM"),'Paste Data Here - Export'!GK95,IF('Paste Data Here - Export'!GO95="","Not seen in person",'Paste Data Here - Export'!GO95)))</f>
        <v/>
      </c>
      <c r="O95" s="125" t="str">
        <f t="shared" si="18"/>
        <v/>
      </c>
      <c r="P95" s="126" t="str">
        <f t="shared" si="19"/>
        <v/>
      </c>
      <c r="Q95" s="95" t="str">
        <f>IF('Paste Data Here - Export'!CR95=TRUE, "Not imaged",IF('Paste Data Here - Export'!AR95="Y","Inpatient stroke",IF('Paste Data Here - Export'!BA95="","",IF('Paste Data Here - Export'!CR95="TRUE","",1440*('Paste Data Here - Export'!CP95-'Paste Data Here - Export'!BA95)))))</f>
        <v/>
      </c>
      <c r="R95" s="95" t="str">
        <f>IF('Paste Data Here - Export'!CR95=TRUE,"Not imaged",IF(OR(C95="",'Paste Data Here - Export'!CP95=""),"",1440*('Paste Data Here - Export'!CP95-C95)))</f>
        <v/>
      </c>
      <c r="S95" s="93" t="str">
        <f>IF(R95&lt;60.5,"Yes",IF('Paste Data Here - Export'!C95="","","No"))</f>
        <v/>
      </c>
      <c r="T95" s="93" t="str">
        <f t="shared" si="11"/>
        <v/>
      </c>
      <c r="U95" s="94" t="str">
        <f>IF(OR(C95="",'Paste Data Here - Export'!DF95=""),"",1440*('Paste Data Here - Export'!DF95-C95))</f>
        <v/>
      </c>
      <c r="V95" s="96" t="str">
        <f t="shared" si="20"/>
        <v/>
      </c>
      <c r="W95" s="97" t="str">
        <f>IF(B95="","",IF('Paste Data Here - Export'!KI95=TRUE,"Yes",IF('Paste Data Here - Export'!L95="","No","Yes")))</f>
        <v/>
      </c>
      <c r="X95" s="98" t="str">
        <f>IF(E95="Yes","6 Month Transfer",IF(AND(W95="Yes",'Paste Data Here - Export'!KM95="D"),"No",IF('Patient level info'!W95="Yes","Yes","")))</f>
        <v/>
      </c>
      <c r="Y95" s="91" t="str">
        <f t="shared" si="12"/>
        <v/>
      </c>
      <c r="Z95" s="99" t="str">
        <f>IF('Paste Data Here - Export'!KQ95="","",IF('Paste Data Here - Export'!KO95="","",'Paste Data Here - Export'!KN95-'Paste Data Here - Export'!KQ95))</f>
        <v/>
      </c>
      <c r="AA95" s="91" t="str">
        <f>IF(AND(W95="Yes",'Paste Data Here - Export'!KM95="D",'Paste Data Here - Export'!KO95="Y"),'Paste Data Here - Export'!KN95+'Patient level info'!AA$3,IF(AND(W95="Yes",'Paste Data Here - Export'!KM95="D",Z95&lt;0),'Paste Data Here - Export'!KQ95,IF(AND(W95="Yes",'Paste Data Here - Export'!KM95="D"),'Paste Data Here - Export'!KN95,IF(X95="Yes",'Paste Data Here - Export'!KS95,""))))</f>
        <v/>
      </c>
      <c r="AB95" s="100" t="str">
        <f>IF(W95="No","",IF('Paste Data Here - Export'!HS95="","",IF('Paste Data Here - Export'!KO95="Y",'Patient level info'!AA95-'Paste Data Here - Export'!HS95,'Paste Data Here - Export'!KQ95-'Paste Data Here - Export'!HS95)))</f>
        <v/>
      </c>
      <c r="AC95" s="100" t="str">
        <f>IF(E95="Yes","",IF(BPT!C95="Record transferred to this team",AA95-C95-(1/6),""))</f>
        <v/>
      </c>
      <c r="AD95" s="100" t="str">
        <f t="shared" si="13"/>
        <v/>
      </c>
      <c r="AE95" s="100" t="str">
        <f t="shared" si="21"/>
        <v/>
      </c>
      <c r="AF95" s="101" t="str">
        <f>IF(AE95="","",IF(Y95="Died same day","Died same day as arrival",IF(AB95="","Did not stay on SU",IF('Paste Data Here - Export'!HR95="ICH","ICU/CCU/HDU",IF(AB95&gt;AE95,100,100*AB95/AE95)))))</f>
        <v/>
      </c>
      <c r="AG95" s="82" t="str">
        <f>IF(E95="Yes","6 Month Transfer",IF(W95="No","Not locked to discharge/transfer",IF(AF95="Did not stay on SU","Not achieved as did not stay on SU",IF('Patient level info'!A95="","",IF(AND(A95=B95,M95="Achieved",P95="Achieved",AF95&gt;=90,AF95&lt;&gt;"Died same day as arrival"),"Achieved",IF(AND(A95&lt;&gt;B95,AF95&gt;=90,M95="Achieved",P95="Achieved"),"Not directly admitted by this team, but achieved criteria at previous team, and achieved 90% of stay on SU whilst at this team",IF(AF95="ICU/CCU/HDU","Admitted to ICU/CCU/HDU",IF(AF95="Died same day as arrival",AF95,IF(AND(AF95&lt;90,M95="Not achieved",P95="Not achieved"),"Not achieved as not direct to SU within 4h, not seen by a consultant within 14h, and less than 90% of stay on SU",IF(AND(AF95&lt;90,M95="Not achieved",P95="Achieved"),"Not achieved as not direct to SU within 4h and less than 90% of stay on SU",IF(AND(AF95&lt;90,M95="Achieved",P95="Not achieved"),"Not achieved as not seen by a consultant within 14h and less than 90% of stay on SU",IF(AND(AF95&gt;=90,M95="Not achieved",P95="Not achieved"),"Not achieved as not direct to SU within 4h and not seen by a consultant within 14h",IF(AND(AF95&gt;=90,M95="Achieved",P95="Not achieved"),"Not achieved as not seen by a consultant within 14h",IF(AF95&lt;90,"Not achieved as less than 90% of stay on SU","Not achieved as not direct to SU within 4h"))))))))))))))</f>
        <v/>
      </c>
    </row>
    <row r="96" spans="1:33" ht="15" customHeight="1" x14ac:dyDescent="0.25">
      <c r="A96" s="89" t="str">
        <f>IF('Paste Data Here - Export'!A96="","",'Paste Data Here - Export'!A96)</f>
        <v/>
      </c>
      <c r="B96" s="90" t="str">
        <f>IF('Paste Data Here - Export'!B96="","",'Paste Data Here - Export'!B96)</f>
        <v/>
      </c>
      <c r="C96" s="91" t="str">
        <f>IF('Paste Data Here - Export'!AR96="Y",'Paste Data Here - Export'!AS96,IF('Paste Data Here - Export'!C96="","",'Paste Data Here - Export'!BA96))</f>
        <v/>
      </c>
      <c r="D96" s="103" t="str">
        <f>IF(B96="","",IF('Paste Data Here - Export'!A96 ='Paste Data Here - Export'!B96, "Yes", "No"))</f>
        <v/>
      </c>
      <c r="E96" s="103" t="str">
        <f>IF(A96="","",IF(AND('Paste Data Here - Export'!P96="",'Paste Data Here - Export'!Q96&lt;&gt;""),"Yes","No"))</f>
        <v/>
      </c>
      <c r="F96" s="104" t="str">
        <f>IF('Paste Data Here - Export'!A96='Paste Data Here - Export'!B96,C96,IF(W96="No","",IF(E96="Yes","6 Month Transfer",'Paste Data Here - Export'!HP96)))</f>
        <v/>
      </c>
      <c r="G96" s="92" t="str">
        <f>IF(B96="","",IF(OR('Paste Data Here - Export'!KB96="Y",'Paste Data Here - Export'!GE96="Y"),"Yes","No"))</f>
        <v/>
      </c>
      <c r="H96" s="93" t="str">
        <f t="shared" si="14"/>
        <v/>
      </c>
      <c r="I96" s="93" t="str">
        <f t="shared" si="15"/>
        <v/>
      </c>
      <c r="J96" s="93" t="str">
        <f t="shared" si="16"/>
        <v/>
      </c>
      <c r="K96" s="125" t="str">
        <f>IF(OR(C96="",'Paste Data Here - Export'!BD96=""),"",1440*('Paste Data Here - Export'!BD96-C96))</f>
        <v/>
      </c>
      <c r="L96" s="93" t="str">
        <f t="shared" si="17"/>
        <v/>
      </c>
      <c r="M96" s="93" t="str">
        <f>IF(AND(L96="Yes",'Paste Data Here - Export'!BC96="SU",'Paste Data Here - Export'!EJ96&lt;&gt;"Y"),"Achieved",IF('Paste Data Here - Export'!EJ96="Y","Not applicable",(IF(AND('Patient level info'!L96="No",'Paste Data Here - Export'!BC96="SU"),"Not achieved",IF('Paste Data Here - Export'!BC96="ICH","Not applicable",IF(OR('Paste Data Here - Export'!BC96="O",'Paste Data Here - Export'!BC96="MAC"),"Not achieved",""))))))</f>
        <v/>
      </c>
      <c r="N96" s="142" t="str">
        <f>IF(B96="","",IF(OR('Paste Data Here - Export'!GN96="PERS",'Paste Data Here - Export'!GN96="TELEM"),'Paste Data Here - Export'!GK96,IF('Paste Data Here - Export'!GO96="","Not seen in person",'Paste Data Here - Export'!GO96)))</f>
        <v/>
      </c>
      <c r="O96" s="125" t="str">
        <f t="shared" si="18"/>
        <v/>
      </c>
      <c r="P96" s="126" t="str">
        <f t="shared" si="19"/>
        <v/>
      </c>
      <c r="Q96" s="95" t="str">
        <f>IF('Paste Data Here - Export'!CR96=TRUE, "Not imaged",IF('Paste Data Here - Export'!AR96="Y","Inpatient stroke",IF('Paste Data Here - Export'!BA96="","",IF('Paste Data Here - Export'!CR96="TRUE","",1440*('Paste Data Here - Export'!CP96-'Paste Data Here - Export'!BA96)))))</f>
        <v/>
      </c>
      <c r="R96" s="95" t="str">
        <f>IF('Paste Data Here - Export'!CR96=TRUE,"Not imaged",IF(OR(C96="",'Paste Data Here - Export'!CP96=""),"",1440*('Paste Data Here - Export'!CP96-C96)))</f>
        <v/>
      </c>
      <c r="S96" s="93" t="str">
        <f>IF(R96&lt;60.5,"Yes",IF('Paste Data Here - Export'!C96="","","No"))</f>
        <v/>
      </c>
      <c r="T96" s="93" t="str">
        <f t="shared" si="11"/>
        <v/>
      </c>
      <c r="U96" s="94" t="str">
        <f>IF(OR(C96="",'Paste Data Here - Export'!DF96=""),"",1440*('Paste Data Here - Export'!DF96-C96))</f>
        <v/>
      </c>
      <c r="V96" s="96" t="str">
        <f t="shared" si="20"/>
        <v/>
      </c>
      <c r="W96" s="97" t="str">
        <f>IF(B96="","",IF('Paste Data Here - Export'!KI96=TRUE,"Yes",IF('Paste Data Here - Export'!L96="","No","Yes")))</f>
        <v/>
      </c>
      <c r="X96" s="98" t="str">
        <f>IF(E96="Yes","6 Month Transfer",IF(AND(W96="Yes",'Paste Data Here - Export'!KM96="D"),"No",IF('Patient level info'!W96="Yes","Yes","")))</f>
        <v/>
      </c>
      <c r="Y96" s="91" t="str">
        <f t="shared" si="12"/>
        <v/>
      </c>
      <c r="Z96" s="99" t="str">
        <f>IF('Paste Data Here - Export'!KQ96="","",IF('Paste Data Here - Export'!KO96="","",'Paste Data Here - Export'!KN96-'Paste Data Here - Export'!KQ96))</f>
        <v/>
      </c>
      <c r="AA96" s="91" t="str">
        <f>IF(AND(W96="Yes",'Paste Data Here - Export'!KM96="D",'Paste Data Here - Export'!KO96="Y"),'Paste Data Here - Export'!KN96+'Patient level info'!AA$3,IF(AND(W96="Yes",'Paste Data Here - Export'!KM96="D",Z96&lt;0),'Paste Data Here - Export'!KQ96,IF(AND(W96="Yes",'Paste Data Here - Export'!KM96="D"),'Paste Data Here - Export'!KN96,IF(X96="Yes",'Paste Data Here - Export'!KS96,""))))</f>
        <v/>
      </c>
      <c r="AB96" s="100" t="str">
        <f>IF(W96="No","",IF('Paste Data Here - Export'!HS96="","",IF('Paste Data Here - Export'!KO96="Y",'Patient level info'!AA96-'Paste Data Here - Export'!HS96,'Paste Data Here - Export'!KQ96-'Paste Data Here - Export'!HS96)))</f>
        <v/>
      </c>
      <c r="AC96" s="100" t="str">
        <f>IF(E96="Yes","",IF(BPT!C96="Record transferred to this team",AA96-C96-(1/6),""))</f>
        <v/>
      </c>
      <c r="AD96" s="100" t="str">
        <f t="shared" si="13"/>
        <v/>
      </c>
      <c r="AE96" s="100" t="str">
        <f t="shared" si="21"/>
        <v/>
      </c>
      <c r="AF96" s="101" t="str">
        <f>IF(AE96="","",IF(Y96="Died same day","Died same day as arrival",IF(AB96="","Did not stay on SU",IF('Paste Data Here - Export'!HR96="ICH","ICU/CCU/HDU",IF(AB96&gt;AE96,100,100*AB96/AE96)))))</f>
        <v/>
      </c>
      <c r="AG96" s="82" t="str">
        <f>IF(E96="Yes","6 Month Transfer",IF(W96="No","Not locked to discharge/transfer",IF(AF96="Did not stay on SU","Not achieved as did not stay on SU",IF('Patient level info'!A96="","",IF(AND(A96=B96,M96="Achieved",P96="Achieved",AF96&gt;=90,AF96&lt;&gt;"Died same day as arrival"),"Achieved",IF(AND(A96&lt;&gt;B96,AF96&gt;=90,M96="Achieved",P96="Achieved"),"Not directly admitted by this team, but achieved criteria at previous team, and achieved 90% of stay on SU whilst at this team",IF(AF96="ICU/CCU/HDU","Admitted to ICU/CCU/HDU",IF(AF96="Died same day as arrival",AF96,IF(AND(AF96&lt;90,M96="Not achieved",P96="Not achieved"),"Not achieved as not direct to SU within 4h, not seen by a consultant within 14h, and less than 90% of stay on SU",IF(AND(AF96&lt;90,M96="Not achieved",P96="Achieved"),"Not achieved as not direct to SU within 4h and less than 90% of stay on SU",IF(AND(AF96&lt;90,M96="Achieved",P96="Not achieved"),"Not achieved as not seen by a consultant within 14h and less than 90% of stay on SU",IF(AND(AF96&gt;=90,M96="Not achieved",P96="Not achieved"),"Not achieved as not direct to SU within 4h and not seen by a consultant within 14h",IF(AND(AF96&gt;=90,M96="Achieved",P96="Not achieved"),"Not achieved as not seen by a consultant within 14h",IF(AF96&lt;90,"Not achieved as less than 90% of stay on SU","Not achieved as not direct to SU within 4h"))))))))))))))</f>
        <v/>
      </c>
    </row>
    <row r="97" spans="1:33" ht="15" customHeight="1" x14ac:dyDescent="0.25">
      <c r="A97" s="89" t="str">
        <f>IF('Paste Data Here - Export'!A97="","",'Paste Data Here - Export'!A97)</f>
        <v/>
      </c>
      <c r="B97" s="90" t="str">
        <f>IF('Paste Data Here - Export'!B97="","",'Paste Data Here - Export'!B97)</f>
        <v/>
      </c>
      <c r="C97" s="91" t="str">
        <f>IF('Paste Data Here - Export'!AR97="Y",'Paste Data Here - Export'!AS97,IF('Paste Data Here - Export'!C97="","",'Paste Data Here - Export'!BA97))</f>
        <v/>
      </c>
      <c r="D97" s="103" t="str">
        <f>IF(B97="","",IF('Paste Data Here - Export'!A97 ='Paste Data Here - Export'!B97, "Yes", "No"))</f>
        <v/>
      </c>
      <c r="E97" s="103" t="str">
        <f>IF(A97="","",IF(AND('Paste Data Here - Export'!P97="",'Paste Data Here - Export'!Q97&lt;&gt;""),"Yes","No"))</f>
        <v/>
      </c>
      <c r="F97" s="104" t="str">
        <f>IF('Paste Data Here - Export'!A97='Paste Data Here - Export'!B97,C97,IF(W97="No","",IF(E97="Yes","6 Month Transfer",'Paste Data Here - Export'!HP97)))</f>
        <v/>
      </c>
      <c r="G97" s="92" t="str">
        <f>IF(B97="","",IF(OR('Paste Data Here - Export'!KB97="Y",'Paste Data Here - Export'!GE97="Y"),"Yes","No"))</f>
        <v/>
      </c>
      <c r="H97" s="93" t="str">
        <f t="shared" si="14"/>
        <v/>
      </c>
      <c r="I97" s="93" t="str">
        <f t="shared" si="15"/>
        <v/>
      </c>
      <c r="J97" s="93" t="str">
        <f t="shared" si="16"/>
        <v/>
      </c>
      <c r="K97" s="125" t="str">
        <f>IF(OR(C97="",'Paste Data Here - Export'!BD97=""),"",1440*('Paste Data Here - Export'!BD97-C97))</f>
        <v/>
      </c>
      <c r="L97" s="93" t="str">
        <f t="shared" si="17"/>
        <v/>
      </c>
      <c r="M97" s="93" t="str">
        <f>IF(AND(L97="Yes",'Paste Data Here - Export'!BC97="SU",'Paste Data Here - Export'!EJ97&lt;&gt;"Y"),"Achieved",IF('Paste Data Here - Export'!EJ97="Y","Not applicable",(IF(AND('Patient level info'!L97="No",'Paste Data Here - Export'!BC97="SU"),"Not achieved",IF('Paste Data Here - Export'!BC97="ICH","Not applicable",IF(OR('Paste Data Here - Export'!BC97="O",'Paste Data Here - Export'!BC97="MAC"),"Not achieved",""))))))</f>
        <v/>
      </c>
      <c r="N97" s="142" t="str">
        <f>IF(B97="","",IF(OR('Paste Data Here - Export'!GN97="PERS",'Paste Data Here - Export'!GN97="TELEM"),'Paste Data Here - Export'!GK97,IF('Paste Data Here - Export'!GO97="","Not seen in person",'Paste Data Here - Export'!GO97)))</f>
        <v/>
      </c>
      <c r="O97" s="125" t="str">
        <f t="shared" si="18"/>
        <v/>
      </c>
      <c r="P97" s="126" t="str">
        <f t="shared" si="19"/>
        <v/>
      </c>
      <c r="Q97" s="95" t="str">
        <f>IF('Paste Data Here - Export'!CR97=TRUE, "Not imaged",IF('Paste Data Here - Export'!AR97="Y","Inpatient stroke",IF('Paste Data Here - Export'!BA97="","",IF('Paste Data Here - Export'!CR97="TRUE","",1440*('Paste Data Here - Export'!CP97-'Paste Data Here - Export'!BA97)))))</f>
        <v/>
      </c>
      <c r="R97" s="95" t="str">
        <f>IF('Paste Data Here - Export'!CR97=TRUE,"Not imaged",IF(OR(C97="",'Paste Data Here - Export'!CP97=""),"",1440*('Paste Data Here - Export'!CP97-C97)))</f>
        <v/>
      </c>
      <c r="S97" s="93" t="str">
        <f>IF(R97&lt;60.5,"Yes",IF('Paste Data Here - Export'!C97="","","No"))</f>
        <v/>
      </c>
      <c r="T97" s="93" t="str">
        <f t="shared" si="11"/>
        <v/>
      </c>
      <c r="U97" s="94" t="str">
        <f>IF(OR(C97="",'Paste Data Here - Export'!DF97=""),"",1440*('Paste Data Here - Export'!DF97-C97))</f>
        <v/>
      </c>
      <c r="V97" s="96" t="str">
        <f t="shared" si="20"/>
        <v/>
      </c>
      <c r="W97" s="97" t="str">
        <f>IF(B97="","",IF('Paste Data Here - Export'!KI97=TRUE,"Yes",IF('Paste Data Here - Export'!L97="","No","Yes")))</f>
        <v/>
      </c>
      <c r="X97" s="98" t="str">
        <f>IF(E97="Yes","6 Month Transfer",IF(AND(W97="Yes",'Paste Data Here - Export'!KM97="D"),"No",IF('Patient level info'!W97="Yes","Yes","")))</f>
        <v/>
      </c>
      <c r="Y97" s="91" t="str">
        <f t="shared" si="12"/>
        <v/>
      </c>
      <c r="Z97" s="99" t="str">
        <f>IF('Paste Data Here - Export'!KQ97="","",IF('Paste Data Here - Export'!KO97="","",'Paste Data Here - Export'!KN97-'Paste Data Here - Export'!KQ97))</f>
        <v/>
      </c>
      <c r="AA97" s="91" t="str">
        <f>IF(AND(W97="Yes",'Paste Data Here - Export'!KM97="D",'Paste Data Here - Export'!KO97="Y"),'Paste Data Here - Export'!KN97+'Patient level info'!AA$3,IF(AND(W97="Yes",'Paste Data Here - Export'!KM97="D",Z97&lt;0),'Paste Data Here - Export'!KQ97,IF(AND(W97="Yes",'Paste Data Here - Export'!KM97="D"),'Paste Data Here - Export'!KN97,IF(X97="Yes",'Paste Data Here - Export'!KS97,""))))</f>
        <v/>
      </c>
      <c r="AB97" s="100" t="str">
        <f>IF(W97="No","",IF('Paste Data Here - Export'!HS97="","",IF('Paste Data Here - Export'!KO97="Y",'Patient level info'!AA97-'Paste Data Here - Export'!HS97,'Paste Data Here - Export'!KQ97-'Paste Data Here - Export'!HS97)))</f>
        <v/>
      </c>
      <c r="AC97" s="100" t="str">
        <f>IF(E97="Yes","",IF(BPT!C97="Record transferred to this team",AA97-C97-(1/6),""))</f>
        <v/>
      </c>
      <c r="AD97" s="100" t="str">
        <f t="shared" si="13"/>
        <v/>
      </c>
      <c r="AE97" s="100" t="str">
        <f t="shared" si="21"/>
        <v/>
      </c>
      <c r="AF97" s="101" t="str">
        <f>IF(AE97="","",IF(Y97="Died same day","Died same day as arrival",IF(AB97="","Did not stay on SU",IF('Paste Data Here - Export'!HR97="ICH","ICU/CCU/HDU",IF(AB97&gt;AE97,100,100*AB97/AE97)))))</f>
        <v/>
      </c>
      <c r="AG97" s="82" t="str">
        <f>IF(E97="Yes","6 Month Transfer",IF(W97="No","Not locked to discharge/transfer",IF(AF97="Did not stay on SU","Not achieved as did not stay on SU",IF('Patient level info'!A97="","",IF(AND(A97=B97,M97="Achieved",P97="Achieved",AF97&gt;=90,AF97&lt;&gt;"Died same day as arrival"),"Achieved",IF(AND(A97&lt;&gt;B97,AF97&gt;=90,M97="Achieved",P97="Achieved"),"Not directly admitted by this team, but achieved criteria at previous team, and achieved 90% of stay on SU whilst at this team",IF(AF97="ICU/CCU/HDU","Admitted to ICU/CCU/HDU",IF(AF97="Died same day as arrival",AF97,IF(AND(AF97&lt;90,M97="Not achieved",P97="Not achieved"),"Not achieved as not direct to SU within 4h, not seen by a consultant within 14h, and less than 90% of stay on SU",IF(AND(AF97&lt;90,M97="Not achieved",P97="Achieved"),"Not achieved as not direct to SU within 4h and less than 90% of stay on SU",IF(AND(AF97&lt;90,M97="Achieved",P97="Not achieved"),"Not achieved as not seen by a consultant within 14h and less than 90% of stay on SU",IF(AND(AF97&gt;=90,M97="Not achieved",P97="Not achieved"),"Not achieved as not direct to SU within 4h and not seen by a consultant within 14h",IF(AND(AF97&gt;=90,M97="Achieved",P97="Not achieved"),"Not achieved as not seen by a consultant within 14h",IF(AF97&lt;90,"Not achieved as less than 90% of stay on SU","Not achieved as not direct to SU within 4h"))))))))))))))</f>
        <v/>
      </c>
    </row>
    <row r="98" spans="1:33" ht="15" customHeight="1" x14ac:dyDescent="0.25">
      <c r="A98" s="89" t="str">
        <f>IF('Paste Data Here - Export'!A98="","",'Paste Data Here - Export'!A98)</f>
        <v/>
      </c>
      <c r="B98" s="90" t="str">
        <f>IF('Paste Data Here - Export'!B98="","",'Paste Data Here - Export'!B98)</f>
        <v/>
      </c>
      <c r="C98" s="91" t="str">
        <f>IF('Paste Data Here - Export'!AR98="Y",'Paste Data Here - Export'!AS98,IF('Paste Data Here - Export'!C98="","",'Paste Data Here - Export'!BA98))</f>
        <v/>
      </c>
      <c r="D98" s="103" t="str">
        <f>IF(B98="","",IF('Paste Data Here - Export'!A98 ='Paste Data Here - Export'!B98, "Yes", "No"))</f>
        <v/>
      </c>
      <c r="E98" s="103" t="str">
        <f>IF(A98="","",IF(AND('Paste Data Here - Export'!P98="",'Paste Data Here - Export'!Q98&lt;&gt;""),"Yes","No"))</f>
        <v/>
      </c>
      <c r="F98" s="104" t="str">
        <f>IF('Paste Data Here - Export'!A98='Paste Data Here - Export'!B98,C98,IF(W98="No","",IF(E98="Yes","6 Month Transfer",'Paste Data Here - Export'!HP98)))</f>
        <v/>
      </c>
      <c r="G98" s="92" t="str">
        <f>IF(B98="","",IF(OR('Paste Data Here - Export'!KB98="Y",'Paste Data Here - Export'!GE98="Y"),"Yes","No"))</f>
        <v/>
      </c>
      <c r="H98" s="93" t="str">
        <f t="shared" si="14"/>
        <v/>
      </c>
      <c r="I98" s="93" t="str">
        <f t="shared" si="15"/>
        <v/>
      </c>
      <c r="J98" s="93" t="str">
        <f t="shared" si="16"/>
        <v/>
      </c>
      <c r="K98" s="125" t="str">
        <f>IF(OR(C98="",'Paste Data Here - Export'!BD98=""),"",1440*('Paste Data Here - Export'!BD98-C98))</f>
        <v/>
      </c>
      <c r="L98" s="93" t="str">
        <f t="shared" si="17"/>
        <v/>
      </c>
      <c r="M98" s="93" t="str">
        <f>IF(AND(L98="Yes",'Paste Data Here - Export'!BC98="SU",'Paste Data Here - Export'!EJ98&lt;&gt;"Y"),"Achieved",IF('Paste Data Here - Export'!EJ98="Y","Not applicable",(IF(AND('Patient level info'!L98="No",'Paste Data Here - Export'!BC98="SU"),"Not achieved",IF('Paste Data Here - Export'!BC98="ICH","Not applicable",IF(OR('Paste Data Here - Export'!BC98="O",'Paste Data Here - Export'!BC98="MAC"),"Not achieved",""))))))</f>
        <v/>
      </c>
      <c r="N98" s="142" t="str">
        <f>IF(B98="","",IF(OR('Paste Data Here - Export'!GN98="PERS",'Paste Data Here - Export'!GN98="TELEM"),'Paste Data Here - Export'!GK98,IF('Paste Data Here - Export'!GO98="","Not seen in person",'Paste Data Here - Export'!GO98)))</f>
        <v/>
      </c>
      <c r="O98" s="125" t="str">
        <f t="shared" si="18"/>
        <v/>
      </c>
      <c r="P98" s="126" t="str">
        <f t="shared" si="19"/>
        <v/>
      </c>
      <c r="Q98" s="95" t="str">
        <f>IF('Paste Data Here - Export'!CR98=TRUE, "Not imaged",IF('Paste Data Here - Export'!AR98="Y","Inpatient stroke",IF('Paste Data Here - Export'!BA98="","",IF('Paste Data Here - Export'!CR98="TRUE","",1440*('Paste Data Here - Export'!CP98-'Paste Data Here - Export'!BA98)))))</f>
        <v/>
      </c>
      <c r="R98" s="95" t="str">
        <f>IF('Paste Data Here - Export'!CR98=TRUE,"Not imaged",IF(OR(C98="",'Paste Data Here - Export'!CP98=""),"",1440*('Paste Data Here - Export'!CP98-C98)))</f>
        <v/>
      </c>
      <c r="S98" s="93" t="str">
        <f>IF(R98&lt;60.5,"Yes",IF('Paste Data Here - Export'!C98="","","No"))</f>
        <v/>
      </c>
      <c r="T98" s="93" t="str">
        <f t="shared" si="11"/>
        <v/>
      </c>
      <c r="U98" s="94" t="str">
        <f>IF(OR(C98="",'Paste Data Here - Export'!DF98=""),"",1440*('Paste Data Here - Export'!DF98-C98))</f>
        <v/>
      </c>
      <c r="V98" s="96" t="str">
        <f t="shared" si="20"/>
        <v/>
      </c>
      <c r="W98" s="97" t="str">
        <f>IF(B98="","",IF('Paste Data Here - Export'!KI98=TRUE,"Yes",IF('Paste Data Here - Export'!L98="","No","Yes")))</f>
        <v/>
      </c>
      <c r="X98" s="98" t="str">
        <f>IF(E98="Yes","6 Month Transfer",IF(AND(W98="Yes",'Paste Data Here - Export'!KM98="D"),"No",IF('Patient level info'!W98="Yes","Yes","")))</f>
        <v/>
      </c>
      <c r="Y98" s="91" t="str">
        <f t="shared" si="12"/>
        <v/>
      </c>
      <c r="Z98" s="99" t="str">
        <f>IF('Paste Data Here - Export'!KQ98="","",IF('Paste Data Here - Export'!KO98="","",'Paste Data Here - Export'!KN98-'Paste Data Here - Export'!KQ98))</f>
        <v/>
      </c>
      <c r="AA98" s="91" t="str">
        <f>IF(AND(W98="Yes",'Paste Data Here - Export'!KM98="D",'Paste Data Here - Export'!KO98="Y"),'Paste Data Here - Export'!KN98+'Patient level info'!AA$3,IF(AND(W98="Yes",'Paste Data Here - Export'!KM98="D",Z98&lt;0),'Paste Data Here - Export'!KQ98,IF(AND(W98="Yes",'Paste Data Here - Export'!KM98="D"),'Paste Data Here - Export'!KN98,IF(X98="Yes",'Paste Data Here - Export'!KS98,""))))</f>
        <v/>
      </c>
      <c r="AB98" s="100" t="str">
        <f>IF(W98="No","",IF('Paste Data Here - Export'!HS98="","",IF('Paste Data Here - Export'!KO98="Y",'Patient level info'!AA98-'Paste Data Here - Export'!HS98,'Paste Data Here - Export'!KQ98-'Paste Data Here - Export'!HS98)))</f>
        <v/>
      </c>
      <c r="AC98" s="100" t="str">
        <f>IF(E98="Yes","",IF(BPT!C98="Record transferred to this team",AA98-C98-(1/6),""))</f>
        <v/>
      </c>
      <c r="AD98" s="100" t="str">
        <f t="shared" si="13"/>
        <v/>
      </c>
      <c r="AE98" s="100" t="str">
        <f t="shared" si="21"/>
        <v/>
      </c>
      <c r="AF98" s="101" t="str">
        <f>IF(AE98="","",IF(Y98="Died same day","Died same day as arrival",IF(AB98="","Did not stay on SU",IF('Paste Data Here - Export'!HR98="ICH","ICU/CCU/HDU",IF(AB98&gt;AE98,100,100*AB98/AE98)))))</f>
        <v/>
      </c>
      <c r="AG98" s="82" t="str">
        <f>IF(E98="Yes","6 Month Transfer",IF(W98="No","Not locked to discharge/transfer",IF(AF98="Did not stay on SU","Not achieved as did not stay on SU",IF('Patient level info'!A98="","",IF(AND(A98=B98,M98="Achieved",P98="Achieved",AF98&gt;=90,AF98&lt;&gt;"Died same day as arrival"),"Achieved",IF(AND(A98&lt;&gt;B98,AF98&gt;=90,M98="Achieved",P98="Achieved"),"Not directly admitted by this team, but achieved criteria at previous team, and achieved 90% of stay on SU whilst at this team",IF(AF98="ICU/CCU/HDU","Admitted to ICU/CCU/HDU",IF(AF98="Died same day as arrival",AF98,IF(AND(AF98&lt;90,M98="Not achieved",P98="Not achieved"),"Not achieved as not direct to SU within 4h, not seen by a consultant within 14h, and less than 90% of stay on SU",IF(AND(AF98&lt;90,M98="Not achieved",P98="Achieved"),"Not achieved as not direct to SU within 4h and less than 90% of stay on SU",IF(AND(AF98&lt;90,M98="Achieved",P98="Not achieved"),"Not achieved as not seen by a consultant within 14h and less than 90% of stay on SU",IF(AND(AF98&gt;=90,M98="Not achieved",P98="Not achieved"),"Not achieved as not direct to SU within 4h and not seen by a consultant within 14h",IF(AND(AF98&gt;=90,M98="Achieved",P98="Not achieved"),"Not achieved as not seen by a consultant within 14h",IF(AF98&lt;90,"Not achieved as less than 90% of stay on SU","Not achieved as not direct to SU within 4h"))))))))))))))</f>
        <v/>
      </c>
    </row>
    <row r="99" spans="1:33" ht="15" customHeight="1" x14ac:dyDescent="0.25">
      <c r="A99" s="89" t="str">
        <f>IF('Paste Data Here - Export'!A99="","",'Paste Data Here - Export'!A99)</f>
        <v/>
      </c>
      <c r="B99" s="90" t="str">
        <f>IF('Paste Data Here - Export'!B99="","",'Paste Data Here - Export'!B99)</f>
        <v/>
      </c>
      <c r="C99" s="91" t="str">
        <f>IF('Paste Data Here - Export'!AR99="Y",'Paste Data Here - Export'!AS99,IF('Paste Data Here - Export'!C99="","",'Paste Data Here - Export'!BA99))</f>
        <v/>
      </c>
      <c r="D99" s="103" t="str">
        <f>IF(B99="","",IF('Paste Data Here - Export'!A99 ='Paste Data Here - Export'!B99, "Yes", "No"))</f>
        <v/>
      </c>
      <c r="E99" s="103" t="str">
        <f>IF(A99="","",IF(AND('Paste Data Here - Export'!P99="",'Paste Data Here - Export'!Q99&lt;&gt;""),"Yes","No"))</f>
        <v/>
      </c>
      <c r="F99" s="104" t="str">
        <f>IF('Paste Data Here - Export'!A99='Paste Data Here - Export'!B99,C99,IF(W99="No","",IF(E99="Yes","6 Month Transfer",'Paste Data Here - Export'!HP99)))</f>
        <v/>
      </c>
      <c r="G99" s="92" t="str">
        <f>IF(B99="","",IF(OR('Paste Data Here - Export'!KB99="Y",'Paste Data Here - Export'!GE99="Y"),"Yes","No"))</f>
        <v/>
      </c>
      <c r="H99" s="93" t="str">
        <f t="shared" si="14"/>
        <v/>
      </c>
      <c r="I99" s="93" t="str">
        <f t="shared" si="15"/>
        <v/>
      </c>
      <c r="J99" s="93" t="str">
        <f t="shared" si="16"/>
        <v/>
      </c>
      <c r="K99" s="125" t="str">
        <f>IF(OR(C99="",'Paste Data Here - Export'!BD99=""),"",1440*('Paste Data Here - Export'!BD99-C99))</f>
        <v/>
      </c>
      <c r="L99" s="93" t="str">
        <f t="shared" si="17"/>
        <v/>
      </c>
      <c r="M99" s="93" t="str">
        <f>IF(AND(L99="Yes",'Paste Data Here - Export'!BC99="SU",'Paste Data Here - Export'!EJ99&lt;&gt;"Y"),"Achieved",IF('Paste Data Here - Export'!EJ99="Y","Not applicable",(IF(AND('Patient level info'!L99="No",'Paste Data Here - Export'!BC99="SU"),"Not achieved",IF('Paste Data Here - Export'!BC99="ICH","Not applicable",IF(OR('Paste Data Here - Export'!BC99="O",'Paste Data Here - Export'!BC99="MAC"),"Not achieved",""))))))</f>
        <v/>
      </c>
      <c r="N99" s="142" t="str">
        <f>IF(B99="","",IF(OR('Paste Data Here - Export'!GN99="PERS",'Paste Data Here - Export'!GN99="TELEM"),'Paste Data Here - Export'!GK99,IF('Paste Data Here - Export'!GO99="","Not seen in person",'Paste Data Here - Export'!GO99)))</f>
        <v/>
      </c>
      <c r="O99" s="125" t="str">
        <f t="shared" si="18"/>
        <v/>
      </c>
      <c r="P99" s="126" t="str">
        <f t="shared" si="19"/>
        <v/>
      </c>
      <c r="Q99" s="95" t="str">
        <f>IF('Paste Data Here - Export'!CR99=TRUE, "Not imaged",IF('Paste Data Here - Export'!AR99="Y","Inpatient stroke",IF('Paste Data Here - Export'!BA99="","",IF('Paste Data Here - Export'!CR99="TRUE","",1440*('Paste Data Here - Export'!CP99-'Paste Data Here - Export'!BA99)))))</f>
        <v/>
      </c>
      <c r="R99" s="95" t="str">
        <f>IF('Paste Data Here - Export'!CR99=TRUE,"Not imaged",IF(OR(C99="",'Paste Data Here - Export'!CP99=""),"",1440*('Paste Data Here - Export'!CP99-C99)))</f>
        <v/>
      </c>
      <c r="S99" s="93" t="str">
        <f>IF(R99&lt;60.5,"Yes",IF('Paste Data Here - Export'!C99="","","No"))</f>
        <v/>
      </c>
      <c r="T99" s="93" t="str">
        <f t="shared" si="11"/>
        <v/>
      </c>
      <c r="U99" s="94" t="str">
        <f>IF(OR(C99="",'Paste Data Here - Export'!DF99=""),"",1440*('Paste Data Here - Export'!DF99-C99))</f>
        <v/>
      </c>
      <c r="V99" s="96" t="str">
        <f t="shared" si="20"/>
        <v/>
      </c>
      <c r="W99" s="97" t="str">
        <f>IF(B99="","",IF('Paste Data Here - Export'!KI99=TRUE,"Yes",IF('Paste Data Here - Export'!L99="","No","Yes")))</f>
        <v/>
      </c>
      <c r="X99" s="98" t="str">
        <f>IF(E99="Yes","6 Month Transfer",IF(AND(W99="Yes",'Paste Data Here - Export'!KM99="D"),"No",IF('Patient level info'!W99="Yes","Yes","")))</f>
        <v/>
      </c>
      <c r="Y99" s="91" t="str">
        <f t="shared" si="12"/>
        <v/>
      </c>
      <c r="Z99" s="99" t="str">
        <f>IF('Paste Data Here - Export'!KQ99="","",IF('Paste Data Here - Export'!KO99="","",'Paste Data Here - Export'!KN99-'Paste Data Here - Export'!KQ99))</f>
        <v/>
      </c>
      <c r="AA99" s="91" t="str">
        <f>IF(AND(W99="Yes",'Paste Data Here - Export'!KM99="D",'Paste Data Here - Export'!KO99="Y"),'Paste Data Here - Export'!KN99+'Patient level info'!AA$3,IF(AND(W99="Yes",'Paste Data Here - Export'!KM99="D",Z99&lt;0),'Paste Data Here - Export'!KQ99,IF(AND(W99="Yes",'Paste Data Here - Export'!KM99="D"),'Paste Data Here - Export'!KN99,IF(X99="Yes",'Paste Data Here - Export'!KS99,""))))</f>
        <v/>
      </c>
      <c r="AB99" s="100" t="str">
        <f>IF(W99="No","",IF('Paste Data Here - Export'!HS99="","",IF('Paste Data Here - Export'!KO99="Y",'Patient level info'!AA99-'Paste Data Here - Export'!HS99,'Paste Data Here - Export'!KQ99-'Paste Data Here - Export'!HS99)))</f>
        <v/>
      </c>
      <c r="AC99" s="100" t="str">
        <f>IF(E99="Yes","",IF(BPT!C99="Record transferred to this team",AA99-C99-(1/6),""))</f>
        <v/>
      </c>
      <c r="AD99" s="100" t="str">
        <f t="shared" si="13"/>
        <v/>
      </c>
      <c r="AE99" s="100" t="str">
        <f t="shared" si="21"/>
        <v/>
      </c>
      <c r="AF99" s="101" t="str">
        <f>IF(AE99="","",IF(Y99="Died same day","Died same day as arrival",IF(AB99="","Did not stay on SU",IF('Paste Data Here - Export'!HR99="ICH","ICU/CCU/HDU",IF(AB99&gt;AE99,100,100*AB99/AE99)))))</f>
        <v/>
      </c>
      <c r="AG99" s="82" t="str">
        <f>IF(E99="Yes","6 Month Transfer",IF(W99="No","Not locked to discharge/transfer",IF(AF99="Did not stay on SU","Not achieved as did not stay on SU",IF('Patient level info'!A99="","",IF(AND(A99=B99,M99="Achieved",P99="Achieved",AF99&gt;=90,AF99&lt;&gt;"Died same day as arrival"),"Achieved",IF(AND(A99&lt;&gt;B99,AF99&gt;=90,M99="Achieved",P99="Achieved"),"Not directly admitted by this team, but achieved criteria at previous team, and achieved 90% of stay on SU whilst at this team",IF(AF99="ICU/CCU/HDU","Admitted to ICU/CCU/HDU",IF(AF99="Died same day as arrival",AF99,IF(AND(AF99&lt;90,M99="Not achieved",P99="Not achieved"),"Not achieved as not direct to SU within 4h, not seen by a consultant within 14h, and less than 90% of stay on SU",IF(AND(AF99&lt;90,M99="Not achieved",P99="Achieved"),"Not achieved as not direct to SU within 4h and less than 90% of stay on SU",IF(AND(AF99&lt;90,M99="Achieved",P99="Not achieved"),"Not achieved as not seen by a consultant within 14h and less than 90% of stay on SU",IF(AND(AF99&gt;=90,M99="Not achieved",P99="Not achieved"),"Not achieved as not direct to SU within 4h and not seen by a consultant within 14h",IF(AND(AF99&gt;=90,M99="Achieved",P99="Not achieved"),"Not achieved as not seen by a consultant within 14h",IF(AF99&lt;90,"Not achieved as less than 90% of stay on SU","Not achieved as not direct to SU within 4h"))))))))))))))</f>
        <v/>
      </c>
    </row>
    <row r="100" spans="1:33" ht="15" customHeight="1" x14ac:dyDescent="0.25">
      <c r="A100" s="89" t="str">
        <f>IF('Paste Data Here - Export'!A100="","",'Paste Data Here - Export'!A100)</f>
        <v/>
      </c>
      <c r="B100" s="90" t="str">
        <f>IF('Paste Data Here - Export'!B100="","",'Paste Data Here - Export'!B100)</f>
        <v/>
      </c>
      <c r="C100" s="91" t="str">
        <f>IF('Paste Data Here - Export'!AR100="Y",'Paste Data Here - Export'!AS100,IF('Paste Data Here - Export'!C100="","",'Paste Data Here - Export'!BA100))</f>
        <v/>
      </c>
      <c r="D100" s="103" t="str">
        <f>IF(B100="","",IF('Paste Data Here - Export'!A100 ='Paste Data Here - Export'!B100, "Yes", "No"))</f>
        <v/>
      </c>
      <c r="E100" s="103" t="str">
        <f>IF(A100="","",IF(AND('Paste Data Here - Export'!P100="",'Paste Data Here - Export'!Q100&lt;&gt;""),"Yes","No"))</f>
        <v/>
      </c>
      <c r="F100" s="104" t="str">
        <f>IF('Paste Data Here - Export'!A100='Paste Data Here - Export'!B100,C100,IF(W100="No","",IF(E100="Yes","6 Month Transfer",'Paste Data Here - Export'!HP100)))</f>
        <v/>
      </c>
      <c r="G100" s="92" t="str">
        <f>IF(B100="","",IF(OR('Paste Data Here - Export'!KB100="Y",'Paste Data Here - Export'!GE100="Y"),"Yes","No"))</f>
        <v/>
      </c>
      <c r="H100" s="93" t="str">
        <f t="shared" si="14"/>
        <v/>
      </c>
      <c r="I100" s="93" t="str">
        <f t="shared" si="15"/>
        <v/>
      </c>
      <c r="J100" s="93" t="str">
        <f t="shared" si="16"/>
        <v/>
      </c>
      <c r="K100" s="125" t="str">
        <f>IF(OR(C100="",'Paste Data Here - Export'!BD100=""),"",1440*('Paste Data Here - Export'!BD100-C100))</f>
        <v/>
      </c>
      <c r="L100" s="93" t="str">
        <f t="shared" si="17"/>
        <v/>
      </c>
      <c r="M100" s="93" t="str">
        <f>IF(AND(L100="Yes",'Paste Data Here - Export'!BC100="SU",'Paste Data Here - Export'!EJ100&lt;&gt;"Y"),"Achieved",IF('Paste Data Here - Export'!EJ100="Y","Not applicable",(IF(AND('Patient level info'!L100="No",'Paste Data Here - Export'!BC100="SU"),"Not achieved",IF('Paste Data Here - Export'!BC100="ICH","Not applicable",IF(OR('Paste Data Here - Export'!BC100="O",'Paste Data Here - Export'!BC100="MAC"),"Not achieved",""))))))</f>
        <v/>
      </c>
      <c r="N100" s="142" t="str">
        <f>IF(B100="","",IF(OR('Paste Data Here - Export'!GN100="PERS",'Paste Data Here - Export'!GN100="TELEM"),'Paste Data Here - Export'!GK100,IF('Paste Data Here - Export'!GO100="","Not seen in person",'Paste Data Here - Export'!GO100)))</f>
        <v/>
      </c>
      <c r="O100" s="125" t="str">
        <f t="shared" si="18"/>
        <v/>
      </c>
      <c r="P100" s="126" t="str">
        <f t="shared" si="19"/>
        <v/>
      </c>
      <c r="Q100" s="95" t="str">
        <f>IF('Paste Data Here - Export'!CR100=TRUE, "Not imaged",IF('Paste Data Here - Export'!AR100="Y","Inpatient stroke",IF('Paste Data Here - Export'!BA100="","",IF('Paste Data Here - Export'!CR100="TRUE","",1440*('Paste Data Here - Export'!CP100-'Paste Data Here - Export'!BA100)))))</f>
        <v/>
      </c>
      <c r="R100" s="95" t="str">
        <f>IF('Paste Data Here - Export'!CR100=TRUE,"Not imaged",IF(OR(C100="",'Paste Data Here - Export'!CP100=""),"",1440*('Paste Data Here - Export'!CP100-C100)))</f>
        <v/>
      </c>
      <c r="S100" s="93" t="str">
        <f>IF(R100&lt;60.5,"Yes",IF('Paste Data Here - Export'!C100="","","No"))</f>
        <v/>
      </c>
      <c r="T100" s="93" t="str">
        <f t="shared" si="11"/>
        <v/>
      </c>
      <c r="U100" s="94" t="str">
        <f>IF(OR(C100="",'Paste Data Here - Export'!DF100=""),"",1440*('Paste Data Here - Export'!DF100-C100))</f>
        <v/>
      </c>
      <c r="V100" s="96" t="str">
        <f t="shared" si="20"/>
        <v/>
      </c>
      <c r="W100" s="97" t="str">
        <f>IF(B100="","",IF('Paste Data Here - Export'!KI100=TRUE,"Yes",IF('Paste Data Here - Export'!L100="","No","Yes")))</f>
        <v/>
      </c>
      <c r="X100" s="98" t="str">
        <f>IF(E100="Yes","6 Month Transfer",IF(AND(W100="Yes",'Paste Data Here - Export'!KM100="D"),"No",IF('Patient level info'!W100="Yes","Yes","")))</f>
        <v/>
      </c>
      <c r="Y100" s="91" t="str">
        <f t="shared" si="12"/>
        <v/>
      </c>
      <c r="Z100" s="99" t="str">
        <f>IF('Paste Data Here - Export'!KQ100="","",IF('Paste Data Here - Export'!KO100="","",'Paste Data Here - Export'!KN100-'Paste Data Here - Export'!KQ100))</f>
        <v/>
      </c>
      <c r="AA100" s="91" t="str">
        <f>IF(AND(W100="Yes",'Paste Data Here - Export'!KM100="D",'Paste Data Here - Export'!KO100="Y"),'Paste Data Here - Export'!KN100+'Patient level info'!AA$3,IF(AND(W100="Yes",'Paste Data Here - Export'!KM100="D",Z100&lt;0),'Paste Data Here - Export'!KQ100,IF(AND(W100="Yes",'Paste Data Here - Export'!KM100="D"),'Paste Data Here - Export'!KN100,IF(X100="Yes",'Paste Data Here - Export'!KS100,""))))</f>
        <v/>
      </c>
      <c r="AB100" s="100" t="str">
        <f>IF(W100="No","",IF('Paste Data Here - Export'!HS100="","",IF('Paste Data Here - Export'!KO100="Y",'Patient level info'!AA100-'Paste Data Here - Export'!HS100,'Paste Data Here - Export'!KQ100-'Paste Data Here - Export'!HS100)))</f>
        <v/>
      </c>
      <c r="AC100" s="100" t="str">
        <f>IF(E100="Yes","",IF(BPT!C100="Record transferred to this team",AA100-C100-(1/6),""))</f>
        <v/>
      </c>
      <c r="AD100" s="100" t="str">
        <f t="shared" si="13"/>
        <v/>
      </c>
      <c r="AE100" s="100" t="str">
        <f t="shared" si="21"/>
        <v/>
      </c>
      <c r="AF100" s="101" t="str">
        <f>IF(AE100="","",IF(Y100="Died same day","Died same day as arrival",IF(AB100="","Did not stay on SU",IF('Paste Data Here - Export'!HR100="ICH","ICU/CCU/HDU",IF(AB100&gt;AE100,100,100*AB100/AE100)))))</f>
        <v/>
      </c>
      <c r="AG100" s="82" t="str">
        <f>IF(E100="Yes","6 Month Transfer",IF(W100="No","Not locked to discharge/transfer",IF(AF100="Did not stay on SU","Not achieved as did not stay on SU",IF('Patient level info'!A100="","",IF(AND(A100=B100,M100="Achieved",P100="Achieved",AF100&gt;=90,AF100&lt;&gt;"Died same day as arrival"),"Achieved",IF(AND(A100&lt;&gt;B100,AF100&gt;=90,M100="Achieved",P100="Achieved"),"Not directly admitted by this team, but achieved criteria at previous team, and achieved 90% of stay on SU whilst at this team",IF(AF100="ICU/CCU/HDU","Admitted to ICU/CCU/HDU",IF(AF100="Died same day as arrival",AF100,IF(AND(AF100&lt;90,M100="Not achieved",P100="Not achieved"),"Not achieved as not direct to SU within 4h, not seen by a consultant within 14h, and less than 90% of stay on SU",IF(AND(AF100&lt;90,M100="Not achieved",P100="Achieved"),"Not achieved as not direct to SU within 4h and less than 90% of stay on SU",IF(AND(AF100&lt;90,M100="Achieved",P100="Not achieved"),"Not achieved as not seen by a consultant within 14h and less than 90% of stay on SU",IF(AND(AF100&gt;=90,M100="Not achieved",P100="Not achieved"),"Not achieved as not direct to SU within 4h and not seen by a consultant within 14h",IF(AND(AF100&gt;=90,M100="Achieved",P100="Not achieved"),"Not achieved as not seen by a consultant within 14h",IF(AF100&lt;90,"Not achieved as less than 90% of stay on SU","Not achieved as not direct to SU within 4h"))))))))))))))</f>
        <v/>
      </c>
    </row>
    <row r="101" spans="1:33" ht="15" customHeight="1" x14ac:dyDescent="0.25">
      <c r="A101" s="89" t="str">
        <f>IF('Paste Data Here - Export'!A101="","",'Paste Data Here - Export'!A101)</f>
        <v/>
      </c>
      <c r="B101" s="90" t="str">
        <f>IF('Paste Data Here - Export'!B101="","",'Paste Data Here - Export'!B101)</f>
        <v/>
      </c>
      <c r="C101" s="91" t="str">
        <f>IF('Paste Data Here - Export'!AR101="Y",'Paste Data Here - Export'!AS101,IF('Paste Data Here - Export'!C101="","",'Paste Data Here - Export'!BA101))</f>
        <v/>
      </c>
      <c r="D101" s="103" t="str">
        <f>IF(B101="","",IF('Paste Data Here - Export'!A101 ='Paste Data Here - Export'!B101, "Yes", "No"))</f>
        <v/>
      </c>
      <c r="E101" s="103" t="str">
        <f>IF(A101="","",IF(AND('Paste Data Here - Export'!P101="",'Paste Data Here - Export'!Q101&lt;&gt;""),"Yes","No"))</f>
        <v/>
      </c>
      <c r="F101" s="104" t="str">
        <f>IF('Paste Data Here - Export'!A101='Paste Data Here - Export'!B101,C101,IF(W101="No","",IF(E101="Yes","6 Month Transfer",'Paste Data Here - Export'!HP101)))</f>
        <v/>
      </c>
      <c r="G101" s="92" t="str">
        <f>IF(B101="","",IF(OR('Paste Data Here - Export'!KB101="Y",'Paste Data Here - Export'!GE101="Y"),"Yes","No"))</f>
        <v/>
      </c>
      <c r="H101" s="93" t="str">
        <f t="shared" si="14"/>
        <v/>
      </c>
      <c r="I101" s="93" t="str">
        <f t="shared" si="15"/>
        <v/>
      </c>
      <c r="J101" s="93" t="str">
        <f t="shared" si="16"/>
        <v/>
      </c>
      <c r="K101" s="125" t="str">
        <f>IF(OR(C101="",'Paste Data Here - Export'!BD101=""),"",1440*('Paste Data Here - Export'!BD101-C101))</f>
        <v/>
      </c>
      <c r="L101" s="93" t="str">
        <f t="shared" si="17"/>
        <v/>
      </c>
      <c r="M101" s="93" t="str">
        <f>IF(AND(L101="Yes",'Paste Data Here - Export'!BC101="SU",'Paste Data Here - Export'!EJ101&lt;&gt;"Y"),"Achieved",IF('Paste Data Here - Export'!EJ101="Y","Not applicable",(IF(AND('Patient level info'!L101="No",'Paste Data Here - Export'!BC101="SU"),"Not achieved",IF('Paste Data Here - Export'!BC101="ICH","Not applicable",IF(OR('Paste Data Here - Export'!BC101="O",'Paste Data Here - Export'!BC101="MAC"),"Not achieved",""))))))</f>
        <v/>
      </c>
      <c r="N101" s="142" t="str">
        <f>IF(B101="","",IF(OR('Paste Data Here - Export'!GN101="PERS",'Paste Data Here - Export'!GN101="TELEM"),'Paste Data Here - Export'!GK101,IF('Paste Data Here - Export'!GO101="","Not seen in person",'Paste Data Here - Export'!GO101)))</f>
        <v/>
      </c>
      <c r="O101" s="125" t="str">
        <f t="shared" si="18"/>
        <v/>
      </c>
      <c r="P101" s="126" t="str">
        <f t="shared" si="19"/>
        <v/>
      </c>
      <c r="Q101" s="95" t="str">
        <f>IF('Paste Data Here - Export'!CR101=TRUE, "Not imaged",IF('Paste Data Here - Export'!AR101="Y","Inpatient stroke",IF('Paste Data Here - Export'!BA101="","",IF('Paste Data Here - Export'!CR101="TRUE","",1440*('Paste Data Here - Export'!CP101-'Paste Data Here - Export'!BA101)))))</f>
        <v/>
      </c>
      <c r="R101" s="95" t="str">
        <f>IF('Paste Data Here - Export'!CR101=TRUE,"Not imaged",IF(OR(C101="",'Paste Data Here - Export'!CP101=""),"",1440*('Paste Data Here - Export'!CP101-C101)))</f>
        <v/>
      </c>
      <c r="S101" s="93" t="str">
        <f>IF(R101&lt;60.5,"Yes",IF('Paste Data Here - Export'!C101="","","No"))</f>
        <v/>
      </c>
      <c r="T101" s="93" t="str">
        <f t="shared" si="11"/>
        <v/>
      </c>
      <c r="U101" s="94" t="str">
        <f>IF(OR(C101="",'Paste Data Here - Export'!DF101=""),"",1440*('Paste Data Here - Export'!DF101-C101))</f>
        <v/>
      </c>
      <c r="V101" s="96" t="str">
        <f t="shared" si="20"/>
        <v/>
      </c>
      <c r="W101" s="97" t="str">
        <f>IF(B101="","",IF('Paste Data Here - Export'!KI101=TRUE,"Yes",IF('Paste Data Here - Export'!L101="","No","Yes")))</f>
        <v/>
      </c>
      <c r="X101" s="98" t="str">
        <f>IF(E101="Yes","6 Month Transfer",IF(AND(W101="Yes",'Paste Data Here - Export'!KM101="D"),"No",IF('Patient level info'!W101="Yes","Yes","")))</f>
        <v/>
      </c>
      <c r="Y101" s="91" t="str">
        <f t="shared" si="12"/>
        <v/>
      </c>
      <c r="Z101" s="99" t="str">
        <f>IF('Paste Data Here - Export'!KQ101="","",IF('Paste Data Here - Export'!KO101="","",'Paste Data Here - Export'!KN101-'Paste Data Here - Export'!KQ101))</f>
        <v/>
      </c>
      <c r="AA101" s="91" t="str">
        <f>IF(AND(W101="Yes",'Paste Data Here - Export'!KM101="D",'Paste Data Here - Export'!KO101="Y"),'Paste Data Here - Export'!KN101+'Patient level info'!AA$3,IF(AND(W101="Yes",'Paste Data Here - Export'!KM101="D",Z101&lt;0),'Paste Data Here - Export'!KQ101,IF(AND(W101="Yes",'Paste Data Here - Export'!KM101="D"),'Paste Data Here - Export'!KN101,IF(X101="Yes",'Paste Data Here - Export'!KS101,""))))</f>
        <v/>
      </c>
      <c r="AB101" s="100" t="str">
        <f>IF(W101="No","",IF('Paste Data Here - Export'!HS101="","",IF('Paste Data Here - Export'!KO101="Y",'Patient level info'!AA101-'Paste Data Here - Export'!HS101,'Paste Data Here - Export'!KQ101-'Paste Data Here - Export'!HS101)))</f>
        <v/>
      </c>
      <c r="AC101" s="100" t="str">
        <f>IF(E101="Yes","",IF(BPT!C101="Record transferred to this team",AA101-C101-(1/6),""))</f>
        <v/>
      </c>
      <c r="AD101" s="100" t="str">
        <f t="shared" si="13"/>
        <v/>
      </c>
      <c r="AE101" s="100" t="str">
        <f t="shared" si="21"/>
        <v/>
      </c>
      <c r="AF101" s="101" t="str">
        <f>IF(AE101="","",IF(Y101="Died same day","Died same day as arrival",IF(AB101="","Did not stay on SU",IF('Paste Data Here - Export'!HR101="ICH","ICU/CCU/HDU",IF(AB101&gt;AE101,100,100*AB101/AE101)))))</f>
        <v/>
      </c>
      <c r="AG101" s="82" t="str">
        <f>IF(E101="Yes","6 Month Transfer",IF(W101="No","Not locked to discharge/transfer",IF(AF101="Did not stay on SU","Not achieved as did not stay on SU",IF('Patient level info'!A101="","",IF(AND(A101=B101,M101="Achieved",P101="Achieved",AF101&gt;=90,AF101&lt;&gt;"Died same day as arrival"),"Achieved",IF(AND(A101&lt;&gt;B101,AF101&gt;=90,M101="Achieved",P101="Achieved"),"Not directly admitted by this team, but achieved criteria at previous team, and achieved 90% of stay on SU whilst at this team",IF(AF101="ICU/CCU/HDU","Admitted to ICU/CCU/HDU",IF(AF101="Died same day as arrival",AF101,IF(AND(AF101&lt;90,M101="Not achieved",P101="Not achieved"),"Not achieved as not direct to SU within 4h, not seen by a consultant within 14h, and less than 90% of stay on SU",IF(AND(AF101&lt;90,M101="Not achieved",P101="Achieved"),"Not achieved as not direct to SU within 4h and less than 90% of stay on SU",IF(AND(AF101&lt;90,M101="Achieved",P101="Not achieved"),"Not achieved as not seen by a consultant within 14h and less than 90% of stay on SU",IF(AND(AF101&gt;=90,M101="Not achieved",P101="Not achieved"),"Not achieved as not direct to SU within 4h and not seen by a consultant within 14h",IF(AND(AF101&gt;=90,M101="Achieved",P101="Not achieved"),"Not achieved as not seen by a consultant within 14h",IF(AF101&lt;90,"Not achieved as less than 90% of stay on SU","Not achieved as not direct to SU within 4h"))))))))))))))</f>
        <v/>
      </c>
    </row>
    <row r="102" spans="1:33" ht="15" customHeight="1" x14ac:dyDescent="0.25">
      <c r="A102" s="89" t="str">
        <f>IF('Paste Data Here - Export'!A102="","",'Paste Data Here - Export'!A102)</f>
        <v/>
      </c>
      <c r="B102" s="90" t="str">
        <f>IF('Paste Data Here - Export'!B102="","",'Paste Data Here - Export'!B102)</f>
        <v/>
      </c>
      <c r="C102" s="91" t="str">
        <f>IF('Paste Data Here - Export'!AR102="Y",'Paste Data Here - Export'!AS102,IF('Paste Data Here - Export'!C102="","",'Paste Data Here - Export'!BA102))</f>
        <v/>
      </c>
      <c r="D102" s="103" t="str">
        <f>IF(B102="","",IF('Paste Data Here - Export'!A102 ='Paste Data Here - Export'!B102, "Yes", "No"))</f>
        <v/>
      </c>
      <c r="E102" s="103" t="str">
        <f>IF(A102="","",IF(AND('Paste Data Here - Export'!P102="",'Paste Data Here - Export'!Q102&lt;&gt;""),"Yes","No"))</f>
        <v/>
      </c>
      <c r="F102" s="104" t="str">
        <f>IF('Paste Data Here - Export'!A102='Paste Data Here - Export'!B102,C102,IF(W102="No","",IF(E102="Yes","6 Month Transfer",'Paste Data Here - Export'!HP102)))</f>
        <v/>
      </c>
      <c r="G102" s="92" t="str">
        <f>IF(B102="","",IF(OR('Paste Data Here - Export'!KB102="Y",'Paste Data Here - Export'!GE102="Y"),"Yes","No"))</f>
        <v/>
      </c>
      <c r="H102" s="93" t="str">
        <f t="shared" si="14"/>
        <v/>
      </c>
      <c r="I102" s="93" t="str">
        <f t="shared" si="15"/>
        <v/>
      </c>
      <c r="J102" s="93" t="str">
        <f t="shared" si="16"/>
        <v/>
      </c>
      <c r="K102" s="125" t="str">
        <f>IF(OR(C102="",'Paste Data Here - Export'!BD102=""),"",1440*('Paste Data Here - Export'!BD102-C102))</f>
        <v/>
      </c>
      <c r="L102" s="93" t="str">
        <f t="shared" si="17"/>
        <v/>
      </c>
      <c r="M102" s="93" t="str">
        <f>IF(AND(L102="Yes",'Paste Data Here - Export'!BC102="SU",'Paste Data Here - Export'!EJ102&lt;&gt;"Y"),"Achieved",IF('Paste Data Here - Export'!EJ102="Y","Not applicable",(IF(AND('Patient level info'!L102="No",'Paste Data Here - Export'!BC102="SU"),"Not achieved",IF('Paste Data Here - Export'!BC102="ICH","Not applicable",IF(OR('Paste Data Here - Export'!BC102="O",'Paste Data Here - Export'!BC102="MAC"),"Not achieved",""))))))</f>
        <v/>
      </c>
      <c r="N102" s="142" t="str">
        <f>IF(B102="","",IF(OR('Paste Data Here - Export'!GN102="PERS",'Paste Data Here - Export'!GN102="TELEM"),'Paste Data Here - Export'!GK102,IF('Paste Data Here - Export'!GO102="","Not seen in person",'Paste Data Here - Export'!GO102)))</f>
        <v/>
      </c>
      <c r="O102" s="125" t="str">
        <f t="shared" si="18"/>
        <v/>
      </c>
      <c r="P102" s="126" t="str">
        <f t="shared" si="19"/>
        <v/>
      </c>
      <c r="Q102" s="95" t="str">
        <f>IF('Paste Data Here - Export'!CR102=TRUE, "Not imaged",IF('Paste Data Here - Export'!AR102="Y","Inpatient stroke",IF('Paste Data Here - Export'!BA102="","",IF('Paste Data Here - Export'!CR102="TRUE","",1440*('Paste Data Here - Export'!CP102-'Paste Data Here - Export'!BA102)))))</f>
        <v/>
      </c>
      <c r="R102" s="95" t="str">
        <f>IF('Paste Data Here - Export'!CR102=TRUE,"Not imaged",IF(OR(C102="",'Paste Data Here - Export'!CP102=""),"",1440*('Paste Data Here - Export'!CP102-C102)))</f>
        <v/>
      </c>
      <c r="S102" s="93" t="str">
        <f>IF(R102&lt;60.5,"Yes",IF('Paste Data Here - Export'!C102="","","No"))</f>
        <v/>
      </c>
      <c r="T102" s="93" t="str">
        <f t="shared" si="11"/>
        <v/>
      </c>
      <c r="U102" s="94" t="str">
        <f>IF(OR(C102="",'Paste Data Here - Export'!DF102=""),"",1440*('Paste Data Here - Export'!DF102-C102))</f>
        <v/>
      </c>
      <c r="V102" s="96" t="str">
        <f t="shared" si="20"/>
        <v/>
      </c>
      <c r="W102" s="97" t="str">
        <f>IF(B102="","",IF('Paste Data Here - Export'!KI102=TRUE,"Yes",IF('Paste Data Here - Export'!L102="","No","Yes")))</f>
        <v/>
      </c>
      <c r="X102" s="98" t="str">
        <f>IF(E102="Yes","6 Month Transfer",IF(AND(W102="Yes",'Paste Data Here - Export'!KM102="D"),"No",IF('Patient level info'!W102="Yes","Yes","")))</f>
        <v/>
      </c>
      <c r="Y102" s="91" t="str">
        <f t="shared" si="12"/>
        <v/>
      </c>
      <c r="Z102" s="99" t="str">
        <f>IF('Paste Data Here - Export'!KQ102="","",IF('Paste Data Here - Export'!KO102="","",'Paste Data Here - Export'!KN102-'Paste Data Here - Export'!KQ102))</f>
        <v/>
      </c>
      <c r="AA102" s="91" t="str">
        <f>IF(AND(W102="Yes",'Paste Data Here - Export'!KM102="D",'Paste Data Here - Export'!KO102="Y"),'Paste Data Here - Export'!KN102+'Patient level info'!AA$3,IF(AND(W102="Yes",'Paste Data Here - Export'!KM102="D",Z102&lt;0),'Paste Data Here - Export'!KQ102,IF(AND(W102="Yes",'Paste Data Here - Export'!KM102="D"),'Paste Data Here - Export'!KN102,IF(X102="Yes",'Paste Data Here - Export'!KS102,""))))</f>
        <v/>
      </c>
      <c r="AB102" s="100" t="str">
        <f>IF(W102="No","",IF('Paste Data Here - Export'!HS102="","",IF('Paste Data Here - Export'!KO102="Y",'Patient level info'!AA102-'Paste Data Here - Export'!HS102,'Paste Data Here - Export'!KQ102-'Paste Data Here - Export'!HS102)))</f>
        <v/>
      </c>
      <c r="AC102" s="100" t="str">
        <f>IF(E102="Yes","",IF(BPT!C102="Record transferred to this team",AA102-C102-(1/6),""))</f>
        <v/>
      </c>
      <c r="AD102" s="100" t="str">
        <f t="shared" si="13"/>
        <v/>
      </c>
      <c r="AE102" s="100" t="str">
        <f t="shared" si="21"/>
        <v/>
      </c>
      <c r="AF102" s="101" t="str">
        <f>IF(AE102="","",IF(Y102="Died same day","Died same day as arrival",IF(AB102="","Did not stay on SU",IF('Paste Data Here - Export'!HR102="ICH","ICU/CCU/HDU",IF(AB102&gt;AE102,100,100*AB102/AE102)))))</f>
        <v/>
      </c>
      <c r="AG102" s="82" t="str">
        <f>IF(E102="Yes","6 Month Transfer",IF(W102="No","Not locked to discharge/transfer",IF(AF102="Did not stay on SU","Not achieved as did not stay on SU",IF('Patient level info'!A102="","",IF(AND(A102=B102,M102="Achieved",P102="Achieved",AF102&gt;=90,AF102&lt;&gt;"Died same day as arrival"),"Achieved",IF(AND(A102&lt;&gt;B102,AF102&gt;=90,M102="Achieved",P102="Achieved"),"Not directly admitted by this team, but achieved criteria at previous team, and achieved 90% of stay on SU whilst at this team",IF(AF102="ICU/CCU/HDU","Admitted to ICU/CCU/HDU",IF(AF102="Died same day as arrival",AF102,IF(AND(AF102&lt;90,M102="Not achieved",P102="Not achieved"),"Not achieved as not direct to SU within 4h, not seen by a consultant within 14h, and less than 90% of stay on SU",IF(AND(AF102&lt;90,M102="Not achieved",P102="Achieved"),"Not achieved as not direct to SU within 4h and less than 90% of stay on SU",IF(AND(AF102&lt;90,M102="Achieved",P102="Not achieved"),"Not achieved as not seen by a consultant within 14h and less than 90% of stay on SU",IF(AND(AF102&gt;=90,M102="Not achieved",P102="Not achieved"),"Not achieved as not direct to SU within 4h and not seen by a consultant within 14h",IF(AND(AF102&gt;=90,M102="Achieved",P102="Not achieved"),"Not achieved as not seen by a consultant within 14h",IF(AF102&lt;90,"Not achieved as less than 90% of stay on SU","Not achieved as not direct to SU within 4h"))))))))))))))</f>
        <v/>
      </c>
    </row>
    <row r="103" spans="1:33" ht="15" customHeight="1" x14ac:dyDescent="0.25">
      <c r="A103" s="89" t="str">
        <f>IF('Paste Data Here - Export'!A103="","",'Paste Data Here - Export'!A103)</f>
        <v/>
      </c>
      <c r="B103" s="90" t="str">
        <f>IF('Paste Data Here - Export'!B103="","",'Paste Data Here - Export'!B103)</f>
        <v/>
      </c>
      <c r="C103" s="91" t="str">
        <f>IF('Paste Data Here - Export'!AR103="Y",'Paste Data Here - Export'!AS103,IF('Paste Data Here - Export'!C103="","",'Paste Data Here - Export'!BA103))</f>
        <v/>
      </c>
      <c r="D103" s="103" t="str">
        <f>IF(B103="","",IF('Paste Data Here - Export'!A103 ='Paste Data Here - Export'!B103, "Yes", "No"))</f>
        <v/>
      </c>
      <c r="E103" s="103" t="str">
        <f>IF(A103="","",IF(AND('Paste Data Here - Export'!P103="",'Paste Data Here - Export'!Q103&lt;&gt;""),"Yes","No"))</f>
        <v/>
      </c>
      <c r="F103" s="104" t="str">
        <f>IF('Paste Data Here - Export'!A103='Paste Data Here - Export'!B103,C103,IF(W103="No","",IF(E103="Yes","6 Month Transfer",'Paste Data Here - Export'!HP103)))</f>
        <v/>
      </c>
      <c r="G103" s="92" t="str">
        <f>IF(B103="","",IF(OR('Paste Data Here - Export'!KB103="Y",'Paste Data Here - Export'!GE103="Y"),"Yes","No"))</f>
        <v/>
      </c>
      <c r="H103" s="93" t="str">
        <f t="shared" si="14"/>
        <v/>
      </c>
      <c r="I103" s="93" t="str">
        <f t="shared" si="15"/>
        <v/>
      </c>
      <c r="J103" s="93" t="str">
        <f t="shared" si="16"/>
        <v/>
      </c>
      <c r="K103" s="125" t="str">
        <f>IF(OR(C103="",'Paste Data Here - Export'!BD103=""),"",1440*('Paste Data Here - Export'!BD103-C103))</f>
        <v/>
      </c>
      <c r="L103" s="93" t="str">
        <f t="shared" si="17"/>
        <v/>
      </c>
      <c r="M103" s="93" t="str">
        <f>IF(AND(L103="Yes",'Paste Data Here - Export'!BC103="SU",'Paste Data Here - Export'!EJ103&lt;&gt;"Y"),"Achieved",IF('Paste Data Here - Export'!EJ103="Y","Not applicable",(IF(AND('Patient level info'!L103="No",'Paste Data Here - Export'!BC103="SU"),"Not achieved",IF('Paste Data Here - Export'!BC103="ICH","Not applicable",IF(OR('Paste Data Here - Export'!BC103="O",'Paste Data Here - Export'!BC103="MAC"),"Not achieved",""))))))</f>
        <v/>
      </c>
      <c r="N103" s="142" t="str">
        <f>IF(B103="","",IF(OR('Paste Data Here - Export'!GN103="PERS",'Paste Data Here - Export'!GN103="TELEM"),'Paste Data Here - Export'!GK103,IF('Paste Data Here - Export'!GO103="","Not seen in person",'Paste Data Here - Export'!GO103)))</f>
        <v/>
      </c>
      <c r="O103" s="125" t="str">
        <f t="shared" si="18"/>
        <v/>
      </c>
      <c r="P103" s="126" t="str">
        <f t="shared" si="19"/>
        <v/>
      </c>
      <c r="Q103" s="95" t="str">
        <f>IF('Paste Data Here - Export'!CR103=TRUE, "Not imaged",IF('Paste Data Here - Export'!AR103="Y","Inpatient stroke",IF('Paste Data Here - Export'!BA103="","",IF('Paste Data Here - Export'!CR103="TRUE","",1440*('Paste Data Here - Export'!CP103-'Paste Data Here - Export'!BA103)))))</f>
        <v/>
      </c>
      <c r="R103" s="95" t="str">
        <f>IF('Paste Data Here - Export'!CR103=TRUE,"Not imaged",IF(OR(C103="",'Paste Data Here - Export'!CP103=""),"",1440*('Paste Data Here - Export'!CP103-C103)))</f>
        <v/>
      </c>
      <c r="S103" s="93" t="str">
        <f>IF(R103&lt;60.5,"Yes",IF('Paste Data Here - Export'!C103="","","No"))</f>
        <v/>
      </c>
      <c r="T103" s="93" t="str">
        <f t="shared" si="11"/>
        <v/>
      </c>
      <c r="U103" s="94" t="str">
        <f>IF(OR(C103="",'Paste Data Here - Export'!DF103=""),"",1440*('Paste Data Here - Export'!DF103-C103))</f>
        <v/>
      </c>
      <c r="V103" s="96" t="str">
        <f t="shared" si="20"/>
        <v/>
      </c>
      <c r="W103" s="97" t="str">
        <f>IF(B103="","",IF('Paste Data Here - Export'!KI103=TRUE,"Yes",IF('Paste Data Here - Export'!L103="","No","Yes")))</f>
        <v/>
      </c>
      <c r="X103" s="98" t="str">
        <f>IF(E103="Yes","6 Month Transfer",IF(AND(W103="Yes",'Paste Data Here - Export'!KM103="D"),"No",IF('Patient level info'!W103="Yes","Yes","")))</f>
        <v/>
      </c>
      <c r="Y103" s="91" t="str">
        <f t="shared" si="12"/>
        <v/>
      </c>
      <c r="Z103" s="99" t="str">
        <f>IF('Paste Data Here - Export'!KQ103="","",IF('Paste Data Here - Export'!KO103="","",'Paste Data Here - Export'!KN103-'Paste Data Here - Export'!KQ103))</f>
        <v/>
      </c>
      <c r="AA103" s="91" t="str">
        <f>IF(AND(W103="Yes",'Paste Data Here - Export'!KM103="D",'Paste Data Here - Export'!KO103="Y"),'Paste Data Here - Export'!KN103+'Patient level info'!AA$3,IF(AND(W103="Yes",'Paste Data Here - Export'!KM103="D",Z103&lt;0),'Paste Data Here - Export'!KQ103,IF(AND(W103="Yes",'Paste Data Here - Export'!KM103="D"),'Paste Data Here - Export'!KN103,IF(X103="Yes",'Paste Data Here - Export'!KS103,""))))</f>
        <v/>
      </c>
      <c r="AB103" s="100" t="str">
        <f>IF(W103="No","",IF('Paste Data Here - Export'!HS103="","",IF('Paste Data Here - Export'!KO103="Y",'Patient level info'!AA103-'Paste Data Here - Export'!HS103,'Paste Data Here - Export'!KQ103-'Paste Data Here - Export'!HS103)))</f>
        <v/>
      </c>
      <c r="AC103" s="100" t="str">
        <f>IF(E103="Yes","",IF(BPT!C103="Record transferred to this team",AA103-C103-(1/6),""))</f>
        <v/>
      </c>
      <c r="AD103" s="100" t="str">
        <f t="shared" si="13"/>
        <v/>
      </c>
      <c r="AE103" s="100" t="str">
        <f t="shared" si="21"/>
        <v/>
      </c>
      <c r="AF103" s="101" t="str">
        <f>IF(AE103="","",IF(Y103="Died same day","Died same day as arrival",IF(AB103="","Did not stay on SU",IF('Paste Data Here - Export'!HR103="ICH","ICU/CCU/HDU",IF(AB103&gt;AE103,100,100*AB103/AE103)))))</f>
        <v/>
      </c>
      <c r="AG103" s="82" t="str">
        <f>IF(E103="Yes","6 Month Transfer",IF(W103="No","Not locked to discharge/transfer",IF(AF103="Did not stay on SU","Not achieved as did not stay on SU",IF('Patient level info'!A103="","",IF(AND(A103=B103,M103="Achieved",P103="Achieved",AF103&gt;=90,AF103&lt;&gt;"Died same day as arrival"),"Achieved",IF(AND(A103&lt;&gt;B103,AF103&gt;=90,M103="Achieved",P103="Achieved"),"Not directly admitted by this team, but achieved criteria at previous team, and achieved 90% of stay on SU whilst at this team",IF(AF103="ICU/CCU/HDU","Admitted to ICU/CCU/HDU",IF(AF103="Died same day as arrival",AF103,IF(AND(AF103&lt;90,M103="Not achieved",P103="Not achieved"),"Not achieved as not direct to SU within 4h, not seen by a consultant within 14h, and less than 90% of stay on SU",IF(AND(AF103&lt;90,M103="Not achieved",P103="Achieved"),"Not achieved as not direct to SU within 4h and less than 90% of stay on SU",IF(AND(AF103&lt;90,M103="Achieved",P103="Not achieved"),"Not achieved as not seen by a consultant within 14h and less than 90% of stay on SU",IF(AND(AF103&gt;=90,M103="Not achieved",P103="Not achieved"),"Not achieved as not direct to SU within 4h and not seen by a consultant within 14h",IF(AND(AF103&gt;=90,M103="Achieved",P103="Not achieved"),"Not achieved as not seen by a consultant within 14h",IF(AF103&lt;90,"Not achieved as less than 90% of stay on SU","Not achieved as not direct to SU within 4h"))))))))))))))</f>
        <v/>
      </c>
    </row>
    <row r="104" spans="1:33" ht="15" customHeight="1" x14ac:dyDescent="0.25">
      <c r="A104" s="89" t="str">
        <f>IF('Paste Data Here - Export'!A104="","",'Paste Data Here - Export'!A104)</f>
        <v/>
      </c>
      <c r="B104" s="90" t="str">
        <f>IF('Paste Data Here - Export'!B104="","",'Paste Data Here - Export'!B104)</f>
        <v/>
      </c>
      <c r="C104" s="91" t="str">
        <f>IF('Paste Data Here - Export'!AR104="Y",'Paste Data Here - Export'!AS104,IF('Paste Data Here - Export'!C104="","",'Paste Data Here - Export'!BA104))</f>
        <v/>
      </c>
      <c r="D104" s="103" t="str">
        <f>IF(B104="","",IF('Paste Data Here - Export'!A104 ='Paste Data Here - Export'!B104, "Yes", "No"))</f>
        <v/>
      </c>
      <c r="E104" s="103" t="str">
        <f>IF(A104="","",IF(AND('Paste Data Here - Export'!P104="",'Paste Data Here - Export'!Q104&lt;&gt;""),"Yes","No"))</f>
        <v/>
      </c>
      <c r="F104" s="104" t="str">
        <f>IF('Paste Data Here - Export'!A104='Paste Data Here - Export'!B104,C104,IF(W104="No","",IF(E104="Yes","6 Month Transfer",'Paste Data Here - Export'!HP104)))</f>
        <v/>
      </c>
      <c r="G104" s="92" t="str">
        <f>IF(B104="","",IF(OR('Paste Data Here - Export'!KB104="Y",'Paste Data Here - Export'!GE104="Y"),"Yes","No"))</f>
        <v/>
      </c>
      <c r="H104" s="93" t="str">
        <f t="shared" si="14"/>
        <v/>
      </c>
      <c r="I104" s="93" t="str">
        <f t="shared" si="15"/>
        <v/>
      </c>
      <c r="J104" s="93" t="str">
        <f t="shared" si="16"/>
        <v/>
      </c>
      <c r="K104" s="125" t="str">
        <f>IF(OR(C104="",'Paste Data Here - Export'!BD104=""),"",1440*('Paste Data Here - Export'!BD104-C104))</f>
        <v/>
      </c>
      <c r="L104" s="93" t="str">
        <f t="shared" si="17"/>
        <v/>
      </c>
      <c r="M104" s="93" t="str">
        <f>IF(AND(L104="Yes",'Paste Data Here - Export'!BC104="SU",'Paste Data Here - Export'!EJ104&lt;&gt;"Y"),"Achieved",IF('Paste Data Here - Export'!EJ104="Y","Not applicable",(IF(AND('Patient level info'!L104="No",'Paste Data Here - Export'!BC104="SU"),"Not achieved",IF('Paste Data Here - Export'!BC104="ICH","Not applicable",IF(OR('Paste Data Here - Export'!BC104="O",'Paste Data Here - Export'!BC104="MAC"),"Not achieved",""))))))</f>
        <v/>
      </c>
      <c r="N104" s="142" t="str">
        <f>IF(B104="","",IF(OR('Paste Data Here - Export'!GN104="PERS",'Paste Data Here - Export'!GN104="TELEM"),'Paste Data Here - Export'!GK104,IF('Paste Data Here - Export'!GO104="","Not seen in person",'Paste Data Here - Export'!GO104)))</f>
        <v/>
      </c>
      <c r="O104" s="125" t="str">
        <f t="shared" si="18"/>
        <v/>
      </c>
      <c r="P104" s="126" t="str">
        <f t="shared" si="19"/>
        <v/>
      </c>
      <c r="Q104" s="95" t="str">
        <f>IF('Paste Data Here - Export'!CR104=TRUE, "Not imaged",IF('Paste Data Here - Export'!AR104="Y","Inpatient stroke",IF('Paste Data Here - Export'!BA104="","",IF('Paste Data Here - Export'!CR104="TRUE","",1440*('Paste Data Here - Export'!CP104-'Paste Data Here - Export'!BA104)))))</f>
        <v/>
      </c>
      <c r="R104" s="95" t="str">
        <f>IF('Paste Data Here - Export'!CR104=TRUE,"Not imaged",IF(OR(C104="",'Paste Data Here - Export'!CP104=""),"",1440*('Paste Data Here - Export'!CP104-C104)))</f>
        <v/>
      </c>
      <c r="S104" s="93" t="str">
        <f>IF(R104&lt;60.5,"Yes",IF('Paste Data Here - Export'!C104="","","No"))</f>
        <v/>
      </c>
      <c r="T104" s="93" t="str">
        <f t="shared" si="11"/>
        <v/>
      </c>
      <c r="U104" s="94" t="str">
        <f>IF(OR(C104="",'Paste Data Here - Export'!DF104=""),"",1440*('Paste Data Here - Export'!DF104-C104))</f>
        <v/>
      </c>
      <c r="V104" s="96" t="str">
        <f t="shared" si="20"/>
        <v/>
      </c>
      <c r="W104" s="97" t="str">
        <f>IF(B104="","",IF('Paste Data Here - Export'!KI104=TRUE,"Yes",IF('Paste Data Here - Export'!L104="","No","Yes")))</f>
        <v/>
      </c>
      <c r="X104" s="98" t="str">
        <f>IF(E104="Yes","6 Month Transfer",IF(AND(W104="Yes",'Paste Data Here - Export'!KM104="D"),"No",IF('Patient level info'!W104="Yes","Yes","")))</f>
        <v/>
      </c>
      <c r="Y104" s="91" t="str">
        <f t="shared" si="12"/>
        <v/>
      </c>
      <c r="Z104" s="99" t="str">
        <f>IF('Paste Data Here - Export'!KQ104="","",IF('Paste Data Here - Export'!KO104="","",'Paste Data Here - Export'!KN104-'Paste Data Here - Export'!KQ104))</f>
        <v/>
      </c>
      <c r="AA104" s="91" t="str">
        <f>IF(AND(W104="Yes",'Paste Data Here - Export'!KM104="D",'Paste Data Here - Export'!KO104="Y"),'Paste Data Here - Export'!KN104+'Patient level info'!AA$3,IF(AND(W104="Yes",'Paste Data Here - Export'!KM104="D",Z104&lt;0),'Paste Data Here - Export'!KQ104,IF(AND(W104="Yes",'Paste Data Here - Export'!KM104="D"),'Paste Data Here - Export'!KN104,IF(X104="Yes",'Paste Data Here - Export'!KS104,""))))</f>
        <v/>
      </c>
      <c r="AB104" s="100" t="str">
        <f>IF(W104="No","",IF('Paste Data Here - Export'!HS104="","",IF('Paste Data Here - Export'!KO104="Y",'Patient level info'!AA104-'Paste Data Here - Export'!HS104,'Paste Data Here - Export'!KQ104-'Paste Data Here - Export'!HS104)))</f>
        <v/>
      </c>
      <c r="AC104" s="100" t="str">
        <f>IF(E104="Yes","",IF(BPT!C104="Record transferred to this team",AA104-C104-(1/6),""))</f>
        <v/>
      </c>
      <c r="AD104" s="100" t="str">
        <f t="shared" si="13"/>
        <v/>
      </c>
      <c r="AE104" s="100" t="str">
        <f t="shared" si="21"/>
        <v/>
      </c>
      <c r="AF104" s="101" t="str">
        <f>IF(AE104="","",IF(Y104="Died same day","Died same day as arrival",IF(AB104="","Did not stay on SU",IF('Paste Data Here - Export'!HR104="ICH","ICU/CCU/HDU",IF(AB104&gt;AE104,100,100*AB104/AE104)))))</f>
        <v/>
      </c>
      <c r="AG104" s="82" t="str">
        <f>IF(E104="Yes","6 Month Transfer",IF(W104="No","Not locked to discharge/transfer",IF(AF104="Did not stay on SU","Not achieved as did not stay on SU",IF('Patient level info'!A104="","",IF(AND(A104=B104,M104="Achieved",P104="Achieved",AF104&gt;=90,AF104&lt;&gt;"Died same day as arrival"),"Achieved",IF(AND(A104&lt;&gt;B104,AF104&gt;=90,M104="Achieved",P104="Achieved"),"Not directly admitted by this team, but achieved criteria at previous team, and achieved 90% of stay on SU whilst at this team",IF(AF104="ICU/CCU/HDU","Admitted to ICU/CCU/HDU",IF(AF104="Died same day as arrival",AF104,IF(AND(AF104&lt;90,M104="Not achieved",P104="Not achieved"),"Not achieved as not direct to SU within 4h, not seen by a consultant within 14h, and less than 90% of stay on SU",IF(AND(AF104&lt;90,M104="Not achieved",P104="Achieved"),"Not achieved as not direct to SU within 4h and less than 90% of stay on SU",IF(AND(AF104&lt;90,M104="Achieved",P104="Not achieved"),"Not achieved as not seen by a consultant within 14h and less than 90% of stay on SU",IF(AND(AF104&gt;=90,M104="Not achieved",P104="Not achieved"),"Not achieved as not direct to SU within 4h and not seen by a consultant within 14h",IF(AND(AF104&gt;=90,M104="Achieved",P104="Not achieved"),"Not achieved as not seen by a consultant within 14h",IF(AF104&lt;90,"Not achieved as less than 90% of stay on SU","Not achieved as not direct to SU within 4h"))))))))))))))</f>
        <v/>
      </c>
    </row>
    <row r="105" spans="1:33" ht="15" customHeight="1" x14ac:dyDescent="0.25">
      <c r="A105" s="89" t="str">
        <f>IF('Paste Data Here - Export'!A105="","",'Paste Data Here - Export'!A105)</f>
        <v/>
      </c>
      <c r="B105" s="90" t="str">
        <f>IF('Paste Data Here - Export'!B105="","",'Paste Data Here - Export'!B105)</f>
        <v/>
      </c>
      <c r="C105" s="91" t="str">
        <f>IF('Paste Data Here - Export'!AR105="Y",'Paste Data Here - Export'!AS105,IF('Paste Data Here - Export'!C105="","",'Paste Data Here - Export'!BA105))</f>
        <v/>
      </c>
      <c r="D105" s="103" t="str">
        <f>IF(B105="","",IF('Paste Data Here - Export'!A105 ='Paste Data Here - Export'!B105, "Yes", "No"))</f>
        <v/>
      </c>
      <c r="E105" s="103" t="str">
        <f>IF(A105="","",IF(AND('Paste Data Here - Export'!P105="",'Paste Data Here - Export'!Q105&lt;&gt;""),"Yes","No"))</f>
        <v/>
      </c>
      <c r="F105" s="104" t="str">
        <f>IF('Paste Data Here - Export'!A105='Paste Data Here - Export'!B105,C105,IF(W105="No","",IF(E105="Yes","6 Month Transfer",'Paste Data Here - Export'!HP105)))</f>
        <v/>
      </c>
      <c r="G105" s="92" t="str">
        <f>IF(B105="","",IF(OR('Paste Data Here - Export'!KB105="Y",'Paste Data Here - Export'!GE105="Y"),"Yes","No"))</f>
        <v/>
      </c>
      <c r="H105" s="93" t="str">
        <f t="shared" si="14"/>
        <v/>
      </c>
      <c r="I105" s="93" t="str">
        <f t="shared" si="15"/>
        <v/>
      </c>
      <c r="J105" s="93" t="str">
        <f t="shared" si="16"/>
        <v/>
      </c>
      <c r="K105" s="125" t="str">
        <f>IF(OR(C105="",'Paste Data Here - Export'!BD105=""),"",1440*('Paste Data Here - Export'!BD105-C105))</f>
        <v/>
      </c>
      <c r="L105" s="93" t="str">
        <f t="shared" si="17"/>
        <v/>
      </c>
      <c r="M105" s="93" t="str">
        <f>IF(AND(L105="Yes",'Paste Data Here - Export'!BC105="SU",'Paste Data Here - Export'!EJ105&lt;&gt;"Y"),"Achieved",IF('Paste Data Here - Export'!EJ105="Y","Not applicable",(IF(AND('Patient level info'!L105="No",'Paste Data Here - Export'!BC105="SU"),"Not achieved",IF('Paste Data Here - Export'!BC105="ICH","Not applicable",IF(OR('Paste Data Here - Export'!BC105="O",'Paste Data Here - Export'!BC105="MAC"),"Not achieved",""))))))</f>
        <v/>
      </c>
      <c r="N105" s="142" t="str">
        <f>IF(B105="","",IF(OR('Paste Data Here - Export'!GN105="PERS",'Paste Data Here - Export'!GN105="TELEM"),'Paste Data Here - Export'!GK105,IF('Paste Data Here - Export'!GO105="","Not seen in person",'Paste Data Here - Export'!GO105)))</f>
        <v/>
      </c>
      <c r="O105" s="125" t="str">
        <f t="shared" si="18"/>
        <v/>
      </c>
      <c r="P105" s="126" t="str">
        <f t="shared" si="19"/>
        <v/>
      </c>
      <c r="Q105" s="95" t="str">
        <f>IF('Paste Data Here - Export'!CR105=TRUE, "Not imaged",IF('Paste Data Here - Export'!AR105="Y","Inpatient stroke",IF('Paste Data Here - Export'!BA105="","",IF('Paste Data Here - Export'!CR105="TRUE","",1440*('Paste Data Here - Export'!CP105-'Paste Data Here - Export'!BA105)))))</f>
        <v/>
      </c>
      <c r="R105" s="95" t="str">
        <f>IF('Paste Data Here - Export'!CR105=TRUE,"Not imaged",IF(OR(C105="",'Paste Data Here - Export'!CP105=""),"",1440*('Paste Data Here - Export'!CP105-C105)))</f>
        <v/>
      </c>
      <c r="S105" s="93" t="str">
        <f>IF(R105&lt;60.5,"Yes",IF('Paste Data Here - Export'!C105="","","No"))</f>
        <v/>
      </c>
      <c r="T105" s="93" t="str">
        <f t="shared" si="11"/>
        <v/>
      </c>
      <c r="U105" s="94" t="str">
        <f>IF(OR(C105="",'Paste Data Here - Export'!DF105=""),"",1440*('Paste Data Here - Export'!DF105-C105))</f>
        <v/>
      </c>
      <c r="V105" s="96" t="str">
        <f t="shared" si="20"/>
        <v/>
      </c>
      <c r="W105" s="97" t="str">
        <f>IF(B105="","",IF('Paste Data Here - Export'!KI105=TRUE,"Yes",IF('Paste Data Here - Export'!L105="","No","Yes")))</f>
        <v/>
      </c>
      <c r="X105" s="98" t="str">
        <f>IF(E105="Yes","6 Month Transfer",IF(AND(W105="Yes",'Paste Data Here - Export'!KM105="D"),"No",IF('Patient level info'!W105="Yes","Yes","")))</f>
        <v/>
      </c>
      <c r="Y105" s="91" t="str">
        <f t="shared" si="12"/>
        <v/>
      </c>
      <c r="Z105" s="99" t="str">
        <f>IF('Paste Data Here - Export'!KQ105="","",IF('Paste Data Here - Export'!KO105="","",'Paste Data Here - Export'!KN105-'Paste Data Here - Export'!KQ105))</f>
        <v/>
      </c>
      <c r="AA105" s="91" t="str">
        <f>IF(AND(W105="Yes",'Paste Data Here - Export'!KM105="D",'Paste Data Here - Export'!KO105="Y"),'Paste Data Here - Export'!KN105+'Patient level info'!AA$3,IF(AND(W105="Yes",'Paste Data Here - Export'!KM105="D",Z105&lt;0),'Paste Data Here - Export'!KQ105,IF(AND(W105="Yes",'Paste Data Here - Export'!KM105="D"),'Paste Data Here - Export'!KN105,IF(X105="Yes",'Paste Data Here - Export'!KS105,""))))</f>
        <v/>
      </c>
      <c r="AB105" s="100" t="str">
        <f>IF(W105="No","",IF('Paste Data Here - Export'!HS105="","",IF('Paste Data Here - Export'!KO105="Y",'Patient level info'!AA105-'Paste Data Here - Export'!HS105,'Paste Data Here - Export'!KQ105-'Paste Data Here - Export'!HS105)))</f>
        <v/>
      </c>
      <c r="AC105" s="100" t="str">
        <f>IF(E105="Yes","",IF(BPT!C105="Record transferred to this team",AA105-C105-(1/6),""))</f>
        <v/>
      </c>
      <c r="AD105" s="100" t="str">
        <f t="shared" si="13"/>
        <v/>
      </c>
      <c r="AE105" s="100" t="str">
        <f t="shared" si="21"/>
        <v/>
      </c>
      <c r="AF105" s="101" t="str">
        <f>IF(AE105="","",IF(Y105="Died same day","Died same day as arrival",IF(AB105="","Did not stay on SU",IF('Paste Data Here - Export'!HR105="ICH","ICU/CCU/HDU",IF(AB105&gt;AE105,100,100*AB105/AE105)))))</f>
        <v/>
      </c>
      <c r="AG105" s="82" t="str">
        <f>IF(E105="Yes","6 Month Transfer",IF(W105="No","Not locked to discharge/transfer",IF(AF105="Did not stay on SU","Not achieved as did not stay on SU",IF('Patient level info'!A105="","",IF(AND(A105=B105,M105="Achieved",P105="Achieved",AF105&gt;=90,AF105&lt;&gt;"Died same day as arrival"),"Achieved",IF(AND(A105&lt;&gt;B105,AF105&gt;=90,M105="Achieved",P105="Achieved"),"Not directly admitted by this team, but achieved criteria at previous team, and achieved 90% of stay on SU whilst at this team",IF(AF105="ICU/CCU/HDU","Admitted to ICU/CCU/HDU",IF(AF105="Died same day as arrival",AF105,IF(AND(AF105&lt;90,M105="Not achieved",P105="Not achieved"),"Not achieved as not direct to SU within 4h, not seen by a consultant within 14h, and less than 90% of stay on SU",IF(AND(AF105&lt;90,M105="Not achieved",P105="Achieved"),"Not achieved as not direct to SU within 4h and less than 90% of stay on SU",IF(AND(AF105&lt;90,M105="Achieved",P105="Not achieved"),"Not achieved as not seen by a consultant within 14h and less than 90% of stay on SU",IF(AND(AF105&gt;=90,M105="Not achieved",P105="Not achieved"),"Not achieved as not direct to SU within 4h and not seen by a consultant within 14h",IF(AND(AF105&gt;=90,M105="Achieved",P105="Not achieved"),"Not achieved as not seen by a consultant within 14h",IF(AF105&lt;90,"Not achieved as less than 90% of stay on SU","Not achieved as not direct to SU within 4h"))))))))))))))</f>
        <v/>
      </c>
    </row>
    <row r="106" spans="1:33" ht="15" customHeight="1" x14ac:dyDescent="0.25">
      <c r="A106" s="89" t="str">
        <f>IF('Paste Data Here - Export'!A106="","",'Paste Data Here - Export'!A106)</f>
        <v/>
      </c>
      <c r="B106" s="90" t="str">
        <f>IF('Paste Data Here - Export'!B106="","",'Paste Data Here - Export'!B106)</f>
        <v/>
      </c>
      <c r="C106" s="91" t="str">
        <f>IF('Paste Data Here - Export'!AR106="Y",'Paste Data Here - Export'!AS106,IF('Paste Data Here - Export'!C106="","",'Paste Data Here - Export'!BA106))</f>
        <v/>
      </c>
      <c r="D106" s="103" t="str">
        <f>IF(B106="","",IF('Paste Data Here - Export'!A106 ='Paste Data Here - Export'!B106, "Yes", "No"))</f>
        <v/>
      </c>
      <c r="E106" s="103" t="str">
        <f>IF(A106="","",IF(AND('Paste Data Here - Export'!P106="",'Paste Data Here - Export'!Q106&lt;&gt;""),"Yes","No"))</f>
        <v/>
      </c>
      <c r="F106" s="104" t="str">
        <f>IF('Paste Data Here - Export'!A106='Paste Data Here - Export'!B106,C106,IF(W106="No","",IF(E106="Yes","6 Month Transfer",'Paste Data Here - Export'!HP106)))</f>
        <v/>
      </c>
      <c r="G106" s="92" t="str">
        <f>IF(B106="","",IF(OR('Paste Data Here - Export'!KB106="Y",'Paste Data Here - Export'!GE106="Y"),"Yes","No"))</f>
        <v/>
      </c>
      <c r="H106" s="93" t="str">
        <f t="shared" si="14"/>
        <v/>
      </c>
      <c r="I106" s="93" t="str">
        <f t="shared" si="15"/>
        <v/>
      </c>
      <c r="J106" s="93" t="str">
        <f t="shared" si="16"/>
        <v/>
      </c>
      <c r="K106" s="125" t="str">
        <f>IF(OR(C106="",'Paste Data Here - Export'!BD106=""),"",1440*('Paste Data Here - Export'!BD106-C106))</f>
        <v/>
      </c>
      <c r="L106" s="93" t="str">
        <f t="shared" si="17"/>
        <v/>
      </c>
      <c r="M106" s="93" t="str">
        <f>IF(AND(L106="Yes",'Paste Data Here - Export'!BC106="SU",'Paste Data Here - Export'!EJ106&lt;&gt;"Y"),"Achieved",IF('Paste Data Here - Export'!EJ106="Y","Not applicable",(IF(AND('Patient level info'!L106="No",'Paste Data Here - Export'!BC106="SU"),"Not achieved",IF('Paste Data Here - Export'!BC106="ICH","Not applicable",IF(OR('Paste Data Here - Export'!BC106="O",'Paste Data Here - Export'!BC106="MAC"),"Not achieved",""))))))</f>
        <v/>
      </c>
      <c r="N106" s="142" t="str">
        <f>IF(B106="","",IF(OR('Paste Data Here - Export'!GN106="PERS",'Paste Data Here - Export'!GN106="TELEM"),'Paste Data Here - Export'!GK106,IF('Paste Data Here - Export'!GO106="","Not seen in person",'Paste Data Here - Export'!GO106)))</f>
        <v/>
      </c>
      <c r="O106" s="125" t="str">
        <f t="shared" si="18"/>
        <v/>
      </c>
      <c r="P106" s="126" t="str">
        <f t="shared" si="19"/>
        <v/>
      </c>
      <c r="Q106" s="95" t="str">
        <f>IF('Paste Data Here - Export'!CR106=TRUE, "Not imaged",IF('Paste Data Here - Export'!AR106="Y","Inpatient stroke",IF('Paste Data Here - Export'!BA106="","",IF('Paste Data Here - Export'!CR106="TRUE","",1440*('Paste Data Here - Export'!CP106-'Paste Data Here - Export'!BA106)))))</f>
        <v/>
      </c>
      <c r="R106" s="95" t="str">
        <f>IF('Paste Data Here - Export'!CR106=TRUE,"Not imaged",IF(OR(C106="",'Paste Data Here - Export'!CP106=""),"",1440*('Paste Data Here - Export'!CP106-C106)))</f>
        <v/>
      </c>
      <c r="S106" s="93" t="str">
        <f>IF(R106&lt;60.5,"Yes",IF('Paste Data Here - Export'!C106="","","No"))</f>
        <v/>
      </c>
      <c r="T106" s="93" t="str">
        <f t="shared" si="11"/>
        <v/>
      </c>
      <c r="U106" s="94" t="str">
        <f>IF(OR(C106="",'Paste Data Here - Export'!DF106=""),"",1440*('Paste Data Here - Export'!DF106-C106))</f>
        <v/>
      </c>
      <c r="V106" s="96" t="str">
        <f t="shared" si="20"/>
        <v/>
      </c>
      <c r="W106" s="97" t="str">
        <f>IF(B106="","",IF('Paste Data Here - Export'!KI106=TRUE,"Yes",IF('Paste Data Here - Export'!L106="","No","Yes")))</f>
        <v/>
      </c>
      <c r="X106" s="98" t="str">
        <f>IF(E106="Yes","6 Month Transfer",IF(AND(W106="Yes",'Paste Data Here - Export'!KM106="D"),"No",IF('Patient level info'!W106="Yes","Yes","")))</f>
        <v/>
      </c>
      <c r="Y106" s="91" t="str">
        <f t="shared" si="12"/>
        <v/>
      </c>
      <c r="Z106" s="99" t="str">
        <f>IF('Paste Data Here - Export'!KQ106="","",IF('Paste Data Here - Export'!KO106="","",'Paste Data Here - Export'!KN106-'Paste Data Here - Export'!KQ106))</f>
        <v/>
      </c>
      <c r="AA106" s="91" t="str">
        <f>IF(AND(W106="Yes",'Paste Data Here - Export'!KM106="D",'Paste Data Here - Export'!KO106="Y"),'Paste Data Here - Export'!KN106+'Patient level info'!AA$3,IF(AND(W106="Yes",'Paste Data Here - Export'!KM106="D",Z106&lt;0),'Paste Data Here - Export'!KQ106,IF(AND(W106="Yes",'Paste Data Here - Export'!KM106="D"),'Paste Data Here - Export'!KN106,IF(X106="Yes",'Paste Data Here - Export'!KS106,""))))</f>
        <v/>
      </c>
      <c r="AB106" s="100" t="str">
        <f>IF(W106="No","",IF('Paste Data Here - Export'!HS106="","",IF('Paste Data Here - Export'!KO106="Y",'Patient level info'!AA106-'Paste Data Here - Export'!HS106,'Paste Data Here - Export'!KQ106-'Paste Data Here - Export'!HS106)))</f>
        <v/>
      </c>
      <c r="AC106" s="100" t="str">
        <f>IF(E106="Yes","",IF(BPT!C106="Record transferred to this team",AA106-C106-(1/6),""))</f>
        <v/>
      </c>
      <c r="AD106" s="100" t="str">
        <f t="shared" si="13"/>
        <v/>
      </c>
      <c r="AE106" s="100" t="str">
        <f t="shared" si="21"/>
        <v/>
      </c>
      <c r="AF106" s="101" t="str">
        <f>IF(AE106="","",IF(Y106="Died same day","Died same day as arrival",IF(AB106="","Did not stay on SU",IF('Paste Data Here - Export'!HR106="ICH","ICU/CCU/HDU",IF(AB106&gt;AE106,100,100*AB106/AE106)))))</f>
        <v/>
      </c>
      <c r="AG106" s="82" t="str">
        <f>IF(E106="Yes","6 Month Transfer",IF(W106="No","Not locked to discharge/transfer",IF(AF106="Did not stay on SU","Not achieved as did not stay on SU",IF('Patient level info'!A106="","",IF(AND(A106=B106,M106="Achieved",P106="Achieved",AF106&gt;=90,AF106&lt;&gt;"Died same day as arrival"),"Achieved",IF(AND(A106&lt;&gt;B106,AF106&gt;=90,M106="Achieved",P106="Achieved"),"Not directly admitted by this team, but achieved criteria at previous team, and achieved 90% of stay on SU whilst at this team",IF(AF106="ICU/CCU/HDU","Admitted to ICU/CCU/HDU",IF(AF106="Died same day as arrival",AF106,IF(AND(AF106&lt;90,M106="Not achieved",P106="Not achieved"),"Not achieved as not direct to SU within 4h, not seen by a consultant within 14h, and less than 90% of stay on SU",IF(AND(AF106&lt;90,M106="Not achieved",P106="Achieved"),"Not achieved as not direct to SU within 4h and less than 90% of stay on SU",IF(AND(AF106&lt;90,M106="Achieved",P106="Not achieved"),"Not achieved as not seen by a consultant within 14h and less than 90% of stay on SU",IF(AND(AF106&gt;=90,M106="Not achieved",P106="Not achieved"),"Not achieved as not direct to SU within 4h and not seen by a consultant within 14h",IF(AND(AF106&gt;=90,M106="Achieved",P106="Not achieved"),"Not achieved as not seen by a consultant within 14h",IF(AF106&lt;90,"Not achieved as less than 90% of stay on SU","Not achieved as not direct to SU within 4h"))))))))))))))</f>
        <v/>
      </c>
    </row>
    <row r="107" spans="1:33" ht="15" customHeight="1" x14ac:dyDescent="0.25">
      <c r="A107" s="89" t="str">
        <f>IF('Paste Data Here - Export'!A107="","",'Paste Data Here - Export'!A107)</f>
        <v/>
      </c>
      <c r="B107" s="90" t="str">
        <f>IF('Paste Data Here - Export'!B107="","",'Paste Data Here - Export'!B107)</f>
        <v/>
      </c>
      <c r="C107" s="91" t="str">
        <f>IF('Paste Data Here - Export'!AR107="Y",'Paste Data Here - Export'!AS107,IF('Paste Data Here - Export'!C107="","",'Paste Data Here - Export'!BA107))</f>
        <v/>
      </c>
      <c r="D107" s="103" t="str">
        <f>IF(B107="","",IF('Paste Data Here - Export'!A107 ='Paste Data Here - Export'!B107, "Yes", "No"))</f>
        <v/>
      </c>
      <c r="E107" s="103" t="str">
        <f>IF(A107="","",IF(AND('Paste Data Here - Export'!P107="",'Paste Data Here - Export'!Q107&lt;&gt;""),"Yes","No"))</f>
        <v/>
      </c>
      <c r="F107" s="104" t="str">
        <f>IF('Paste Data Here - Export'!A107='Paste Data Here - Export'!B107,C107,IF(W107="No","",IF(E107="Yes","6 Month Transfer",'Paste Data Here - Export'!HP107)))</f>
        <v/>
      </c>
      <c r="G107" s="92" t="str">
        <f>IF(B107="","",IF(OR('Paste Data Here - Export'!KB107="Y",'Paste Data Here - Export'!GE107="Y"),"Yes","No"))</f>
        <v/>
      </c>
      <c r="H107" s="93" t="str">
        <f t="shared" si="14"/>
        <v/>
      </c>
      <c r="I107" s="93" t="str">
        <f t="shared" si="15"/>
        <v/>
      </c>
      <c r="J107" s="93" t="str">
        <f t="shared" si="16"/>
        <v/>
      </c>
      <c r="K107" s="125" t="str">
        <f>IF(OR(C107="",'Paste Data Here - Export'!BD107=""),"",1440*('Paste Data Here - Export'!BD107-C107))</f>
        <v/>
      </c>
      <c r="L107" s="93" t="str">
        <f t="shared" si="17"/>
        <v/>
      </c>
      <c r="M107" s="93" t="str">
        <f>IF(AND(L107="Yes",'Paste Data Here - Export'!BC107="SU",'Paste Data Here - Export'!EJ107&lt;&gt;"Y"),"Achieved",IF('Paste Data Here - Export'!EJ107="Y","Not applicable",(IF(AND('Patient level info'!L107="No",'Paste Data Here - Export'!BC107="SU"),"Not achieved",IF('Paste Data Here - Export'!BC107="ICH","Not applicable",IF(OR('Paste Data Here - Export'!BC107="O",'Paste Data Here - Export'!BC107="MAC"),"Not achieved",""))))))</f>
        <v/>
      </c>
      <c r="N107" s="142" t="str">
        <f>IF(B107="","",IF(OR('Paste Data Here - Export'!GN107="PERS",'Paste Data Here - Export'!GN107="TELEM"),'Paste Data Here - Export'!GK107,IF('Paste Data Here - Export'!GO107="","Not seen in person",'Paste Data Here - Export'!GO107)))</f>
        <v/>
      </c>
      <c r="O107" s="125" t="str">
        <f t="shared" si="18"/>
        <v/>
      </c>
      <c r="P107" s="126" t="str">
        <f t="shared" si="19"/>
        <v/>
      </c>
      <c r="Q107" s="95" t="str">
        <f>IF('Paste Data Here - Export'!CR107=TRUE, "Not imaged",IF('Paste Data Here - Export'!AR107="Y","Inpatient stroke",IF('Paste Data Here - Export'!BA107="","",IF('Paste Data Here - Export'!CR107="TRUE","",1440*('Paste Data Here - Export'!CP107-'Paste Data Here - Export'!BA107)))))</f>
        <v/>
      </c>
      <c r="R107" s="95" t="str">
        <f>IF('Paste Data Here - Export'!CR107=TRUE,"Not imaged",IF(OR(C107="",'Paste Data Here - Export'!CP107=""),"",1440*('Paste Data Here - Export'!CP107-C107)))</f>
        <v/>
      </c>
      <c r="S107" s="93" t="str">
        <f>IF(R107&lt;60.5,"Yes",IF('Paste Data Here - Export'!C107="","","No"))</f>
        <v/>
      </c>
      <c r="T107" s="93" t="str">
        <f t="shared" si="11"/>
        <v/>
      </c>
      <c r="U107" s="94" t="str">
        <f>IF(OR(C107="",'Paste Data Here - Export'!DF107=""),"",1440*('Paste Data Here - Export'!DF107-C107))</f>
        <v/>
      </c>
      <c r="V107" s="96" t="str">
        <f t="shared" si="20"/>
        <v/>
      </c>
      <c r="W107" s="97" t="str">
        <f>IF(B107="","",IF('Paste Data Here - Export'!KI107=TRUE,"Yes",IF('Paste Data Here - Export'!L107="","No","Yes")))</f>
        <v/>
      </c>
      <c r="X107" s="98" t="str">
        <f>IF(E107="Yes","6 Month Transfer",IF(AND(W107="Yes",'Paste Data Here - Export'!KM107="D"),"No",IF('Patient level info'!W107="Yes","Yes","")))</f>
        <v/>
      </c>
      <c r="Y107" s="91" t="str">
        <f t="shared" si="12"/>
        <v/>
      </c>
      <c r="Z107" s="99" t="str">
        <f>IF('Paste Data Here - Export'!KQ107="","",IF('Paste Data Here - Export'!KO107="","",'Paste Data Here - Export'!KN107-'Paste Data Here - Export'!KQ107))</f>
        <v/>
      </c>
      <c r="AA107" s="91" t="str">
        <f>IF(AND(W107="Yes",'Paste Data Here - Export'!KM107="D",'Paste Data Here - Export'!KO107="Y"),'Paste Data Here - Export'!KN107+'Patient level info'!AA$3,IF(AND(W107="Yes",'Paste Data Here - Export'!KM107="D",Z107&lt;0),'Paste Data Here - Export'!KQ107,IF(AND(W107="Yes",'Paste Data Here - Export'!KM107="D"),'Paste Data Here - Export'!KN107,IF(X107="Yes",'Paste Data Here - Export'!KS107,""))))</f>
        <v/>
      </c>
      <c r="AB107" s="100" t="str">
        <f>IF(W107="No","",IF('Paste Data Here - Export'!HS107="","",IF('Paste Data Here - Export'!KO107="Y",'Patient level info'!AA107-'Paste Data Here - Export'!HS107,'Paste Data Here - Export'!KQ107-'Paste Data Here - Export'!HS107)))</f>
        <v/>
      </c>
      <c r="AC107" s="100" t="str">
        <f>IF(E107="Yes","",IF(BPT!C107="Record transferred to this team",AA107-C107-(1/6),""))</f>
        <v/>
      </c>
      <c r="AD107" s="100" t="str">
        <f t="shared" si="13"/>
        <v/>
      </c>
      <c r="AE107" s="100" t="str">
        <f t="shared" si="21"/>
        <v/>
      </c>
      <c r="AF107" s="101" t="str">
        <f>IF(AE107="","",IF(Y107="Died same day","Died same day as arrival",IF(AB107="","Did not stay on SU",IF('Paste Data Here - Export'!HR107="ICH","ICU/CCU/HDU",IF(AB107&gt;AE107,100,100*AB107/AE107)))))</f>
        <v/>
      </c>
      <c r="AG107" s="82" t="str">
        <f>IF(E107="Yes","6 Month Transfer",IF(W107="No","Not locked to discharge/transfer",IF(AF107="Did not stay on SU","Not achieved as did not stay on SU",IF('Patient level info'!A107="","",IF(AND(A107=B107,M107="Achieved",P107="Achieved",AF107&gt;=90,AF107&lt;&gt;"Died same day as arrival"),"Achieved",IF(AND(A107&lt;&gt;B107,AF107&gt;=90,M107="Achieved",P107="Achieved"),"Not directly admitted by this team, but achieved criteria at previous team, and achieved 90% of stay on SU whilst at this team",IF(AF107="ICU/CCU/HDU","Admitted to ICU/CCU/HDU",IF(AF107="Died same day as arrival",AF107,IF(AND(AF107&lt;90,M107="Not achieved",P107="Not achieved"),"Not achieved as not direct to SU within 4h, not seen by a consultant within 14h, and less than 90% of stay on SU",IF(AND(AF107&lt;90,M107="Not achieved",P107="Achieved"),"Not achieved as not direct to SU within 4h and less than 90% of stay on SU",IF(AND(AF107&lt;90,M107="Achieved",P107="Not achieved"),"Not achieved as not seen by a consultant within 14h and less than 90% of stay on SU",IF(AND(AF107&gt;=90,M107="Not achieved",P107="Not achieved"),"Not achieved as not direct to SU within 4h and not seen by a consultant within 14h",IF(AND(AF107&gt;=90,M107="Achieved",P107="Not achieved"),"Not achieved as not seen by a consultant within 14h",IF(AF107&lt;90,"Not achieved as less than 90% of stay on SU","Not achieved as not direct to SU within 4h"))))))))))))))</f>
        <v/>
      </c>
    </row>
    <row r="108" spans="1:33" ht="15" customHeight="1" x14ac:dyDescent="0.25">
      <c r="A108" s="89" t="str">
        <f>IF('Paste Data Here - Export'!A108="","",'Paste Data Here - Export'!A108)</f>
        <v/>
      </c>
      <c r="B108" s="90" t="str">
        <f>IF('Paste Data Here - Export'!B108="","",'Paste Data Here - Export'!B108)</f>
        <v/>
      </c>
      <c r="C108" s="91" t="str">
        <f>IF('Paste Data Here - Export'!AR108="Y",'Paste Data Here - Export'!AS108,IF('Paste Data Here - Export'!C108="","",'Paste Data Here - Export'!BA108))</f>
        <v/>
      </c>
      <c r="D108" s="103" t="str">
        <f>IF(B108="","",IF('Paste Data Here - Export'!A108 ='Paste Data Here - Export'!B108, "Yes", "No"))</f>
        <v/>
      </c>
      <c r="E108" s="103" t="str">
        <f>IF(A108="","",IF(AND('Paste Data Here - Export'!P108="",'Paste Data Here - Export'!Q108&lt;&gt;""),"Yes","No"))</f>
        <v/>
      </c>
      <c r="F108" s="104" t="str">
        <f>IF('Paste Data Here - Export'!A108='Paste Data Here - Export'!B108,C108,IF(W108="No","",IF(E108="Yes","6 Month Transfer",'Paste Data Here - Export'!HP108)))</f>
        <v/>
      </c>
      <c r="G108" s="92" t="str">
        <f>IF(B108="","",IF(OR('Paste Data Here - Export'!KB108="Y",'Paste Data Here - Export'!GE108="Y"),"Yes","No"))</f>
        <v/>
      </c>
      <c r="H108" s="93" t="str">
        <f t="shared" si="14"/>
        <v/>
      </c>
      <c r="I108" s="93" t="str">
        <f t="shared" si="15"/>
        <v/>
      </c>
      <c r="J108" s="93" t="str">
        <f t="shared" si="16"/>
        <v/>
      </c>
      <c r="K108" s="125" t="str">
        <f>IF(OR(C108="",'Paste Data Here - Export'!BD108=""),"",1440*('Paste Data Here - Export'!BD108-C108))</f>
        <v/>
      </c>
      <c r="L108" s="93" t="str">
        <f t="shared" si="17"/>
        <v/>
      </c>
      <c r="M108" s="93" t="str">
        <f>IF(AND(L108="Yes",'Paste Data Here - Export'!BC108="SU",'Paste Data Here - Export'!EJ108&lt;&gt;"Y"),"Achieved",IF('Paste Data Here - Export'!EJ108="Y","Not applicable",(IF(AND('Patient level info'!L108="No",'Paste Data Here - Export'!BC108="SU"),"Not achieved",IF('Paste Data Here - Export'!BC108="ICH","Not applicable",IF(OR('Paste Data Here - Export'!BC108="O",'Paste Data Here - Export'!BC108="MAC"),"Not achieved",""))))))</f>
        <v/>
      </c>
      <c r="N108" s="142" t="str">
        <f>IF(B108="","",IF(OR('Paste Data Here - Export'!GN108="PERS",'Paste Data Here - Export'!GN108="TELEM"),'Paste Data Here - Export'!GK108,IF('Paste Data Here - Export'!GO108="","Not seen in person",'Paste Data Here - Export'!GO108)))</f>
        <v/>
      </c>
      <c r="O108" s="125" t="str">
        <f t="shared" si="18"/>
        <v/>
      </c>
      <c r="P108" s="126" t="str">
        <f t="shared" si="19"/>
        <v/>
      </c>
      <c r="Q108" s="95" t="str">
        <f>IF('Paste Data Here - Export'!CR108=TRUE, "Not imaged",IF('Paste Data Here - Export'!AR108="Y","Inpatient stroke",IF('Paste Data Here - Export'!BA108="","",IF('Paste Data Here - Export'!CR108="TRUE","",1440*('Paste Data Here - Export'!CP108-'Paste Data Here - Export'!BA108)))))</f>
        <v/>
      </c>
      <c r="R108" s="95" t="str">
        <f>IF('Paste Data Here - Export'!CR108=TRUE,"Not imaged",IF(OR(C108="",'Paste Data Here - Export'!CP108=""),"",1440*('Paste Data Here - Export'!CP108-C108)))</f>
        <v/>
      </c>
      <c r="S108" s="93" t="str">
        <f>IF(R108&lt;60.5,"Yes",IF('Paste Data Here - Export'!C108="","","No"))</f>
        <v/>
      </c>
      <c r="T108" s="93" t="str">
        <f t="shared" si="11"/>
        <v/>
      </c>
      <c r="U108" s="94" t="str">
        <f>IF(OR(C108="",'Paste Data Here - Export'!DF108=""),"",1440*('Paste Data Here - Export'!DF108-C108))</f>
        <v/>
      </c>
      <c r="V108" s="96" t="str">
        <f t="shared" si="20"/>
        <v/>
      </c>
      <c r="W108" s="97" t="str">
        <f>IF(B108="","",IF('Paste Data Here - Export'!KI108=TRUE,"Yes",IF('Paste Data Here - Export'!L108="","No","Yes")))</f>
        <v/>
      </c>
      <c r="X108" s="98" t="str">
        <f>IF(E108="Yes","6 Month Transfer",IF(AND(W108="Yes",'Paste Data Here - Export'!KM108="D"),"No",IF('Patient level info'!W108="Yes","Yes","")))</f>
        <v/>
      </c>
      <c r="Y108" s="91" t="str">
        <f t="shared" si="12"/>
        <v/>
      </c>
      <c r="Z108" s="99" t="str">
        <f>IF('Paste Data Here - Export'!KQ108="","",IF('Paste Data Here - Export'!KO108="","",'Paste Data Here - Export'!KN108-'Paste Data Here - Export'!KQ108))</f>
        <v/>
      </c>
      <c r="AA108" s="91" t="str">
        <f>IF(AND(W108="Yes",'Paste Data Here - Export'!KM108="D",'Paste Data Here - Export'!KO108="Y"),'Paste Data Here - Export'!KN108+'Patient level info'!AA$3,IF(AND(W108="Yes",'Paste Data Here - Export'!KM108="D",Z108&lt;0),'Paste Data Here - Export'!KQ108,IF(AND(W108="Yes",'Paste Data Here - Export'!KM108="D"),'Paste Data Here - Export'!KN108,IF(X108="Yes",'Paste Data Here - Export'!KS108,""))))</f>
        <v/>
      </c>
      <c r="AB108" s="100" t="str">
        <f>IF(W108="No","",IF('Paste Data Here - Export'!HS108="","",IF('Paste Data Here - Export'!KO108="Y",'Patient level info'!AA108-'Paste Data Here - Export'!HS108,'Paste Data Here - Export'!KQ108-'Paste Data Here - Export'!HS108)))</f>
        <v/>
      </c>
      <c r="AC108" s="100" t="str">
        <f>IF(E108="Yes","",IF(BPT!C108="Record transferred to this team",AA108-C108-(1/6),""))</f>
        <v/>
      </c>
      <c r="AD108" s="100" t="str">
        <f t="shared" si="13"/>
        <v/>
      </c>
      <c r="AE108" s="100" t="str">
        <f t="shared" si="21"/>
        <v/>
      </c>
      <c r="AF108" s="101" t="str">
        <f>IF(AE108="","",IF(Y108="Died same day","Died same day as arrival",IF(AB108="","Did not stay on SU",IF('Paste Data Here - Export'!HR108="ICH","ICU/CCU/HDU",IF(AB108&gt;AE108,100,100*AB108/AE108)))))</f>
        <v/>
      </c>
      <c r="AG108" s="82" t="str">
        <f>IF(E108="Yes","6 Month Transfer",IF(W108="No","Not locked to discharge/transfer",IF(AF108="Did not stay on SU","Not achieved as did not stay on SU",IF('Patient level info'!A108="","",IF(AND(A108=B108,M108="Achieved",P108="Achieved",AF108&gt;=90,AF108&lt;&gt;"Died same day as arrival"),"Achieved",IF(AND(A108&lt;&gt;B108,AF108&gt;=90,M108="Achieved",P108="Achieved"),"Not directly admitted by this team, but achieved criteria at previous team, and achieved 90% of stay on SU whilst at this team",IF(AF108="ICU/CCU/HDU","Admitted to ICU/CCU/HDU",IF(AF108="Died same day as arrival",AF108,IF(AND(AF108&lt;90,M108="Not achieved",P108="Not achieved"),"Not achieved as not direct to SU within 4h, not seen by a consultant within 14h, and less than 90% of stay on SU",IF(AND(AF108&lt;90,M108="Not achieved",P108="Achieved"),"Not achieved as not direct to SU within 4h and less than 90% of stay on SU",IF(AND(AF108&lt;90,M108="Achieved",P108="Not achieved"),"Not achieved as not seen by a consultant within 14h and less than 90% of stay on SU",IF(AND(AF108&gt;=90,M108="Not achieved",P108="Not achieved"),"Not achieved as not direct to SU within 4h and not seen by a consultant within 14h",IF(AND(AF108&gt;=90,M108="Achieved",P108="Not achieved"),"Not achieved as not seen by a consultant within 14h",IF(AF108&lt;90,"Not achieved as less than 90% of stay on SU","Not achieved as not direct to SU within 4h"))))))))))))))</f>
        <v/>
      </c>
    </row>
    <row r="109" spans="1:33" ht="15" customHeight="1" x14ac:dyDescent="0.25">
      <c r="A109" s="89" t="str">
        <f>IF('Paste Data Here - Export'!A109="","",'Paste Data Here - Export'!A109)</f>
        <v/>
      </c>
      <c r="B109" s="90" t="str">
        <f>IF('Paste Data Here - Export'!B109="","",'Paste Data Here - Export'!B109)</f>
        <v/>
      </c>
      <c r="C109" s="91" t="str">
        <f>IF('Paste Data Here - Export'!AR109="Y",'Paste Data Here - Export'!AS109,IF('Paste Data Here - Export'!C109="","",'Paste Data Here - Export'!BA109))</f>
        <v/>
      </c>
      <c r="D109" s="103" t="str">
        <f>IF(B109="","",IF('Paste Data Here - Export'!A109 ='Paste Data Here - Export'!B109, "Yes", "No"))</f>
        <v/>
      </c>
      <c r="E109" s="103" t="str">
        <f>IF(A109="","",IF(AND('Paste Data Here - Export'!P109="",'Paste Data Here - Export'!Q109&lt;&gt;""),"Yes","No"))</f>
        <v/>
      </c>
      <c r="F109" s="104" t="str">
        <f>IF('Paste Data Here - Export'!A109='Paste Data Here - Export'!B109,C109,IF(W109="No","",IF(E109="Yes","6 Month Transfer",'Paste Data Here - Export'!HP109)))</f>
        <v/>
      </c>
      <c r="G109" s="92" t="str">
        <f>IF(B109="","",IF(OR('Paste Data Here - Export'!KB109="Y",'Paste Data Here - Export'!GE109="Y"),"Yes","No"))</f>
        <v/>
      </c>
      <c r="H109" s="93" t="str">
        <f t="shared" si="14"/>
        <v/>
      </c>
      <c r="I109" s="93" t="str">
        <f t="shared" si="15"/>
        <v/>
      </c>
      <c r="J109" s="93" t="str">
        <f t="shared" si="16"/>
        <v/>
      </c>
      <c r="K109" s="125" t="str">
        <f>IF(OR(C109="",'Paste Data Here - Export'!BD109=""),"",1440*('Paste Data Here - Export'!BD109-C109))</f>
        <v/>
      </c>
      <c r="L109" s="93" t="str">
        <f t="shared" si="17"/>
        <v/>
      </c>
      <c r="M109" s="93" t="str">
        <f>IF(AND(L109="Yes",'Paste Data Here - Export'!BC109="SU",'Paste Data Here - Export'!EJ109&lt;&gt;"Y"),"Achieved",IF('Paste Data Here - Export'!EJ109="Y","Not applicable",(IF(AND('Patient level info'!L109="No",'Paste Data Here - Export'!BC109="SU"),"Not achieved",IF('Paste Data Here - Export'!BC109="ICH","Not applicable",IF(OR('Paste Data Here - Export'!BC109="O",'Paste Data Here - Export'!BC109="MAC"),"Not achieved",""))))))</f>
        <v/>
      </c>
      <c r="N109" s="142" t="str">
        <f>IF(B109="","",IF(OR('Paste Data Here - Export'!GN109="PERS",'Paste Data Here - Export'!GN109="TELEM"),'Paste Data Here - Export'!GK109,IF('Paste Data Here - Export'!GO109="","Not seen in person",'Paste Data Here - Export'!GO109)))</f>
        <v/>
      </c>
      <c r="O109" s="125" t="str">
        <f t="shared" si="18"/>
        <v/>
      </c>
      <c r="P109" s="126" t="str">
        <f t="shared" si="19"/>
        <v/>
      </c>
      <c r="Q109" s="95" t="str">
        <f>IF('Paste Data Here - Export'!CR109=TRUE, "Not imaged",IF('Paste Data Here - Export'!AR109="Y","Inpatient stroke",IF('Paste Data Here - Export'!BA109="","",IF('Paste Data Here - Export'!CR109="TRUE","",1440*('Paste Data Here - Export'!CP109-'Paste Data Here - Export'!BA109)))))</f>
        <v/>
      </c>
      <c r="R109" s="95" t="str">
        <f>IF('Paste Data Here - Export'!CR109=TRUE,"Not imaged",IF(OR(C109="",'Paste Data Here - Export'!CP109=""),"",1440*('Paste Data Here - Export'!CP109-C109)))</f>
        <v/>
      </c>
      <c r="S109" s="93" t="str">
        <f>IF(R109&lt;60.5,"Yes",IF('Paste Data Here - Export'!C109="","","No"))</f>
        <v/>
      </c>
      <c r="T109" s="93" t="str">
        <f t="shared" si="11"/>
        <v/>
      </c>
      <c r="U109" s="94" t="str">
        <f>IF(OR(C109="",'Paste Data Here - Export'!DF109=""),"",1440*('Paste Data Here - Export'!DF109-C109))</f>
        <v/>
      </c>
      <c r="V109" s="96" t="str">
        <f t="shared" si="20"/>
        <v/>
      </c>
      <c r="W109" s="97" t="str">
        <f>IF(B109="","",IF('Paste Data Here - Export'!KI109=TRUE,"Yes",IF('Paste Data Here - Export'!L109="","No","Yes")))</f>
        <v/>
      </c>
      <c r="X109" s="98" t="str">
        <f>IF(E109="Yes","6 Month Transfer",IF(AND(W109="Yes",'Paste Data Here - Export'!KM109="D"),"No",IF('Patient level info'!W109="Yes","Yes","")))</f>
        <v/>
      </c>
      <c r="Y109" s="91" t="str">
        <f t="shared" si="12"/>
        <v/>
      </c>
      <c r="Z109" s="99" t="str">
        <f>IF('Paste Data Here - Export'!KQ109="","",IF('Paste Data Here - Export'!KO109="","",'Paste Data Here - Export'!KN109-'Paste Data Here - Export'!KQ109))</f>
        <v/>
      </c>
      <c r="AA109" s="91" t="str">
        <f>IF(AND(W109="Yes",'Paste Data Here - Export'!KM109="D",'Paste Data Here - Export'!KO109="Y"),'Paste Data Here - Export'!KN109+'Patient level info'!AA$3,IF(AND(W109="Yes",'Paste Data Here - Export'!KM109="D",Z109&lt;0),'Paste Data Here - Export'!KQ109,IF(AND(W109="Yes",'Paste Data Here - Export'!KM109="D"),'Paste Data Here - Export'!KN109,IF(X109="Yes",'Paste Data Here - Export'!KS109,""))))</f>
        <v/>
      </c>
      <c r="AB109" s="100" t="str">
        <f>IF(W109="No","",IF('Paste Data Here - Export'!HS109="","",IF('Paste Data Here - Export'!KO109="Y",'Patient level info'!AA109-'Paste Data Here - Export'!HS109,'Paste Data Here - Export'!KQ109-'Paste Data Here - Export'!HS109)))</f>
        <v/>
      </c>
      <c r="AC109" s="100" t="str">
        <f>IF(E109="Yes","",IF(BPT!C109="Record transferred to this team",AA109-C109-(1/6),""))</f>
        <v/>
      </c>
      <c r="AD109" s="100" t="str">
        <f t="shared" si="13"/>
        <v/>
      </c>
      <c r="AE109" s="100" t="str">
        <f t="shared" si="21"/>
        <v/>
      </c>
      <c r="AF109" s="101" t="str">
        <f>IF(AE109="","",IF(Y109="Died same day","Died same day as arrival",IF(AB109="","Did not stay on SU",IF('Paste Data Here - Export'!HR109="ICH","ICU/CCU/HDU",IF(AB109&gt;AE109,100,100*AB109/AE109)))))</f>
        <v/>
      </c>
      <c r="AG109" s="82" t="str">
        <f>IF(E109="Yes","6 Month Transfer",IF(W109="No","Not locked to discharge/transfer",IF(AF109="Did not stay on SU","Not achieved as did not stay on SU",IF('Patient level info'!A109="","",IF(AND(A109=B109,M109="Achieved",P109="Achieved",AF109&gt;=90,AF109&lt;&gt;"Died same day as arrival"),"Achieved",IF(AND(A109&lt;&gt;B109,AF109&gt;=90,M109="Achieved",P109="Achieved"),"Not directly admitted by this team, but achieved criteria at previous team, and achieved 90% of stay on SU whilst at this team",IF(AF109="ICU/CCU/HDU","Admitted to ICU/CCU/HDU",IF(AF109="Died same day as arrival",AF109,IF(AND(AF109&lt;90,M109="Not achieved",P109="Not achieved"),"Not achieved as not direct to SU within 4h, not seen by a consultant within 14h, and less than 90% of stay on SU",IF(AND(AF109&lt;90,M109="Not achieved",P109="Achieved"),"Not achieved as not direct to SU within 4h and less than 90% of stay on SU",IF(AND(AF109&lt;90,M109="Achieved",P109="Not achieved"),"Not achieved as not seen by a consultant within 14h and less than 90% of stay on SU",IF(AND(AF109&gt;=90,M109="Not achieved",P109="Not achieved"),"Not achieved as not direct to SU within 4h and not seen by a consultant within 14h",IF(AND(AF109&gt;=90,M109="Achieved",P109="Not achieved"),"Not achieved as not seen by a consultant within 14h",IF(AF109&lt;90,"Not achieved as less than 90% of stay on SU","Not achieved as not direct to SU within 4h"))))))))))))))</f>
        <v/>
      </c>
    </row>
    <row r="110" spans="1:33" ht="15" customHeight="1" x14ac:dyDescent="0.25">
      <c r="A110" s="89" t="str">
        <f>IF('Paste Data Here - Export'!A110="","",'Paste Data Here - Export'!A110)</f>
        <v/>
      </c>
      <c r="B110" s="90" t="str">
        <f>IF('Paste Data Here - Export'!B110="","",'Paste Data Here - Export'!B110)</f>
        <v/>
      </c>
      <c r="C110" s="91" t="str">
        <f>IF('Paste Data Here - Export'!AR110="Y",'Paste Data Here - Export'!AS110,IF('Paste Data Here - Export'!C110="","",'Paste Data Here - Export'!BA110))</f>
        <v/>
      </c>
      <c r="D110" s="103" t="str">
        <f>IF(B110="","",IF('Paste Data Here - Export'!A110 ='Paste Data Here - Export'!B110, "Yes", "No"))</f>
        <v/>
      </c>
      <c r="E110" s="103" t="str">
        <f>IF(A110="","",IF(AND('Paste Data Here - Export'!P110="",'Paste Data Here - Export'!Q110&lt;&gt;""),"Yes","No"))</f>
        <v/>
      </c>
      <c r="F110" s="104" t="str">
        <f>IF('Paste Data Here - Export'!A110='Paste Data Here - Export'!B110,C110,IF(W110="No","",IF(E110="Yes","6 Month Transfer",'Paste Data Here - Export'!HP110)))</f>
        <v/>
      </c>
      <c r="G110" s="92" t="str">
        <f>IF(B110="","",IF(OR('Paste Data Here - Export'!KB110="Y",'Paste Data Here - Export'!GE110="Y"),"Yes","No"))</f>
        <v/>
      </c>
      <c r="H110" s="93" t="str">
        <f t="shared" si="14"/>
        <v/>
      </c>
      <c r="I110" s="93" t="str">
        <f t="shared" si="15"/>
        <v/>
      </c>
      <c r="J110" s="93" t="str">
        <f t="shared" si="16"/>
        <v/>
      </c>
      <c r="K110" s="125" t="str">
        <f>IF(OR(C110="",'Paste Data Here - Export'!BD110=""),"",1440*('Paste Data Here - Export'!BD110-C110))</f>
        <v/>
      </c>
      <c r="L110" s="93" t="str">
        <f t="shared" si="17"/>
        <v/>
      </c>
      <c r="M110" s="93" t="str">
        <f>IF(AND(L110="Yes",'Paste Data Here - Export'!BC110="SU",'Paste Data Here - Export'!EJ110&lt;&gt;"Y"),"Achieved",IF('Paste Data Here - Export'!EJ110="Y","Not applicable",(IF(AND('Patient level info'!L110="No",'Paste Data Here - Export'!BC110="SU"),"Not achieved",IF('Paste Data Here - Export'!BC110="ICH","Not applicable",IF(OR('Paste Data Here - Export'!BC110="O",'Paste Data Here - Export'!BC110="MAC"),"Not achieved",""))))))</f>
        <v/>
      </c>
      <c r="N110" s="142" t="str">
        <f>IF(B110="","",IF(OR('Paste Data Here - Export'!GN110="PERS",'Paste Data Here - Export'!GN110="TELEM"),'Paste Data Here - Export'!GK110,IF('Paste Data Here - Export'!GO110="","Not seen in person",'Paste Data Here - Export'!GO110)))</f>
        <v/>
      </c>
      <c r="O110" s="125" t="str">
        <f t="shared" si="18"/>
        <v/>
      </c>
      <c r="P110" s="126" t="str">
        <f t="shared" si="19"/>
        <v/>
      </c>
      <c r="Q110" s="95" t="str">
        <f>IF('Paste Data Here - Export'!CR110=TRUE, "Not imaged",IF('Paste Data Here - Export'!AR110="Y","Inpatient stroke",IF('Paste Data Here - Export'!BA110="","",IF('Paste Data Here - Export'!CR110="TRUE","",1440*('Paste Data Here - Export'!CP110-'Paste Data Here - Export'!BA110)))))</f>
        <v/>
      </c>
      <c r="R110" s="95" t="str">
        <f>IF('Paste Data Here - Export'!CR110=TRUE,"Not imaged",IF(OR(C110="",'Paste Data Here - Export'!CP110=""),"",1440*('Paste Data Here - Export'!CP110-C110)))</f>
        <v/>
      </c>
      <c r="S110" s="93" t="str">
        <f>IF(R110&lt;60.5,"Yes",IF('Paste Data Here - Export'!C110="","","No"))</f>
        <v/>
      </c>
      <c r="T110" s="93" t="str">
        <f t="shared" si="11"/>
        <v/>
      </c>
      <c r="U110" s="94" t="str">
        <f>IF(OR(C110="",'Paste Data Here - Export'!DF110=""),"",1440*('Paste Data Here - Export'!DF110-C110))</f>
        <v/>
      </c>
      <c r="V110" s="96" t="str">
        <f t="shared" si="20"/>
        <v/>
      </c>
      <c r="W110" s="97" t="str">
        <f>IF(B110="","",IF('Paste Data Here - Export'!KI110=TRUE,"Yes",IF('Paste Data Here - Export'!L110="","No","Yes")))</f>
        <v/>
      </c>
      <c r="X110" s="98" t="str">
        <f>IF(E110="Yes","6 Month Transfer",IF(AND(W110="Yes",'Paste Data Here - Export'!KM110="D"),"No",IF('Patient level info'!W110="Yes","Yes","")))</f>
        <v/>
      </c>
      <c r="Y110" s="91" t="str">
        <f t="shared" si="12"/>
        <v/>
      </c>
      <c r="Z110" s="99" t="str">
        <f>IF('Paste Data Here - Export'!KQ110="","",IF('Paste Data Here - Export'!KO110="","",'Paste Data Here - Export'!KN110-'Paste Data Here - Export'!KQ110))</f>
        <v/>
      </c>
      <c r="AA110" s="91" t="str">
        <f>IF(AND(W110="Yes",'Paste Data Here - Export'!KM110="D",'Paste Data Here - Export'!KO110="Y"),'Paste Data Here - Export'!KN110+'Patient level info'!AA$3,IF(AND(W110="Yes",'Paste Data Here - Export'!KM110="D",Z110&lt;0),'Paste Data Here - Export'!KQ110,IF(AND(W110="Yes",'Paste Data Here - Export'!KM110="D"),'Paste Data Here - Export'!KN110,IF(X110="Yes",'Paste Data Here - Export'!KS110,""))))</f>
        <v/>
      </c>
      <c r="AB110" s="100" t="str">
        <f>IF(W110="No","",IF('Paste Data Here - Export'!HS110="","",IF('Paste Data Here - Export'!KO110="Y",'Patient level info'!AA110-'Paste Data Here - Export'!HS110,'Paste Data Here - Export'!KQ110-'Paste Data Here - Export'!HS110)))</f>
        <v/>
      </c>
      <c r="AC110" s="100" t="str">
        <f>IF(E110="Yes","",IF(BPT!C110="Record transferred to this team",AA110-C110-(1/6),""))</f>
        <v/>
      </c>
      <c r="AD110" s="100" t="str">
        <f t="shared" si="13"/>
        <v/>
      </c>
      <c r="AE110" s="100" t="str">
        <f t="shared" si="21"/>
        <v/>
      </c>
      <c r="AF110" s="101" t="str">
        <f>IF(AE110="","",IF(Y110="Died same day","Died same day as arrival",IF(AB110="","Did not stay on SU",IF('Paste Data Here - Export'!HR110="ICH","ICU/CCU/HDU",IF(AB110&gt;AE110,100,100*AB110/AE110)))))</f>
        <v/>
      </c>
      <c r="AG110" s="82" t="str">
        <f>IF(E110="Yes","6 Month Transfer",IF(W110="No","Not locked to discharge/transfer",IF(AF110="Did not stay on SU","Not achieved as did not stay on SU",IF('Patient level info'!A110="","",IF(AND(A110=B110,M110="Achieved",P110="Achieved",AF110&gt;=90,AF110&lt;&gt;"Died same day as arrival"),"Achieved",IF(AND(A110&lt;&gt;B110,AF110&gt;=90,M110="Achieved",P110="Achieved"),"Not directly admitted by this team, but achieved criteria at previous team, and achieved 90% of stay on SU whilst at this team",IF(AF110="ICU/CCU/HDU","Admitted to ICU/CCU/HDU",IF(AF110="Died same day as arrival",AF110,IF(AND(AF110&lt;90,M110="Not achieved",P110="Not achieved"),"Not achieved as not direct to SU within 4h, not seen by a consultant within 14h, and less than 90% of stay on SU",IF(AND(AF110&lt;90,M110="Not achieved",P110="Achieved"),"Not achieved as not direct to SU within 4h and less than 90% of stay on SU",IF(AND(AF110&lt;90,M110="Achieved",P110="Not achieved"),"Not achieved as not seen by a consultant within 14h and less than 90% of stay on SU",IF(AND(AF110&gt;=90,M110="Not achieved",P110="Not achieved"),"Not achieved as not direct to SU within 4h and not seen by a consultant within 14h",IF(AND(AF110&gt;=90,M110="Achieved",P110="Not achieved"),"Not achieved as not seen by a consultant within 14h",IF(AF110&lt;90,"Not achieved as less than 90% of stay on SU","Not achieved as not direct to SU within 4h"))))))))))))))</f>
        <v/>
      </c>
    </row>
    <row r="111" spans="1:33" ht="15" customHeight="1" x14ac:dyDescent="0.25">
      <c r="A111" s="89" t="str">
        <f>IF('Paste Data Here - Export'!A111="","",'Paste Data Here - Export'!A111)</f>
        <v/>
      </c>
      <c r="B111" s="90" t="str">
        <f>IF('Paste Data Here - Export'!B111="","",'Paste Data Here - Export'!B111)</f>
        <v/>
      </c>
      <c r="C111" s="91" t="str">
        <f>IF('Paste Data Here - Export'!AR111="Y",'Paste Data Here - Export'!AS111,IF('Paste Data Here - Export'!C111="","",'Paste Data Here - Export'!BA111))</f>
        <v/>
      </c>
      <c r="D111" s="103" t="str">
        <f>IF(B111="","",IF('Paste Data Here - Export'!A111 ='Paste Data Here - Export'!B111, "Yes", "No"))</f>
        <v/>
      </c>
      <c r="E111" s="103" t="str">
        <f>IF(A111="","",IF(AND('Paste Data Here - Export'!P111="",'Paste Data Here - Export'!Q111&lt;&gt;""),"Yes","No"))</f>
        <v/>
      </c>
      <c r="F111" s="104" t="str">
        <f>IF('Paste Data Here - Export'!A111='Paste Data Here - Export'!B111,C111,IF(W111="No","",IF(E111="Yes","6 Month Transfer",'Paste Data Here - Export'!HP111)))</f>
        <v/>
      </c>
      <c r="G111" s="92" t="str">
        <f>IF(B111="","",IF(OR('Paste Data Here - Export'!KB111="Y",'Paste Data Here - Export'!GE111="Y"),"Yes","No"))</f>
        <v/>
      </c>
      <c r="H111" s="93" t="str">
        <f t="shared" si="14"/>
        <v/>
      </c>
      <c r="I111" s="93" t="str">
        <f t="shared" si="15"/>
        <v/>
      </c>
      <c r="J111" s="93" t="str">
        <f t="shared" si="16"/>
        <v/>
      </c>
      <c r="K111" s="125" t="str">
        <f>IF(OR(C111="",'Paste Data Here - Export'!BD111=""),"",1440*('Paste Data Here - Export'!BD111-C111))</f>
        <v/>
      </c>
      <c r="L111" s="93" t="str">
        <f t="shared" si="17"/>
        <v/>
      </c>
      <c r="M111" s="93" t="str">
        <f>IF(AND(L111="Yes",'Paste Data Here - Export'!BC111="SU",'Paste Data Here - Export'!EJ111&lt;&gt;"Y"),"Achieved",IF('Paste Data Here - Export'!EJ111="Y","Not applicable",(IF(AND('Patient level info'!L111="No",'Paste Data Here - Export'!BC111="SU"),"Not achieved",IF('Paste Data Here - Export'!BC111="ICH","Not applicable",IF(OR('Paste Data Here - Export'!BC111="O",'Paste Data Here - Export'!BC111="MAC"),"Not achieved",""))))))</f>
        <v/>
      </c>
      <c r="N111" s="142" t="str">
        <f>IF(B111="","",IF(OR('Paste Data Here - Export'!GN111="PERS",'Paste Data Here - Export'!GN111="TELEM"),'Paste Data Here - Export'!GK111,IF('Paste Data Here - Export'!GO111="","Not seen in person",'Paste Data Here - Export'!GO111)))</f>
        <v/>
      </c>
      <c r="O111" s="125" t="str">
        <f t="shared" si="18"/>
        <v/>
      </c>
      <c r="P111" s="126" t="str">
        <f t="shared" si="19"/>
        <v/>
      </c>
      <c r="Q111" s="95" t="str">
        <f>IF('Paste Data Here - Export'!CR111=TRUE, "Not imaged",IF('Paste Data Here - Export'!AR111="Y","Inpatient stroke",IF('Paste Data Here - Export'!BA111="","",IF('Paste Data Here - Export'!CR111="TRUE","",1440*('Paste Data Here - Export'!CP111-'Paste Data Here - Export'!BA111)))))</f>
        <v/>
      </c>
      <c r="R111" s="95" t="str">
        <f>IF('Paste Data Here - Export'!CR111=TRUE,"Not imaged",IF(OR(C111="",'Paste Data Here - Export'!CP111=""),"",1440*('Paste Data Here - Export'!CP111-C111)))</f>
        <v/>
      </c>
      <c r="S111" s="93" t="str">
        <f>IF(R111&lt;60.5,"Yes",IF('Paste Data Here - Export'!C111="","","No"))</f>
        <v/>
      </c>
      <c r="T111" s="93" t="str">
        <f t="shared" si="11"/>
        <v/>
      </c>
      <c r="U111" s="94" t="str">
        <f>IF(OR(C111="",'Paste Data Here - Export'!DF111=""),"",1440*('Paste Data Here - Export'!DF111-C111))</f>
        <v/>
      </c>
      <c r="V111" s="96" t="str">
        <f t="shared" si="20"/>
        <v/>
      </c>
      <c r="W111" s="97" t="str">
        <f>IF(B111="","",IF('Paste Data Here - Export'!KI111=TRUE,"Yes",IF('Paste Data Here - Export'!L111="","No","Yes")))</f>
        <v/>
      </c>
      <c r="X111" s="98" t="str">
        <f>IF(E111="Yes","6 Month Transfer",IF(AND(W111="Yes",'Paste Data Here - Export'!KM111="D"),"No",IF('Patient level info'!W111="Yes","Yes","")))</f>
        <v/>
      </c>
      <c r="Y111" s="91" t="str">
        <f t="shared" si="12"/>
        <v/>
      </c>
      <c r="Z111" s="99" t="str">
        <f>IF('Paste Data Here - Export'!KQ111="","",IF('Paste Data Here - Export'!KO111="","",'Paste Data Here - Export'!KN111-'Paste Data Here - Export'!KQ111))</f>
        <v/>
      </c>
      <c r="AA111" s="91" t="str">
        <f>IF(AND(W111="Yes",'Paste Data Here - Export'!KM111="D",'Paste Data Here - Export'!KO111="Y"),'Paste Data Here - Export'!KN111+'Patient level info'!AA$3,IF(AND(W111="Yes",'Paste Data Here - Export'!KM111="D",Z111&lt;0),'Paste Data Here - Export'!KQ111,IF(AND(W111="Yes",'Paste Data Here - Export'!KM111="D"),'Paste Data Here - Export'!KN111,IF(X111="Yes",'Paste Data Here - Export'!KS111,""))))</f>
        <v/>
      </c>
      <c r="AB111" s="100" t="str">
        <f>IF(W111="No","",IF('Paste Data Here - Export'!HS111="","",IF('Paste Data Here - Export'!KO111="Y",'Patient level info'!AA111-'Paste Data Here - Export'!HS111,'Paste Data Here - Export'!KQ111-'Paste Data Here - Export'!HS111)))</f>
        <v/>
      </c>
      <c r="AC111" s="100" t="str">
        <f>IF(E111="Yes","",IF(BPT!C111="Record transferred to this team",AA111-C111-(1/6),""))</f>
        <v/>
      </c>
      <c r="AD111" s="100" t="str">
        <f t="shared" si="13"/>
        <v/>
      </c>
      <c r="AE111" s="100" t="str">
        <f t="shared" si="21"/>
        <v/>
      </c>
      <c r="AF111" s="101" t="str">
        <f>IF(AE111="","",IF(Y111="Died same day","Died same day as arrival",IF(AB111="","Did not stay on SU",IF('Paste Data Here - Export'!HR111="ICH","ICU/CCU/HDU",IF(AB111&gt;AE111,100,100*AB111/AE111)))))</f>
        <v/>
      </c>
      <c r="AG111" s="82" t="str">
        <f>IF(E111="Yes","6 Month Transfer",IF(W111="No","Not locked to discharge/transfer",IF(AF111="Did not stay on SU","Not achieved as did not stay on SU",IF('Patient level info'!A111="","",IF(AND(A111=B111,M111="Achieved",P111="Achieved",AF111&gt;=90,AF111&lt;&gt;"Died same day as arrival"),"Achieved",IF(AND(A111&lt;&gt;B111,AF111&gt;=90,M111="Achieved",P111="Achieved"),"Not directly admitted by this team, but achieved criteria at previous team, and achieved 90% of stay on SU whilst at this team",IF(AF111="ICU/CCU/HDU","Admitted to ICU/CCU/HDU",IF(AF111="Died same day as arrival",AF111,IF(AND(AF111&lt;90,M111="Not achieved",P111="Not achieved"),"Not achieved as not direct to SU within 4h, not seen by a consultant within 14h, and less than 90% of stay on SU",IF(AND(AF111&lt;90,M111="Not achieved",P111="Achieved"),"Not achieved as not direct to SU within 4h and less than 90% of stay on SU",IF(AND(AF111&lt;90,M111="Achieved",P111="Not achieved"),"Not achieved as not seen by a consultant within 14h and less than 90% of stay on SU",IF(AND(AF111&gt;=90,M111="Not achieved",P111="Not achieved"),"Not achieved as not direct to SU within 4h and not seen by a consultant within 14h",IF(AND(AF111&gt;=90,M111="Achieved",P111="Not achieved"),"Not achieved as not seen by a consultant within 14h",IF(AF111&lt;90,"Not achieved as less than 90% of stay on SU","Not achieved as not direct to SU within 4h"))))))))))))))</f>
        <v/>
      </c>
    </row>
    <row r="112" spans="1:33" ht="15" customHeight="1" x14ac:dyDescent="0.25">
      <c r="A112" s="89" t="str">
        <f>IF('Paste Data Here - Export'!A112="","",'Paste Data Here - Export'!A112)</f>
        <v/>
      </c>
      <c r="B112" s="90" t="str">
        <f>IF('Paste Data Here - Export'!B112="","",'Paste Data Here - Export'!B112)</f>
        <v/>
      </c>
      <c r="C112" s="91" t="str">
        <f>IF('Paste Data Here - Export'!AR112="Y",'Paste Data Here - Export'!AS112,IF('Paste Data Here - Export'!C112="","",'Paste Data Here - Export'!BA112))</f>
        <v/>
      </c>
      <c r="D112" s="103" t="str">
        <f>IF(B112="","",IF('Paste Data Here - Export'!A112 ='Paste Data Here - Export'!B112, "Yes", "No"))</f>
        <v/>
      </c>
      <c r="E112" s="103" t="str">
        <f>IF(A112="","",IF(AND('Paste Data Here - Export'!P112="",'Paste Data Here - Export'!Q112&lt;&gt;""),"Yes","No"))</f>
        <v/>
      </c>
      <c r="F112" s="104" t="str">
        <f>IF('Paste Data Here - Export'!A112='Paste Data Here - Export'!B112,C112,IF(W112="No","",IF(E112="Yes","6 Month Transfer",'Paste Data Here - Export'!HP112)))</f>
        <v/>
      </c>
      <c r="G112" s="92" t="str">
        <f>IF(B112="","",IF(OR('Paste Data Here - Export'!KB112="Y",'Paste Data Here - Export'!GE112="Y"),"Yes","No"))</f>
        <v/>
      </c>
      <c r="H112" s="93" t="str">
        <f t="shared" si="14"/>
        <v/>
      </c>
      <c r="I112" s="93" t="str">
        <f t="shared" si="15"/>
        <v/>
      </c>
      <c r="J112" s="93" t="str">
        <f t="shared" si="16"/>
        <v/>
      </c>
      <c r="K112" s="125" t="str">
        <f>IF(OR(C112="",'Paste Data Here - Export'!BD112=""),"",1440*('Paste Data Here - Export'!BD112-C112))</f>
        <v/>
      </c>
      <c r="L112" s="93" t="str">
        <f t="shared" si="17"/>
        <v/>
      </c>
      <c r="M112" s="93" t="str">
        <f>IF(AND(L112="Yes",'Paste Data Here - Export'!BC112="SU",'Paste Data Here - Export'!EJ112&lt;&gt;"Y"),"Achieved",IF('Paste Data Here - Export'!EJ112="Y","Not applicable",(IF(AND('Patient level info'!L112="No",'Paste Data Here - Export'!BC112="SU"),"Not achieved",IF('Paste Data Here - Export'!BC112="ICH","Not applicable",IF(OR('Paste Data Here - Export'!BC112="O",'Paste Data Here - Export'!BC112="MAC"),"Not achieved",""))))))</f>
        <v/>
      </c>
      <c r="N112" s="142" t="str">
        <f>IF(B112="","",IF(OR('Paste Data Here - Export'!GN112="PERS",'Paste Data Here - Export'!GN112="TELEM"),'Paste Data Here - Export'!GK112,IF('Paste Data Here - Export'!GO112="","Not seen in person",'Paste Data Here - Export'!GO112)))</f>
        <v/>
      </c>
      <c r="O112" s="125" t="str">
        <f t="shared" si="18"/>
        <v/>
      </c>
      <c r="P112" s="126" t="str">
        <f t="shared" si="19"/>
        <v/>
      </c>
      <c r="Q112" s="95" t="str">
        <f>IF('Paste Data Here - Export'!CR112=TRUE, "Not imaged",IF('Paste Data Here - Export'!AR112="Y","Inpatient stroke",IF('Paste Data Here - Export'!BA112="","",IF('Paste Data Here - Export'!CR112="TRUE","",1440*('Paste Data Here - Export'!CP112-'Paste Data Here - Export'!BA112)))))</f>
        <v/>
      </c>
      <c r="R112" s="95" t="str">
        <f>IF('Paste Data Here - Export'!CR112=TRUE,"Not imaged",IF(OR(C112="",'Paste Data Here - Export'!CP112=""),"",1440*('Paste Data Here - Export'!CP112-C112)))</f>
        <v/>
      </c>
      <c r="S112" s="93" t="str">
        <f>IF(R112&lt;60.5,"Yes",IF('Paste Data Here - Export'!C112="","","No"))</f>
        <v/>
      </c>
      <c r="T112" s="93" t="str">
        <f t="shared" si="11"/>
        <v/>
      </c>
      <c r="U112" s="94" t="str">
        <f>IF(OR(C112="",'Paste Data Here - Export'!DF112=""),"",1440*('Paste Data Here - Export'!DF112-C112))</f>
        <v/>
      </c>
      <c r="V112" s="96" t="str">
        <f t="shared" si="20"/>
        <v/>
      </c>
      <c r="W112" s="97" t="str">
        <f>IF(B112="","",IF('Paste Data Here - Export'!KI112=TRUE,"Yes",IF('Paste Data Here - Export'!L112="","No","Yes")))</f>
        <v/>
      </c>
      <c r="X112" s="98" t="str">
        <f>IF(E112="Yes","6 Month Transfer",IF(AND(W112="Yes",'Paste Data Here - Export'!KM112="D"),"No",IF('Patient level info'!W112="Yes","Yes","")))</f>
        <v/>
      </c>
      <c r="Y112" s="91" t="str">
        <f t="shared" si="12"/>
        <v/>
      </c>
      <c r="Z112" s="99" t="str">
        <f>IF('Paste Data Here - Export'!KQ112="","",IF('Paste Data Here - Export'!KO112="","",'Paste Data Here - Export'!KN112-'Paste Data Here - Export'!KQ112))</f>
        <v/>
      </c>
      <c r="AA112" s="91" t="str">
        <f>IF(AND(W112="Yes",'Paste Data Here - Export'!KM112="D",'Paste Data Here - Export'!KO112="Y"),'Paste Data Here - Export'!KN112+'Patient level info'!AA$3,IF(AND(W112="Yes",'Paste Data Here - Export'!KM112="D",Z112&lt;0),'Paste Data Here - Export'!KQ112,IF(AND(W112="Yes",'Paste Data Here - Export'!KM112="D"),'Paste Data Here - Export'!KN112,IF(X112="Yes",'Paste Data Here - Export'!KS112,""))))</f>
        <v/>
      </c>
      <c r="AB112" s="100" t="str">
        <f>IF(W112="No","",IF('Paste Data Here - Export'!HS112="","",IF('Paste Data Here - Export'!KO112="Y",'Patient level info'!AA112-'Paste Data Here - Export'!HS112,'Paste Data Here - Export'!KQ112-'Paste Data Here - Export'!HS112)))</f>
        <v/>
      </c>
      <c r="AC112" s="100" t="str">
        <f>IF(E112="Yes","",IF(BPT!C112="Record transferred to this team",AA112-C112-(1/6),""))</f>
        <v/>
      </c>
      <c r="AD112" s="100" t="str">
        <f t="shared" si="13"/>
        <v/>
      </c>
      <c r="AE112" s="100" t="str">
        <f t="shared" si="21"/>
        <v/>
      </c>
      <c r="AF112" s="101" t="str">
        <f>IF(AE112="","",IF(Y112="Died same day","Died same day as arrival",IF(AB112="","Did not stay on SU",IF('Paste Data Here - Export'!HR112="ICH","ICU/CCU/HDU",IF(AB112&gt;AE112,100,100*AB112/AE112)))))</f>
        <v/>
      </c>
      <c r="AG112" s="82" t="str">
        <f>IF(E112="Yes","6 Month Transfer",IF(W112="No","Not locked to discharge/transfer",IF(AF112="Did not stay on SU","Not achieved as did not stay on SU",IF('Patient level info'!A112="","",IF(AND(A112=B112,M112="Achieved",P112="Achieved",AF112&gt;=90,AF112&lt;&gt;"Died same day as arrival"),"Achieved",IF(AND(A112&lt;&gt;B112,AF112&gt;=90,M112="Achieved",P112="Achieved"),"Not directly admitted by this team, but achieved criteria at previous team, and achieved 90% of stay on SU whilst at this team",IF(AF112="ICU/CCU/HDU","Admitted to ICU/CCU/HDU",IF(AF112="Died same day as arrival",AF112,IF(AND(AF112&lt;90,M112="Not achieved",P112="Not achieved"),"Not achieved as not direct to SU within 4h, not seen by a consultant within 14h, and less than 90% of stay on SU",IF(AND(AF112&lt;90,M112="Not achieved",P112="Achieved"),"Not achieved as not direct to SU within 4h and less than 90% of stay on SU",IF(AND(AF112&lt;90,M112="Achieved",P112="Not achieved"),"Not achieved as not seen by a consultant within 14h and less than 90% of stay on SU",IF(AND(AF112&gt;=90,M112="Not achieved",P112="Not achieved"),"Not achieved as not direct to SU within 4h and not seen by a consultant within 14h",IF(AND(AF112&gt;=90,M112="Achieved",P112="Not achieved"),"Not achieved as not seen by a consultant within 14h",IF(AF112&lt;90,"Not achieved as less than 90% of stay on SU","Not achieved as not direct to SU within 4h"))))))))))))))</f>
        <v/>
      </c>
    </row>
    <row r="113" spans="1:33" ht="15" customHeight="1" x14ac:dyDescent="0.25">
      <c r="A113" s="89" t="str">
        <f>IF('Paste Data Here - Export'!A113="","",'Paste Data Here - Export'!A113)</f>
        <v/>
      </c>
      <c r="B113" s="90" t="str">
        <f>IF('Paste Data Here - Export'!B113="","",'Paste Data Here - Export'!B113)</f>
        <v/>
      </c>
      <c r="C113" s="91" t="str">
        <f>IF('Paste Data Here - Export'!AR113="Y",'Paste Data Here - Export'!AS113,IF('Paste Data Here - Export'!C113="","",'Paste Data Here - Export'!BA113))</f>
        <v/>
      </c>
      <c r="D113" s="103" t="str">
        <f>IF(B113="","",IF('Paste Data Here - Export'!A113 ='Paste Data Here - Export'!B113, "Yes", "No"))</f>
        <v/>
      </c>
      <c r="E113" s="103" t="str">
        <f>IF(A113="","",IF(AND('Paste Data Here - Export'!P113="",'Paste Data Here - Export'!Q113&lt;&gt;""),"Yes","No"))</f>
        <v/>
      </c>
      <c r="F113" s="104" t="str">
        <f>IF('Paste Data Here - Export'!A113='Paste Data Here - Export'!B113,C113,IF(W113="No","",IF(E113="Yes","6 Month Transfer",'Paste Data Here - Export'!HP113)))</f>
        <v/>
      </c>
      <c r="G113" s="92" t="str">
        <f>IF(B113="","",IF(OR('Paste Data Here - Export'!KB113="Y",'Paste Data Here - Export'!GE113="Y"),"Yes","No"))</f>
        <v/>
      </c>
      <c r="H113" s="93" t="str">
        <f t="shared" si="14"/>
        <v/>
      </c>
      <c r="I113" s="93" t="str">
        <f t="shared" si="15"/>
        <v/>
      </c>
      <c r="J113" s="93" t="str">
        <f t="shared" si="16"/>
        <v/>
      </c>
      <c r="K113" s="125" t="str">
        <f>IF(OR(C113="",'Paste Data Here - Export'!BD113=""),"",1440*('Paste Data Here - Export'!BD113-C113))</f>
        <v/>
      </c>
      <c r="L113" s="93" t="str">
        <f t="shared" si="17"/>
        <v/>
      </c>
      <c r="M113" s="93" t="str">
        <f>IF(AND(L113="Yes",'Paste Data Here - Export'!BC113="SU",'Paste Data Here - Export'!EJ113&lt;&gt;"Y"),"Achieved",IF('Paste Data Here - Export'!EJ113="Y","Not applicable",(IF(AND('Patient level info'!L113="No",'Paste Data Here - Export'!BC113="SU"),"Not achieved",IF('Paste Data Here - Export'!BC113="ICH","Not applicable",IF(OR('Paste Data Here - Export'!BC113="O",'Paste Data Here - Export'!BC113="MAC"),"Not achieved",""))))))</f>
        <v/>
      </c>
      <c r="N113" s="142" t="str">
        <f>IF(B113="","",IF(OR('Paste Data Here - Export'!GN113="PERS",'Paste Data Here - Export'!GN113="TELEM"),'Paste Data Here - Export'!GK113,IF('Paste Data Here - Export'!GO113="","Not seen in person",'Paste Data Here - Export'!GO113)))</f>
        <v/>
      </c>
      <c r="O113" s="125" t="str">
        <f t="shared" si="18"/>
        <v/>
      </c>
      <c r="P113" s="126" t="str">
        <f t="shared" si="19"/>
        <v/>
      </c>
      <c r="Q113" s="95" t="str">
        <f>IF('Paste Data Here - Export'!CR113=TRUE, "Not imaged",IF('Paste Data Here - Export'!AR113="Y","Inpatient stroke",IF('Paste Data Here - Export'!BA113="","",IF('Paste Data Here - Export'!CR113="TRUE","",1440*('Paste Data Here - Export'!CP113-'Paste Data Here - Export'!BA113)))))</f>
        <v/>
      </c>
      <c r="R113" s="95" t="str">
        <f>IF('Paste Data Here - Export'!CR113=TRUE,"Not imaged",IF(OR(C113="",'Paste Data Here - Export'!CP113=""),"",1440*('Paste Data Here - Export'!CP113-C113)))</f>
        <v/>
      </c>
      <c r="S113" s="93" t="str">
        <f>IF(R113&lt;60.5,"Yes",IF('Paste Data Here - Export'!C113="","","No"))</f>
        <v/>
      </c>
      <c r="T113" s="93" t="str">
        <f t="shared" si="11"/>
        <v/>
      </c>
      <c r="U113" s="94" t="str">
        <f>IF(OR(C113="",'Paste Data Here - Export'!DF113=""),"",1440*('Paste Data Here - Export'!DF113-C113))</f>
        <v/>
      </c>
      <c r="V113" s="96" t="str">
        <f t="shared" si="20"/>
        <v/>
      </c>
      <c r="W113" s="97" t="str">
        <f>IF(B113="","",IF('Paste Data Here - Export'!KI113=TRUE,"Yes",IF('Paste Data Here - Export'!L113="","No","Yes")))</f>
        <v/>
      </c>
      <c r="X113" s="98" t="str">
        <f>IF(E113="Yes","6 Month Transfer",IF(AND(W113="Yes",'Paste Data Here - Export'!KM113="D"),"No",IF('Patient level info'!W113="Yes","Yes","")))</f>
        <v/>
      </c>
      <c r="Y113" s="91" t="str">
        <f t="shared" si="12"/>
        <v/>
      </c>
      <c r="Z113" s="99" t="str">
        <f>IF('Paste Data Here - Export'!KQ113="","",IF('Paste Data Here - Export'!KO113="","",'Paste Data Here - Export'!KN113-'Paste Data Here - Export'!KQ113))</f>
        <v/>
      </c>
      <c r="AA113" s="91" t="str">
        <f>IF(AND(W113="Yes",'Paste Data Here - Export'!KM113="D",'Paste Data Here - Export'!KO113="Y"),'Paste Data Here - Export'!KN113+'Patient level info'!AA$3,IF(AND(W113="Yes",'Paste Data Here - Export'!KM113="D",Z113&lt;0),'Paste Data Here - Export'!KQ113,IF(AND(W113="Yes",'Paste Data Here - Export'!KM113="D"),'Paste Data Here - Export'!KN113,IF(X113="Yes",'Paste Data Here - Export'!KS113,""))))</f>
        <v/>
      </c>
      <c r="AB113" s="100" t="str">
        <f>IF(W113="No","",IF('Paste Data Here - Export'!HS113="","",IF('Paste Data Here - Export'!KO113="Y",'Patient level info'!AA113-'Paste Data Here - Export'!HS113,'Paste Data Here - Export'!KQ113-'Paste Data Here - Export'!HS113)))</f>
        <v/>
      </c>
      <c r="AC113" s="100" t="str">
        <f>IF(E113="Yes","",IF(BPT!C113="Record transferred to this team",AA113-C113-(1/6),""))</f>
        <v/>
      </c>
      <c r="AD113" s="100" t="str">
        <f t="shared" si="13"/>
        <v/>
      </c>
      <c r="AE113" s="100" t="str">
        <f t="shared" si="21"/>
        <v/>
      </c>
      <c r="AF113" s="101" t="str">
        <f>IF(AE113="","",IF(Y113="Died same day","Died same day as arrival",IF(AB113="","Did not stay on SU",IF('Paste Data Here - Export'!HR113="ICH","ICU/CCU/HDU",IF(AB113&gt;AE113,100,100*AB113/AE113)))))</f>
        <v/>
      </c>
      <c r="AG113" s="82" t="str">
        <f>IF(E113="Yes","6 Month Transfer",IF(W113="No","Not locked to discharge/transfer",IF(AF113="Did not stay on SU","Not achieved as did not stay on SU",IF('Patient level info'!A113="","",IF(AND(A113=B113,M113="Achieved",P113="Achieved",AF113&gt;=90,AF113&lt;&gt;"Died same day as arrival"),"Achieved",IF(AND(A113&lt;&gt;B113,AF113&gt;=90,M113="Achieved",P113="Achieved"),"Not directly admitted by this team, but achieved criteria at previous team, and achieved 90% of stay on SU whilst at this team",IF(AF113="ICU/CCU/HDU","Admitted to ICU/CCU/HDU",IF(AF113="Died same day as arrival",AF113,IF(AND(AF113&lt;90,M113="Not achieved",P113="Not achieved"),"Not achieved as not direct to SU within 4h, not seen by a consultant within 14h, and less than 90% of stay on SU",IF(AND(AF113&lt;90,M113="Not achieved",P113="Achieved"),"Not achieved as not direct to SU within 4h and less than 90% of stay on SU",IF(AND(AF113&lt;90,M113="Achieved",P113="Not achieved"),"Not achieved as not seen by a consultant within 14h and less than 90% of stay on SU",IF(AND(AF113&gt;=90,M113="Not achieved",P113="Not achieved"),"Not achieved as not direct to SU within 4h and not seen by a consultant within 14h",IF(AND(AF113&gt;=90,M113="Achieved",P113="Not achieved"),"Not achieved as not seen by a consultant within 14h",IF(AF113&lt;90,"Not achieved as less than 90% of stay on SU","Not achieved as not direct to SU within 4h"))))))))))))))</f>
        <v/>
      </c>
    </row>
    <row r="114" spans="1:33" ht="15" customHeight="1" x14ac:dyDescent="0.25">
      <c r="A114" s="89" t="str">
        <f>IF('Paste Data Here - Export'!A114="","",'Paste Data Here - Export'!A114)</f>
        <v/>
      </c>
      <c r="B114" s="90" t="str">
        <f>IF('Paste Data Here - Export'!B114="","",'Paste Data Here - Export'!B114)</f>
        <v/>
      </c>
      <c r="C114" s="91" t="str">
        <f>IF('Paste Data Here - Export'!AR114="Y",'Paste Data Here - Export'!AS114,IF('Paste Data Here - Export'!C114="","",'Paste Data Here - Export'!BA114))</f>
        <v/>
      </c>
      <c r="D114" s="103" t="str">
        <f>IF(B114="","",IF('Paste Data Here - Export'!A114 ='Paste Data Here - Export'!B114, "Yes", "No"))</f>
        <v/>
      </c>
      <c r="E114" s="103" t="str">
        <f>IF(A114="","",IF(AND('Paste Data Here - Export'!P114="",'Paste Data Here - Export'!Q114&lt;&gt;""),"Yes","No"))</f>
        <v/>
      </c>
      <c r="F114" s="104" t="str">
        <f>IF('Paste Data Here - Export'!A114='Paste Data Here - Export'!B114,C114,IF(W114="No","",IF(E114="Yes","6 Month Transfer",'Paste Data Here - Export'!HP114)))</f>
        <v/>
      </c>
      <c r="G114" s="92" t="str">
        <f>IF(B114="","",IF(OR('Paste Data Here - Export'!KB114="Y",'Paste Data Here - Export'!GE114="Y"),"Yes","No"))</f>
        <v/>
      </c>
      <c r="H114" s="93" t="str">
        <f t="shared" si="14"/>
        <v/>
      </c>
      <c r="I114" s="93" t="str">
        <f t="shared" si="15"/>
        <v/>
      </c>
      <c r="J114" s="93" t="str">
        <f t="shared" si="16"/>
        <v/>
      </c>
      <c r="K114" s="125" t="str">
        <f>IF(OR(C114="",'Paste Data Here - Export'!BD114=""),"",1440*('Paste Data Here - Export'!BD114-C114))</f>
        <v/>
      </c>
      <c r="L114" s="93" t="str">
        <f t="shared" si="17"/>
        <v/>
      </c>
      <c r="M114" s="93" t="str">
        <f>IF(AND(L114="Yes",'Paste Data Here - Export'!BC114="SU",'Paste Data Here - Export'!EJ114&lt;&gt;"Y"),"Achieved",IF('Paste Data Here - Export'!EJ114="Y","Not applicable",(IF(AND('Patient level info'!L114="No",'Paste Data Here - Export'!BC114="SU"),"Not achieved",IF('Paste Data Here - Export'!BC114="ICH","Not applicable",IF(OR('Paste Data Here - Export'!BC114="O",'Paste Data Here - Export'!BC114="MAC"),"Not achieved",""))))))</f>
        <v/>
      </c>
      <c r="N114" s="142" t="str">
        <f>IF(B114="","",IF(OR('Paste Data Here - Export'!GN114="PERS",'Paste Data Here - Export'!GN114="TELEM"),'Paste Data Here - Export'!GK114,IF('Paste Data Here - Export'!GO114="","Not seen in person",'Paste Data Here - Export'!GO114)))</f>
        <v/>
      </c>
      <c r="O114" s="125" t="str">
        <f t="shared" si="18"/>
        <v/>
      </c>
      <c r="P114" s="126" t="str">
        <f t="shared" si="19"/>
        <v/>
      </c>
      <c r="Q114" s="95" t="str">
        <f>IF('Paste Data Here - Export'!CR114=TRUE, "Not imaged",IF('Paste Data Here - Export'!AR114="Y","Inpatient stroke",IF('Paste Data Here - Export'!BA114="","",IF('Paste Data Here - Export'!CR114="TRUE","",1440*('Paste Data Here - Export'!CP114-'Paste Data Here - Export'!BA114)))))</f>
        <v/>
      </c>
      <c r="R114" s="95" t="str">
        <f>IF('Paste Data Here - Export'!CR114=TRUE,"Not imaged",IF(OR(C114="",'Paste Data Here - Export'!CP114=""),"",1440*('Paste Data Here - Export'!CP114-C114)))</f>
        <v/>
      </c>
      <c r="S114" s="93" t="str">
        <f>IF(R114&lt;60.5,"Yes",IF('Paste Data Here - Export'!C114="","","No"))</f>
        <v/>
      </c>
      <c r="T114" s="93" t="str">
        <f t="shared" si="11"/>
        <v/>
      </c>
      <c r="U114" s="94" t="str">
        <f>IF(OR(C114="",'Paste Data Here - Export'!DF114=""),"",1440*('Paste Data Here - Export'!DF114-C114))</f>
        <v/>
      </c>
      <c r="V114" s="96" t="str">
        <f t="shared" si="20"/>
        <v/>
      </c>
      <c r="W114" s="97" t="str">
        <f>IF(B114="","",IF('Paste Data Here - Export'!KI114=TRUE,"Yes",IF('Paste Data Here - Export'!L114="","No","Yes")))</f>
        <v/>
      </c>
      <c r="X114" s="98" t="str">
        <f>IF(E114="Yes","6 Month Transfer",IF(AND(W114="Yes",'Paste Data Here - Export'!KM114="D"),"No",IF('Patient level info'!W114="Yes","Yes","")))</f>
        <v/>
      </c>
      <c r="Y114" s="91" t="str">
        <f t="shared" si="12"/>
        <v/>
      </c>
      <c r="Z114" s="99" t="str">
        <f>IF('Paste Data Here - Export'!KQ114="","",IF('Paste Data Here - Export'!KO114="","",'Paste Data Here - Export'!KN114-'Paste Data Here - Export'!KQ114))</f>
        <v/>
      </c>
      <c r="AA114" s="91" t="str">
        <f>IF(AND(W114="Yes",'Paste Data Here - Export'!KM114="D",'Paste Data Here - Export'!KO114="Y"),'Paste Data Here - Export'!KN114+'Patient level info'!AA$3,IF(AND(W114="Yes",'Paste Data Here - Export'!KM114="D",Z114&lt;0),'Paste Data Here - Export'!KQ114,IF(AND(W114="Yes",'Paste Data Here - Export'!KM114="D"),'Paste Data Here - Export'!KN114,IF(X114="Yes",'Paste Data Here - Export'!KS114,""))))</f>
        <v/>
      </c>
      <c r="AB114" s="100" t="str">
        <f>IF(W114="No","",IF('Paste Data Here - Export'!HS114="","",IF('Paste Data Here - Export'!KO114="Y",'Patient level info'!AA114-'Paste Data Here - Export'!HS114,'Paste Data Here - Export'!KQ114-'Paste Data Here - Export'!HS114)))</f>
        <v/>
      </c>
      <c r="AC114" s="100" t="str">
        <f>IF(E114="Yes","",IF(BPT!C114="Record transferred to this team",AA114-C114-(1/6),""))</f>
        <v/>
      </c>
      <c r="AD114" s="100" t="str">
        <f t="shared" si="13"/>
        <v/>
      </c>
      <c r="AE114" s="100" t="str">
        <f t="shared" si="21"/>
        <v/>
      </c>
      <c r="AF114" s="101" t="str">
        <f>IF(AE114="","",IF(Y114="Died same day","Died same day as arrival",IF(AB114="","Did not stay on SU",IF('Paste Data Here - Export'!HR114="ICH","ICU/CCU/HDU",IF(AB114&gt;AE114,100,100*AB114/AE114)))))</f>
        <v/>
      </c>
      <c r="AG114" s="82" t="str">
        <f>IF(E114="Yes","6 Month Transfer",IF(W114="No","Not locked to discharge/transfer",IF(AF114="Did not stay on SU","Not achieved as did not stay on SU",IF('Patient level info'!A114="","",IF(AND(A114=B114,M114="Achieved",P114="Achieved",AF114&gt;=90,AF114&lt;&gt;"Died same day as arrival"),"Achieved",IF(AND(A114&lt;&gt;B114,AF114&gt;=90,M114="Achieved",P114="Achieved"),"Not directly admitted by this team, but achieved criteria at previous team, and achieved 90% of stay on SU whilst at this team",IF(AF114="ICU/CCU/HDU","Admitted to ICU/CCU/HDU",IF(AF114="Died same day as arrival",AF114,IF(AND(AF114&lt;90,M114="Not achieved",P114="Not achieved"),"Not achieved as not direct to SU within 4h, not seen by a consultant within 14h, and less than 90% of stay on SU",IF(AND(AF114&lt;90,M114="Not achieved",P114="Achieved"),"Not achieved as not direct to SU within 4h and less than 90% of stay on SU",IF(AND(AF114&lt;90,M114="Achieved",P114="Not achieved"),"Not achieved as not seen by a consultant within 14h and less than 90% of stay on SU",IF(AND(AF114&gt;=90,M114="Not achieved",P114="Not achieved"),"Not achieved as not direct to SU within 4h and not seen by a consultant within 14h",IF(AND(AF114&gt;=90,M114="Achieved",P114="Not achieved"),"Not achieved as not seen by a consultant within 14h",IF(AF114&lt;90,"Not achieved as less than 90% of stay on SU","Not achieved as not direct to SU within 4h"))))))))))))))</f>
        <v/>
      </c>
    </row>
    <row r="115" spans="1:33" ht="15" customHeight="1" x14ac:dyDescent="0.25">
      <c r="A115" s="89" t="str">
        <f>IF('Paste Data Here - Export'!A115="","",'Paste Data Here - Export'!A115)</f>
        <v/>
      </c>
      <c r="B115" s="90" t="str">
        <f>IF('Paste Data Here - Export'!B115="","",'Paste Data Here - Export'!B115)</f>
        <v/>
      </c>
      <c r="C115" s="91" t="str">
        <f>IF('Paste Data Here - Export'!AR115="Y",'Paste Data Here - Export'!AS115,IF('Paste Data Here - Export'!C115="","",'Paste Data Here - Export'!BA115))</f>
        <v/>
      </c>
      <c r="D115" s="103" t="str">
        <f>IF(B115="","",IF('Paste Data Here - Export'!A115 ='Paste Data Here - Export'!B115, "Yes", "No"))</f>
        <v/>
      </c>
      <c r="E115" s="103" t="str">
        <f>IF(A115="","",IF(AND('Paste Data Here - Export'!P115="",'Paste Data Here - Export'!Q115&lt;&gt;""),"Yes","No"))</f>
        <v/>
      </c>
      <c r="F115" s="104" t="str">
        <f>IF('Paste Data Here - Export'!A115='Paste Data Here - Export'!B115,C115,IF(W115="No","",IF(E115="Yes","6 Month Transfer",'Paste Data Here - Export'!HP115)))</f>
        <v/>
      </c>
      <c r="G115" s="92" t="str">
        <f>IF(B115="","",IF(OR('Paste Data Here - Export'!KB115="Y",'Paste Data Here - Export'!GE115="Y"),"Yes","No"))</f>
        <v/>
      </c>
      <c r="H115" s="93" t="str">
        <f t="shared" si="14"/>
        <v/>
      </c>
      <c r="I115" s="93" t="str">
        <f t="shared" si="15"/>
        <v/>
      </c>
      <c r="J115" s="93" t="str">
        <f t="shared" si="16"/>
        <v/>
      </c>
      <c r="K115" s="125" t="str">
        <f>IF(OR(C115="",'Paste Data Here - Export'!BD115=""),"",1440*('Paste Data Here - Export'!BD115-C115))</f>
        <v/>
      </c>
      <c r="L115" s="93" t="str">
        <f t="shared" si="17"/>
        <v/>
      </c>
      <c r="M115" s="93" t="str">
        <f>IF(AND(L115="Yes",'Paste Data Here - Export'!BC115="SU",'Paste Data Here - Export'!EJ115&lt;&gt;"Y"),"Achieved",IF('Paste Data Here - Export'!EJ115="Y","Not applicable",(IF(AND('Patient level info'!L115="No",'Paste Data Here - Export'!BC115="SU"),"Not achieved",IF('Paste Data Here - Export'!BC115="ICH","Not applicable",IF(OR('Paste Data Here - Export'!BC115="O",'Paste Data Here - Export'!BC115="MAC"),"Not achieved",""))))))</f>
        <v/>
      </c>
      <c r="N115" s="142" t="str">
        <f>IF(B115="","",IF(OR('Paste Data Here - Export'!GN115="PERS",'Paste Data Here - Export'!GN115="TELEM"),'Paste Data Here - Export'!GK115,IF('Paste Data Here - Export'!GO115="","Not seen in person",'Paste Data Here - Export'!GO115)))</f>
        <v/>
      </c>
      <c r="O115" s="125" t="str">
        <f t="shared" si="18"/>
        <v/>
      </c>
      <c r="P115" s="126" t="str">
        <f t="shared" si="19"/>
        <v/>
      </c>
      <c r="Q115" s="95" t="str">
        <f>IF('Paste Data Here - Export'!CR115=TRUE, "Not imaged",IF('Paste Data Here - Export'!AR115="Y","Inpatient stroke",IF('Paste Data Here - Export'!BA115="","",IF('Paste Data Here - Export'!CR115="TRUE","",1440*('Paste Data Here - Export'!CP115-'Paste Data Here - Export'!BA115)))))</f>
        <v/>
      </c>
      <c r="R115" s="95" t="str">
        <f>IF('Paste Data Here - Export'!CR115=TRUE,"Not imaged",IF(OR(C115="",'Paste Data Here - Export'!CP115=""),"",1440*('Paste Data Here - Export'!CP115-C115)))</f>
        <v/>
      </c>
      <c r="S115" s="93" t="str">
        <f>IF(R115&lt;60.5,"Yes",IF('Paste Data Here - Export'!C115="","","No"))</f>
        <v/>
      </c>
      <c r="T115" s="93" t="str">
        <f t="shared" si="11"/>
        <v/>
      </c>
      <c r="U115" s="94" t="str">
        <f>IF(OR(C115="",'Paste Data Here - Export'!DF115=""),"",1440*('Paste Data Here - Export'!DF115-C115))</f>
        <v/>
      </c>
      <c r="V115" s="96" t="str">
        <f t="shared" si="20"/>
        <v/>
      </c>
      <c r="W115" s="97" t="str">
        <f>IF(B115="","",IF('Paste Data Here - Export'!KI115=TRUE,"Yes",IF('Paste Data Here - Export'!L115="","No","Yes")))</f>
        <v/>
      </c>
      <c r="X115" s="98" t="str">
        <f>IF(E115="Yes","6 Month Transfer",IF(AND(W115="Yes",'Paste Data Here - Export'!KM115="D"),"No",IF('Patient level info'!W115="Yes","Yes","")))</f>
        <v/>
      </c>
      <c r="Y115" s="91" t="str">
        <f t="shared" si="12"/>
        <v/>
      </c>
      <c r="Z115" s="99" t="str">
        <f>IF('Paste Data Here - Export'!KQ115="","",IF('Paste Data Here - Export'!KO115="","",'Paste Data Here - Export'!KN115-'Paste Data Here - Export'!KQ115))</f>
        <v/>
      </c>
      <c r="AA115" s="91" t="str">
        <f>IF(AND(W115="Yes",'Paste Data Here - Export'!KM115="D",'Paste Data Here - Export'!KO115="Y"),'Paste Data Here - Export'!KN115+'Patient level info'!AA$3,IF(AND(W115="Yes",'Paste Data Here - Export'!KM115="D",Z115&lt;0),'Paste Data Here - Export'!KQ115,IF(AND(W115="Yes",'Paste Data Here - Export'!KM115="D"),'Paste Data Here - Export'!KN115,IF(X115="Yes",'Paste Data Here - Export'!KS115,""))))</f>
        <v/>
      </c>
      <c r="AB115" s="100" t="str">
        <f>IF(W115="No","",IF('Paste Data Here - Export'!HS115="","",IF('Paste Data Here - Export'!KO115="Y",'Patient level info'!AA115-'Paste Data Here - Export'!HS115,'Paste Data Here - Export'!KQ115-'Paste Data Here - Export'!HS115)))</f>
        <v/>
      </c>
      <c r="AC115" s="100" t="str">
        <f>IF(E115="Yes","",IF(BPT!C115="Record transferred to this team",AA115-C115-(1/6),""))</f>
        <v/>
      </c>
      <c r="AD115" s="100" t="str">
        <f t="shared" si="13"/>
        <v/>
      </c>
      <c r="AE115" s="100" t="str">
        <f t="shared" si="21"/>
        <v/>
      </c>
      <c r="AF115" s="101" t="str">
        <f>IF(AE115="","",IF(Y115="Died same day","Died same day as arrival",IF(AB115="","Did not stay on SU",IF('Paste Data Here - Export'!HR115="ICH","ICU/CCU/HDU",IF(AB115&gt;AE115,100,100*AB115/AE115)))))</f>
        <v/>
      </c>
      <c r="AG115" s="82" t="str">
        <f>IF(E115="Yes","6 Month Transfer",IF(W115="No","Not locked to discharge/transfer",IF(AF115="Did not stay on SU","Not achieved as did not stay on SU",IF('Patient level info'!A115="","",IF(AND(A115=B115,M115="Achieved",P115="Achieved",AF115&gt;=90,AF115&lt;&gt;"Died same day as arrival"),"Achieved",IF(AND(A115&lt;&gt;B115,AF115&gt;=90,M115="Achieved",P115="Achieved"),"Not directly admitted by this team, but achieved criteria at previous team, and achieved 90% of stay on SU whilst at this team",IF(AF115="ICU/CCU/HDU","Admitted to ICU/CCU/HDU",IF(AF115="Died same day as arrival",AF115,IF(AND(AF115&lt;90,M115="Not achieved",P115="Not achieved"),"Not achieved as not direct to SU within 4h, not seen by a consultant within 14h, and less than 90% of stay on SU",IF(AND(AF115&lt;90,M115="Not achieved",P115="Achieved"),"Not achieved as not direct to SU within 4h and less than 90% of stay on SU",IF(AND(AF115&lt;90,M115="Achieved",P115="Not achieved"),"Not achieved as not seen by a consultant within 14h and less than 90% of stay on SU",IF(AND(AF115&gt;=90,M115="Not achieved",P115="Not achieved"),"Not achieved as not direct to SU within 4h and not seen by a consultant within 14h",IF(AND(AF115&gt;=90,M115="Achieved",P115="Not achieved"),"Not achieved as not seen by a consultant within 14h",IF(AF115&lt;90,"Not achieved as less than 90% of stay on SU","Not achieved as not direct to SU within 4h"))))))))))))))</f>
        <v/>
      </c>
    </row>
    <row r="116" spans="1:33" ht="15" customHeight="1" x14ac:dyDescent="0.25">
      <c r="A116" s="89" t="str">
        <f>IF('Paste Data Here - Export'!A116="","",'Paste Data Here - Export'!A116)</f>
        <v/>
      </c>
      <c r="B116" s="90" t="str">
        <f>IF('Paste Data Here - Export'!B116="","",'Paste Data Here - Export'!B116)</f>
        <v/>
      </c>
      <c r="C116" s="91" t="str">
        <f>IF('Paste Data Here - Export'!AR116="Y",'Paste Data Here - Export'!AS116,IF('Paste Data Here - Export'!C116="","",'Paste Data Here - Export'!BA116))</f>
        <v/>
      </c>
      <c r="D116" s="103" t="str">
        <f>IF(B116="","",IF('Paste Data Here - Export'!A116 ='Paste Data Here - Export'!B116, "Yes", "No"))</f>
        <v/>
      </c>
      <c r="E116" s="103" t="str">
        <f>IF(A116="","",IF(AND('Paste Data Here - Export'!P116="",'Paste Data Here - Export'!Q116&lt;&gt;""),"Yes","No"))</f>
        <v/>
      </c>
      <c r="F116" s="104" t="str">
        <f>IF('Paste Data Here - Export'!A116='Paste Data Here - Export'!B116,C116,IF(W116="No","",IF(E116="Yes","6 Month Transfer",'Paste Data Here - Export'!HP116)))</f>
        <v/>
      </c>
      <c r="G116" s="92" t="str">
        <f>IF(B116="","",IF(OR('Paste Data Here - Export'!KB116="Y",'Paste Data Here - Export'!GE116="Y"),"Yes","No"))</f>
        <v/>
      </c>
      <c r="H116" s="93" t="str">
        <f t="shared" si="14"/>
        <v/>
      </c>
      <c r="I116" s="93" t="str">
        <f t="shared" si="15"/>
        <v/>
      </c>
      <c r="J116" s="93" t="str">
        <f t="shared" si="16"/>
        <v/>
      </c>
      <c r="K116" s="125" t="str">
        <f>IF(OR(C116="",'Paste Data Here - Export'!BD116=""),"",1440*('Paste Data Here - Export'!BD116-C116))</f>
        <v/>
      </c>
      <c r="L116" s="93" t="str">
        <f t="shared" si="17"/>
        <v/>
      </c>
      <c r="M116" s="93" t="str">
        <f>IF(AND(L116="Yes",'Paste Data Here - Export'!BC116="SU",'Paste Data Here - Export'!EJ116&lt;&gt;"Y"),"Achieved",IF('Paste Data Here - Export'!EJ116="Y","Not applicable",(IF(AND('Patient level info'!L116="No",'Paste Data Here - Export'!BC116="SU"),"Not achieved",IF('Paste Data Here - Export'!BC116="ICH","Not applicable",IF(OR('Paste Data Here - Export'!BC116="O",'Paste Data Here - Export'!BC116="MAC"),"Not achieved",""))))))</f>
        <v/>
      </c>
      <c r="N116" s="142" t="str">
        <f>IF(B116="","",IF(OR('Paste Data Here - Export'!GN116="PERS",'Paste Data Here - Export'!GN116="TELEM"),'Paste Data Here - Export'!GK116,IF('Paste Data Here - Export'!GO116="","Not seen in person",'Paste Data Here - Export'!GO116)))</f>
        <v/>
      </c>
      <c r="O116" s="125" t="str">
        <f t="shared" si="18"/>
        <v/>
      </c>
      <c r="P116" s="126" t="str">
        <f t="shared" si="19"/>
        <v/>
      </c>
      <c r="Q116" s="95" t="str">
        <f>IF('Paste Data Here - Export'!CR116=TRUE, "Not imaged",IF('Paste Data Here - Export'!AR116="Y","Inpatient stroke",IF('Paste Data Here - Export'!BA116="","",IF('Paste Data Here - Export'!CR116="TRUE","",1440*('Paste Data Here - Export'!CP116-'Paste Data Here - Export'!BA116)))))</f>
        <v/>
      </c>
      <c r="R116" s="95" t="str">
        <f>IF('Paste Data Here - Export'!CR116=TRUE,"Not imaged",IF(OR(C116="",'Paste Data Here - Export'!CP116=""),"",1440*('Paste Data Here - Export'!CP116-C116)))</f>
        <v/>
      </c>
      <c r="S116" s="93" t="str">
        <f>IF(R116&lt;60.5,"Yes",IF('Paste Data Here - Export'!C116="","","No"))</f>
        <v/>
      </c>
      <c r="T116" s="93" t="str">
        <f t="shared" si="11"/>
        <v/>
      </c>
      <c r="U116" s="94" t="str">
        <f>IF(OR(C116="",'Paste Data Here - Export'!DF116=""),"",1440*('Paste Data Here - Export'!DF116-C116))</f>
        <v/>
      </c>
      <c r="V116" s="96" t="str">
        <f t="shared" si="20"/>
        <v/>
      </c>
      <c r="W116" s="97" t="str">
        <f>IF(B116="","",IF('Paste Data Here - Export'!KI116=TRUE,"Yes",IF('Paste Data Here - Export'!L116="","No","Yes")))</f>
        <v/>
      </c>
      <c r="X116" s="98" t="str">
        <f>IF(E116="Yes","6 Month Transfer",IF(AND(W116="Yes",'Paste Data Here - Export'!KM116="D"),"No",IF('Patient level info'!W116="Yes","Yes","")))</f>
        <v/>
      </c>
      <c r="Y116" s="91" t="str">
        <f t="shared" si="12"/>
        <v/>
      </c>
      <c r="Z116" s="99" t="str">
        <f>IF('Paste Data Here - Export'!KQ116="","",IF('Paste Data Here - Export'!KO116="","",'Paste Data Here - Export'!KN116-'Paste Data Here - Export'!KQ116))</f>
        <v/>
      </c>
      <c r="AA116" s="91" t="str">
        <f>IF(AND(W116="Yes",'Paste Data Here - Export'!KM116="D",'Paste Data Here - Export'!KO116="Y"),'Paste Data Here - Export'!KN116+'Patient level info'!AA$3,IF(AND(W116="Yes",'Paste Data Here - Export'!KM116="D",Z116&lt;0),'Paste Data Here - Export'!KQ116,IF(AND(W116="Yes",'Paste Data Here - Export'!KM116="D"),'Paste Data Here - Export'!KN116,IF(X116="Yes",'Paste Data Here - Export'!KS116,""))))</f>
        <v/>
      </c>
      <c r="AB116" s="100" t="str">
        <f>IF(W116="No","",IF('Paste Data Here - Export'!HS116="","",IF('Paste Data Here - Export'!KO116="Y",'Patient level info'!AA116-'Paste Data Here - Export'!HS116,'Paste Data Here - Export'!KQ116-'Paste Data Here - Export'!HS116)))</f>
        <v/>
      </c>
      <c r="AC116" s="100" t="str">
        <f>IF(E116="Yes","",IF(BPT!C116="Record transferred to this team",AA116-C116-(1/6),""))</f>
        <v/>
      </c>
      <c r="AD116" s="100" t="str">
        <f t="shared" si="13"/>
        <v/>
      </c>
      <c r="AE116" s="100" t="str">
        <f t="shared" si="21"/>
        <v/>
      </c>
      <c r="AF116" s="101" t="str">
        <f>IF(AE116="","",IF(Y116="Died same day","Died same day as arrival",IF(AB116="","Did not stay on SU",IF('Paste Data Here - Export'!HR116="ICH","ICU/CCU/HDU",IF(AB116&gt;AE116,100,100*AB116/AE116)))))</f>
        <v/>
      </c>
      <c r="AG116" s="82" t="str">
        <f>IF(E116="Yes","6 Month Transfer",IF(W116="No","Not locked to discharge/transfer",IF(AF116="Did not stay on SU","Not achieved as did not stay on SU",IF('Patient level info'!A116="","",IF(AND(A116=B116,M116="Achieved",P116="Achieved",AF116&gt;=90,AF116&lt;&gt;"Died same day as arrival"),"Achieved",IF(AND(A116&lt;&gt;B116,AF116&gt;=90,M116="Achieved",P116="Achieved"),"Not directly admitted by this team, but achieved criteria at previous team, and achieved 90% of stay on SU whilst at this team",IF(AF116="ICU/CCU/HDU","Admitted to ICU/CCU/HDU",IF(AF116="Died same day as arrival",AF116,IF(AND(AF116&lt;90,M116="Not achieved",P116="Not achieved"),"Not achieved as not direct to SU within 4h, not seen by a consultant within 14h, and less than 90% of stay on SU",IF(AND(AF116&lt;90,M116="Not achieved",P116="Achieved"),"Not achieved as not direct to SU within 4h and less than 90% of stay on SU",IF(AND(AF116&lt;90,M116="Achieved",P116="Not achieved"),"Not achieved as not seen by a consultant within 14h and less than 90% of stay on SU",IF(AND(AF116&gt;=90,M116="Not achieved",P116="Not achieved"),"Not achieved as not direct to SU within 4h and not seen by a consultant within 14h",IF(AND(AF116&gt;=90,M116="Achieved",P116="Not achieved"),"Not achieved as not seen by a consultant within 14h",IF(AF116&lt;90,"Not achieved as less than 90% of stay on SU","Not achieved as not direct to SU within 4h"))))))))))))))</f>
        <v/>
      </c>
    </row>
    <row r="117" spans="1:33" ht="15" customHeight="1" x14ac:dyDescent="0.25">
      <c r="A117" s="89" t="str">
        <f>IF('Paste Data Here - Export'!A117="","",'Paste Data Here - Export'!A117)</f>
        <v/>
      </c>
      <c r="B117" s="90" t="str">
        <f>IF('Paste Data Here - Export'!B117="","",'Paste Data Here - Export'!B117)</f>
        <v/>
      </c>
      <c r="C117" s="91" t="str">
        <f>IF('Paste Data Here - Export'!AR117="Y",'Paste Data Here - Export'!AS117,IF('Paste Data Here - Export'!C117="","",'Paste Data Here - Export'!BA117))</f>
        <v/>
      </c>
      <c r="D117" s="103" t="str">
        <f>IF(B117="","",IF('Paste Data Here - Export'!A117 ='Paste Data Here - Export'!B117, "Yes", "No"))</f>
        <v/>
      </c>
      <c r="E117" s="103" t="str">
        <f>IF(A117="","",IF(AND('Paste Data Here - Export'!P117="",'Paste Data Here - Export'!Q117&lt;&gt;""),"Yes","No"))</f>
        <v/>
      </c>
      <c r="F117" s="104" t="str">
        <f>IF('Paste Data Here - Export'!A117='Paste Data Here - Export'!B117,C117,IF(W117="No","",IF(E117="Yes","6 Month Transfer",'Paste Data Here - Export'!HP117)))</f>
        <v/>
      </c>
      <c r="G117" s="92" t="str">
        <f>IF(B117="","",IF(OR('Paste Data Here - Export'!KB117="Y",'Paste Data Here - Export'!GE117="Y"),"Yes","No"))</f>
        <v/>
      </c>
      <c r="H117" s="93" t="str">
        <f t="shared" si="14"/>
        <v/>
      </c>
      <c r="I117" s="93" t="str">
        <f t="shared" si="15"/>
        <v/>
      </c>
      <c r="J117" s="93" t="str">
        <f t="shared" si="16"/>
        <v/>
      </c>
      <c r="K117" s="125" t="str">
        <f>IF(OR(C117="",'Paste Data Here - Export'!BD117=""),"",1440*('Paste Data Here - Export'!BD117-C117))</f>
        <v/>
      </c>
      <c r="L117" s="93" t="str">
        <f t="shared" si="17"/>
        <v/>
      </c>
      <c r="M117" s="93" t="str">
        <f>IF(AND(L117="Yes",'Paste Data Here - Export'!BC117="SU",'Paste Data Here - Export'!EJ117&lt;&gt;"Y"),"Achieved",IF('Paste Data Here - Export'!EJ117="Y","Not applicable",(IF(AND('Patient level info'!L117="No",'Paste Data Here - Export'!BC117="SU"),"Not achieved",IF('Paste Data Here - Export'!BC117="ICH","Not applicable",IF(OR('Paste Data Here - Export'!BC117="O",'Paste Data Here - Export'!BC117="MAC"),"Not achieved",""))))))</f>
        <v/>
      </c>
      <c r="N117" s="142" t="str">
        <f>IF(B117="","",IF(OR('Paste Data Here - Export'!GN117="PERS",'Paste Data Here - Export'!GN117="TELEM"),'Paste Data Here - Export'!GK117,IF('Paste Data Here - Export'!GO117="","Not seen in person",'Paste Data Here - Export'!GO117)))</f>
        <v/>
      </c>
      <c r="O117" s="125" t="str">
        <f t="shared" si="18"/>
        <v/>
      </c>
      <c r="P117" s="126" t="str">
        <f t="shared" si="19"/>
        <v/>
      </c>
      <c r="Q117" s="95" t="str">
        <f>IF('Paste Data Here - Export'!CR117=TRUE, "Not imaged",IF('Paste Data Here - Export'!AR117="Y","Inpatient stroke",IF('Paste Data Here - Export'!BA117="","",IF('Paste Data Here - Export'!CR117="TRUE","",1440*('Paste Data Here - Export'!CP117-'Paste Data Here - Export'!BA117)))))</f>
        <v/>
      </c>
      <c r="R117" s="95" t="str">
        <f>IF('Paste Data Here - Export'!CR117=TRUE,"Not imaged",IF(OR(C117="",'Paste Data Here - Export'!CP117=""),"",1440*('Paste Data Here - Export'!CP117-C117)))</f>
        <v/>
      </c>
      <c r="S117" s="93" t="str">
        <f>IF(R117&lt;60.5,"Yes",IF('Paste Data Here - Export'!C117="","","No"))</f>
        <v/>
      </c>
      <c r="T117" s="93" t="str">
        <f t="shared" si="11"/>
        <v/>
      </c>
      <c r="U117" s="94" t="str">
        <f>IF(OR(C117="",'Paste Data Here - Export'!DF117=""),"",1440*('Paste Data Here - Export'!DF117-C117))</f>
        <v/>
      </c>
      <c r="V117" s="96" t="str">
        <f t="shared" si="20"/>
        <v/>
      </c>
      <c r="W117" s="97" t="str">
        <f>IF(B117="","",IF('Paste Data Here - Export'!KI117=TRUE,"Yes",IF('Paste Data Here - Export'!L117="","No","Yes")))</f>
        <v/>
      </c>
      <c r="X117" s="98" t="str">
        <f>IF(E117="Yes","6 Month Transfer",IF(AND(W117="Yes",'Paste Data Here - Export'!KM117="D"),"No",IF('Patient level info'!W117="Yes","Yes","")))</f>
        <v/>
      </c>
      <c r="Y117" s="91" t="str">
        <f t="shared" si="12"/>
        <v/>
      </c>
      <c r="Z117" s="99" t="str">
        <f>IF('Paste Data Here - Export'!KQ117="","",IF('Paste Data Here - Export'!KO117="","",'Paste Data Here - Export'!KN117-'Paste Data Here - Export'!KQ117))</f>
        <v/>
      </c>
      <c r="AA117" s="91" t="str">
        <f>IF(AND(W117="Yes",'Paste Data Here - Export'!KM117="D",'Paste Data Here - Export'!KO117="Y"),'Paste Data Here - Export'!KN117+'Patient level info'!AA$3,IF(AND(W117="Yes",'Paste Data Here - Export'!KM117="D",Z117&lt;0),'Paste Data Here - Export'!KQ117,IF(AND(W117="Yes",'Paste Data Here - Export'!KM117="D"),'Paste Data Here - Export'!KN117,IF(X117="Yes",'Paste Data Here - Export'!KS117,""))))</f>
        <v/>
      </c>
      <c r="AB117" s="100" t="str">
        <f>IF(W117="No","",IF('Paste Data Here - Export'!HS117="","",IF('Paste Data Here - Export'!KO117="Y",'Patient level info'!AA117-'Paste Data Here - Export'!HS117,'Paste Data Here - Export'!KQ117-'Paste Data Here - Export'!HS117)))</f>
        <v/>
      </c>
      <c r="AC117" s="100" t="str">
        <f>IF(E117="Yes","",IF(BPT!C117="Record transferred to this team",AA117-C117-(1/6),""))</f>
        <v/>
      </c>
      <c r="AD117" s="100" t="str">
        <f t="shared" si="13"/>
        <v/>
      </c>
      <c r="AE117" s="100" t="str">
        <f t="shared" si="21"/>
        <v/>
      </c>
      <c r="AF117" s="101" t="str">
        <f>IF(AE117="","",IF(Y117="Died same day","Died same day as arrival",IF(AB117="","Did not stay on SU",IF('Paste Data Here - Export'!HR117="ICH","ICU/CCU/HDU",IF(AB117&gt;AE117,100,100*AB117/AE117)))))</f>
        <v/>
      </c>
      <c r="AG117" s="82" t="str">
        <f>IF(E117="Yes","6 Month Transfer",IF(W117="No","Not locked to discharge/transfer",IF(AF117="Did not stay on SU","Not achieved as did not stay on SU",IF('Patient level info'!A117="","",IF(AND(A117=B117,M117="Achieved",P117="Achieved",AF117&gt;=90,AF117&lt;&gt;"Died same day as arrival"),"Achieved",IF(AND(A117&lt;&gt;B117,AF117&gt;=90,M117="Achieved",P117="Achieved"),"Not directly admitted by this team, but achieved criteria at previous team, and achieved 90% of stay on SU whilst at this team",IF(AF117="ICU/CCU/HDU","Admitted to ICU/CCU/HDU",IF(AF117="Died same day as arrival",AF117,IF(AND(AF117&lt;90,M117="Not achieved",P117="Not achieved"),"Not achieved as not direct to SU within 4h, not seen by a consultant within 14h, and less than 90% of stay on SU",IF(AND(AF117&lt;90,M117="Not achieved",P117="Achieved"),"Not achieved as not direct to SU within 4h and less than 90% of stay on SU",IF(AND(AF117&lt;90,M117="Achieved",P117="Not achieved"),"Not achieved as not seen by a consultant within 14h and less than 90% of stay on SU",IF(AND(AF117&gt;=90,M117="Not achieved",P117="Not achieved"),"Not achieved as not direct to SU within 4h and not seen by a consultant within 14h",IF(AND(AF117&gt;=90,M117="Achieved",P117="Not achieved"),"Not achieved as not seen by a consultant within 14h",IF(AF117&lt;90,"Not achieved as less than 90% of stay on SU","Not achieved as not direct to SU within 4h"))))))))))))))</f>
        <v/>
      </c>
    </row>
    <row r="118" spans="1:33" ht="15" customHeight="1" x14ac:dyDescent="0.25">
      <c r="A118" s="89" t="str">
        <f>IF('Paste Data Here - Export'!A118="","",'Paste Data Here - Export'!A118)</f>
        <v/>
      </c>
      <c r="B118" s="90" t="str">
        <f>IF('Paste Data Here - Export'!B118="","",'Paste Data Here - Export'!B118)</f>
        <v/>
      </c>
      <c r="C118" s="91" t="str">
        <f>IF('Paste Data Here - Export'!AR118="Y",'Paste Data Here - Export'!AS118,IF('Paste Data Here - Export'!C118="","",'Paste Data Here - Export'!BA118))</f>
        <v/>
      </c>
      <c r="D118" s="103" t="str">
        <f>IF(B118="","",IF('Paste Data Here - Export'!A118 ='Paste Data Here - Export'!B118, "Yes", "No"))</f>
        <v/>
      </c>
      <c r="E118" s="103" t="str">
        <f>IF(A118="","",IF(AND('Paste Data Here - Export'!P118="",'Paste Data Here - Export'!Q118&lt;&gt;""),"Yes","No"))</f>
        <v/>
      </c>
      <c r="F118" s="104" t="str">
        <f>IF('Paste Data Here - Export'!A118='Paste Data Here - Export'!B118,C118,IF(W118="No","",IF(E118="Yes","6 Month Transfer",'Paste Data Here - Export'!HP118)))</f>
        <v/>
      </c>
      <c r="G118" s="92" t="str">
        <f>IF(B118="","",IF(OR('Paste Data Here - Export'!KB118="Y",'Paste Data Here - Export'!GE118="Y"),"Yes","No"))</f>
        <v/>
      </c>
      <c r="H118" s="93" t="str">
        <f t="shared" si="14"/>
        <v/>
      </c>
      <c r="I118" s="93" t="str">
        <f t="shared" si="15"/>
        <v/>
      </c>
      <c r="J118" s="93" t="str">
        <f t="shared" si="16"/>
        <v/>
      </c>
      <c r="K118" s="125" t="str">
        <f>IF(OR(C118="",'Paste Data Here - Export'!BD118=""),"",1440*('Paste Data Here - Export'!BD118-C118))</f>
        <v/>
      </c>
      <c r="L118" s="93" t="str">
        <f t="shared" si="17"/>
        <v/>
      </c>
      <c r="M118" s="93" t="str">
        <f>IF(AND(L118="Yes",'Paste Data Here - Export'!BC118="SU",'Paste Data Here - Export'!EJ118&lt;&gt;"Y"),"Achieved",IF('Paste Data Here - Export'!EJ118="Y","Not applicable",(IF(AND('Patient level info'!L118="No",'Paste Data Here - Export'!BC118="SU"),"Not achieved",IF('Paste Data Here - Export'!BC118="ICH","Not applicable",IF(OR('Paste Data Here - Export'!BC118="O",'Paste Data Here - Export'!BC118="MAC"),"Not achieved",""))))))</f>
        <v/>
      </c>
      <c r="N118" s="142" t="str">
        <f>IF(B118="","",IF(OR('Paste Data Here - Export'!GN118="PERS",'Paste Data Here - Export'!GN118="TELEM"),'Paste Data Here - Export'!GK118,IF('Paste Data Here - Export'!GO118="","Not seen in person",'Paste Data Here - Export'!GO118)))</f>
        <v/>
      </c>
      <c r="O118" s="125" t="str">
        <f t="shared" si="18"/>
        <v/>
      </c>
      <c r="P118" s="126" t="str">
        <f t="shared" si="19"/>
        <v/>
      </c>
      <c r="Q118" s="95" t="str">
        <f>IF('Paste Data Here - Export'!CR118=TRUE, "Not imaged",IF('Paste Data Here - Export'!AR118="Y","Inpatient stroke",IF('Paste Data Here - Export'!BA118="","",IF('Paste Data Here - Export'!CR118="TRUE","",1440*('Paste Data Here - Export'!CP118-'Paste Data Here - Export'!BA118)))))</f>
        <v/>
      </c>
      <c r="R118" s="95" t="str">
        <f>IF('Paste Data Here - Export'!CR118=TRUE,"Not imaged",IF(OR(C118="",'Paste Data Here - Export'!CP118=""),"",1440*('Paste Data Here - Export'!CP118-C118)))</f>
        <v/>
      </c>
      <c r="S118" s="93" t="str">
        <f>IF(R118&lt;60.5,"Yes",IF('Paste Data Here - Export'!C118="","","No"))</f>
        <v/>
      </c>
      <c r="T118" s="93" t="str">
        <f t="shared" si="11"/>
        <v/>
      </c>
      <c r="U118" s="94" t="str">
        <f>IF(OR(C118="",'Paste Data Here - Export'!DF118=""),"",1440*('Paste Data Here - Export'!DF118-C118))</f>
        <v/>
      </c>
      <c r="V118" s="96" t="str">
        <f t="shared" si="20"/>
        <v/>
      </c>
      <c r="W118" s="97" t="str">
        <f>IF(B118="","",IF('Paste Data Here - Export'!KI118=TRUE,"Yes",IF('Paste Data Here - Export'!L118="","No","Yes")))</f>
        <v/>
      </c>
      <c r="X118" s="98" t="str">
        <f>IF(E118="Yes","6 Month Transfer",IF(AND(W118="Yes",'Paste Data Here - Export'!KM118="D"),"No",IF('Patient level info'!W118="Yes","Yes","")))</f>
        <v/>
      </c>
      <c r="Y118" s="91" t="str">
        <f t="shared" si="12"/>
        <v/>
      </c>
      <c r="Z118" s="99" t="str">
        <f>IF('Paste Data Here - Export'!KQ118="","",IF('Paste Data Here - Export'!KO118="","",'Paste Data Here - Export'!KN118-'Paste Data Here - Export'!KQ118))</f>
        <v/>
      </c>
      <c r="AA118" s="91" t="str">
        <f>IF(AND(W118="Yes",'Paste Data Here - Export'!KM118="D",'Paste Data Here - Export'!KO118="Y"),'Paste Data Here - Export'!KN118+'Patient level info'!AA$3,IF(AND(W118="Yes",'Paste Data Here - Export'!KM118="D",Z118&lt;0),'Paste Data Here - Export'!KQ118,IF(AND(W118="Yes",'Paste Data Here - Export'!KM118="D"),'Paste Data Here - Export'!KN118,IF(X118="Yes",'Paste Data Here - Export'!KS118,""))))</f>
        <v/>
      </c>
      <c r="AB118" s="100" t="str">
        <f>IF(W118="No","",IF('Paste Data Here - Export'!HS118="","",IF('Paste Data Here - Export'!KO118="Y",'Patient level info'!AA118-'Paste Data Here - Export'!HS118,'Paste Data Here - Export'!KQ118-'Paste Data Here - Export'!HS118)))</f>
        <v/>
      </c>
      <c r="AC118" s="100" t="str">
        <f>IF(E118="Yes","",IF(BPT!C118="Record transferred to this team",AA118-C118-(1/6),""))</f>
        <v/>
      </c>
      <c r="AD118" s="100" t="str">
        <f t="shared" si="13"/>
        <v/>
      </c>
      <c r="AE118" s="100" t="str">
        <f t="shared" si="21"/>
        <v/>
      </c>
      <c r="AF118" s="101" t="str">
        <f>IF(AE118="","",IF(Y118="Died same day","Died same day as arrival",IF(AB118="","Did not stay on SU",IF('Paste Data Here - Export'!HR118="ICH","ICU/CCU/HDU",IF(AB118&gt;AE118,100,100*AB118/AE118)))))</f>
        <v/>
      </c>
      <c r="AG118" s="82" t="str">
        <f>IF(E118="Yes","6 Month Transfer",IF(W118="No","Not locked to discharge/transfer",IF(AF118="Did not stay on SU","Not achieved as did not stay on SU",IF('Patient level info'!A118="","",IF(AND(A118=B118,M118="Achieved",P118="Achieved",AF118&gt;=90,AF118&lt;&gt;"Died same day as arrival"),"Achieved",IF(AND(A118&lt;&gt;B118,AF118&gt;=90,M118="Achieved",P118="Achieved"),"Not directly admitted by this team, but achieved criteria at previous team, and achieved 90% of stay on SU whilst at this team",IF(AF118="ICU/CCU/HDU","Admitted to ICU/CCU/HDU",IF(AF118="Died same day as arrival",AF118,IF(AND(AF118&lt;90,M118="Not achieved",P118="Not achieved"),"Not achieved as not direct to SU within 4h, not seen by a consultant within 14h, and less than 90% of stay on SU",IF(AND(AF118&lt;90,M118="Not achieved",P118="Achieved"),"Not achieved as not direct to SU within 4h and less than 90% of stay on SU",IF(AND(AF118&lt;90,M118="Achieved",P118="Not achieved"),"Not achieved as not seen by a consultant within 14h and less than 90% of stay on SU",IF(AND(AF118&gt;=90,M118="Not achieved",P118="Not achieved"),"Not achieved as not direct to SU within 4h and not seen by a consultant within 14h",IF(AND(AF118&gt;=90,M118="Achieved",P118="Not achieved"),"Not achieved as not seen by a consultant within 14h",IF(AF118&lt;90,"Not achieved as less than 90% of stay on SU","Not achieved as not direct to SU within 4h"))))))))))))))</f>
        <v/>
      </c>
    </row>
    <row r="119" spans="1:33" ht="15" customHeight="1" x14ac:dyDescent="0.25">
      <c r="A119" s="89" t="str">
        <f>IF('Paste Data Here - Export'!A119="","",'Paste Data Here - Export'!A119)</f>
        <v/>
      </c>
      <c r="B119" s="90" t="str">
        <f>IF('Paste Data Here - Export'!B119="","",'Paste Data Here - Export'!B119)</f>
        <v/>
      </c>
      <c r="C119" s="91" t="str">
        <f>IF('Paste Data Here - Export'!AR119="Y",'Paste Data Here - Export'!AS119,IF('Paste Data Here - Export'!C119="","",'Paste Data Here - Export'!BA119))</f>
        <v/>
      </c>
      <c r="D119" s="103" t="str">
        <f>IF(B119="","",IF('Paste Data Here - Export'!A119 ='Paste Data Here - Export'!B119, "Yes", "No"))</f>
        <v/>
      </c>
      <c r="E119" s="103" t="str">
        <f>IF(A119="","",IF(AND('Paste Data Here - Export'!P119="",'Paste Data Here - Export'!Q119&lt;&gt;""),"Yes","No"))</f>
        <v/>
      </c>
      <c r="F119" s="104" t="str">
        <f>IF('Paste Data Here - Export'!A119='Paste Data Here - Export'!B119,C119,IF(W119="No","",IF(E119="Yes","6 Month Transfer",'Paste Data Here - Export'!HP119)))</f>
        <v/>
      </c>
      <c r="G119" s="92" t="str">
        <f>IF(B119="","",IF(OR('Paste Data Here - Export'!KB119="Y",'Paste Data Here - Export'!GE119="Y"),"Yes","No"))</f>
        <v/>
      </c>
      <c r="H119" s="93" t="str">
        <f t="shared" si="14"/>
        <v/>
      </c>
      <c r="I119" s="93" t="str">
        <f t="shared" si="15"/>
        <v/>
      </c>
      <c r="J119" s="93" t="str">
        <f t="shared" si="16"/>
        <v/>
      </c>
      <c r="K119" s="125" t="str">
        <f>IF(OR(C119="",'Paste Data Here - Export'!BD119=""),"",1440*('Paste Data Here - Export'!BD119-C119))</f>
        <v/>
      </c>
      <c r="L119" s="93" t="str">
        <f t="shared" si="17"/>
        <v/>
      </c>
      <c r="M119" s="93" t="str">
        <f>IF(AND(L119="Yes",'Paste Data Here - Export'!BC119="SU",'Paste Data Here - Export'!EJ119&lt;&gt;"Y"),"Achieved",IF('Paste Data Here - Export'!EJ119="Y","Not applicable",(IF(AND('Patient level info'!L119="No",'Paste Data Here - Export'!BC119="SU"),"Not achieved",IF('Paste Data Here - Export'!BC119="ICH","Not applicable",IF(OR('Paste Data Here - Export'!BC119="O",'Paste Data Here - Export'!BC119="MAC"),"Not achieved",""))))))</f>
        <v/>
      </c>
      <c r="N119" s="142" t="str">
        <f>IF(B119="","",IF(OR('Paste Data Here - Export'!GN119="PERS",'Paste Data Here - Export'!GN119="TELEM"),'Paste Data Here - Export'!GK119,IF('Paste Data Here - Export'!GO119="","Not seen in person",'Paste Data Here - Export'!GO119)))</f>
        <v/>
      </c>
      <c r="O119" s="125" t="str">
        <f t="shared" si="18"/>
        <v/>
      </c>
      <c r="P119" s="126" t="str">
        <f t="shared" si="19"/>
        <v/>
      </c>
      <c r="Q119" s="95" t="str">
        <f>IF('Paste Data Here - Export'!CR119=TRUE, "Not imaged",IF('Paste Data Here - Export'!AR119="Y","Inpatient stroke",IF('Paste Data Here - Export'!BA119="","",IF('Paste Data Here - Export'!CR119="TRUE","",1440*('Paste Data Here - Export'!CP119-'Paste Data Here - Export'!BA119)))))</f>
        <v/>
      </c>
      <c r="R119" s="95" t="str">
        <f>IF('Paste Data Here - Export'!CR119=TRUE,"Not imaged",IF(OR(C119="",'Paste Data Here - Export'!CP119=""),"",1440*('Paste Data Here - Export'!CP119-C119)))</f>
        <v/>
      </c>
      <c r="S119" s="93" t="str">
        <f>IF(R119&lt;60.5,"Yes",IF('Paste Data Here - Export'!C119="","","No"))</f>
        <v/>
      </c>
      <c r="T119" s="93" t="str">
        <f t="shared" si="11"/>
        <v/>
      </c>
      <c r="U119" s="94" t="str">
        <f>IF(OR(C119="",'Paste Data Here - Export'!DF119=""),"",1440*('Paste Data Here - Export'!DF119-C119))</f>
        <v/>
      </c>
      <c r="V119" s="96" t="str">
        <f t="shared" si="20"/>
        <v/>
      </c>
      <c r="W119" s="97" t="str">
        <f>IF(B119="","",IF('Paste Data Here - Export'!KI119=TRUE,"Yes",IF('Paste Data Here - Export'!L119="","No","Yes")))</f>
        <v/>
      </c>
      <c r="X119" s="98" t="str">
        <f>IF(E119="Yes","6 Month Transfer",IF(AND(W119="Yes",'Paste Data Here - Export'!KM119="D"),"No",IF('Patient level info'!W119="Yes","Yes","")))</f>
        <v/>
      </c>
      <c r="Y119" s="91" t="str">
        <f t="shared" si="12"/>
        <v/>
      </c>
      <c r="Z119" s="99" t="str">
        <f>IF('Paste Data Here - Export'!KQ119="","",IF('Paste Data Here - Export'!KO119="","",'Paste Data Here - Export'!KN119-'Paste Data Here - Export'!KQ119))</f>
        <v/>
      </c>
      <c r="AA119" s="91" t="str">
        <f>IF(AND(W119="Yes",'Paste Data Here - Export'!KM119="D",'Paste Data Here - Export'!KO119="Y"),'Paste Data Here - Export'!KN119+'Patient level info'!AA$3,IF(AND(W119="Yes",'Paste Data Here - Export'!KM119="D",Z119&lt;0),'Paste Data Here - Export'!KQ119,IF(AND(W119="Yes",'Paste Data Here - Export'!KM119="D"),'Paste Data Here - Export'!KN119,IF(X119="Yes",'Paste Data Here - Export'!KS119,""))))</f>
        <v/>
      </c>
      <c r="AB119" s="100" t="str">
        <f>IF(W119="No","",IF('Paste Data Here - Export'!HS119="","",IF('Paste Data Here - Export'!KO119="Y",'Patient level info'!AA119-'Paste Data Here - Export'!HS119,'Paste Data Here - Export'!KQ119-'Paste Data Here - Export'!HS119)))</f>
        <v/>
      </c>
      <c r="AC119" s="100" t="str">
        <f>IF(E119="Yes","",IF(BPT!C119="Record transferred to this team",AA119-C119-(1/6),""))</f>
        <v/>
      </c>
      <c r="AD119" s="100" t="str">
        <f t="shared" si="13"/>
        <v/>
      </c>
      <c r="AE119" s="100" t="str">
        <f t="shared" si="21"/>
        <v/>
      </c>
      <c r="AF119" s="101" t="str">
        <f>IF(AE119="","",IF(Y119="Died same day","Died same day as arrival",IF(AB119="","Did not stay on SU",IF('Paste Data Here - Export'!HR119="ICH","ICU/CCU/HDU",IF(AB119&gt;AE119,100,100*AB119/AE119)))))</f>
        <v/>
      </c>
      <c r="AG119" s="82" t="str">
        <f>IF(E119="Yes","6 Month Transfer",IF(W119="No","Not locked to discharge/transfer",IF(AF119="Did not stay on SU","Not achieved as did not stay on SU",IF('Patient level info'!A119="","",IF(AND(A119=B119,M119="Achieved",P119="Achieved",AF119&gt;=90,AF119&lt;&gt;"Died same day as arrival"),"Achieved",IF(AND(A119&lt;&gt;B119,AF119&gt;=90,M119="Achieved",P119="Achieved"),"Not directly admitted by this team, but achieved criteria at previous team, and achieved 90% of stay on SU whilst at this team",IF(AF119="ICU/CCU/HDU","Admitted to ICU/CCU/HDU",IF(AF119="Died same day as arrival",AF119,IF(AND(AF119&lt;90,M119="Not achieved",P119="Not achieved"),"Not achieved as not direct to SU within 4h, not seen by a consultant within 14h, and less than 90% of stay on SU",IF(AND(AF119&lt;90,M119="Not achieved",P119="Achieved"),"Not achieved as not direct to SU within 4h and less than 90% of stay on SU",IF(AND(AF119&lt;90,M119="Achieved",P119="Not achieved"),"Not achieved as not seen by a consultant within 14h and less than 90% of stay on SU",IF(AND(AF119&gt;=90,M119="Not achieved",P119="Not achieved"),"Not achieved as not direct to SU within 4h and not seen by a consultant within 14h",IF(AND(AF119&gt;=90,M119="Achieved",P119="Not achieved"),"Not achieved as not seen by a consultant within 14h",IF(AF119&lt;90,"Not achieved as less than 90% of stay on SU","Not achieved as not direct to SU within 4h"))))))))))))))</f>
        <v/>
      </c>
    </row>
    <row r="120" spans="1:33" ht="15" customHeight="1" x14ac:dyDescent="0.25">
      <c r="A120" s="89" t="str">
        <f>IF('Paste Data Here - Export'!A120="","",'Paste Data Here - Export'!A120)</f>
        <v/>
      </c>
      <c r="B120" s="90" t="str">
        <f>IF('Paste Data Here - Export'!B120="","",'Paste Data Here - Export'!B120)</f>
        <v/>
      </c>
      <c r="C120" s="91" t="str">
        <f>IF('Paste Data Here - Export'!AR120="Y",'Paste Data Here - Export'!AS120,IF('Paste Data Here - Export'!C120="","",'Paste Data Here - Export'!BA120))</f>
        <v/>
      </c>
      <c r="D120" s="103" t="str">
        <f>IF(B120="","",IF('Paste Data Here - Export'!A120 ='Paste Data Here - Export'!B120, "Yes", "No"))</f>
        <v/>
      </c>
      <c r="E120" s="103" t="str">
        <f>IF(A120="","",IF(AND('Paste Data Here - Export'!P120="",'Paste Data Here - Export'!Q120&lt;&gt;""),"Yes","No"))</f>
        <v/>
      </c>
      <c r="F120" s="104" t="str">
        <f>IF('Paste Data Here - Export'!A120='Paste Data Here - Export'!B120,C120,IF(W120="No","",IF(E120="Yes","6 Month Transfer",'Paste Data Here - Export'!HP120)))</f>
        <v/>
      </c>
      <c r="G120" s="92" t="str">
        <f>IF(B120="","",IF(OR('Paste Data Here - Export'!KB120="Y",'Paste Data Here - Export'!GE120="Y"),"Yes","No"))</f>
        <v/>
      </c>
      <c r="H120" s="93" t="str">
        <f t="shared" si="14"/>
        <v/>
      </c>
      <c r="I120" s="93" t="str">
        <f t="shared" si="15"/>
        <v/>
      </c>
      <c r="J120" s="93" t="str">
        <f t="shared" si="16"/>
        <v/>
      </c>
      <c r="K120" s="125" t="str">
        <f>IF(OR(C120="",'Paste Data Here - Export'!BD120=""),"",1440*('Paste Data Here - Export'!BD120-C120))</f>
        <v/>
      </c>
      <c r="L120" s="93" t="str">
        <f t="shared" si="17"/>
        <v/>
      </c>
      <c r="M120" s="93" t="str">
        <f>IF(AND(L120="Yes",'Paste Data Here - Export'!BC120="SU",'Paste Data Here - Export'!EJ120&lt;&gt;"Y"),"Achieved",IF('Paste Data Here - Export'!EJ120="Y","Not applicable",(IF(AND('Patient level info'!L120="No",'Paste Data Here - Export'!BC120="SU"),"Not achieved",IF('Paste Data Here - Export'!BC120="ICH","Not applicable",IF(OR('Paste Data Here - Export'!BC120="O",'Paste Data Here - Export'!BC120="MAC"),"Not achieved",""))))))</f>
        <v/>
      </c>
      <c r="N120" s="142" t="str">
        <f>IF(B120="","",IF(OR('Paste Data Here - Export'!GN120="PERS",'Paste Data Here - Export'!GN120="TELEM"),'Paste Data Here - Export'!GK120,IF('Paste Data Here - Export'!GO120="","Not seen in person",'Paste Data Here - Export'!GO120)))</f>
        <v/>
      </c>
      <c r="O120" s="125" t="str">
        <f t="shared" si="18"/>
        <v/>
      </c>
      <c r="P120" s="126" t="str">
        <f t="shared" si="19"/>
        <v/>
      </c>
      <c r="Q120" s="95" t="str">
        <f>IF('Paste Data Here - Export'!CR120=TRUE, "Not imaged",IF('Paste Data Here - Export'!AR120="Y","Inpatient stroke",IF('Paste Data Here - Export'!BA120="","",IF('Paste Data Here - Export'!CR120="TRUE","",1440*('Paste Data Here - Export'!CP120-'Paste Data Here - Export'!BA120)))))</f>
        <v/>
      </c>
      <c r="R120" s="95" t="str">
        <f>IF('Paste Data Here - Export'!CR120=TRUE,"Not imaged",IF(OR(C120="",'Paste Data Here - Export'!CP120=""),"",1440*('Paste Data Here - Export'!CP120-C120)))</f>
        <v/>
      </c>
      <c r="S120" s="93" t="str">
        <f>IF(R120&lt;60.5,"Yes",IF('Paste Data Here - Export'!C120="","","No"))</f>
        <v/>
      </c>
      <c r="T120" s="93" t="str">
        <f t="shared" si="11"/>
        <v/>
      </c>
      <c r="U120" s="94" t="str">
        <f>IF(OR(C120="",'Paste Data Here - Export'!DF120=""),"",1440*('Paste Data Here - Export'!DF120-C120))</f>
        <v/>
      </c>
      <c r="V120" s="96" t="str">
        <f t="shared" si="20"/>
        <v/>
      </c>
      <c r="W120" s="97" t="str">
        <f>IF(B120="","",IF('Paste Data Here - Export'!KI120=TRUE,"Yes",IF('Paste Data Here - Export'!L120="","No","Yes")))</f>
        <v/>
      </c>
      <c r="X120" s="98" t="str">
        <f>IF(E120="Yes","6 Month Transfer",IF(AND(W120="Yes",'Paste Data Here - Export'!KM120="D"),"No",IF('Patient level info'!W120="Yes","Yes","")))</f>
        <v/>
      </c>
      <c r="Y120" s="91" t="str">
        <f t="shared" si="12"/>
        <v/>
      </c>
      <c r="Z120" s="99" t="str">
        <f>IF('Paste Data Here - Export'!KQ120="","",IF('Paste Data Here - Export'!KO120="","",'Paste Data Here - Export'!KN120-'Paste Data Here - Export'!KQ120))</f>
        <v/>
      </c>
      <c r="AA120" s="91" t="str">
        <f>IF(AND(W120="Yes",'Paste Data Here - Export'!KM120="D",'Paste Data Here - Export'!KO120="Y"),'Paste Data Here - Export'!KN120+'Patient level info'!AA$3,IF(AND(W120="Yes",'Paste Data Here - Export'!KM120="D",Z120&lt;0),'Paste Data Here - Export'!KQ120,IF(AND(W120="Yes",'Paste Data Here - Export'!KM120="D"),'Paste Data Here - Export'!KN120,IF(X120="Yes",'Paste Data Here - Export'!KS120,""))))</f>
        <v/>
      </c>
      <c r="AB120" s="100" t="str">
        <f>IF(W120="No","",IF('Paste Data Here - Export'!HS120="","",IF('Paste Data Here - Export'!KO120="Y",'Patient level info'!AA120-'Paste Data Here - Export'!HS120,'Paste Data Here - Export'!KQ120-'Paste Data Here - Export'!HS120)))</f>
        <v/>
      </c>
      <c r="AC120" s="100" t="str">
        <f>IF(E120="Yes","",IF(BPT!C120="Record transferred to this team",AA120-C120-(1/6),""))</f>
        <v/>
      </c>
      <c r="AD120" s="100" t="str">
        <f t="shared" si="13"/>
        <v/>
      </c>
      <c r="AE120" s="100" t="str">
        <f t="shared" si="21"/>
        <v/>
      </c>
      <c r="AF120" s="101" t="str">
        <f>IF(AE120="","",IF(Y120="Died same day","Died same day as arrival",IF(AB120="","Did not stay on SU",IF('Paste Data Here - Export'!HR120="ICH","ICU/CCU/HDU",IF(AB120&gt;AE120,100,100*AB120/AE120)))))</f>
        <v/>
      </c>
      <c r="AG120" s="82" t="str">
        <f>IF(E120="Yes","6 Month Transfer",IF(W120="No","Not locked to discharge/transfer",IF(AF120="Did not stay on SU","Not achieved as did not stay on SU",IF('Patient level info'!A120="","",IF(AND(A120=B120,M120="Achieved",P120="Achieved",AF120&gt;=90,AF120&lt;&gt;"Died same day as arrival"),"Achieved",IF(AND(A120&lt;&gt;B120,AF120&gt;=90,M120="Achieved",P120="Achieved"),"Not directly admitted by this team, but achieved criteria at previous team, and achieved 90% of stay on SU whilst at this team",IF(AF120="ICU/CCU/HDU","Admitted to ICU/CCU/HDU",IF(AF120="Died same day as arrival",AF120,IF(AND(AF120&lt;90,M120="Not achieved",P120="Not achieved"),"Not achieved as not direct to SU within 4h, not seen by a consultant within 14h, and less than 90% of stay on SU",IF(AND(AF120&lt;90,M120="Not achieved",P120="Achieved"),"Not achieved as not direct to SU within 4h and less than 90% of stay on SU",IF(AND(AF120&lt;90,M120="Achieved",P120="Not achieved"),"Not achieved as not seen by a consultant within 14h and less than 90% of stay on SU",IF(AND(AF120&gt;=90,M120="Not achieved",P120="Not achieved"),"Not achieved as not direct to SU within 4h and not seen by a consultant within 14h",IF(AND(AF120&gt;=90,M120="Achieved",P120="Not achieved"),"Not achieved as not seen by a consultant within 14h",IF(AF120&lt;90,"Not achieved as less than 90% of stay on SU","Not achieved as not direct to SU within 4h"))))))))))))))</f>
        <v/>
      </c>
    </row>
    <row r="121" spans="1:33" ht="15" customHeight="1" x14ac:dyDescent="0.25">
      <c r="A121" s="89" t="str">
        <f>IF('Paste Data Here - Export'!A121="","",'Paste Data Here - Export'!A121)</f>
        <v/>
      </c>
      <c r="B121" s="90" t="str">
        <f>IF('Paste Data Here - Export'!B121="","",'Paste Data Here - Export'!B121)</f>
        <v/>
      </c>
      <c r="C121" s="91" t="str">
        <f>IF('Paste Data Here - Export'!AR121="Y",'Paste Data Here - Export'!AS121,IF('Paste Data Here - Export'!C121="","",'Paste Data Here - Export'!BA121))</f>
        <v/>
      </c>
      <c r="D121" s="103" t="str">
        <f>IF(B121="","",IF('Paste Data Here - Export'!A121 ='Paste Data Here - Export'!B121, "Yes", "No"))</f>
        <v/>
      </c>
      <c r="E121" s="103" t="str">
        <f>IF(A121="","",IF(AND('Paste Data Here - Export'!P121="",'Paste Data Here - Export'!Q121&lt;&gt;""),"Yes","No"))</f>
        <v/>
      </c>
      <c r="F121" s="104" t="str">
        <f>IF('Paste Data Here - Export'!A121='Paste Data Here - Export'!B121,C121,IF(W121="No","",IF(E121="Yes","6 Month Transfer",'Paste Data Here - Export'!HP121)))</f>
        <v/>
      </c>
      <c r="G121" s="92" t="str">
        <f>IF(B121="","",IF(OR('Paste Data Here - Export'!KB121="Y",'Paste Data Here - Export'!GE121="Y"),"Yes","No"))</f>
        <v/>
      </c>
      <c r="H121" s="93" t="str">
        <f t="shared" si="14"/>
        <v/>
      </c>
      <c r="I121" s="93" t="str">
        <f t="shared" si="15"/>
        <v/>
      </c>
      <c r="J121" s="93" t="str">
        <f t="shared" si="16"/>
        <v/>
      </c>
      <c r="K121" s="125" t="str">
        <f>IF(OR(C121="",'Paste Data Here - Export'!BD121=""),"",1440*('Paste Data Here - Export'!BD121-C121))</f>
        <v/>
      </c>
      <c r="L121" s="93" t="str">
        <f t="shared" si="17"/>
        <v/>
      </c>
      <c r="M121" s="93" t="str">
        <f>IF(AND(L121="Yes",'Paste Data Here - Export'!BC121="SU",'Paste Data Here - Export'!EJ121&lt;&gt;"Y"),"Achieved",IF('Paste Data Here - Export'!EJ121="Y","Not applicable",(IF(AND('Patient level info'!L121="No",'Paste Data Here - Export'!BC121="SU"),"Not achieved",IF('Paste Data Here - Export'!BC121="ICH","Not applicable",IF(OR('Paste Data Here - Export'!BC121="O",'Paste Data Here - Export'!BC121="MAC"),"Not achieved",""))))))</f>
        <v/>
      </c>
      <c r="N121" s="142" t="str">
        <f>IF(B121="","",IF(OR('Paste Data Here - Export'!GN121="PERS",'Paste Data Here - Export'!GN121="TELEM"),'Paste Data Here - Export'!GK121,IF('Paste Data Here - Export'!GO121="","Not seen in person",'Paste Data Here - Export'!GO121)))</f>
        <v/>
      </c>
      <c r="O121" s="125" t="str">
        <f t="shared" si="18"/>
        <v/>
      </c>
      <c r="P121" s="126" t="str">
        <f t="shared" si="19"/>
        <v/>
      </c>
      <c r="Q121" s="95" t="str">
        <f>IF('Paste Data Here - Export'!CR121=TRUE, "Not imaged",IF('Paste Data Here - Export'!AR121="Y","Inpatient stroke",IF('Paste Data Here - Export'!BA121="","",IF('Paste Data Here - Export'!CR121="TRUE","",1440*('Paste Data Here - Export'!CP121-'Paste Data Here - Export'!BA121)))))</f>
        <v/>
      </c>
      <c r="R121" s="95" t="str">
        <f>IF('Paste Data Here - Export'!CR121=TRUE,"Not imaged",IF(OR(C121="",'Paste Data Here - Export'!CP121=""),"",1440*('Paste Data Here - Export'!CP121-C121)))</f>
        <v/>
      </c>
      <c r="S121" s="93" t="str">
        <f>IF(R121&lt;60.5,"Yes",IF('Paste Data Here - Export'!C121="","","No"))</f>
        <v/>
      </c>
      <c r="T121" s="93" t="str">
        <f t="shared" si="11"/>
        <v/>
      </c>
      <c r="U121" s="94" t="str">
        <f>IF(OR(C121="",'Paste Data Here - Export'!DF121=""),"",1440*('Paste Data Here - Export'!DF121-C121))</f>
        <v/>
      </c>
      <c r="V121" s="96" t="str">
        <f t="shared" si="20"/>
        <v/>
      </c>
      <c r="W121" s="97" t="str">
        <f>IF(B121="","",IF('Paste Data Here - Export'!KI121=TRUE,"Yes",IF('Paste Data Here - Export'!L121="","No","Yes")))</f>
        <v/>
      </c>
      <c r="X121" s="98" t="str">
        <f>IF(E121="Yes","6 Month Transfer",IF(AND(W121="Yes",'Paste Data Here - Export'!KM121="D"),"No",IF('Patient level info'!W121="Yes","Yes","")))</f>
        <v/>
      </c>
      <c r="Y121" s="91" t="str">
        <f t="shared" si="12"/>
        <v/>
      </c>
      <c r="Z121" s="99" t="str">
        <f>IF('Paste Data Here - Export'!KQ121="","",IF('Paste Data Here - Export'!KO121="","",'Paste Data Here - Export'!KN121-'Paste Data Here - Export'!KQ121))</f>
        <v/>
      </c>
      <c r="AA121" s="91" t="str">
        <f>IF(AND(W121="Yes",'Paste Data Here - Export'!KM121="D",'Paste Data Here - Export'!KO121="Y"),'Paste Data Here - Export'!KN121+'Patient level info'!AA$3,IF(AND(W121="Yes",'Paste Data Here - Export'!KM121="D",Z121&lt;0),'Paste Data Here - Export'!KQ121,IF(AND(W121="Yes",'Paste Data Here - Export'!KM121="D"),'Paste Data Here - Export'!KN121,IF(X121="Yes",'Paste Data Here - Export'!KS121,""))))</f>
        <v/>
      </c>
      <c r="AB121" s="100" t="str">
        <f>IF(W121="No","",IF('Paste Data Here - Export'!HS121="","",IF('Paste Data Here - Export'!KO121="Y",'Patient level info'!AA121-'Paste Data Here - Export'!HS121,'Paste Data Here - Export'!KQ121-'Paste Data Here - Export'!HS121)))</f>
        <v/>
      </c>
      <c r="AC121" s="100" t="str">
        <f>IF(E121="Yes","",IF(BPT!C121="Record transferred to this team",AA121-C121-(1/6),""))</f>
        <v/>
      </c>
      <c r="AD121" s="100" t="str">
        <f t="shared" si="13"/>
        <v/>
      </c>
      <c r="AE121" s="100" t="str">
        <f t="shared" si="21"/>
        <v/>
      </c>
      <c r="AF121" s="101" t="str">
        <f>IF(AE121="","",IF(Y121="Died same day","Died same day as arrival",IF(AB121="","Did not stay on SU",IF('Paste Data Here - Export'!HR121="ICH","ICU/CCU/HDU",IF(AB121&gt;AE121,100,100*AB121/AE121)))))</f>
        <v/>
      </c>
      <c r="AG121" s="82" t="str">
        <f>IF(E121="Yes","6 Month Transfer",IF(W121="No","Not locked to discharge/transfer",IF(AF121="Did not stay on SU","Not achieved as did not stay on SU",IF('Patient level info'!A121="","",IF(AND(A121=B121,M121="Achieved",P121="Achieved",AF121&gt;=90,AF121&lt;&gt;"Died same day as arrival"),"Achieved",IF(AND(A121&lt;&gt;B121,AF121&gt;=90,M121="Achieved",P121="Achieved"),"Not directly admitted by this team, but achieved criteria at previous team, and achieved 90% of stay on SU whilst at this team",IF(AF121="ICU/CCU/HDU","Admitted to ICU/CCU/HDU",IF(AF121="Died same day as arrival",AF121,IF(AND(AF121&lt;90,M121="Not achieved",P121="Not achieved"),"Not achieved as not direct to SU within 4h, not seen by a consultant within 14h, and less than 90% of stay on SU",IF(AND(AF121&lt;90,M121="Not achieved",P121="Achieved"),"Not achieved as not direct to SU within 4h and less than 90% of stay on SU",IF(AND(AF121&lt;90,M121="Achieved",P121="Not achieved"),"Not achieved as not seen by a consultant within 14h and less than 90% of stay on SU",IF(AND(AF121&gt;=90,M121="Not achieved",P121="Not achieved"),"Not achieved as not direct to SU within 4h and not seen by a consultant within 14h",IF(AND(AF121&gt;=90,M121="Achieved",P121="Not achieved"),"Not achieved as not seen by a consultant within 14h",IF(AF121&lt;90,"Not achieved as less than 90% of stay on SU","Not achieved as not direct to SU within 4h"))))))))))))))</f>
        <v/>
      </c>
    </row>
    <row r="122" spans="1:33" ht="15" customHeight="1" x14ac:dyDescent="0.25">
      <c r="A122" s="89" t="str">
        <f>IF('Paste Data Here - Export'!A122="","",'Paste Data Here - Export'!A122)</f>
        <v/>
      </c>
      <c r="B122" s="90" t="str">
        <f>IF('Paste Data Here - Export'!B122="","",'Paste Data Here - Export'!B122)</f>
        <v/>
      </c>
      <c r="C122" s="91" t="str">
        <f>IF('Paste Data Here - Export'!AR122="Y",'Paste Data Here - Export'!AS122,IF('Paste Data Here - Export'!C122="","",'Paste Data Here - Export'!BA122))</f>
        <v/>
      </c>
      <c r="D122" s="103" t="str">
        <f>IF(B122="","",IF('Paste Data Here - Export'!A122 ='Paste Data Here - Export'!B122, "Yes", "No"))</f>
        <v/>
      </c>
      <c r="E122" s="103" t="str">
        <f>IF(A122="","",IF(AND('Paste Data Here - Export'!P122="",'Paste Data Here - Export'!Q122&lt;&gt;""),"Yes","No"))</f>
        <v/>
      </c>
      <c r="F122" s="104" t="str">
        <f>IF('Paste Data Here - Export'!A122='Paste Data Here - Export'!B122,C122,IF(W122="No","",IF(E122="Yes","6 Month Transfer",'Paste Data Here - Export'!HP122)))</f>
        <v/>
      </c>
      <c r="G122" s="92" t="str">
        <f>IF(B122="","",IF(OR('Paste Data Here - Export'!KB122="Y",'Paste Data Here - Export'!GE122="Y"),"Yes","No"))</f>
        <v/>
      </c>
      <c r="H122" s="93" t="str">
        <f t="shared" si="14"/>
        <v/>
      </c>
      <c r="I122" s="93" t="str">
        <f t="shared" si="15"/>
        <v/>
      </c>
      <c r="J122" s="93" t="str">
        <f t="shared" si="16"/>
        <v/>
      </c>
      <c r="K122" s="125" t="str">
        <f>IF(OR(C122="",'Paste Data Here - Export'!BD122=""),"",1440*('Paste Data Here - Export'!BD122-C122))</f>
        <v/>
      </c>
      <c r="L122" s="93" t="str">
        <f t="shared" si="17"/>
        <v/>
      </c>
      <c r="M122" s="93" t="str">
        <f>IF(AND(L122="Yes",'Paste Data Here - Export'!BC122="SU",'Paste Data Here - Export'!EJ122&lt;&gt;"Y"),"Achieved",IF('Paste Data Here - Export'!EJ122="Y","Not applicable",(IF(AND('Patient level info'!L122="No",'Paste Data Here - Export'!BC122="SU"),"Not achieved",IF('Paste Data Here - Export'!BC122="ICH","Not applicable",IF(OR('Paste Data Here - Export'!BC122="O",'Paste Data Here - Export'!BC122="MAC"),"Not achieved",""))))))</f>
        <v/>
      </c>
      <c r="N122" s="142" t="str">
        <f>IF(B122="","",IF(OR('Paste Data Here - Export'!GN122="PERS",'Paste Data Here - Export'!GN122="TELEM"),'Paste Data Here - Export'!GK122,IF('Paste Data Here - Export'!GO122="","Not seen in person",'Paste Data Here - Export'!GO122)))</f>
        <v/>
      </c>
      <c r="O122" s="125" t="str">
        <f t="shared" si="18"/>
        <v/>
      </c>
      <c r="P122" s="126" t="str">
        <f t="shared" si="19"/>
        <v/>
      </c>
      <c r="Q122" s="95" t="str">
        <f>IF('Paste Data Here - Export'!CR122=TRUE, "Not imaged",IF('Paste Data Here - Export'!AR122="Y","Inpatient stroke",IF('Paste Data Here - Export'!BA122="","",IF('Paste Data Here - Export'!CR122="TRUE","",1440*('Paste Data Here - Export'!CP122-'Paste Data Here - Export'!BA122)))))</f>
        <v/>
      </c>
      <c r="R122" s="95" t="str">
        <f>IF('Paste Data Here - Export'!CR122=TRUE,"Not imaged",IF(OR(C122="",'Paste Data Here - Export'!CP122=""),"",1440*('Paste Data Here - Export'!CP122-C122)))</f>
        <v/>
      </c>
      <c r="S122" s="93" t="str">
        <f>IF(R122&lt;60.5,"Yes",IF('Paste Data Here - Export'!C122="","","No"))</f>
        <v/>
      </c>
      <c r="T122" s="93" t="str">
        <f t="shared" si="11"/>
        <v/>
      </c>
      <c r="U122" s="94" t="str">
        <f>IF(OR(C122="",'Paste Data Here - Export'!DF122=""),"",1440*('Paste Data Here - Export'!DF122-C122))</f>
        <v/>
      </c>
      <c r="V122" s="96" t="str">
        <f t="shared" si="20"/>
        <v/>
      </c>
      <c r="W122" s="97" t="str">
        <f>IF(B122="","",IF('Paste Data Here - Export'!KI122=TRUE,"Yes",IF('Paste Data Here - Export'!L122="","No","Yes")))</f>
        <v/>
      </c>
      <c r="X122" s="98" t="str">
        <f>IF(E122="Yes","6 Month Transfer",IF(AND(W122="Yes",'Paste Data Here - Export'!KM122="D"),"No",IF('Patient level info'!W122="Yes","Yes","")))</f>
        <v/>
      </c>
      <c r="Y122" s="91" t="str">
        <f t="shared" si="12"/>
        <v/>
      </c>
      <c r="Z122" s="99" t="str">
        <f>IF('Paste Data Here - Export'!KQ122="","",IF('Paste Data Here - Export'!KO122="","",'Paste Data Here - Export'!KN122-'Paste Data Here - Export'!KQ122))</f>
        <v/>
      </c>
      <c r="AA122" s="91" t="str">
        <f>IF(AND(W122="Yes",'Paste Data Here - Export'!KM122="D",'Paste Data Here - Export'!KO122="Y"),'Paste Data Here - Export'!KN122+'Patient level info'!AA$3,IF(AND(W122="Yes",'Paste Data Here - Export'!KM122="D",Z122&lt;0),'Paste Data Here - Export'!KQ122,IF(AND(W122="Yes",'Paste Data Here - Export'!KM122="D"),'Paste Data Here - Export'!KN122,IF(X122="Yes",'Paste Data Here - Export'!KS122,""))))</f>
        <v/>
      </c>
      <c r="AB122" s="100" t="str">
        <f>IF(W122="No","",IF('Paste Data Here - Export'!HS122="","",IF('Paste Data Here - Export'!KO122="Y",'Patient level info'!AA122-'Paste Data Here - Export'!HS122,'Paste Data Here - Export'!KQ122-'Paste Data Here - Export'!HS122)))</f>
        <v/>
      </c>
      <c r="AC122" s="100" t="str">
        <f>IF(E122="Yes","",IF(BPT!C122="Record transferred to this team",AA122-C122-(1/6),""))</f>
        <v/>
      </c>
      <c r="AD122" s="100" t="str">
        <f t="shared" si="13"/>
        <v/>
      </c>
      <c r="AE122" s="100" t="str">
        <f t="shared" si="21"/>
        <v/>
      </c>
      <c r="AF122" s="101" t="str">
        <f>IF(AE122="","",IF(Y122="Died same day","Died same day as arrival",IF(AB122="","Did not stay on SU",IF('Paste Data Here - Export'!HR122="ICH","ICU/CCU/HDU",IF(AB122&gt;AE122,100,100*AB122/AE122)))))</f>
        <v/>
      </c>
      <c r="AG122" s="82" t="str">
        <f>IF(E122="Yes","6 Month Transfer",IF(W122="No","Not locked to discharge/transfer",IF(AF122="Did not stay on SU","Not achieved as did not stay on SU",IF('Patient level info'!A122="","",IF(AND(A122=B122,M122="Achieved",P122="Achieved",AF122&gt;=90,AF122&lt;&gt;"Died same day as arrival"),"Achieved",IF(AND(A122&lt;&gt;B122,AF122&gt;=90,M122="Achieved",P122="Achieved"),"Not directly admitted by this team, but achieved criteria at previous team, and achieved 90% of stay on SU whilst at this team",IF(AF122="ICU/CCU/HDU","Admitted to ICU/CCU/HDU",IF(AF122="Died same day as arrival",AF122,IF(AND(AF122&lt;90,M122="Not achieved",P122="Not achieved"),"Not achieved as not direct to SU within 4h, not seen by a consultant within 14h, and less than 90% of stay on SU",IF(AND(AF122&lt;90,M122="Not achieved",P122="Achieved"),"Not achieved as not direct to SU within 4h and less than 90% of stay on SU",IF(AND(AF122&lt;90,M122="Achieved",P122="Not achieved"),"Not achieved as not seen by a consultant within 14h and less than 90% of stay on SU",IF(AND(AF122&gt;=90,M122="Not achieved",P122="Not achieved"),"Not achieved as not direct to SU within 4h and not seen by a consultant within 14h",IF(AND(AF122&gt;=90,M122="Achieved",P122="Not achieved"),"Not achieved as not seen by a consultant within 14h",IF(AF122&lt;90,"Not achieved as less than 90% of stay on SU","Not achieved as not direct to SU within 4h"))))))))))))))</f>
        <v/>
      </c>
    </row>
    <row r="123" spans="1:33" ht="15" customHeight="1" x14ac:dyDescent="0.25">
      <c r="A123" s="89" t="str">
        <f>IF('Paste Data Here - Export'!A123="","",'Paste Data Here - Export'!A123)</f>
        <v/>
      </c>
      <c r="B123" s="90" t="str">
        <f>IF('Paste Data Here - Export'!B123="","",'Paste Data Here - Export'!B123)</f>
        <v/>
      </c>
      <c r="C123" s="91" t="str">
        <f>IF('Paste Data Here - Export'!AR123="Y",'Paste Data Here - Export'!AS123,IF('Paste Data Here - Export'!C123="","",'Paste Data Here - Export'!BA123))</f>
        <v/>
      </c>
      <c r="D123" s="103" t="str">
        <f>IF(B123="","",IF('Paste Data Here - Export'!A123 ='Paste Data Here - Export'!B123, "Yes", "No"))</f>
        <v/>
      </c>
      <c r="E123" s="103" t="str">
        <f>IF(A123="","",IF(AND('Paste Data Here - Export'!P123="",'Paste Data Here - Export'!Q123&lt;&gt;""),"Yes","No"))</f>
        <v/>
      </c>
      <c r="F123" s="104" t="str">
        <f>IF('Paste Data Here - Export'!A123='Paste Data Here - Export'!B123,C123,IF(W123="No","",IF(E123="Yes","6 Month Transfer",'Paste Data Here - Export'!HP123)))</f>
        <v/>
      </c>
      <c r="G123" s="92" t="str">
        <f>IF(B123="","",IF(OR('Paste Data Here - Export'!KB123="Y",'Paste Data Here - Export'!GE123="Y"),"Yes","No"))</f>
        <v/>
      </c>
      <c r="H123" s="93" t="str">
        <f t="shared" si="14"/>
        <v/>
      </c>
      <c r="I123" s="93" t="str">
        <f t="shared" si="15"/>
        <v/>
      </c>
      <c r="J123" s="93" t="str">
        <f t="shared" si="16"/>
        <v/>
      </c>
      <c r="K123" s="125" t="str">
        <f>IF(OR(C123="",'Paste Data Here - Export'!BD123=""),"",1440*('Paste Data Here - Export'!BD123-C123))</f>
        <v/>
      </c>
      <c r="L123" s="93" t="str">
        <f t="shared" si="17"/>
        <v/>
      </c>
      <c r="M123" s="93" t="str">
        <f>IF(AND(L123="Yes",'Paste Data Here - Export'!BC123="SU",'Paste Data Here - Export'!EJ123&lt;&gt;"Y"),"Achieved",IF('Paste Data Here - Export'!EJ123="Y","Not applicable",(IF(AND('Patient level info'!L123="No",'Paste Data Here - Export'!BC123="SU"),"Not achieved",IF('Paste Data Here - Export'!BC123="ICH","Not applicable",IF(OR('Paste Data Here - Export'!BC123="O",'Paste Data Here - Export'!BC123="MAC"),"Not achieved",""))))))</f>
        <v/>
      </c>
      <c r="N123" s="142" t="str">
        <f>IF(B123="","",IF(OR('Paste Data Here - Export'!GN123="PERS",'Paste Data Here - Export'!GN123="TELEM"),'Paste Data Here - Export'!GK123,IF('Paste Data Here - Export'!GO123="","Not seen in person",'Paste Data Here - Export'!GO123)))</f>
        <v/>
      </c>
      <c r="O123" s="125" t="str">
        <f t="shared" si="18"/>
        <v/>
      </c>
      <c r="P123" s="126" t="str">
        <f t="shared" si="19"/>
        <v/>
      </c>
      <c r="Q123" s="95" t="str">
        <f>IF('Paste Data Here - Export'!CR123=TRUE, "Not imaged",IF('Paste Data Here - Export'!AR123="Y","Inpatient stroke",IF('Paste Data Here - Export'!BA123="","",IF('Paste Data Here - Export'!CR123="TRUE","",1440*('Paste Data Here - Export'!CP123-'Paste Data Here - Export'!BA123)))))</f>
        <v/>
      </c>
      <c r="R123" s="95" t="str">
        <f>IF('Paste Data Here - Export'!CR123=TRUE,"Not imaged",IF(OR(C123="",'Paste Data Here - Export'!CP123=""),"",1440*('Paste Data Here - Export'!CP123-C123)))</f>
        <v/>
      </c>
      <c r="S123" s="93" t="str">
        <f>IF(R123&lt;60.5,"Yes",IF('Paste Data Here - Export'!C123="","","No"))</f>
        <v/>
      </c>
      <c r="T123" s="93" t="str">
        <f t="shared" si="11"/>
        <v/>
      </c>
      <c r="U123" s="94" t="str">
        <f>IF(OR(C123="",'Paste Data Here - Export'!DF123=""),"",1440*('Paste Data Here - Export'!DF123-C123))</f>
        <v/>
      </c>
      <c r="V123" s="96" t="str">
        <f t="shared" si="20"/>
        <v/>
      </c>
      <c r="W123" s="97" t="str">
        <f>IF(B123="","",IF('Paste Data Here - Export'!KI123=TRUE,"Yes",IF('Paste Data Here - Export'!L123="","No","Yes")))</f>
        <v/>
      </c>
      <c r="X123" s="98" t="str">
        <f>IF(E123="Yes","6 Month Transfer",IF(AND(W123="Yes",'Paste Data Here - Export'!KM123="D"),"No",IF('Patient level info'!W123="Yes","Yes","")))</f>
        <v/>
      </c>
      <c r="Y123" s="91" t="str">
        <f t="shared" si="12"/>
        <v/>
      </c>
      <c r="Z123" s="99" t="str">
        <f>IF('Paste Data Here - Export'!KQ123="","",IF('Paste Data Here - Export'!KO123="","",'Paste Data Here - Export'!KN123-'Paste Data Here - Export'!KQ123))</f>
        <v/>
      </c>
      <c r="AA123" s="91" t="str">
        <f>IF(AND(W123="Yes",'Paste Data Here - Export'!KM123="D",'Paste Data Here - Export'!KO123="Y"),'Paste Data Here - Export'!KN123+'Patient level info'!AA$3,IF(AND(W123="Yes",'Paste Data Here - Export'!KM123="D",Z123&lt;0),'Paste Data Here - Export'!KQ123,IF(AND(W123="Yes",'Paste Data Here - Export'!KM123="D"),'Paste Data Here - Export'!KN123,IF(X123="Yes",'Paste Data Here - Export'!KS123,""))))</f>
        <v/>
      </c>
      <c r="AB123" s="100" t="str">
        <f>IF(W123="No","",IF('Paste Data Here - Export'!HS123="","",IF('Paste Data Here - Export'!KO123="Y",'Patient level info'!AA123-'Paste Data Here - Export'!HS123,'Paste Data Here - Export'!KQ123-'Paste Data Here - Export'!HS123)))</f>
        <v/>
      </c>
      <c r="AC123" s="100" t="str">
        <f>IF(E123="Yes","",IF(BPT!C123="Record transferred to this team",AA123-C123-(1/6),""))</f>
        <v/>
      </c>
      <c r="AD123" s="100" t="str">
        <f t="shared" si="13"/>
        <v/>
      </c>
      <c r="AE123" s="100" t="str">
        <f t="shared" si="21"/>
        <v/>
      </c>
      <c r="AF123" s="101" t="str">
        <f>IF(AE123="","",IF(Y123="Died same day","Died same day as arrival",IF(AB123="","Did not stay on SU",IF('Paste Data Here - Export'!HR123="ICH","ICU/CCU/HDU",IF(AB123&gt;AE123,100,100*AB123/AE123)))))</f>
        <v/>
      </c>
      <c r="AG123" s="82" t="str">
        <f>IF(E123="Yes","6 Month Transfer",IF(W123="No","Not locked to discharge/transfer",IF(AF123="Did not stay on SU","Not achieved as did not stay on SU",IF('Patient level info'!A123="","",IF(AND(A123=B123,M123="Achieved",P123="Achieved",AF123&gt;=90,AF123&lt;&gt;"Died same day as arrival"),"Achieved",IF(AND(A123&lt;&gt;B123,AF123&gt;=90,M123="Achieved",P123="Achieved"),"Not directly admitted by this team, but achieved criteria at previous team, and achieved 90% of stay on SU whilst at this team",IF(AF123="ICU/CCU/HDU","Admitted to ICU/CCU/HDU",IF(AF123="Died same day as arrival",AF123,IF(AND(AF123&lt;90,M123="Not achieved",P123="Not achieved"),"Not achieved as not direct to SU within 4h, not seen by a consultant within 14h, and less than 90% of stay on SU",IF(AND(AF123&lt;90,M123="Not achieved",P123="Achieved"),"Not achieved as not direct to SU within 4h and less than 90% of stay on SU",IF(AND(AF123&lt;90,M123="Achieved",P123="Not achieved"),"Not achieved as not seen by a consultant within 14h and less than 90% of stay on SU",IF(AND(AF123&gt;=90,M123="Not achieved",P123="Not achieved"),"Not achieved as not direct to SU within 4h and not seen by a consultant within 14h",IF(AND(AF123&gt;=90,M123="Achieved",P123="Not achieved"),"Not achieved as not seen by a consultant within 14h",IF(AF123&lt;90,"Not achieved as less than 90% of stay on SU","Not achieved as not direct to SU within 4h"))))))))))))))</f>
        <v/>
      </c>
    </row>
    <row r="124" spans="1:33" ht="15" customHeight="1" x14ac:dyDescent="0.25">
      <c r="A124" s="89" t="str">
        <f>IF('Paste Data Here - Export'!A124="","",'Paste Data Here - Export'!A124)</f>
        <v/>
      </c>
      <c r="B124" s="90" t="str">
        <f>IF('Paste Data Here - Export'!B124="","",'Paste Data Here - Export'!B124)</f>
        <v/>
      </c>
      <c r="C124" s="91" t="str">
        <f>IF('Paste Data Here - Export'!AR124="Y",'Paste Data Here - Export'!AS124,IF('Paste Data Here - Export'!C124="","",'Paste Data Here - Export'!BA124))</f>
        <v/>
      </c>
      <c r="D124" s="103" t="str">
        <f>IF(B124="","",IF('Paste Data Here - Export'!A124 ='Paste Data Here - Export'!B124, "Yes", "No"))</f>
        <v/>
      </c>
      <c r="E124" s="103" t="str">
        <f>IF(A124="","",IF(AND('Paste Data Here - Export'!P124="",'Paste Data Here - Export'!Q124&lt;&gt;""),"Yes","No"))</f>
        <v/>
      </c>
      <c r="F124" s="104" t="str">
        <f>IF('Paste Data Here - Export'!A124='Paste Data Here - Export'!B124,C124,IF(W124="No","",IF(E124="Yes","6 Month Transfer",'Paste Data Here - Export'!HP124)))</f>
        <v/>
      </c>
      <c r="G124" s="92" t="str">
        <f>IF(B124="","",IF(OR('Paste Data Here - Export'!KB124="Y",'Paste Data Here - Export'!GE124="Y"),"Yes","No"))</f>
        <v/>
      </c>
      <c r="H124" s="93" t="str">
        <f t="shared" si="14"/>
        <v/>
      </c>
      <c r="I124" s="93" t="str">
        <f t="shared" si="15"/>
        <v/>
      </c>
      <c r="J124" s="93" t="str">
        <f t="shared" si="16"/>
        <v/>
      </c>
      <c r="K124" s="125" t="str">
        <f>IF(OR(C124="",'Paste Data Here - Export'!BD124=""),"",1440*('Paste Data Here - Export'!BD124-C124))</f>
        <v/>
      </c>
      <c r="L124" s="93" t="str">
        <f t="shared" si="17"/>
        <v/>
      </c>
      <c r="M124" s="93" t="str">
        <f>IF(AND(L124="Yes",'Paste Data Here - Export'!BC124="SU",'Paste Data Here - Export'!EJ124&lt;&gt;"Y"),"Achieved",IF('Paste Data Here - Export'!EJ124="Y","Not applicable",(IF(AND('Patient level info'!L124="No",'Paste Data Here - Export'!BC124="SU"),"Not achieved",IF('Paste Data Here - Export'!BC124="ICH","Not applicable",IF(OR('Paste Data Here - Export'!BC124="O",'Paste Data Here - Export'!BC124="MAC"),"Not achieved",""))))))</f>
        <v/>
      </c>
      <c r="N124" s="142" t="str">
        <f>IF(B124="","",IF(OR('Paste Data Here - Export'!GN124="PERS",'Paste Data Here - Export'!GN124="TELEM"),'Paste Data Here - Export'!GK124,IF('Paste Data Here - Export'!GO124="","Not seen in person",'Paste Data Here - Export'!GO124)))</f>
        <v/>
      </c>
      <c r="O124" s="125" t="str">
        <f t="shared" si="18"/>
        <v/>
      </c>
      <c r="P124" s="126" t="str">
        <f t="shared" si="19"/>
        <v/>
      </c>
      <c r="Q124" s="95" t="str">
        <f>IF('Paste Data Here - Export'!CR124=TRUE, "Not imaged",IF('Paste Data Here - Export'!AR124="Y","Inpatient stroke",IF('Paste Data Here - Export'!BA124="","",IF('Paste Data Here - Export'!CR124="TRUE","",1440*('Paste Data Here - Export'!CP124-'Paste Data Here - Export'!BA124)))))</f>
        <v/>
      </c>
      <c r="R124" s="95" t="str">
        <f>IF('Paste Data Here - Export'!CR124=TRUE,"Not imaged",IF(OR(C124="",'Paste Data Here - Export'!CP124=""),"",1440*('Paste Data Here - Export'!CP124-C124)))</f>
        <v/>
      </c>
      <c r="S124" s="93" t="str">
        <f>IF(R124&lt;60.5,"Yes",IF('Paste Data Here - Export'!C124="","","No"))</f>
        <v/>
      </c>
      <c r="T124" s="93" t="str">
        <f t="shared" si="11"/>
        <v/>
      </c>
      <c r="U124" s="94" t="str">
        <f>IF(OR(C124="",'Paste Data Here - Export'!DF124=""),"",1440*('Paste Data Here - Export'!DF124-C124))</f>
        <v/>
      </c>
      <c r="V124" s="96" t="str">
        <f t="shared" si="20"/>
        <v/>
      </c>
      <c r="W124" s="97" t="str">
        <f>IF(B124="","",IF('Paste Data Here - Export'!KI124=TRUE,"Yes",IF('Paste Data Here - Export'!L124="","No","Yes")))</f>
        <v/>
      </c>
      <c r="X124" s="98" t="str">
        <f>IF(E124="Yes","6 Month Transfer",IF(AND(W124="Yes",'Paste Data Here - Export'!KM124="D"),"No",IF('Patient level info'!W124="Yes","Yes","")))</f>
        <v/>
      </c>
      <c r="Y124" s="91" t="str">
        <f t="shared" si="12"/>
        <v/>
      </c>
      <c r="Z124" s="99" t="str">
        <f>IF('Paste Data Here - Export'!KQ124="","",IF('Paste Data Here - Export'!KO124="","",'Paste Data Here - Export'!KN124-'Paste Data Here - Export'!KQ124))</f>
        <v/>
      </c>
      <c r="AA124" s="91" t="str">
        <f>IF(AND(W124="Yes",'Paste Data Here - Export'!KM124="D",'Paste Data Here - Export'!KO124="Y"),'Paste Data Here - Export'!KN124+'Patient level info'!AA$3,IF(AND(W124="Yes",'Paste Data Here - Export'!KM124="D",Z124&lt;0),'Paste Data Here - Export'!KQ124,IF(AND(W124="Yes",'Paste Data Here - Export'!KM124="D"),'Paste Data Here - Export'!KN124,IF(X124="Yes",'Paste Data Here - Export'!KS124,""))))</f>
        <v/>
      </c>
      <c r="AB124" s="100" t="str">
        <f>IF(W124="No","",IF('Paste Data Here - Export'!HS124="","",IF('Paste Data Here - Export'!KO124="Y",'Patient level info'!AA124-'Paste Data Here - Export'!HS124,'Paste Data Here - Export'!KQ124-'Paste Data Here - Export'!HS124)))</f>
        <v/>
      </c>
      <c r="AC124" s="100" t="str">
        <f>IF(E124="Yes","",IF(BPT!C124="Record transferred to this team",AA124-C124-(1/6),""))</f>
        <v/>
      </c>
      <c r="AD124" s="100" t="str">
        <f t="shared" si="13"/>
        <v/>
      </c>
      <c r="AE124" s="100" t="str">
        <f t="shared" si="21"/>
        <v/>
      </c>
      <c r="AF124" s="101" t="str">
        <f>IF(AE124="","",IF(Y124="Died same day","Died same day as arrival",IF(AB124="","Did not stay on SU",IF('Paste Data Here - Export'!HR124="ICH","ICU/CCU/HDU",IF(AB124&gt;AE124,100,100*AB124/AE124)))))</f>
        <v/>
      </c>
      <c r="AG124" s="82" t="str">
        <f>IF(E124="Yes","6 Month Transfer",IF(W124="No","Not locked to discharge/transfer",IF(AF124="Did not stay on SU","Not achieved as did not stay on SU",IF('Patient level info'!A124="","",IF(AND(A124=B124,M124="Achieved",P124="Achieved",AF124&gt;=90,AF124&lt;&gt;"Died same day as arrival"),"Achieved",IF(AND(A124&lt;&gt;B124,AF124&gt;=90,M124="Achieved",P124="Achieved"),"Not directly admitted by this team, but achieved criteria at previous team, and achieved 90% of stay on SU whilst at this team",IF(AF124="ICU/CCU/HDU","Admitted to ICU/CCU/HDU",IF(AF124="Died same day as arrival",AF124,IF(AND(AF124&lt;90,M124="Not achieved",P124="Not achieved"),"Not achieved as not direct to SU within 4h, not seen by a consultant within 14h, and less than 90% of stay on SU",IF(AND(AF124&lt;90,M124="Not achieved",P124="Achieved"),"Not achieved as not direct to SU within 4h and less than 90% of stay on SU",IF(AND(AF124&lt;90,M124="Achieved",P124="Not achieved"),"Not achieved as not seen by a consultant within 14h and less than 90% of stay on SU",IF(AND(AF124&gt;=90,M124="Not achieved",P124="Not achieved"),"Not achieved as not direct to SU within 4h and not seen by a consultant within 14h",IF(AND(AF124&gt;=90,M124="Achieved",P124="Not achieved"),"Not achieved as not seen by a consultant within 14h",IF(AF124&lt;90,"Not achieved as less than 90% of stay on SU","Not achieved as not direct to SU within 4h"))))))))))))))</f>
        <v/>
      </c>
    </row>
    <row r="125" spans="1:33" ht="15" customHeight="1" x14ac:dyDescent="0.25">
      <c r="A125" s="89" t="str">
        <f>IF('Paste Data Here - Export'!A125="","",'Paste Data Here - Export'!A125)</f>
        <v/>
      </c>
      <c r="B125" s="90" t="str">
        <f>IF('Paste Data Here - Export'!B125="","",'Paste Data Here - Export'!B125)</f>
        <v/>
      </c>
      <c r="C125" s="91" t="str">
        <f>IF('Paste Data Here - Export'!AR125="Y",'Paste Data Here - Export'!AS125,IF('Paste Data Here - Export'!C125="","",'Paste Data Here - Export'!BA125))</f>
        <v/>
      </c>
      <c r="D125" s="103" t="str">
        <f>IF(B125="","",IF('Paste Data Here - Export'!A125 ='Paste Data Here - Export'!B125, "Yes", "No"))</f>
        <v/>
      </c>
      <c r="E125" s="103" t="str">
        <f>IF(A125="","",IF(AND('Paste Data Here - Export'!P125="",'Paste Data Here - Export'!Q125&lt;&gt;""),"Yes","No"))</f>
        <v/>
      </c>
      <c r="F125" s="104" t="str">
        <f>IF('Paste Data Here - Export'!A125='Paste Data Here - Export'!B125,C125,IF(W125="No","",IF(E125="Yes","6 Month Transfer",'Paste Data Here - Export'!HP125)))</f>
        <v/>
      </c>
      <c r="G125" s="92" t="str">
        <f>IF(B125="","",IF(OR('Paste Data Here - Export'!KB125="Y",'Paste Data Here - Export'!GE125="Y"),"Yes","No"))</f>
        <v/>
      </c>
      <c r="H125" s="93" t="str">
        <f t="shared" si="14"/>
        <v/>
      </c>
      <c r="I125" s="93" t="str">
        <f t="shared" si="15"/>
        <v/>
      </c>
      <c r="J125" s="93" t="str">
        <f t="shared" si="16"/>
        <v/>
      </c>
      <c r="K125" s="125" t="str">
        <f>IF(OR(C125="",'Paste Data Here - Export'!BD125=""),"",1440*('Paste Data Here - Export'!BD125-C125))</f>
        <v/>
      </c>
      <c r="L125" s="93" t="str">
        <f t="shared" si="17"/>
        <v/>
      </c>
      <c r="M125" s="93" t="str">
        <f>IF(AND(L125="Yes",'Paste Data Here - Export'!BC125="SU",'Paste Data Here - Export'!EJ125&lt;&gt;"Y"),"Achieved",IF('Paste Data Here - Export'!EJ125="Y","Not applicable",(IF(AND('Patient level info'!L125="No",'Paste Data Here - Export'!BC125="SU"),"Not achieved",IF('Paste Data Here - Export'!BC125="ICH","Not applicable",IF(OR('Paste Data Here - Export'!BC125="O",'Paste Data Here - Export'!BC125="MAC"),"Not achieved",""))))))</f>
        <v/>
      </c>
      <c r="N125" s="142" t="str">
        <f>IF(B125="","",IF(OR('Paste Data Here - Export'!GN125="PERS",'Paste Data Here - Export'!GN125="TELEM"),'Paste Data Here - Export'!GK125,IF('Paste Data Here - Export'!GO125="","Not seen in person",'Paste Data Here - Export'!GO125)))</f>
        <v/>
      </c>
      <c r="O125" s="125" t="str">
        <f t="shared" si="18"/>
        <v/>
      </c>
      <c r="P125" s="126" t="str">
        <f t="shared" si="19"/>
        <v/>
      </c>
      <c r="Q125" s="95" t="str">
        <f>IF('Paste Data Here - Export'!CR125=TRUE, "Not imaged",IF('Paste Data Here - Export'!AR125="Y","Inpatient stroke",IF('Paste Data Here - Export'!BA125="","",IF('Paste Data Here - Export'!CR125="TRUE","",1440*('Paste Data Here - Export'!CP125-'Paste Data Here - Export'!BA125)))))</f>
        <v/>
      </c>
      <c r="R125" s="95" t="str">
        <f>IF('Paste Data Here - Export'!CR125=TRUE,"Not imaged",IF(OR(C125="",'Paste Data Here - Export'!CP125=""),"",1440*('Paste Data Here - Export'!CP125-C125)))</f>
        <v/>
      </c>
      <c r="S125" s="93" t="str">
        <f>IF(R125&lt;60.5,"Yes",IF('Paste Data Here - Export'!C125="","","No"))</f>
        <v/>
      </c>
      <c r="T125" s="93" t="str">
        <f t="shared" si="11"/>
        <v/>
      </c>
      <c r="U125" s="94" t="str">
        <f>IF(OR(C125="",'Paste Data Here - Export'!DF125=""),"",1440*('Paste Data Here - Export'!DF125-C125))</f>
        <v/>
      </c>
      <c r="V125" s="96" t="str">
        <f t="shared" si="20"/>
        <v/>
      </c>
      <c r="W125" s="97" t="str">
        <f>IF(B125="","",IF('Paste Data Here - Export'!KI125=TRUE,"Yes",IF('Paste Data Here - Export'!L125="","No","Yes")))</f>
        <v/>
      </c>
      <c r="X125" s="98" t="str">
        <f>IF(E125="Yes","6 Month Transfer",IF(AND(W125="Yes",'Paste Data Here - Export'!KM125="D"),"No",IF('Patient level info'!W125="Yes","Yes","")))</f>
        <v/>
      </c>
      <c r="Y125" s="91" t="str">
        <f t="shared" si="12"/>
        <v/>
      </c>
      <c r="Z125" s="99" t="str">
        <f>IF('Paste Data Here - Export'!KQ125="","",IF('Paste Data Here - Export'!KO125="","",'Paste Data Here - Export'!KN125-'Paste Data Here - Export'!KQ125))</f>
        <v/>
      </c>
      <c r="AA125" s="91" t="str">
        <f>IF(AND(W125="Yes",'Paste Data Here - Export'!KM125="D",'Paste Data Here - Export'!KO125="Y"),'Paste Data Here - Export'!KN125+'Patient level info'!AA$3,IF(AND(W125="Yes",'Paste Data Here - Export'!KM125="D",Z125&lt;0),'Paste Data Here - Export'!KQ125,IF(AND(W125="Yes",'Paste Data Here - Export'!KM125="D"),'Paste Data Here - Export'!KN125,IF(X125="Yes",'Paste Data Here - Export'!KS125,""))))</f>
        <v/>
      </c>
      <c r="AB125" s="100" t="str">
        <f>IF(W125="No","",IF('Paste Data Here - Export'!HS125="","",IF('Paste Data Here - Export'!KO125="Y",'Patient level info'!AA125-'Paste Data Here - Export'!HS125,'Paste Data Here - Export'!KQ125-'Paste Data Here - Export'!HS125)))</f>
        <v/>
      </c>
      <c r="AC125" s="100" t="str">
        <f>IF(E125="Yes","",IF(BPT!C125="Record transferred to this team",AA125-C125-(1/6),""))</f>
        <v/>
      </c>
      <c r="AD125" s="100" t="str">
        <f t="shared" si="13"/>
        <v/>
      </c>
      <c r="AE125" s="100" t="str">
        <f t="shared" si="21"/>
        <v/>
      </c>
      <c r="AF125" s="101" t="str">
        <f>IF(AE125="","",IF(Y125="Died same day","Died same day as arrival",IF(AB125="","Did not stay on SU",IF('Paste Data Here - Export'!HR125="ICH","ICU/CCU/HDU",IF(AB125&gt;AE125,100,100*AB125/AE125)))))</f>
        <v/>
      </c>
      <c r="AG125" s="82" t="str">
        <f>IF(E125="Yes","6 Month Transfer",IF(W125="No","Not locked to discharge/transfer",IF(AF125="Did not stay on SU","Not achieved as did not stay on SU",IF('Patient level info'!A125="","",IF(AND(A125=B125,M125="Achieved",P125="Achieved",AF125&gt;=90,AF125&lt;&gt;"Died same day as arrival"),"Achieved",IF(AND(A125&lt;&gt;B125,AF125&gt;=90,M125="Achieved",P125="Achieved"),"Not directly admitted by this team, but achieved criteria at previous team, and achieved 90% of stay on SU whilst at this team",IF(AF125="ICU/CCU/HDU","Admitted to ICU/CCU/HDU",IF(AF125="Died same day as arrival",AF125,IF(AND(AF125&lt;90,M125="Not achieved",P125="Not achieved"),"Not achieved as not direct to SU within 4h, not seen by a consultant within 14h, and less than 90% of stay on SU",IF(AND(AF125&lt;90,M125="Not achieved",P125="Achieved"),"Not achieved as not direct to SU within 4h and less than 90% of stay on SU",IF(AND(AF125&lt;90,M125="Achieved",P125="Not achieved"),"Not achieved as not seen by a consultant within 14h and less than 90% of stay on SU",IF(AND(AF125&gt;=90,M125="Not achieved",P125="Not achieved"),"Not achieved as not direct to SU within 4h and not seen by a consultant within 14h",IF(AND(AF125&gt;=90,M125="Achieved",P125="Not achieved"),"Not achieved as not seen by a consultant within 14h",IF(AF125&lt;90,"Not achieved as less than 90% of stay on SU","Not achieved as not direct to SU within 4h"))))))))))))))</f>
        <v/>
      </c>
    </row>
    <row r="126" spans="1:33" ht="15" customHeight="1" x14ac:dyDescent="0.25">
      <c r="A126" s="89" t="str">
        <f>IF('Paste Data Here - Export'!A126="","",'Paste Data Here - Export'!A126)</f>
        <v/>
      </c>
      <c r="B126" s="90" t="str">
        <f>IF('Paste Data Here - Export'!B126="","",'Paste Data Here - Export'!B126)</f>
        <v/>
      </c>
      <c r="C126" s="91" t="str">
        <f>IF('Paste Data Here - Export'!AR126="Y",'Paste Data Here - Export'!AS126,IF('Paste Data Here - Export'!C126="","",'Paste Data Here - Export'!BA126))</f>
        <v/>
      </c>
      <c r="D126" s="103" t="str">
        <f>IF(B126="","",IF('Paste Data Here - Export'!A126 ='Paste Data Here - Export'!B126, "Yes", "No"))</f>
        <v/>
      </c>
      <c r="E126" s="103" t="str">
        <f>IF(A126="","",IF(AND('Paste Data Here - Export'!P126="",'Paste Data Here - Export'!Q126&lt;&gt;""),"Yes","No"))</f>
        <v/>
      </c>
      <c r="F126" s="104" t="str">
        <f>IF('Paste Data Here - Export'!A126='Paste Data Here - Export'!B126,C126,IF(W126="No","",IF(E126="Yes","6 Month Transfer",'Paste Data Here - Export'!HP126)))</f>
        <v/>
      </c>
      <c r="G126" s="92" t="str">
        <f>IF(B126="","",IF(OR('Paste Data Here - Export'!KB126="Y",'Paste Data Here - Export'!GE126="Y"),"Yes","No"))</f>
        <v/>
      </c>
      <c r="H126" s="93" t="str">
        <f t="shared" si="14"/>
        <v/>
      </c>
      <c r="I126" s="93" t="str">
        <f t="shared" si="15"/>
        <v/>
      </c>
      <c r="J126" s="93" t="str">
        <f t="shared" si="16"/>
        <v/>
      </c>
      <c r="K126" s="125" t="str">
        <f>IF(OR(C126="",'Paste Data Here - Export'!BD126=""),"",1440*('Paste Data Here - Export'!BD126-C126))</f>
        <v/>
      </c>
      <c r="L126" s="93" t="str">
        <f t="shared" si="17"/>
        <v/>
      </c>
      <c r="M126" s="93" t="str">
        <f>IF(AND(L126="Yes",'Paste Data Here - Export'!BC126="SU",'Paste Data Here - Export'!EJ126&lt;&gt;"Y"),"Achieved",IF('Paste Data Here - Export'!EJ126="Y","Not applicable",(IF(AND('Patient level info'!L126="No",'Paste Data Here - Export'!BC126="SU"),"Not achieved",IF('Paste Data Here - Export'!BC126="ICH","Not applicable",IF(OR('Paste Data Here - Export'!BC126="O",'Paste Data Here - Export'!BC126="MAC"),"Not achieved",""))))))</f>
        <v/>
      </c>
      <c r="N126" s="142" t="str">
        <f>IF(B126="","",IF(OR('Paste Data Here - Export'!GN126="PERS",'Paste Data Here - Export'!GN126="TELEM"),'Paste Data Here - Export'!GK126,IF('Paste Data Here - Export'!GO126="","Not seen in person",'Paste Data Here - Export'!GO126)))</f>
        <v/>
      </c>
      <c r="O126" s="125" t="str">
        <f t="shared" si="18"/>
        <v/>
      </c>
      <c r="P126" s="126" t="str">
        <f t="shared" si="19"/>
        <v/>
      </c>
      <c r="Q126" s="95" t="str">
        <f>IF('Paste Data Here - Export'!CR126=TRUE, "Not imaged",IF('Paste Data Here - Export'!AR126="Y","Inpatient stroke",IF('Paste Data Here - Export'!BA126="","",IF('Paste Data Here - Export'!CR126="TRUE","",1440*('Paste Data Here - Export'!CP126-'Paste Data Here - Export'!BA126)))))</f>
        <v/>
      </c>
      <c r="R126" s="95" t="str">
        <f>IF('Paste Data Here - Export'!CR126=TRUE,"Not imaged",IF(OR(C126="",'Paste Data Here - Export'!CP126=""),"",1440*('Paste Data Here - Export'!CP126-C126)))</f>
        <v/>
      </c>
      <c r="S126" s="93" t="str">
        <f>IF(R126&lt;60.5,"Yes",IF('Paste Data Here - Export'!C126="","","No"))</f>
        <v/>
      </c>
      <c r="T126" s="93" t="str">
        <f t="shared" si="11"/>
        <v/>
      </c>
      <c r="U126" s="94" t="str">
        <f>IF(OR(C126="",'Paste Data Here - Export'!DF126=""),"",1440*('Paste Data Here - Export'!DF126-C126))</f>
        <v/>
      </c>
      <c r="V126" s="96" t="str">
        <f t="shared" si="20"/>
        <v/>
      </c>
      <c r="W126" s="97" t="str">
        <f>IF(B126="","",IF('Paste Data Here - Export'!KI126=TRUE,"Yes",IF('Paste Data Here - Export'!L126="","No","Yes")))</f>
        <v/>
      </c>
      <c r="X126" s="98" t="str">
        <f>IF(E126="Yes","6 Month Transfer",IF(AND(W126="Yes",'Paste Data Here - Export'!KM126="D"),"No",IF('Patient level info'!W126="Yes","Yes","")))</f>
        <v/>
      </c>
      <c r="Y126" s="91" t="str">
        <f t="shared" si="12"/>
        <v/>
      </c>
      <c r="Z126" s="99" t="str">
        <f>IF('Paste Data Here - Export'!KQ126="","",IF('Paste Data Here - Export'!KO126="","",'Paste Data Here - Export'!KN126-'Paste Data Here - Export'!KQ126))</f>
        <v/>
      </c>
      <c r="AA126" s="91" t="str">
        <f>IF(AND(W126="Yes",'Paste Data Here - Export'!KM126="D",'Paste Data Here - Export'!KO126="Y"),'Paste Data Here - Export'!KN126+'Patient level info'!AA$3,IF(AND(W126="Yes",'Paste Data Here - Export'!KM126="D",Z126&lt;0),'Paste Data Here - Export'!KQ126,IF(AND(W126="Yes",'Paste Data Here - Export'!KM126="D"),'Paste Data Here - Export'!KN126,IF(X126="Yes",'Paste Data Here - Export'!KS126,""))))</f>
        <v/>
      </c>
      <c r="AB126" s="100" t="str">
        <f>IF(W126="No","",IF('Paste Data Here - Export'!HS126="","",IF('Paste Data Here - Export'!KO126="Y",'Patient level info'!AA126-'Paste Data Here - Export'!HS126,'Paste Data Here - Export'!KQ126-'Paste Data Here - Export'!HS126)))</f>
        <v/>
      </c>
      <c r="AC126" s="100" t="str">
        <f>IF(E126="Yes","",IF(BPT!C126="Record transferred to this team",AA126-C126-(1/6),""))</f>
        <v/>
      </c>
      <c r="AD126" s="100" t="str">
        <f t="shared" si="13"/>
        <v/>
      </c>
      <c r="AE126" s="100" t="str">
        <f t="shared" si="21"/>
        <v/>
      </c>
      <c r="AF126" s="101" t="str">
        <f>IF(AE126="","",IF(Y126="Died same day","Died same day as arrival",IF(AB126="","Did not stay on SU",IF('Paste Data Here - Export'!HR126="ICH","ICU/CCU/HDU",IF(AB126&gt;AE126,100,100*AB126/AE126)))))</f>
        <v/>
      </c>
      <c r="AG126" s="82" t="str">
        <f>IF(E126="Yes","6 Month Transfer",IF(W126="No","Not locked to discharge/transfer",IF(AF126="Did not stay on SU","Not achieved as did not stay on SU",IF('Patient level info'!A126="","",IF(AND(A126=B126,M126="Achieved",P126="Achieved",AF126&gt;=90,AF126&lt;&gt;"Died same day as arrival"),"Achieved",IF(AND(A126&lt;&gt;B126,AF126&gt;=90,M126="Achieved",P126="Achieved"),"Not directly admitted by this team, but achieved criteria at previous team, and achieved 90% of stay on SU whilst at this team",IF(AF126="ICU/CCU/HDU","Admitted to ICU/CCU/HDU",IF(AF126="Died same day as arrival",AF126,IF(AND(AF126&lt;90,M126="Not achieved",P126="Not achieved"),"Not achieved as not direct to SU within 4h, not seen by a consultant within 14h, and less than 90% of stay on SU",IF(AND(AF126&lt;90,M126="Not achieved",P126="Achieved"),"Not achieved as not direct to SU within 4h and less than 90% of stay on SU",IF(AND(AF126&lt;90,M126="Achieved",P126="Not achieved"),"Not achieved as not seen by a consultant within 14h and less than 90% of stay on SU",IF(AND(AF126&gt;=90,M126="Not achieved",P126="Not achieved"),"Not achieved as not direct to SU within 4h and not seen by a consultant within 14h",IF(AND(AF126&gt;=90,M126="Achieved",P126="Not achieved"),"Not achieved as not seen by a consultant within 14h",IF(AF126&lt;90,"Not achieved as less than 90% of stay on SU","Not achieved as not direct to SU within 4h"))))))))))))))</f>
        <v/>
      </c>
    </row>
    <row r="127" spans="1:33" ht="15" customHeight="1" x14ac:dyDescent="0.25">
      <c r="A127" s="89" t="str">
        <f>IF('Paste Data Here - Export'!A127="","",'Paste Data Here - Export'!A127)</f>
        <v/>
      </c>
      <c r="B127" s="90" t="str">
        <f>IF('Paste Data Here - Export'!B127="","",'Paste Data Here - Export'!B127)</f>
        <v/>
      </c>
      <c r="C127" s="91" t="str">
        <f>IF('Paste Data Here - Export'!AR127="Y",'Paste Data Here - Export'!AS127,IF('Paste Data Here - Export'!C127="","",'Paste Data Here - Export'!BA127))</f>
        <v/>
      </c>
      <c r="D127" s="103" t="str">
        <f>IF(B127="","",IF('Paste Data Here - Export'!A127 ='Paste Data Here - Export'!B127, "Yes", "No"))</f>
        <v/>
      </c>
      <c r="E127" s="103" t="str">
        <f>IF(A127="","",IF(AND('Paste Data Here - Export'!P127="",'Paste Data Here - Export'!Q127&lt;&gt;""),"Yes","No"))</f>
        <v/>
      </c>
      <c r="F127" s="104" t="str">
        <f>IF('Paste Data Here - Export'!A127='Paste Data Here - Export'!B127,C127,IF(W127="No","",IF(E127="Yes","6 Month Transfer",'Paste Data Here - Export'!HP127)))</f>
        <v/>
      </c>
      <c r="G127" s="92" t="str">
        <f>IF(B127="","",IF(OR('Paste Data Here - Export'!KB127="Y",'Paste Data Here - Export'!GE127="Y"),"Yes","No"))</f>
        <v/>
      </c>
      <c r="H127" s="93" t="str">
        <f t="shared" si="14"/>
        <v/>
      </c>
      <c r="I127" s="93" t="str">
        <f t="shared" si="15"/>
        <v/>
      </c>
      <c r="J127" s="93" t="str">
        <f t="shared" si="16"/>
        <v/>
      </c>
      <c r="K127" s="125" t="str">
        <f>IF(OR(C127="",'Paste Data Here - Export'!BD127=""),"",1440*('Paste Data Here - Export'!BD127-C127))</f>
        <v/>
      </c>
      <c r="L127" s="93" t="str">
        <f t="shared" si="17"/>
        <v/>
      </c>
      <c r="M127" s="93" t="str">
        <f>IF(AND(L127="Yes",'Paste Data Here - Export'!BC127="SU",'Paste Data Here - Export'!EJ127&lt;&gt;"Y"),"Achieved",IF('Paste Data Here - Export'!EJ127="Y","Not applicable",(IF(AND('Patient level info'!L127="No",'Paste Data Here - Export'!BC127="SU"),"Not achieved",IF('Paste Data Here - Export'!BC127="ICH","Not applicable",IF(OR('Paste Data Here - Export'!BC127="O",'Paste Data Here - Export'!BC127="MAC"),"Not achieved",""))))))</f>
        <v/>
      </c>
      <c r="N127" s="142" t="str">
        <f>IF(B127="","",IF(OR('Paste Data Here - Export'!GN127="PERS",'Paste Data Here - Export'!GN127="TELEM"),'Paste Data Here - Export'!GK127,IF('Paste Data Here - Export'!GO127="","Not seen in person",'Paste Data Here - Export'!GO127)))</f>
        <v/>
      </c>
      <c r="O127" s="125" t="str">
        <f t="shared" si="18"/>
        <v/>
      </c>
      <c r="P127" s="126" t="str">
        <f t="shared" si="19"/>
        <v/>
      </c>
      <c r="Q127" s="95" t="str">
        <f>IF('Paste Data Here - Export'!CR127=TRUE, "Not imaged",IF('Paste Data Here - Export'!AR127="Y","Inpatient stroke",IF('Paste Data Here - Export'!BA127="","",IF('Paste Data Here - Export'!CR127="TRUE","",1440*('Paste Data Here - Export'!CP127-'Paste Data Here - Export'!BA127)))))</f>
        <v/>
      </c>
      <c r="R127" s="95" t="str">
        <f>IF('Paste Data Here - Export'!CR127=TRUE,"Not imaged",IF(OR(C127="",'Paste Data Here - Export'!CP127=""),"",1440*('Paste Data Here - Export'!CP127-C127)))</f>
        <v/>
      </c>
      <c r="S127" s="93" t="str">
        <f>IF(R127&lt;60.5,"Yes",IF('Paste Data Here - Export'!C127="","","No"))</f>
        <v/>
      </c>
      <c r="T127" s="93" t="str">
        <f t="shared" si="11"/>
        <v/>
      </c>
      <c r="U127" s="94" t="str">
        <f>IF(OR(C127="",'Paste Data Here - Export'!DF127=""),"",1440*('Paste Data Here - Export'!DF127-C127))</f>
        <v/>
      </c>
      <c r="V127" s="96" t="str">
        <f t="shared" si="20"/>
        <v/>
      </c>
      <c r="W127" s="97" t="str">
        <f>IF(B127="","",IF('Paste Data Here - Export'!KI127=TRUE,"Yes",IF('Paste Data Here - Export'!L127="","No","Yes")))</f>
        <v/>
      </c>
      <c r="X127" s="98" t="str">
        <f>IF(E127="Yes","6 Month Transfer",IF(AND(W127="Yes",'Paste Data Here - Export'!KM127="D"),"No",IF('Patient level info'!W127="Yes","Yes","")))</f>
        <v/>
      </c>
      <c r="Y127" s="91" t="str">
        <f t="shared" si="12"/>
        <v/>
      </c>
      <c r="Z127" s="99" t="str">
        <f>IF('Paste Data Here - Export'!KQ127="","",IF('Paste Data Here - Export'!KO127="","",'Paste Data Here - Export'!KN127-'Paste Data Here - Export'!KQ127))</f>
        <v/>
      </c>
      <c r="AA127" s="91" t="str">
        <f>IF(AND(W127="Yes",'Paste Data Here - Export'!KM127="D",'Paste Data Here - Export'!KO127="Y"),'Paste Data Here - Export'!KN127+'Patient level info'!AA$3,IF(AND(W127="Yes",'Paste Data Here - Export'!KM127="D",Z127&lt;0),'Paste Data Here - Export'!KQ127,IF(AND(W127="Yes",'Paste Data Here - Export'!KM127="D"),'Paste Data Here - Export'!KN127,IF(X127="Yes",'Paste Data Here - Export'!KS127,""))))</f>
        <v/>
      </c>
      <c r="AB127" s="100" t="str">
        <f>IF(W127="No","",IF('Paste Data Here - Export'!HS127="","",IF('Paste Data Here - Export'!KO127="Y",'Patient level info'!AA127-'Paste Data Here - Export'!HS127,'Paste Data Here - Export'!KQ127-'Paste Data Here - Export'!HS127)))</f>
        <v/>
      </c>
      <c r="AC127" s="100" t="str">
        <f>IF(E127="Yes","",IF(BPT!C127="Record transferred to this team",AA127-C127-(1/6),""))</f>
        <v/>
      </c>
      <c r="AD127" s="100" t="str">
        <f t="shared" si="13"/>
        <v/>
      </c>
      <c r="AE127" s="100" t="str">
        <f t="shared" si="21"/>
        <v/>
      </c>
      <c r="AF127" s="101" t="str">
        <f>IF(AE127="","",IF(Y127="Died same day","Died same day as arrival",IF(AB127="","Did not stay on SU",IF('Paste Data Here - Export'!HR127="ICH","ICU/CCU/HDU",IF(AB127&gt;AE127,100,100*AB127/AE127)))))</f>
        <v/>
      </c>
      <c r="AG127" s="82" t="str">
        <f>IF(E127="Yes","6 Month Transfer",IF(W127="No","Not locked to discharge/transfer",IF(AF127="Did not stay on SU","Not achieved as did not stay on SU",IF('Patient level info'!A127="","",IF(AND(A127=B127,M127="Achieved",P127="Achieved",AF127&gt;=90,AF127&lt;&gt;"Died same day as arrival"),"Achieved",IF(AND(A127&lt;&gt;B127,AF127&gt;=90,M127="Achieved",P127="Achieved"),"Not directly admitted by this team, but achieved criteria at previous team, and achieved 90% of stay on SU whilst at this team",IF(AF127="ICU/CCU/HDU","Admitted to ICU/CCU/HDU",IF(AF127="Died same day as arrival",AF127,IF(AND(AF127&lt;90,M127="Not achieved",P127="Not achieved"),"Not achieved as not direct to SU within 4h, not seen by a consultant within 14h, and less than 90% of stay on SU",IF(AND(AF127&lt;90,M127="Not achieved",P127="Achieved"),"Not achieved as not direct to SU within 4h and less than 90% of stay on SU",IF(AND(AF127&lt;90,M127="Achieved",P127="Not achieved"),"Not achieved as not seen by a consultant within 14h and less than 90% of stay on SU",IF(AND(AF127&gt;=90,M127="Not achieved",P127="Not achieved"),"Not achieved as not direct to SU within 4h and not seen by a consultant within 14h",IF(AND(AF127&gt;=90,M127="Achieved",P127="Not achieved"),"Not achieved as not seen by a consultant within 14h",IF(AF127&lt;90,"Not achieved as less than 90% of stay on SU","Not achieved as not direct to SU within 4h"))))))))))))))</f>
        <v/>
      </c>
    </row>
    <row r="128" spans="1:33" ht="15" customHeight="1" x14ac:dyDescent="0.25">
      <c r="A128" s="89" t="str">
        <f>IF('Paste Data Here - Export'!A128="","",'Paste Data Here - Export'!A128)</f>
        <v/>
      </c>
      <c r="B128" s="90" t="str">
        <f>IF('Paste Data Here - Export'!B128="","",'Paste Data Here - Export'!B128)</f>
        <v/>
      </c>
      <c r="C128" s="91" t="str">
        <f>IF('Paste Data Here - Export'!AR128="Y",'Paste Data Here - Export'!AS128,IF('Paste Data Here - Export'!C128="","",'Paste Data Here - Export'!BA128))</f>
        <v/>
      </c>
      <c r="D128" s="103" t="str">
        <f>IF(B128="","",IF('Paste Data Here - Export'!A128 ='Paste Data Here - Export'!B128, "Yes", "No"))</f>
        <v/>
      </c>
      <c r="E128" s="103" t="str">
        <f>IF(A128="","",IF(AND('Paste Data Here - Export'!P128="",'Paste Data Here - Export'!Q128&lt;&gt;""),"Yes","No"))</f>
        <v/>
      </c>
      <c r="F128" s="104" t="str">
        <f>IF('Paste Data Here - Export'!A128='Paste Data Here - Export'!B128,C128,IF(W128="No","",IF(E128="Yes","6 Month Transfer",'Paste Data Here - Export'!HP128)))</f>
        <v/>
      </c>
      <c r="G128" s="92" t="str">
        <f>IF(B128="","",IF(OR('Paste Data Here - Export'!KB128="Y",'Paste Data Here - Export'!GE128="Y"),"Yes","No"))</f>
        <v/>
      </c>
      <c r="H128" s="93" t="str">
        <f t="shared" si="14"/>
        <v/>
      </c>
      <c r="I128" s="93" t="str">
        <f t="shared" si="15"/>
        <v/>
      </c>
      <c r="J128" s="93" t="str">
        <f t="shared" si="16"/>
        <v/>
      </c>
      <c r="K128" s="125" t="str">
        <f>IF(OR(C128="",'Paste Data Here - Export'!BD128=""),"",1440*('Paste Data Here - Export'!BD128-C128))</f>
        <v/>
      </c>
      <c r="L128" s="93" t="str">
        <f t="shared" si="17"/>
        <v/>
      </c>
      <c r="M128" s="93" t="str">
        <f>IF(AND(L128="Yes",'Paste Data Here - Export'!BC128="SU",'Paste Data Here - Export'!EJ128&lt;&gt;"Y"),"Achieved",IF('Paste Data Here - Export'!EJ128="Y","Not applicable",(IF(AND('Patient level info'!L128="No",'Paste Data Here - Export'!BC128="SU"),"Not achieved",IF('Paste Data Here - Export'!BC128="ICH","Not applicable",IF(OR('Paste Data Here - Export'!BC128="O",'Paste Data Here - Export'!BC128="MAC"),"Not achieved",""))))))</f>
        <v/>
      </c>
      <c r="N128" s="142" t="str">
        <f>IF(B128="","",IF(OR('Paste Data Here - Export'!GN128="PERS",'Paste Data Here - Export'!GN128="TELEM"),'Paste Data Here - Export'!GK128,IF('Paste Data Here - Export'!GO128="","Not seen in person",'Paste Data Here - Export'!GO128)))</f>
        <v/>
      </c>
      <c r="O128" s="125" t="str">
        <f t="shared" si="18"/>
        <v/>
      </c>
      <c r="P128" s="126" t="str">
        <f t="shared" si="19"/>
        <v/>
      </c>
      <c r="Q128" s="95" t="str">
        <f>IF('Paste Data Here - Export'!CR128=TRUE, "Not imaged",IF('Paste Data Here - Export'!AR128="Y","Inpatient stroke",IF('Paste Data Here - Export'!BA128="","",IF('Paste Data Here - Export'!CR128="TRUE","",1440*('Paste Data Here - Export'!CP128-'Paste Data Here - Export'!BA128)))))</f>
        <v/>
      </c>
      <c r="R128" s="95" t="str">
        <f>IF('Paste Data Here - Export'!CR128=TRUE,"Not imaged",IF(OR(C128="",'Paste Data Here - Export'!CP128=""),"",1440*('Paste Data Here - Export'!CP128-C128)))</f>
        <v/>
      </c>
      <c r="S128" s="93" t="str">
        <f>IF(R128&lt;60.5,"Yes",IF('Paste Data Here - Export'!C128="","","No"))</f>
        <v/>
      </c>
      <c r="T128" s="93" t="str">
        <f t="shared" si="11"/>
        <v/>
      </c>
      <c r="U128" s="94" t="str">
        <f>IF(OR(C128="",'Paste Data Here - Export'!DF128=""),"",1440*('Paste Data Here - Export'!DF128-C128))</f>
        <v/>
      </c>
      <c r="V128" s="96" t="str">
        <f t="shared" si="20"/>
        <v/>
      </c>
      <c r="W128" s="97" t="str">
        <f>IF(B128="","",IF('Paste Data Here - Export'!KI128=TRUE,"Yes",IF('Paste Data Here - Export'!L128="","No","Yes")))</f>
        <v/>
      </c>
      <c r="X128" s="98" t="str">
        <f>IF(E128="Yes","6 Month Transfer",IF(AND(W128="Yes",'Paste Data Here - Export'!KM128="D"),"No",IF('Patient level info'!W128="Yes","Yes","")))</f>
        <v/>
      </c>
      <c r="Y128" s="91" t="str">
        <f t="shared" si="12"/>
        <v/>
      </c>
      <c r="Z128" s="99" t="str">
        <f>IF('Paste Data Here - Export'!KQ128="","",IF('Paste Data Here - Export'!KO128="","",'Paste Data Here - Export'!KN128-'Paste Data Here - Export'!KQ128))</f>
        <v/>
      </c>
      <c r="AA128" s="91" t="str">
        <f>IF(AND(W128="Yes",'Paste Data Here - Export'!KM128="D",'Paste Data Here - Export'!KO128="Y"),'Paste Data Here - Export'!KN128+'Patient level info'!AA$3,IF(AND(W128="Yes",'Paste Data Here - Export'!KM128="D",Z128&lt;0),'Paste Data Here - Export'!KQ128,IF(AND(W128="Yes",'Paste Data Here - Export'!KM128="D"),'Paste Data Here - Export'!KN128,IF(X128="Yes",'Paste Data Here - Export'!KS128,""))))</f>
        <v/>
      </c>
      <c r="AB128" s="100" t="str">
        <f>IF(W128="No","",IF('Paste Data Here - Export'!HS128="","",IF('Paste Data Here - Export'!KO128="Y",'Patient level info'!AA128-'Paste Data Here - Export'!HS128,'Paste Data Here - Export'!KQ128-'Paste Data Here - Export'!HS128)))</f>
        <v/>
      </c>
      <c r="AC128" s="100" t="str">
        <f>IF(E128="Yes","",IF(BPT!C128="Record transferred to this team",AA128-C128-(1/6),""))</f>
        <v/>
      </c>
      <c r="AD128" s="100" t="str">
        <f t="shared" si="13"/>
        <v/>
      </c>
      <c r="AE128" s="100" t="str">
        <f t="shared" si="21"/>
        <v/>
      </c>
      <c r="AF128" s="101" t="str">
        <f>IF(AE128="","",IF(Y128="Died same day","Died same day as arrival",IF(AB128="","Did not stay on SU",IF('Paste Data Here - Export'!HR128="ICH","ICU/CCU/HDU",IF(AB128&gt;AE128,100,100*AB128/AE128)))))</f>
        <v/>
      </c>
      <c r="AG128" s="82" t="str">
        <f>IF(E128="Yes","6 Month Transfer",IF(W128="No","Not locked to discharge/transfer",IF(AF128="Did not stay on SU","Not achieved as did not stay on SU",IF('Patient level info'!A128="","",IF(AND(A128=B128,M128="Achieved",P128="Achieved",AF128&gt;=90,AF128&lt;&gt;"Died same day as arrival"),"Achieved",IF(AND(A128&lt;&gt;B128,AF128&gt;=90,M128="Achieved",P128="Achieved"),"Not directly admitted by this team, but achieved criteria at previous team, and achieved 90% of stay on SU whilst at this team",IF(AF128="ICU/CCU/HDU","Admitted to ICU/CCU/HDU",IF(AF128="Died same day as arrival",AF128,IF(AND(AF128&lt;90,M128="Not achieved",P128="Not achieved"),"Not achieved as not direct to SU within 4h, not seen by a consultant within 14h, and less than 90% of stay on SU",IF(AND(AF128&lt;90,M128="Not achieved",P128="Achieved"),"Not achieved as not direct to SU within 4h and less than 90% of stay on SU",IF(AND(AF128&lt;90,M128="Achieved",P128="Not achieved"),"Not achieved as not seen by a consultant within 14h and less than 90% of stay on SU",IF(AND(AF128&gt;=90,M128="Not achieved",P128="Not achieved"),"Not achieved as not direct to SU within 4h and not seen by a consultant within 14h",IF(AND(AF128&gt;=90,M128="Achieved",P128="Not achieved"),"Not achieved as not seen by a consultant within 14h",IF(AF128&lt;90,"Not achieved as less than 90% of stay on SU","Not achieved as not direct to SU within 4h"))))))))))))))</f>
        <v/>
      </c>
    </row>
    <row r="129" spans="1:33" ht="15" customHeight="1" x14ac:dyDescent="0.25">
      <c r="A129" s="89" t="str">
        <f>IF('Paste Data Here - Export'!A129="","",'Paste Data Here - Export'!A129)</f>
        <v/>
      </c>
      <c r="B129" s="90" t="str">
        <f>IF('Paste Data Here - Export'!B129="","",'Paste Data Here - Export'!B129)</f>
        <v/>
      </c>
      <c r="C129" s="91" t="str">
        <f>IF('Paste Data Here - Export'!AR129="Y",'Paste Data Here - Export'!AS129,IF('Paste Data Here - Export'!C129="","",'Paste Data Here - Export'!BA129))</f>
        <v/>
      </c>
      <c r="D129" s="103" t="str">
        <f>IF(B129="","",IF('Paste Data Here - Export'!A129 ='Paste Data Here - Export'!B129, "Yes", "No"))</f>
        <v/>
      </c>
      <c r="E129" s="103" t="str">
        <f>IF(A129="","",IF(AND('Paste Data Here - Export'!P129="",'Paste Data Here - Export'!Q129&lt;&gt;""),"Yes","No"))</f>
        <v/>
      </c>
      <c r="F129" s="104" t="str">
        <f>IF('Paste Data Here - Export'!A129='Paste Data Here - Export'!B129,C129,IF(W129="No","",IF(E129="Yes","6 Month Transfer",'Paste Data Here - Export'!HP129)))</f>
        <v/>
      </c>
      <c r="G129" s="92" t="str">
        <f>IF(B129="","",IF(OR('Paste Data Here - Export'!KB129="Y",'Paste Data Here - Export'!GE129="Y"),"Yes","No"))</f>
        <v/>
      </c>
      <c r="H129" s="93" t="str">
        <f t="shared" si="14"/>
        <v/>
      </c>
      <c r="I129" s="93" t="str">
        <f t="shared" si="15"/>
        <v/>
      </c>
      <c r="J129" s="93" t="str">
        <f t="shared" si="16"/>
        <v/>
      </c>
      <c r="K129" s="125" t="str">
        <f>IF(OR(C129="",'Paste Data Here - Export'!BD129=""),"",1440*('Paste Data Here - Export'!BD129-C129))</f>
        <v/>
      </c>
      <c r="L129" s="93" t="str">
        <f t="shared" si="17"/>
        <v/>
      </c>
      <c r="M129" s="93" t="str">
        <f>IF(AND(L129="Yes",'Paste Data Here - Export'!BC129="SU",'Paste Data Here - Export'!EJ129&lt;&gt;"Y"),"Achieved",IF('Paste Data Here - Export'!EJ129="Y","Not applicable",(IF(AND('Patient level info'!L129="No",'Paste Data Here - Export'!BC129="SU"),"Not achieved",IF('Paste Data Here - Export'!BC129="ICH","Not applicable",IF(OR('Paste Data Here - Export'!BC129="O",'Paste Data Here - Export'!BC129="MAC"),"Not achieved",""))))))</f>
        <v/>
      </c>
      <c r="N129" s="142" t="str">
        <f>IF(B129="","",IF(OR('Paste Data Here - Export'!GN129="PERS",'Paste Data Here - Export'!GN129="TELEM"),'Paste Data Here - Export'!GK129,IF('Paste Data Here - Export'!GO129="","Not seen in person",'Paste Data Here - Export'!GO129)))</f>
        <v/>
      </c>
      <c r="O129" s="125" t="str">
        <f t="shared" si="18"/>
        <v/>
      </c>
      <c r="P129" s="126" t="str">
        <f t="shared" si="19"/>
        <v/>
      </c>
      <c r="Q129" s="95" t="str">
        <f>IF('Paste Data Here - Export'!CR129=TRUE, "Not imaged",IF('Paste Data Here - Export'!AR129="Y","Inpatient stroke",IF('Paste Data Here - Export'!BA129="","",IF('Paste Data Here - Export'!CR129="TRUE","",1440*('Paste Data Here - Export'!CP129-'Paste Data Here - Export'!BA129)))))</f>
        <v/>
      </c>
      <c r="R129" s="95" t="str">
        <f>IF('Paste Data Here - Export'!CR129=TRUE,"Not imaged",IF(OR(C129="",'Paste Data Here - Export'!CP129=""),"",1440*('Paste Data Here - Export'!CP129-C129)))</f>
        <v/>
      </c>
      <c r="S129" s="93" t="str">
        <f>IF(R129&lt;60.5,"Yes",IF('Paste Data Here - Export'!C129="","","No"))</f>
        <v/>
      </c>
      <c r="T129" s="93" t="str">
        <f t="shared" si="11"/>
        <v/>
      </c>
      <c r="U129" s="94" t="str">
        <f>IF(OR(C129="",'Paste Data Here - Export'!DF129=""),"",1440*('Paste Data Here - Export'!DF129-C129))</f>
        <v/>
      </c>
      <c r="V129" s="96" t="str">
        <f t="shared" si="20"/>
        <v/>
      </c>
      <c r="W129" s="97" t="str">
        <f>IF(B129="","",IF('Paste Data Here - Export'!KI129=TRUE,"Yes",IF('Paste Data Here - Export'!L129="","No","Yes")))</f>
        <v/>
      </c>
      <c r="X129" s="98" t="str">
        <f>IF(E129="Yes","6 Month Transfer",IF(AND(W129="Yes",'Paste Data Here - Export'!KM129="D"),"No",IF('Patient level info'!W129="Yes","Yes","")))</f>
        <v/>
      </c>
      <c r="Y129" s="91" t="str">
        <f t="shared" si="12"/>
        <v/>
      </c>
      <c r="Z129" s="99" t="str">
        <f>IF('Paste Data Here - Export'!KQ129="","",IF('Paste Data Here - Export'!KO129="","",'Paste Data Here - Export'!KN129-'Paste Data Here - Export'!KQ129))</f>
        <v/>
      </c>
      <c r="AA129" s="91" t="str">
        <f>IF(AND(W129="Yes",'Paste Data Here - Export'!KM129="D",'Paste Data Here - Export'!KO129="Y"),'Paste Data Here - Export'!KN129+'Patient level info'!AA$3,IF(AND(W129="Yes",'Paste Data Here - Export'!KM129="D",Z129&lt;0),'Paste Data Here - Export'!KQ129,IF(AND(W129="Yes",'Paste Data Here - Export'!KM129="D"),'Paste Data Here - Export'!KN129,IF(X129="Yes",'Paste Data Here - Export'!KS129,""))))</f>
        <v/>
      </c>
      <c r="AB129" s="100" t="str">
        <f>IF(W129="No","",IF('Paste Data Here - Export'!HS129="","",IF('Paste Data Here - Export'!KO129="Y",'Patient level info'!AA129-'Paste Data Here - Export'!HS129,'Paste Data Here - Export'!KQ129-'Paste Data Here - Export'!HS129)))</f>
        <v/>
      </c>
      <c r="AC129" s="100" t="str">
        <f>IF(E129="Yes","",IF(BPT!C129="Record transferred to this team",AA129-C129-(1/6),""))</f>
        <v/>
      </c>
      <c r="AD129" s="100" t="str">
        <f t="shared" si="13"/>
        <v/>
      </c>
      <c r="AE129" s="100" t="str">
        <f t="shared" si="21"/>
        <v/>
      </c>
      <c r="AF129" s="101" t="str">
        <f>IF(AE129="","",IF(Y129="Died same day","Died same day as arrival",IF(AB129="","Did not stay on SU",IF('Paste Data Here - Export'!HR129="ICH","ICU/CCU/HDU",IF(AB129&gt;AE129,100,100*AB129/AE129)))))</f>
        <v/>
      </c>
      <c r="AG129" s="82" t="str">
        <f>IF(E129="Yes","6 Month Transfer",IF(W129="No","Not locked to discharge/transfer",IF(AF129="Did not stay on SU","Not achieved as did not stay on SU",IF('Patient level info'!A129="","",IF(AND(A129=B129,M129="Achieved",P129="Achieved",AF129&gt;=90,AF129&lt;&gt;"Died same day as arrival"),"Achieved",IF(AND(A129&lt;&gt;B129,AF129&gt;=90,M129="Achieved",P129="Achieved"),"Not directly admitted by this team, but achieved criteria at previous team, and achieved 90% of stay on SU whilst at this team",IF(AF129="ICU/CCU/HDU","Admitted to ICU/CCU/HDU",IF(AF129="Died same day as arrival",AF129,IF(AND(AF129&lt;90,M129="Not achieved",P129="Not achieved"),"Not achieved as not direct to SU within 4h, not seen by a consultant within 14h, and less than 90% of stay on SU",IF(AND(AF129&lt;90,M129="Not achieved",P129="Achieved"),"Not achieved as not direct to SU within 4h and less than 90% of stay on SU",IF(AND(AF129&lt;90,M129="Achieved",P129="Not achieved"),"Not achieved as not seen by a consultant within 14h and less than 90% of stay on SU",IF(AND(AF129&gt;=90,M129="Not achieved",P129="Not achieved"),"Not achieved as not direct to SU within 4h and not seen by a consultant within 14h",IF(AND(AF129&gt;=90,M129="Achieved",P129="Not achieved"),"Not achieved as not seen by a consultant within 14h",IF(AF129&lt;90,"Not achieved as less than 90% of stay on SU","Not achieved as not direct to SU within 4h"))))))))))))))</f>
        <v/>
      </c>
    </row>
    <row r="130" spans="1:33" ht="15" customHeight="1" x14ac:dyDescent="0.25">
      <c r="A130" s="89" t="str">
        <f>IF('Paste Data Here - Export'!A130="","",'Paste Data Here - Export'!A130)</f>
        <v/>
      </c>
      <c r="B130" s="90" t="str">
        <f>IF('Paste Data Here - Export'!B130="","",'Paste Data Here - Export'!B130)</f>
        <v/>
      </c>
      <c r="C130" s="91" t="str">
        <f>IF('Paste Data Here - Export'!AR130="Y",'Paste Data Here - Export'!AS130,IF('Paste Data Here - Export'!C130="","",'Paste Data Here - Export'!BA130))</f>
        <v/>
      </c>
      <c r="D130" s="103" t="str">
        <f>IF(B130="","",IF('Paste Data Here - Export'!A130 ='Paste Data Here - Export'!B130, "Yes", "No"))</f>
        <v/>
      </c>
      <c r="E130" s="103" t="str">
        <f>IF(A130="","",IF(AND('Paste Data Here - Export'!P130="",'Paste Data Here - Export'!Q130&lt;&gt;""),"Yes","No"))</f>
        <v/>
      </c>
      <c r="F130" s="104" t="str">
        <f>IF('Paste Data Here - Export'!A130='Paste Data Here - Export'!B130,C130,IF(W130="No","",IF(E130="Yes","6 Month Transfer",'Paste Data Here - Export'!HP130)))</f>
        <v/>
      </c>
      <c r="G130" s="92" t="str">
        <f>IF(B130="","",IF(OR('Paste Data Here - Export'!KB130="Y",'Paste Data Here - Export'!GE130="Y"),"Yes","No"))</f>
        <v/>
      </c>
      <c r="H130" s="93" t="str">
        <f t="shared" si="14"/>
        <v/>
      </c>
      <c r="I130" s="93" t="str">
        <f t="shared" si="15"/>
        <v/>
      </c>
      <c r="J130" s="93" t="str">
        <f t="shared" si="16"/>
        <v/>
      </c>
      <c r="K130" s="125" t="str">
        <f>IF(OR(C130="",'Paste Data Here - Export'!BD130=""),"",1440*('Paste Data Here - Export'!BD130-C130))</f>
        <v/>
      </c>
      <c r="L130" s="93" t="str">
        <f t="shared" si="17"/>
        <v/>
      </c>
      <c r="M130" s="93" t="str">
        <f>IF(AND(L130="Yes",'Paste Data Here - Export'!BC130="SU",'Paste Data Here - Export'!EJ130&lt;&gt;"Y"),"Achieved",IF('Paste Data Here - Export'!EJ130="Y","Not applicable",(IF(AND('Patient level info'!L130="No",'Paste Data Here - Export'!BC130="SU"),"Not achieved",IF('Paste Data Here - Export'!BC130="ICH","Not applicable",IF(OR('Paste Data Here - Export'!BC130="O",'Paste Data Here - Export'!BC130="MAC"),"Not achieved",""))))))</f>
        <v/>
      </c>
      <c r="N130" s="142" t="str">
        <f>IF(B130="","",IF(OR('Paste Data Here - Export'!GN130="PERS",'Paste Data Here - Export'!GN130="TELEM"),'Paste Data Here - Export'!GK130,IF('Paste Data Here - Export'!GO130="","Not seen in person",'Paste Data Here - Export'!GO130)))</f>
        <v/>
      </c>
      <c r="O130" s="125" t="str">
        <f t="shared" si="18"/>
        <v/>
      </c>
      <c r="P130" s="126" t="str">
        <f t="shared" si="19"/>
        <v/>
      </c>
      <c r="Q130" s="95" t="str">
        <f>IF('Paste Data Here - Export'!CR130=TRUE, "Not imaged",IF('Paste Data Here - Export'!AR130="Y","Inpatient stroke",IF('Paste Data Here - Export'!BA130="","",IF('Paste Data Here - Export'!CR130="TRUE","",1440*('Paste Data Here - Export'!CP130-'Paste Data Here - Export'!BA130)))))</f>
        <v/>
      </c>
      <c r="R130" s="95" t="str">
        <f>IF('Paste Data Here - Export'!CR130=TRUE,"Not imaged",IF(OR(C130="",'Paste Data Here - Export'!CP130=""),"",1440*('Paste Data Here - Export'!CP130-C130)))</f>
        <v/>
      </c>
      <c r="S130" s="93" t="str">
        <f>IF(R130&lt;60.5,"Yes",IF('Paste Data Here - Export'!C130="","","No"))</f>
        <v/>
      </c>
      <c r="T130" s="93" t="str">
        <f t="shared" si="11"/>
        <v/>
      </c>
      <c r="U130" s="94" t="str">
        <f>IF(OR(C130="",'Paste Data Here - Export'!DF130=""),"",1440*('Paste Data Here - Export'!DF130-C130))</f>
        <v/>
      </c>
      <c r="V130" s="96" t="str">
        <f t="shared" si="20"/>
        <v/>
      </c>
      <c r="W130" s="97" t="str">
        <f>IF(B130="","",IF('Paste Data Here - Export'!KI130=TRUE,"Yes",IF('Paste Data Here - Export'!L130="","No","Yes")))</f>
        <v/>
      </c>
      <c r="X130" s="98" t="str">
        <f>IF(E130="Yes","6 Month Transfer",IF(AND(W130="Yes",'Paste Data Here - Export'!KM130="D"),"No",IF('Patient level info'!W130="Yes","Yes","")))</f>
        <v/>
      </c>
      <c r="Y130" s="91" t="str">
        <f t="shared" si="12"/>
        <v/>
      </c>
      <c r="Z130" s="99" t="str">
        <f>IF('Paste Data Here - Export'!KQ130="","",IF('Paste Data Here - Export'!KO130="","",'Paste Data Here - Export'!KN130-'Paste Data Here - Export'!KQ130))</f>
        <v/>
      </c>
      <c r="AA130" s="91" t="str">
        <f>IF(AND(W130="Yes",'Paste Data Here - Export'!KM130="D",'Paste Data Here - Export'!KO130="Y"),'Paste Data Here - Export'!KN130+'Patient level info'!AA$3,IF(AND(W130="Yes",'Paste Data Here - Export'!KM130="D",Z130&lt;0),'Paste Data Here - Export'!KQ130,IF(AND(W130="Yes",'Paste Data Here - Export'!KM130="D"),'Paste Data Here - Export'!KN130,IF(X130="Yes",'Paste Data Here - Export'!KS130,""))))</f>
        <v/>
      </c>
      <c r="AB130" s="100" t="str">
        <f>IF(W130="No","",IF('Paste Data Here - Export'!HS130="","",IF('Paste Data Here - Export'!KO130="Y",'Patient level info'!AA130-'Paste Data Here - Export'!HS130,'Paste Data Here - Export'!KQ130-'Paste Data Here - Export'!HS130)))</f>
        <v/>
      </c>
      <c r="AC130" s="100" t="str">
        <f>IF(E130="Yes","",IF(BPT!C130="Record transferred to this team",AA130-C130-(1/6),""))</f>
        <v/>
      </c>
      <c r="AD130" s="100" t="str">
        <f t="shared" si="13"/>
        <v/>
      </c>
      <c r="AE130" s="100" t="str">
        <f t="shared" si="21"/>
        <v/>
      </c>
      <c r="AF130" s="101" t="str">
        <f>IF(AE130="","",IF(Y130="Died same day","Died same day as arrival",IF(AB130="","Did not stay on SU",IF('Paste Data Here - Export'!HR130="ICH","ICU/CCU/HDU",IF(AB130&gt;AE130,100,100*AB130/AE130)))))</f>
        <v/>
      </c>
      <c r="AG130" s="82" t="str">
        <f>IF(E130="Yes","6 Month Transfer",IF(W130="No","Not locked to discharge/transfer",IF(AF130="Did not stay on SU","Not achieved as did not stay on SU",IF('Patient level info'!A130="","",IF(AND(A130=B130,M130="Achieved",P130="Achieved",AF130&gt;=90,AF130&lt;&gt;"Died same day as arrival"),"Achieved",IF(AND(A130&lt;&gt;B130,AF130&gt;=90,M130="Achieved",P130="Achieved"),"Not directly admitted by this team, but achieved criteria at previous team, and achieved 90% of stay on SU whilst at this team",IF(AF130="ICU/CCU/HDU","Admitted to ICU/CCU/HDU",IF(AF130="Died same day as arrival",AF130,IF(AND(AF130&lt;90,M130="Not achieved",P130="Not achieved"),"Not achieved as not direct to SU within 4h, not seen by a consultant within 14h, and less than 90% of stay on SU",IF(AND(AF130&lt;90,M130="Not achieved",P130="Achieved"),"Not achieved as not direct to SU within 4h and less than 90% of stay on SU",IF(AND(AF130&lt;90,M130="Achieved",P130="Not achieved"),"Not achieved as not seen by a consultant within 14h and less than 90% of stay on SU",IF(AND(AF130&gt;=90,M130="Not achieved",P130="Not achieved"),"Not achieved as not direct to SU within 4h and not seen by a consultant within 14h",IF(AND(AF130&gt;=90,M130="Achieved",P130="Not achieved"),"Not achieved as not seen by a consultant within 14h",IF(AF130&lt;90,"Not achieved as less than 90% of stay on SU","Not achieved as not direct to SU within 4h"))))))))))))))</f>
        <v/>
      </c>
    </row>
    <row r="131" spans="1:33" ht="15" customHeight="1" x14ac:dyDescent="0.25">
      <c r="A131" s="89" t="str">
        <f>IF('Paste Data Here - Export'!A131="","",'Paste Data Here - Export'!A131)</f>
        <v/>
      </c>
      <c r="B131" s="90" t="str">
        <f>IF('Paste Data Here - Export'!B131="","",'Paste Data Here - Export'!B131)</f>
        <v/>
      </c>
      <c r="C131" s="91" t="str">
        <f>IF('Paste Data Here - Export'!AR131="Y",'Paste Data Here - Export'!AS131,IF('Paste Data Here - Export'!C131="","",'Paste Data Here - Export'!BA131))</f>
        <v/>
      </c>
      <c r="D131" s="103" t="str">
        <f>IF(B131="","",IF('Paste Data Here - Export'!A131 ='Paste Data Here - Export'!B131, "Yes", "No"))</f>
        <v/>
      </c>
      <c r="E131" s="103" t="str">
        <f>IF(A131="","",IF(AND('Paste Data Here - Export'!P131="",'Paste Data Here - Export'!Q131&lt;&gt;""),"Yes","No"))</f>
        <v/>
      </c>
      <c r="F131" s="104" t="str">
        <f>IF('Paste Data Here - Export'!A131='Paste Data Here - Export'!B131,C131,IF(W131="No","",IF(E131="Yes","6 Month Transfer",'Paste Data Here - Export'!HP131)))</f>
        <v/>
      </c>
      <c r="G131" s="92" t="str">
        <f>IF(B131="","",IF(OR('Paste Data Here - Export'!KB131="Y",'Paste Data Here - Export'!GE131="Y"),"Yes","No"))</f>
        <v/>
      </c>
      <c r="H131" s="93" t="str">
        <f t="shared" si="14"/>
        <v/>
      </c>
      <c r="I131" s="93" t="str">
        <f t="shared" si="15"/>
        <v/>
      </c>
      <c r="J131" s="93" t="str">
        <f t="shared" si="16"/>
        <v/>
      </c>
      <c r="K131" s="125" t="str">
        <f>IF(OR(C131="",'Paste Data Here - Export'!BD131=""),"",1440*('Paste Data Here - Export'!BD131-C131))</f>
        <v/>
      </c>
      <c r="L131" s="93" t="str">
        <f t="shared" si="17"/>
        <v/>
      </c>
      <c r="M131" s="93" t="str">
        <f>IF(AND(L131="Yes",'Paste Data Here - Export'!BC131="SU",'Paste Data Here - Export'!EJ131&lt;&gt;"Y"),"Achieved",IF('Paste Data Here - Export'!EJ131="Y","Not applicable",(IF(AND('Patient level info'!L131="No",'Paste Data Here - Export'!BC131="SU"),"Not achieved",IF('Paste Data Here - Export'!BC131="ICH","Not applicable",IF(OR('Paste Data Here - Export'!BC131="O",'Paste Data Here - Export'!BC131="MAC"),"Not achieved",""))))))</f>
        <v/>
      </c>
      <c r="N131" s="142" t="str">
        <f>IF(B131="","",IF(OR('Paste Data Here - Export'!GN131="PERS",'Paste Data Here - Export'!GN131="TELEM"),'Paste Data Here - Export'!GK131,IF('Paste Data Here - Export'!GO131="","Not seen in person",'Paste Data Here - Export'!GO131)))</f>
        <v/>
      </c>
      <c r="O131" s="125" t="str">
        <f t="shared" si="18"/>
        <v/>
      </c>
      <c r="P131" s="126" t="str">
        <f t="shared" si="19"/>
        <v/>
      </c>
      <c r="Q131" s="95" t="str">
        <f>IF('Paste Data Here - Export'!CR131=TRUE, "Not imaged",IF('Paste Data Here - Export'!AR131="Y","Inpatient stroke",IF('Paste Data Here - Export'!BA131="","",IF('Paste Data Here - Export'!CR131="TRUE","",1440*('Paste Data Here - Export'!CP131-'Paste Data Here - Export'!BA131)))))</f>
        <v/>
      </c>
      <c r="R131" s="95" t="str">
        <f>IF('Paste Data Here - Export'!CR131=TRUE,"Not imaged",IF(OR(C131="",'Paste Data Here - Export'!CP131=""),"",1440*('Paste Data Here - Export'!CP131-C131)))</f>
        <v/>
      </c>
      <c r="S131" s="93" t="str">
        <f>IF(R131&lt;60.5,"Yes",IF('Paste Data Here - Export'!C131="","","No"))</f>
        <v/>
      </c>
      <c r="T131" s="93" t="str">
        <f t="shared" si="11"/>
        <v/>
      </c>
      <c r="U131" s="94" t="str">
        <f>IF(OR(C131="",'Paste Data Here - Export'!DF131=""),"",1440*('Paste Data Here - Export'!DF131-C131))</f>
        <v/>
      </c>
      <c r="V131" s="96" t="str">
        <f t="shared" si="20"/>
        <v/>
      </c>
      <c r="W131" s="97" t="str">
        <f>IF(B131="","",IF('Paste Data Here - Export'!KI131=TRUE,"Yes",IF('Paste Data Here - Export'!L131="","No","Yes")))</f>
        <v/>
      </c>
      <c r="X131" s="98" t="str">
        <f>IF(E131="Yes","6 Month Transfer",IF(AND(W131="Yes",'Paste Data Here - Export'!KM131="D"),"No",IF('Patient level info'!W131="Yes","Yes","")))</f>
        <v/>
      </c>
      <c r="Y131" s="91" t="str">
        <f t="shared" si="12"/>
        <v/>
      </c>
      <c r="Z131" s="99" t="str">
        <f>IF('Paste Data Here - Export'!KQ131="","",IF('Paste Data Here - Export'!KO131="","",'Paste Data Here - Export'!KN131-'Paste Data Here - Export'!KQ131))</f>
        <v/>
      </c>
      <c r="AA131" s="91" t="str">
        <f>IF(AND(W131="Yes",'Paste Data Here - Export'!KM131="D",'Paste Data Here - Export'!KO131="Y"),'Paste Data Here - Export'!KN131+'Patient level info'!AA$3,IF(AND(W131="Yes",'Paste Data Here - Export'!KM131="D",Z131&lt;0),'Paste Data Here - Export'!KQ131,IF(AND(W131="Yes",'Paste Data Here - Export'!KM131="D"),'Paste Data Here - Export'!KN131,IF(X131="Yes",'Paste Data Here - Export'!KS131,""))))</f>
        <v/>
      </c>
      <c r="AB131" s="100" t="str">
        <f>IF(W131="No","",IF('Paste Data Here - Export'!HS131="","",IF('Paste Data Here - Export'!KO131="Y",'Patient level info'!AA131-'Paste Data Here - Export'!HS131,'Paste Data Here - Export'!KQ131-'Paste Data Here - Export'!HS131)))</f>
        <v/>
      </c>
      <c r="AC131" s="100" t="str">
        <f>IF(E131="Yes","",IF(BPT!C131="Record transferred to this team",AA131-C131-(1/6),""))</f>
        <v/>
      </c>
      <c r="AD131" s="100" t="str">
        <f t="shared" si="13"/>
        <v/>
      </c>
      <c r="AE131" s="100" t="str">
        <f t="shared" si="21"/>
        <v/>
      </c>
      <c r="AF131" s="101" t="str">
        <f>IF(AE131="","",IF(Y131="Died same day","Died same day as arrival",IF(AB131="","Did not stay on SU",IF('Paste Data Here - Export'!HR131="ICH","ICU/CCU/HDU",IF(AB131&gt;AE131,100,100*AB131/AE131)))))</f>
        <v/>
      </c>
      <c r="AG131" s="82" t="str">
        <f>IF(E131="Yes","6 Month Transfer",IF(W131="No","Not locked to discharge/transfer",IF(AF131="Did not stay on SU","Not achieved as did not stay on SU",IF('Patient level info'!A131="","",IF(AND(A131=B131,M131="Achieved",P131="Achieved",AF131&gt;=90,AF131&lt;&gt;"Died same day as arrival"),"Achieved",IF(AND(A131&lt;&gt;B131,AF131&gt;=90,M131="Achieved",P131="Achieved"),"Not directly admitted by this team, but achieved criteria at previous team, and achieved 90% of stay on SU whilst at this team",IF(AF131="ICU/CCU/HDU","Admitted to ICU/CCU/HDU",IF(AF131="Died same day as arrival",AF131,IF(AND(AF131&lt;90,M131="Not achieved",P131="Not achieved"),"Not achieved as not direct to SU within 4h, not seen by a consultant within 14h, and less than 90% of stay on SU",IF(AND(AF131&lt;90,M131="Not achieved",P131="Achieved"),"Not achieved as not direct to SU within 4h and less than 90% of stay on SU",IF(AND(AF131&lt;90,M131="Achieved",P131="Not achieved"),"Not achieved as not seen by a consultant within 14h and less than 90% of stay on SU",IF(AND(AF131&gt;=90,M131="Not achieved",P131="Not achieved"),"Not achieved as not direct to SU within 4h and not seen by a consultant within 14h",IF(AND(AF131&gt;=90,M131="Achieved",P131="Not achieved"),"Not achieved as not seen by a consultant within 14h",IF(AF131&lt;90,"Not achieved as less than 90% of stay on SU","Not achieved as not direct to SU within 4h"))))))))))))))</f>
        <v/>
      </c>
    </row>
    <row r="132" spans="1:33" ht="15" customHeight="1" x14ac:dyDescent="0.25">
      <c r="A132" s="89" t="str">
        <f>IF('Paste Data Here - Export'!A132="","",'Paste Data Here - Export'!A132)</f>
        <v/>
      </c>
      <c r="B132" s="90" t="str">
        <f>IF('Paste Data Here - Export'!B132="","",'Paste Data Here - Export'!B132)</f>
        <v/>
      </c>
      <c r="C132" s="91" t="str">
        <f>IF('Paste Data Here - Export'!AR132="Y",'Paste Data Here - Export'!AS132,IF('Paste Data Here - Export'!C132="","",'Paste Data Here - Export'!BA132))</f>
        <v/>
      </c>
      <c r="D132" s="103" t="str">
        <f>IF(B132="","",IF('Paste Data Here - Export'!A132 ='Paste Data Here - Export'!B132, "Yes", "No"))</f>
        <v/>
      </c>
      <c r="E132" s="103" t="str">
        <f>IF(A132="","",IF(AND('Paste Data Here - Export'!P132="",'Paste Data Here - Export'!Q132&lt;&gt;""),"Yes","No"))</f>
        <v/>
      </c>
      <c r="F132" s="104" t="str">
        <f>IF('Paste Data Here - Export'!A132='Paste Data Here - Export'!B132,C132,IF(W132="No","",IF(E132="Yes","6 Month Transfer",'Paste Data Here - Export'!HP132)))</f>
        <v/>
      </c>
      <c r="G132" s="92" t="str">
        <f>IF(B132="","",IF(OR('Paste Data Here - Export'!KB132="Y",'Paste Data Here - Export'!GE132="Y"),"Yes","No"))</f>
        <v/>
      </c>
      <c r="H132" s="93" t="str">
        <f t="shared" si="14"/>
        <v/>
      </c>
      <c r="I132" s="93" t="str">
        <f t="shared" si="15"/>
        <v/>
      </c>
      <c r="J132" s="93" t="str">
        <f t="shared" si="16"/>
        <v/>
      </c>
      <c r="K132" s="125" t="str">
        <f>IF(OR(C132="",'Paste Data Here - Export'!BD132=""),"",1440*('Paste Data Here - Export'!BD132-C132))</f>
        <v/>
      </c>
      <c r="L132" s="93" t="str">
        <f t="shared" si="17"/>
        <v/>
      </c>
      <c r="M132" s="93" t="str">
        <f>IF(AND(L132="Yes",'Paste Data Here - Export'!BC132="SU",'Paste Data Here - Export'!EJ132&lt;&gt;"Y"),"Achieved",IF('Paste Data Here - Export'!EJ132="Y","Not applicable",(IF(AND('Patient level info'!L132="No",'Paste Data Here - Export'!BC132="SU"),"Not achieved",IF('Paste Data Here - Export'!BC132="ICH","Not applicable",IF(OR('Paste Data Here - Export'!BC132="O",'Paste Data Here - Export'!BC132="MAC"),"Not achieved",""))))))</f>
        <v/>
      </c>
      <c r="N132" s="142" t="str">
        <f>IF(B132="","",IF(OR('Paste Data Here - Export'!GN132="PERS",'Paste Data Here - Export'!GN132="TELEM"),'Paste Data Here - Export'!GK132,IF('Paste Data Here - Export'!GO132="","Not seen in person",'Paste Data Here - Export'!GO132)))</f>
        <v/>
      </c>
      <c r="O132" s="125" t="str">
        <f t="shared" si="18"/>
        <v/>
      </c>
      <c r="P132" s="126" t="str">
        <f t="shared" si="19"/>
        <v/>
      </c>
      <c r="Q132" s="95" t="str">
        <f>IF('Paste Data Here - Export'!CR132=TRUE, "Not imaged",IF('Paste Data Here - Export'!AR132="Y","Inpatient stroke",IF('Paste Data Here - Export'!BA132="","",IF('Paste Data Here - Export'!CR132="TRUE","",1440*('Paste Data Here - Export'!CP132-'Paste Data Here - Export'!BA132)))))</f>
        <v/>
      </c>
      <c r="R132" s="95" t="str">
        <f>IF('Paste Data Here - Export'!CR132=TRUE,"Not imaged",IF(OR(C132="",'Paste Data Here - Export'!CP132=""),"",1440*('Paste Data Here - Export'!CP132-C132)))</f>
        <v/>
      </c>
      <c r="S132" s="93" t="str">
        <f>IF(R132&lt;60.5,"Yes",IF('Paste Data Here - Export'!C132="","","No"))</f>
        <v/>
      </c>
      <c r="T132" s="93" t="str">
        <f t="shared" si="11"/>
        <v/>
      </c>
      <c r="U132" s="94" t="str">
        <f>IF(OR(C132="",'Paste Data Here - Export'!DF132=""),"",1440*('Paste Data Here - Export'!DF132-C132))</f>
        <v/>
      </c>
      <c r="V132" s="96" t="str">
        <f t="shared" si="20"/>
        <v/>
      </c>
      <c r="W132" s="97" t="str">
        <f>IF(B132="","",IF('Paste Data Here - Export'!KI132=TRUE,"Yes",IF('Paste Data Here - Export'!L132="","No","Yes")))</f>
        <v/>
      </c>
      <c r="X132" s="98" t="str">
        <f>IF(E132="Yes","6 Month Transfer",IF(AND(W132="Yes",'Paste Data Here - Export'!KM132="D"),"No",IF('Patient level info'!W132="Yes","Yes","")))</f>
        <v/>
      </c>
      <c r="Y132" s="91" t="str">
        <f t="shared" si="12"/>
        <v/>
      </c>
      <c r="Z132" s="99" t="str">
        <f>IF('Paste Data Here - Export'!KQ132="","",IF('Paste Data Here - Export'!KO132="","",'Paste Data Here - Export'!KN132-'Paste Data Here - Export'!KQ132))</f>
        <v/>
      </c>
      <c r="AA132" s="91" t="str">
        <f>IF(AND(W132="Yes",'Paste Data Here - Export'!KM132="D",'Paste Data Here - Export'!KO132="Y"),'Paste Data Here - Export'!KN132+'Patient level info'!AA$3,IF(AND(W132="Yes",'Paste Data Here - Export'!KM132="D",Z132&lt;0),'Paste Data Here - Export'!KQ132,IF(AND(W132="Yes",'Paste Data Here - Export'!KM132="D"),'Paste Data Here - Export'!KN132,IF(X132="Yes",'Paste Data Here - Export'!KS132,""))))</f>
        <v/>
      </c>
      <c r="AB132" s="100" t="str">
        <f>IF(W132="No","",IF('Paste Data Here - Export'!HS132="","",IF('Paste Data Here - Export'!KO132="Y",'Patient level info'!AA132-'Paste Data Here - Export'!HS132,'Paste Data Here - Export'!KQ132-'Paste Data Here - Export'!HS132)))</f>
        <v/>
      </c>
      <c r="AC132" s="100" t="str">
        <f>IF(E132="Yes","",IF(BPT!C132="Record transferred to this team",AA132-C132-(1/6),""))</f>
        <v/>
      </c>
      <c r="AD132" s="100" t="str">
        <f t="shared" si="13"/>
        <v/>
      </c>
      <c r="AE132" s="100" t="str">
        <f t="shared" si="21"/>
        <v/>
      </c>
      <c r="AF132" s="101" t="str">
        <f>IF(AE132="","",IF(Y132="Died same day","Died same day as arrival",IF(AB132="","Did not stay on SU",IF('Paste Data Here - Export'!HR132="ICH","ICU/CCU/HDU",IF(AB132&gt;AE132,100,100*AB132/AE132)))))</f>
        <v/>
      </c>
      <c r="AG132" s="82" t="str">
        <f>IF(E132="Yes","6 Month Transfer",IF(W132="No","Not locked to discharge/transfer",IF(AF132="Did not stay on SU","Not achieved as did not stay on SU",IF('Patient level info'!A132="","",IF(AND(A132=B132,M132="Achieved",P132="Achieved",AF132&gt;=90,AF132&lt;&gt;"Died same day as arrival"),"Achieved",IF(AND(A132&lt;&gt;B132,AF132&gt;=90,M132="Achieved",P132="Achieved"),"Not directly admitted by this team, but achieved criteria at previous team, and achieved 90% of stay on SU whilst at this team",IF(AF132="ICU/CCU/HDU","Admitted to ICU/CCU/HDU",IF(AF132="Died same day as arrival",AF132,IF(AND(AF132&lt;90,M132="Not achieved",P132="Not achieved"),"Not achieved as not direct to SU within 4h, not seen by a consultant within 14h, and less than 90% of stay on SU",IF(AND(AF132&lt;90,M132="Not achieved",P132="Achieved"),"Not achieved as not direct to SU within 4h and less than 90% of stay on SU",IF(AND(AF132&lt;90,M132="Achieved",P132="Not achieved"),"Not achieved as not seen by a consultant within 14h and less than 90% of stay on SU",IF(AND(AF132&gt;=90,M132="Not achieved",P132="Not achieved"),"Not achieved as not direct to SU within 4h and not seen by a consultant within 14h",IF(AND(AF132&gt;=90,M132="Achieved",P132="Not achieved"),"Not achieved as not seen by a consultant within 14h",IF(AF132&lt;90,"Not achieved as less than 90% of stay on SU","Not achieved as not direct to SU within 4h"))))))))))))))</f>
        <v/>
      </c>
    </row>
    <row r="133" spans="1:33" ht="15" customHeight="1" x14ac:dyDescent="0.25">
      <c r="A133" s="89" t="str">
        <f>IF('Paste Data Here - Export'!A133="","",'Paste Data Here - Export'!A133)</f>
        <v/>
      </c>
      <c r="B133" s="90" t="str">
        <f>IF('Paste Data Here - Export'!B133="","",'Paste Data Here - Export'!B133)</f>
        <v/>
      </c>
      <c r="C133" s="91" t="str">
        <f>IF('Paste Data Here - Export'!AR133="Y",'Paste Data Here - Export'!AS133,IF('Paste Data Here - Export'!C133="","",'Paste Data Here - Export'!BA133))</f>
        <v/>
      </c>
      <c r="D133" s="103" t="str">
        <f>IF(B133="","",IF('Paste Data Here - Export'!A133 ='Paste Data Here - Export'!B133, "Yes", "No"))</f>
        <v/>
      </c>
      <c r="E133" s="103" t="str">
        <f>IF(A133="","",IF(AND('Paste Data Here - Export'!P133="",'Paste Data Here - Export'!Q133&lt;&gt;""),"Yes","No"))</f>
        <v/>
      </c>
      <c r="F133" s="104" t="str">
        <f>IF('Paste Data Here - Export'!A133='Paste Data Here - Export'!B133,C133,IF(W133="No","",IF(E133="Yes","6 Month Transfer",'Paste Data Here - Export'!HP133)))</f>
        <v/>
      </c>
      <c r="G133" s="92" t="str">
        <f>IF(B133="","",IF(OR('Paste Data Here - Export'!KB133="Y",'Paste Data Here - Export'!GE133="Y"),"Yes","No"))</f>
        <v/>
      </c>
      <c r="H133" s="93" t="str">
        <f t="shared" si="14"/>
        <v/>
      </c>
      <c r="I133" s="93" t="str">
        <f t="shared" si="15"/>
        <v/>
      </c>
      <c r="J133" s="93" t="str">
        <f t="shared" si="16"/>
        <v/>
      </c>
      <c r="K133" s="125" t="str">
        <f>IF(OR(C133="",'Paste Data Here - Export'!BD133=""),"",1440*('Paste Data Here - Export'!BD133-C133))</f>
        <v/>
      </c>
      <c r="L133" s="93" t="str">
        <f t="shared" si="17"/>
        <v/>
      </c>
      <c r="M133" s="93" t="str">
        <f>IF(AND(L133="Yes",'Paste Data Here - Export'!BC133="SU",'Paste Data Here - Export'!EJ133&lt;&gt;"Y"),"Achieved",IF('Paste Data Here - Export'!EJ133="Y","Not applicable",(IF(AND('Patient level info'!L133="No",'Paste Data Here - Export'!BC133="SU"),"Not achieved",IF('Paste Data Here - Export'!BC133="ICH","Not applicable",IF(OR('Paste Data Here - Export'!BC133="O",'Paste Data Here - Export'!BC133="MAC"),"Not achieved",""))))))</f>
        <v/>
      </c>
      <c r="N133" s="142" t="str">
        <f>IF(B133="","",IF(OR('Paste Data Here - Export'!GN133="PERS",'Paste Data Here - Export'!GN133="TELEM"),'Paste Data Here - Export'!GK133,IF('Paste Data Here - Export'!GO133="","Not seen in person",'Paste Data Here - Export'!GO133)))</f>
        <v/>
      </c>
      <c r="O133" s="125" t="str">
        <f t="shared" si="18"/>
        <v/>
      </c>
      <c r="P133" s="126" t="str">
        <f t="shared" si="19"/>
        <v/>
      </c>
      <c r="Q133" s="95" t="str">
        <f>IF('Paste Data Here - Export'!CR133=TRUE, "Not imaged",IF('Paste Data Here - Export'!AR133="Y","Inpatient stroke",IF('Paste Data Here - Export'!BA133="","",IF('Paste Data Here - Export'!CR133="TRUE","",1440*('Paste Data Here - Export'!CP133-'Paste Data Here - Export'!BA133)))))</f>
        <v/>
      </c>
      <c r="R133" s="95" t="str">
        <f>IF('Paste Data Here - Export'!CR133=TRUE,"Not imaged",IF(OR(C133="",'Paste Data Here - Export'!CP133=""),"",1440*('Paste Data Here - Export'!CP133-C133)))</f>
        <v/>
      </c>
      <c r="S133" s="93" t="str">
        <f>IF(R133&lt;60.5,"Yes",IF('Paste Data Here - Export'!C133="","","No"))</f>
        <v/>
      </c>
      <c r="T133" s="93" t="str">
        <f t="shared" si="11"/>
        <v/>
      </c>
      <c r="U133" s="94" t="str">
        <f>IF(OR(C133="",'Paste Data Here - Export'!DF133=""),"",1440*('Paste Data Here - Export'!DF133-C133))</f>
        <v/>
      </c>
      <c r="V133" s="96" t="str">
        <f t="shared" si="20"/>
        <v/>
      </c>
      <c r="W133" s="97" t="str">
        <f>IF(B133="","",IF('Paste Data Here - Export'!KI133=TRUE,"Yes",IF('Paste Data Here - Export'!L133="","No","Yes")))</f>
        <v/>
      </c>
      <c r="X133" s="98" t="str">
        <f>IF(E133="Yes","6 Month Transfer",IF(AND(W133="Yes",'Paste Data Here - Export'!KM133="D"),"No",IF('Patient level info'!W133="Yes","Yes","")))</f>
        <v/>
      </c>
      <c r="Y133" s="91" t="str">
        <f t="shared" si="12"/>
        <v/>
      </c>
      <c r="Z133" s="99" t="str">
        <f>IF('Paste Data Here - Export'!KQ133="","",IF('Paste Data Here - Export'!KO133="","",'Paste Data Here - Export'!KN133-'Paste Data Here - Export'!KQ133))</f>
        <v/>
      </c>
      <c r="AA133" s="91" t="str">
        <f>IF(AND(W133="Yes",'Paste Data Here - Export'!KM133="D",'Paste Data Here - Export'!KO133="Y"),'Paste Data Here - Export'!KN133+'Patient level info'!AA$3,IF(AND(W133="Yes",'Paste Data Here - Export'!KM133="D",Z133&lt;0),'Paste Data Here - Export'!KQ133,IF(AND(W133="Yes",'Paste Data Here - Export'!KM133="D"),'Paste Data Here - Export'!KN133,IF(X133="Yes",'Paste Data Here - Export'!KS133,""))))</f>
        <v/>
      </c>
      <c r="AB133" s="100" t="str">
        <f>IF(W133="No","",IF('Paste Data Here - Export'!HS133="","",IF('Paste Data Here - Export'!KO133="Y",'Patient level info'!AA133-'Paste Data Here - Export'!HS133,'Paste Data Here - Export'!KQ133-'Paste Data Here - Export'!HS133)))</f>
        <v/>
      </c>
      <c r="AC133" s="100" t="str">
        <f>IF(E133="Yes","",IF(BPT!C133="Record transferred to this team",AA133-C133-(1/6),""))</f>
        <v/>
      </c>
      <c r="AD133" s="100" t="str">
        <f t="shared" si="13"/>
        <v/>
      </c>
      <c r="AE133" s="100" t="str">
        <f t="shared" si="21"/>
        <v/>
      </c>
      <c r="AF133" s="101" t="str">
        <f>IF(AE133="","",IF(Y133="Died same day","Died same day as arrival",IF(AB133="","Did not stay on SU",IF('Paste Data Here - Export'!HR133="ICH","ICU/CCU/HDU",IF(AB133&gt;AE133,100,100*AB133/AE133)))))</f>
        <v/>
      </c>
      <c r="AG133" s="82" t="str">
        <f>IF(E133="Yes","6 Month Transfer",IF(W133="No","Not locked to discharge/transfer",IF(AF133="Did not stay on SU","Not achieved as did not stay on SU",IF('Patient level info'!A133="","",IF(AND(A133=B133,M133="Achieved",P133="Achieved",AF133&gt;=90,AF133&lt;&gt;"Died same day as arrival"),"Achieved",IF(AND(A133&lt;&gt;B133,AF133&gt;=90,M133="Achieved",P133="Achieved"),"Not directly admitted by this team, but achieved criteria at previous team, and achieved 90% of stay on SU whilst at this team",IF(AF133="ICU/CCU/HDU","Admitted to ICU/CCU/HDU",IF(AF133="Died same day as arrival",AF133,IF(AND(AF133&lt;90,M133="Not achieved",P133="Not achieved"),"Not achieved as not direct to SU within 4h, not seen by a consultant within 14h, and less than 90% of stay on SU",IF(AND(AF133&lt;90,M133="Not achieved",P133="Achieved"),"Not achieved as not direct to SU within 4h and less than 90% of stay on SU",IF(AND(AF133&lt;90,M133="Achieved",P133="Not achieved"),"Not achieved as not seen by a consultant within 14h and less than 90% of stay on SU",IF(AND(AF133&gt;=90,M133="Not achieved",P133="Not achieved"),"Not achieved as not direct to SU within 4h and not seen by a consultant within 14h",IF(AND(AF133&gt;=90,M133="Achieved",P133="Not achieved"),"Not achieved as not seen by a consultant within 14h",IF(AF133&lt;90,"Not achieved as less than 90% of stay on SU","Not achieved as not direct to SU within 4h"))))))))))))))</f>
        <v/>
      </c>
    </row>
    <row r="134" spans="1:33" ht="15" customHeight="1" x14ac:dyDescent="0.25">
      <c r="A134" s="89" t="str">
        <f>IF('Paste Data Here - Export'!A134="","",'Paste Data Here - Export'!A134)</f>
        <v/>
      </c>
      <c r="B134" s="90" t="str">
        <f>IF('Paste Data Here - Export'!B134="","",'Paste Data Here - Export'!B134)</f>
        <v/>
      </c>
      <c r="C134" s="91" t="str">
        <f>IF('Paste Data Here - Export'!AR134="Y",'Paste Data Here - Export'!AS134,IF('Paste Data Here - Export'!C134="","",'Paste Data Here - Export'!BA134))</f>
        <v/>
      </c>
      <c r="D134" s="103" t="str">
        <f>IF(B134="","",IF('Paste Data Here - Export'!A134 ='Paste Data Here - Export'!B134, "Yes", "No"))</f>
        <v/>
      </c>
      <c r="E134" s="103" t="str">
        <f>IF(A134="","",IF(AND('Paste Data Here - Export'!P134="",'Paste Data Here - Export'!Q134&lt;&gt;""),"Yes","No"))</f>
        <v/>
      </c>
      <c r="F134" s="104" t="str">
        <f>IF('Paste Data Here - Export'!A134='Paste Data Here - Export'!B134,C134,IF(W134="No","",IF(E134="Yes","6 Month Transfer",'Paste Data Here - Export'!HP134)))</f>
        <v/>
      </c>
      <c r="G134" s="92" t="str">
        <f>IF(B134="","",IF(OR('Paste Data Here - Export'!KB134="Y",'Paste Data Here - Export'!GE134="Y"),"Yes","No"))</f>
        <v/>
      </c>
      <c r="H134" s="93" t="str">
        <f t="shared" si="14"/>
        <v/>
      </c>
      <c r="I134" s="93" t="str">
        <f t="shared" si="15"/>
        <v/>
      </c>
      <c r="J134" s="93" t="str">
        <f t="shared" si="16"/>
        <v/>
      </c>
      <c r="K134" s="125" t="str">
        <f>IF(OR(C134="",'Paste Data Here - Export'!BD134=""),"",1440*('Paste Data Here - Export'!BD134-C134))</f>
        <v/>
      </c>
      <c r="L134" s="93" t="str">
        <f t="shared" si="17"/>
        <v/>
      </c>
      <c r="M134" s="93" t="str">
        <f>IF(AND(L134="Yes",'Paste Data Here - Export'!BC134="SU",'Paste Data Here - Export'!EJ134&lt;&gt;"Y"),"Achieved",IF('Paste Data Here - Export'!EJ134="Y","Not applicable",(IF(AND('Patient level info'!L134="No",'Paste Data Here - Export'!BC134="SU"),"Not achieved",IF('Paste Data Here - Export'!BC134="ICH","Not applicable",IF(OR('Paste Data Here - Export'!BC134="O",'Paste Data Here - Export'!BC134="MAC"),"Not achieved",""))))))</f>
        <v/>
      </c>
      <c r="N134" s="142" t="str">
        <f>IF(B134="","",IF(OR('Paste Data Here - Export'!GN134="PERS",'Paste Data Here - Export'!GN134="TELEM"),'Paste Data Here - Export'!GK134,IF('Paste Data Here - Export'!GO134="","Not seen in person",'Paste Data Here - Export'!GO134)))</f>
        <v/>
      </c>
      <c r="O134" s="125" t="str">
        <f t="shared" si="18"/>
        <v/>
      </c>
      <c r="P134" s="126" t="str">
        <f t="shared" si="19"/>
        <v/>
      </c>
      <c r="Q134" s="95" t="str">
        <f>IF('Paste Data Here - Export'!CR134=TRUE, "Not imaged",IF('Paste Data Here - Export'!AR134="Y","Inpatient stroke",IF('Paste Data Here - Export'!BA134="","",IF('Paste Data Here - Export'!CR134="TRUE","",1440*('Paste Data Here - Export'!CP134-'Paste Data Here - Export'!BA134)))))</f>
        <v/>
      </c>
      <c r="R134" s="95" t="str">
        <f>IF('Paste Data Here - Export'!CR134=TRUE,"Not imaged",IF(OR(C134="",'Paste Data Here - Export'!CP134=""),"",1440*('Paste Data Here - Export'!CP134-C134)))</f>
        <v/>
      </c>
      <c r="S134" s="93" t="str">
        <f>IF(R134&lt;60.5,"Yes",IF('Paste Data Here - Export'!C134="","","No"))</f>
        <v/>
      </c>
      <c r="T134" s="93" t="str">
        <f t="shared" ref="T134:T197" si="22">IF(B134="","",IF(R134&lt;720.5,"Yes","No"))</f>
        <v/>
      </c>
      <c r="U134" s="94" t="str">
        <f>IF(OR(C134="",'Paste Data Here - Export'!DF134=""),"",1440*('Paste Data Here - Export'!DF134-C134))</f>
        <v/>
      </c>
      <c r="V134" s="96" t="str">
        <f t="shared" si="20"/>
        <v/>
      </c>
      <c r="W134" s="97" t="str">
        <f>IF(B134="","",IF('Paste Data Here - Export'!KI134=TRUE,"Yes",IF('Paste Data Here - Export'!L134="","No","Yes")))</f>
        <v/>
      </c>
      <c r="X134" s="98" t="str">
        <f>IF(E134="Yes","6 Month Transfer",IF(AND(W134="Yes",'Paste Data Here - Export'!KM134="D"),"No",IF('Patient level info'!W134="Yes","Yes","")))</f>
        <v/>
      </c>
      <c r="Y134" s="91" t="str">
        <f t="shared" ref="Y134:Y197" si="23">IF(E134="Yes","",IF(X134="","",IF(X134="Yes","Alive",IF(AND(DAY(AA134)-DAY(F134)=0,AA134-F134&lt;2),"Died same day","Died different day"))))</f>
        <v/>
      </c>
      <c r="Z134" s="99" t="str">
        <f>IF('Paste Data Here - Export'!KQ134="","",IF('Paste Data Here - Export'!KO134="","",'Paste Data Here - Export'!KN134-'Paste Data Here - Export'!KQ134))</f>
        <v/>
      </c>
      <c r="AA134" s="91" t="str">
        <f>IF(AND(W134="Yes",'Paste Data Here - Export'!KM134="D",'Paste Data Here - Export'!KO134="Y"),'Paste Data Here - Export'!KN134+'Patient level info'!AA$3,IF(AND(W134="Yes",'Paste Data Here - Export'!KM134="D",Z134&lt;0),'Paste Data Here - Export'!KQ134,IF(AND(W134="Yes",'Paste Data Here - Export'!KM134="D"),'Paste Data Here - Export'!KN134,IF(X134="Yes",'Paste Data Here - Export'!KS134,""))))</f>
        <v/>
      </c>
      <c r="AB134" s="100" t="str">
        <f>IF(W134="No","",IF('Paste Data Here - Export'!HS134="","",IF('Paste Data Here - Export'!KO134="Y",'Patient level info'!AA134-'Paste Data Here - Export'!HS134,'Paste Data Here - Export'!KQ134-'Paste Data Here - Export'!HS134)))</f>
        <v/>
      </c>
      <c r="AC134" s="100" t="str">
        <f>IF(E134="Yes","",IF(BPT!C134="Record transferred to this team",AA134-C134-(1/6),""))</f>
        <v/>
      </c>
      <c r="AD134" s="100" t="str">
        <f t="shared" ref="AD134:AD197" si="24">IF(AA134="","",AA134-F134)</f>
        <v/>
      </c>
      <c r="AE134" s="100" t="str">
        <f t="shared" si="21"/>
        <v/>
      </c>
      <c r="AF134" s="101" t="str">
        <f>IF(AE134="","",IF(Y134="Died same day","Died same day as arrival",IF(AB134="","Did not stay on SU",IF('Paste Data Here - Export'!HR134="ICH","ICU/CCU/HDU",IF(AB134&gt;AE134,100,100*AB134/AE134)))))</f>
        <v/>
      </c>
      <c r="AG134" s="82" t="str">
        <f>IF(E134="Yes","6 Month Transfer",IF(W134="No","Not locked to discharge/transfer",IF(AF134="Did not stay on SU","Not achieved as did not stay on SU",IF('Patient level info'!A134="","",IF(AND(A134=B134,M134="Achieved",P134="Achieved",AF134&gt;=90,AF134&lt;&gt;"Died same day as arrival"),"Achieved",IF(AND(A134&lt;&gt;B134,AF134&gt;=90,M134="Achieved",P134="Achieved"),"Not directly admitted by this team, but achieved criteria at previous team, and achieved 90% of stay on SU whilst at this team",IF(AF134="ICU/CCU/HDU","Admitted to ICU/CCU/HDU",IF(AF134="Died same day as arrival",AF134,IF(AND(AF134&lt;90,M134="Not achieved",P134="Not achieved"),"Not achieved as not direct to SU within 4h, not seen by a consultant within 14h, and less than 90% of stay on SU",IF(AND(AF134&lt;90,M134="Not achieved",P134="Achieved"),"Not achieved as not direct to SU within 4h and less than 90% of stay on SU",IF(AND(AF134&lt;90,M134="Achieved",P134="Not achieved"),"Not achieved as not seen by a consultant within 14h and less than 90% of stay on SU",IF(AND(AF134&gt;=90,M134="Not achieved",P134="Not achieved"),"Not achieved as not direct to SU within 4h and not seen by a consultant within 14h",IF(AND(AF134&gt;=90,M134="Achieved",P134="Not achieved"),"Not achieved as not seen by a consultant within 14h",IF(AF134&lt;90,"Not achieved as less than 90% of stay on SU","Not achieved as not direct to SU within 4h"))))))))))))))</f>
        <v/>
      </c>
    </row>
    <row r="135" spans="1:33" ht="15" customHeight="1" x14ac:dyDescent="0.25">
      <c r="A135" s="89" t="str">
        <f>IF('Paste Data Here - Export'!A135="","",'Paste Data Here - Export'!A135)</f>
        <v/>
      </c>
      <c r="B135" s="90" t="str">
        <f>IF('Paste Data Here - Export'!B135="","",'Paste Data Here - Export'!B135)</f>
        <v/>
      </c>
      <c r="C135" s="91" t="str">
        <f>IF('Paste Data Here - Export'!AR135="Y",'Paste Data Here - Export'!AS135,IF('Paste Data Here - Export'!C135="","",'Paste Data Here - Export'!BA135))</f>
        <v/>
      </c>
      <c r="D135" s="103" t="str">
        <f>IF(B135="","",IF('Paste Data Here - Export'!A135 ='Paste Data Here - Export'!B135, "Yes", "No"))</f>
        <v/>
      </c>
      <c r="E135" s="103" t="str">
        <f>IF(A135="","",IF(AND('Paste Data Here - Export'!P135="",'Paste Data Here - Export'!Q135&lt;&gt;""),"Yes","No"))</f>
        <v/>
      </c>
      <c r="F135" s="104" t="str">
        <f>IF('Paste Data Here - Export'!A135='Paste Data Here - Export'!B135,C135,IF(W135="No","",IF(E135="Yes","6 Month Transfer",'Paste Data Here - Export'!HP135)))</f>
        <v/>
      </c>
      <c r="G135" s="92" t="str">
        <f>IF(B135="","",IF(OR('Paste Data Here - Export'!KB135="Y",'Paste Data Here - Export'!GE135="Y"),"Yes","No"))</f>
        <v/>
      </c>
      <c r="H135" s="93" t="str">
        <f t="shared" ref="H135:H198" si="25">IF(F135="","",(TEXT(F135,"ddd")))</f>
        <v/>
      </c>
      <c r="I135" s="93" t="str">
        <f t="shared" ref="I135:I198" si="26">IF(F135="","",(TEXT(F135,"h")))</f>
        <v/>
      </c>
      <c r="J135" s="93" t="str">
        <f t="shared" ref="J135:J198" si="27">IF(F135="","",IF(OR(H135="Sat",H135="Sun",I135="18",I135="19",I135="20",I135="21",I135="22",I135="23",I135="0",I135="1",I135="2",I135="3",I135="4",I135="5",I135="6",I135="7"),"Out of hours","In hours"))</f>
        <v/>
      </c>
      <c r="K135" s="125" t="str">
        <f>IF(OR(C135="",'Paste Data Here - Export'!BD135=""),"",1440*('Paste Data Here - Export'!BD135-C135))</f>
        <v/>
      </c>
      <c r="L135" s="93" t="str">
        <f t="shared" ref="L135:L198" si="28">IF(B135="","",IF(K135="","No",IF(K135&lt;240.5,"Yes","No")))</f>
        <v/>
      </c>
      <c r="M135" s="93" t="str">
        <f>IF(AND(L135="Yes",'Paste Data Here - Export'!BC135="SU",'Paste Data Here - Export'!EJ135&lt;&gt;"Y"),"Achieved",IF('Paste Data Here - Export'!EJ135="Y","Not applicable",(IF(AND('Patient level info'!L135="No",'Paste Data Here - Export'!BC135="SU"),"Not achieved",IF('Paste Data Here - Export'!BC135="ICH","Not applicable",IF(OR('Paste Data Here - Export'!BC135="O",'Paste Data Here - Export'!BC135="MAC"),"Not achieved",""))))))</f>
        <v/>
      </c>
      <c r="N135" s="142" t="str">
        <f>IF(B135="","",IF(OR('Paste Data Here - Export'!GN135="PERS",'Paste Data Here - Export'!GN135="TELEM"),'Paste Data Here - Export'!GK135,IF('Paste Data Here - Export'!GO135="","Not seen in person",'Paste Data Here - Export'!GO135)))</f>
        <v/>
      </c>
      <c r="O135" s="125" t="str">
        <f t="shared" ref="O135:O198" si="29">IF(C135="","",IF(N135="Not seen in person","Not seen within 72h",1440*(N135-C135)))</f>
        <v/>
      </c>
      <c r="P135" s="126" t="str">
        <f t="shared" ref="P135:P198" si="30">IF(C135="","",IF(O135="Not seen within 72h","Not achieved",IF(O135&lt;840.5,"Achieved","Not achieved")))</f>
        <v/>
      </c>
      <c r="Q135" s="95" t="str">
        <f>IF('Paste Data Here - Export'!CR135=TRUE, "Not imaged",IF('Paste Data Here - Export'!AR135="Y","Inpatient stroke",IF('Paste Data Here - Export'!BA135="","",IF('Paste Data Here - Export'!CR135="TRUE","",1440*('Paste Data Here - Export'!CP135-'Paste Data Here - Export'!BA135)))))</f>
        <v/>
      </c>
      <c r="R135" s="95" t="str">
        <f>IF('Paste Data Here - Export'!CR135=TRUE,"Not imaged",IF(OR(C135="",'Paste Data Here - Export'!CP135=""),"",1440*('Paste Data Here - Export'!CP135-C135)))</f>
        <v/>
      </c>
      <c r="S135" s="93" t="str">
        <f>IF(R135&lt;60.5,"Yes",IF('Paste Data Here - Export'!C135="","","No"))</f>
        <v/>
      </c>
      <c r="T135" s="93" t="str">
        <f t="shared" si="22"/>
        <v/>
      </c>
      <c r="U135" s="94" t="str">
        <f>IF(OR(C135="",'Paste Data Here - Export'!DF135=""),"",1440*('Paste Data Here - Export'!DF135-C135))</f>
        <v/>
      </c>
      <c r="V135" s="96" t="str">
        <f t="shared" ref="V135:V198" si="31">IF(U135="","",IF(U135&lt;60.5,"Yes","No"))</f>
        <v/>
      </c>
      <c r="W135" s="97" t="str">
        <f>IF(B135="","",IF('Paste Data Here - Export'!KI135=TRUE,"Yes",IF('Paste Data Here - Export'!L135="","No","Yes")))</f>
        <v/>
      </c>
      <c r="X135" s="98" t="str">
        <f>IF(E135="Yes","6 Month Transfer",IF(AND(W135="Yes",'Paste Data Here - Export'!KM135="D"),"No",IF('Patient level info'!W135="Yes","Yes","")))</f>
        <v/>
      </c>
      <c r="Y135" s="91" t="str">
        <f t="shared" si="23"/>
        <v/>
      </c>
      <c r="Z135" s="99" t="str">
        <f>IF('Paste Data Here - Export'!KQ135="","",IF('Paste Data Here - Export'!KO135="","",'Paste Data Here - Export'!KN135-'Paste Data Here - Export'!KQ135))</f>
        <v/>
      </c>
      <c r="AA135" s="91" t="str">
        <f>IF(AND(W135="Yes",'Paste Data Here - Export'!KM135="D",'Paste Data Here - Export'!KO135="Y"),'Paste Data Here - Export'!KN135+'Patient level info'!AA$3,IF(AND(W135="Yes",'Paste Data Here - Export'!KM135="D",Z135&lt;0),'Paste Data Here - Export'!KQ135,IF(AND(W135="Yes",'Paste Data Here - Export'!KM135="D"),'Paste Data Here - Export'!KN135,IF(X135="Yes",'Paste Data Here - Export'!KS135,""))))</f>
        <v/>
      </c>
      <c r="AB135" s="100" t="str">
        <f>IF(W135="No","",IF('Paste Data Here - Export'!HS135="","",IF('Paste Data Here - Export'!KO135="Y",'Patient level info'!AA135-'Paste Data Here - Export'!HS135,'Paste Data Here - Export'!KQ135-'Paste Data Here - Export'!HS135)))</f>
        <v/>
      </c>
      <c r="AC135" s="100" t="str">
        <f>IF(E135="Yes","",IF(BPT!C135="Record transferred to this team",AA135-C135-(1/6),""))</f>
        <v/>
      </c>
      <c r="AD135" s="100" t="str">
        <f t="shared" si="24"/>
        <v/>
      </c>
      <c r="AE135" s="100" t="str">
        <f t="shared" ref="AE135:AE198" si="32">IF(AD135="","",AD135-(1/6))</f>
        <v/>
      </c>
      <c r="AF135" s="101" t="str">
        <f>IF(AE135="","",IF(Y135="Died same day","Died same day as arrival",IF(AB135="","Did not stay on SU",IF('Paste Data Here - Export'!HR135="ICH","ICU/CCU/HDU",IF(AB135&gt;AE135,100,100*AB135/AE135)))))</f>
        <v/>
      </c>
      <c r="AG135" s="82" t="str">
        <f>IF(E135="Yes","6 Month Transfer",IF(W135="No","Not locked to discharge/transfer",IF(AF135="Did not stay on SU","Not achieved as did not stay on SU",IF('Patient level info'!A135="","",IF(AND(A135=B135,M135="Achieved",P135="Achieved",AF135&gt;=90,AF135&lt;&gt;"Died same day as arrival"),"Achieved",IF(AND(A135&lt;&gt;B135,AF135&gt;=90,M135="Achieved",P135="Achieved"),"Not directly admitted by this team, but achieved criteria at previous team, and achieved 90% of stay on SU whilst at this team",IF(AF135="ICU/CCU/HDU","Admitted to ICU/CCU/HDU",IF(AF135="Died same day as arrival",AF135,IF(AND(AF135&lt;90,M135="Not achieved",P135="Not achieved"),"Not achieved as not direct to SU within 4h, not seen by a consultant within 14h, and less than 90% of stay on SU",IF(AND(AF135&lt;90,M135="Not achieved",P135="Achieved"),"Not achieved as not direct to SU within 4h and less than 90% of stay on SU",IF(AND(AF135&lt;90,M135="Achieved",P135="Not achieved"),"Not achieved as not seen by a consultant within 14h and less than 90% of stay on SU",IF(AND(AF135&gt;=90,M135="Not achieved",P135="Not achieved"),"Not achieved as not direct to SU within 4h and not seen by a consultant within 14h",IF(AND(AF135&gt;=90,M135="Achieved",P135="Not achieved"),"Not achieved as not seen by a consultant within 14h",IF(AF135&lt;90,"Not achieved as less than 90% of stay on SU","Not achieved as not direct to SU within 4h"))))))))))))))</f>
        <v/>
      </c>
    </row>
    <row r="136" spans="1:33" ht="15" customHeight="1" x14ac:dyDescent="0.25">
      <c r="A136" s="89" t="str">
        <f>IF('Paste Data Here - Export'!A136="","",'Paste Data Here - Export'!A136)</f>
        <v/>
      </c>
      <c r="B136" s="90" t="str">
        <f>IF('Paste Data Here - Export'!B136="","",'Paste Data Here - Export'!B136)</f>
        <v/>
      </c>
      <c r="C136" s="91" t="str">
        <f>IF('Paste Data Here - Export'!AR136="Y",'Paste Data Here - Export'!AS136,IF('Paste Data Here - Export'!C136="","",'Paste Data Here - Export'!BA136))</f>
        <v/>
      </c>
      <c r="D136" s="103" t="str">
        <f>IF(B136="","",IF('Paste Data Here - Export'!A136 ='Paste Data Here - Export'!B136, "Yes", "No"))</f>
        <v/>
      </c>
      <c r="E136" s="103" t="str">
        <f>IF(A136="","",IF(AND('Paste Data Here - Export'!P136="",'Paste Data Here - Export'!Q136&lt;&gt;""),"Yes","No"))</f>
        <v/>
      </c>
      <c r="F136" s="104" t="str">
        <f>IF('Paste Data Here - Export'!A136='Paste Data Here - Export'!B136,C136,IF(W136="No","",IF(E136="Yes","6 Month Transfer",'Paste Data Here - Export'!HP136)))</f>
        <v/>
      </c>
      <c r="G136" s="92" t="str">
        <f>IF(B136="","",IF(OR('Paste Data Here - Export'!KB136="Y",'Paste Data Here - Export'!GE136="Y"),"Yes","No"))</f>
        <v/>
      </c>
      <c r="H136" s="93" t="str">
        <f t="shared" si="25"/>
        <v/>
      </c>
      <c r="I136" s="93" t="str">
        <f t="shared" si="26"/>
        <v/>
      </c>
      <c r="J136" s="93" t="str">
        <f t="shared" si="27"/>
        <v/>
      </c>
      <c r="K136" s="125" t="str">
        <f>IF(OR(C136="",'Paste Data Here - Export'!BD136=""),"",1440*('Paste Data Here - Export'!BD136-C136))</f>
        <v/>
      </c>
      <c r="L136" s="93" t="str">
        <f t="shared" si="28"/>
        <v/>
      </c>
      <c r="M136" s="93" t="str">
        <f>IF(AND(L136="Yes",'Paste Data Here - Export'!BC136="SU",'Paste Data Here - Export'!EJ136&lt;&gt;"Y"),"Achieved",IF('Paste Data Here - Export'!EJ136="Y","Not applicable",(IF(AND('Patient level info'!L136="No",'Paste Data Here - Export'!BC136="SU"),"Not achieved",IF('Paste Data Here - Export'!BC136="ICH","Not applicable",IF(OR('Paste Data Here - Export'!BC136="O",'Paste Data Here - Export'!BC136="MAC"),"Not achieved",""))))))</f>
        <v/>
      </c>
      <c r="N136" s="142" t="str">
        <f>IF(B136="","",IF(OR('Paste Data Here - Export'!GN136="PERS",'Paste Data Here - Export'!GN136="TELEM"),'Paste Data Here - Export'!GK136,IF('Paste Data Here - Export'!GO136="","Not seen in person",'Paste Data Here - Export'!GO136)))</f>
        <v/>
      </c>
      <c r="O136" s="125" t="str">
        <f t="shared" si="29"/>
        <v/>
      </c>
      <c r="P136" s="126" t="str">
        <f t="shared" si="30"/>
        <v/>
      </c>
      <c r="Q136" s="95" t="str">
        <f>IF('Paste Data Here - Export'!CR136=TRUE, "Not imaged",IF('Paste Data Here - Export'!AR136="Y","Inpatient stroke",IF('Paste Data Here - Export'!BA136="","",IF('Paste Data Here - Export'!CR136="TRUE","",1440*('Paste Data Here - Export'!CP136-'Paste Data Here - Export'!BA136)))))</f>
        <v/>
      </c>
      <c r="R136" s="95" t="str">
        <f>IF('Paste Data Here - Export'!CR136=TRUE,"Not imaged",IF(OR(C136="",'Paste Data Here - Export'!CP136=""),"",1440*('Paste Data Here - Export'!CP136-C136)))</f>
        <v/>
      </c>
      <c r="S136" s="93" t="str">
        <f>IF(R136&lt;60.5,"Yes",IF('Paste Data Here - Export'!C136="","","No"))</f>
        <v/>
      </c>
      <c r="T136" s="93" t="str">
        <f t="shared" si="22"/>
        <v/>
      </c>
      <c r="U136" s="94" t="str">
        <f>IF(OR(C136="",'Paste Data Here - Export'!DF136=""),"",1440*('Paste Data Here - Export'!DF136-C136))</f>
        <v/>
      </c>
      <c r="V136" s="96" t="str">
        <f t="shared" si="31"/>
        <v/>
      </c>
      <c r="W136" s="97" t="str">
        <f>IF(B136="","",IF('Paste Data Here - Export'!KI136=TRUE,"Yes",IF('Paste Data Here - Export'!L136="","No","Yes")))</f>
        <v/>
      </c>
      <c r="X136" s="98" t="str">
        <f>IF(E136="Yes","6 Month Transfer",IF(AND(W136="Yes",'Paste Data Here - Export'!KM136="D"),"No",IF('Patient level info'!W136="Yes","Yes","")))</f>
        <v/>
      </c>
      <c r="Y136" s="91" t="str">
        <f t="shared" si="23"/>
        <v/>
      </c>
      <c r="Z136" s="99" t="str">
        <f>IF('Paste Data Here - Export'!KQ136="","",IF('Paste Data Here - Export'!KO136="","",'Paste Data Here - Export'!KN136-'Paste Data Here - Export'!KQ136))</f>
        <v/>
      </c>
      <c r="AA136" s="91" t="str">
        <f>IF(AND(W136="Yes",'Paste Data Here - Export'!KM136="D",'Paste Data Here - Export'!KO136="Y"),'Paste Data Here - Export'!KN136+'Patient level info'!AA$3,IF(AND(W136="Yes",'Paste Data Here - Export'!KM136="D",Z136&lt;0),'Paste Data Here - Export'!KQ136,IF(AND(W136="Yes",'Paste Data Here - Export'!KM136="D"),'Paste Data Here - Export'!KN136,IF(X136="Yes",'Paste Data Here - Export'!KS136,""))))</f>
        <v/>
      </c>
      <c r="AB136" s="100" t="str">
        <f>IF(W136="No","",IF('Paste Data Here - Export'!HS136="","",IF('Paste Data Here - Export'!KO136="Y",'Patient level info'!AA136-'Paste Data Here - Export'!HS136,'Paste Data Here - Export'!KQ136-'Paste Data Here - Export'!HS136)))</f>
        <v/>
      </c>
      <c r="AC136" s="100" t="str">
        <f>IF(E136="Yes","",IF(BPT!C136="Record transferred to this team",AA136-C136-(1/6),""))</f>
        <v/>
      </c>
      <c r="AD136" s="100" t="str">
        <f t="shared" si="24"/>
        <v/>
      </c>
      <c r="AE136" s="100" t="str">
        <f t="shared" si="32"/>
        <v/>
      </c>
      <c r="AF136" s="101" t="str">
        <f>IF(AE136="","",IF(Y136="Died same day","Died same day as arrival",IF(AB136="","Did not stay on SU",IF('Paste Data Here - Export'!HR136="ICH","ICU/CCU/HDU",IF(AB136&gt;AE136,100,100*AB136/AE136)))))</f>
        <v/>
      </c>
      <c r="AG136" s="82" t="str">
        <f>IF(E136="Yes","6 Month Transfer",IF(W136="No","Not locked to discharge/transfer",IF(AF136="Did not stay on SU","Not achieved as did not stay on SU",IF('Patient level info'!A136="","",IF(AND(A136=B136,M136="Achieved",P136="Achieved",AF136&gt;=90,AF136&lt;&gt;"Died same day as arrival"),"Achieved",IF(AND(A136&lt;&gt;B136,AF136&gt;=90,M136="Achieved",P136="Achieved"),"Not directly admitted by this team, but achieved criteria at previous team, and achieved 90% of stay on SU whilst at this team",IF(AF136="ICU/CCU/HDU","Admitted to ICU/CCU/HDU",IF(AF136="Died same day as arrival",AF136,IF(AND(AF136&lt;90,M136="Not achieved",P136="Not achieved"),"Not achieved as not direct to SU within 4h, not seen by a consultant within 14h, and less than 90% of stay on SU",IF(AND(AF136&lt;90,M136="Not achieved",P136="Achieved"),"Not achieved as not direct to SU within 4h and less than 90% of stay on SU",IF(AND(AF136&lt;90,M136="Achieved",P136="Not achieved"),"Not achieved as not seen by a consultant within 14h and less than 90% of stay on SU",IF(AND(AF136&gt;=90,M136="Not achieved",P136="Not achieved"),"Not achieved as not direct to SU within 4h and not seen by a consultant within 14h",IF(AND(AF136&gt;=90,M136="Achieved",P136="Not achieved"),"Not achieved as not seen by a consultant within 14h",IF(AF136&lt;90,"Not achieved as less than 90% of stay on SU","Not achieved as not direct to SU within 4h"))))))))))))))</f>
        <v/>
      </c>
    </row>
    <row r="137" spans="1:33" ht="15" customHeight="1" x14ac:dyDescent="0.25">
      <c r="A137" s="89" t="str">
        <f>IF('Paste Data Here - Export'!A137="","",'Paste Data Here - Export'!A137)</f>
        <v/>
      </c>
      <c r="B137" s="90" t="str">
        <f>IF('Paste Data Here - Export'!B137="","",'Paste Data Here - Export'!B137)</f>
        <v/>
      </c>
      <c r="C137" s="91" t="str">
        <f>IF('Paste Data Here - Export'!AR137="Y",'Paste Data Here - Export'!AS137,IF('Paste Data Here - Export'!C137="","",'Paste Data Here - Export'!BA137))</f>
        <v/>
      </c>
      <c r="D137" s="103" t="str">
        <f>IF(B137="","",IF('Paste Data Here - Export'!A137 ='Paste Data Here - Export'!B137, "Yes", "No"))</f>
        <v/>
      </c>
      <c r="E137" s="103" t="str">
        <f>IF(A137="","",IF(AND('Paste Data Here - Export'!P137="",'Paste Data Here - Export'!Q137&lt;&gt;""),"Yes","No"))</f>
        <v/>
      </c>
      <c r="F137" s="104" t="str">
        <f>IF('Paste Data Here - Export'!A137='Paste Data Here - Export'!B137,C137,IF(W137="No","",IF(E137="Yes","6 Month Transfer",'Paste Data Here - Export'!HP137)))</f>
        <v/>
      </c>
      <c r="G137" s="92" t="str">
        <f>IF(B137="","",IF(OR('Paste Data Here - Export'!KB137="Y",'Paste Data Here - Export'!GE137="Y"),"Yes","No"))</f>
        <v/>
      </c>
      <c r="H137" s="93" t="str">
        <f t="shared" si="25"/>
        <v/>
      </c>
      <c r="I137" s="93" t="str">
        <f t="shared" si="26"/>
        <v/>
      </c>
      <c r="J137" s="93" t="str">
        <f t="shared" si="27"/>
        <v/>
      </c>
      <c r="K137" s="125" t="str">
        <f>IF(OR(C137="",'Paste Data Here - Export'!BD137=""),"",1440*('Paste Data Here - Export'!BD137-C137))</f>
        <v/>
      </c>
      <c r="L137" s="93" t="str">
        <f t="shared" si="28"/>
        <v/>
      </c>
      <c r="M137" s="93" t="str">
        <f>IF(AND(L137="Yes",'Paste Data Here - Export'!BC137="SU",'Paste Data Here - Export'!EJ137&lt;&gt;"Y"),"Achieved",IF('Paste Data Here - Export'!EJ137="Y","Not applicable",(IF(AND('Patient level info'!L137="No",'Paste Data Here - Export'!BC137="SU"),"Not achieved",IF('Paste Data Here - Export'!BC137="ICH","Not applicable",IF(OR('Paste Data Here - Export'!BC137="O",'Paste Data Here - Export'!BC137="MAC"),"Not achieved",""))))))</f>
        <v/>
      </c>
      <c r="N137" s="142" t="str">
        <f>IF(B137="","",IF(OR('Paste Data Here - Export'!GN137="PERS",'Paste Data Here - Export'!GN137="TELEM"),'Paste Data Here - Export'!GK137,IF('Paste Data Here - Export'!GO137="","Not seen in person",'Paste Data Here - Export'!GO137)))</f>
        <v/>
      </c>
      <c r="O137" s="125" t="str">
        <f t="shared" si="29"/>
        <v/>
      </c>
      <c r="P137" s="126" t="str">
        <f t="shared" si="30"/>
        <v/>
      </c>
      <c r="Q137" s="95" t="str">
        <f>IF('Paste Data Here - Export'!CR137=TRUE, "Not imaged",IF('Paste Data Here - Export'!AR137="Y","Inpatient stroke",IF('Paste Data Here - Export'!BA137="","",IF('Paste Data Here - Export'!CR137="TRUE","",1440*('Paste Data Here - Export'!CP137-'Paste Data Here - Export'!BA137)))))</f>
        <v/>
      </c>
      <c r="R137" s="95" t="str">
        <f>IF('Paste Data Here - Export'!CR137=TRUE,"Not imaged",IF(OR(C137="",'Paste Data Here - Export'!CP137=""),"",1440*('Paste Data Here - Export'!CP137-C137)))</f>
        <v/>
      </c>
      <c r="S137" s="93" t="str">
        <f>IF(R137&lt;60.5,"Yes",IF('Paste Data Here - Export'!C137="","","No"))</f>
        <v/>
      </c>
      <c r="T137" s="93" t="str">
        <f t="shared" si="22"/>
        <v/>
      </c>
      <c r="U137" s="94" t="str">
        <f>IF(OR(C137="",'Paste Data Here - Export'!DF137=""),"",1440*('Paste Data Here - Export'!DF137-C137))</f>
        <v/>
      </c>
      <c r="V137" s="96" t="str">
        <f t="shared" si="31"/>
        <v/>
      </c>
      <c r="W137" s="97" t="str">
        <f>IF(B137="","",IF('Paste Data Here - Export'!KI137=TRUE,"Yes",IF('Paste Data Here - Export'!L137="","No","Yes")))</f>
        <v/>
      </c>
      <c r="X137" s="98" t="str">
        <f>IF(E137="Yes","6 Month Transfer",IF(AND(W137="Yes",'Paste Data Here - Export'!KM137="D"),"No",IF('Patient level info'!W137="Yes","Yes","")))</f>
        <v/>
      </c>
      <c r="Y137" s="91" t="str">
        <f t="shared" si="23"/>
        <v/>
      </c>
      <c r="Z137" s="99" t="str">
        <f>IF('Paste Data Here - Export'!KQ137="","",IF('Paste Data Here - Export'!KO137="","",'Paste Data Here - Export'!KN137-'Paste Data Here - Export'!KQ137))</f>
        <v/>
      </c>
      <c r="AA137" s="91" t="str">
        <f>IF(AND(W137="Yes",'Paste Data Here - Export'!KM137="D",'Paste Data Here - Export'!KO137="Y"),'Paste Data Here - Export'!KN137+'Patient level info'!AA$3,IF(AND(W137="Yes",'Paste Data Here - Export'!KM137="D",Z137&lt;0),'Paste Data Here - Export'!KQ137,IF(AND(W137="Yes",'Paste Data Here - Export'!KM137="D"),'Paste Data Here - Export'!KN137,IF(X137="Yes",'Paste Data Here - Export'!KS137,""))))</f>
        <v/>
      </c>
      <c r="AB137" s="100" t="str">
        <f>IF(W137="No","",IF('Paste Data Here - Export'!HS137="","",IF('Paste Data Here - Export'!KO137="Y",'Patient level info'!AA137-'Paste Data Here - Export'!HS137,'Paste Data Here - Export'!KQ137-'Paste Data Here - Export'!HS137)))</f>
        <v/>
      </c>
      <c r="AC137" s="100" t="str">
        <f>IF(E137="Yes","",IF(BPT!C137="Record transferred to this team",AA137-C137-(1/6),""))</f>
        <v/>
      </c>
      <c r="AD137" s="100" t="str">
        <f t="shared" si="24"/>
        <v/>
      </c>
      <c r="AE137" s="100" t="str">
        <f t="shared" si="32"/>
        <v/>
      </c>
      <c r="AF137" s="101" t="str">
        <f>IF(AE137="","",IF(Y137="Died same day","Died same day as arrival",IF(AB137="","Did not stay on SU",IF('Paste Data Here - Export'!HR137="ICH","ICU/CCU/HDU",IF(AB137&gt;AE137,100,100*AB137/AE137)))))</f>
        <v/>
      </c>
      <c r="AG137" s="82" t="str">
        <f>IF(E137="Yes","6 Month Transfer",IF(W137="No","Not locked to discharge/transfer",IF(AF137="Did not stay on SU","Not achieved as did not stay on SU",IF('Patient level info'!A137="","",IF(AND(A137=B137,M137="Achieved",P137="Achieved",AF137&gt;=90,AF137&lt;&gt;"Died same day as arrival"),"Achieved",IF(AND(A137&lt;&gt;B137,AF137&gt;=90,M137="Achieved",P137="Achieved"),"Not directly admitted by this team, but achieved criteria at previous team, and achieved 90% of stay on SU whilst at this team",IF(AF137="ICU/CCU/HDU","Admitted to ICU/CCU/HDU",IF(AF137="Died same day as arrival",AF137,IF(AND(AF137&lt;90,M137="Not achieved",P137="Not achieved"),"Not achieved as not direct to SU within 4h, not seen by a consultant within 14h, and less than 90% of stay on SU",IF(AND(AF137&lt;90,M137="Not achieved",P137="Achieved"),"Not achieved as not direct to SU within 4h and less than 90% of stay on SU",IF(AND(AF137&lt;90,M137="Achieved",P137="Not achieved"),"Not achieved as not seen by a consultant within 14h and less than 90% of stay on SU",IF(AND(AF137&gt;=90,M137="Not achieved",P137="Not achieved"),"Not achieved as not direct to SU within 4h and not seen by a consultant within 14h",IF(AND(AF137&gt;=90,M137="Achieved",P137="Not achieved"),"Not achieved as not seen by a consultant within 14h",IF(AF137&lt;90,"Not achieved as less than 90% of stay on SU","Not achieved as not direct to SU within 4h"))))))))))))))</f>
        <v/>
      </c>
    </row>
    <row r="138" spans="1:33" ht="15" customHeight="1" x14ac:dyDescent="0.25">
      <c r="A138" s="89" t="str">
        <f>IF('Paste Data Here - Export'!A138="","",'Paste Data Here - Export'!A138)</f>
        <v/>
      </c>
      <c r="B138" s="90" t="str">
        <f>IF('Paste Data Here - Export'!B138="","",'Paste Data Here - Export'!B138)</f>
        <v/>
      </c>
      <c r="C138" s="91" t="str">
        <f>IF('Paste Data Here - Export'!AR138="Y",'Paste Data Here - Export'!AS138,IF('Paste Data Here - Export'!C138="","",'Paste Data Here - Export'!BA138))</f>
        <v/>
      </c>
      <c r="D138" s="103" t="str">
        <f>IF(B138="","",IF('Paste Data Here - Export'!A138 ='Paste Data Here - Export'!B138, "Yes", "No"))</f>
        <v/>
      </c>
      <c r="E138" s="103" t="str">
        <f>IF(A138="","",IF(AND('Paste Data Here - Export'!P138="",'Paste Data Here - Export'!Q138&lt;&gt;""),"Yes","No"))</f>
        <v/>
      </c>
      <c r="F138" s="104" t="str">
        <f>IF('Paste Data Here - Export'!A138='Paste Data Here - Export'!B138,C138,IF(W138="No","",IF(E138="Yes","6 Month Transfer",'Paste Data Here - Export'!HP138)))</f>
        <v/>
      </c>
      <c r="G138" s="92" t="str">
        <f>IF(B138="","",IF(OR('Paste Data Here - Export'!KB138="Y",'Paste Data Here - Export'!GE138="Y"),"Yes","No"))</f>
        <v/>
      </c>
      <c r="H138" s="93" t="str">
        <f t="shared" si="25"/>
        <v/>
      </c>
      <c r="I138" s="93" t="str">
        <f t="shared" si="26"/>
        <v/>
      </c>
      <c r="J138" s="93" t="str">
        <f t="shared" si="27"/>
        <v/>
      </c>
      <c r="K138" s="125" t="str">
        <f>IF(OR(C138="",'Paste Data Here - Export'!BD138=""),"",1440*('Paste Data Here - Export'!BD138-C138))</f>
        <v/>
      </c>
      <c r="L138" s="93" t="str">
        <f t="shared" si="28"/>
        <v/>
      </c>
      <c r="M138" s="93" t="str">
        <f>IF(AND(L138="Yes",'Paste Data Here - Export'!BC138="SU",'Paste Data Here - Export'!EJ138&lt;&gt;"Y"),"Achieved",IF('Paste Data Here - Export'!EJ138="Y","Not applicable",(IF(AND('Patient level info'!L138="No",'Paste Data Here - Export'!BC138="SU"),"Not achieved",IF('Paste Data Here - Export'!BC138="ICH","Not applicable",IF(OR('Paste Data Here - Export'!BC138="O",'Paste Data Here - Export'!BC138="MAC"),"Not achieved",""))))))</f>
        <v/>
      </c>
      <c r="N138" s="142" t="str">
        <f>IF(B138="","",IF(OR('Paste Data Here - Export'!GN138="PERS",'Paste Data Here - Export'!GN138="TELEM"),'Paste Data Here - Export'!GK138,IF('Paste Data Here - Export'!GO138="","Not seen in person",'Paste Data Here - Export'!GO138)))</f>
        <v/>
      </c>
      <c r="O138" s="125" t="str">
        <f t="shared" si="29"/>
        <v/>
      </c>
      <c r="P138" s="126" t="str">
        <f t="shared" si="30"/>
        <v/>
      </c>
      <c r="Q138" s="95" t="str">
        <f>IF('Paste Data Here - Export'!CR138=TRUE, "Not imaged",IF('Paste Data Here - Export'!AR138="Y","Inpatient stroke",IF('Paste Data Here - Export'!BA138="","",IF('Paste Data Here - Export'!CR138="TRUE","",1440*('Paste Data Here - Export'!CP138-'Paste Data Here - Export'!BA138)))))</f>
        <v/>
      </c>
      <c r="R138" s="95" t="str">
        <f>IF('Paste Data Here - Export'!CR138=TRUE,"Not imaged",IF(OR(C138="",'Paste Data Here - Export'!CP138=""),"",1440*('Paste Data Here - Export'!CP138-C138)))</f>
        <v/>
      </c>
      <c r="S138" s="93" t="str">
        <f>IF(R138&lt;60.5,"Yes",IF('Paste Data Here - Export'!C138="","","No"))</f>
        <v/>
      </c>
      <c r="T138" s="93" t="str">
        <f t="shared" si="22"/>
        <v/>
      </c>
      <c r="U138" s="94" t="str">
        <f>IF(OR(C138="",'Paste Data Here - Export'!DF138=""),"",1440*('Paste Data Here - Export'!DF138-C138))</f>
        <v/>
      </c>
      <c r="V138" s="96" t="str">
        <f t="shared" si="31"/>
        <v/>
      </c>
      <c r="W138" s="97" t="str">
        <f>IF(B138="","",IF('Paste Data Here - Export'!KI138=TRUE,"Yes",IF('Paste Data Here - Export'!L138="","No","Yes")))</f>
        <v/>
      </c>
      <c r="X138" s="98" t="str">
        <f>IF(E138="Yes","6 Month Transfer",IF(AND(W138="Yes",'Paste Data Here - Export'!KM138="D"),"No",IF('Patient level info'!W138="Yes","Yes","")))</f>
        <v/>
      </c>
      <c r="Y138" s="91" t="str">
        <f t="shared" si="23"/>
        <v/>
      </c>
      <c r="Z138" s="99" t="str">
        <f>IF('Paste Data Here - Export'!KQ138="","",IF('Paste Data Here - Export'!KO138="","",'Paste Data Here - Export'!KN138-'Paste Data Here - Export'!KQ138))</f>
        <v/>
      </c>
      <c r="AA138" s="91" t="str">
        <f>IF(AND(W138="Yes",'Paste Data Here - Export'!KM138="D",'Paste Data Here - Export'!KO138="Y"),'Paste Data Here - Export'!KN138+'Patient level info'!AA$3,IF(AND(W138="Yes",'Paste Data Here - Export'!KM138="D",Z138&lt;0),'Paste Data Here - Export'!KQ138,IF(AND(W138="Yes",'Paste Data Here - Export'!KM138="D"),'Paste Data Here - Export'!KN138,IF(X138="Yes",'Paste Data Here - Export'!KS138,""))))</f>
        <v/>
      </c>
      <c r="AB138" s="100" t="str">
        <f>IF(W138="No","",IF('Paste Data Here - Export'!HS138="","",IF('Paste Data Here - Export'!KO138="Y",'Patient level info'!AA138-'Paste Data Here - Export'!HS138,'Paste Data Here - Export'!KQ138-'Paste Data Here - Export'!HS138)))</f>
        <v/>
      </c>
      <c r="AC138" s="100" t="str">
        <f>IF(E138="Yes","",IF(BPT!C138="Record transferred to this team",AA138-C138-(1/6),""))</f>
        <v/>
      </c>
      <c r="AD138" s="100" t="str">
        <f t="shared" si="24"/>
        <v/>
      </c>
      <c r="AE138" s="100" t="str">
        <f t="shared" si="32"/>
        <v/>
      </c>
      <c r="AF138" s="101" t="str">
        <f>IF(AE138="","",IF(Y138="Died same day","Died same day as arrival",IF(AB138="","Did not stay on SU",IF('Paste Data Here - Export'!HR138="ICH","ICU/CCU/HDU",IF(AB138&gt;AE138,100,100*AB138/AE138)))))</f>
        <v/>
      </c>
      <c r="AG138" s="82" t="str">
        <f>IF(E138="Yes","6 Month Transfer",IF(W138="No","Not locked to discharge/transfer",IF(AF138="Did not stay on SU","Not achieved as did not stay on SU",IF('Patient level info'!A138="","",IF(AND(A138=B138,M138="Achieved",P138="Achieved",AF138&gt;=90,AF138&lt;&gt;"Died same day as arrival"),"Achieved",IF(AND(A138&lt;&gt;B138,AF138&gt;=90,M138="Achieved",P138="Achieved"),"Not directly admitted by this team, but achieved criteria at previous team, and achieved 90% of stay on SU whilst at this team",IF(AF138="ICU/CCU/HDU","Admitted to ICU/CCU/HDU",IF(AF138="Died same day as arrival",AF138,IF(AND(AF138&lt;90,M138="Not achieved",P138="Not achieved"),"Not achieved as not direct to SU within 4h, not seen by a consultant within 14h, and less than 90% of stay on SU",IF(AND(AF138&lt;90,M138="Not achieved",P138="Achieved"),"Not achieved as not direct to SU within 4h and less than 90% of stay on SU",IF(AND(AF138&lt;90,M138="Achieved",P138="Not achieved"),"Not achieved as not seen by a consultant within 14h and less than 90% of stay on SU",IF(AND(AF138&gt;=90,M138="Not achieved",P138="Not achieved"),"Not achieved as not direct to SU within 4h and not seen by a consultant within 14h",IF(AND(AF138&gt;=90,M138="Achieved",P138="Not achieved"),"Not achieved as not seen by a consultant within 14h",IF(AF138&lt;90,"Not achieved as less than 90% of stay on SU","Not achieved as not direct to SU within 4h"))))))))))))))</f>
        <v/>
      </c>
    </row>
    <row r="139" spans="1:33" ht="15" customHeight="1" x14ac:dyDescent="0.25">
      <c r="A139" s="89" t="str">
        <f>IF('Paste Data Here - Export'!A139="","",'Paste Data Here - Export'!A139)</f>
        <v/>
      </c>
      <c r="B139" s="90" t="str">
        <f>IF('Paste Data Here - Export'!B139="","",'Paste Data Here - Export'!B139)</f>
        <v/>
      </c>
      <c r="C139" s="91" t="str">
        <f>IF('Paste Data Here - Export'!AR139="Y",'Paste Data Here - Export'!AS139,IF('Paste Data Here - Export'!C139="","",'Paste Data Here - Export'!BA139))</f>
        <v/>
      </c>
      <c r="D139" s="103" t="str">
        <f>IF(B139="","",IF('Paste Data Here - Export'!A139 ='Paste Data Here - Export'!B139, "Yes", "No"))</f>
        <v/>
      </c>
      <c r="E139" s="103" t="str">
        <f>IF(A139="","",IF(AND('Paste Data Here - Export'!P139="",'Paste Data Here - Export'!Q139&lt;&gt;""),"Yes","No"))</f>
        <v/>
      </c>
      <c r="F139" s="104" t="str">
        <f>IF('Paste Data Here - Export'!A139='Paste Data Here - Export'!B139,C139,IF(W139="No","",IF(E139="Yes","6 Month Transfer",'Paste Data Here - Export'!HP139)))</f>
        <v/>
      </c>
      <c r="G139" s="92" t="str">
        <f>IF(B139="","",IF(OR('Paste Data Here - Export'!KB139="Y",'Paste Data Here - Export'!GE139="Y"),"Yes","No"))</f>
        <v/>
      </c>
      <c r="H139" s="93" t="str">
        <f t="shared" si="25"/>
        <v/>
      </c>
      <c r="I139" s="93" t="str">
        <f t="shared" si="26"/>
        <v/>
      </c>
      <c r="J139" s="93" t="str">
        <f t="shared" si="27"/>
        <v/>
      </c>
      <c r="K139" s="125" t="str">
        <f>IF(OR(C139="",'Paste Data Here - Export'!BD139=""),"",1440*('Paste Data Here - Export'!BD139-C139))</f>
        <v/>
      </c>
      <c r="L139" s="93" t="str">
        <f t="shared" si="28"/>
        <v/>
      </c>
      <c r="M139" s="93" t="str">
        <f>IF(AND(L139="Yes",'Paste Data Here - Export'!BC139="SU",'Paste Data Here - Export'!EJ139&lt;&gt;"Y"),"Achieved",IF('Paste Data Here - Export'!EJ139="Y","Not applicable",(IF(AND('Patient level info'!L139="No",'Paste Data Here - Export'!BC139="SU"),"Not achieved",IF('Paste Data Here - Export'!BC139="ICH","Not applicable",IF(OR('Paste Data Here - Export'!BC139="O",'Paste Data Here - Export'!BC139="MAC"),"Not achieved",""))))))</f>
        <v/>
      </c>
      <c r="N139" s="142" t="str">
        <f>IF(B139="","",IF(OR('Paste Data Here - Export'!GN139="PERS",'Paste Data Here - Export'!GN139="TELEM"),'Paste Data Here - Export'!GK139,IF('Paste Data Here - Export'!GO139="","Not seen in person",'Paste Data Here - Export'!GO139)))</f>
        <v/>
      </c>
      <c r="O139" s="125" t="str">
        <f t="shared" si="29"/>
        <v/>
      </c>
      <c r="P139" s="126" t="str">
        <f t="shared" si="30"/>
        <v/>
      </c>
      <c r="Q139" s="95" t="str">
        <f>IF('Paste Data Here - Export'!CR139=TRUE, "Not imaged",IF('Paste Data Here - Export'!AR139="Y","Inpatient stroke",IF('Paste Data Here - Export'!BA139="","",IF('Paste Data Here - Export'!CR139="TRUE","",1440*('Paste Data Here - Export'!CP139-'Paste Data Here - Export'!BA139)))))</f>
        <v/>
      </c>
      <c r="R139" s="95" t="str">
        <f>IF('Paste Data Here - Export'!CR139=TRUE,"Not imaged",IF(OR(C139="",'Paste Data Here - Export'!CP139=""),"",1440*('Paste Data Here - Export'!CP139-C139)))</f>
        <v/>
      </c>
      <c r="S139" s="93" t="str">
        <f>IF(R139&lt;60.5,"Yes",IF('Paste Data Here - Export'!C139="","","No"))</f>
        <v/>
      </c>
      <c r="T139" s="93" t="str">
        <f t="shared" si="22"/>
        <v/>
      </c>
      <c r="U139" s="94" t="str">
        <f>IF(OR(C139="",'Paste Data Here - Export'!DF139=""),"",1440*('Paste Data Here - Export'!DF139-C139))</f>
        <v/>
      </c>
      <c r="V139" s="96" t="str">
        <f t="shared" si="31"/>
        <v/>
      </c>
      <c r="W139" s="97" t="str">
        <f>IF(B139="","",IF('Paste Data Here - Export'!KI139=TRUE,"Yes",IF('Paste Data Here - Export'!L139="","No","Yes")))</f>
        <v/>
      </c>
      <c r="X139" s="98" t="str">
        <f>IF(E139="Yes","6 Month Transfer",IF(AND(W139="Yes",'Paste Data Here - Export'!KM139="D"),"No",IF('Patient level info'!W139="Yes","Yes","")))</f>
        <v/>
      </c>
      <c r="Y139" s="91" t="str">
        <f t="shared" si="23"/>
        <v/>
      </c>
      <c r="Z139" s="99" t="str">
        <f>IF('Paste Data Here - Export'!KQ139="","",IF('Paste Data Here - Export'!KO139="","",'Paste Data Here - Export'!KN139-'Paste Data Here - Export'!KQ139))</f>
        <v/>
      </c>
      <c r="AA139" s="91" t="str">
        <f>IF(AND(W139="Yes",'Paste Data Here - Export'!KM139="D",'Paste Data Here - Export'!KO139="Y"),'Paste Data Here - Export'!KN139+'Patient level info'!AA$3,IF(AND(W139="Yes",'Paste Data Here - Export'!KM139="D",Z139&lt;0),'Paste Data Here - Export'!KQ139,IF(AND(W139="Yes",'Paste Data Here - Export'!KM139="D"),'Paste Data Here - Export'!KN139,IF(X139="Yes",'Paste Data Here - Export'!KS139,""))))</f>
        <v/>
      </c>
      <c r="AB139" s="100" t="str">
        <f>IF(W139="No","",IF('Paste Data Here - Export'!HS139="","",IF('Paste Data Here - Export'!KO139="Y",'Patient level info'!AA139-'Paste Data Here - Export'!HS139,'Paste Data Here - Export'!KQ139-'Paste Data Here - Export'!HS139)))</f>
        <v/>
      </c>
      <c r="AC139" s="100" t="str">
        <f>IF(E139="Yes","",IF(BPT!C139="Record transferred to this team",AA139-C139-(1/6),""))</f>
        <v/>
      </c>
      <c r="AD139" s="100" t="str">
        <f t="shared" si="24"/>
        <v/>
      </c>
      <c r="AE139" s="100" t="str">
        <f t="shared" si="32"/>
        <v/>
      </c>
      <c r="AF139" s="101" t="str">
        <f>IF(AE139="","",IF(Y139="Died same day","Died same day as arrival",IF(AB139="","Did not stay on SU",IF('Paste Data Here - Export'!HR139="ICH","ICU/CCU/HDU",IF(AB139&gt;AE139,100,100*AB139/AE139)))))</f>
        <v/>
      </c>
      <c r="AG139" s="82" t="str">
        <f>IF(E139="Yes","6 Month Transfer",IF(W139="No","Not locked to discharge/transfer",IF(AF139="Did not stay on SU","Not achieved as did not stay on SU",IF('Patient level info'!A139="","",IF(AND(A139=B139,M139="Achieved",P139="Achieved",AF139&gt;=90,AF139&lt;&gt;"Died same day as arrival"),"Achieved",IF(AND(A139&lt;&gt;B139,AF139&gt;=90,M139="Achieved",P139="Achieved"),"Not directly admitted by this team, but achieved criteria at previous team, and achieved 90% of stay on SU whilst at this team",IF(AF139="ICU/CCU/HDU","Admitted to ICU/CCU/HDU",IF(AF139="Died same day as arrival",AF139,IF(AND(AF139&lt;90,M139="Not achieved",P139="Not achieved"),"Not achieved as not direct to SU within 4h, not seen by a consultant within 14h, and less than 90% of stay on SU",IF(AND(AF139&lt;90,M139="Not achieved",P139="Achieved"),"Not achieved as not direct to SU within 4h and less than 90% of stay on SU",IF(AND(AF139&lt;90,M139="Achieved",P139="Not achieved"),"Not achieved as not seen by a consultant within 14h and less than 90% of stay on SU",IF(AND(AF139&gt;=90,M139="Not achieved",P139="Not achieved"),"Not achieved as not direct to SU within 4h and not seen by a consultant within 14h",IF(AND(AF139&gt;=90,M139="Achieved",P139="Not achieved"),"Not achieved as not seen by a consultant within 14h",IF(AF139&lt;90,"Not achieved as less than 90% of stay on SU","Not achieved as not direct to SU within 4h"))))))))))))))</f>
        <v/>
      </c>
    </row>
    <row r="140" spans="1:33" ht="15" customHeight="1" x14ac:dyDescent="0.25">
      <c r="A140" s="89" t="str">
        <f>IF('Paste Data Here - Export'!A140="","",'Paste Data Here - Export'!A140)</f>
        <v/>
      </c>
      <c r="B140" s="90" t="str">
        <f>IF('Paste Data Here - Export'!B140="","",'Paste Data Here - Export'!B140)</f>
        <v/>
      </c>
      <c r="C140" s="91" t="str">
        <f>IF('Paste Data Here - Export'!AR140="Y",'Paste Data Here - Export'!AS140,IF('Paste Data Here - Export'!C140="","",'Paste Data Here - Export'!BA140))</f>
        <v/>
      </c>
      <c r="D140" s="103" t="str">
        <f>IF(B140="","",IF('Paste Data Here - Export'!A140 ='Paste Data Here - Export'!B140, "Yes", "No"))</f>
        <v/>
      </c>
      <c r="E140" s="103" t="str">
        <f>IF(A140="","",IF(AND('Paste Data Here - Export'!P140="",'Paste Data Here - Export'!Q140&lt;&gt;""),"Yes","No"))</f>
        <v/>
      </c>
      <c r="F140" s="104" t="str">
        <f>IF('Paste Data Here - Export'!A140='Paste Data Here - Export'!B140,C140,IF(W140="No","",IF(E140="Yes","6 Month Transfer",'Paste Data Here - Export'!HP140)))</f>
        <v/>
      </c>
      <c r="G140" s="92" t="str">
        <f>IF(B140="","",IF(OR('Paste Data Here - Export'!KB140="Y",'Paste Data Here - Export'!GE140="Y"),"Yes","No"))</f>
        <v/>
      </c>
      <c r="H140" s="93" t="str">
        <f t="shared" si="25"/>
        <v/>
      </c>
      <c r="I140" s="93" t="str">
        <f t="shared" si="26"/>
        <v/>
      </c>
      <c r="J140" s="93" t="str">
        <f t="shared" si="27"/>
        <v/>
      </c>
      <c r="K140" s="125" t="str">
        <f>IF(OR(C140="",'Paste Data Here - Export'!BD140=""),"",1440*('Paste Data Here - Export'!BD140-C140))</f>
        <v/>
      </c>
      <c r="L140" s="93" t="str">
        <f t="shared" si="28"/>
        <v/>
      </c>
      <c r="M140" s="93" t="str">
        <f>IF(AND(L140="Yes",'Paste Data Here - Export'!BC140="SU",'Paste Data Here - Export'!EJ140&lt;&gt;"Y"),"Achieved",IF('Paste Data Here - Export'!EJ140="Y","Not applicable",(IF(AND('Patient level info'!L140="No",'Paste Data Here - Export'!BC140="SU"),"Not achieved",IF('Paste Data Here - Export'!BC140="ICH","Not applicable",IF(OR('Paste Data Here - Export'!BC140="O",'Paste Data Here - Export'!BC140="MAC"),"Not achieved",""))))))</f>
        <v/>
      </c>
      <c r="N140" s="142" t="str">
        <f>IF(B140="","",IF(OR('Paste Data Here - Export'!GN140="PERS",'Paste Data Here - Export'!GN140="TELEM"),'Paste Data Here - Export'!GK140,IF('Paste Data Here - Export'!GO140="","Not seen in person",'Paste Data Here - Export'!GO140)))</f>
        <v/>
      </c>
      <c r="O140" s="125" t="str">
        <f t="shared" si="29"/>
        <v/>
      </c>
      <c r="P140" s="126" t="str">
        <f t="shared" si="30"/>
        <v/>
      </c>
      <c r="Q140" s="95" t="str">
        <f>IF('Paste Data Here - Export'!CR140=TRUE, "Not imaged",IF('Paste Data Here - Export'!AR140="Y","Inpatient stroke",IF('Paste Data Here - Export'!BA140="","",IF('Paste Data Here - Export'!CR140="TRUE","",1440*('Paste Data Here - Export'!CP140-'Paste Data Here - Export'!BA140)))))</f>
        <v/>
      </c>
      <c r="R140" s="95" t="str">
        <f>IF('Paste Data Here - Export'!CR140=TRUE,"Not imaged",IF(OR(C140="",'Paste Data Here - Export'!CP140=""),"",1440*('Paste Data Here - Export'!CP140-C140)))</f>
        <v/>
      </c>
      <c r="S140" s="93" t="str">
        <f>IF(R140&lt;60.5,"Yes",IF('Paste Data Here - Export'!C140="","","No"))</f>
        <v/>
      </c>
      <c r="T140" s="93" t="str">
        <f t="shared" si="22"/>
        <v/>
      </c>
      <c r="U140" s="94" t="str">
        <f>IF(OR(C140="",'Paste Data Here - Export'!DF140=""),"",1440*('Paste Data Here - Export'!DF140-C140))</f>
        <v/>
      </c>
      <c r="V140" s="96" t="str">
        <f t="shared" si="31"/>
        <v/>
      </c>
      <c r="W140" s="97" t="str">
        <f>IF(B140="","",IF('Paste Data Here - Export'!KI140=TRUE,"Yes",IF('Paste Data Here - Export'!L140="","No","Yes")))</f>
        <v/>
      </c>
      <c r="X140" s="98" t="str">
        <f>IF(E140="Yes","6 Month Transfer",IF(AND(W140="Yes",'Paste Data Here - Export'!KM140="D"),"No",IF('Patient level info'!W140="Yes","Yes","")))</f>
        <v/>
      </c>
      <c r="Y140" s="91" t="str">
        <f t="shared" si="23"/>
        <v/>
      </c>
      <c r="Z140" s="99" t="str">
        <f>IF('Paste Data Here - Export'!KQ140="","",IF('Paste Data Here - Export'!KO140="","",'Paste Data Here - Export'!KN140-'Paste Data Here - Export'!KQ140))</f>
        <v/>
      </c>
      <c r="AA140" s="91" t="str">
        <f>IF(AND(W140="Yes",'Paste Data Here - Export'!KM140="D",'Paste Data Here - Export'!KO140="Y"),'Paste Data Here - Export'!KN140+'Patient level info'!AA$3,IF(AND(W140="Yes",'Paste Data Here - Export'!KM140="D",Z140&lt;0),'Paste Data Here - Export'!KQ140,IF(AND(W140="Yes",'Paste Data Here - Export'!KM140="D"),'Paste Data Here - Export'!KN140,IF(X140="Yes",'Paste Data Here - Export'!KS140,""))))</f>
        <v/>
      </c>
      <c r="AB140" s="100" t="str">
        <f>IF(W140="No","",IF('Paste Data Here - Export'!HS140="","",IF('Paste Data Here - Export'!KO140="Y",'Patient level info'!AA140-'Paste Data Here - Export'!HS140,'Paste Data Here - Export'!KQ140-'Paste Data Here - Export'!HS140)))</f>
        <v/>
      </c>
      <c r="AC140" s="100" t="str">
        <f>IF(E140="Yes","",IF(BPT!C140="Record transferred to this team",AA140-C140-(1/6),""))</f>
        <v/>
      </c>
      <c r="AD140" s="100" t="str">
        <f t="shared" si="24"/>
        <v/>
      </c>
      <c r="AE140" s="100" t="str">
        <f t="shared" si="32"/>
        <v/>
      </c>
      <c r="AF140" s="101" t="str">
        <f>IF(AE140="","",IF(Y140="Died same day","Died same day as arrival",IF(AB140="","Did not stay on SU",IF('Paste Data Here - Export'!HR140="ICH","ICU/CCU/HDU",IF(AB140&gt;AE140,100,100*AB140/AE140)))))</f>
        <v/>
      </c>
      <c r="AG140" s="82" t="str">
        <f>IF(E140="Yes","6 Month Transfer",IF(W140="No","Not locked to discharge/transfer",IF(AF140="Did not stay on SU","Not achieved as did not stay on SU",IF('Patient level info'!A140="","",IF(AND(A140=B140,M140="Achieved",P140="Achieved",AF140&gt;=90,AF140&lt;&gt;"Died same day as arrival"),"Achieved",IF(AND(A140&lt;&gt;B140,AF140&gt;=90,M140="Achieved",P140="Achieved"),"Not directly admitted by this team, but achieved criteria at previous team, and achieved 90% of stay on SU whilst at this team",IF(AF140="ICU/CCU/HDU","Admitted to ICU/CCU/HDU",IF(AF140="Died same day as arrival",AF140,IF(AND(AF140&lt;90,M140="Not achieved",P140="Not achieved"),"Not achieved as not direct to SU within 4h, not seen by a consultant within 14h, and less than 90% of stay on SU",IF(AND(AF140&lt;90,M140="Not achieved",P140="Achieved"),"Not achieved as not direct to SU within 4h and less than 90% of stay on SU",IF(AND(AF140&lt;90,M140="Achieved",P140="Not achieved"),"Not achieved as not seen by a consultant within 14h and less than 90% of stay on SU",IF(AND(AF140&gt;=90,M140="Not achieved",P140="Not achieved"),"Not achieved as not direct to SU within 4h and not seen by a consultant within 14h",IF(AND(AF140&gt;=90,M140="Achieved",P140="Not achieved"),"Not achieved as not seen by a consultant within 14h",IF(AF140&lt;90,"Not achieved as less than 90% of stay on SU","Not achieved as not direct to SU within 4h"))))))))))))))</f>
        <v/>
      </c>
    </row>
    <row r="141" spans="1:33" ht="15" customHeight="1" x14ac:dyDescent="0.25">
      <c r="A141" s="89" t="str">
        <f>IF('Paste Data Here - Export'!A141="","",'Paste Data Here - Export'!A141)</f>
        <v/>
      </c>
      <c r="B141" s="90" t="str">
        <f>IF('Paste Data Here - Export'!B141="","",'Paste Data Here - Export'!B141)</f>
        <v/>
      </c>
      <c r="C141" s="91" t="str">
        <f>IF('Paste Data Here - Export'!AR141="Y",'Paste Data Here - Export'!AS141,IF('Paste Data Here - Export'!C141="","",'Paste Data Here - Export'!BA141))</f>
        <v/>
      </c>
      <c r="D141" s="103" t="str">
        <f>IF(B141="","",IF('Paste Data Here - Export'!A141 ='Paste Data Here - Export'!B141, "Yes", "No"))</f>
        <v/>
      </c>
      <c r="E141" s="103" t="str">
        <f>IF(A141="","",IF(AND('Paste Data Here - Export'!P141="",'Paste Data Here - Export'!Q141&lt;&gt;""),"Yes","No"))</f>
        <v/>
      </c>
      <c r="F141" s="104" t="str">
        <f>IF('Paste Data Here - Export'!A141='Paste Data Here - Export'!B141,C141,IF(W141="No","",IF(E141="Yes","6 Month Transfer",'Paste Data Here - Export'!HP141)))</f>
        <v/>
      </c>
      <c r="G141" s="92" t="str">
        <f>IF(B141="","",IF(OR('Paste Data Here - Export'!KB141="Y",'Paste Data Here - Export'!GE141="Y"),"Yes","No"))</f>
        <v/>
      </c>
      <c r="H141" s="93" t="str">
        <f t="shared" si="25"/>
        <v/>
      </c>
      <c r="I141" s="93" t="str">
        <f t="shared" si="26"/>
        <v/>
      </c>
      <c r="J141" s="93" t="str">
        <f t="shared" si="27"/>
        <v/>
      </c>
      <c r="K141" s="125" t="str">
        <f>IF(OR(C141="",'Paste Data Here - Export'!BD141=""),"",1440*('Paste Data Here - Export'!BD141-C141))</f>
        <v/>
      </c>
      <c r="L141" s="93" t="str">
        <f t="shared" si="28"/>
        <v/>
      </c>
      <c r="M141" s="93" t="str">
        <f>IF(AND(L141="Yes",'Paste Data Here - Export'!BC141="SU",'Paste Data Here - Export'!EJ141&lt;&gt;"Y"),"Achieved",IF('Paste Data Here - Export'!EJ141="Y","Not applicable",(IF(AND('Patient level info'!L141="No",'Paste Data Here - Export'!BC141="SU"),"Not achieved",IF('Paste Data Here - Export'!BC141="ICH","Not applicable",IF(OR('Paste Data Here - Export'!BC141="O",'Paste Data Here - Export'!BC141="MAC"),"Not achieved",""))))))</f>
        <v/>
      </c>
      <c r="N141" s="142" t="str">
        <f>IF(B141="","",IF(OR('Paste Data Here - Export'!GN141="PERS",'Paste Data Here - Export'!GN141="TELEM"),'Paste Data Here - Export'!GK141,IF('Paste Data Here - Export'!GO141="","Not seen in person",'Paste Data Here - Export'!GO141)))</f>
        <v/>
      </c>
      <c r="O141" s="125" t="str">
        <f t="shared" si="29"/>
        <v/>
      </c>
      <c r="P141" s="126" t="str">
        <f t="shared" si="30"/>
        <v/>
      </c>
      <c r="Q141" s="95" t="str">
        <f>IF('Paste Data Here - Export'!CR141=TRUE, "Not imaged",IF('Paste Data Here - Export'!AR141="Y","Inpatient stroke",IF('Paste Data Here - Export'!BA141="","",IF('Paste Data Here - Export'!CR141="TRUE","",1440*('Paste Data Here - Export'!CP141-'Paste Data Here - Export'!BA141)))))</f>
        <v/>
      </c>
      <c r="R141" s="95" t="str">
        <f>IF('Paste Data Here - Export'!CR141=TRUE,"Not imaged",IF(OR(C141="",'Paste Data Here - Export'!CP141=""),"",1440*('Paste Data Here - Export'!CP141-C141)))</f>
        <v/>
      </c>
      <c r="S141" s="93" t="str">
        <f>IF(R141&lt;60.5,"Yes",IF('Paste Data Here - Export'!C141="","","No"))</f>
        <v/>
      </c>
      <c r="T141" s="93" t="str">
        <f t="shared" si="22"/>
        <v/>
      </c>
      <c r="U141" s="94" t="str">
        <f>IF(OR(C141="",'Paste Data Here - Export'!DF141=""),"",1440*('Paste Data Here - Export'!DF141-C141))</f>
        <v/>
      </c>
      <c r="V141" s="96" t="str">
        <f t="shared" si="31"/>
        <v/>
      </c>
      <c r="W141" s="97" t="str">
        <f>IF(B141="","",IF('Paste Data Here - Export'!KI141=TRUE,"Yes",IF('Paste Data Here - Export'!L141="","No","Yes")))</f>
        <v/>
      </c>
      <c r="X141" s="98" t="str">
        <f>IF(E141="Yes","6 Month Transfer",IF(AND(W141="Yes",'Paste Data Here - Export'!KM141="D"),"No",IF('Patient level info'!W141="Yes","Yes","")))</f>
        <v/>
      </c>
      <c r="Y141" s="91" t="str">
        <f t="shared" si="23"/>
        <v/>
      </c>
      <c r="Z141" s="99" t="str">
        <f>IF('Paste Data Here - Export'!KQ141="","",IF('Paste Data Here - Export'!KO141="","",'Paste Data Here - Export'!KN141-'Paste Data Here - Export'!KQ141))</f>
        <v/>
      </c>
      <c r="AA141" s="91" t="str">
        <f>IF(AND(W141="Yes",'Paste Data Here - Export'!KM141="D",'Paste Data Here - Export'!KO141="Y"),'Paste Data Here - Export'!KN141+'Patient level info'!AA$3,IF(AND(W141="Yes",'Paste Data Here - Export'!KM141="D",Z141&lt;0),'Paste Data Here - Export'!KQ141,IF(AND(W141="Yes",'Paste Data Here - Export'!KM141="D"),'Paste Data Here - Export'!KN141,IF(X141="Yes",'Paste Data Here - Export'!KS141,""))))</f>
        <v/>
      </c>
      <c r="AB141" s="100" t="str">
        <f>IF(W141="No","",IF('Paste Data Here - Export'!HS141="","",IF('Paste Data Here - Export'!KO141="Y",'Patient level info'!AA141-'Paste Data Here - Export'!HS141,'Paste Data Here - Export'!KQ141-'Paste Data Here - Export'!HS141)))</f>
        <v/>
      </c>
      <c r="AC141" s="100" t="str">
        <f>IF(E141="Yes","",IF(BPT!C141="Record transferred to this team",AA141-C141-(1/6),""))</f>
        <v/>
      </c>
      <c r="AD141" s="100" t="str">
        <f t="shared" si="24"/>
        <v/>
      </c>
      <c r="AE141" s="100" t="str">
        <f t="shared" si="32"/>
        <v/>
      </c>
      <c r="AF141" s="101" t="str">
        <f>IF(AE141="","",IF(Y141="Died same day","Died same day as arrival",IF(AB141="","Did not stay on SU",IF('Paste Data Here - Export'!HR141="ICH","ICU/CCU/HDU",IF(AB141&gt;AE141,100,100*AB141/AE141)))))</f>
        <v/>
      </c>
      <c r="AG141" s="82" t="str">
        <f>IF(E141="Yes","6 Month Transfer",IF(W141="No","Not locked to discharge/transfer",IF(AF141="Did not stay on SU","Not achieved as did not stay on SU",IF('Patient level info'!A141="","",IF(AND(A141=B141,M141="Achieved",P141="Achieved",AF141&gt;=90,AF141&lt;&gt;"Died same day as arrival"),"Achieved",IF(AND(A141&lt;&gt;B141,AF141&gt;=90,M141="Achieved",P141="Achieved"),"Not directly admitted by this team, but achieved criteria at previous team, and achieved 90% of stay on SU whilst at this team",IF(AF141="ICU/CCU/HDU","Admitted to ICU/CCU/HDU",IF(AF141="Died same day as arrival",AF141,IF(AND(AF141&lt;90,M141="Not achieved",P141="Not achieved"),"Not achieved as not direct to SU within 4h, not seen by a consultant within 14h, and less than 90% of stay on SU",IF(AND(AF141&lt;90,M141="Not achieved",P141="Achieved"),"Not achieved as not direct to SU within 4h and less than 90% of stay on SU",IF(AND(AF141&lt;90,M141="Achieved",P141="Not achieved"),"Not achieved as not seen by a consultant within 14h and less than 90% of stay on SU",IF(AND(AF141&gt;=90,M141="Not achieved",P141="Not achieved"),"Not achieved as not direct to SU within 4h and not seen by a consultant within 14h",IF(AND(AF141&gt;=90,M141="Achieved",P141="Not achieved"),"Not achieved as not seen by a consultant within 14h",IF(AF141&lt;90,"Not achieved as less than 90% of stay on SU","Not achieved as not direct to SU within 4h"))))))))))))))</f>
        <v/>
      </c>
    </row>
    <row r="142" spans="1:33" ht="15" customHeight="1" x14ac:dyDescent="0.25">
      <c r="A142" s="89" t="str">
        <f>IF('Paste Data Here - Export'!A142="","",'Paste Data Here - Export'!A142)</f>
        <v/>
      </c>
      <c r="B142" s="90" t="str">
        <f>IF('Paste Data Here - Export'!B142="","",'Paste Data Here - Export'!B142)</f>
        <v/>
      </c>
      <c r="C142" s="91" t="str">
        <f>IF('Paste Data Here - Export'!AR142="Y",'Paste Data Here - Export'!AS142,IF('Paste Data Here - Export'!C142="","",'Paste Data Here - Export'!BA142))</f>
        <v/>
      </c>
      <c r="D142" s="103" t="str">
        <f>IF(B142="","",IF('Paste Data Here - Export'!A142 ='Paste Data Here - Export'!B142, "Yes", "No"))</f>
        <v/>
      </c>
      <c r="E142" s="103" t="str">
        <f>IF(A142="","",IF(AND('Paste Data Here - Export'!P142="",'Paste Data Here - Export'!Q142&lt;&gt;""),"Yes","No"))</f>
        <v/>
      </c>
      <c r="F142" s="104" t="str">
        <f>IF('Paste Data Here - Export'!A142='Paste Data Here - Export'!B142,C142,IF(W142="No","",IF(E142="Yes","6 Month Transfer",'Paste Data Here - Export'!HP142)))</f>
        <v/>
      </c>
      <c r="G142" s="92" t="str">
        <f>IF(B142="","",IF(OR('Paste Data Here - Export'!KB142="Y",'Paste Data Here - Export'!GE142="Y"),"Yes","No"))</f>
        <v/>
      </c>
      <c r="H142" s="93" t="str">
        <f t="shared" si="25"/>
        <v/>
      </c>
      <c r="I142" s="93" t="str">
        <f t="shared" si="26"/>
        <v/>
      </c>
      <c r="J142" s="93" t="str">
        <f t="shared" si="27"/>
        <v/>
      </c>
      <c r="K142" s="125" t="str">
        <f>IF(OR(C142="",'Paste Data Here - Export'!BD142=""),"",1440*('Paste Data Here - Export'!BD142-C142))</f>
        <v/>
      </c>
      <c r="L142" s="93" t="str">
        <f t="shared" si="28"/>
        <v/>
      </c>
      <c r="M142" s="93" t="str">
        <f>IF(AND(L142="Yes",'Paste Data Here - Export'!BC142="SU",'Paste Data Here - Export'!EJ142&lt;&gt;"Y"),"Achieved",IF('Paste Data Here - Export'!EJ142="Y","Not applicable",(IF(AND('Patient level info'!L142="No",'Paste Data Here - Export'!BC142="SU"),"Not achieved",IF('Paste Data Here - Export'!BC142="ICH","Not applicable",IF(OR('Paste Data Here - Export'!BC142="O",'Paste Data Here - Export'!BC142="MAC"),"Not achieved",""))))))</f>
        <v/>
      </c>
      <c r="N142" s="142" t="str">
        <f>IF(B142="","",IF(OR('Paste Data Here - Export'!GN142="PERS",'Paste Data Here - Export'!GN142="TELEM"),'Paste Data Here - Export'!GK142,IF('Paste Data Here - Export'!GO142="","Not seen in person",'Paste Data Here - Export'!GO142)))</f>
        <v/>
      </c>
      <c r="O142" s="125" t="str">
        <f t="shared" si="29"/>
        <v/>
      </c>
      <c r="P142" s="126" t="str">
        <f t="shared" si="30"/>
        <v/>
      </c>
      <c r="Q142" s="95" t="str">
        <f>IF('Paste Data Here - Export'!CR142=TRUE, "Not imaged",IF('Paste Data Here - Export'!AR142="Y","Inpatient stroke",IF('Paste Data Here - Export'!BA142="","",IF('Paste Data Here - Export'!CR142="TRUE","",1440*('Paste Data Here - Export'!CP142-'Paste Data Here - Export'!BA142)))))</f>
        <v/>
      </c>
      <c r="R142" s="95" t="str">
        <f>IF('Paste Data Here - Export'!CR142=TRUE,"Not imaged",IF(OR(C142="",'Paste Data Here - Export'!CP142=""),"",1440*('Paste Data Here - Export'!CP142-C142)))</f>
        <v/>
      </c>
      <c r="S142" s="93" t="str">
        <f>IF(R142&lt;60.5,"Yes",IF('Paste Data Here - Export'!C142="","","No"))</f>
        <v/>
      </c>
      <c r="T142" s="93" t="str">
        <f t="shared" si="22"/>
        <v/>
      </c>
      <c r="U142" s="94" t="str">
        <f>IF(OR(C142="",'Paste Data Here - Export'!DF142=""),"",1440*('Paste Data Here - Export'!DF142-C142))</f>
        <v/>
      </c>
      <c r="V142" s="96" t="str">
        <f t="shared" si="31"/>
        <v/>
      </c>
      <c r="W142" s="97" t="str">
        <f>IF(B142="","",IF('Paste Data Here - Export'!KI142=TRUE,"Yes",IF('Paste Data Here - Export'!L142="","No","Yes")))</f>
        <v/>
      </c>
      <c r="X142" s="98" t="str">
        <f>IF(E142="Yes","6 Month Transfer",IF(AND(W142="Yes",'Paste Data Here - Export'!KM142="D"),"No",IF('Patient level info'!W142="Yes","Yes","")))</f>
        <v/>
      </c>
      <c r="Y142" s="91" t="str">
        <f t="shared" si="23"/>
        <v/>
      </c>
      <c r="Z142" s="99" t="str">
        <f>IF('Paste Data Here - Export'!KQ142="","",IF('Paste Data Here - Export'!KO142="","",'Paste Data Here - Export'!KN142-'Paste Data Here - Export'!KQ142))</f>
        <v/>
      </c>
      <c r="AA142" s="91" t="str">
        <f>IF(AND(W142="Yes",'Paste Data Here - Export'!KM142="D",'Paste Data Here - Export'!KO142="Y"),'Paste Data Here - Export'!KN142+'Patient level info'!AA$3,IF(AND(W142="Yes",'Paste Data Here - Export'!KM142="D",Z142&lt;0),'Paste Data Here - Export'!KQ142,IF(AND(W142="Yes",'Paste Data Here - Export'!KM142="D"),'Paste Data Here - Export'!KN142,IF(X142="Yes",'Paste Data Here - Export'!KS142,""))))</f>
        <v/>
      </c>
      <c r="AB142" s="100" t="str">
        <f>IF(W142="No","",IF('Paste Data Here - Export'!HS142="","",IF('Paste Data Here - Export'!KO142="Y",'Patient level info'!AA142-'Paste Data Here - Export'!HS142,'Paste Data Here - Export'!KQ142-'Paste Data Here - Export'!HS142)))</f>
        <v/>
      </c>
      <c r="AC142" s="100" t="str">
        <f>IF(E142="Yes","",IF(BPT!C142="Record transferred to this team",AA142-C142-(1/6),""))</f>
        <v/>
      </c>
      <c r="AD142" s="100" t="str">
        <f t="shared" si="24"/>
        <v/>
      </c>
      <c r="AE142" s="100" t="str">
        <f t="shared" si="32"/>
        <v/>
      </c>
      <c r="AF142" s="101" t="str">
        <f>IF(AE142="","",IF(Y142="Died same day","Died same day as arrival",IF(AB142="","Did not stay on SU",IF('Paste Data Here - Export'!HR142="ICH","ICU/CCU/HDU",IF(AB142&gt;AE142,100,100*AB142/AE142)))))</f>
        <v/>
      </c>
      <c r="AG142" s="82" t="str">
        <f>IF(E142="Yes","6 Month Transfer",IF(W142="No","Not locked to discharge/transfer",IF(AF142="Did not stay on SU","Not achieved as did not stay on SU",IF('Patient level info'!A142="","",IF(AND(A142=B142,M142="Achieved",P142="Achieved",AF142&gt;=90,AF142&lt;&gt;"Died same day as arrival"),"Achieved",IF(AND(A142&lt;&gt;B142,AF142&gt;=90,M142="Achieved",P142="Achieved"),"Not directly admitted by this team, but achieved criteria at previous team, and achieved 90% of stay on SU whilst at this team",IF(AF142="ICU/CCU/HDU","Admitted to ICU/CCU/HDU",IF(AF142="Died same day as arrival",AF142,IF(AND(AF142&lt;90,M142="Not achieved",P142="Not achieved"),"Not achieved as not direct to SU within 4h, not seen by a consultant within 14h, and less than 90% of stay on SU",IF(AND(AF142&lt;90,M142="Not achieved",P142="Achieved"),"Not achieved as not direct to SU within 4h and less than 90% of stay on SU",IF(AND(AF142&lt;90,M142="Achieved",P142="Not achieved"),"Not achieved as not seen by a consultant within 14h and less than 90% of stay on SU",IF(AND(AF142&gt;=90,M142="Not achieved",P142="Not achieved"),"Not achieved as not direct to SU within 4h and not seen by a consultant within 14h",IF(AND(AF142&gt;=90,M142="Achieved",P142="Not achieved"),"Not achieved as not seen by a consultant within 14h",IF(AF142&lt;90,"Not achieved as less than 90% of stay on SU","Not achieved as not direct to SU within 4h"))))))))))))))</f>
        <v/>
      </c>
    </row>
    <row r="143" spans="1:33" ht="15" customHeight="1" x14ac:dyDescent="0.25">
      <c r="A143" s="89" t="str">
        <f>IF('Paste Data Here - Export'!A143="","",'Paste Data Here - Export'!A143)</f>
        <v/>
      </c>
      <c r="B143" s="90" t="str">
        <f>IF('Paste Data Here - Export'!B143="","",'Paste Data Here - Export'!B143)</f>
        <v/>
      </c>
      <c r="C143" s="91" t="str">
        <f>IF('Paste Data Here - Export'!AR143="Y",'Paste Data Here - Export'!AS143,IF('Paste Data Here - Export'!C143="","",'Paste Data Here - Export'!BA143))</f>
        <v/>
      </c>
      <c r="D143" s="103" t="str">
        <f>IF(B143="","",IF('Paste Data Here - Export'!A143 ='Paste Data Here - Export'!B143, "Yes", "No"))</f>
        <v/>
      </c>
      <c r="E143" s="103" t="str">
        <f>IF(A143="","",IF(AND('Paste Data Here - Export'!P143="",'Paste Data Here - Export'!Q143&lt;&gt;""),"Yes","No"))</f>
        <v/>
      </c>
      <c r="F143" s="104" t="str">
        <f>IF('Paste Data Here - Export'!A143='Paste Data Here - Export'!B143,C143,IF(W143="No","",IF(E143="Yes","6 Month Transfer",'Paste Data Here - Export'!HP143)))</f>
        <v/>
      </c>
      <c r="G143" s="92" t="str">
        <f>IF(B143="","",IF(OR('Paste Data Here - Export'!KB143="Y",'Paste Data Here - Export'!GE143="Y"),"Yes","No"))</f>
        <v/>
      </c>
      <c r="H143" s="93" t="str">
        <f t="shared" si="25"/>
        <v/>
      </c>
      <c r="I143" s="93" t="str">
        <f t="shared" si="26"/>
        <v/>
      </c>
      <c r="J143" s="93" t="str">
        <f t="shared" si="27"/>
        <v/>
      </c>
      <c r="K143" s="125" t="str">
        <f>IF(OR(C143="",'Paste Data Here - Export'!BD143=""),"",1440*('Paste Data Here - Export'!BD143-C143))</f>
        <v/>
      </c>
      <c r="L143" s="93" t="str">
        <f t="shared" si="28"/>
        <v/>
      </c>
      <c r="M143" s="93" t="str">
        <f>IF(AND(L143="Yes",'Paste Data Here - Export'!BC143="SU",'Paste Data Here - Export'!EJ143&lt;&gt;"Y"),"Achieved",IF('Paste Data Here - Export'!EJ143="Y","Not applicable",(IF(AND('Patient level info'!L143="No",'Paste Data Here - Export'!BC143="SU"),"Not achieved",IF('Paste Data Here - Export'!BC143="ICH","Not applicable",IF(OR('Paste Data Here - Export'!BC143="O",'Paste Data Here - Export'!BC143="MAC"),"Not achieved",""))))))</f>
        <v/>
      </c>
      <c r="N143" s="142" t="str">
        <f>IF(B143="","",IF(OR('Paste Data Here - Export'!GN143="PERS",'Paste Data Here - Export'!GN143="TELEM"),'Paste Data Here - Export'!GK143,IF('Paste Data Here - Export'!GO143="","Not seen in person",'Paste Data Here - Export'!GO143)))</f>
        <v/>
      </c>
      <c r="O143" s="125" t="str">
        <f t="shared" si="29"/>
        <v/>
      </c>
      <c r="P143" s="126" t="str">
        <f t="shared" si="30"/>
        <v/>
      </c>
      <c r="Q143" s="95" t="str">
        <f>IF('Paste Data Here - Export'!CR143=TRUE, "Not imaged",IF('Paste Data Here - Export'!AR143="Y","Inpatient stroke",IF('Paste Data Here - Export'!BA143="","",IF('Paste Data Here - Export'!CR143="TRUE","",1440*('Paste Data Here - Export'!CP143-'Paste Data Here - Export'!BA143)))))</f>
        <v/>
      </c>
      <c r="R143" s="95" t="str">
        <f>IF('Paste Data Here - Export'!CR143=TRUE,"Not imaged",IF(OR(C143="",'Paste Data Here - Export'!CP143=""),"",1440*('Paste Data Here - Export'!CP143-C143)))</f>
        <v/>
      </c>
      <c r="S143" s="93" t="str">
        <f>IF(R143&lt;60.5,"Yes",IF('Paste Data Here - Export'!C143="","","No"))</f>
        <v/>
      </c>
      <c r="T143" s="93" t="str">
        <f t="shared" si="22"/>
        <v/>
      </c>
      <c r="U143" s="94" t="str">
        <f>IF(OR(C143="",'Paste Data Here - Export'!DF143=""),"",1440*('Paste Data Here - Export'!DF143-C143))</f>
        <v/>
      </c>
      <c r="V143" s="96" t="str">
        <f t="shared" si="31"/>
        <v/>
      </c>
      <c r="W143" s="97" t="str">
        <f>IF(B143="","",IF('Paste Data Here - Export'!KI143=TRUE,"Yes",IF('Paste Data Here - Export'!L143="","No","Yes")))</f>
        <v/>
      </c>
      <c r="X143" s="98" t="str">
        <f>IF(E143="Yes","6 Month Transfer",IF(AND(W143="Yes",'Paste Data Here - Export'!KM143="D"),"No",IF('Patient level info'!W143="Yes","Yes","")))</f>
        <v/>
      </c>
      <c r="Y143" s="91" t="str">
        <f t="shared" si="23"/>
        <v/>
      </c>
      <c r="Z143" s="99" t="str">
        <f>IF('Paste Data Here - Export'!KQ143="","",IF('Paste Data Here - Export'!KO143="","",'Paste Data Here - Export'!KN143-'Paste Data Here - Export'!KQ143))</f>
        <v/>
      </c>
      <c r="AA143" s="91" t="str">
        <f>IF(AND(W143="Yes",'Paste Data Here - Export'!KM143="D",'Paste Data Here - Export'!KO143="Y"),'Paste Data Here - Export'!KN143+'Patient level info'!AA$3,IF(AND(W143="Yes",'Paste Data Here - Export'!KM143="D",Z143&lt;0),'Paste Data Here - Export'!KQ143,IF(AND(W143="Yes",'Paste Data Here - Export'!KM143="D"),'Paste Data Here - Export'!KN143,IF(X143="Yes",'Paste Data Here - Export'!KS143,""))))</f>
        <v/>
      </c>
      <c r="AB143" s="100" t="str">
        <f>IF(W143="No","",IF('Paste Data Here - Export'!HS143="","",IF('Paste Data Here - Export'!KO143="Y",'Patient level info'!AA143-'Paste Data Here - Export'!HS143,'Paste Data Here - Export'!KQ143-'Paste Data Here - Export'!HS143)))</f>
        <v/>
      </c>
      <c r="AC143" s="100" t="str">
        <f>IF(E143="Yes","",IF(BPT!C143="Record transferred to this team",AA143-C143-(1/6),""))</f>
        <v/>
      </c>
      <c r="AD143" s="100" t="str">
        <f t="shared" si="24"/>
        <v/>
      </c>
      <c r="AE143" s="100" t="str">
        <f t="shared" si="32"/>
        <v/>
      </c>
      <c r="AF143" s="101" t="str">
        <f>IF(AE143="","",IF(Y143="Died same day","Died same day as arrival",IF(AB143="","Did not stay on SU",IF('Paste Data Here - Export'!HR143="ICH","ICU/CCU/HDU",IF(AB143&gt;AE143,100,100*AB143/AE143)))))</f>
        <v/>
      </c>
      <c r="AG143" s="82" t="str">
        <f>IF(E143="Yes","6 Month Transfer",IF(W143="No","Not locked to discharge/transfer",IF(AF143="Did not stay on SU","Not achieved as did not stay on SU",IF('Patient level info'!A143="","",IF(AND(A143=B143,M143="Achieved",P143="Achieved",AF143&gt;=90,AF143&lt;&gt;"Died same day as arrival"),"Achieved",IF(AND(A143&lt;&gt;B143,AF143&gt;=90,M143="Achieved",P143="Achieved"),"Not directly admitted by this team, but achieved criteria at previous team, and achieved 90% of stay on SU whilst at this team",IF(AF143="ICU/CCU/HDU","Admitted to ICU/CCU/HDU",IF(AF143="Died same day as arrival",AF143,IF(AND(AF143&lt;90,M143="Not achieved",P143="Not achieved"),"Not achieved as not direct to SU within 4h, not seen by a consultant within 14h, and less than 90% of stay on SU",IF(AND(AF143&lt;90,M143="Not achieved",P143="Achieved"),"Not achieved as not direct to SU within 4h and less than 90% of stay on SU",IF(AND(AF143&lt;90,M143="Achieved",P143="Not achieved"),"Not achieved as not seen by a consultant within 14h and less than 90% of stay on SU",IF(AND(AF143&gt;=90,M143="Not achieved",P143="Not achieved"),"Not achieved as not direct to SU within 4h and not seen by a consultant within 14h",IF(AND(AF143&gt;=90,M143="Achieved",P143="Not achieved"),"Not achieved as not seen by a consultant within 14h",IF(AF143&lt;90,"Not achieved as less than 90% of stay on SU","Not achieved as not direct to SU within 4h"))))))))))))))</f>
        <v/>
      </c>
    </row>
    <row r="144" spans="1:33" ht="15" customHeight="1" x14ac:dyDescent="0.25">
      <c r="A144" s="89" t="str">
        <f>IF('Paste Data Here - Export'!A144="","",'Paste Data Here - Export'!A144)</f>
        <v/>
      </c>
      <c r="B144" s="90" t="str">
        <f>IF('Paste Data Here - Export'!B144="","",'Paste Data Here - Export'!B144)</f>
        <v/>
      </c>
      <c r="C144" s="91" t="str">
        <f>IF('Paste Data Here - Export'!AR144="Y",'Paste Data Here - Export'!AS144,IF('Paste Data Here - Export'!C144="","",'Paste Data Here - Export'!BA144))</f>
        <v/>
      </c>
      <c r="D144" s="103" t="str">
        <f>IF(B144="","",IF('Paste Data Here - Export'!A144 ='Paste Data Here - Export'!B144, "Yes", "No"))</f>
        <v/>
      </c>
      <c r="E144" s="103" t="str">
        <f>IF(A144="","",IF(AND('Paste Data Here - Export'!P144="",'Paste Data Here - Export'!Q144&lt;&gt;""),"Yes","No"))</f>
        <v/>
      </c>
      <c r="F144" s="104" t="str">
        <f>IF('Paste Data Here - Export'!A144='Paste Data Here - Export'!B144,C144,IF(W144="No","",IF(E144="Yes","6 Month Transfer",'Paste Data Here - Export'!HP144)))</f>
        <v/>
      </c>
      <c r="G144" s="92" t="str">
        <f>IF(B144="","",IF(OR('Paste Data Here - Export'!KB144="Y",'Paste Data Here - Export'!GE144="Y"),"Yes","No"))</f>
        <v/>
      </c>
      <c r="H144" s="93" t="str">
        <f t="shared" si="25"/>
        <v/>
      </c>
      <c r="I144" s="93" t="str">
        <f t="shared" si="26"/>
        <v/>
      </c>
      <c r="J144" s="93" t="str">
        <f t="shared" si="27"/>
        <v/>
      </c>
      <c r="K144" s="125" t="str">
        <f>IF(OR(C144="",'Paste Data Here - Export'!BD144=""),"",1440*('Paste Data Here - Export'!BD144-C144))</f>
        <v/>
      </c>
      <c r="L144" s="93" t="str">
        <f t="shared" si="28"/>
        <v/>
      </c>
      <c r="M144" s="93" t="str">
        <f>IF(AND(L144="Yes",'Paste Data Here - Export'!BC144="SU",'Paste Data Here - Export'!EJ144&lt;&gt;"Y"),"Achieved",IF('Paste Data Here - Export'!EJ144="Y","Not applicable",(IF(AND('Patient level info'!L144="No",'Paste Data Here - Export'!BC144="SU"),"Not achieved",IF('Paste Data Here - Export'!BC144="ICH","Not applicable",IF(OR('Paste Data Here - Export'!BC144="O",'Paste Data Here - Export'!BC144="MAC"),"Not achieved",""))))))</f>
        <v/>
      </c>
      <c r="N144" s="142" t="str">
        <f>IF(B144="","",IF(OR('Paste Data Here - Export'!GN144="PERS",'Paste Data Here - Export'!GN144="TELEM"),'Paste Data Here - Export'!GK144,IF('Paste Data Here - Export'!GO144="","Not seen in person",'Paste Data Here - Export'!GO144)))</f>
        <v/>
      </c>
      <c r="O144" s="125" t="str">
        <f t="shared" si="29"/>
        <v/>
      </c>
      <c r="P144" s="126" t="str">
        <f t="shared" si="30"/>
        <v/>
      </c>
      <c r="Q144" s="95" t="str">
        <f>IF('Paste Data Here - Export'!CR144=TRUE, "Not imaged",IF('Paste Data Here - Export'!AR144="Y","Inpatient stroke",IF('Paste Data Here - Export'!BA144="","",IF('Paste Data Here - Export'!CR144="TRUE","",1440*('Paste Data Here - Export'!CP144-'Paste Data Here - Export'!BA144)))))</f>
        <v/>
      </c>
      <c r="R144" s="95" t="str">
        <f>IF('Paste Data Here - Export'!CR144=TRUE,"Not imaged",IF(OR(C144="",'Paste Data Here - Export'!CP144=""),"",1440*('Paste Data Here - Export'!CP144-C144)))</f>
        <v/>
      </c>
      <c r="S144" s="93" t="str">
        <f>IF(R144&lt;60.5,"Yes",IF('Paste Data Here - Export'!C144="","","No"))</f>
        <v/>
      </c>
      <c r="T144" s="93" t="str">
        <f t="shared" si="22"/>
        <v/>
      </c>
      <c r="U144" s="94" t="str">
        <f>IF(OR(C144="",'Paste Data Here - Export'!DF144=""),"",1440*('Paste Data Here - Export'!DF144-C144))</f>
        <v/>
      </c>
      <c r="V144" s="96" t="str">
        <f t="shared" si="31"/>
        <v/>
      </c>
      <c r="W144" s="97" t="str">
        <f>IF(B144="","",IF('Paste Data Here - Export'!KI144=TRUE,"Yes",IF('Paste Data Here - Export'!L144="","No","Yes")))</f>
        <v/>
      </c>
      <c r="X144" s="98" t="str">
        <f>IF(E144="Yes","6 Month Transfer",IF(AND(W144="Yes",'Paste Data Here - Export'!KM144="D"),"No",IF('Patient level info'!W144="Yes","Yes","")))</f>
        <v/>
      </c>
      <c r="Y144" s="91" t="str">
        <f t="shared" si="23"/>
        <v/>
      </c>
      <c r="Z144" s="99" t="str">
        <f>IF('Paste Data Here - Export'!KQ144="","",IF('Paste Data Here - Export'!KO144="","",'Paste Data Here - Export'!KN144-'Paste Data Here - Export'!KQ144))</f>
        <v/>
      </c>
      <c r="AA144" s="91" t="str">
        <f>IF(AND(W144="Yes",'Paste Data Here - Export'!KM144="D",'Paste Data Here - Export'!KO144="Y"),'Paste Data Here - Export'!KN144+'Patient level info'!AA$3,IF(AND(W144="Yes",'Paste Data Here - Export'!KM144="D",Z144&lt;0),'Paste Data Here - Export'!KQ144,IF(AND(W144="Yes",'Paste Data Here - Export'!KM144="D"),'Paste Data Here - Export'!KN144,IF(X144="Yes",'Paste Data Here - Export'!KS144,""))))</f>
        <v/>
      </c>
      <c r="AB144" s="100" t="str">
        <f>IF(W144="No","",IF('Paste Data Here - Export'!HS144="","",IF('Paste Data Here - Export'!KO144="Y",'Patient level info'!AA144-'Paste Data Here - Export'!HS144,'Paste Data Here - Export'!KQ144-'Paste Data Here - Export'!HS144)))</f>
        <v/>
      </c>
      <c r="AC144" s="100" t="str">
        <f>IF(E144="Yes","",IF(BPT!C144="Record transferred to this team",AA144-C144-(1/6),""))</f>
        <v/>
      </c>
      <c r="AD144" s="100" t="str">
        <f t="shared" si="24"/>
        <v/>
      </c>
      <c r="AE144" s="100" t="str">
        <f t="shared" si="32"/>
        <v/>
      </c>
      <c r="AF144" s="101" t="str">
        <f>IF(AE144="","",IF(Y144="Died same day","Died same day as arrival",IF(AB144="","Did not stay on SU",IF('Paste Data Here - Export'!HR144="ICH","ICU/CCU/HDU",IF(AB144&gt;AE144,100,100*AB144/AE144)))))</f>
        <v/>
      </c>
      <c r="AG144" s="82" t="str">
        <f>IF(E144="Yes","6 Month Transfer",IF(W144="No","Not locked to discharge/transfer",IF(AF144="Did not stay on SU","Not achieved as did not stay on SU",IF('Patient level info'!A144="","",IF(AND(A144=B144,M144="Achieved",P144="Achieved",AF144&gt;=90,AF144&lt;&gt;"Died same day as arrival"),"Achieved",IF(AND(A144&lt;&gt;B144,AF144&gt;=90,M144="Achieved",P144="Achieved"),"Not directly admitted by this team, but achieved criteria at previous team, and achieved 90% of stay on SU whilst at this team",IF(AF144="ICU/CCU/HDU","Admitted to ICU/CCU/HDU",IF(AF144="Died same day as arrival",AF144,IF(AND(AF144&lt;90,M144="Not achieved",P144="Not achieved"),"Not achieved as not direct to SU within 4h, not seen by a consultant within 14h, and less than 90% of stay on SU",IF(AND(AF144&lt;90,M144="Not achieved",P144="Achieved"),"Not achieved as not direct to SU within 4h and less than 90% of stay on SU",IF(AND(AF144&lt;90,M144="Achieved",P144="Not achieved"),"Not achieved as not seen by a consultant within 14h and less than 90% of stay on SU",IF(AND(AF144&gt;=90,M144="Not achieved",P144="Not achieved"),"Not achieved as not direct to SU within 4h and not seen by a consultant within 14h",IF(AND(AF144&gt;=90,M144="Achieved",P144="Not achieved"),"Not achieved as not seen by a consultant within 14h",IF(AF144&lt;90,"Not achieved as less than 90% of stay on SU","Not achieved as not direct to SU within 4h"))))))))))))))</f>
        <v/>
      </c>
    </row>
    <row r="145" spans="1:33" ht="15" customHeight="1" x14ac:dyDescent="0.25">
      <c r="A145" s="89" t="str">
        <f>IF('Paste Data Here - Export'!A145="","",'Paste Data Here - Export'!A145)</f>
        <v/>
      </c>
      <c r="B145" s="90" t="str">
        <f>IF('Paste Data Here - Export'!B145="","",'Paste Data Here - Export'!B145)</f>
        <v/>
      </c>
      <c r="C145" s="91" t="str">
        <f>IF('Paste Data Here - Export'!AR145="Y",'Paste Data Here - Export'!AS145,IF('Paste Data Here - Export'!C145="","",'Paste Data Here - Export'!BA145))</f>
        <v/>
      </c>
      <c r="D145" s="103" t="str">
        <f>IF(B145="","",IF('Paste Data Here - Export'!A145 ='Paste Data Here - Export'!B145, "Yes", "No"))</f>
        <v/>
      </c>
      <c r="E145" s="103" t="str">
        <f>IF(A145="","",IF(AND('Paste Data Here - Export'!P145="",'Paste Data Here - Export'!Q145&lt;&gt;""),"Yes","No"))</f>
        <v/>
      </c>
      <c r="F145" s="104" t="str">
        <f>IF('Paste Data Here - Export'!A145='Paste Data Here - Export'!B145,C145,IF(W145="No","",IF(E145="Yes","6 Month Transfer",'Paste Data Here - Export'!HP145)))</f>
        <v/>
      </c>
      <c r="G145" s="92" t="str">
        <f>IF(B145="","",IF(OR('Paste Data Here - Export'!KB145="Y",'Paste Data Here - Export'!GE145="Y"),"Yes","No"))</f>
        <v/>
      </c>
      <c r="H145" s="93" t="str">
        <f t="shared" si="25"/>
        <v/>
      </c>
      <c r="I145" s="93" t="str">
        <f t="shared" si="26"/>
        <v/>
      </c>
      <c r="J145" s="93" t="str">
        <f t="shared" si="27"/>
        <v/>
      </c>
      <c r="K145" s="125" t="str">
        <f>IF(OR(C145="",'Paste Data Here - Export'!BD145=""),"",1440*('Paste Data Here - Export'!BD145-C145))</f>
        <v/>
      </c>
      <c r="L145" s="93" t="str">
        <f t="shared" si="28"/>
        <v/>
      </c>
      <c r="M145" s="93" t="str">
        <f>IF(AND(L145="Yes",'Paste Data Here - Export'!BC145="SU",'Paste Data Here - Export'!EJ145&lt;&gt;"Y"),"Achieved",IF('Paste Data Here - Export'!EJ145="Y","Not applicable",(IF(AND('Patient level info'!L145="No",'Paste Data Here - Export'!BC145="SU"),"Not achieved",IF('Paste Data Here - Export'!BC145="ICH","Not applicable",IF(OR('Paste Data Here - Export'!BC145="O",'Paste Data Here - Export'!BC145="MAC"),"Not achieved",""))))))</f>
        <v/>
      </c>
      <c r="N145" s="142" t="str">
        <f>IF(B145="","",IF(OR('Paste Data Here - Export'!GN145="PERS",'Paste Data Here - Export'!GN145="TELEM"),'Paste Data Here - Export'!GK145,IF('Paste Data Here - Export'!GO145="","Not seen in person",'Paste Data Here - Export'!GO145)))</f>
        <v/>
      </c>
      <c r="O145" s="125" t="str">
        <f t="shared" si="29"/>
        <v/>
      </c>
      <c r="P145" s="126" t="str">
        <f t="shared" si="30"/>
        <v/>
      </c>
      <c r="Q145" s="95" t="str">
        <f>IF('Paste Data Here - Export'!CR145=TRUE, "Not imaged",IF('Paste Data Here - Export'!AR145="Y","Inpatient stroke",IF('Paste Data Here - Export'!BA145="","",IF('Paste Data Here - Export'!CR145="TRUE","",1440*('Paste Data Here - Export'!CP145-'Paste Data Here - Export'!BA145)))))</f>
        <v/>
      </c>
      <c r="R145" s="95" t="str">
        <f>IF('Paste Data Here - Export'!CR145=TRUE,"Not imaged",IF(OR(C145="",'Paste Data Here - Export'!CP145=""),"",1440*('Paste Data Here - Export'!CP145-C145)))</f>
        <v/>
      </c>
      <c r="S145" s="93" t="str">
        <f>IF(R145&lt;60.5,"Yes",IF('Paste Data Here - Export'!C145="","","No"))</f>
        <v/>
      </c>
      <c r="T145" s="93" t="str">
        <f t="shared" si="22"/>
        <v/>
      </c>
      <c r="U145" s="94" t="str">
        <f>IF(OR(C145="",'Paste Data Here - Export'!DF145=""),"",1440*('Paste Data Here - Export'!DF145-C145))</f>
        <v/>
      </c>
      <c r="V145" s="96" t="str">
        <f t="shared" si="31"/>
        <v/>
      </c>
      <c r="W145" s="97" t="str">
        <f>IF(B145="","",IF('Paste Data Here - Export'!KI145=TRUE,"Yes",IF('Paste Data Here - Export'!L145="","No","Yes")))</f>
        <v/>
      </c>
      <c r="X145" s="98" t="str">
        <f>IF(E145="Yes","6 Month Transfer",IF(AND(W145="Yes",'Paste Data Here - Export'!KM145="D"),"No",IF('Patient level info'!W145="Yes","Yes","")))</f>
        <v/>
      </c>
      <c r="Y145" s="91" t="str">
        <f t="shared" si="23"/>
        <v/>
      </c>
      <c r="Z145" s="99" t="str">
        <f>IF('Paste Data Here - Export'!KQ145="","",IF('Paste Data Here - Export'!KO145="","",'Paste Data Here - Export'!KN145-'Paste Data Here - Export'!KQ145))</f>
        <v/>
      </c>
      <c r="AA145" s="91" t="str">
        <f>IF(AND(W145="Yes",'Paste Data Here - Export'!KM145="D",'Paste Data Here - Export'!KO145="Y"),'Paste Data Here - Export'!KN145+'Patient level info'!AA$3,IF(AND(W145="Yes",'Paste Data Here - Export'!KM145="D",Z145&lt;0),'Paste Data Here - Export'!KQ145,IF(AND(W145="Yes",'Paste Data Here - Export'!KM145="D"),'Paste Data Here - Export'!KN145,IF(X145="Yes",'Paste Data Here - Export'!KS145,""))))</f>
        <v/>
      </c>
      <c r="AB145" s="100" t="str">
        <f>IF(W145="No","",IF('Paste Data Here - Export'!HS145="","",IF('Paste Data Here - Export'!KO145="Y",'Patient level info'!AA145-'Paste Data Here - Export'!HS145,'Paste Data Here - Export'!KQ145-'Paste Data Here - Export'!HS145)))</f>
        <v/>
      </c>
      <c r="AC145" s="100" t="str">
        <f>IF(E145="Yes","",IF(BPT!C145="Record transferred to this team",AA145-C145-(1/6),""))</f>
        <v/>
      </c>
      <c r="AD145" s="100" t="str">
        <f t="shared" si="24"/>
        <v/>
      </c>
      <c r="AE145" s="100" t="str">
        <f t="shared" si="32"/>
        <v/>
      </c>
      <c r="AF145" s="101" t="str">
        <f>IF(AE145="","",IF(Y145="Died same day","Died same day as arrival",IF(AB145="","Did not stay on SU",IF('Paste Data Here - Export'!HR145="ICH","ICU/CCU/HDU",IF(AB145&gt;AE145,100,100*AB145/AE145)))))</f>
        <v/>
      </c>
      <c r="AG145" s="82" t="str">
        <f>IF(E145="Yes","6 Month Transfer",IF(W145="No","Not locked to discharge/transfer",IF(AF145="Did not stay on SU","Not achieved as did not stay on SU",IF('Patient level info'!A145="","",IF(AND(A145=B145,M145="Achieved",P145="Achieved",AF145&gt;=90,AF145&lt;&gt;"Died same day as arrival"),"Achieved",IF(AND(A145&lt;&gt;B145,AF145&gt;=90,M145="Achieved",P145="Achieved"),"Not directly admitted by this team, but achieved criteria at previous team, and achieved 90% of stay on SU whilst at this team",IF(AF145="ICU/CCU/HDU","Admitted to ICU/CCU/HDU",IF(AF145="Died same day as arrival",AF145,IF(AND(AF145&lt;90,M145="Not achieved",P145="Not achieved"),"Not achieved as not direct to SU within 4h, not seen by a consultant within 14h, and less than 90% of stay on SU",IF(AND(AF145&lt;90,M145="Not achieved",P145="Achieved"),"Not achieved as not direct to SU within 4h and less than 90% of stay on SU",IF(AND(AF145&lt;90,M145="Achieved",P145="Not achieved"),"Not achieved as not seen by a consultant within 14h and less than 90% of stay on SU",IF(AND(AF145&gt;=90,M145="Not achieved",P145="Not achieved"),"Not achieved as not direct to SU within 4h and not seen by a consultant within 14h",IF(AND(AF145&gt;=90,M145="Achieved",P145="Not achieved"),"Not achieved as not seen by a consultant within 14h",IF(AF145&lt;90,"Not achieved as less than 90% of stay on SU","Not achieved as not direct to SU within 4h"))))))))))))))</f>
        <v/>
      </c>
    </row>
    <row r="146" spans="1:33" ht="15" customHeight="1" x14ac:dyDescent="0.25">
      <c r="A146" s="89" t="str">
        <f>IF('Paste Data Here - Export'!A146="","",'Paste Data Here - Export'!A146)</f>
        <v/>
      </c>
      <c r="B146" s="90" t="str">
        <f>IF('Paste Data Here - Export'!B146="","",'Paste Data Here - Export'!B146)</f>
        <v/>
      </c>
      <c r="C146" s="91" t="str">
        <f>IF('Paste Data Here - Export'!AR146="Y",'Paste Data Here - Export'!AS146,IF('Paste Data Here - Export'!C146="","",'Paste Data Here - Export'!BA146))</f>
        <v/>
      </c>
      <c r="D146" s="103" t="str">
        <f>IF(B146="","",IF('Paste Data Here - Export'!A146 ='Paste Data Here - Export'!B146, "Yes", "No"))</f>
        <v/>
      </c>
      <c r="E146" s="103" t="str">
        <f>IF(A146="","",IF(AND('Paste Data Here - Export'!P146="",'Paste Data Here - Export'!Q146&lt;&gt;""),"Yes","No"))</f>
        <v/>
      </c>
      <c r="F146" s="104" t="str">
        <f>IF('Paste Data Here - Export'!A146='Paste Data Here - Export'!B146,C146,IF(W146="No","",IF(E146="Yes","6 Month Transfer",'Paste Data Here - Export'!HP146)))</f>
        <v/>
      </c>
      <c r="G146" s="92" t="str">
        <f>IF(B146="","",IF(OR('Paste Data Here - Export'!KB146="Y",'Paste Data Here - Export'!GE146="Y"),"Yes","No"))</f>
        <v/>
      </c>
      <c r="H146" s="93" t="str">
        <f t="shared" si="25"/>
        <v/>
      </c>
      <c r="I146" s="93" t="str">
        <f t="shared" si="26"/>
        <v/>
      </c>
      <c r="J146" s="93" t="str">
        <f t="shared" si="27"/>
        <v/>
      </c>
      <c r="K146" s="125" t="str">
        <f>IF(OR(C146="",'Paste Data Here - Export'!BD146=""),"",1440*('Paste Data Here - Export'!BD146-C146))</f>
        <v/>
      </c>
      <c r="L146" s="93" t="str">
        <f t="shared" si="28"/>
        <v/>
      </c>
      <c r="M146" s="93" t="str">
        <f>IF(AND(L146="Yes",'Paste Data Here - Export'!BC146="SU",'Paste Data Here - Export'!EJ146&lt;&gt;"Y"),"Achieved",IF('Paste Data Here - Export'!EJ146="Y","Not applicable",(IF(AND('Patient level info'!L146="No",'Paste Data Here - Export'!BC146="SU"),"Not achieved",IF('Paste Data Here - Export'!BC146="ICH","Not applicable",IF(OR('Paste Data Here - Export'!BC146="O",'Paste Data Here - Export'!BC146="MAC"),"Not achieved",""))))))</f>
        <v/>
      </c>
      <c r="N146" s="142" t="str">
        <f>IF(B146="","",IF(OR('Paste Data Here - Export'!GN146="PERS",'Paste Data Here - Export'!GN146="TELEM"),'Paste Data Here - Export'!GK146,IF('Paste Data Here - Export'!GO146="","Not seen in person",'Paste Data Here - Export'!GO146)))</f>
        <v/>
      </c>
      <c r="O146" s="125" t="str">
        <f t="shared" si="29"/>
        <v/>
      </c>
      <c r="P146" s="126" t="str">
        <f t="shared" si="30"/>
        <v/>
      </c>
      <c r="Q146" s="95" t="str">
        <f>IF('Paste Data Here - Export'!CR146=TRUE, "Not imaged",IF('Paste Data Here - Export'!AR146="Y","Inpatient stroke",IF('Paste Data Here - Export'!BA146="","",IF('Paste Data Here - Export'!CR146="TRUE","",1440*('Paste Data Here - Export'!CP146-'Paste Data Here - Export'!BA146)))))</f>
        <v/>
      </c>
      <c r="R146" s="95" t="str">
        <f>IF('Paste Data Here - Export'!CR146=TRUE,"Not imaged",IF(OR(C146="",'Paste Data Here - Export'!CP146=""),"",1440*('Paste Data Here - Export'!CP146-C146)))</f>
        <v/>
      </c>
      <c r="S146" s="93" t="str">
        <f>IF(R146&lt;60.5,"Yes",IF('Paste Data Here - Export'!C146="","","No"))</f>
        <v/>
      </c>
      <c r="T146" s="93" t="str">
        <f t="shared" si="22"/>
        <v/>
      </c>
      <c r="U146" s="94" t="str">
        <f>IF(OR(C146="",'Paste Data Here - Export'!DF146=""),"",1440*('Paste Data Here - Export'!DF146-C146))</f>
        <v/>
      </c>
      <c r="V146" s="96" t="str">
        <f t="shared" si="31"/>
        <v/>
      </c>
      <c r="W146" s="97" t="str">
        <f>IF(B146="","",IF('Paste Data Here - Export'!KI146=TRUE,"Yes",IF('Paste Data Here - Export'!L146="","No","Yes")))</f>
        <v/>
      </c>
      <c r="X146" s="98" t="str">
        <f>IF(E146="Yes","6 Month Transfer",IF(AND(W146="Yes",'Paste Data Here - Export'!KM146="D"),"No",IF('Patient level info'!W146="Yes","Yes","")))</f>
        <v/>
      </c>
      <c r="Y146" s="91" t="str">
        <f t="shared" si="23"/>
        <v/>
      </c>
      <c r="Z146" s="99" t="str">
        <f>IF('Paste Data Here - Export'!KQ146="","",IF('Paste Data Here - Export'!KO146="","",'Paste Data Here - Export'!KN146-'Paste Data Here - Export'!KQ146))</f>
        <v/>
      </c>
      <c r="AA146" s="91" t="str">
        <f>IF(AND(W146="Yes",'Paste Data Here - Export'!KM146="D",'Paste Data Here - Export'!KO146="Y"),'Paste Data Here - Export'!KN146+'Patient level info'!AA$3,IF(AND(W146="Yes",'Paste Data Here - Export'!KM146="D",Z146&lt;0),'Paste Data Here - Export'!KQ146,IF(AND(W146="Yes",'Paste Data Here - Export'!KM146="D"),'Paste Data Here - Export'!KN146,IF(X146="Yes",'Paste Data Here - Export'!KS146,""))))</f>
        <v/>
      </c>
      <c r="AB146" s="100" t="str">
        <f>IF(W146="No","",IF('Paste Data Here - Export'!HS146="","",IF('Paste Data Here - Export'!KO146="Y",'Patient level info'!AA146-'Paste Data Here - Export'!HS146,'Paste Data Here - Export'!KQ146-'Paste Data Here - Export'!HS146)))</f>
        <v/>
      </c>
      <c r="AC146" s="100" t="str">
        <f>IF(E146="Yes","",IF(BPT!C146="Record transferred to this team",AA146-C146-(1/6),""))</f>
        <v/>
      </c>
      <c r="AD146" s="100" t="str">
        <f t="shared" si="24"/>
        <v/>
      </c>
      <c r="AE146" s="100" t="str">
        <f t="shared" si="32"/>
        <v/>
      </c>
      <c r="AF146" s="101" t="str">
        <f>IF(AE146="","",IF(Y146="Died same day","Died same day as arrival",IF(AB146="","Did not stay on SU",IF('Paste Data Here - Export'!HR146="ICH","ICU/CCU/HDU",IF(AB146&gt;AE146,100,100*AB146/AE146)))))</f>
        <v/>
      </c>
      <c r="AG146" s="82" t="str">
        <f>IF(E146="Yes","6 Month Transfer",IF(W146="No","Not locked to discharge/transfer",IF(AF146="Did not stay on SU","Not achieved as did not stay on SU",IF('Patient level info'!A146="","",IF(AND(A146=B146,M146="Achieved",P146="Achieved",AF146&gt;=90,AF146&lt;&gt;"Died same day as arrival"),"Achieved",IF(AND(A146&lt;&gt;B146,AF146&gt;=90,M146="Achieved",P146="Achieved"),"Not directly admitted by this team, but achieved criteria at previous team, and achieved 90% of stay on SU whilst at this team",IF(AF146="ICU/CCU/HDU","Admitted to ICU/CCU/HDU",IF(AF146="Died same day as arrival",AF146,IF(AND(AF146&lt;90,M146="Not achieved",P146="Not achieved"),"Not achieved as not direct to SU within 4h, not seen by a consultant within 14h, and less than 90% of stay on SU",IF(AND(AF146&lt;90,M146="Not achieved",P146="Achieved"),"Not achieved as not direct to SU within 4h and less than 90% of stay on SU",IF(AND(AF146&lt;90,M146="Achieved",P146="Not achieved"),"Not achieved as not seen by a consultant within 14h and less than 90% of stay on SU",IF(AND(AF146&gt;=90,M146="Not achieved",P146="Not achieved"),"Not achieved as not direct to SU within 4h and not seen by a consultant within 14h",IF(AND(AF146&gt;=90,M146="Achieved",P146="Not achieved"),"Not achieved as not seen by a consultant within 14h",IF(AF146&lt;90,"Not achieved as less than 90% of stay on SU","Not achieved as not direct to SU within 4h"))))))))))))))</f>
        <v/>
      </c>
    </row>
    <row r="147" spans="1:33" ht="15" customHeight="1" x14ac:dyDescent="0.25">
      <c r="A147" s="89" t="str">
        <f>IF('Paste Data Here - Export'!A147="","",'Paste Data Here - Export'!A147)</f>
        <v/>
      </c>
      <c r="B147" s="90" t="str">
        <f>IF('Paste Data Here - Export'!B147="","",'Paste Data Here - Export'!B147)</f>
        <v/>
      </c>
      <c r="C147" s="91" t="str">
        <f>IF('Paste Data Here - Export'!AR147="Y",'Paste Data Here - Export'!AS147,IF('Paste Data Here - Export'!C147="","",'Paste Data Here - Export'!BA147))</f>
        <v/>
      </c>
      <c r="D147" s="103" t="str">
        <f>IF(B147="","",IF('Paste Data Here - Export'!A147 ='Paste Data Here - Export'!B147, "Yes", "No"))</f>
        <v/>
      </c>
      <c r="E147" s="103" t="str">
        <f>IF(A147="","",IF(AND('Paste Data Here - Export'!P147="",'Paste Data Here - Export'!Q147&lt;&gt;""),"Yes","No"))</f>
        <v/>
      </c>
      <c r="F147" s="104" t="str">
        <f>IF('Paste Data Here - Export'!A147='Paste Data Here - Export'!B147,C147,IF(W147="No","",IF(E147="Yes","6 Month Transfer",'Paste Data Here - Export'!HP147)))</f>
        <v/>
      </c>
      <c r="G147" s="92" t="str">
        <f>IF(B147="","",IF(OR('Paste Data Here - Export'!KB147="Y",'Paste Data Here - Export'!GE147="Y"),"Yes","No"))</f>
        <v/>
      </c>
      <c r="H147" s="93" t="str">
        <f t="shared" si="25"/>
        <v/>
      </c>
      <c r="I147" s="93" t="str">
        <f t="shared" si="26"/>
        <v/>
      </c>
      <c r="J147" s="93" t="str">
        <f t="shared" si="27"/>
        <v/>
      </c>
      <c r="K147" s="125" t="str">
        <f>IF(OR(C147="",'Paste Data Here - Export'!BD147=""),"",1440*('Paste Data Here - Export'!BD147-C147))</f>
        <v/>
      </c>
      <c r="L147" s="93" t="str">
        <f t="shared" si="28"/>
        <v/>
      </c>
      <c r="M147" s="93" t="str">
        <f>IF(AND(L147="Yes",'Paste Data Here - Export'!BC147="SU",'Paste Data Here - Export'!EJ147&lt;&gt;"Y"),"Achieved",IF('Paste Data Here - Export'!EJ147="Y","Not applicable",(IF(AND('Patient level info'!L147="No",'Paste Data Here - Export'!BC147="SU"),"Not achieved",IF('Paste Data Here - Export'!BC147="ICH","Not applicable",IF(OR('Paste Data Here - Export'!BC147="O",'Paste Data Here - Export'!BC147="MAC"),"Not achieved",""))))))</f>
        <v/>
      </c>
      <c r="N147" s="142" t="str">
        <f>IF(B147="","",IF(OR('Paste Data Here - Export'!GN147="PERS",'Paste Data Here - Export'!GN147="TELEM"),'Paste Data Here - Export'!GK147,IF('Paste Data Here - Export'!GO147="","Not seen in person",'Paste Data Here - Export'!GO147)))</f>
        <v/>
      </c>
      <c r="O147" s="125" t="str">
        <f t="shared" si="29"/>
        <v/>
      </c>
      <c r="P147" s="126" t="str">
        <f t="shared" si="30"/>
        <v/>
      </c>
      <c r="Q147" s="95" t="str">
        <f>IF('Paste Data Here - Export'!CR147=TRUE, "Not imaged",IF('Paste Data Here - Export'!AR147="Y","Inpatient stroke",IF('Paste Data Here - Export'!BA147="","",IF('Paste Data Here - Export'!CR147="TRUE","",1440*('Paste Data Here - Export'!CP147-'Paste Data Here - Export'!BA147)))))</f>
        <v/>
      </c>
      <c r="R147" s="95" t="str">
        <f>IF('Paste Data Here - Export'!CR147=TRUE,"Not imaged",IF(OR(C147="",'Paste Data Here - Export'!CP147=""),"",1440*('Paste Data Here - Export'!CP147-C147)))</f>
        <v/>
      </c>
      <c r="S147" s="93" t="str">
        <f>IF(R147&lt;60.5,"Yes",IF('Paste Data Here - Export'!C147="","","No"))</f>
        <v/>
      </c>
      <c r="T147" s="93" t="str">
        <f t="shared" si="22"/>
        <v/>
      </c>
      <c r="U147" s="94" t="str">
        <f>IF(OR(C147="",'Paste Data Here - Export'!DF147=""),"",1440*('Paste Data Here - Export'!DF147-C147))</f>
        <v/>
      </c>
      <c r="V147" s="96" t="str">
        <f t="shared" si="31"/>
        <v/>
      </c>
      <c r="W147" s="97" t="str">
        <f>IF(B147="","",IF('Paste Data Here - Export'!KI147=TRUE,"Yes",IF('Paste Data Here - Export'!L147="","No","Yes")))</f>
        <v/>
      </c>
      <c r="X147" s="98" t="str">
        <f>IF(E147="Yes","6 Month Transfer",IF(AND(W147="Yes",'Paste Data Here - Export'!KM147="D"),"No",IF('Patient level info'!W147="Yes","Yes","")))</f>
        <v/>
      </c>
      <c r="Y147" s="91" t="str">
        <f t="shared" si="23"/>
        <v/>
      </c>
      <c r="Z147" s="99" t="str">
        <f>IF('Paste Data Here - Export'!KQ147="","",IF('Paste Data Here - Export'!KO147="","",'Paste Data Here - Export'!KN147-'Paste Data Here - Export'!KQ147))</f>
        <v/>
      </c>
      <c r="AA147" s="91" t="str">
        <f>IF(AND(W147="Yes",'Paste Data Here - Export'!KM147="D",'Paste Data Here - Export'!KO147="Y"),'Paste Data Here - Export'!KN147+'Patient level info'!AA$3,IF(AND(W147="Yes",'Paste Data Here - Export'!KM147="D",Z147&lt;0),'Paste Data Here - Export'!KQ147,IF(AND(W147="Yes",'Paste Data Here - Export'!KM147="D"),'Paste Data Here - Export'!KN147,IF(X147="Yes",'Paste Data Here - Export'!KS147,""))))</f>
        <v/>
      </c>
      <c r="AB147" s="100" t="str">
        <f>IF(W147="No","",IF('Paste Data Here - Export'!HS147="","",IF('Paste Data Here - Export'!KO147="Y",'Patient level info'!AA147-'Paste Data Here - Export'!HS147,'Paste Data Here - Export'!KQ147-'Paste Data Here - Export'!HS147)))</f>
        <v/>
      </c>
      <c r="AC147" s="100" t="str">
        <f>IF(E147="Yes","",IF(BPT!C147="Record transferred to this team",AA147-C147-(1/6),""))</f>
        <v/>
      </c>
      <c r="AD147" s="100" t="str">
        <f t="shared" si="24"/>
        <v/>
      </c>
      <c r="AE147" s="100" t="str">
        <f t="shared" si="32"/>
        <v/>
      </c>
      <c r="AF147" s="101" t="str">
        <f>IF(AE147="","",IF(Y147="Died same day","Died same day as arrival",IF(AB147="","Did not stay on SU",IF('Paste Data Here - Export'!HR147="ICH","ICU/CCU/HDU",IF(AB147&gt;AE147,100,100*AB147/AE147)))))</f>
        <v/>
      </c>
      <c r="AG147" s="82" t="str">
        <f>IF(E147="Yes","6 Month Transfer",IF(W147="No","Not locked to discharge/transfer",IF(AF147="Did not stay on SU","Not achieved as did not stay on SU",IF('Patient level info'!A147="","",IF(AND(A147=B147,M147="Achieved",P147="Achieved",AF147&gt;=90,AF147&lt;&gt;"Died same day as arrival"),"Achieved",IF(AND(A147&lt;&gt;B147,AF147&gt;=90,M147="Achieved",P147="Achieved"),"Not directly admitted by this team, but achieved criteria at previous team, and achieved 90% of stay on SU whilst at this team",IF(AF147="ICU/CCU/HDU","Admitted to ICU/CCU/HDU",IF(AF147="Died same day as arrival",AF147,IF(AND(AF147&lt;90,M147="Not achieved",P147="Not achieved"),"Not achieved as not direct to SU within 4h, not seen by a consultant within 14h, and less than 90% of stay on SU",IF(AND(AF147&lt;90,M147="Not achieved",P147="Achieved"),"Not achieved as not direct to SU within 4h and less than 90% of stay on SU",IF(AND(AF147&lt;90,M147="Achieved",P147="Not achieved"),"Not achieved as not seen by a consultant within 14h and less than 90% of stay on SU",IF(AND(AF147&gt;=90,M147="Not achieved",P147="Not achieved"),"Not achieved as not direct to SU within 4h and not seen by a consultant within 14h",IF(AND(AF147&gt;=90,M147="Achieved",P147="Not achieved"),"Not achieved as not seen by a consultant within 14h",IF(AF147&lt;90,"Not achieved as less than 90% of stay on SU","Not achieved as not direct to SU within 4h"))))))))))))))</f>
        <v/>
      </c>
    </row>
    <row r="148" spans="1:33" ht="15" customHeight="1" x14ac:dyDescent="0.25">
      <c r="A148" s="89" t="str">
        <f>IF('Paste Data Here - Export'!A148="","",'Paste Data Here - Export'!A148)</f>
        <v/>
      </c>
      <c r="B148" s="90" t="str">
        <f>IF('Paste Data Here - Export'!B148="","",'Paste Data Here - Export'!B148)</f>
        <v/>
      </c>
      <c r="C148" s="91" t="str">
        <f>IF('Paste Data Here - Export'!AR148="Y",'Paste Data Here - Export'!AS148,IF('Paste Data Here - Export'!C148="","",'Paste Data Here - Export'!BA148))</f>
        <v/>
      </c>
      <c r="D148" s="103" t="str">
        <f>IF(B148="","",IF('Paste Data Here - Export'!A148 ='Paste Data Here - Export'!B148, "Yes", "No"))</f>
        <v/>
      </c>
      <c r="E148" s="103" t="str">
        <f>IF(A148="","",IF(AND('Paste Data Here - Export'!P148="",'Paste Data Here - Export'!Q148&lt;&gt;""),"Yes","No"))</f>
        <v/>
      </c>
      <c r="F148" s="104" t="str">
        <f>IF('Paste Data Here - Export'!A148='Paste Data Here - Export'!B148,C148,IF(W148="No","",IF(E148="Yes","6 Month Transfer",'Paste Data Here - Export'!HP148)))</f>
        <v/>
      </c>
      <c r="G148" s="92" t="str">
        <f>IF(B148="","",IF(OR('Paste Data Here - Export'!KB148="Y",'Paste Data Here - Export'!GE148="Y"),"Yes","No"))</f>
        <v/>
      </c>
      <c r="H148" s="93" t="str">
        <f t="shared" si="25"/>
        <v/>
      </c>
      <c r="I148" s="93" t="str">
        <f t="shared" si="26"/>
        <v/>
      </c>
      <c r="J148" s="93" t="str">
        <f t="shared" si="27"/>
        <v/>
      </c>
      <c r="K148" s="125" t="str">
        <f>IF(OR(C148="",'Paste Data Here - Export'!BD148=""),"",1440*('Paste Data Here - Export'!BD148-C148))</f>
        <v/>
      </c>
      <c r="L148" s="93" t="str">
        <f t="shared" si="28"/>
        <v/>
      </c>
      <c r="M148" s="93" t="str">
        <f>IF(AND(L148="Yes",'Paste Data Here - Export'!BC148="SU",'Paste Data Here - Export'!EJ148&lt;&gt;"Y"),"Achieved",IF('Paste Data Here - Export'!EJ148="Y","Not applicable",(IF(AND('Patient level info'!L148="No",'Paste Data Here - Export'!BC148="SU"),"Not achieved",IF('Paste Data Here - Export'!BC148="ICH","Not applicable",IF(OR('Paste Data Here - Export'!BC148="O",'Paste Data Here - Export'!BC148="MAC"),"Not achieved",""))))))</f>
        <v/>
      </c>
      <c r="N148" s="142" t="str">
        <f>IF(B148="","",IF(OR('Paste Data Here - Export'!GN148="PERS",'Paste Data Here - Export'!GN148="TELEM"),'Paste Data Here - Export'!GK148,IF('Paste Data Here - Export'!GO148="","Not seen in person",'Paste Data Here - Export'!GO148)))</f>
        <v/>
      </c>
      <c r="O148" s="125" t="str">
        <f t="shared" si="29"/>
        <v/>
      </c>
      <c r="P148" s="126" t="str">
        <f t="shared" si="30"/>
        <v/>
      </c>
      <c r="Q148" s="95" t="str">
        <f>IF('Paste Data Here - Export'!CR148=TRUE, "Not imaged",IF('Paste Data Here - Export'!AR148="Y","Inpatient stroke",IF('Paste Data Here - Export'!BA148="","",IF('Paste Data Here - Export'!CR148="TRUE","",1440*('Paste Data Here - Export'!CP148-'Paste Data Here - Export'!BA148)))))</f>
        <v/>
      </c>
      <c r="R148" s="95" t="str">
        <f>IF('Paste Data Here - Export'!CR148=TRUE,"Not imaged",IF(OR(C148="",'Paste Data Here - Export'!CP148=""),"",1440*('Paste Data Here - Export'!CP148-C148)))</f>
        <v/>
      </c>
      <c r="S148" s="93" t="str">
        <f>IF(R148&lt;60.5,"Yes",IF('Paste Data Here - Export'!C148="","","No"))</f>
        <v/>
      </c>
      <c r="T148" s="93" t="str">
        <f t="shared" si="22"/>
        <v/>
      </c>
      <c r="U148" s="94" t="str">
        <f>IF(OR(C148="",'Paste Data Here - Export'!DF148=""),"",1440*('Paste Data Here - Export'!DF148-C148))</f>
        <v/>
      </c>
      <c r="V148" s="96" t="str">
        <f t="shared" si="31"/>
        <v/>
      </c>
      <c r="W148" s="97" t="str">
        <f>IF(B148="","",IF('Paste Data Here - Export'!KI148=TRUE,"Yes",IF('Paste Data Here - Export'!L148="","No","Yes")))</f>
        <v/>
      </c>
      <c r="X148" s="98" t="str">
        <f>IF(E148="Yes","6 Month Transfer",IF(AND(W148="Yes",'Paste Data Here - Export'!KM148="D"),"No",IF('Patient level info'!W148="Yes","Yes","")))</f>
        <v/>
      </c>
      <c r="Y148" s="91" t="str">
        <f t="shared" si="23"/>
        <v/>
      </c>
      <c r="Z148" s="99" t="str">
        <f>IF('Paste Data Here - Export'!KQ148="","",IF('Paste Data Here - Export'!KO148="","",'Paste Data Here - Export'!KN148-'Paste Data Here - Export'!KQ148))</f>
        <v/>
      </c>
      <c r="AA148" s="91" t="str">
        <f>IF(AND(W148="Yes",'Paste Data Here - Export'!KM148="D",'Paste Data Here - Export'!KO148="Y"),'Paste Data Here - Export'!KN148+'Patient level info'!AA$3,IF(AND(W148="Yes",'Paste Data Here - Export'!KM148="D",Z148&lt;0),'Paste Data Here - Export'!KQ148,IF(AND(W148="Yes",'Paste Data Here - Export'!KM148="D"),'Paste Data Here - Export'!KN148,IF(X148="Yes",'Paste Data Here - Export'!KS148,""))))</f>
        <v/>
      </c>
      <c r="AB148" s="100" t="str">
        <f>IF(W148="No","",IF('Paste Data Here - Export'!HS148="","",IF('Paste Data Here - Export'!KO148="Y",'Patient level info'!AA148-'Paste Data Here - Export'!HS148,'Paste Data Here - Export'!KQ148-'Paste Data Here - Export'!HS148)))</f>
        <v/>
      </c>
      <c r="AC148" s="100" t="str">
        <f>IF(E148="Yes","",IF(BPT!C148="Record transferred to this team",AA148-C148-(1/6),""))</f>
        <v/>
      </c>
      <c r="AD148" s="100" t="str">
        <f t="shared" si="24"/>
        <v/>
      </c>
      <c r="AE148" s="100" t="str">
        <f t="shared" si="32"/>
        <v/>
      </c>
      <c r="AF148" s="101" t="str">
        <f>IF(AE148="","",IF(Y148="Died same day","Died same day as arrival",IF(AB148="","Did not stay on SU",IF('Paste Data Here - Export'!HR148="ICH","ICU/CCU/HDU",IF(AB148&gt;AE148,100,100*AB148/AE148)))))</f>
        <v/>
      </c>
      <c r="AG148" s="82" t="str">
        <f>IF(E148="Yes","6 Month Transfer",IF(W148="No","Not locked to discharge/transfer",IF(AF148="Did not stay on SU","Not achieved as did not stay on SU",IF('Patient level info'!A148="","",IF(AND(A148=B148,M148="Achieved",P148="Achieved",AF148&gt;=90,AF148&lt;&gt;"Died same day as arrival"),"Achieved",IF(AND(A148&lt;&gt;B148,AF148&gt;=90,M148="Achieved",P148="Achieved"),"Not directly admitted by this team, but achieved criteria at previous team, and achieved 90% of stay on SU whilst at this team",IF(AF148="ICU/CCU/HDU","Admitted to ICU/CCU/HDU",IF(AF148="Died same day as arrival",AF148,IF(AND(AF148&lt;90,M148="Not achieved",P148="Not achieved"),"Not achieved as not direct to SU within 4h, not seen by a consultant within 14h, and less than 90% of stay on SU",IF(AND(AF148&lt;90,M148="Not achieved",P148="Achieved"),"Not achieved as not direct to SU within 4h and less than 90% of stay on SU",IF(AND(AF148&lt;90,M148="Achieved",P148="Not achieved"),"Not achieved as not seen by a consultant within 14h and less than 90% of stay on SU",IF(AND(AF148&gt;=90,M148="Not achieved",P148="Not achieved"),"Not achieved as not direct to SU within 4h and not seen by a consultant within 14h",IF(AND(AF148&gt;=90,M148="Achieved",P148="Not achieved"),"Not achieved as not seen by a consultant within 14h",IF(AF148&lt;90,"Not achieved as less than 90% of stay on SU","Not achieved as not direct to SU within 4h"))))))))))))))</f>
        <v/>
      </c>
    </row>
    <row r="149" spans="1:33" ht="15" customHeight="1" x14ac:dyDescent="0.25">
      <c r="A149" s="89" t="str">
        <f>IF('Paste Data Here - Export'!A149="","",'Paste Data Here - Export'!A149)</f>
        <v/>
      </c>
      <c r="B149" s="90" t="str">
        <f>IF('Paste Data Here - Export'!B149="","",'Paste Data Here - Export'!B149)</f>
        <v/>
      </c>
      <c r="C149" s="91" t="str">
        <f>IF('Paste Data Here - Export'!AR149="Y",'Paste Data Here - Export'!AS149,IF('Paste Data Here - Export'!C149="","",'Paste Data Here - Export'!BA149))</f>
        <v/>
      </c>
      <c r="D149" s="103" t="str">
        <f>IF(B149="","",IF('Paste Data Here - Export'!A149 ='Paste Data Here - Export'!B149, "Yes", "No"))</f>
        <v/>
      </c>
      <c r="E149" s="103" t="str">
        <f>IF(A149="","",IF(AND('Paste Data Here - Export'!P149="",'Paste Data Here - Export'!Q149&lt;&gt;""),"Yes","No"))</f>
        <v/>
      </c>
      <c r="F149" s="104" t="str">
        <f>IF('Paste Data Here - Export'!A149='Paste Data Here - Export'!B149,C149,IF(W149="No","",IF(E149="Yes","6 Month Transfer",'Paste Data Here - Export'!HP149)))</f>
        <v/>
      </c>
      <c r="G149" s="92" t="str">
        <f>IF(B149="","",IF(OR('Paste Data Here - Export'!KB149="Y",'Paste Data Here - Export'!GE149="Y"),"Yes","No"))</f>
        <v/>
      </c>
      <c r="H149" s="93" t="str">
        <f t="shared" si="25"/>
        <v/>
      </c>
      <c r="I149" s="93" t="str">
        <f t="shared" si="26"/>
        <v/>
      </c>
      <c r="J149" s="93" t="str">
        <f t="shared" si="27"/>
        <v/>
      </c>
      <c r="K149" s="125" t="str">
        <f>IF(OR(C149="",'Paste Data Here - Export'!BD149=""),"",1440*('Paste Data Here - Export'!BD149-C149))</f>
        <v/>
      </c>
      <c r="L149" s="93" t="str">
        <f t="shared" si="28"/>
        <v/>
      </c>
      <c r="M149" s="93" t="str">
        <f>IF(AND(L149="Yes",'Paste Data Here - Export'!BC149="SU",'Paste Data Here - Export'!EJ149&lt;&gt;"Y"),"Achieved",IF('Paste Data Here - Export'!EJ149="Y","Not applicable",(IF(AND('Patient level info'!L149="No",'Paste Data Here - Export'!BC149="SU"),"Not achieved",IF('Paste Data Here - Export'!BC149="ICH","Not applicable",IF(OR('Paste Data Here - Export'!BC149="O",'Paste Data Here - Export'!BC149="MAC"),"Not achieved",""))))))</f>
        <v/>
      </c>
      <c r="N149" s="142" t="str">
        <f>IF(B149="","",IF(OR('Paste Data Here - Export'!GN149="PERS",'Paste Data Here - Export'!GN149="TELEM"),'Paste Data Here - Export'!GK149,IF('Paste Data Here - Export'!GO149="","Not seen in person",'Paste Data Here - Export'!GO149)))</f>
        <v/>
      </c>
      <c r="O149" s="125" t="str">
        <f t="shared" si="29"/>
        <v/>
      </c>
      <c r="P149" s="126" t="str">
        <f t="shared" si="30"/>
        <v/>
      </c>
      <c r="Q149" s="95" t="str">
        <f>IF('Paste Data Here - Export'!CR149=TRUE, "Not imaged",IF('Paste Data Here - Export'!AR149="Y","Inpatient stroke",IF('Paste Data Here - Export'!BA149="","",IF('Paste Data Here - Export'!CR149="TRUE","",1440*('Paste Data Here - Export'!CP149-'Paste Data Here - Export'!BA149)))))</f>
        <v/>
      </c>
      <c r="R149" s="95" t="str">
        <f>IF('Paste Data Here - Export'!CR149=TRUE,"Not imaged",IF(OR(C149="",'Paste Data Here - Export'!CP149=""),"",1440*('Paste Data Here - Export'!CP149-C149)))</f>
        <v/>
      </c>
      <c r="S149" s="93" t="str">
        <f>IF(R149&lt;60.5,"Yes",IF('Paste Data Here - Export'!C149="","","No"))</f>
        <v/>
      </c>
      <c r="T149" s="93" t="str">
        <f t="shared" si="22"/>
        <v/>
      </c>
      <c r="U149" s="94" t="str">
        <f>IF(OR(C149="",'Paste Data Here - Export'!DF149=""),"",1440*('Paste Data Here - Export'!DF149-C149))</f>
        <v/>
      </c>
      <c r="V149" s="96" t="str">
        <f t="shared" si="31"/>
        <v/>
      </c>
      <c r="W149" s="97" t="str">
        <f>IF(B149="","",IF('Paste Data Here - Export'!KI149=TRUE,"Yes",IF('Paste Data Here - Export'!L149="","No","Yes")))</f>
        <v/>
      </c>
      <c r="X149" s="98" t="str">
        <f>IF(E149="Yes","6 Month Transfer",IF(AND(W149="Yes",'Paste Data Here - Export'!KM149="D"),"No",IF('Patient level info'!W149="Yes","Yes","")))</f>
        <v/>
      </c>
      <c r="Y149" s="91" t="str">
        <f t="shared" si="23"/>
        <v/>
      </c>
      <c r="Z149" s="99" t="str">
        <f>IF('Paste Data Here - Export'!KQ149="","",IF('Paste Data Here - Export'!KO149="","",'Paste Data Here - Export'!KN149-'Paste Data Here - Export'!KQ149))</f>
        <v/>
      </c>
      <c r="AA149" s="91" t="str">
        <f>IF(AND(W149="Yes",'Paste Data Here - Export'!KM149="D",'Paste Data Here - Export'!KO149="Y"),'Paste Data Here - Export'!KN149+'Patient level info'!AA$3,IF(AND(W149="Yes",'Paste Data Here - Export'!KM149="D",Z149&lt;0),'Paste Data Here - Export'!KQ149,IF(AND(W149="Yes",'Paste Data Here - Export'!KM149="D"),'Paste Data Here - Export'!KN149,IF(X149="Yes",'Paste Data Here - Export'!KS149,""))))</f>
        <v/>
      </c>
      <c r="AB149" s="100" t="str">
        <f>IF(W149="No","",IF('Paste Data Here - Export'!HS149="","",IF('Paste Data Here - Export'!KO149="Y",'Patient level info'!AA149-'Paste Data Here - Export'!HS149,'Paste Data Here - Export'!KQ149-'Paste Data Here - Export'!HS149)))</f>
        <v/>
      </c>
      <c r="AC149" s="100" t="str">
        <f>IF(E149="Yes","",IF(BPT!C149="Record transferred to this team",AA149-C149-(1/6),""))</f>
        <v/>
      </c>
      <c r="AD149" s="100" t="str">
        <f t="shared" si="24"/>
        <v/>
      </c>
      <c r="AE149" s="100" t="str">
        <f t="shared" si="32"/>
        <v/>
      </c>
      <c r="AF149" s="101" t="str">
        <f>IF(AE149="","",IF(Y149="Died same day","Died same day as arrival",IF(AB149="","Did not stay on SU",IF('Paste Data Here - Export'!HR149="ICH","ICU/CCU/HDU",IF(AB149&gt;AE149,100,100*AB149/AE149)))))</f>
        <v/>
      </c>
      <c r="AG149" s="82" t="str">
        <f>IF(E149="Yes","6 Month Transfer",IF(W149="No","Not locked to discharge/transfer",IF(AF149="Did not stay on SU","Not achieved as did not stay on SU",IF('Patient level info'!A149="","",IF(AND(A149=B149,M149="Achieved",P149="Achieved",AF149&gt;=90,AF149&lt;&gt;"Died same day as arrival"),"Achieved",IF(AND(A149&lt;&gt;B149,AF149&gt;=90,M149="Achieved",P149="Achieved"),"Not directly admitted by this team, but achieved criteria at previous team, and achieved 90% of stay on SU whilst at this team",IF(AF149="ICU/CCU/HDU","Admitted to ICU/CCU/HDU",IF(AF149="Died same day as arrival",AF149,IF(AND(AF149&lt;90,M149="Not achieved",P149="Not achieved"),"Not achieved as not direct to SU within 4h, not seen by a consultant within 14h, and less than 90% of stay on SU",IF(AND(AF149&lt;90,M149="Not achieved",P149="Achieved"),"Not achieved as not direct to SU within 4h and less than 90% of stay on SU",IF(AND(AF149&lt;90,M149="Achieved",P149="Not achieved"),"Not achieved as not seen by a consultant within 14h and less than 90% of stay on SU",IF(AND(AF149&gt;=90,M149="Not achieved",P149="Not achieved"),"Not achieved as not direct to SU within 4h and not seen by a consultant within 14h",IF(AND(AF149&gt;=90,M149="Achieved",P149="Not achieved"),"Not achieved as not seen by a consultant within 14h",IF(AF149&lt;90,"Not achieved as less than 90% of stay on SU","Not achieved as not direct to SU within 4h"))))))))))))))</f>
        <v/>
      </c>
    </row>
    <row r="150" spans="1:33" ht="15" customHeight="1" x14ac:dyDescent="0.25">
      <c r="A150" s="89" t="str">
        <f>IF('Paste Data Here - Export'!A150="","",'Paste Data Here - Export'!A150)</f>
        <v/>
      </c>
      <c r="B150" s="90" t="str">
        <f>IF('Paste Data Here - Export'!B150="","",'Paste Data Here - Export'!B150)</f>
        <v/>
      </c>
      <c r="C150" s="91" t="str">
        <f>IF('Paste Data Here - Export'!AR150="Y",'Paste Data Here - Export'!AS150,IF('Paste Data Here - Export'!C150="","",'Paste Data Here - Export'!BA150))</f>
        <v/>
      </c>
      <c r="D150" s="103" t="str">
        <f>IF(B150="","",IF('Paste Data Here - Export'!A150 ='Paste Data Here - Export'!B150, "Yes", "No"))</f>
        <v/>
      </c>
      <c r="E150" s="103" t="str">
        <f>IF(A150="","",IF(AND('Paste Data Here - Export'!P150="",'Paste Data Here - Export'!Q150&lt;&gt;""),"Yes","No"))</f>
        <v/>
      </c>
      <c r="F150" s="104" t="str">
        <f>IF('Paste Data Here - Export'!A150='Paste Data Here - Export'!B150,C150,IF(W150="No","",IF(E150="Yes","6 Month Transfer",'Paste Data Here - Export'!HP150)))</f>
        <v/>
      </c>
      <c r="G150" s="92" t="str">
        <f>IF(B150="","",IF(OR('Paste Data Here - Export'!KB150="Y",'Paste Data Here - Export'!GE150="Y"),"Yes","No"))</f>
        <v/>
      </c>
      <c r="H150" s="93" t="str">
        <f t="shared" si="25"/>
        <v/>
      </c>
      <c r="I150" s="93" t="str">
        <f t="shared" si="26"/>
        <v/>
      </c>
      <c r="J150" s="93" t="str">
        <f t="shared" si="27"/>
        <v/>
      </c>
      <c r="K150" s="125" t="str">
        <f>IF(OR(C150="",'Paste Data Here - Export'!BD150=""),"",1440*('Paste Data Here - Export'!BD150-C150))</f>
        <v/>
      </c>
      <c r="L150" s="93" t="str">
        <f t="shared" si="28"/>
        <v/>
      </c>
      <c r="M150" s="93" t="str">
        <f>IF(AND(L150="Yes",'Paste Data Here - Export'!BC150="SU",'Paste Data Here - Export'!EJ150&lt;&gt;"Y"),"Achieved",IF('Paste Data Here - Export'!EJ150="Y","Not applicable",(IF(AND('Patient level info'!L150="No",'Paste Data Here - Export'!BC150="SU"),"Not achieved",IF('Paste Data Here - Export'!BC150="ICH","Not applicable",IF(OR('Paste Data Here - Export'!BC150="O",'Paste Data Here - Export'!BC150="MAC"),"Not achieved",""))))))</f>
        <v/>
      </c>
      <c r="N150" s="142" t="str">
        <f>IF(B150="","",IF(OR('Paste Data Here - Export'!GN150="PERS",'Paste Data Here - Export'!GN150="TELEM"),'Paste Data Here - Export'!GK150,IF('Paste Data Here - Export'!GO150="","Not seen in person",'Paste Data Here - Export'!GO150)))</f>
        <v/>
      </c>
      <c r="O150" s="125" t="str">
        <f t="shared" si="29"/>
        <v/>
      </c>
      <c r="P150" s="126" t="str">
        <f t="shared" si="30"/>
        <v/>
      </c>
      <c r="Q150" s="95" t="str">
        <f>IF('Paste Data Here - Export'!CR150=TRUE, "Not imaged",IF('Paste Data Here - Export'!AR150="Y","Inpatient stroke",IF('Paste Data Here - Export'!BA150="","",IF('Paste Data Here - Export'!CR150="TRUE","",1440*('Paste Data Here - Export'!CP150-'Paste Data Here - Export'!BA150)))))</f>
        <v/>
      </c>
      <c r="R150" s="95" t="str">
        <f>IF('Paste Data Here - Export'!CR150=TRUE,"Not imaged",IF(OR(C150="",'Paste Data Here - Export'!CP150=""),"",1440*('Paste Data Here - Export'!CP150-C150)))</f>
        <v/>
      </c>
      <c r="S150" s="93" t="str">
        <f>IF(R150&lt;60.5,"Yes",IF('Paste Data Here - Export'!C150="","","No"))</f>
        <v/>
      </c>
      <c r="T150" s="93" t="str">
        <f t="shared" si="22"/>
        <v/>
      </c>
      <c r="U150" s="94" t="str">
        <f>IF(OR(C150="",'Paste Data Here - Export'!DF150=""),"",1440*('Paste Data Here - Export'!DF150-C150))</f>
        <v/>
      </c>
      <c r="V150" s="96" t="str">
        <f t="shared" si="31"/>
        <v/>
      </c>
      <c r="W150" s="97" t="str">
        <f>IF(B150="","",IF('Paste Data Here - Export'!KI150=TRUE,"Yes",IF('Paste Data Here - Export'!L150="","No","Yes")))</f>
        <v/>
      </c>
      <c r="X150" s="98" t="str">
        <f>IF(E150="Yes","6 Month Transfer",IF(AND(W150="Yes",'Paste Data Here - Export'!KM150="D"),"No",IF('Patient level info'!W150="Yes","Yes","")))</f>
        <v/>
      </c>
      <c r="Y150" s="91" t="str">
        <f t="shared" si="23"/>
        <v/>
      </c>
      <c r="Z150" s="99" t="str">
        <f>IF('Paste Data Here - Export'!KQ150="","",IF('Paste Data Here - Export'!KO150="","",'Paste Data Here - Export'!KN150-'Paste Data Here - Export'!KQ150))</f>
        <v/>
      </c>
      <c r="AA150" s="91" t="str">
        <f>IF(AND(W150="Yes",'Paste Data Here - Export'!KM150="D",'Paste Data Here - Export'!KO150="Y"),'Paste Data Here - Export'!KN150+'Patient level info'!AA$3,IF(AND(W150="Yes",'Paste Data Here - Export'!KM150="D",Z150&lt;0),'Paste Data Here - Export'!KQ150,IF(AND(W150="Yes",'Paste Data Here - Export'!KM150="D"),'Paste Data Here - Export'!KN150,IF(X150="Yes",'Paste Data Here - Export'!KS150,""))))</f>
        <v/>
      </c>
      <c r="AB150" s="100" t="str">
        <f>IF(W150="No","",IF('Paste Data Here - Export'!HS150="","",IF('Paste Data Here - Export'!KO150="Y",'Patient level info'!AA150-'Paste Data Here - Export'!HS150,'Paste Data Here - Export'!KQ150-'Paste Data Here - Export'!HS150)))</f>
        <v/>
      </c>
      <c r="AC150" s="100" t="str">
        <f>IF(E150="Yes","",IF(BPT!C150="Record transferred to this team",AA150-C150-(1/6),""))</f>
        <v/>
      </c>
      <c r="AD150" s="100" t="str">
        <f t="shared" si="24"/>
        <v/>
      </c>
      <c r="AE150" s="100" t="str">
        <f t="shared" si="32"/>
        <v/>
      </c>
      <c r="AF150" s="101" t="str">
        <f>IF(AE150="","",IF(Y150="Died same day","Died same day as arrival",IF(AB150="","Did not stay on SU",IF('Paste Data Here - Export'!HR150="ICH","ICU/CCU/HDU",IF(AB150&gt;AE150,100,100*AB150/AE150)))))</f>
        <v/>
      </c>
      <c r="AG150" s="82" t="str">
        <f>IF(E150="Yes","6 Month Transfer",IF(W150="No","Not locked to discharge/transfer",IF(AF150="Did not stay on SU","Not achieved as did not stay on SU",IF('Patient level info'!A150="","",IF(AND(A150=B150,M150="Achieved",P150="Achieved",AF150&gt;=90,AF150&lt;&gt;"Died same day as arrival"),"Achieved",IF(AND(A150&lt;&gt;B150,AF150&gt;=90,M150="Achieved",P150="Achieved"),"Not directly admitted by this team, but achieved criteria at previous team, and achieved 90% of stay on SU whilst at this team",IF(AF150="ICU/CCU/HDU","Admitted to ICU/CCU/HDU",IF(AF150="Died same day as arrival",AF150,IF(AND(AF150&lt;90,M150="Not achieved",P150="Not achieved"),"Not achieved as not direct to SU within 4h, not seen by a consultant within 14h, and less than 90% of stay on SU",IF(AND(AF150&lt;90,M150="Not achieved",P150="Achieved"),"Not achieved as not direct to SU within 4h and less than 90% of stay on SU",IF(AND(AF150&lt;90,M150="Achieved",P150="Not achieved"),"Not achieved as not seen by a consultant within 14h and less than 90% of stay on SU",IF(AND(AF150&gt;=90,M150="Not achieved",P150="Not achieved"),"Not achieved as not direct to SU within 4h and not seen by a consultant within 14h",IF(AND(AF150&gt;=90,M150="Achieved",P150="Not achieved"),"Not achieved as not seen by a consultant within 14h",IF(AF150&lt;90,"Not achieved as less than 90% of stay on SU","Not achieved as not direct to SU within 4h"))))))))))))))</f>
        <v/>
      </c>
    </row>
    <row r="151" spans="1:33" ht="15" customHeight="1" x14ac:dyDescent="0.25">
      <c r="A151" s="89" t="str">
        <f>IF('Paste Data Here - Export'!A151="","",'Paste Data Here - Export'!A151)</f>
        <v/>
      </c>
      <c r="B151" s="90" t="str">
        <f>IF('Paste Data Here - Export'!B151="","",'Paste Data Here - Export'!B151)</f>
        <v/>
      </c>
      <c r="C151" s="91" t="str">
        <f>IF('Paste Data Here - Export'!AR151="Y",'Paste Data Here - Export'!AS151,IF('Paste Data Here - Export'!C151="","",'Paste Data Here - Export'!BA151))</f>
        <v/>
      </c>
      <c r="D151" s="103" t="str">
        <f>IF(B151="","",IF('Paste Data Here - Export'!A151 ='Paste Data Here - Export'!B151, "Yes", "No"))</f>
        <v/>
      </c>
      <c r="E151" s="103" t="str">
        <f>IF(A151="","",IF(AND('Paste Data Here - Export'!P151="",'Paste Data Here - Export'!Q151&lt;&gt;""),"Yes","No"))</f>
        <v/>
      </c>
      <c r="F151" s="104" t="str">
        <f>IF('Paste Data Here - Export'!A151='Paste Data Here - Export'!B151,C151,IF(W151="No","",IF(E151="Yes","6 Month Transfer",'Paste Data Here - Export'!HP151)))</f>
        <v/>
      </c>
      <c r="G151" s="92" t="str">
        <f>IF(B151="","",IF(OR('Paste Data Here - Export'!KB151="Y",'Paste Data Here - Export'!GE151="Y"),"Yes","No"))</f>
        <v/>
      </c>
      <c r="H151" s="93" t="str">
        <f t="shared" si="25"/>
        <v/>
      </c>
      <c r="I151" s="93" t="str">
        <f t="shared" si="26"/>
        <v/>
      </c>
      <c r="J151" s="93" t="str">
        <f t="shared" si="27"/>
        <v/>
      </c>
      <c r="K151" s="125" t="str">
        <f>IF(OR(C151="",'Paste Data Here - Export'!BD151=""),"",1440*('Paste Data Here - Export'!BD151-C151))</f>
        <v/>
      </c>
      <c r="L151" s="93" t="str">
        <f t="shared" si="28"/>
        <v/>
      </c>
      <c r="M151" s="93" t="str">
        <f>IF(AND(L151="Yes",'Paste Data Here - Export'!BC151="SU",'Paste Data Here - Export'!EJ151&lt;&gt;"Y"),"Achieved",IF('Paste Data Here - Export'!EJ151="Y","Not applicable",(IF(AND('Patient level info'!L151="No",'Paste Data Here - Export'!BC151="SU"),"Not achieved",IF('Paste Data Here - Export'!BC151="ICH","Not applicable",IF(OR('Paste Data Here - Export'!BC151="O",'Paste Data Here - Export'!BC151="MAC"),"Not achieved",""))))))</f>
        <v/>
      </c>
      <c r="N151" s="142" t="str">
        <f>IF(B151="","",IF(OR('Paste Data Here - Export'!GN151="PERS",'Paste Data Here - Export'!GN151="TELEM"),'Paste Data Here - Export'!GK151,IF('Paste Data Here - Export'!GO151="","Not seen in person",'Paste Data Here - Export'!GO151)))</f>
        <v/>
      </c>
      <c r="O151" s="125" t="str">
        <f t="shared" si="29"/>
        <v/>
      </c>
      <c r="P151" s="126" t="str">
        <f t="shared" si="30"/>
        <v/>
      </c>
      <c r="Q151" s="95" t="str">
        <f>IF('Paste Data Here - Export'!CR151=TRUE, "Not imaged",IF('Paste Data Here - Export'!AR151="Y","Inpatient stroke",IF('Paste Data Here - Export'!BA151="","",IF('Paste Data Here - Export'!CR151="TRUE","",1440*('Paste Data Here - Export'!CP151-'Paste Data Here - Export'!BA151)))))</f>
        <v/>
      </c>
      <c r="R151" s="95" t="str">
        <f>IF('Paste Data Here - Export'!CR151=TRUE,"Not imaged",IF(OR(C151="",'Paste Data Here - Export'!CP151=""),"",1440*('Paste Data Here - Export'!CP151-C151)))</f>
        <v/>
      </c>
      <c r="S151" s="93" t="str">
        <f>IF(R151&lt;60.5,"Yes",IF('Paste Data Here - Export'!C151="","","No"))</f>
        <v/>
      </c>
      <c r="T151" s="93" t="str">
        <f t="shared" si="22"/>
        <v/>
      </c>
      <c r="U151" s="94" t="str">
        <f>IF(OR(C151="",'Paste Data Here - Export'!DF151=""),"",1440*('Paste Data Here - Export'!DF151-C151))</f>
        <v/>
      </c>
      <c r="V151" s="96" t="str">
        <f t="shared" si="31"/>
        <v/>
      </c>
      <c r="W151" s="97" t="str">
        <f>IF(B151="","",IF('Paste Data Here - Export'!KI151=TRUE,"Yes",IF('Paste Data Here - Export'!L151="","No","Yes")))</f>
        <v/>
      </c>
      <c r="X151" s="98" t="str">
        <f>IF(E151="Yes","6 Month Transfer",IF(AND(W151="Yes",'Paste Data Here - Export'!KM151="D"),"No",IF('Patient level info'!W151="Yes","Yes","")))</f>
        <v/>
      </c>
      <c r="Y151" s="91" t="str">
        <f t="shared" si="23"/>
        <v/>
      </c>
      <c r="Z151" s="99" t="str">
        <f>IF('Paste Data Here - Export'!KQ151="","",IF('Paste Data Here - Export'!KO151="","",'Paste Data Here - Export'!KN151-'Paste Data Here - Export'!KQ151))</f>
        <v/>
      </c>
      <c r="AA151" s="91" t="str">
        <f>IF(AND(W151="Yes",'Paste Data Here - Export'!KM151="D",'Paste Data Here - Export'!KO151="Y"),'Paste Data Here - Export'!KN151+'Patient level info'!AA$3,IF(AND(W151="Yes",'Paste Data Here - Export'!KM151="D",Z151&lt;0),'Paste Data Here - Export'!KQ151,IF(AND(W151="Yes",'Paste Data Here - Export'!KM151="D"),'Paste Data Here - Export'!KN151,IF(X151="Yes",'Paste Data Here - Export'!KS151,""))))</f>
        <v/>
      </c>
      <c r="AB151" s="100" t="str">
        <f>IF(W151="No","",IF('Paste Data Here - Export'!HS151="","",IF('Paste Data Here - Export'!KO151="Y",'Patient level info'!AA151-'Paste Data Here - Export'!HS151,'Paste Data Here - Export'!KQ151-'Paste Data Here - Export'!HS151)))</f>
        <v/>
      </c>
      <c r="AC151" s="100" t="str">
        <f>IF(E151="Yes","",IF(BPT!C151="Record transferred to this team",AA151-C151-(1/6),""))</f>
        <v/>
      </c>
      <c r="AD151" s="100" t="str">
        <f t="shared" si="24"/>
        <v/>
      </c>
      <c r="AE151" s="100" t="str">
        <f t="shared" si="32"/>
        <v/>
      </c>
      <c r="AF151" s="101" t="str">
        <f>IF(AE151="","",IF(Y151="Died same day","Died same day as arrival",IF(AB151="","Did not stay on SU",IF('Paste Data Here - Export'!HR151="ICH","ICU/CCU/HDU",IF(AB151&gt;AE151,100,100*AB151/AE151)))))</f>
        <v/>
      </c>
      <c r="AG151" s="82" t="str">
        <f>IF(E151="Yes","6 Month Transfer",IF(W151="No","Not locked to discharge/transfer",IF(AF151="Did not stay on SU","Not achieved as did not stay on SU",IF('Patient level info'!A151="","",IF(AND(A151=B151,M151="Achieved",P151="Achieved",AF151&gt;=90,AF151&lt;&gt;"Died same day as arrival"),"Achieved",IF(AND(A151&lt;&gt;B151,AF151&gt;=90,M151="Achieved",P151="Achieved"),"Not directly admitted by this team, but achieved criteria at previous team, and achieved 90% of stay on SU whilst at this team",IF(AF151="ICU/CCU/HDU","Admitted to ICU/CCU/HDU",IF(AF151="Died same day as arrival",AF151,IF(AND(AF151&lt;90,M151="Not achieved",P151="Not achieved"),"Not achieved as not direct to SU within 4h, not seen by a consultant within 14h, and less than 90% of stay on SU",IF(AND(AF151&lt;90,M151="Not achieved",P151="Achieved"),"Not achieved as not direct to SU within 4h and less than 90% of stay on SU",IF(AND(AF151&lt;90,M151="Achieved",P151="Not achieved"),"Not achieved as not seen by a consultant within 14h and less than 90% of stay on SU",IF(AND(AF151&gt;=90,M151="Not achieved",P151="Not achieved"),"Not achieved as not direct to SU within 4h and not seen by a consultant within 14h",IF(AND(AF151&gt;=90,M151="Achieved",P151="Not achieved"),"Not achieved as not seen by a consultant within 14h",IF(AF151&lt;90,"Not achieved as less than 90% of stay on SU","Not achieved as not direct to SU within 4h"))))))))))))))</f>
        <v/>
      </c>
    </row>
    <row r="152" spans="1:33" ht="15" customHeight="1" x14ac:dyDescent="0.25">
      <c r="A152" s="89" t="str">
        <f>IF('Paste Data Here - Export'!A152="","",'Paste Data Here - Export'!A152)</f>
        <v/>
      </c>
      <c r="B152" s="90" t="str">
        <f>IF('Paste Data Here - Export'!B152="","",'Paste Data Here - Export'!B152)</f>
        <v/>
      </c>
      <c r="C152" s="91" t="str">
        <f>IF('Paste Data Here - Export'!AR152="Y",'Paste Data Here - Export'!AS152,IF('Paste Data Here - Export'!C152="","",'Paste Data Here - Export'!BA152))</f>
        <v/>
      </c>
      <c r="D152" s="103" t="str">
        <f>IF(B152="","",IF('Paste Data Here - Export'!A152 ='Paste Data Here - Export'!B152, "Yes", "No"))</f>
        <v/>
      </c>
      <c r="E152" s="103" t="str">
        <f>IF(A152="","",IF(AND('Paste Data Here - Export'!P152="",'Paste Data Here - Export'!Q152&lt;&gt;""),"Yes","No"))</f>
        <v/>
      </c>
      <c r="F152" s="104" t="str">
        <f>IF('Paste Data Here - Export'!A152='Paste Data Here - Export'!B152,C152,IF(W152="No","",IF(E152="Yes","6 Month Transfer",'Paste Data Here - Export'!HP152)))</f>
        <v/>
      </c>
      <c r="G152" s="92" t="str">
        <f>IF(B152="","",IF(OR('Paste Data Here - Export'!KB152="Y",'Paste Data Here - Export'!GE152="Y"),"Yes","No"))</f>
        <v/>
      </c>
      <c r="H152" s="93" t="str">
        <f t="shared" si="25"/>
        <v/>
      </c>
      <c r="I152" s="93" t="str">
        <f t="shared" si="26"/>
        <v/>
      </c>
      <c r="J152" s="93" t="str">
        <f t="shared" si="27"/>
        <v/>
      </c>
      <c r="K152" s="125" t="str">
        <f>IF(OR(C152="",'Paste Data Here - Export'!BD152=""),"",1440*('Paste Data Here - Export'!BD152-C152))</f>
        <v/>
      </c>
      <c r="L152" s="93" t="str">
        <f t="shared" si="28"/>
        <v/>
      </c>
      <c r="M152" s="93" t="str">
        <f>IF(AND(L152="Yes",'Paste Data Here - Export'!BC152="SU",'Paste Data Here - Export'!EJ152&lt;&gt;"Y"),"Achieved",IF('Paste Data Here - Export'!EJ152="Y","Not applicable",(IF(AND('Patient level info'!L152="No",'Paste Data Here - Export'!BC152="SU"),"Not achieved",IF('Paste Data Here - Export'!BC152="ICH","Not applicable",IF(OR('Paste Data Here - Export'!BC152="O",'Paste Data Here - Export'!BC152="MAC"),"Not achieved",""))))))</f>
        <v/>
      </c>
      <c r="N152" s="142" t="str">
        <f>IF(B152="","",IF(OR('Paste Data Here - Export'!GN152="PERS",'Paste Data Here - Export'!GN152="TELEM"),'Paste Data Here - Export'!GK152,IF('Paste Data Here - Export'!GO152="","Not seen in person",'Paste Data Here - Export'!GO152)))</f>
        <v/>
      </c>
      <c r="O152" s="125" t="str">
        <f t="shared" si="29"/>
        <v/>
      </c>
      <c r="P152" s="126" t="str">
        <f t="shared" si="30"/>
        <v/>
      </c>
      <c r="Q152" s="95" t="str">
        <f>IF('Paste Data Here - Export'!CR152=TRUE, "Not imaged",IF('Paste Data Here - Export'!AR152="Y","Inpatient stroke",IF('Paste Data Here - Export'!BA152="","",IF('Paste Data Here - Export'!CR152="TRUE","",1440*('Paste Data Here - Export'!CP152-'Paste Data Here - Export'!BA152)))))</f>
        <v/>
      </c>
      <c r="R152" s="95" t="str">
        <f>IF('Paste Data Here - Export'!CR152=TRUE,"Not imaged",IF(OR(C152="",'Paste Data Here - Export'!CP152=""),"",1440*('Paste Data Here - Export'!CP152-C152)))</f>
        <v/>
      </c>
      <c r="S152" s="93" t="str">
        <f>IF(R152&lt;60.5,"Yes",IF('Paste Data Here - Export'!C152="","","No"))</f>
        <v/>
      </c>
      <c r="T152" s="93" t="str">
        <f t="shared" si="22"/>
        <v/>
      </c>
      <c r="U152" s="94" t="str">
        <f>IF(OR(C152="",'Paste Data Here - Export'!DF152=""),"",1440*('Paste Data Here - Export'!DF152-C152))</f>
        <v/>
      </c>
      <c r="V152" s="96" t="str">
        <f t="shared" si="31"/>
        <v/>
      </c>
      <c r="W152" s="97" t="str">
        <f>IF(B152="","",IF('Paste Data Here - Export'!KI152=TRUE,"Yes",IF('Paste Data Here - Export'!L152="","No","Yes")))</f>
        <v/>
      </c>
      <c r="X152" s="98" t="str">
        <f>IF(E152="Yes","6 Month Transfer",IF(AND(W152="Yes",'Paste Data Here - Export'!KM152="D"),"No",IF('Patient level info'!W152="Yes","Yes","")))</f>
        <v/>
      </c>
      <c r="Y152" s="91" t="str">
        <f t="shared" si="23"/>
        <v/>
      </c>
      <c r="Z152" s="99" t="str">
        <f>IF('Paste Data Here - Export'!KQ152="","",IF('Paste Data Here - Export'!KO152="","",'Paste Data Here - Export'!KN152-'Paste Data Here - Export'!KQ152))</f>
        <v/>
      </c>
      <c r="AA152" s="91" t="str">
        <f>IF(AND(W152="Yes",'Paste Data Here - Export'!KM152="D",'Paste Data Here - Export'!KO152="Y"),'Paste Data Here - Export'!KN152+'Patient level info'!AA$3,IF(AND(W152="Yes",'Paste Data Here - Export'!KM152="D",Z152&lt;0),'Paste Data Here - Export'!KQ152,IF(AND(W152="Yes",'Paste Data Here - Export'!KM152="D"),'Paste Data Here - Export'!KN152,IF(X152="Yes",'Paste Data Here - Export'!KS152,""))))</f>
        <v/>
      </c>
      <c r="AB152" s="100" t="str">
        <f>IF(W152="No","",IF('Paste Data Here - Export'!HS152="","",IF('Paste Data Here - Export'!KO152="Y",'Patient level info'!AA152-'Paste Data Here - Export'!HS152,'Paste Data Here - Export'!KQ152-'Paste Data Here - Export'!HS152)))</f>
        <v/>
      </c>
      <c r="AC152" s="100" t="str">
        <f>IF(E152="Yes","",IF(BPT!C152="Record transferred to this team",AA152-C152-(1/6),""))</f>
        <v/>
      </c>
      <c r="AD152" s="100" t="str">
        <f t="shared" si="24"/>
        <v/>
      </c>
      <c r="AE152" s="100" t="str">
        <f t="shared" si="32"/>
        <v/>
      </c>
      <c r="AF152" s="101" t="str">
        <f>IF(AE152="","",IF(Y152="Died same day","Died same day as arrival",IF(AB152="","Did not stay on SU",IF('Paste Data Here - Export'!HR152="ICH","ICU/CCU/HDU",IF(AB152&gt;AE152,100,100*AB152/AE152)))))</f>
        <v/>
      </c>
      <c r="AG152" s="82" t="str">
        <f>IF(E152="Yes","6 Month Transfer",IF(W152="No","Not locked to discharge/transfer",IF(AF152="Did not stay on SU","Not achieved as did not stay on SU",IF('Patient level info'!A152="","",IF(AND(A152=B152,M152="Achieved",P152="Achieved",AF152&gt;=90,AF152&lt;&gt;"Died same day as arrival"),"Achieved",IF(AND(A152&lt;&gt;B152,AF152&gt;=90,M152="Achieved",P152="Achieved"),"Not directly admitted by this team, but achieved criteria at previous team, and achieved 90% of stay on SU whilst at this team",IF(AF152="ICU/CCU/HDU","Admitted to ICU/CCU/HDU",IF(AF152="Died same day as arrival",AF152,IF(AND(AF152&lt;90,M152="Not achieved",P152="Not achieved"),"Not achieved as not direct to SU within 4h, not seen by a consultant within 14h, and less than 90% of stay on SU",IF(AND(AF152&lt;90,M152="Not achieved",P152="Achieved"),"Not achieved as not direct to SU within 4h and less than 90% of stay on SU",IF(AND(AF152&lt;90,M152="Achieved",P152="Not achieved"),"Not achieved as not seen by a consultant within 14h and less than 90% of stay on SU",IF(AND(AF152&gt;=90,M152="Not achieved",P152="Not achieved"),"Not achieved as not direct to SU within 4h and not seen by a consultant within 14h",IF(AND(AF152&gt;=90,M152="Achieved",P152="Not achieved"),"Not achieved as not seen by a consultant within 14h",IF(AF152&lt;90,"Not achieved as less than 90% of stay on SU","Not achieved as not direct to SU within 4h"))))))))))))))</f>
        <v/>
      </c>
    </row>
    <row r="153" spans="1:33" ht="15" customHeight="1" x14ac:dyDescent="0.25">
      <c r="A153" s="89" t="str">
        <f>IF('Paste Data Here - Export'!A153="","",'Paste Data Here - Export'!A153)</f>
        <v/>
      </c>
      <c r="B153" s="90" t="str">
        <f>IF('Paste Data Here - Export'!B153="","",'Paste Data Here - Export'!B153)</f>
        <v/>
      </c>
      <c r="C153" s="91" t="str">
        <f>IF('Paste Data Here - Export'!AR153="Y",'Paste Data Here - Export'!AS153,IF('Paste Data Here - Export'!C153="","",'Paste Data Here - Export'!BA153))</f>
        <v/>
      </c>
      <c r="D153" s="103" t="str">
        <f>IF(B153="","",IF('Paste Data Here - Export'!A153 ='Paste Data Here - Export'!B153, "Yes", "No"))</f>
        <v/>
      </c>
      <c r="E153" s="103" t="str">
        <f>IF(A153="","",IF(AND('Paste Data Here - Export'!P153="",'Paste Data Here - Export'!Q153&lt;&gt;""),"Yes","No"))</f>
        <v/>
      </c>
      <c r="F153" s="104" t="str">
        <f>IF('Paste Data Here - Export'!A153='Paste Data Here - Export'!B153,C153,IF(W153="No","",IF(E153="Yes","6 Month Transfer",'Paste Data Here - Export'!HP153)))</f>
        <v/>
      </c>
      <c r="G153" s="92" t="str">
        <f>IF(B153="","",IF(OR('Paste Data Here - Export'!KB153="Y",'Paste Data Here - Export'!GE153="Y"),"Yes","No"))</f>
        <v/>
      </c>
      <c r="H153" s="93" t="str">
        <f t="shared" si="25"/>
        <v/>
      </c>
      <c r="I153" s="93" t="str">
        <f t="shared" si="26"/>
        <v/>
      </c>
      <c r="J153" s="93" t="str">
        <f t="shared" si="27"/>
        <v/>
      </c>
      <c r="K153" s="125" t="str">
        <f>IF(OR(C153="",'Paste Data Here - Export'!BD153=""),"",1440*('Paste Data Here - Export'!BD153-C153))</f>
        <v/>
      </c>
      <c r="L153" s="93" t="str">
        <f t="shared" si="28"/>
        <v/>
      </c>
      <c r="M153" s="93" t="str">
        <f>IF(AND(L153="Yes",'Paste Data Here - Export'!BC153="SU",'Paste Data Here - Export'!EJ153&lt;&gt;"Y"),"Achieved",IF('Paste Data Here - Export'!EJ153="Y","Not applicable",(IF(AND('Patient level info'!L153="No",'Paste Data Here - Export'!BC153="SU"),"Not achieved",IF('Paste Data Here - Export'!BC153="ICH","Not applicable",IF(OR('Paste Data Here - Export'!BC153="O",'Paste Data Here - Export'!BC153="MAC"),"Not achieved",""))))))</f>
        <v/>
      </c>
      <c r="N153" s="142" t="str">
        <f>IF(B153="","",IF(OR('Paste Data Here - Export'!GN153="PERS",'Paste Data Here - Export'!GN153="TELEM"),'Paste Data Here - Export'!GK153,IF('Paste Data Here - Export'!GO153="","Not seen in person",'Paste Data Here - Export'!GO153)))</f>
        <v/>
      </c>
      <c r="O153" s="125" t="str">
        <f t="shared" si="29"/>
        <v/>
      </c>
      <c r="P153" s="126" t="str">
        <f t="shared" si="30"/>
        <v/>
      </c>
      <c r="Q153" s="95" t="str">
        <f>IF('Paste Data Here - Export'!CR153=TRUE, "Not imaged",IF('Paste Data Here - Export'!AR153="Y","Inpatient stroke",IF('Paste Data Here - Export'!BA153="","",IF('Paste Data Here - Export'!CR153="TRUE","",1440*('Paste Data Here - Export'!CP153-'Paste Data Here - Export'!BA153)))))</f>
        <v/>
      </c>
      <c r="R153" s="95" t="str">
        <f>IF('Paste Data Here - Export'!CR153=TRUE,"Not imaged",IF(OR(C153="",'Paste Data Here - Export'!CP153=""),"",1440*('Paste Data Here - Export'!CP153-C153)))</f>
        <v/>
      </c>
      <c r="S153" s="93" t="str">
        <f>IF(R153&lt;60.5,"Yes",IF('Paste Data Here - Export'!C153="","","No"))</f>
        <v/>
      </c>
      <c r="T153" s="93" t="str">
        <f t="shared" si="22"/>
        <v/>
      </c>
      <c r="U153" s="94" t="str">
        <f>IF(OR(C153="",'Paste Data Here - Export'!DF153=""),"",1440*('Paste Data Here - Export'!DF153-C153))</f>
        <v/>
      </c>
      <c r="V153" s="96" t="str">
        <f t="shared" si="31"/>
        <v/>
      </c>
      <c r="W153" s="97" t="str">
        <f>IF(B153="","",IF('Paste Data Here - Export'!KI153=TRUE,"Yes",IF('Paste Data Here - Export'!L153="","No","Yes")))</f>
        <v/>
      </c>
      <c r="X153" s="98" t="str">
        <f>IF(E153="Yes","6 Month Transfer",IF(AND(W153="Yes",'Paste Data Here - Export'!KM153="D"),"No",IF('Patient level info'!W153="Yes","Yes","")))</f>
        <v/>
      </c>
      <c r="Y153" s="91" t="str">
        <f t="shared" si="23"/>
        <v/>
      </c>
      <c r="Z153" s="99" t="str">
        <f>IF('Paste Data Here - Export'!KQ153="","",IF('Paste Data Here - Export'!KO153="","",'Paste Data Here - Export'!KN153-'Paste Data Here - Export'!KQ153))</f>
        <v/>
      </c>
      <c r="AA153" s="91" t="str">
        <f>IF(AND(W153="Yes",'Paste Data Here - Export'!KM153="D",'Paste Data Here - Export'!KO153="Y"),'Paste Data Here - Export'!KN153+'Patient level info'!AA$3,IF(AND(W153="Yes",'Paste Data Here - Export'!KM153="D",Z153&lt;0),'Paste Data Here - Export'!KQ153,IF(AND(W153="Yes",'Paste Data Here - Export'!KM153="D"),'Paste Data Here - Export'!KN153,IF(X153="Yes",'Paste Data Here - Export'!KS153,""))))</f>
        <v/>
      </c>
      <c r="AB153" s="100" t="str">
        <f>IF(W153="No","",IF('Paste Data Here - Export'!HS153="","",IF('Paste Data Here - Export'!KO153="Y",'Patient level info'!AA153-'Paste Data Here - Export'!HS153,'Paste Data Here - Export'!KQ153-'Paste Data Here - Export'!HS153)))</f>
        <v/>
      </c>
      <c r="AC153" s="100" t="str">
        <f>IF(E153="Yes","",IF(BPT!C153="Record transferred to this team",AA153-C153-(1/6),""))</f>
        <v/>
      </c>
      <c r="AD153" s="100" t="str">
        <f t="shared" si="24"/>
        <v/>
      </c>
      <c r="AE153" s="100" t="str">
        <f t="shared" si="32"/>
        <v/>
      </c>
      <c r="AF153" s="101" t="str">
        <f>IF(AE153="","",IF(Y153="Died same day","Died same day as arrival",IF(AB153="","Did not stay on SU",IF('Paste Data Here - Export'!HR153="ICH","ICU/CCU/HDU",IF(AB153&gt;AE153,100,100*AB153/AE153)))))</f>
        <v/>
      </c>
      <c r="AG153" s="82" t="str">
        <f>IF(E153="Yes","6 Month Transfer",IF(W153="No","Not locked to discharge/transfer",IF(AF153="Did not stay on SU","Not achieved as did not stay on SU",IF('Patient level info'!A153="","",IF(AND(A153=B153,M153="Achieved",P153="Achieved",AF153&gt;=90,AF153&lt;&gt;"Died same day as arrival"),"Achieved",IF(AND(A153&lt;&gt;B153,AF153&gt;=90,M153="Achieved",P153="Achieved"),"Not directly admitted by this team, but achieved criteria at previous team, and achieved 90% of stay on SU whilst at this team",IF(AF153="ICU/CCU/HDU","Admitted to ICU/CCU/HDU",IF(AF153="Died same day as arrival",AF153,IF(AND(AF153&lt;90,M153="Not achieved",P153="Not achieved"),"Not achieved as not direct to SU within 4h, not seen by a consultant within 14h, and less than 90% of stay on SU",IF(AND(AF153&lt;90,M153="Not achieved",P153="Achieved"),"Not achieved as not direct to SU within 4h and less than 90% of stay on SU",IF(AND(AF153&lt;90,M153="Achieved",P153="Not achieved"),"Not achieved as not seen by a consultant within 14h and less than 90% of stay on SU",IF(AND(AF153&gt;=90,M153="Not achieved",P153="Not achieved"),"Not achieved as not direct to SU within 4h and not seen by a consultant within 14h",IF(AND(AF153&gt;=90,M153="Achieved",P153="Not achieved"),"Not achieved as not seen by a consultant within 14h",IF(AF153&lt;90,"Not achieved as less than 90% of stay on SU","Not achieved as not direct to SU within 4h"))))))))))))))</f>
        <v/>
      </c>
    </row>
    <row r="154" spans="1:33" ht="15" customHeight="1" x14ac:dyDescent="0.25">
      <c r="A154" s="89" t="str">
        <f>IF('Paste Data Here - Export'!A154="","",'Paste Data Here - Export'!A154)</f>
        <v/>
      </c>
      <c r="B154" s="90" t="str">
        <f>IF('Paste Data Here - Export'!B154="","",'Paste Data Here - Export'!B154)</f>
        <v/>
      </c>
      <c r="C154" s="91" t="str">
        <f>IF('Paste Data Here - Export'!AR154="Y",'Paste Data Here - Export'!AS154,IF('Paste Data Here - Export'!C154="","",'Paste Data Here - Export'!BA154))</f>
        <v/>
      </c>
      <c r="D154" s="103" t="str">
        <f>IF(B154="","",IF('Paste Data Here - Export'!A154 ='Paste Data Here - Export'!B154, "Yes", "No"))</f>
        <v/>
      </c>
      <c r="E154" s="103" t="str">
        <f>IF(A154="","",IF(AND('Paste Data Here - Export'!P154="",'Paste Data Here - Export'!Q154&lt;&gt;""),"Yes","No"))</f>
        <v/>
      </c>
      <c r="F154" s="104" t="str">
        <f>IF('Paste Data Here - Export'!A154='Paste Data Here - Export'!B154,C154,IF(W154="No","",IF(E154="Yes","6 Month Transfer",'Paste Data Here - Export'!HP154)))</f>
        <v/>
      </c>
      <c r="G154" s="92" t="str">
        <f>IF(B154="","",IF(OR('Paste Data Here - Export'!KB154="Y",'Paste Data Here - Export'!GE154="Y"),"Yes","No"))</f>
        <v/>
      </c>
      <c r="H154" s="93" t="str">
        <f t="shared" si="25"/>
        <v/>
      </c>
      <c r="I154" s="93" t="str">
        <f t="shared" si="26"/>
        <v/>
      </c>
      <c r="J154" s="93" t="str">
        <f t="shared" si="27"/>
        <v/>
      </c>
      <c r="K154" s="125" t="str">
        <f>IF(OR(C154="",'Paste Data Here - Export'!BD154=""),"",1440*('Paste Data Here - Export'!BD154-C154))</f>
        <v/>
      </c>
      <c r="L154" s="93" t="str">
        <f t="shared" si="28"/>
        <v/>
      </c>
      <c r="M154" s="93" t="str">
        <f>IF(AND(L154="Yes",'Paste Data Here - Export'!BC154="SU",'Paste Data Here - Export'!EJ154&lt;&gt;"Y"),"Achieved",IF('Paste Data Here - Export'!EJ154="Y","Not applicable",(IF(AND('Patient level info'!L154="No",'Paste Data Here - Export'!BC154="SU"),"Not achieved",IF('Paste Data Here - Export'!BC154="ICH","Not applicable",IF(OR('Paste Data Here - Export'!BC154="O",'Paste Data Here - Export'!BC154="MAC"),"Not achieved",""))))))</f>
        <v/>
      </c>
      <c r="N154" s="142" t="str">
        <f>IF(B154="","",IF(OR('Paste Data Here - Export'!GN154="PERS",'Paste Data Here - Export'!GN154="TELEM"),'Paste Data Here - Export'!GK154,IF('Paste Data Here - Export'!GO154="","Not seen in person",'Paste Data Here - Export'!GO154)))</f>
        <v/>
      </c>
      <c r="O154" s="125" t="str">
        <f t="shared" si="29"/>
        <v/>
      </c>
      <c r="P154" s="126" t="str">
        <f t="shared" si="30"/>
        <v/>
      </c>
      <c r="Q154" s="95" t="str">
        <f>IF('Paste Data Here - Export'!CR154=TRUE, "Not imaged",IF('Paste Data Here - Export'!AR154="Y","Inpatient stroke",IF('Paste Data Here - Export'!BA154="","",IF('Paste Data Here - Export'!CR154="TRUE","",1440*('Paste Data Here - Export'!CP154-'Paste Data Here - Export'!BA154)))))</f>
        <v/>
      </c>
      <c r="R154" s="95" t="str">
        <f>IF('Paste Data Here - Export'!CR154=TRUE,"Not imaged",IF(OR(C154="",'Paste Data Here - Export'!CP154=""),"",1440*('Paste Data Here - Export'!CP154-C154)))</f>
        <v/>
      </c>
      <c r="S154" s="93" t="str">
        <f>IF(R154&lt;60.5,"Yes",IF('Paste Data Here - Export'!C154="","","No"))</f>
        <v/>
      </c>
      <c r="T154" s="93" t="str">
        <f t="shared" si="22"/>
        <v/>
      </c>
      <c r="U154" s="94" t="str">
        <f>IF(OR(C154="",'Paste Data Here - Export'!DF154=""),"",1440*('Paste Data Here - Export'!DF154-C154))</f>
        <v/>
      </c>
      <c r="V154" s="96" t="str">
        <f t="shared" si="31"/>
        <v/>
      </c>
      <c r="W154" s="97" t="str">
        <f>IF(B154="","",IF('Paste Data Here - Export'!KI154=TRUE,"Yes",IF('Paste Data Here - Export'!L154="","No","Yes")))</f>
        <v/>
      </c>
      <c r="X154" s="98" t="str">
        <f>IF(E154="Yes","6 Month Transfer",IF(AND(W154="Yes",'Paste Data Here - Export'!KM154="D"),"No",IF('Patient level info'!W154="Yes","Yes","")))</f>
        <v/>
      </c>
      <c r="Y154" s="91" t="str">
        <f t="shared" si="23"/>
        <v/>
      </c>
      <c r="Z154" s="99" t="str">
        <f>IF('Paste Data Here - Export'!KQ154="","",IF('Paste Data Here - Export'!KO154="","",'Paste Data Here - Export'!KN154-'Paste Data Here - Export'!KQ154))</f>
        <v/>
      </c>
      <c r="AA154" s="91" t="str">
        <f>IF(AND(W154="Yes",'Paste Data Here - Export'!KM154="D",'Paste Data Here - Export'!KO154="Y"),'Paste Data Here - Export'!KN154+'Patient level info'!AA$3,IF(AND(W154="Yes",'Paste Data Here - Export'!KM154="D",Z154&lt;0),'Paste Data Here - Export'!KQ154,IF(AND(W154="Yes",'Paste Data Here - Export'!KM154="D"),'Paste Data Here - Export'!KN154,IF(X154="Yes",'Paste Data Here - Export'!KS154,""))))</f>
        <v/>
      </c>
      <c r="AB154" s="100" t="str">
        <f>IF(W154="No","",IF('Paste Data Here - Export'!HS154="","",IF('Paste Data Here - Export'!KO154="Y",'Patient level info'!AA154-'Paste Data Here - Export'!HS154,'Paste Data Here - Export'!KQ154-'Paste Data Here - Export'!HS154)))</f>
        <v/>
      </c>
      <c r="AC154" s="100" t="str">
        <f>IF(E154="Yes","",IF(BPT!C154="Record transferred to this team",AA154-C154-(1/6),""))</f>
        <v/>
      </c>
      <c r="AD154" s="100" t="str">
        <f t="shared" si="24"/>
        <v/>
      </c>
      <c r="AE154" s="100" t="str">
        <f t="shared" si="32"/>
        <v/>
      </c>
      <c r="AF154" s="101" t="str">
        <f>IF(AE154="","",IF(Y154="Died same day","Died same day as arrival",IF(AB154="","Did not stay on SU",IF('Paste Data Here - Export'!HR154="ICH","ICU/CCU/HDU",IF(AB154&gt;AE154,100,100*AB154/AE154)))))</f>
        <v/>
      </c>
      <c r="AG154" s="82" t="str">
        <f>IF(E154="Yes","6 Month Transfer",IF(W154="No","Not locked to discharge/transfer",IF(AF154="Did not stay on SU","Not achieved as did not stay on SU",IF('Patient level info'!A154="","",IF(AND(A154=B154,M154="Achieved",P154="Achieved",AF154&gt;=90,AF154&lt;&gt;"Died same day as arrival"),"Achieved",IF(AND(A154&lt;&gt;B154,AF154&gt;=90,M154="Achieved",P154="Achieved"),"Not directly admitted by this team, but achieved criteria at previous team, and achieved 90% of stay on SU whilst at this team",IF(AF154="ICU/CCU/HDU","Admitted to ICU/CCU/HDU",IF(AF154="Died same day as arrival",AF154,IF(AND(AF154&lt;90,M154="Not achieved",P154="Not achieved"),"Not achieved as not direct to SU within 4h, not seen by a consultant within 14h, and less than 90% of stay on SU",IF(AND(AF154&lt;90,M154="Not achieved",P154="Achieved"),"Not achieved as not direct to SU within 4h and less than 90% of stay on SU",IF(AND(AF154&lt;90,M154="Achieved",P154="Not achieved"),"Not achieved as not seen by a consultant within 14h and less than 90% of stay on SU",IF(AND(AF154&gt;=90,M154="Not achieved",P154="Not achieved"),"Not achieved as not direct to SU within 4h and not seen by a consultant within 14h",IF(AND(AF154&gt;=90,M154="Achieved",P154="Not achieved"),"Not achieved as not seen by a consultant within 14h",IF(AF154&lt;90,"Not achieved as less than 90% of stay on SU","Not achieved as not direct to SU within 4h"))))))))))))))</f>
        <v/>
      </c>
    </row>
    <row r="155" spans="1:33" ht="15" customHeight="1" x14ac:dyDescent="0.25">
      <c r="A155" s="89" t="str">
        <f>IF('Paste Data Here - Export'!A155="","",'Paste Data Here - Export'!A155)</f>
        <v/>
      </c>
      <c r="B155" s="90" t="str">
        <f>IF('Paste Data Here - Export'!B155="","",'Paste Data Here - Export'!B155)</f>
        <v/>
      </c>
      <c r="C155" s="91" t="str">
        <f>IF('Paste Data Here - Export'!AR155="Y",'Paste Data Here - Export'!AS155,IF('Paste Data Here - Export'!C155="","",'Paste Data Here - Export'!BA155))</f>
        <v/>
      </c>
      <c r="D155" s="103" t="str">
        <f>IF(B155="","",IF('Paste Data Here - Export'!A155 ='Paste Data Here - Export'!B155, "Yes", "No"))</f>
        <v/>
      </c>
      <c r="E155" s="103" t="str">
        <f>IF(A155="","",IF(AND('Paste Data Here - Export'!P155="",'Paste Data Here - Export'!Q155&lt;&gt;""),"Yes","No"))</f>
        <v/>
      </c>
      <c r="F155" s="104" t="str">
        <f>IF('Paste Data Here - Export'!A155='Paste Data Here - Export'!B155,C155,IF(W155="No","",IF(E155="Yes","6 Month Transfer",'Paste Data Here - Export'!HP155)))</f>
        <v/>
      </c>
      <c r="G155" s="92" t="str">
        <f>IF(B155="","",IF(OR('Paste Data Here - Export'!KB155="Y",'Paste Data Here - Export'!GE155="Y"),"Yes","No"))</f>
        <v/>
      </c>
      <c r="H155" s="93" t="str">
        <f t="shared" si="25"/>
        <v/>
      </c>
      <c r="I155" s="93" t="str">
        <f t="shared" si="26"/>
        <v/>
      </c>
      <c r="J155" s="93" t="str">
        <f t="shared" si="27"/>
        <v/>
      </c>
      <c r="K155" s="125" t="str">
        <f>IF(OR(C155="",'Paste Data Here - Export'!BD155=""),"",1440*('Paste Data Here - Export'!BD155-C155))</f>
        <v/>
      </c>
      <c r="L155" s="93" t="str">
        <f t="shared" si="28"/>
        <v/>
      </c>
      <c r="M155" s="93" t="str">
        <f>IF(AND(L155="Yes",'Paste Data Here - Export'!BC155="SU",'Paste Data Here - Export'!EJ155&lt;&gt;"Y"),"Achieved",IF('Paste Data Here - Export'!EJ155="Y","Not applicable",(IF(AND('Patient level info'!L155="No",'Paste Data Here - Export'!BC155="SU"),"Not achieved",IF('Paste Data Here - Export'!BC155="ICH","Not applicable",IF(OR('Paste Data Here - Export'!BC155="O",'Paste Data Here - Export'!BC155="MAC"),"Not achieved",""))))))</f>
        <v/>
      </c>
      <c r="N155" s="142" t="str">
        <f>IF(B155="","",IF(OR('Paste Data Here - Export'!GN155="PERS",'Paste Data Here - Export'!GN155="TELEM"),'Paste Data Here - Export'!GK155,IF('Paste Data Here - Export'!GO155="","Not seen in person",'Paste Data Here - Export'!GO155)))</f>
        <v/>
      </c>
      <c r="O155" s="125" t="str">
        <f t="shared" si="29"/>
        <v/>
      </c>
      <c r="P155" s="126" t="str">
        <f t="shared" si="30"/>
        <v/>
      </c>
      <c r="Q155" s="95" t="str">
        <f>IF('Paste Data Here - Export'!CR155=TRUE, "Not imaged",IF('Paste Data Here - Export'!AR155="Y","Inpatient stroke",IF('Paste Data Here - Export'!BA155="","",IF('Paste Data Here - Export'!CR155="TRUE","",1440*('Paste Data Here - Export'!CP155-'Paste Data Here - Export'!BA155)))))</f>
        <v/>
      </c>
      <c r="R155" s="95" t="str">
        <f>IF('Paste Data Here - Export'!CR155=TRUE,"Not imaged",IF(OR(C155="",'Paste Data Here - Export'!CP155=""),"",1440*('Paste Data Here - Export'!CP155-C155)))</f>
        <v/>
      </c>
      <c r="S155" s="93" t="str">
        <f>IF(R155&lt;60.5,"Yes",IF('Paste Data Here - Export'!C155="","","No"))</f>
        <v/>
      </c>
      <c r="T155" s="93" t="str">
        <f t="shared" si="22"/>
        <v/>
      </c>
      <c r="U155" s="94" t="str">
        <f>IF(OR(C155="",'Paste Data Here - Export'!DF155=""),"",1440*('Paste Data Here - Export'!DF155-C155))</f>
        <v/>
      </c>
      <c r="V155" s="96" t="str">
        <f t="shared" si="31"/>
        <v/>
      </c>
      <c r="W155" s="97" t="str">
        <f>IF(B155="","",IF('Paste Data Here - Export'!KI155=TRUE,"Yes",IF('Paste Data Here - Export'!L155="","No","Yes")))</f>
        <v/>
      </c>
      <c r="X155" s="98" t="str">
        <f>IF(E155="Yes","6 Month Transfer",IF(AND(W155="Yes",'Paste Data Here - Export'!KM155="D"),"No",IF('Patient level info'!W155="Yes","Yes","")))</f>
        <v/>
      </c>
      <c r="Y155" s="91" t="str">
        <f t="shared" si="23"/>
        <v/>
      </c>
      <c r="Z155" s="99" t="str">
        <f>IF('Paste Data Here - Export'!KQ155="","",IF('Paste Data Here - Export'!KO155="","",'Paste Data Here - Export'!KN155-'Paste Data Here - Export'!KQ155))</f>
        <v/>
      </c>
      <c r="AA155" s="91" t="str">
        <f>IF(AND(W155="Yes",'Paste Data Here - Export'!KM155="D",'Paste Data Here - Export'!KO155="Y"),'Paste Data Here - Export'!KN155+'Patient level info'!AA$3,IF(AND(W155="Yes",'Paste Data Here - Export'!KM155="D",Z155&lt;0),'Paste Data Here - Export'!KQ155,IF(AND(W155="Yes",'Paste Data Here - Export'!KM155="D"),'Paste Data Here - Export'!KN155,IF(X155="Yes",'Paste Data Here - Export'!KS155,""))))</f>
        <v/>
      </c>
      <c r="AB155" s="100" t="str">
        <f>IF(W155="No","",IF('Paste Data Here - Export'!HS155="","",IF('Paste Data Here - Export'!KO155="Y",'Patient level info'!AA155-'Paste Data Here - Export'!HS155,'Paste Data Here - Export'!KQ155-'Paste Data Here - Export'!HS155)))</f>
        <v/>
      </c>
      <c r="AC155" s="100" t="str">
        <f>IF(E155="Yes","",IF(BPT!C155="Record transferred to this team",AA155-C155-(1/6),""))</f>
        <v/>
      </c>
      <c r="AD155" s="100" t="str">
        <f t="shared" si="24"/>
        <v/>
      </c>
      <c r="AE155" s="100" t="str">
        <f t="shared" si="32"/>
        <v/>
      </c>
      <c r="AF155" s="101" t="str">
        <f>IF(AE155="","",IF(Y155="Died same day","Died same day as arrival",IF(AB155="","Did not stay on SU",IF('Paste Data Here - Export'!HR155="ICH","ICU/CCU/HDU",IF(AB155&gt;AE155,100,100*AB155/AE155)))))</f>
        <v/>
      </c>
      <c r="AG155" s="82" t="str">
        <f>IF(E155="Yes","6 Month Transfer",IF(W155="No","Not locked to discharge/transfer",IF(AF155="Did not stay on SU","Not achieved as did not stay on SU",IF('Patient level info'!A155="","",IF(AND(A155=B155,M155="Achieved",P155="Achieved",AF155&gt;=90,AF155&lt;&gt;"Died same day as arrival"),"Achieved",IF(AND(A155&lt;&gt;B155,AF155&gt;=90,M155="Achieved",P155="Achieved"),"Not directly admitted by this team, but achieved criteria at previous team, and achieved 90% of stay on SU whilst at this team",IF(AF155="ICU/CCU/HDU","Admitted to ICU/CCU/HDU",IF(AF155="Died same day as arrival",AF155,IF(AND(AF155&lt;90,M155="Not achieved",P155="Not achieved"),"Not achieved as not direct to SU within 4h, not seen by a consultant within 14h, and less than 90% of stay on SU",IF(AND(AF155&lt;90,M155="Not achieved",P155="Achieved"),"Not achieved as not direct to SU within 4h and less than 90% of stay on SU",IF(AND(AF155&lt;90,M155="Achieved",P155="Not achieved"),"Not achieved as not seen by a consultant within 14h and less than 90% of stay on SU",IF(AND(AF155&gt;=90,M155="Not achieved",P155="Not achieved"),"Not achieved as not direct to SU within 4h and not seen by a consultant within 14h",IF(AND(AF155&gt;=90,M155="Achieved",P155="Not achieved"),"Not achieved as not seen by a consultant within 14h",IF(AF155&lt;90,"Not achieved as less than 90% of stay on SU","Not achieved as not direct to SU within 4h"))))))))))))))</f>
        <v/>
      </c>
    </row>
    <row r="156" spans="1:33" ht="15" customHeight="1" x14ac:dyDescent="0.25">
      <c r="A156" s="89" t="str">
        <f>IF('Paste Data Here - Export'!A156="","",'Paste Data Here - Export'!A156)</f>
        <v/>
      </c>
      <c r="B156" s="90" t="str">
        <f>IF('Paste Data Here - Export'!B156="","",'Paste Data Here - Export'!B156)</f>
        <v/>
      </c>
      <c r="C156" s="91" t="str">
        <f>IF('Paste Data Here - Export'!AR156="Y",'Paste Data Here - Export'!AS156,IF('Paste Data Here - Export'!C156="","",'Paste Data Here - Export'!BA156))</f>
        <v/>
      </c>
      <c r="D156" s="103" t="str">
        <f>IF(B156="","",IF('Paste Data Here - Export'!A156 ='Paste Data Here - Export'!B156, "Yes", "No"))</f>
        <v/>
      </c>
      <c r="E156" s="103" t="str">
        <f>IF(A156="","",IF(AND('Paste Data Here - Export'!P156="",'Paste Data Here - Export'!Q156&lt;&gt;""),"Yes","No"))</f>
        <v/>
      </c>
      <c r="F156" s="104" t="str">
        <f>IF('Paste Data Here - Export'!A156='Paste Data Here - Export'!B156,C156,IF(W156="No","",IF(E156="Yes","6 Month Transfer",'Paste Data Here - Export'!HP156)))</f>
        <v/>
      </c>
      <c r="G156" s="92" t="str">
        <f>IF(B156="","",IF(OR('Paste Data Here - Export'!KB156="Y",'Paste Data Here - Export'!GE156="Y"),"Yes","No"))</f>
        <v/>
      </c>
      <c r="H156" s="93" t="str">
        <f t="shared" si="25"/>
        <v/>
      </c>
      <c r="I156" s="93" t="str">
        <f t="shared" si="26"/>
        <v/>
      </c>
      <c r="J156" s="93" t="str">
        <f t="shared" si="27"/>
        <v/>
      </c>
      <c r="K156" s="125" t="str">
        <f>IF(OR(C156="",'Paste Data Here - Export'!BD156=""),"",1440*('Paste Data Here - Export'!BD156-C156))</f>
        <v/>
      </c>
      <c r="L156" s="93" t="str">
        <f t="shared" si="28"/>
        <v/>
      </c>
      <c r="M156" s="93" t="str">
        <f>IF(AND(L156="Yes",'Paste Data Here - Export'!BC156="SU",'Paste Data Here - Export'!EJ156&lt;&gt;"Y"),"Achieved",IF('Paste Data Here - Export'!EJ156="Y","Not applicable",(IF(AND('Patient level info'!L156="No",'Paste Data Here - Export'!BC156="SU"),"Not achieved",IF('Paste Data Here - Export'!BC156="ICH","Not applicable",IF(OR('Paste Data Here - Export'!BC156="O",'Paste Data Here - Export'!BC156="MAC"),"Not achieved",""))))))</f>
        <v/>
      </c>
      <c r="N156" s="142" t="str">
        <f>IF(B156="","",IF(OR('Paste Data Here - Export'!GN156="PERS",'Paste Data Here - Export'!GN156="TELEM"),'Paste Data Here - Export'!GK156,IF('Paste Data Here - Export'!GO156="","Not seen in person",'Paste Data Here - Export'!GO156)))</f>
        <v/>
      </c>
      <c r="O156" s="125" t="str">
        <f t="shared" si="29"/>
        <v/>
      </c>
      <c r="P156" s="126" t="str">
        <f t="shared" si="30"/>
        <v/>
      </c>
      <c r="Q156" s="95" t="str">
        <f>IF('Paste Data Here - Export'!CR156=TRUE, "Not imaged",IF('Paste Data Here - Export'!AR156="Y","Inpatient stroke",IF('Paste Data Here - Export'!BA156="","",IF('Paste Data Here - Export'!CR156="TRUE","",1440*('Paste Data Here - Export'!CP156-'Paste Data Here - Export'!BA156)))))</f>
        <v/>
      </c>
      <c r="R156" s="95" t="str">
        <f>IF('Paste Data Here - Export'!CR156=TRUE,"Not imaged",IF(OR(C156="",'Paste Data Here - Export'!CP156=""),"",1440*('Paste Data Here - Export'!CP156-C156)))</f>
        <v/>
      </c>
      <c r="S156" s="93" t="str">
        <f>IF(R156&lt;60.5,"Yes",IF('Paste Data Here - Export'!C156="","","No"))</f>
        <v/>
      </c>
      <c r="T156" s="93" t="str">
        <f t="shared" si="22"/>
        <v/>
      </c>
      <c r="U156" s="94" t="str">
        <f>IF(OR(C156="",'Paste Data Here - Export'!DF156=""),"",1440*('Paste Data Here - Export'!DF156-C156))</f>
        <v/>
      </c>
      <c r="V156" s="96" t="str">
        <f t="shared" si="31"/>
        <v/>
      </c>
      <c r="W156" s="97" t="str">
        <f>IF(B156="","",IF('Paste Data Here - Export'!KI156=TRUE,"Yes",IF('Paste Data Here - Export'!L156="","No","Yes")))</f>
        <v/>
      </c>
      <c r="X156" s="98" t="str">
        <f>IF(E156="Yes","6 Month Transfer",IF(AND(W156="Yes",'Paste Data Here - Export'!KM156="D"),"No",IF('Patient level info'!W156="Yes","Yes","")))</f>
        <v/>
      </c>
      <c r="Y156" s="91" t="str">
        <f t="shared" si="23"/>
        <v/>
      </c>
      <c r="Z156" s="99" t="str">
        <f>IF('Paste Data Here - Export'!KQ156="","",IF('Paste Data Here - Export'!KO156="","",'Paste Data Here - Export'!KN156-'Paste Data Here - Export'!KQ156))</f>
        <v/>
      </c>
      <c r="AA156" s="91" t="str">
        <f>IF(AND(W156="Yes",'Paste Data Here - Export'!KM156="D",'Paste Data Here - Export'!KO156="Y"),'Paste Data Here - Export'!KN156+'Patient level info'!AA$3,IF(AND(W156="Yes",'Paste Data Here - Export'!KM156="D",Z156&lt;0),'Paste Data Here - Export'!KQ156,IF(AND(W156="Yes",'Paste Data Here - Export'!KM156="D"),'Paste Data Here - Export'!KN156,IF(X156="Yes",'Paste Data Here - Export'!KS156,""))))</f>
        <v/>
      </c>
      <c r="AB156" s="100" t="str">
        <f>IF(W156="No","",IF('Paste Data Here - Export'!HS156="","",IF('Paste Data Here - Export'!KO156="Y",'Patient level info'!AA156-'Paste Data Here - Export'!HS156,'Paste Data Here - Export'!KQ156-'Paste Data Here - Export'!HS156)))</f>
        <v/>
      </c>
      <c r="AC156" s="100" t="str">
        <f>IF(E156="Yes","",IF(BPT!C156="Record transferred to this team",AA156-C156-(1/6),""))</f>
        <v/>
      </c>
      <c r="AD156" s="100" t="str">
        <f t="shared" si="24"/>
        <v/>
      </c>
      <c r="AE156" s="100" t="str">
        <f t="shared" si="32"/>
        <v/>
      </c>
      <c r="AF156" s="101" t="str">
        <f>IF(AE156="","",IF(Y156="Died same day","Died same day as arrival",IF(AB156="","Did not stay on SU",IF('Paste Data Here - Export'!HR156="ICH","ICU/CCU/HDU",IF(AB156&gt;AE156,100,100*AB156/AE156)))))</f>
        <v/>
      </c>
      <c r="AG156" s="82" t="str">
        <f>IF(E156="Yes","6 Month Transfer",IF(W156="No","Not locked to discharge/transfer",IF(AF156="Did not stay on SU","Not achieved as did not stay on SU",IF('Patient level info'!A156="","",IF(AND(A156=B156,M156="Achieved",P156="Achieved",AF156&gt;=90,AF156&lt;&gt;"Died same day as arrival"),"Achieved",IF(AND(A156&lt;&gt;B156,AF156&gt;=90,M156="Achieved",P156="Achieved"),"Not directly admitted by this team, but achieved criteria at previous team, and achieved 90% of stay on SU whilst at this team",IF(AF156="ICU/CCU/HDU","Admitted to ICU/CCU/HDU",IF(AF156="Died same day as arrival",AF156,IF(AND(AF156&lt;90,M156="Not achieved",P156="Not achieved"),"Not achieved as not direct to SU within 4h, not seen by a consultant within 14h, and less than 90% of stay on SU",IF(AND(AF156&lt;90,M156="Not achieved",P156="Achieved"),"Not achieved as not direct to SU within 4h and less than 90% of stay on SU",IF(AND(AF156&lt;90,M156="Achieved",P156="Not achieved"),"Not achieved as not seen by a consultant within 14h and less than 90% of stay on SU",IF(AND(AF156&gt;=90,M156="Not achieved",P156="Not achieved"),"Not achieved as not direct to SU within 4h and not seen by a consultant within 14h",IF(AND(AF156&gt;=90,M156="Achieved",P156="Not achieved"),"Not achieved as not seen by a consultant within 14h",IF(AF156&lt;90,"Not achieved as less than 90% of stay on SU","Not achieved as not direct to SU within 4h"))))))))))))))</f>
        <v/>
      </c>
    </row>
    <row r="157" spans="1:33" ht="15" customHeight="1" x14ac:dyDescent="0.25">
      <c r="A157" s="89" t="str">
        <f>IF('Paste Data Here - Export'!A157="","",'Paste Data Here - Export'!A157)</f>
        <v/>
      </c>
      <c r="B157" s="90" t="str">
        <f>IF('Paste Data Here - Export'!B157="","",'Paste Data Here - Export'!B157)</f>
        <v/>
      </c>
      <c r="C157" s="91" t="str">
        <f>IF('Paste Data Here - Export'!AR157="Y",'Paste Data Here - Export'!AS157,IF('Paste Data Here - Export'!C157="","",'Paste Data Here - Export'!BA157))</f>
        <v/>
      </c>
      <c r="D157" s="103" t="str">
        <f>IF(B157="","",IF('Paste Data Here - Export'!A157 ='Paste Data Here - Export'!B157, "Yes", "No"))</f>
        <v/>
      </c>
      <c r="E157" s="103" t="str">
        <f>IF(A157="","",IF(AND('Paste Data Here - Export'!P157="",'Paste Data Here - Export'!Q157&lt;&gt;""),"Yes","No"))</f>
        <v/>
      </c>
      <c r="F157" s="104" t="str">
        <f>IF('Paste Data Here - Export'!A157='Paste Data Here - Export'!B157,C157,IF(W157="No","",IF(E157="Yes","6 Month Transfer",'Paste Data Here - Export'!HP157)))</f>
        <v/>
      </c>
      <c r="G157" s="92" t="str">
        <f>IF(B157="","",IF(OR('Paste Data Here - Export'!KB157="Y",'Paste Data Here - Export'!GE157="Y"),"Yes","No"))</f>
        <v/>
      </c>
      <c r="H157" s="93" t="str">
        <f t="shared" si="25"/>
        <v/>
      </c>
      <c r="I157" s="93" t="str">
        <f t="shared" si="26"/>
        <v/>
      </c>
      <c r="J157" s="93" t="str">
        <f t="shared" si="27"/>
        <v/>
      </c>
      <c r="K157" s="125" t="str">
        <f>IF(OR(C157="",'Paste Data Here - Export'!BD157=""),"",1440*('Paste Data Here - Export'!BD157-C157))</f>
        <v/>
      </c>
      <c r="L157" s="93" t="str">
        <f t="shared" si="28"/>
        <v/>
      </c>
      <c r="M157" s="93" t="str">
        <f>IF(AND(L157="Yes",'Paste Data Here - Export'!BC157="SU",'Paste Data Here - Export'!EJ157&lt;&gt;"Y"),"Achieved",IF('Paste Data Here - Export'!EJ157="Y","Not applicable",(IF(AND('Patient level info'!L157="No",'Paste Data Here - Export'!BC157="SU"),"Not achieved",IF('Paste Data Here - Export'!BC157="ICH","Not applicable",IF(OR('Paste Data Here - Export'!BC157="O",'Paste Data Here - Export'!BC157="MAC"),"Not achieved",""))))))</f>
        <v/>
      </c>
      <c r="N157" s="142" t="str">
        <f>IF(B157="","",IF(OR('Paste Data Here - Export'!GN157="PERS",'Paste Data Here - Export'!GN157="TELEM"),'Paste Data Here - Export'!GK157,IF('Paste Data Here - Export'!GO157="","Not seen in person",'Paste Data Here - Export'!GO157)))</f>
        <v/>
      </c>
      <c r="O157" s="125" t="str">
        <f t="shared" si="29"/>
        <v/>
      </c>
      <c r="P157" s="126" t="str">
        <f t="shared" si="30"/>
        <v/>
      </c>
      <c r="Q157" s="95" t="str">
        <f>IF('Paste Data Here - Export'!CR157=TRUE, "Not imaged",IF('Paste Data Here - Export'!AR157="Y","Inpatient stroke",IF('Paste Data Here - Export'!BA157="","",IF('Paste Data Here - Export'!CR157="TRUE","",1440*('Paste Data Here - Export'!CP157-'Paste Data Here - Export'!BA157)))))</f>
        <v/>
      </c>
      <c r="R157" s="95" t="str">
        <f>IF('Paste Data Here - Export'!CR157=TRUE,"Not imaged",IF(OR(C157="",'Paste Data Here - Export'!CP157=""),"",1440*('Paste Data Here - Export'!CP157-C157)))</f>
        <v/>
      </c>
      <c r="S157" s="93" t="str">
        <f>IF(R157&lt;60.5,"Yes",IF('Paste Data Here - Export'!C157="","","No"))</f>
        <v/>
      </c>
      <c r="T157" s="93" t="str">
        <f t="shared" si="22"/>
        <v/>
      </c>
      <c r="U157" s="94" t="str">
        <f>IF(OR(C157="",'Paste Data Here - Export'!DF157=""),"",1440*('Paste Data Here - Export'!DF157-C157))</f>
        <v/>
      </c>
      <c r="V157" s="96" t="str">
        <f t="shared" si="31"/>
        <v/>
      </c>
      <c r="W157" s="97" t="str">
        <f>IF(B157="","",IF('Paste Data Here - Export'!KI157=TRUE,"Yes",IF('Paste Data Here - Export'!L157="","No","Yes")))</f>
        <v/>
      </c>
      <c r="X157" s="98" t="str">
        <f>IF(E157="Yes","6 Month Transfer",IF(AND(W157="Yes",'Paste Data Here - Export'!KM157="D"),"No",IF('Patient level info'!W157="Yes","Yes","")))</f>
        <v/>
      </c>
      <c r="Y157" s="91" t="str">
        <f t="shared" si="23"/>
        <v/>
      </c>
      <c r="Z157" s="99" t="str">
        <f>IF('Paste Data Here - Export'!KQ157="","",IF('Paste Data Here - Export'!KO157="","",'Paste Data Here - Export'!KN157-'Paste Data Here - Export'!KQ157))</f>
        <v/>
      </c>
      <c r="AA157" s="91" t="str">
        <f>IF(AND(W157="Yes",'Paste Data Here - Export'!KM157="D",'Paste Data Here - Export'!KO157="Y"),'Paste Data Here - Export'!KN157+'Patient level info'!AA$3,IF(AND(W157="Yes",'Paste Data Here - Export'!KM157="D",Z157&lt;0),'Paste Data Here - Export'!KQ157,IF(AND(W157="Yes",'Paste Data Here - Export'!KM157="D"),'Paste Data Here - Export'!KN157,IF(X157="Yes",'Paste Data Here - Export'!KS157,""))))</f>
        <v/>
      </c>
      <c r="AB157" s="100" t="str">
        <f>IF(W157="No","",IF('Paste Data Here - Export'!HS157="","",IF('Paste Data Here - Export'!KO157="Y",'Patient level info'!AA157-'Paste Data Here - Export'!HS157,'Paste Data Here - Export'!KQ157-'Paste Data Here - Export'!HS157)))</f>
        <v/>
      </c>
      <c r="AC157" s="100" t="str">
        <f>IF(E157="Yes","",IF(BPT!C157="Record transferred to this team",AA157-C157-(1/6),""))</f>
        <v/>
      </c>
      <c r="AD157" s="100" t="str">
        <f t="shared" si="24"/>
        <v/>
      </c>
      <c r="AE157" s="100" t="str">
        <f t="shared" si="32"/>
        <v/>
      </c>
      <c r="AF157" s="101" t="str">
        <f>IF(AE157="","",IF(Y157="Died same day","Died same day as arrival",IF(AB157="","Did not stay on SU",IF('Paste Data Here - Export'!HR157="ICH","ICU/CCU/HDU",IF(AB157&gt;AE157,100,100*AB157/AE157)))))</f>
        <v/>
      </c>
      <c r="AG157" s="82" t="str">
        <f>IF(E157="Yes","6 Month Transfer",IF(W157="No","Not locked to discharge/transfer",IF(AF157="Did not stay on SU","Not achieved as did not stay on SU",IF('Patient level info'!A157="","",IF(AND(A157=B157,M157="Achieved",P157="Achieved",AF157&gt;=90,AF157&lt;&gt;"Died same day as arrival"),"Achieved",IF(AND(A157&lt;&gt;B157,AF157&gt;=90,M157="Achieved",P157="Achieved"),"Not directly admitted by this team, but achieved criteria at previous team, and achieved 90% of stay on SU whilst at this team",IF(AF157="ICU/CCU/HDU","Admitted to ICU/CCU/HDU",IF(AF157="Died same day as arrival",AF157,IF(AND(AF157&lt;90,M157="Not achieved",P157="Not achieved"),"Not achieved as not direct to SU within 4h, not seen by a consultant within 14h, and less than 90% of stay on SU",IF(AND(AF157&lt;90,M157="Not achieved",P157="Achieved"),"Not achieved as not direct to SU within 4h and less than 90% of stay on SU",IF(AND(AF157&lt;90,M157="Achieved",P157="Not achieved"),"Not achieved as not seen by a consultant within 14h and less than 90% of stay on SU",IF(AND(AF157&gt;=90,M157="Not achieved",P157="Not achieved"),"Not achieved as not direct to SU within 4h and not seen by a consultant within 14h",IF(AND(AF157&gt;=90,M157="Achieved",P157="Not achieved"),"Not achieved as not seen by a consultant within 14h",IF(AF157&lt;90,"Not achieved as less than 90% of stay on SU","Not achieved as not direct to SU within 4h"))))))))))))))</f>
        <v/>
      </c>
    </row>
    <row r="158" spans="1:33" ht="15" customHeight="1" x14ac:dyDescent="0.25">
      <c r="A158" s="89" t="str">
        <f>IF('Paste Data Here - Export'!A158="","",'Paste Data Here - Export'!A158)</f>
        <v/>
      </c>
      <c r="B158" s="90" t="str">
        <f>IF('Paste Data Here - Export'!B158="","",'Paste Data Here - Export'!B158)</f>
        <v/>
      </c>
      <c r="C158" s="91" t="str">
        <f>IF('Paste Data Here - Export'!AR158="Y",'Paste Data Here - Export'!AS158,IF('Paste Data Here - Export'!C158="","",'Paste Data Here - Export'!BA158))</f>
        <v/>
      </c>
      <c r="D158" s="103" t="str">
        <f>IF(B158="","",IF('Paste Data Here - Export'!A158 ='Paste Data Here - Export'!B158, "Yes", "No"))</f>
        <v/>
      </c>
      <c r="E158" s="103" t="str">
        <f>IF(A158="","",IF(AND('Paste Data Here - Export'!P158="",'Paste Data Here - Export'!Q158&lt;&gt;""),"Yes","No"))</f>
        <v/>
      </c>
      <c r="F158" s="104" t="str">
        <f>IF('Paste Data Here - Export'!A158='Paste Data Here - Export'!B158,C158,IF(W158="No","",IF(E158="Yes","6 Month Transfer",'Paste Data Here - Export'!HP158)))</f>
        <v/>
      </c>
      <c r="G158" s="92" t="str">
        <f>IF(B158="","",IF(OR('Paste Data Here - Export'!KB158="Y",'Paste Data Here - Export'!GE158="Y"),"Yes","No"))</f>
        <v/>
      </c>
      <c r="H158" s="93" t="str">
        <f t="shared" si="25"/>
        <v/>
      </c>
      <c r="I158" s="93" t="str">
        <f t="shared" si="26"/>
        <v/>
      </c>
      <c r="J158" s="93" t="str">
        <f t="shared" si="27"/>
        <v/>
      </c>
      <c r="K158" s="125" t="str">
        <f>IF(OR(C158="",'Paste Data Here - Export'!BD158=""),"",1440*('Paste Data Here - Export'!BD158-C158))</f>
        <v/>
      </c>
      <c r="L158" s="93" t="str">
        <f t="shared" si="28"/>
        <v/>
      </c>
      <c r="M158" s="93" t="str">
        <f>IF(AND(L158="Yes",'Paste Data Here - Export'!BC158="SU",'Paste Data Here - Export'!EJ158&lt;&gt;"Y"),"Achieved",IF('Paste Data Here - Export'!EJ158="Y","Not applicable",(IF(AND('Patient level info'!L158="No",'Paste Data Here - Export'!BC158="SU"),"Not achieved",IF('Paste Data Here - Export'!BC158="ICH","Not applicable",IF(OR('Paste Data Here - Export'!BC158="O",'Paste Data Here - Export'!BC158="MAC"),"Not achieved",""))))))</f>
        <v/>
      </c>
      <c r="N158" s="142" t="str">
        <f>IF(B158="","",IF(OR('Paste Data Here - Export'!GN158="PERS",'Paste Data Here - Export'!GN158="TELEM"),'Paste Data Here - Export'!GK158,IF('Paste Data Here - Export'!GO158="","Not seen in person",'Paste Data Here - Export'!GO158)))</f>
        <v/>
      </c>
      <c r="O158" s="125" t="str">
        <f t="shared" si="29"/>
        <v/>
      </c>
      <c r="P158" s="126" t="str">
        <f t="shared" si="30"/>
        <v/>
      </c>
      <c r="Q158" s="95" t="str">
        <f>IF('Paste Data Here - Export'!CR158=TRUE, "Not imaged",IF('Paste Data Here - Export'!AR158="Y","Inpatient stroke",IF('Paste Data Here - Export'!BA158="","",IF('Paste Data Here - Export'!CR158="TRUE","",1440*('Paste Data Here - Export'!CP158-'Paste Data Here - Export'!BA158)))))</f>
        <v/>
      </c>
      <c r="R158" s="95" t="str">
        <f>IF('Paste Data Here - Export'!CR158=TRUE,"Not imaged",IF(OR(C158="",'Paste Data Here - Export'!CP158=""),"",1440*('Paste Data Here - Export'!CP158-C158)))</f>
        <v/>
      </c>
      <c r="S158" s="93" t="str">
        <f>IF(R158&lt;60.5,"Yes",IF('Paste Data Here - Export'!C158="","","No"))</f>
        <v/>
      </c>
      <c r="T158" s="93" t="str">
        <f t="shared" si="22"/>
        <v/>
      </c>
      <c r="U158" s="94" t="str">
        <f>IF(OR(C158="",'Paste Data Here - Export'!DF158=""),"",1440*('Paste Data Here - Export'!DF158-C158))</f>
        <v/>
      </c>
      <c r="V158" s="96" t="str">
        <f t="shared" si="31"/>
        <v/>
      </c>
      <c r="W158" s="97" t="str">
        <f>IF(B158="","",IF('Paste Data Here - Export'!KI158=TRUE,"Yes",IF('Paste Data Here - Export'!L158="","No","Yes")))</f>
        <v/>
      </c>
      <c r="X158" s="98" t="str">
        <f>IF(E158="Yes","6 Month Transfer",IF(AND(W158="Yes",'Paste Data Here - Export'!KM158="D"),"No",IF('Patient level info'!W158="Yes","Yes","")))</f>
        <v/>
      </c>
      <c r="Y158" s="91" t="str">
        <f t="shared" si="23"/>
        <v/>
      </c>
      <c r="Z158" s="99" t="str">
        <f>IF('Paste Data Here - Export'!KQ158="","",IF('Paste Data Here - Export'!KO158="","",'Paste Data Here - Export'!KN158-'Paste Data Here - Export'!KQ158))</f>
        <v/>
      </c>
      <c r="AA158" s="91" t="str">
        <f>IF(AND(W158="Yes",'Paste Data Here - Export'!KM158="D",'Paste Data Here - Export'!KO158="Y"),'Paste Data Here - Export'!KN158+'Patient level info'!AA$3,IF(AND(W158="Yes",'Paste Data Here - Export'!KM158="D",Z158&lt;0),'Paste Data Here - Export'!KQ158,IF(AND(W158="Yes",'Paste Data Here - Export'!KM158="D"),'Paste Data Here - Export'!KN158,IF(X158="Yes",'Paste Data Here - Export'!KS158,""))))</f>
        <v/>
      </c>
      <c r="AB158" s="100" t="str">
        <f>IF(W158="No","",IF('Paste Data Here - Export'!HS158="","",IF('Paste Data Here - Export'!KO158="Y",'Patient level info'!AA158-'Paste Data Here - Export'!HS158,'Paste Data Here - Export'!KQ158-'Paste Data Here - Export'!HS158)))</f>
        <v/>
      </c>
      <c r="AC158" s="100" t="str">
        <f>IF(E158="Yes","",IF(BPT!C158="Record transferred to this team",AA158-C158-(1/6),""))</f>
        <v/>
      </c>
      <c r="AD158" s="100" t="str">
        <f t="shared" si="24"/>
        <v/>
      </c>
      <c r="AE158" s="100" t="str">
        <f t="shared" si="32"/>
        <v/>
      </c>
      <c r="AF158" s="101" t="str">
        <f>IF(AE158="","",IF(Y158="Died same day","Died same day as arrival",IF(AB158="","Did not stay on SU",IF('Paste Data Here - Export'!HR158="ICH","ICU/CCU/HDU",IF(AB158&gt;AE158,100,100*AB158/AE158)))))</f>
        <v/>
      </c>
      <c r="AG158" s="82" t="str">
        <f>IF(E158="Yes","6 Month Transfer",IF(W158="No","Not locked to discharge/transfer",IF(AF158="Did not stay on SU","Not achieved as did not stay on SU",IF('Patient level info'!A158="","",IF(AND(A158=B158,M158="Achieved",P158="Achieved",AF158&gt;=90,AF158&lt;&gt;"Died same day as arrival"),"Achieved",IF(AND(A158&lt;&gt;B158,AF158&gt;=90,M158="Achieved",P158="Achieved"),"Not directly admitted by this team, but achieved criteria at previous team, and achieved 90% of stay on SU whilst at this team",IF(AF158="ICU/CCU/HDU","Admitted to ICU/CCU/HDU",IF(AF158="Died same day as arrival",AF158,IF(AND(AF158&lt;90,M158="Not achieved",P158="Not achieved"),"Not achieved as not direct to SU within 4h, not seen by a consultant within 14h, and less than 90% of stay on SU",IF(AND(AF158&lt;90,M158="Not achieved",P158="Achieved"),"Not achieved as not direct to SU within 4h and less than 90% of stay on SU",IF(AND(AF158&lt;90,M158="Achieved",P158="Not achieved"),"Not achieved as not seen by a consultant within 14h and less than 90% of stay on SU",IF(AND(AF158&gt;=90,M158="Not achieved",P158="Not achieved"),"Not achieved as not direct to SU within 4h and not seen by a consultant within 14h",IF(AND(AF158&gt;=90,M158="Achieved",P158="Not achieved"),"Not achieved as not seen by a consultant within 14h",IF(AF158&lt;90,"Not achieved as less than 90% of stay on SU","Not achieved as not direct to SU within 4h"))))))))))))))</f>
        <v/>
      </c>
    </row>
    <row r="159" spans="1:33" ht="15" customHeight="1" x14ac:dyDescent="0.25">
      <c r="A159" s="89" t="str">
        <f>IF('Paste Data Here - Export'!A159="","",'Paste Data Here - Export'!A159)</f>
        <v/>
      </c>
      <c r="B159" s="90" t="str">
        <f>IF('Paste Data Here - Export'!B159="","",'Paste Data Here - Export'!B159)</f>
        <v/>
      </c>
      <c r="C159" s="91" t="str">
        <f>IF('Paste Data Here - Export'!AR159="Y",'Paste Data Here - Export'!AS159,IF('Paste Data Here - Export'!C159="","",'Paste Data Here - Export'!BA159))</f>
        <v/>
      </c>
      <c r="D159" s="103" t="str">
        <f>IF(B159="","",IF('Paste Data Here - Export'!A159 ='Paste Data Here - Export'!B159, "Yes", "No"))</f>
        <v/>
      </c>
      <c r="E159" s="103" t="str">
        <f>IF(A159="","",IF(AND('Paste Data Here - Export'!P159="",'Paste Data Here - Export'!Q159&lt;&gt;""),"Yes","No"))</f>
        <v/>
      </c>
      <c r="F159" s="104" t="str">
        <f>IF('Paste Data Here - Export'!A159='Paste Data Here - Export'!B159,C159,IF(W159="No","",IF(E159="Yes","6 Month Transfer",'Paste Data Here - Export'!HP159)))</f>
        <v/>
      </c>
      <c r="G159" s="92" t="str">
        <f>IF(B159="","",IF(OR('Paste Data Here - Export'!KB159="Y",'Paste Data Here - Export'!GE159="Y"),"Yes","No"))</f>
        <v/>
      </c>
      <c r="H159" s="93" t="str">
        <f t="shared" si="25"/>
        <v/>
      </c>
      <c r="I159" s="93" t="str">
        <f t="shared" si="26"/>
        <v/>
      </c>
      <c r="J159" s="93" t="str">
        <f t="shared" si="27"/>
        <v/>
      </c>
      <c r="K159" s="125" t="str">
        <f>IF(OR(C159="",'Paste Data Here - Export'!BD159=""),"",1440*('Paste Data Here - Export'!BD159-C159))</f>
        <v/>
      </c>
      <c r="L159" s="93" t="str">
        <f t="shared" si="28"/>
        <v/>
      </c>
      <c r="M159" s="93" t="str">
        <f>IF(AND(L159="Yes",'Paste Data Here - Export'!BC159="SU",'Paste Data Here - Export'!EJ159&lt;&gt;"Y"),"Achieved",IF('Paste Data Here - Export'!EJ159="Y","Not applicable",(IF(AND('Patient level info'!L159="No",'Paste Data Here - Export'!BC159="SU"),"Not achieved",IF('Paste Data Here - Export'!BC159="ICH","Not applicable",IF(OR('Paste Data Here - Export'!BC159="O",'Paste Data Here - Export'!BC159="MAC"),"Not achieved",""))))))</f>
        <v/>
      </c>
      <c r="N159" s="142" t="str">
        <f>IF(B159="","",IF(OR('Paste Data Here - Export'!GN159="PERS",'Paste Data Here - Export'!GN159="TELEM"),'Paste Data Here - Export'!GK159,IF('Paste Data Here - Export'!GO159="","Not seen in person",'Paste Data Here - Export'!GO159)))</f>
        <v/>
      </c>
      <c r="O159" s="125" t="str">
        <f t="shared" si="29"/>
        <v/>
      </c>
      <c r="P159" s="126" t="str">
        <f t="shared" si="30"/>
        <v/>
      </c>
      <c r="Q159" s="95" t="str">
        <f>IF('Paste Data Here - Export'!CR159=TRUE, "Not imaged",IF('Paste Data Here - Export'!AR159="Y","Inpatient stroke",IF('Paste Data Here - Export'!BA159="","",IF('Paste Data Here - Export'!CR159="TRUE","",1440*('Paste Data Here - Export'!CP159-'Paste Data Here - Export'!BA159)))))</f>
        <v/>
      </c>
      <c r="R159" s="95" t="str">
        <f>IF('Paste Data Here - Export'!CR159=TRUE,"Not imaged",IF(OR(C159="",'Paste Data Here - Export'!CP159=""),"",1440*('Paste Data Here - Export'!CP159-C159)))</f>
        <v/>
      </c>
      <c r="S159" s="93" t="str">
        <f>IF(R159&lt;60.5,"Yes",IF('Paste Data Here - Export'!C159="","","No"))</f>
        <v/>
      </c>
      <c r="T159" s="93" t="str">
        <f t="shared" si="22"/>
        <v/>
      </c>
      <c r="U159" s="94" t="str">
        <f>IF(OR(C159="",'Paste Data Here - Export'!DF159=""),"",1440*('Paste Data Here - Export'!DF159-C159))</f>
        <v/>
      </c>
      <c r="V159" s="96" t="str">
        <f t="shared" si="31"/>
        <v/>
      </c>
      <c r="W159" s="97" t="str">
        <f>IF(B159="","",IF('Paste Data Here - Export'!KI159=TRUE,"Yes",IF('Paste Data Here - Export'!L159="","No","Yes")))</f>
        <v/>
      </c>
      <c r="X159" s="98" t="str">
        <f>IF(E159="Yes","6 Month Transfer",IF(AND(W159="Yes",'Paste Data Here - Export'!KM159="D"),"No",IF('Patient level info'!W159="Yes","Yes","")))</f>
        <v/>
      </c>
      <c r="Y159" s="91" t="str">
        <f t="shared" si="23"/>
        <v/>
      </c>
      <c r="Z159" s="99" t="str">
        <f>IF('Paste Data Here - Export'!KQ159="","",IF('Paste Data Here - Export'!KO159="","",'Paste Data Here - Export'!KN159-'Paste Data Here - Export'!KQ159))</f>
        <v/>
      </c>
      <c r="AA159" s="91" t="str">
        <f>IF(AND(W159="Yes",'Paste Data Here - Export'!KM159="D",'Paste Data Here - Export'!KO159="Y"),'Paste Data Here - Export'!KN159+'Patient level info'!AA$3,IF(AND(W159="Yes",'Paste Data Here - Export'!KM159="D",Z159&lt;0),'Paste Data Here - Export'!KQ159,IF(AND(W159="Yes",'Paste Data Here - Export'!KM159="D"),'Paste Data Here - Export'!KN159,IF(X159="Yes",'Paste Data Here - Export'!KS159,""))))</f>
        <v/>
      </c>
      <c r="AB159" s="100" t="str">
        <f>IF(W159="No","",IF('Paste Data Here - Export'!HS159="","",IF('Paste Data Here - Export'!KO159="Y",'Patient level info'!AA159-'Paste Data Here - Export'!HS159,'Paste Data Here - Export'!KQ159-'Paste Data Here - Export'!HS159)))</f>
        <v/>
      </c>
      <c r="AC159" s="100" t="str">
        <f>IF(E159="Yes","",IF(BPT!C159="Record transferred to this team",AA159-C159-(1/6),""))</f>
        <v/>
      </c>
      <c r="AD159" s="100" t="str">
        <f t="shared" si="24"/>
        <v/>
      </c>
      <c r="AE159" s="100" t="str">
        <f t="shared" si="32"/>
        <v/>
      </c>
      <c r="AF159" s="101" t="str">
        <f>IF(AE159="","",IF(Y159="Died same day","Died same day as arrival",IF(AB159="","Did not stay on SU",IF('Paste Data Here - Export'!HR159="ICH","ICU/CCU/HDU",IF(AB159&gt;AE159,100,100*AB159/AE159)))))</f>
        <v/>
      </c>
      <c r="AG159" s="82" t="str">
        <f>IF(E159="Yes","6 Month Transfer",IF(W159="No","Not locked to discharge/transfer",IF(AF159="Did not stay on SU","Not achieved as did not stay on SU",IF('Patient level info'!A159="","",IF(AND(A159=B159,M159="Achieved",P159="Achieved",AF159&gt;=90,AF159&lt;&gt;"Died same day as arrival"),"Achieved",IF(AND(A159&lt;&gt;B159,AF159&gt;=90,M159="Achieved",P159="Achieved"),"Not directly admitted by this team, but achieved criteria at previous team, and achieved 90% of stay on SU whilst at this team",IF(AF159="ICU/CCU/HDU","Admitted to ICU/CCU/HDU",IF(AF159="Died same day as arrival",AF159,IF(AND(AF159&lt;90,M159="Not achieved",P159="Not achieved"),"Not achieved as not direct to SU within 4h, not seen by a consultant within 14h, and less than 90% of stay on SU",IF(AND(AF159&lt;90,M159="Not achieved",P159="Achieved"),"Not achieved as not direct to SU within 4h and less than 90% of stay on SU",IF(AND(AF159&lt;90,M159="Achieved",P159="Not achieved"),"Not achieved as not seen by a consultant within 14h and less than 90% of stay on SU",IF(AND(AF159&gt;=90,M159="Not achieved",P159="Not achieved"),"Not achieved as not direct to SU within 4h and not seen by a consultant within 14h",IF(AND(AF159&gt;=90,M159="Achieved",P159="Not achieved"),"Not achieved as not seen by a consultant within 14h",IF(AF159&lt;90,"Not achieved as less than 90% of stay on SU","Not achieved as not direct to SU within 4h"))))))))))))))</f>
        <v/>
      </c>
    </row>
    <row r="160" spans="1:33" ht="15" customHeight="1" x14ac:dyDescent="0.25">
      <c r="A160" s="89" t="str">
        <f>IF('Paste Data Here - Export'!A160="","",'Paste Data Here - Export'!A160)</f>
        <v/>
      </c>
      <c r="B160" s="90" t="str">
        <f>IF('Paste Data Here - Export'!B160="","",'Paste Data Here - Export'!B160)</f>
        <v/>
      </c>
      <c r="C160" s="91" t="str">
        <f>IF('Paste Data Here - Export'!AR160="Y",'Paste Data Here - Export'!AS160,IF('Paste Data Here - Export'!C160="","",'Paste Data Here - Export'!BA160))</f>
        <v/>
      </c>
      <c r="D160" s="103" t="str">
        <f>IF(B160="","",IF('Paste Data Here - Export'!A160 ='Paste Data Here - Export'!B160, "Yes", "No"))</f>
        <v/>
      </c>
      <c r="E160" s="103" t="str">
        <f>IF(A160="","",IF(AND('Paste Data Here - Export'!P160="",'Paste Data Here - Export'!Q160&lt;&gt;""),"Yes","No"))</f>
        <v/>
      </c>
      <c r="F160" s="104" t="str">
        <f>IF('Paste Data Here - Export'!A160='Paste Data Here - Export'!B160,C160,IF(W160="No","",IF(E160="Yes","6 Month Transfer",'Paste Data Here - Export'!HP160)))</f>
        <v/>
      </c>
      <c r="G160" s="92" t="str">
        <f>IF(B160="","",IF(OR('Paste Data Here - Export'!KB160="Y",'Paste Data Here - Export'!GE160="Y"),"Yes","No"))</f>
        <v/>
      </c>
      <c r="H160" s="93" t="str">
        <f t="shared" si="25"/>
        <v/>
      </c>
      <c r="I160" s="93" t="str">
        <f t="shared" si="26"/>
        <v/>
      </c>
      <c r="J160" s="93" t="str">
        <f t="shared" si="27"/>
        <v/>
      </c>
      <c r="K160" s="125" t="str">
        <f>IF(OR(C160="",'Paste Data Here - Export'!BD160=""),"",1440*('Paste Data Here - Export'!BD160-C160))</f>
        <v/>
      </c>
      <c r="L160" s="93" t="str">
        <f t="shared" si="28"/>
        <v/>
      </c>
      <c r="M160" s="93" t="str">
        <f>IF(AND(L160="Yes",'Paste Data Here - Export'!BC160="SU",'Paste Data Here - Export'!EJ160&lt;&gt;"Y"),"Achieved",IF('Paste Data Here - Export'!EJ160="Y","Not applicable",(IF(AND('Patient level info'!L160="No",'Paste Data Here - Export'!BC160="SU"),"Not achieved",IF('Paste Data Here - Export'!BC160="ICH","Not applicable",IF(OR('Paste Data Here - Export'!BC160="O",'Paste Data Here - Export'!BC160="MAC"),"Not achieved",""))))))</f>
        <v/>
      </c>
      <c r="N160" s="142" t="str">
        <f>IF(B160="","",IF(OR('Paste Data Here - Export'!GN160="PERS",'Paste Data Here - Export'!GN160="TELEM"),'Paste Data Here - Export'!GK160,IF('Paste Data Here - Export'!GO160="","Not seen in person",'Paste Data Here - Export'!GO160)))</f>
        <v/>
      </c>
      <c r="O160" s="125" t="str">
        <f t="shared" si="29"/>
        <v/>
      </c>
      <c r="P160" s="126" t="str">
        <f t="shared" si="30"/>
        <v/>
      </c>
      <c r="Q160" s="95" t="str">
        <f>IF('Paste Data Here - Export'!CR160=TRUE, "Not imaged",IF('Paste Data Here - Export'!AR160="Y","Inpatient stroke",IF('Paste Data Here - Export'!BA160="","",IF('Paste Data Here - Export'!CR160="TRUE","",1440*('Paste Data Here - Export'!CP160-'Paste Data Here - Export'!BA160)))))</f>
        <v/>
      </c>
      <c r="R160" s="95" t="str">
        <f>IF('Paste Data Here - Export'!CR160=TRUE,"Not imaged",IF(OR(C160="",'Paste Data Here - Export'!CP160=""),"",1440*('Paste Data Here - Export'!CP160-C160)))</f>
        <v/>
      </c>
      <c r="S160" s="93" t="str">
        <f>IF(R160&lt;60.5,"Yes",IF('Paste Data Here - Export'!C160="","","No"))</f>
        <v/>
      </c>
      <c r="T160" s="93" t="str">
        <f t="shared" si="22"/>
        <v/>
      </c>
      <c r="U160" s="94" t="str">
        <f>IF(OR(C160="",'Paste Data Here - Export'!DF160=""),"",1440*('Paste Data Here - Export'!DF160-C160))</f>
        <v/>
      </c>
      <c r="V160" s="96" t="str">
        <f t="shared" si="31"/>
        <v/>
      </c>
      <c r="W160" s="97" t="str">
        <f>IF(B160="","",IF('Paste Data Here - Export'!KI160=TRUE,"Yes",IF('Paste Data Here - Export'!L160="","No","Yes")))</f>
        <v/>
      </c>
      <c r="X160" s="98" t="str">
        <f>IF(E160="Yes","6 Month Transfer",IF(AND(W160="Yes",'Paste Data Here - Export'!KM160="D"),"No",IF('Patient level info'!W160="Yes","Yes","")))</f>
        <v/>
      </c>
      <c r="Y160" s="91" t="str">
        <f t="shared" si="23"/>
        <v/>
      </c>
      <c r="Z160" s="99" t="str">
        <f>IF('Paste Data Here - Export'!KQ160="","",IF('Paste Data Here - Export'!KO160="","",'Paste Data Here - Export'!KN160-'Paste Data Here - Export'!KQ160))</f>
        <v/>
      </c>
      <c r="AA160" s="91" t="str">
        <f>IF(AND(W160="Yes",'Paste Data Here - Export'!KM160="D",'Paste Data Here - Export'!KO160="Y"),'Paste Data Here - Export'!KN160+'Patient level info'!AA$3,IF(AND(W160="Yes",'Paste Data Here - Export'!KM160="D",Z160&lt;0),'Paste Data Here - Export'!KQ160,IF(AND(W160="Yes",'Paste Data Here - Export'!KM160="D"),'Paste Data Here - Export'!KN160,IF(X160="Yes",'Paste Data Here - Export'!KS160,""))))</f>
        <v/>
      </c>
      <c r="AB160" s="100" t="str">
        <f>IF(W160="No","",IF('Paste Data Here - Export'!HS160="","",IF('Paste Data Here - Export'!KO160="Y",'Patient level info'!AA160-'Paste Data Here - Export'!HS160,'Paste Data Here - Export'!KQ160-'Paste Data Here - Export'!HS160)))</f>
        <v/>
      </c>
      <c r="AC160" s="100" t="str">
        <f>IF(E160="Yes","",IF(BPT!C160="Record transferred to this team",AA160-C160-(1/6),""))</f>
        <v/>
      </c>
      <c r="AD160" s="100" t="str">
        <f t="shared" si="24"/>
        <v/>
      </c>
      <c r="AE160" s="100" t="str">
        <f t="shared" si="32"/>
        <v/>
      </c>
      <c r="AF160" s="101" t="str">
        <f>IF(AE160="","",IF(Y160="Died same day","Died same day as arrival",IF(AB160="","Did not stay on SU",IF('Paste Data Here - Export'!HR160="ICH","ICU/CCU/HDU",IF(AB160&gt;AE160,100,100*AB160/AE160)))))</f>
        <v/>
      </c>
      <c r="AG160" s="82" t="str">
        <f>IF(E160="Yes","6 Month Transfer",IF(W160="No","Not locked to discharge/transfer",IF(AF160="Did not stay on SU","Not achieved as did not stay on SU",IF('Patient level info'!A160="","",IF(AND(A160=B160,M160="Achieved",P160="Achieved",AF160&gt;=90,AF160&lt;&gt;"Died same day as arrival"),"Achieved",IF(AND(A160&lt;&gt;B160,AF160&gt;=90,M160="Achieved",P160="Achieved"),"Not directly admitted by this team, but achieved criteria at previous team, and achieved 90% of stay on SU whilst at this team",IF(AF160="ICU/CCU/HDU","Admitted to ICU/CCU/HDU",IF(AF160="Died same day as arrival",AF160,IF(AND(AF160&lt;90,M160="Not achieved",P160="Not achieved"),"Not achieved as not direct to SU within 4h, not seen by a consultant within 14h, and less than 90% of stay on SU",IF(AND(AF160&lt;90,M160="Not achieved",P160="Achieved"),"Not achieved as not direct to SU within 4h and less than 90% of stay on SU",IF(AND(AF160&lt;90,M160="Achieved",P160="Not achieved"),"Not achieved as not seen by a consultant within 14h and less than 90% of stay on SU",IF(AND(AF160&gt;=90,M160="Not achieved",P160="Not achieved"),"Not achieved as not direct to SU within 4h and not seen by a consultant within 14h",IF(AND(AF160&gt;=90,M160="Achieved",P160="Not achieved"),"Not achieved as not seen by a consultant within 14h",IF(AF160&lt;90,"Not achieved as less than 90% of stay on SU","Not achieved as not direct to SU within 4h"))))))))))))))</f>
        <v/>
      </c>
    </row>
    <row r="161" spans="1:33" ht="15" customHeight="1" x14ac:dyDescent="0.25">
      <c r="A161" s="89" t="str">
        <f>IF('Paste Data Here - Export'!A161="","",'Paste Data Here - Export'!A161)</f>
        <v/>
      </c>
      <c r="B161" s="90" t="str">
        <f>IF('Paste Data Here - Export'!B161="","",'Paste Data Here - Export'!B161)</f>
        <v/>
      </c>
      <c r="C161" s="91" t="str">
        <f>IF('Paste Data Here - Export'!AR161="Y",'Paste Data Here - Export'!AS161,IF('Paste Data Here - Export'!C161="","",'Paste Data Here - Export'!BA161))</f>
        <v/>
      </c>
      <c r="D161" s="103" t="str">
        <f>IF(B161="","",IF('Paste Data Here - Export'!A161 ='Paste Data Here - Export'!B161, "Yes", "No"))</f>
        <v/>
      </c>
      <c r="E161" s="103" t="str">
        <f>IF(A161="","",IF(AND('Paste Data Here - Export'!P161="",'Paste Data Here - Export'!Q161&lt;&gt;""),"Yes","No"))</f>
        <v/>
      </c>
      <c r="F161" s="104" t="str">
        <f>IF('Paste Data Here - Export'!A161='Paste Data Here - Export'!B161,C161,IF(W161="No","",IF(E161="Yes","6 Month Transfer",'Paste Data Here - Export'!HP161)))</f>
        <v/>
      </c>
      <c r="G161" s="92" t="str">
        <f>IF(B161="","",IF(OR('Paste Data Here - Export'!KB161="Y",'Paste Data Here - Export'!GE161="Y"),"Yes","No"))</f>
        <v/>
      </c>
      <c r="H161" s="93" t="str">
        <f t="shared" si="25"/>
        <v/>
      </c>
      <c r="I161" s="93" t="str">
        <f t="shared" si="26"/>
        <v/>
      </c>
      <c r="J161" s="93" t="str">
        <f t="shared" si="27"/>
        <v/>
      </c>
      <c r="K161" s="125" t="str">
        <f>IF(OR(C161="",'Paste Data Here - Export'!BD161=""),"",1440*('Paste Data Here - Export'!BD161-C161))</f>
        <v/>
      </c>
      <c r="L161" s="93" t="str">
        <f t="shared" si="28"/>
        <v/>
      </c>
      <c r="M161" s="93" t="str">
        <f>IF(AND(L161="Yes",'Paste Data Here - Export'!BC161="SU",'Paste Data Here - Export'!EJ161&lt;&gt;"Y"),"Achieved",IF('Paste Data Here - Export'!EJ161="Y","Not applicable",(IF(AND('Patient level info'!L161="No",'Paste Data Here - Export'!BC161="SU"),"Not achieved",IF('Paste Data Here - Export'!BC161="ICH","Not applicable",IF(OR('Paste Data Here - Export'!BC161="O",'Paste Data Here - Export'!BC161="MAC"),"Not achieved",""))))))</f>
        <v/>
      </c>
      <c r="N161" s="142" t="str">
        <f>IF(B161="","",IF(OR('Paste Data Here - Export'!GN161="PERS",'Paste Data Here - Export'!GN161="TELEM"),'Paste Data Here - Export'!GK161,IF('Paste Data Here - Export'!GO161="","Not seen in person",'Paste Data Here - Export'!GO161)))</f>
        <v/>
      </c>
      <c r="O161" s="125" t="str">
        <f t="shared" si="29"/>
        <v/>
      </c>
      <c r="P161" s="126" t="str">
        <f t="shared" si="30"/>
        <v/>
      </c>
      <c r="Q161" s="95" t="str">
        <f>IF('Paste Data Here - Export'!CR161=TRUE, "Not imaged",IF('Paste Data Here - Export'!AR161="Y","Inpatient stroke",IF('Paste Data Here - Export'!BA161="","",IF('Paste Data Here - Export'!CR161="TRUE","",1440*('Paste Data Here - Export'!CP161-'Paste Data Here - Export'!BA161)))))</f>
        <v/>
      </c>
      <c r="R161" s="95" t="str">
        <f>IF('Paste Data Here - Export'!CR161=TRUE,"Not imaged",IF(OR(C161="",'Paste Data Here - Export'!CP161=""),"",1440*('Paste Data Here - Export'!CP161-C161)))</f>
        <v/>
      </c>
      <c r="S161" s="93" t="str">
        <f>IF(R161&lt;60.5,"Yes",IF('Paste Data Here - Export'!C161="","","No"))</f>
        <v/>
      </c>
      <c r="T161" s="93" t="str">
        <f t="shared" si="22"/>
        <v/>
      </c>
      <c r="U161" s="94" t="str">
        <f>IF(OR(C161="",'Paste Data Here - Export'!DF161=""),"",1440*('Paste Data Here - Export'!DF161-C161))</f>
        <v/>
      </c>
      <c r="V161" s="96" t="str">
        <f t="shared" si="31"/>
        <v/>
      </c>
      <c r="W161" s="97" t="str">
        <f>IF(B161="","",IF('Paste Data Here - Export'!KI161=TRUE,"Yes",IF('Paste Data Here - Export'!L161="","No","Yes")))</f>
        <v/>
      </c>
      <c r="X161" s="98" t="str">
        <f>IF(E161="Yes","6 Month Transfer",IF(AND(W161="Yes",'Paste Data Here - Export'!KM161="D"),"No",IF('Patient level info'!W161="Yes","Yes","")))</f>
        <v/>
      </c>
      <c r="Y161" s="91" t="str">
        <f t="shared" si="23"/>
        <v/>
      </c>
      <c r="Z161" s="99" t="str">
        <f>IF('Paste Data Here - Export'!KQ161="","",IF('Paste Data Here - Export'!KO161="","",'Paste Data Here - Export'!KN161-'Paste Data Here - Export'!KQ161))</f>
        <v/>
      </c>
      <c r="AA161" s="91" t="str">
        <f>IF(AND(W161="Yes",'Paste Data Here - Export'!KM161="D",'Paste Data Here - Export'!KO161="Y"),'Paste Data Here - Export'!KN161+'Patient level info'!AA$3,IF(AND(W161="Yes",'Paste Data Here - Export'!KM161="D",Z161&lt;0),'Paste Data Here - Export'!KQ161,IF(AND(W161="Yes",'Paste Data Here - Export'!KM161="D"),'Paste Data Here - Export'!KN161,IF(X161="Yes",'Paste Data Here - Export'!KS161,""))))</f>
        <v/>
      </c>
      <c r="AB161" s="100" t="str">
        <f>IF(W161="No","",IF('Paste Data Here - Export'!HS161="","",IF('Paste Data Here - Export'!KO161="Y",'Patient level info'!AA161-'Paste Data Here - Export'!HS161,'Paste Data Here - Export'!KQ161-'Paste Data Here - Export'!HS161)))</f>
        <v/>
      </c>
      <c r="AC161" s="100" t="str">
        <f>IF(E161="Yes","",IF(BPT!C161="Record transferred to this team",AA161-C161-(1/6),""))</f>
        <v/>
      </c>
      <c r="AD161" s="100" t="str">
        <f t="shared" si="24"/>
        <v/>
      </c>
      <c r="AE161" s="100" t="str">
        <f t="shared" si="32"/>
        <v/>
      </c>
      <c r="AF161" s="101" t="str">
        <f>IF(AE161="","",IF(Y161="Died same day","Died same day as arrival",IF(AB161="","Did not stay on SU",IF('Paste Data Here - Export'!HR161="ICH","ICU/CCU/HDU",IF(AB161&gt;AE161,100,100*AB161/AE161)))))</f>
        <v/>
      </c>
      <c r="AG161" s="82" t="str">
        <f>IF(E161="Yes","6 Month Transfer",IF(W161="No","Not locked to discharge/transfer",IF(AF161="Did not stay on SU","Not achieved as did not stay on SU",IF('Patient level info'!A161="","",IF(AND(A161=B161,M161="Achieved",P161="Achieved",AF161&gt;=90,AF161&lt;&gt;"Died same day as arrival"),"Achieved",IF(AND(A161&lt;&gt;B161,AF161&gt;=90,M161="Achieved",P161="Achieved"),"Not directly admitted by this team, but achieved criteria at previous team, and achieved 90% of stay on SU whilst at this team",IF(AF161="ICU/CCU/HDU","Admitted to ICU/CCU/HDU",IF(AF161="Died same day as arrival",AF161,IF(AND(AF161&lt;90,M161="Not achieved",P161="Not achieved"),"Not achieved as not direct to SU within 4h, not seen by a consultant within 14h, and less than 90% of stay on SU",IF(AND(AF161&lt;90,M161="Not achieved",P161="Achieved"),"Not achieved as not direct to SU within 4h and less than 90% of stay on SU",IF(AND(AF161&lt;90,M161="Achieved",P161="Not achieved"),"Not achieved as not seen by a consultant within 14h and less than 90% of stay on SU",IF(AND(AF161&gt;=90,M161="Not achieved",P161="Not achieved"),"Not achieved as not direct to SU within 4h and not seen by a consultant within 14h",IF(AND(AF161&gt;=90,M161="Achieved",P161="Not achieved"),"Not achieved as not seen by a consultant within 14h",IF(AF161&lt;90,"Not achieved as less than 90% of stay on SU","Not achieved as not direct to SU within 4h"))))))))))))))</f>
        <v/>
      </c>
    </row>
    <row r="162" spans="1:33" ht="15" customHeight="1" x14ac:dyDescent="0.25">
      <c r="A162" s="89" t="str">
        <f>IF('Paste Data Here - Export'!A162="","",'Paste Data Here - Export'!A162)</f>
        <v/>
      </c>
      <c r="B162" s="90" t="str">
        <f>IF('Paste Data Here - Export'!B162="","",'Paste Data Here - Export'!B162)</f>
        <v/>
      </c>
      <c r="C162" s="91" t="str">
        <f>IF('Paste Data Here - Export'!AR162="Y",'Paste Data Here - Export'!AS162,IF('Paste Data Here - Export'!C162="","",'Paste Data Here - Export'!BA162))</f>
        <v/>
      </c>
      <c r="D162" s="103" t="str">
        <f>IF(B162="","",IF('Paste Data Here - Export'!A162 ='Paste Data Here - Export'!B162, "Yes", "No"))</f>
        <v/>
      </c>
      <c r="E162" s="103" t="str">
        <f>IF(A162="","",IF(AND('Paste Data Here - Export'!P162="",'Paste Data Here - Export'!Q162&lt;&gt;""),"Yes","No"))</f>
        <v/>
      </c>
      <c r="F162" s="104" t="str">
        <f>IF('Paste Data Here - Export'!A162='Paste Data Here - Export'!B162,C162,IF(W162="No","",IF(E162="Yes","6 Month Transfer",'Paste Data Here - Export'!HP162)))</f>
        <v/>
      </c>
      <c r="G162" s="92" t="str">
        <f>IF(B162="","",IF(OR('Paste Data Here - Export'!KB162="Y",'Paste Data Here - Export'!GE162="Y"),"Yes","No"))</f>
        <v/>
      </c>
      <c r="H162" s="93" t="str">
        <f t="shared" si="25"/>
        <v/>
      </c>
      <c r="I162" s="93" t="str">
        <f t="shared" si="26"/>
        <v/>
      </c>
      <c r="J162" s="93" t="str">
        <f t="shared" si="27"/>
        <v/>
      </c>
      <c r="K162" s="125" t="str">
        <f>IF(OR(C162="",'Paste Data Here - Export'!BD162=""),"",1440*('Paste Data Here - Export'!BD162-C162))</f>
        <v/>
      </c>
      <c r="L162" s="93" t="str">
        <f t="shared" si="28"/>
        <v/>
      </c>
      <c r="M162" s="93" t="str">
        <f>IF(AND(L162="Yes",'Paste Data Here - Export'!BC162="SU",'Paste Data Here - Export'!EJ162&lt;&gt;"Y"),"Achieved",IF('Paste Data Here - Export'!EJ162="Y","Not applicable",(IF(AND('Patient level info'!L162="No",'Paste Data Here - Export'!BC162="SU"),"Not achieved",IF('Paste Data Here - Export'!BC162="ICH","Not applicable",IF(OR('Paste Data Here - Export'!BC162="O",'Paste Data Here - Export'!BC162="MAC"),"Not achieved",""))))))</f>
        <v/>
      </c>
      <c r="N162" s="142" t="str">
        <f>IF(B162="","",IF(OR('Paste Data Here - Export'!GN162="PERS",'Paste Data Here - Export'!GN162="TELEM"),'Paste Data Here - Export'!GK162,IF('Paste Data Here - Export'!GO162="","Not seen in person",'Paste Data Here - Export'!GO162)))</f>
        <v/>
      </c>
      <c r="O162" s="125" t="str">
        <f t="shared" si="29"/>
        <v/>
      </c>
      <c r="P162" s="126" t="str">
        <f t="shared" si="30"/>
        <v/>
      </c>
      <c r="Q162" s="95" t="str">
        <f>IF('Paste Data Here - Export'!CR162=TRUE, "Not imaged",IF('Paste Data Here - Export'!AR162="Y","Inpatient stroke",IF('Paste Data Here - Export'!BA162="","",IF('Paste Data Here - Export'!CR162="TRUE","",1440*('Paste Data Here - Export'!CP162-'Paste Data Here - Export'!BA162)))))</f>
        <v/>
      </c>
      <c r="R162" s="95" t="str">
        <f>IF('Paste Data Here - Export'!CR162=TRUE,"Not imaged",IF(OR(C162="",'Paste Data Here - Export'!CP162=""),"",1440*('Paste Data Here - Export'!CP162-C162)))</f>
        <v/>
      </c>
      <c r="S162" s="93" t="str">
        <f>IF(R162&lt;60.5,"Yes",IF('Paste Data Here - Export'!C162="","","No"))</f>
        <v/>
      </c>
      <c r="T162" s="93" t="str">
        <f t="shared" si="22"/>
        <v/>
      </c>
      <c r="U162" s="94" t="str">
        <f>IF(OR(C162="",'Paste Data Here - Export'!DF162=""),"",1440*('Paste Data Here - Export'!DF162-C162))</f>
        <v/>
      </c>
      <c r="V162" s="96" t="str">
        <f t="shared" si="31"/>
        <v/>
      </c>
      <c r="W162" s="97" t="str">
        <f>IF(B162="","",IF('Paste Data Here - Export'!KI162=TRUE,"Yes",IF('Paste Data Here - Export'!L162="","No","Yes")))</f>
        <v/>
      </c>
      <c r="X162" s="98" t="str">
        <f>IF(E162="Yes","6 Month Transfer",IF(AND(W162="Yes",'Paste Data Here - Export'!KM162="D"),"No",IF('Patient level info'!W162="Yes","Yes","")))</f>
        <v/>
      </c>
      <c r="Y162" s="91" t="str">
        <f t="shared" si="23"/>
        <v/>
      </c>
      <c r="Z162" s="99" t="str">
        <f>IF('Paste Data Here - Export'!KQ162="","",IF('Paste Data Here - Export'!KO162="","",'Paste Data Here - Export'!KN162-'Paste Data Here - Export'!KQ162))</f>
        <v/>
      </c>
      <c r="AA162" s="91" t="str">
        <f>IF(AND(W162="Yes",'Paste Data Here - Export'!KM162="D",'Paste Data Here - Export'!KO162="Y"),'Paste Data Here - Export'!KN162+'Patient level info'!AA$3,IF(AND(W162="Yes",'Paste Data Here - Export'!KM162="D",Z162&lt;0),'Paste Data Here - Export'!KQ162,IF(AND(W162="Yes",'Paste Data Here - Export'!KM162="D"),'Paste Data Here - Export'!KN162,IF(X162="Yes",'Paste Data Here - Export'!KS162,""))))</f>
        <v/>
      </c>
      <c r="AB162" s="100" t="str">
        <f>IF(W162="No","",IF('Paste Data Here - Export'!HS162="","",IF('Paste Data Here - Export'!KO162="Y",'Patient level info'!AA162-'Paste Data Here - Export'!HS162,'Paste Data Here - Export'!KQ162-'Paste Data Here - Export'!HS162)))</f>
        <v/>
      </c>
      <c r="AC162" s="100" t="str">
        <f>IF(E162="Yes","",IF(BPT!C162="Record transferred to this team",AA162-C162-(1/6),""))</f>
        <v/>
      </c>
      <c r="AD162" s="100" t="str">
        <f t="shared" si="24"/>
        <v/>
      </c>
      <c r="AE162" s="100" t="str">
        <f t="shared" si="32"/>
        <v/>
      </c>
      <c r="AF162" s="101" t="str">
        <f>IF(AE162="","",IF(Y162="Died same day","Died same day as arrival",IF(AB162="","Did not stay on SU",IF('Paste Data Here - Export'!HR162="ICH","ICU/CCU/HDU",IF(AB162&gt;AE162,100,100*AB162/AE162)))))</f>
        <v/>
      </c>
      <c r="AG162" s="82" t="str">
        <f>IF(E162="Yes","6 Month Transfer",IF(W162="No","Not locked to discharge/transfer",IF(AF162="Did not stay on SU","Not achieved as did not stay on SU",IF('Patient level info'!A162="","",IF(AND(A162=B162,M162="Achieved",P162="Achieved",AF162&gt;=90,AF162&lt;&gt;"Died same day as arrival"),"Achieved",IF(AND(A162&lt;&gt;B162,AF162&gt;=90,M162="Achieved",P162="Achieved"),"Not directly admitted by this team, but achieved criteria at previous team, and achieved 90% of stay on SU whilst at this team",IF(AF162="ICU/CCU/HDU","Admitted to ICU/CCU/HDU",IF(AF162="Died same day as arrival",AF162,IF(AND(AF162&lt;90,M162="Not achieved",P162="Not achieved"),"Not achieved as not direct to SU within 4h, not seen by a consultant within 14h, and less than 90% of stay on SU",IF(AND(AF162&lt;90,M162="Not achieved",P162="Achieved"),"Not achieved as not direct to SU within 4h and less than 90% of stay on SU",IF(AND(AF162&lt;90,M162="Achieved",P162="Not achieved"),"Not achieved as not seen by a consultant within 14h and less than 90% of stay on SU",IF(AND(AF162&gt;=90,M162="Not achieved",P162="Not achieved"),"Not achieved as not direct to SU within 4h and not seen by a consultant within 14h",IF(AND(AF162&gt;=90,M162="Achieved",P162="Not achieved"),"Not achieved as not seen by a consultant within 14h",IF(AF162&lt;90,"Not achieved as less than 90% of stay on SU","Not achieved as not direct to SU within 4h"))))))))))))))</f>
        <v/>
      </c>
    </row>
    <row r="163" spans="1:33" ht="15" customHeight="1" x14ac:dyDescent="0.25">
      <c r="A163" s="89" t="str">
        <f>IF('Paste Data Here - Export'!A163="","",'Paste Data Here - Export'!A163)</f>
        <v/>
      </c>
      <c r="B163" s="90" t="str">
        <f>IF('Paste Data Here - Export'!B163="","",'Paste Data Here - Export'!B163)</f>
        <v/>
      </c>
      <c r="C163" s="91" t="str">
        <f>IF('Paste Data Here - Export'!AR163="Y",'Paste Data Here - Export'!AS163,IF('Paste Data Here - Export'!C163="","",'Paste Data Here - Export'!BA163))</f>
        <v/>
      </c>
      <c r="D163" s="103" t="str">
        <f>IF(B163="","",IF('Paste Data Here - Export'!A163 ='Paste Data Here - Export'!B163, "Yes", "No"))</f>
        <v/>
      </c>
      <c r="E163" s="103" t="str">
        <f>IF(A163="","",IF(AND('Paste Data Here - Export'!P163="",'Paste Data Here - Export'!Q163&lt;&gt;""),"Yes","No"))</f>
        <v/>
      </c>
      <c r="F163" s="104" t="str">
        <f>IF('Paste Data Here - Export'!A163='Paste Data Here - Export'!B163,C163,IF(W163="No","",IF(E163="Yes","6 Month Transfer",'Paste Data Here - Export'!HP163)))</f>
        <v/>
      </c>
      <c r="G163" s="92" t="str">
        <f>IF(B163="","",IF(OR('Paste Data Here - Export'!KB163="Y",'Paste Data Here - Export'!GE163="Y"),"Yes","No"))</f>
        <v/>
      </c>
      <c r="H163" s="93" t="str">
        <f t="shared" si="25"/>
        <v/>
      </c>
      <c r="I163" s="93" t="str">
        <f t="shared" si="26"/>
        <v/>
      </c>
      <c r="J163" s="93" t="str">
        <f t="shared" si="27"/>
        <v/>
      </c>
      <c r="K163" s="125" t="str">
        <f>IF(OR(C163="",'Paste Data Here - Export'!BD163=""),"",1440*('Paste Data Here - Export'!BD163-C163))</f>
        <v/>
      </c>
      <c r="L163" s="93" t="str">
        <f t="shared" si="28"/>
        <v/>
      </c>
      <c r="M163" s="93" t="str">
        <f>IF(AND(L163="Yes",'Paste Data Here - Export'!BC163="SU",'Paste Data Here - Export'!EJ163&lt;&gt;"Y"),"Achieved",IF('Paste Data Here - Export'!EJ163="Y","Not applicable",(IF(AND('Patient level info'!L163="No",'Paste Data Here - Export'!BC163="SU"),"Not achieved",IF('Paste Data Here - Export'!BC163="ICH","Not applicable",IF(OR('Paste Data Here - Export'!BC163="O",'Paste Data Here - Export'!BC163="MAC"),"Not achieved",""))))))</f>
        <v/>
      </c>
      <c r="N163" s="142" t="str">
        <f>IF(B163="","",IF(OR('Paste Data Here - Export'!GN163="PERS",'Paste Data Here - Export'!GN163="TELEM"),'Paste Data Here - Export'!GK163,IF('Paste Data Here - Export'!GO163="","Not seen in person",'Paste Data Here - Export'!GO163)))</f>
        <v/>
      </c>
      <c r="O163" s="125" t="str">
        <f t="shared" si="29"/>
        <v/>
      </c>
      <c r="P163" s="126" t="str">
        <f t="shared" si="30"/>
        <v/>
      </c>
      <c r="Q163" s="95" t="str">
        <f>IF('Paste Data Here - Export'!CR163=TRUE, "Not imaged",IF('Paste Data Here - Export'!AR163="Y","Inpatient stroke",IF('Paste Data Here - Export'!BA163="","",IF('Paste Data Here - Export'!CR163="TRUE","",1440*('Paste Data Here - Export'!CP163-'Paste Data Here - Export'!BA163)))))</f>
        <v/>
      </c>
      <c r="R163" s="95" t="str">
        <f>IF('Paste Data Here - Export'!CR163=TRUE,"Not imaged",IF(OR(C163="",'Paste Data Here - Export'!CP163=""),"",1440*('Paste Data Here - Export'!CP163-C163)))</f>
        <v/>
      </c>
      <c r="S163" s="93" t="str">
        <f>IF(R163&lt;60.5,"Yes",IF('Paste Data Here - Export'!C163="","","No"))</f>
        <v/>
      </c>
      <c r="T163" s="93" t="str">
        <f t="shared" si="22"/>
        <v/>
      </c>
      <c r="U163" s="94" t="str">
        <f>IF(OR(C163="",'Paste Data Here - Export'!DF163=""),"",1440*('Paste Data Here - Export'!DF163-C163))</f>
        <v/>
      </c>
      <c r="V163" s="96" t="str">
        <f t="shared" si="31"/>
        <v/>
      </c>
      <c r="W163" s="97" t="str">
        <f>IF(B163="","",IF('Paste Data Here - Export'!KI163=TRUE,"Yes",IF('Paste Data Here - Export'!L163="","No","Yes")))</f>
        <v/>
      </c>
      <c r="X163" s="98" t="str">
        <f>IF(E163="Yes","6 Month Transfer",IF(AND(W163="Yes",'Paste Data Here - Export'!KM163="D"),"No",IF('Patient level info'!W163="Yes","Yes","")))</f>
        <v/>
      </c>
      <c r="Y163" s="91" t="str">
        <f t="shared" si="23"/>
        <v/>
      </c>
      <c r="Z163" s="99" t="str">
        <f>IF('Paste Data Here - Export'!KQ163="","",IF('Paste Data Here - Export'!KO163="","",'Paste Data Here - Export'!KN163-'Paste Data Here - Export'!KQ163))</f>
        <v/>
      </c>
      <c r="AA163" s="91" t="str">
        <f>IF(AND(W163="Yes",'Paste Data Here - Export'!KM163="D",'Paste Data Here - Export'!KO163="Y"),'Paste Data Here - Export'!KN163+'Patient level info'!AA$3,IF(AND(W163="Yes",'Paste Data Here - Export'!KM163="D",Z163&lt;0),'Paste Data Here - Export'!KQ163,IF(AND(W163="Yes",'Paste Data Here - Export'!KM163="D"),'Paste Data Here - Export'!KN163,IF(X163="Yes",'Paste Data Here - Export'!KS163,""))))</f>
        <v/>
      </c>
      <c r="AB163" s="100" t="str">
        <f>IF(W163="No","",IF('Paste Data Here - Export'!HS163="","",IF('Paste Data Here - Export'!KO163="Y",'Patient level info'!AA163-'Paste Data Here - Export'!HS163,'Paste Data Here - Export'!KQ163-'Paste Data Here - Export'!HS163)))</f>
        <v/>
      </c>
      <c r="AC163" s="100" t="str">
        <f>IF(E163="Yes","",IF(BPT!C163="Record transferred to this team",AA163-C163-(1/6),""))</f>
        <v/>
      </c>
      <c r="AD163" s="100" t="str">
        <f t="shared" si="24"/>
        <v/>
      </c>
      <c r="AE163" s="100" t="str">
        <f t="shared" si="32"/>
        <v/>
      </c>
      <c r="AF163" s="101" t="str">
        <f>IF(AE163="","",IF(Y163="Died same day","Died same day as arrival",IF(AB163="","Did not stay on SU",IF('Paste Data Here - Export'!HR163="ICH","ICU/CCU/HDU",IF(AB163&gt;AE163,100,100*AB163/AE163)))))</f>
        <v/>
      </c>
      <c r="AG163" s="82" t="str">
        <f>IF(E163="Yes","6 Month Transfer",IF(W163="No","Not locked to discharge/transfer",IF(AF163="Did not stay on SU","Not achieved as did not stay on SU",IF('Patient level info'!A163="","",IF(AND(A163=B163,M163="Achieved",P163="Achieved",AF163&gt;=90,AF163&lt;&gt;"Died same day as arrival"),"Achieved",IF(AND(A163&lt;&gt;B163,AF163&gt;=90,M163="Achieved",P163="Achieved"),"Not directly admitted by this team, but achieved criteria at previous team, and achieved 90% of stay on SU whilst at this team",IF(AF163="ICU/CCU/HDU","Admitted to ICU/CCU/HDU",IF(AF163="Died same day as arrival",AF163,IF(AND(AF163&lt;90,M163="Not achieved",P163="Not achieved"),"Not achieved as not direct to SU within 4h, not seen by a consultant within 14h, and less than 90% of stay on SU",IF(AND(AF163&lt;90,M163="Not achieved",P163="Achieved"),"Not achieved as not direct to SU within 4h and less than 90% of stay on SU",IF(AND(AF163&lt;90,M163="Achieved",P163="Not achieved"),"Not achieved as not seen by a consultant within 14h and less than 90% of stay on SU",IF(AND(AF163&gt;=90,M163="Not achieved",P163="Not achieved"),"Not achieved as not direct to SU within 4h and not seen by a consultant within 14h",IF(AND(AF163&gt;=90,M163="Achieved",P163="Not achieved"),"Not achieved as not seen by a consultant within 14h",IF(AF163&lt;90,"Not achieved as less than 90% of stay on SU","Not achieved as not direct to SU within 4h"))))))))))))))</f>
        <v/>
      </c>
    </row>
    <row r="164" spans="1:33" ht="15" customHeight="1" x14ac:dyDescent="0.25">
      <c r="A164" s="89" t="str">
        <f>IF('Paste Data Here - Export'!A164="","",'Paste Data Here - Export'!A164)</f>
        <v/>
      </c>
      <c r="B164" s="90" t="str">
        <f>IF('Paste Data Here - Export'!B164="","",'Paste Data Here - Export'!B164)</f>
        <v/>
      </c>
      <c r="C164" s="91" t="str">
        <f>IF('Paste Data Here - Export'!AR164="Y",'Paste Data Here - Export'!AS164,IF('Paste Data Here - Export'!C164="","",'Paste Data Here - Export'!BA164))</f>
        <v/>
      </c>
      <c r="D164" s="103" t="str">
        <f>IF(B164="","",IF('Paste Data Here - Export'!A164 ='Paste Data Here - Export'!B164, "Yes", "No"))</f>
        <v/>
      </c>
      <c r="E164" s="103" t="str">
        <f>IF(A164="","",IF(AND('Paste Data Here - Export'!P164="",'Paste Data Here - Export'!Q164&lt;&gt;""),"Yes","No"))</f>
        <v/>
      </c>
      <c r="F164" s="104" t="str">
        <f>IF('Paste Data Here - Export'!A164='Paste Data Here - Export'!B164,C164,IF(W164="No","",IF(E164="Yes","6 Month Transfer",'Paste Data Here - Export'!HP164)))</f>
        <v/>
      </c>
      <c r="G164" s="92" t="str">
        <f>IF(B164="","",IF(OR('Paste Data Here - Export'!KB164="Y",'Paste Data Here - Export'!GE164="Y"),"Yes","No"))</f>
        <v/>
      </c>
      <c r="H164" s="93" t="str">
        <f t="shared" si="25"/>
        <v/>
      </c>
      <c r="I164" s="93" t="str">
        <f t="shared" si="26"/>
        <v/>
      </c>
      <c r="J164" s="93" t="str">
        <f t="shared" si="27"/>
        <v/>
      </c>
      <c r="K164" s="125" t="str">
        <f>IF(OR(C164="",'Paste Data Here - Export'!BD164=""),"",1440*('Paste Data Here - Export'!BD164-C164))</f>
        <v/>
      </c>
      <c r="L164" s="93" t="str">
        <f t="shared" si="28"/>
        <v/>
      </c>
      <c r="M164" s="93" t="str">
        <f>IF(AND(L164="Yes",'Paste Data Here - Export'!BC164="SU",'Paste Data Here - Export'!EJ164&lt;&gt;"Y"),"Achieved",IF('Paste Data Here - Export'!EJ164="Y","Not applicable",(IF(AND('Patient level info'!L164="No",'Paste Data Here - Export'!BC164="SU"),"Not achieved",IF('Paste Data Here - Export'!BC164="ICH","Not applicable",IF(OR('Paste Data Here - Export'!BC164="O",'Paste Data Here - Export'!BC164="MAC"),"Not achieved",""))))))</f>
        <v/>
      </c>
      <c r="N164" s="142" t="str">
        <f>IF(B164="","",IF(OR('Paste Data Here - Export'!GN164="PERS",'Paste Data Here - Export'!GN164="TELEM"),'Paste Data Here - Export'!GK164,IF('Paste Data Here - Export'!GO164="","Not seen in person",'Paste Data Here - Export'!GO164)))</f>
        <v/>
      </c>
      <c r="O164" s="125" t="str">
        <f t="shared" si="29"/>
        <v/>
      </c>
      <c r="P164" s="126" t="str">
        <f t="shared" si="30"/>
        <v/>
      </c>
      <c r="Q164" s="95" t="str">
        <f>IF('Paste Data Here - Export'!CR164=TRUE, "Not imaged",IF('Paste Data Here - Export'!AR164="Y","Inpatient stroke",IF('Paste Data Here - Export'!BA164="","",IF('Paste Data Here - Export'!CR164="TRUE","",1440*('Paste Data Here - Export'!CP164-'Paste Data Here - Export'!BA164)))))</f>
        <v/>
      </c>
      <c r="R164" s="95" t="str">
        <f>IF('Paste Data Here - Export'!CR164=TRUE,"Not imaged",IF(OR(C164="",'Paste Data Here - Export'!CP164=""),"",1440*('Paste Data Here - Export'!CP164-C164)))</f>
        <v/>
      </c>
      <c r="S164" s="93" t="str">
        <f>IF(R164&lt;60.5,"Yes",IF('Paste Data Here - Export'!C164="","","No"))</f>
        <v/>
      </c>
      <c r="T164" s="93" t="str">
        <f t="shared" si="22"/>
        <v/>
      </c>
      <c r="U164" s="94" t="str">
        <f>IF(OR(C164="",'Paste Data Here - Export'!DF164=""),"",1440*('Paste Data Here - Export'!DF164-C164))</f>
        <v/>
      </c>
      <c r="V164" s="96" t="str">
        <f t="shared" si="31"/>
        <v/>
      </c>
      <c r="W164" s="97" t="str">
        <f>IF(B164="","",IF('Paste Data Here - Export'!KI164=TRUE,"Yes",IF('Paste Data Here - Export'!L164="","No","Yes")))</f>
        <v/>
      </c>
      <c r="X164" s="98" t="str">
        <f>IF(E164="Yes","6 Month Transfer",IF(AND(W164="Yes",'Paste Data Here - Export'!KM164="D"),"No",IF('Patient level info'!W164="Yes","Yes","")))</f>
        <v/>
      </c>
      <c r="Y164" s="91" t="str">
        <f t="shared" si="23"/>
        <v/>
      </c>
      <c r="Z164" s="99" t="str">
        <f>IF('Paste Data Here - Export'!KQ164="","",IF('Paste Data Here - Export'!KO164="","",'Paste Data Here - Export'!KN164-'Paste Data Here - Export'!KQ164))</f>
        <v/>
      </c>
      <c r="AA164" s="91" t="str">
        <f>IF(AND(W164="Yes",'Paste Data Here - Export'!KM164="D",'Paste Data Here - Export'!KO164="Y"),'Paste Data Here - Export'!KN164+'Patient level info'!AA$3,IF(AND(W164="Yes",'Paste Data Here - Export'!KM164="D",Z164&lt;0),'Paste Data Here - Export'!KQ164,IF(AND(W164="Yes",'Paste Data Here - Export'!KM164="D"),'Paste Data Here - Export'!KN164,IF(X164="Yes",'Paste Data Here - Export'!KS164,""))))</f>
        <v/>
      </c>
      <c r="AB164" s="100" t="str">
        <f>IF(W164="No","",IF('Paste Data Here - Export'!HS164="","",IF('Paste Data Here - Export'!KO164="Y",'Patient level info'!AA164-'Paste Data Here - Export'!HS164,'Paste Data Here - Export'!KQ164-'Paste Data Here - Export'!HS164)))</f>
        <v/>
      </c>
      <c r="AC164" s="100" t="str">
        <f>IF(E164="Yes","",IF(BPT!C164="Record transferred to this team",AA164-C164-(1/6),""))</f>
        <v/>
      </c>
      <c r="AD164" s="100" t="str">
        <f t="shared" si="24"/>
        <v/>
      </c>
      <c r="AE164" s="100" t="str">
        <f t="shared" si="32"/>
        <v/>
      </c>
      <c r="AF164" s="101" t="str">
        <f>IF(AE164="","",IF(Y164="Died same day","Died same day as arrival",IF(AB164="","Did not stay on SU",IF('Paste Data Here - Export'!HR164="ICH","ICU/CCU/HDU",IF(AB164&gt;AE164,100,100*AB164/AE164)))))</f>
        <v/>
      </c>
      <c r="AG164" s="82" t="str">
        <f>IF(E164="Yes","6 Month Transfer",IF(W164="No","Not locked to discharge/transfer",IF(AF164="Did not stay on SU","Not achieved as did not stay on SU",IF('Patient level info'!A164="","",IF(AND(A164=B164,M164="Achieved",P164="Achieved",AF164&gt;=90,AF164&lt;&gt;"Died same day as arrival"),"Achieved",IF(AND(A164&lt;&gt;B164,AF164&gt;=90,M164="Achieved",P164="Achieved"),"Not directly admitted by this team, but achieved criteria at previous team, and achieved 90% of stay on SU whilst at this team",IF(AF164="ICU/CCU/HDU","Admitted to ICU/CCU/HDU",IF(AF164="Died same day as arrival",AF164,IF(AND(AF164&lt;90,M164="Not achieved",P164="Not achieved"),"Not achieved as not direct to SU within 4h, not seen by a consultant within 14h, and less than 90% of stay on SU",IF(AND(AF164&lt;90,M164="Not achieved",P164="Achieved"),"Not achieved as not direct to SU within 4h and less than 90% of stay on SU",IF(AND(AF164&lt;90,M164="Achieved",P164="Not achieved"),"Not achieved as not seen by a consultant within 14h and less than 90% of stay on SU",IF(AND(AF164&gt;=90,M164="Not achieved",P164="Not achieved"),"Not achieved as not direct to SU within 4h and not seen by a consultant within 14h",IF(AND(AF164&gt;=90,M164="Achieved",P164="Not achieved"),"Not achieved as not seen by a consultant within 14h",IF(AF164&lt;90,"Not achieved as less than 90% of stay on SU","Not achieved as not direct to SU within 4h"))))))))))))))</f>
        <v/>
      </c>
    </row>
    <row r="165" spans="1:33" ht="15" customHeight="1" x14ac:dyDescent="0.25">
      <c r="A165" s="89" t="str">
        <f>IF('Paste Data Here - Export'!A165="","",'Paste Data Here - Export'!A165)</f>
        <v/>
      </c>
      <c r="B165" s="90" t="str">
        <f>IF('Paste Data Here - Export'!B165="","",'Paste Data Here - Export'!B165)</f>
        <v/>
      </c>
      <c r="C165" s="91" t="str">
        <f>IF('Paste Data Here - Export'!AR165="Y",'Paste Data Here - Export'!AS165,IF('Paste Data Here - Export'!C165="","",'Paste Data Here - Export'!BA165))</f>
        <v/>
      </c>
      <c r="D165" s="103" t="str">
        <f>IF(B165="","",IF('Paste Data Here - Export'!A165 ='Paste Data Here - Export'!B165, "Yes", "No"))</f>
        <v/>
      </c>
      <c r="E165" s="103" t="str">
        <f>IF(A165="","",IF(AND('Paste Data Here - Export'!P165="",'Paste Data Here - Export'!Q165&lt;&gt;""),"Yes","No"))</f>
        <v/>
      </c>
      <c r="F165" s="104" t="str">
        <f>IF('Paste Data Here - Export'!A165='Paste Data Here - Export'!B165,C165,IF(W165="No","",IF(E165="Yes","6 Month Transfer",'Paste Data Here - Export'!HP165)))</f>
        <v/>
      </c>
      <c r="G165" s="92" t="str">
        <f>IF(B165="","",IF(OR('Paste Data Here - Export'!KB165="Y",'Paste Data Here - Export'!GE165="Y"),"Yes","No"))</f>
        <v/>
      </c>
      <c r="H165" s="93" t="str">
        <f t="shared" si="25"/>
        <v/>
      </c>
      <c r="I165" s="93" t="str">
        <f t="shared" si="26"/>
        <v/>
      </c>
      <c r="J165" s="93" t="str">
        <f t="shared" si="27"/>
        <v/>
      </c>
      <c r="K165" s="125" t="str">
        <f>IF(OR(C165="",'Paste Data Here - Export'!BD165=""),"",1440*('Paste Data Here - Export'!BD165-C165))</f>
        <v/>
      </c>
      <c r="L165" s="93" t="str">
        <f t="shared" si="28"/>
        <v/>
      </c>
      <c r="M165" s="93" t="str">
        <f>IF(AND(L165="Yes",'Paste Data Here - Export'!BC165="SU",'Paste Data Here - Export'!EJ165&lt;&gt;"Y"),"Achieved",IF('Paste Data Here - Export'!EJ165="Y","Not applicable",(IF(AND('Patient level info'!L165="No",'Paste Data Here - Export'!BC165="SU"),"Not achieved",IF('Paste Data Here - Export'!BC165="ICH","Not applicable",IF(OR('Paste Data Here - Export'!BC165="O",'Paste Data Here - Export'!BC165="MAC"),"Not achieved",""))))))</f>
        <v/>
      </c>
      <c r="N165" s="142" t="str">
        <f>IF(B165="","",IF(OR('Paste Data Here - Export'!GN165="PERS",'Paste Data Here - Export'!GN165="TELEM"),'Paste Data Here - Export'!GK165,IF('Paste Data Here - Export'!GO165="","Not seen in person",'Paste Data Here - Export'!GO165)))</f>
        <v/>
      </c>
      <c r="O165" s="125" t="str">
        <f t="shared" si="29"/>
        <v/>
      </c>
      <c r="P165" s="126" t="str">
        <f t="shared" si="30"/>
        <v/>
      </c>
      <c r="Q165" s="95" t="str">
        <f>IF('Paste Data Here - Export'!CR165=TRUE, "Not imaged",IF('Paste Data Here - Export'!AR165="Y","Inpatient stroke",IF('Paste Data Here - Export'!BA165="","",IF('Paste Data Here - Export'!CR165="TRUE","",1440*('Paste Data Here - Export'!CP165-'Paste Data Here - Export'!BA165)))))</f>
        <v/>
      </c>
      <c r="R165" s="95" t="str">
        <f>IF('Paste Data Here - Export'!CR165=TRUE,"Not imaged",IF(OR(C165="",'Paste Data Here - Export'!CP165=""),"",1440*('Paste Data Here - Export'!CP165-C165)))</f>
        <v/>
      </c>
      <c r="S165" s="93" t="str">
        <f>IF(R165&lt;60.5,"Yes",IF('Paste Data Here - Export'!C165="","","No"))</f>
        <v/>
      </c>
      <c r="T165" s="93" t="str">
        <f t="shared" si="22"/>
        <v/>
      </c>
      <c r="U165" s="94" t="str">
        <f>IF(OR(C165="",'Paste Data Here - Export'!DF165=""),"",1440*('Paste Data Here - Export'!DF165-C165))</f>
        <v/>
      </c>
      <c r="V165" s="96" t="str">
        <f t="shared" si="31"/>
        <v/>
      </c>
      <c r="W165" s="97" t="str">
        <f>IF(B165="","",IF('Paste Data Here - Export'!KI165=TRUE,"Yes",IF('Paste Data Here - Export'!L165="","No","Yes")))</f>
        <v/>
      </c>
      <c r="X165" s="98" t="str">
        <f>IF(E165="Yes","6 Month Transfer",IF(AND(W165="Yes",'Paste Data Here - Export'!KM165="D"),"No",IF('Patient level info'!W165="Yes","Yes","")))</f>
        <v/>
      </c>
      <c r="Y165" s="91" t="str">
        <f t="shared" si="23"/>
        <v/>
      </c>
      <c r="Z165" s="99" t="str">
        <f>IF('Paste Data Here - Export'!KQ165="","",IF('Paste Data Here - Export'!KO165="","",'Paste Data Here - Export'!KN165-'Paste Data Here - Export'!KQ165))</f>
        <v/>
      </c>
      <c r="AA165" s="91" t="str">
        <f>IF(AND(W165="Yes",'Paste Data Here - Export'!KM165="D",'Paste Data Here - Export'!KO165="Y"),'Paste Data Here - Export'!KN165+'Patient level info'!AA$3,IF(AND(W165="Yes",'Paste Data Here - Export'!KM165="D",Z165&lt;0),'Paste Data Here - Export'!KQ165,IF(AND(W165="Yes",'Paste Data Here - Export'!KM165="D"),'Paste Data Here - Export'!KN165,IF(X165="Yes",'Paste Data Here - Export'!KS165,""))))</f>
        <v/>
      </c>
      <c r="AB165" s="100" t="str">
        <f>IF(W165="No","",IF('Paste Data Here - Export'!HS165="","",IF('Paste Data Here - Export'!KO165="Y",'Patient level info'!AA165-'Paste Data Here - Export'!HS165,'Paste Data Here - Export'!KQ165-'Paste Data Here - Export'!HS165)))</f>
        <v/>
      </c>
      <c r="AC165" s="100" t="str">
        <f>IF(E165="Yes","",IF(BPT!C165="Record transferred to this team",AA165-C165-(1/6),""))</f>
        <v/>
      </c>
      <c r="AD165" s="100" t="str">
        <f t="shared" si="24"/>
        <v/>
      </c>
      <c r="AE165" s="100" t="str">
        <f t="shared" si="32"/>
        <v/>
      </c>
      <c r="AF165" s="101" t="str">
        <f>IF(AE165="","",IF(Y165="Died same day","Died same day as arrival",IF(AB165="","Did not stay on SU",IF('Paste Data Here - Export'!HR165="ICH","ICU/CCU/HDU",IF(AB165&gt;AE165,100,100*AB165/AE165)))))</f>
        <v/>
      </c>
      <c r="AG165" s="82" t="str">
        <f>IF(E165="Yes","6 Month Transfer",IF(W165="No","Not locked to discharge/transfer",IF(AF165="Did not stay on SU","Not achieved as did not stay on SU",IF('Patient level info'!A165="","",IF(AND(A165=B165,M165="Achieved",P165="Achieved",AF165&gt;=90,AF165&lt;&gt;"Died same day as arrival"),"Achieved",IF(AND(A165&lt;&gt;B165,AF165&gt;=90,M165="Achieved",P165="Achieved"),"Not directly admitted by this team, but achieved criteria at previous team, and achieved 90% of stay on SU whilst at this team",IF(AF165="ICU/CCU/HDU","Admitted to ICU/CCU/HDU",IF(AF165="Died same day as arrival",AF165,IF(AND(AF165&lt;90,M165="Not achieved",P165="Not achieved"),"Not achieved as not direct to SU within 4h, not seen by a consultant within 14h, and less than 90% of stay on SU",IF(AND(AF165&lt;90,M165="Not achieved",P165="Achieved"),"Not achieved as not direct to SU within 4h and less than 90% of stay on SU",IF(AND(AF165&lt;90,M165="Achieved",P165="Not achieved"),"Not achieved as not seen by a consultant within 14h and less than 90% of stay on SU",IF(AND(AF165&gt;=90,M165="Not achieved",P165="Not achieved"),"Not achieved as not direct to SU within 4h and not seen by a consultant within 14h",IF(AND(AF165&gt;=90,M165="Achieved",P165="Not achieved"),"Not achieved as not seen by a consultant within 14h",IF(AF165&lt;90,"Not achieved as less than 90% of stay on SU","Not achieved as not direct to SU within 4h"))))))))))))))</f>
        <v/>
      </c>
    </row>
    <row r="166" spans="1:33" ht="15" customHeight="1" x14ac:dyDescent="0.25">
      <c r="A166" s="89" t="str">
        <f>IF('Paste Data Here - Export'!A166="","",'Paste Data Here - Export'!A166)</f>
        <v/>
      </c>
      <c r="B166" s="90" t="str">
        <f>IF('Paste Data Here - Export'!B166="","",'Paste Data Here - Export'!B166)</f>
        <v/>
      </c>
      <c r="C166" s="91" t="str">
        <f>IF('Paste Data Here - Export'!AR166="Y",'Paste Data Here - Export'!AS166,IF('Paste Data Here - Export'!C166="","",'Paste Data Here - Export'!BA166))</f>
        <v/>
      </c>
      <c r="D166" s="103" t="str">
        <f>IF(B166="","",IF('Paste Data Here - Export'!A166 ='Paste Data Here - Export'!B166, "Yes", "No"))</f>
        <v/>
      </c>
      <c r="E166" s="103" t="str">
        <f>IF(A166="","",IF(AND('Paste Data Here - Export'!P166="",'Paste Data Here - Export'!Q166&lt;&gt;""),"Yes","No"))</f>
        <v/>
      </c>
      <c r="F166" s="104" t="str">
        <f>IF('Paste Data Here - Export'!A166='Paste Data Here - Export'!B166,C166,IF(W166="No","",IF(E166="Yes","6 Month Transfer",'Paste Data Here - Export'!HP166)))</f>
        <v/>
      </c>
      <c r="G166" s="92" t="str">
        <f>IF(B166="","",IF(OR('Paste Data Here - Export'!KB166="Y",'Paste Data Here - Export'!GE166="Y"),"Yes","No"))</f>
        <v/>
      </c>
      <c r="H166" s="93" t="str">
        <f t="shared" si="25"/>
        <v/>
      </c>
      <c r="I166" s="93" t="str">
        <f t="shared" si="26"/>
        <v/>
      </c>
      <c r="J166" s="93" t="str">
        <f t="shared" si="27"/>
        <v/>
      </c>
      <c r="K166" s="125" t="str">
        <f>IF(OR(C166="",'Paste Data Here - Export'!BD166=""),"",1440*('Paste Data Here - Export'!BD166-C166))</f>
        <v/>
      </c>
      <c r="L166" s="93" t="str">
        <f t="shared" si="28"/>
        <v/>
      </c>
      <c r="M166" s="93" t="str">
        <f>IF(AND(L166="Yes",'Paste Data Here - Export'!BC166="SU",'Paste Data Here - Export'!EJ166&lt;&gt;"Y"),"Achieved",IF('Paste Data Here - Export'!EJ166="Y","Not applicable",(IF(AND('Patient level info'!L166="No",'Paste Data Here - Export'!BC166="SU"),"Not achieved",IF('Paste Data Here - Export'!BC166="ICH","Not applicable",IF(OR('Paste Data Here - Export'!BC166="O",'Paste Data Here - Export'!BC166="MAC"),"Not achieved",""))))))</f>
        <v/>
      </c>
      <c r="N166" s="142" t="str">
        <f>IF(B166="","",IF(OR('Paste Data Here - Export'!GN166="PERS",'Paste Data Here - Export'!GN166="TELEM"),'Paste Data Here - Export'!GK166,IF('Paste Data Here - Export'!GO166="","Not seen in person",'Paste Data Here - Export'!GO166)))</f>
        <v/>
      </c>
      <c r="O166" s="125" t="str">
        <f t="shared" si="29"/>
        <v/>
      </c>
      <c r="P166" s="126" t="str">
        <f t="shared" si="30"/>
        <v/>
      </c>
      <c r="Q166" s="95" t="str">
        <f>IF('Paste Data Here - Export'!CR166=TRUE, "Not imaged",IF('Paste Data Here - Export'!AR166="Y","Inpatient stroke",IF('Paste Data Here - Export'!BA166="","",IF('Paste Data Here - Export'!CR166="TRUE","",1440*('Paste Data Here - Export'!CP166-'Paste Data Here - Export'!BA166)))))</f>
        <v/>
      </c>
      <c r="R166" s="95" t="str">
        <f>IF('Paste Data Here - Export'!CR166=TRUE,"Not imaged",IF(OR(C166="",'Paste Data Here - Export'!CP166=""),"",1440*('Paste Data Here - Export'!CP166-C166)))</f>
        <v/>
      </c>
      <c r="S166" s="93" t="str">
        <f>IF(R166&lt;60.5,"Yes",IF('Paste Data Here - Export'!C166="","","No"))</f>
        <v/>
      </c>
      <c r="T166" s="93" t="str">
        <f t="shared" si="22"/>
        <v/>
      </c>
      <c r="U166" s="94" t="str">
        <f>IF(OR(C166="",'Paste Data Here - Export'!DF166=""),"",1440*('Paste Data Here - Export'!DF166-C166))</f>
        <v/>
      </c>
      <c r="V166" s="96" t="str">
        <f t="shared" si="31"/>
        <v/>
      </c>
      <c r="W166" s="97" t="str">
        <f>IF(B166="","",IF('Paste Data Here - Export'!KI166=TRUE,"Yes",IF('Paste Data Here - Export'!L166="","No","Yes")))</f>
        <v/>
      </c>
      <c r="X166" s="98" t="str">
        <f>IF(E166="Yes","6 Month Transfer",IF(AND(W166="Yes",'Paste Data Here - Export'!KM166="D"),"No",IF('Patient level info'!W166="Yes","Yes","")))</f>
        <v/>
      </c>
      <c r="Y166" s="91" t="str">
        <f t="shared" si="23"/>
        <v/>
      </c>
      <c r="Z166" s="99" t="str">
        <f>IF('Paste Data Here - Export'!KQ166="","",IF('Paste Data Here - Export'!KO166="","",'Paste Data Here - Export'!KN166-'Paste Data Here - Export'!KQ166))</f>
        <v/>
      </c>
      <c r="AA166" s="91" t="str">
        <f>IF(AND(W166="Yes",'Paste Data Here - Export'!KM166="D",'Paste Data Here - Export'!KO166="Y"),'Paste Data Here - Export'!KN166+'Patient level info'!AA$3,IF(AND(W166="Yes",'Paste Data Here - Export'!KM166="D",Z166&lt;0),'Paste Data Here - Export'!KQ166,IF(AND(W166="Yes",'Paste Data Here - Export'!KM166="D"),'Paste Data Here - Export'!KN166,IF(X166="Yes",'Paste Data Here - Export'!KS166,""))))</f>
        <v/>
      </c>
      <c r="AB166" s="100" t="str">
        <f>IF(W166="No","",IF('Paste Data Here - Export'!HS166="","",IF('Paste Data Here - Export'!KO166="Y",'Patient level info'!AA166-'Paste Data Here - Export'!HS166,'Paste Data Here - Export'!KQ166-'Paste Data Here - Export'!HS166)))</f>
        <v/>
      </c>
      <c r="AC166" s="100" t="str">
        <f>IF(E166="Yes","",IF(BPT!C166="Record transferred to this team",AA166-C166-(1/6),""))</f>
        <v/>
      </c>
      <c r="AD166" s="100" t="str">
        <f t="shared" si="24"/>
        <v/>
      </c>
      <c r="AE166" s="100" t="str">
        <f t="shared" si="32"/>
        <v/>
      </c>
      <c r="AF166" s="101" t="str">
        <f>IF(AE166="","",IF(Y166="Died same day","Died same day as arrival",IF(AB166="","Did not stay on SU",IF('Paste Data Here - Export'!HR166="ICH","ICU/CCU/HDU",IF(AB166&gt;AE166,100,100*AB166/AE166)))))</f>
        <v/>
      </c>
      <c r="AG166" s="82" t="str">
        <f>IF(E166="Yes","6 Month Transfer",IF(W166="No","Not locked to discharge/transfer",IF(AF166="Did not stay on SU","Not achieved as did not stay on SU",IF('Patient level info'!A166="","",IF(AND(A166=B166,M166="Achieved",P166="Achieved",AF166&gt;=90,AF166&lt;&gt;"Died same day as arrival"),"Achieved",IF(AND(A166&lt;&gt;B166,AF166&gt;=90,M166="Achieved",P166="Achieved"),"Not directly admitted by this team, but achieved criteria at previous team, and achieved 90% of stay on SU whilst at this team",IF(AF166="ICU/CCU/HDU","Admitted to ICU/CCU/HDU",IF(AF166="Died same day as arrival",AF166,IF(AND(AF166&lt;90,M166="Not achieved",P166="Not achieved"),"Not achieved as not direct to SU within 4h, not seen by a consultant within 14h, and less than 90% of stay on SU",IF(AND(AF166&lt;90,M166="Not achieved",P166="Achieved"),"Not achieved as not direct to SU within 4h and less than 90% of stay on SU",IF(AND(AF166&lt;90,M166="Achieved",P166="Not achieved"),"Not achieved as not seen by a consultant within 14h and less than 90% of stay on SU",IF(AND(AF166&gt;=90,M166="Not achieved",P166="Not achieved"),"Not achieved as not direct to SU within 4h and not seen by a consultant within 14h",IF(AND(AF166&gt;=90,M166="Achieved",P166="Not achieved"),"Not achieved as not seen by a consultant within 14h",IF(AF166&lt;90,"Not achieved as less than 90% of stay on SU","Not achieved as not direct to SU within 4h"))))))))))))))</f>
        <v/>
      </c>
    </row>
    <row r="167" spans="1:33" ht="15" customHeight="1" x14ac:dyDescent="0.25">
      <c r="A167" s="89" t="str">
        <f>IF('Paste Data Here - Export'!A167="","",'Paste Data Here - Export'!A167)</f>
        <v/>
      </c>
      <c r="B167" s="90" t="str">
        <f>IF('Paste Data Here - Export'!B167="","",'Paste Data Here - Export'!B167)</f>
        <v/>
      </c>
      <c r="C167" s="91" t="str">
        <f>IF('Paste Data Here - Export'!AR167="Y",'Paste Data Here - Export'!AS167,IF('Paste Data Here - Export'!C167="","",'Paste Data Here - Export'!BA167))</f>
        <v/>
      </c>
      <c r="D167" s="103" t="str">
        <f>IF(B167="","",IF('Paste Data Here - Export'!A167 ='Paste Data Here - Export'!B167, "Yes", "No"))</f>
        <v/>
      </c>
      <c r="E167" s="103" t="str">
        <f>IF(A167="","",IF(AND('Paste Data Here - Export'!P167="",'Paste Data Here - Export'!Q167&lt;&gt;""),"Yes","No"))</f>
        <v/>
      </c>
      <c r="F167" s="104" t="str">
        <f>IF('Paste Data Here - Export'!A167='Paste Data Here - Export'!B167,C167,IF(W167="No","",IF(E167="Yes","6 Month Transfer",'Paste Data Here - Export'!HP167)))</f>
        <v/>
      </c>
      <c r="G167" s="92" t="str">
        <f>IF(B167="","",IF(OR('Paste Data Here - Export'!KB167="Y",'Paste Data Here - Export'!GE167="Y"),"Yes","No"))</f>
        <v/>
      </c>
      <c r="H167" s="93" t="str">
        <f t="shared" si="25"/>
        <v/>
      </c>
      <c r="I167" s="93" t="str">
        <f t="shared" si="26"/>
        <v/>
      </c>
      <c r="J167" s="93" t="str">
        <f t="shared" si="27"/>
        <v/>
      </c>
      <c r="K167" s="125" t="str">
        <f>IF(OR(C167="",'Paste Data Here - Export'!BD167=""),"",1440*('Paste Data Here - Export'!BD167-C167))</f>
        <v/>
      </c>
      <c r="L167" s="93" t="str">
        <f t="shared" si="28"/>
        <v/>
      </c>
      <c r="M167" s="93" t="str">
        <f>IF(AND(L167="Yes",'Paste Data Here - Export'!BC167="SU",'Paste Data Here - Export'!EJ167&lt;&gt;"Y"),"Achieved",IF('Paste Data Here - Export'!EJ167="Y","Not applicable",(IF(AND('Patient level info'!L167="No",'Paste Data Here - Export'!BC167="SU"),"Not achieved",IF('Paste Data Here - Export'!BC167="ICH","Not applicable",IF(OR('Paste Data Here - Export'!BC167="O",'Paste Data Here - Export'!BC167="MAC"),"Not achieved",""))))))</f>
        <v/>
      </c>
      <c r="N167" s="142" t="str">
        <f>IF(B167="","",IF(OR('Paste Data Here - Export'!GN167="PERS",'Paste Data Here - Export'!GN167="TELEM"),'Paste Data Here - Export'!GK167,IF('Paste Data Here - Export'!GO167="","Not seen in person",'Paste Data Here - Export'!GO167)))</f>
        <v/>
      </c>
      <c r="O167" s="125" t="str">
        <f t="shared" si="29"/>
        <v/>
      </c>
      <c r="P167" s="126" t="str">
        <f t="shared" si="30"/>
        <v/>
      </c>
      <c r="Q167" s="95" t="str">
        <f>IF('Paste Data Here - Export'!CR167=TRUE, "Not imaged",IF('Paste Data Here - Export'!AR167="Y","Inpatient stroke",IF('Paste Data Here - Export'!BA167="","",IF('Paste Data Here - Export'!CR167="TRUE","",1440*('Paste Data Here - Export'!CP167-'Paste Data Here - Export'!BA167)))))</f>
        <v/>
      </c>
      <c r="R167" s="95" t="str">
        <f>IF('Paste Data Here - Export'!CR167=TRUE,"Not imaged",IF(OR(C167="",'Paste Data Here - Export'!CP167=""),"",1440*('Paste Data Here - Export'!CP167-C167)))</f>
        <v/>
      </c>
      <c r="S167" s="93" t="str">
        <f>IF(R167&lt;60.5,"Yes",IF('Paste Data Here - Export'!C167="","","No"))</f>
        <v/>
      </c>
      <c r="T167" s="93" t="str">
        <f t="shared" si="22"/>
        <v/>
      </c>
      <c r="U167" s="94" t="str">
        <f>IF(OR(C167="",'Paste Data Here - Export'!DF167=""),"",1440*('Paste Data Here - Export'!DF167-C167))</f>
        <v/>
      </c>
      <c r="V167" s="96" t="str">
        <f t="shared" si="31"/>
        <v/>
      </c>
      <c r="W167" s="97" t="str">
        <f>IF(B167="","",IF('Paste Data Here - Export'!KI167=TRUE,"Yes",IF('Paste Data Here - Export'!L167="","No","Yes")))</f>
        <v/>
      </c>
      <c r="X167" s="98" t="str">
        <f>IF(E167="Yes","6 Month Transfer",IF(AND(W167="Yes",'Paste Data Here - Export'!KM167="D"),"No",IF('Patient level info'!W167="Yes","Yes","")))</f>
        <v/>
      </c>
      <c r="Y167" s="91" t="str">
        <f t="shared" si="23"/>
        <v/>
      </c>
      <c r="Z167" s="99" t="str">
        <f>IF('Paste Data Here - Export'!KQ167="","",IF('Paste Data Here - Export'!KO167="","",'Paste Data Here - Export'!KN167-'Paste Data Here - Export'!KQ167))</f>
        <v/>
      </c>
      <c r="AA167" s="91" t="str">
        <f>IF(AND(W167="Yes",'Paste Data Here - Export'!KM167="D",'Paste Data Here - Export'!KO167="Y"),'Paste Data Here - Export'!KN167+'Patient level info'!AA$3,IF(AND(W167="Yes",'Paste Data Here - Export'!KM167="D",Z167&lt;0),'Paste Data Here - Export'!KQ167,IF(AND(W167="Yes",'Paste Data Here - Export'!KM167="D"),'Paste Data Here - Export'!KN167,IF(X167="Yes",'Paste Data Here - Export'!KS167,""))))</f>
        <v/>
      </c>
      <c r="AB167" s="100" t="str">
        <f>IF(W167="No","",IF('Paste Data Here - Export'!HS167="","",IF('Paste Data Here - Export'!KO167="Y",'Patient level info'!AA167-'Paste Data Here - Export'!HS167,'Paste Data Here - Export'!KQ167-'Paste Data Here - Export'!HS167)))</f>
        <v/>
      </c>
      <c r="AC167" s="100" t="str">
        <f>IF(E167="Yes","",IF(BPT!C167="Record transferred to this team",AA167-C167-(1/6),""))</f>
        <v/>
      </c>
      <c r="AD167" s="100" t="str">
        <f t="shared" si="24"/>
        <v/>
      </c>
      <c r="AE167" s="100" t="str">
        <f t="shared" si="32"/>
        <v/>
      </c>
      <c r="AF167" s="101" t="str">
        <f>IF(AE167="","",IF(Y167="Died same day","Died same day as arrival",IF(AB167="","Did not stay on SU",IF('Paste Data Here - Export'!HR167="ICH","ICU/CCU/HDU",IF(AB167&gt;AE167,100,100*AB167/AE167)))))</f>
        <v/>
      </c>
      <c r="AG167" s="82" t="str">
        <f>IF(E167="Yes","6 Month Transfer",IF(W167="No","Not locked to discharge/transfer",IF(AF167="Did not stay on SU","Not achieved as did not stay on SU",IF('Patient level info'!A167="","",IF(AND(A167=B167,M167="Achieved",P167="Achieved",AF167&gt;=90,AF167&lt;&gt;"Died same day as arrival"),"Achieved",IF(AND(A167&lt;&gt;B167,AF167&gt;=90,M167="Achieved",P167="Achieved"),"Not directly admitted by this team, but achieved criteria at previous team, and achieved 90% of stay on SU whilst at this team",IF(AF167="ICU/CCU/HDU","Admitted to ICU/CCU/HDU",IF(AF167="Died same day as arrival",AF167,IF(AND(AF167&lt;90,M167="Not achieved",P167="Not achieved"),"Not achieved as not direct to SU within 4h, not seen by a consultant within 14h, and less than 90% of stay on SU",IF(AND(AF167&lt;90,M167="Not achieved",P167="Achieved"),"Not achieved as not direct to SU within 4h and less than 90% of stay on SU",IF(AND(AF167&lt;90,M167="Achieved",P167="Not achieved"),"Not achieved as not seen by a consultant within 14h and less than 90% of stay on SU",IF(AND(AF167&gt;=90,M167="Not achieved",P167="Not achieved"),"Not achieved as not direct to SU within 4h and not seen by a consultant within 14h",IF(AND(AF167&gt;=90,M167="Achieved",P167="Not achieved"),"Not achieved as not seen by a consultant within 14h",IF(AF167&lt;90,"Not achieved as less than 90% of stay on SU","Not achieved as not direct to SU within 4h"))))))))))))))</f>
        <v/>
      </c>
    </row>
    <row r="168" spans="1:33" ht="15" customHeight="1" x14ac:dyDescent="0.25">
      <c r="A168" s="89" t="str">
        <f>IF('Paste Data Here - Export'!A168="","",'Paste Data Here - Export'!A168)</f>
        <v/>
      </c>
      <c r="B168" s="90" t="str">
        <f>IF('Paste Data Here - Export'!B168="","",'Paste Data Here - Export'!B168)</f>
        <v/>
      </c>
      <c r="C168" s="91" t="str">
        <f>IF('Paste Data Here - Export'!AR168="Y",'Paste Data Here - Export'!AS168,IF('Paste Data Here - Export'!C168="","",'Paste Data Here - Export'!BA168))</f>
        <v/>
      </c>
      <c r="D168" s="103" t="str">
        <f>IF(B168="","",IF('Paste Data Here - Export'!A168 ='Paste Data Here - Export'!B168, "Yes", "No"))</f>
        <v/>
      </c>
      <c r="E168" s="103" t="str">
        <f>IF(A168="","",IF(AND('Paste Data Here - Export'!P168="",'Paste Data Here - Export'!Q168&lt;&gt;""),"Yes","No"))</f>
        <v/>
      </c>
      <c r="F168" s="104" t="str">
        <f>IF('Paste Data Here - Export'!A168='Paste Data Here - Export'!B168,C168,IF(W168="No","",IF(E168="Yes","6 Month Transfer",'Paste Data Here - Export'!HP168)))</f>
        <v/>
      </c>
      <c r="G168" s="92" t="str">
        <f>IF(B168="","",IF(OR('Paste Data Here - Export'!KB168="Y",'Paste Data Here - Export'!GE168="Y"),"Yes","No"))</f>
        <v/>
      </c>
      <c r="H168" s="93" t="str">
        <f t="shared" si="25"/>
        <v/>
      </c>
      <c r="I168" s="93" t="str">
        <f t="shared" si="26"/>
        <v/>
      </c>
      <c r="J168" s="93" t="str">
        <f t="shared" si="27"/>
        <v/>
      </c>
      <c r="K168" s="125" t="str">
        <f>IF(OR(C168="",'Paste Data Here - Export'!BD168=""),"",1440*('Paste Data Here - Export'!BD168-C168))</f>
        <v/>
      </c>
      <c r="L168" s="93" t="str">
        <f t="shared" si="28"/>
        <v/>
      </c>
      <c r="M168" s="93" t="str">
        <f>IF(AND(L168="Yes",'Paste Data Here - Export'!BC168="SU",'Paste Data Here - Export'!EJ168&lt;&gt;"Y"),"Achieved",IF('Paste Data Here - Export'!EJ168="Y","Not applicable",(IF(AND('Patient level info'!L168="No",'Paste Data Here - Export'!BC168="SU"),"Not achieved",IF('Paste Data Here - Export'!BC168="ICH","Not applicable",IF(OR('Paste Data Here - Export'!BC168="O",'Paste Data Here - Export'!BC168="MAC"),"Not achieved",""))))))</f>
        <v/>
      </c>
      <c r="N168" s="142" t="str">
        <f>IF(B168="","",IF(OR('Paste Data Here - Export'!GN168="PERS",'Paste Data Here - Export'!GN168="TELEM"),'Paste Data Here - Export'!GK168,IF('Paste Data Here - Export'!GO168="","Not seen in person",'Paste Data Here - Export'!GO168)))</f>
        <v/>
      </c>
      <c r="O168" s="125" t="str">
        <f t="shared" si="29"/>
        <v/>
      </c>
      <c r="P168" s="126" t="str">
        <f t="shared" si="30"/>
        <v/>
      </c>
      <c r="Q168" s="95" t="str">
        <f>IF('Paste Data Here - Export'!CR168=TRUE, "Not imaged",IF('Paste Data Here - Export'!AR168="Y","Inpatient stroke",IF('Paste Data Here - Export'!BA168="","",IF('Paste Data Here - Export'!CR168="TRUE","",1440*('Paste Data Here - Export'!CP168-'Paste Data Here - Export'!BA168)))))</f>
        <v/>
      </c>
      <c r="R168" s="95" t="str">
        <f>IF('Paste Data Here - Export'!CR168=TRUE,"Not imaged",IF(OR(C168="",'Paste Data Here - Export'!CP168=""),"",1440*('Paste Data Here - Export'!CP168-C168)))</f>
        <v/>
      </c>
      <c r="S168" s="93" t="str">
        <f>IF(R168&lt;60.5,"Yes",IF('Paste Data Here - Export'!C168="","","No"))</f>
        <v/>
      </c>
      <c r="T168" s="93" t="str">
        <f t="shared" si="22"/>
        <v/>
      </c>
      <c r="U168" s="94" t="str">
        <f>IF(OR(C168="",'Paste Data Here - Export'!DF168=""),"",1440*('Paste Data Here - Export'!DF168-C168))</f>
        <v/>
      </c>
      <c r="V168" s="96" t="str">
        <f t="shared" si="31"/>
        <v/>
      </c>
      <c r="W168" s="97" t="str">
        <f>IF(B168="","",IF('Paste Data Here - Export'!KI168=TRUE,"Yes",IF('Paste Data Here - Export'!L168="","No","Yes")))</f>
        <v/>
      </c>
      <c r="X168" s="98" t="str">
        <f>IF(E168="Yes","6 Month Transfer",IF(AND(W168="Yes",'Paste Data Here - Export'!KM168="D"),"No",IF('Patient level info'!W168="Yes","Yes","")))</f>
        <v/>
      </c>
      <c r="Y168" s="91" t="str">
        <f t="shared" si="23"/>
        <v/>
      </c>
      <c r="Z168" s="99" t="str">
        <f>IF('Paste Data Here - Export'!KQ168="","",IF('Paste Data Here - Export'!KO168="","",'Paste Data Here - Export'!KN168-'Paste Data Here - Export'!KQ168))</f>
        <v/>
      </c>
      <c r="AA168" s="91" t="str">
        <f>IF(AND(W168="Yes",'Paste Data Here - Export'!KM168="D",'Paste Data Here - Export'!KO168="Y"),'Paste Data Here - Export'!KN168+'Patient level info'!AA$3,IF(AND(W168="Yes",'Paste Data Here - Export'!KM168="D",Z168&lt;0),'Paste Data Here - Export'!KQ168,IF(AND(W168="Yes",'Paste Data Here - Export'!KM168="D"),'Paste Data Here - Export'!KN168,IF(X168="Yes",'Paste Data Here - Export'!KS168,""))))</f>
        <v/>
      </c>
      <c r="AB168" s="100" t="str">
        <f>IF(W168="No","",IF('Paste Data Here - Export'!HS168="","",IF('Paste Data Here - Export'!KO168="Y",'Patient level info'!AA168-'Paste Data Here - Export'!HS168,'Paste Data Here - Export'!KQ168-'Paste Data Here - Export'!HS168)))</f>
        <v/>
      </c>
      <c r="AC168" s="100" t="str">
        <f>IF(E168="Yes","",IF(BPT!C168="Record transferred to this team",AA168-C168-(1/6),""))</f>
        <v/>
      </c>
      <c r="AD168" s="100" t="str">
        <f t="shared" si="24"/>
        <v/>
      </c>
      <c r="AE168" s="100" t="str">
        <f t="shared" si="32"/>
        <v/>
      </c>
      <c r="AF168" s="101" t="str">
        <f>IF(AE168="","",IF(Y168="Died same day","Died same day as arrival",IF(AB168="","Did not stay on SU",IF('Paste Data Here - Export'!HR168="ICH","ICU/CCU/HDU",IF(AB168&gt;AE168,100,100*AB168/AE168)))))</f>
        <v/>
      </c>
      <c r="AG168" s="82" t="str">
        <f>IF(E168="Yes","6 Month Transfer",IF(W168="No","Not locked to discharge/transfer",IF(AF168="Did not stay on SU","Not achieved as did not stay on SU",IF('Patient level info'!A168="","",IF(AND(A168=B168,M168="Achieved",P168="Achieved",AF168&gt;=90,AF168&lt;&gt;"Died same day as arrival"),"Achieved",IF(AND(A168&lt;&gt;B168,AF168&gt;=90,M168="Achieved",P168="Achieved"),"Not directly admitted by this team, but achieved criteria at previous team, and achieved 90% of stay on SU whilst at this team",IF(AF168="ICU/CCU/HDU","Admitted to ICU/CCU/HDU",IF(AF168="Died same day as arrival",AF168,IF(AND(AF168&lt;90,M168="Not achieved",P168="Not achieved"),"Not achieved as not direct to SU within 4h, not seen by a consultant within 14h, and less than 90% of stay on SU",IF(AND(AF168&lt;90,M168="Not achieved",P168="Achieved"),"Not achieved as not direct to SU within 4h and less than 90% of stay on SU",IF(AND(AF168&lt;90,M168="Achieved",P168="Not achieved"),"Not achieved as not seen by a consultant within 14h and less than 90% of stay on SU",IF(AND(AF168&gt;=90,M168="Not achieved",P168="Not achieved"),"Not achieved as not direct to SU within 4h and not seen by a consultant within 14h",IF(AND(AF168&gt;=90,M168="Achieved",P168="Not achieved"),"Not achieved as not seen by a consultant within 14h",IF(AF168&lt;90,"Not achieved as less than 90% of stay on SU","Not achieved as not direct to SU within 4h"))))))))))))))</f>
        <v/>
      </c>
    </row>
    <row r="169" spans="1:33" ht="15" customHeight="1" x14ac:dyDescent="0.25">
      <c r="A169" s="89" t="str">
        <f>IF('Paste Data Here - Export'!A169="","",'Paste Data Here - Export'!A169)</f>
        <v/>
      </c>
      <c r="B169" s="90" t="str">
        <f>IF('Paste Data Here - Export'!B169="","",'Paste Data Here - Export'!B169)</f>
        <v/>
      </c>
      <c r="C169" s="91" t="str">
        <f>IF('Paste Data Here - Export'!AR169="Y",'Paste Data Here - Export'!AS169,IF('Paste Data Here - Export'!C169="","",'Paste Data Here - Export'!BA169))</f>
        <v/>
      </c>
      <c r="D169" s="103" t="str">
        <f>IF(B169="","",IF('Paste Data Here - Export'!A169 ='Paste Data Here - Export'!B169, "Yes", "No"))</f>
        <v/>
      </c>
      <c r="E169" s="103" t="str">
        <f>IF(A169="","",IF(AND('Paste Data Here - Export'!P169="",'Paste Data Here - Export'!Q169&lt;&gt;""),"Yes","No"))</f>
        <v/>
      </c>
      <c r="F169" s="104" t="str">
        <f>IF('Paste Data Here - Export'!A169='Paste Data Here - Export'!B169,C169,IF(W169="No","",IF(E169="Yes","6 Month Transfer",'Paste Data Here - Export'!HP169)))</f>
        <v/>
      </c>
      <c r="G169" s="92" t="str">
        <f>IF(B169="","",IF(OR('Paste Data Here - Export'!KB169="Y",'Paste Data Here - Export'!GE169="Y"),"Yes","No"))</f>
        <v/>
      </c>
      <c r="H169" s="93" t="str">
        <f t="shared" si="25"/>
        <v/>
      </c>
      <c r="I169" s="93" t="str">
        <f t="shared" si="26"/>
        <v/>
      </c>
      <c r="J169" s="93" t="str">
        <f t="shared" si="27"/>
        <v/>
      </c>
      <c r="K169" s="125" t="str">
        <f>IF(OR(C169="",'Paste Data Here - Export'!BD169=""),"",1440*('Paste Data Here - Export'!BD169-C169))</f>
        <v/>
      </c>
      <c r="L169" s="93" t="str">
        <f t="shared" si="28"/>
        <v/>
      </c>
      <c r="M169" s="93" t="str">
        <f>IF(AND(L169="Yes",'Paste Data Here - Export'!BC169="SU",'Paste Data Here - Export'!EJ169&lt;&gt;"Y"),"Achieved",IF('Paste Data Here - Export'!EJ169="Y","Not applicable",(IF(AND('Patient level info'!L169="No",'Paste Data Here - Export'!BC169="SU"),"Not achieved",IF('Paste Data Here - Export'!BC169="ICH","Not applicable",IF(OR('Paste Data Here - Export'!BC169="O",'Paste Data Here - Export'!BC169="MAC"),"Not achieved",""))))))</f>
        <v/>
      </c>
      <c r="N169" s="142" t="str">
        <f>IF(B169="","",IF(OR('Paste Data Here - Export'!GN169="PERS",'Paste Data Here - Export'!GN169="TELEM"),'Paste Data Here - Export'!GK169,IF('Paste Data Here - Export'!GO169="","Not seen in person",'Paste Data Here - Export'!GO169)))</f>
        <v/>
      </c>
      <c r="O169" s="125" t="str">
        <f t="shared" si="29"/>
        <v/>
      </c>
      <c r="P169" s="126" t="str">
        <f t="shared" si="30"/>
        <v/>
      </c>
      <c r="Q169" s="95" t="str">
        <f>IF('Paste Data Here - Export'!CR169=TRUE, "Not imaged",IF('Paste Data Here - Export'!AR169="Y","Inpatient stroke",IF('Paste Data Here - Export'!BA169="","",IF('Paste Data Here - Export'!CR169="TRUE","",1440*('Paste Data Here - Export'!CP169-'Paste Data Here - Export'!BA169)))))</f>
        <v/>
      </c>
      <c r="R169" s="95" t="str">
        <f>IF('Paste Data Here - Export'!CR169=TRUE,"Not imaged",IF(OR(C169="",'Paste Data Here - Export'!CP169=""),"",1440*('Paste Data Here - Export'!CP169-C169)))</f>
        <v/>
      </c>
      <c r="S169" s="93" t="str">
        <f>IF(R169&lt;60.5,"Yes",IF('Paste Data Here - Export'!C169="","","No"))</f>
        <v/>
      </c>
      <c r="T169" s="93" t="str">
        <f t="shared" si="22"/>
        <v/>
      </c>
      <c r="U169" s="94" t="str">
        <f>IF(OR(C169="",'Paste Data Here - Export'!DF169=""),"",1440*('Paste Data Here - Export'!DF169-C169))</f>
        <v/>
      </c>
      <c r="V169" s="96" t="str">
        <f t="shared" si="31"/>
        <v/>
      </c>
      <c r="W169" s="97" t="str">
        <f>IF(B169="","",IF('Paste Data Here - Export'!KI169=TRUE,"Yes",IF('Paste Data Here - Export'!L169="","No","Yes")))</f>
        <v/>
      </c>
      <c r="X169" s="98" t="str">
        <f>IF(E169="Yes","6 Month Transfer",IF(AND(W169="Yes",'Paste Data Here - Export'!KM169="D"),"No",IF('Patient level info'!W169="Yes","Yes","")))</f>
        <v/>
      </c>
      <c r="Y169" s="91" t="str">
        <f t="shared" si="23"/>
        <v/>
      </c>
      <c r="Z169" s="99" t="str">
        <f>IF('Paste Data Here - Export'!KQ169="","",IF('Paste Data Here - Export'!KO169="","",'Paste Data Here - Export'!KN169-'Paste Data Here - Export'!KQ169))</f>
        <v/>
      </c>
      <c r="AA169" s="91" t="str">
        <f>IF(AND(W169="Yes",'Paste Data Here - Export'!KM169="D",'Paste Data Here - Export'!KO169="Y"),'Paste Data Here - Export'!KN169+'Patient level info'!AA$3,IF(AND(W169="Yes",'Paste Data Here - Export'!KM169="D",Z169&lt;0),'Paste Data Here - Export'!KQ169,IF(AND(W169="Yes",'Paste Data Here - Export'!KM169="D"),'Paste Data Here - Export'!KN169,IF(X169="Yes",'Paste Data Here - Export'!KS169,""))))</f>
        <v/>
      </c>
      <c r="AB169" s="100" t="str">
        <f>IF(W169="No","",IF('Paste Data Here - Export'!HS169="","",IF('Paste Data Here - Export'!KO169="Y",'Patient level info'!AA169-'Paste Data Here - Export'!HS169,'Paste Data Here - Export'!KQ169-'Paste Data Here - Export'!HS169)))</f>
        <v/>
      </c>
      <c r="AC169" s="100" t="str">
        <f>IF(E169="Yes","",IF(BPT!C169="Record transferred to this team",AA169-C169-(1/6),""))</f>
        <v/>
      </c>
      <c r="AD169" s="100" t="str">
        <f t="shared" si="24"/>
        <v/>
      </c>
      <c r="AE169" s="100" t="str">
        <f t="shared" si="32"/>
        <v/>
      </c>
      <c r="AF169" s="101" t="str">
        <f>IF(AE169="","",IF(Y169="Died same day","Died same day as arrival",IF(AB169="","Did not stay on SU",IF('Paste Data Here - Export'!HR169="ICH","ICU/CCU/HDU",IF(AB169&gt;AE169,100,100*AB169/AE169)))))</f>
        <v/>
      </c>
      <c r="AG169" s="82" t="str">
        <f>IF(E169="Yes","6 Month Transfer",IF(W169="No","Not locked to discharge/transfer",IF(AF169="Did not stay on SU","Not achieved as did not stay on SU",IF('Patient level info'!A169="","",IF(AND(A169=B169,M169="Achieved",P169="Achieved",AF169&gt;=90,AF169&lt;&gt;"Died same day as arrival"),"Achieved",IF(AND(A169&lt;&gt;B169,AF169&gt;=90,M169="Achieved",P169="Achieved"),"Not directly admitted by this team, but achieved criteria at previous team, and achieved 90% of stay on SU whilst at this team",IF(AF169="ICU/CCU/HDU","Admitted to ICU/CCU/HDU",IF(AF169="Died same day as arrival",AF169,IF(AND(AF169&lt;90,M169="Not achieved",P169="Not achieved"),"Not achieved as not direct to SU within 4h, not seen by a consultant within 14h, and less than 90% of stay on SU",IF(AND(AF169&lt;90,M169="Not achieved",P169="Achieved"),"Not achieved as not direct to SU within 4h and less than 90% of stay on SU",IF(AND(AF169&lt;90,M169="Achieved",P169="Not achieved"),"Not achieved as not seen by a consultant within 14h and less than 90% of stay on SU",IF(AND(AF169&gt;=90,M169="Not achieved",P169="Not achieved"),"Not achieved as not direct to SU within 4h and not seen by a consultant within 14h",IF(AND(AF169&gt;=90,M169="Achieved",P169="Not achieved"),"Not achieved as not seen by a consultant within 14h",IF(AF169&lt;90,"Not achieved as less than 90% of stay on SU","Not achieved as not direct to SU within 4h"))))))))))))))</f>
        <v/>
      </c>
    </row>
    <row r="170" spans="1:33" ht="15" customHeight="1" x14ac:dyDescent="0.25">
      <c r="A170" s="89" t="str">
        <f>IF('Paste Data Here - Export'!A170="","",'Paste Data Here - Export'!A170)</f>
        <v/>
      </c>
      <c r="B170" s="90" t="str">
        <f>IF('Paste Data Here - Export'!B170="","",'Paste Data Here - Export'!B170)</f>
        <v/>
      </c>
      <c r="C170" s="91" t="str">
        <f>IF('Paste Data Here - Export'!AR170="Y",'Paste Data Here - Export'!AS170,IF('Paste Data Here - Export'!C170="","",'Paste Data Here - Export'!BA170))</f>
        <v/>
      </c>
      <c r="D170" s="103" t="str">
        <f>IF(B170="","",IF('Paste Data Here - Export'!A170 ='Paste Data Here - Export'!B170, "Yes", "No"))</f>
        <v/>
      </c>
      <c r="E170" s="103" t="str">
        <f>IF(A170="","",IF(AND('Paste Data Here - Export'!P170="",'Paste Data Here - Export'!Q170&lt;&gt;""),"Yes","No"))</f>
        <v/>
      </c>
      <c r="F170" s="104" t="str">
        <f>IF('Paste Data Here - Export'!A170='Paste Data Here - Export'!B170,C170,IF(W170="No","",IF(E170="Yes","6 Month Transfer",'Paste Data Here - Export'!HP170)))</f>
        <v/>
      </c>
      <c r="G170" s="92" t="str">
        <f>IF(B170="","",IF(OR('Paste Data Here - Export'!KB170="Y",'Paste Data Here - Export'!GE170="Y"),"Yes","No"))</f>
        <v/>
      </c>
      <c r="H170" s="93" t="str">
        <f t="shared" si="25"/>
        <v/>
      </c>
      <c r="I170" s="93" t="str">
        <f t="shared" si="26"/>
        <v/>
      </c>
      <c r="J170" s="93" t="str">
        <f t="shared" si="27"/>
        <v/>
      </c>
      <c r="K170" s="125" t="str">
        <f>IF(OR(C170="",'Paste Data Here - Export'!BD170=""),"",1440*('Paste Data Here - Export'!BD170-C170))</f>
        <v/>
      </c>
      <c r="L170" s="93" t="str">
        <f t="shared" si="28"/>
        <v/>
      </c>
      <c r="M170" s="93" t="str">
        <f>IF(AND(L170="Yes",'Paste Data Here - Export'!BC170="SU",'Paste Data Here - Export'!EJ170&lt;&gt;"Y"),"Achieved",IF('Paste Data Here - Export'!EJ170="Y","Not applicable",(IF(AND('Patient level info'!L170="No",'Paste Data Here - Export'!BC170="SU"),"Not achieved",IF('Paste Data Here - Export'!BC170="ICH","Not applicable",IF(OR('Paste Data Here - Export'!BC170="O",'Paste Data Here - Export'!BC170="MAC"),"Not achieved",""))))))</f>
        <v/>
      </c>
      <c r="N170" s="142" t="str">
        <f>IF(B170="","",IF(OR('Paste Data Here - Export'!GN170="PERS",'Paste Data Here - Export'!GN170="TELEM"),'Paste Data Here - Export'!GK170,IF('Paste Data Here - Export'!GO170="","Not seen in person",'Paste Data Here - Export'!GO170)))</f>
        <v/>
      </c>
      <c r="O170" s="125" t="str">
        <f t="shared" si="29"/>
        <v/>
      </c>
      <c r="P170" s="126" t="str">
        <f t="shared" si="30"/>
        <v/>
      </c>
      <c r="Q170" s="95" t="str">
        <f>IF('Paste Data Here - Export'!CR170=TRUE, "Not imaged",IF('Paste Data Here - Export'!AR170="Y","Inpatient stroke",IF('Paste Data Here - Export'!BA170="","",IF('Paste Data Here - Export'!CR170="TRUE","",1440*('Paste Data Here - Export'!CP170-'Paste Data Here - Export'!BA170)))))</f>
        <v/>
      </c>
      <c r="R170" s="95" t="str">
        <f>IF('Paste Data Here - Export'!CR170=TRUE,"Not imaged",IF(OR(C170="",'Paste Data Here - Export'!CP170=""),"",1440*('Paste Data Here - Export'!CP170-C170)))</f>
        <v/>
      </c>
      <c r="S170" s="93" t="str">
        <f>IF(R170&lt;60.5,"Yes",IF('Paste Data Here - Export'!C170="","","No"))</f>
        <v/>
      </c>
      <c r="T170" s="93" t="str">
        <f t="shared" si="22"/>
        <v/>
      </c>
      <c r="U170" s="94" t="str">
        <f>IF(OR(C170="",'Paste Data Here - Export'!DF170=""),"",1440*('Paste Data Here - Export'!DF170-C170))</f>
        <v/>
      </c>
      <c r="V170" s="96" t="str">
        <f t="shared" si="31"/>
        <v/>
      </c>
      <c r="W170" s="97" t="str">
        <f>IF(B170="","",IF('Paste Data Here - Export'!KI170=TRUE,"Yes",IF('Paste Data Here - Export'!L170="","No","Yes")))</f>
        <v/>
      </c>
      <c r="X170" s="98" t="str">
        <f>IF(E170="Yes","6 Month Transfer",IF(AND(W170="Yes",'Paste Data Here - Export'!KM170="D"),"No",IF('Patient level info'!W170="Yes","Yes","")))</f>
        <v/>
      </c>
      <c r="Y170" s="91" t="str">
        <f t="shared" si="23"/>
        <v/>
      </c>
      <c r="Z170" s="99" t="str">
        <f>IF('Paste Data Here - Export'!KQ170="","",IF('Paste Data Here - Export'!KO170="","",'Paste Data Here - Export'!KN170-'Paste Data Here - Export'!KQ170))</f>
        <v/>
      </c>
      <c r="AA170" s="91" t="str">
        <f>IF(AND(W170="Yes",'Paste Data Here - Export'!KM170="D",'Paste Data Here - Export'!KO170="Y"),'Paste Data Here - Export'!KN170+'Patient level info'!AA$3,IF(AND(W170="Yes",'Paste Data Here - Export'!KM170="D",Z170&lt;0),'Paste Data Here - Export'!KQ170,IF(AND(W170="Yes",'Paste Data Here - Export'!KM170="D"),'Paste Data Here - Export'!KN170,IF(X170="Yes",'Paste Data Here - Export'!KS170,""))))</f>
        <v/>
      </c>
      <c r="AB170" s="100" t="str">
        <f>IF(W170="No","",IF('Paste Data Here - Export'!HS170="","",IF('Paste Data Here - Export'!KO170="Y",'Patient level info'!AA170-'Paste Data Here - Export'!HS170,'Paste Data Here - Export'!KQ170-'Paste Data Here - Export'!HS170)))</f>
        <v/>
      </c>
      <c r="AC170" s="100" t="str">
        <f>IF(E170="Yes","",IF(BPT!C170="Record transferred to this team",AA170-C170-(1/6),""))</f>
        <v/>
      </c>
      <c r="AD170" s="100" t="str">
        <f t="shared" si="24"/>
        <v/>
      </c>
      <c r="AE170" s="100" t="str">
        <f t="shared" si="32"/>
        <v/>
      </c>
      <c r="AF170" s="101" t="str">
        <f>IF(AE170="","",IF(Y170="Died same day","Died same day as arrival",IF(AB170="","Did not stay on SU",IF('Paste Data Here - Export'!HR170="ICH","ICU/CCU/HDU",IF(AB170&gt;AE170,100,100*AB170/AE170)))))</f>
        <v/>
      </c>
      <c r="AG170" s="82" t="str">
        <f>IF(E170="Yes","6 Month Transfer",IF(W170="No","Not locked to discharge/transfer",IF(AF170="Did not stay on SU","Not achieved as did not stay on SU",IF('Patient level info'!A170="","",IF(AND(A170=B170,M170="Achieved",P170="Achieved",AF170&gt;=90,AF170&lt;&gt;"Died same day as arrival"),"Achieved",IF(AND(A170&lt;&gt;B170,AF170&gt;=90,M170="Achieved",P170="Achieved"),"Not directly admitted by this team, but achieved criteria at previous team, and achieved 90% of stay on SU whilst at this team",IF(AF170="ICU/CCU/HDU","Admitted to ICU/CCU/HDU",IF(AF170="Died same day as arrival",AF170,IF(AND(AF170&lt;90,M170="Not achieved",P170="Not achieved"),"Not achieved as not direct to SU within 4h, not seen by a consultant within 14h, and less than 90% of stay on SU",IF(AND(AF170&lt;90,M170="Not achieved",P170="Achieved"),"Not achieved as not direct to SU within 4h and less than 90% of stay on SU",IF(AND(AF170&lt;90,M170="Achieved",P170="Not achieved"),"Not achieved as not seen by a consultant within 14h and less than 90% of stay on SU",IF(AND(AF170&gt;=90,M170="Not achieved",P170="Not achieved"),"Not achieved as not direct to SU within 4h and not seen by a consultant within 14h",IF(AND(AF170&gt;=90,M170="Achieved",P170="Not achieved"),"Not achieved as not seen by a consultant within 14h",IF(AF170&lt;90,"Not achieved as less than 90% of stay on SU","Not achieved as not direct to SU within 4h"))))))))))))))</f>
        <v/>
      </c>
    </row>
    <row r="171" spans="1:33" ht="15" customHeight="1" x14ac:dyDescent="0.25">
      <c r="A171" s="89" t="str">
        <f>IF('Paste Data Here - Export'!A171="","",'Paste Data Here - Export'!A171)</f>
        <v/>
      </c>
      <c r="B171" s="90" t="str">
        <f>IF('Paste Data Here - Export'!B171="","",'Paste Data Here - Export'!B171)</f>
        <v/>
      </c>
      <c r="C171" s="91" t="str">
        <f>IF('Paste Data Here - Export'!AR171="Y",'Paste Data Here - Export'!AS171,IF('Paste Data Here - Export'!C171="","",'Paste Data Here - Export'!BA171))</f>
        <v/>
      </c>
      <c r="D171" s="103" t="str">
        <f>IF(B171="","",IF('Paste Data Here - Export'!A171 ='Paste Data Here - Export'!B171, "Yes", "No"))</f>
        <v/>
      </c>
      <c r="E171" s="103" t="str">
        <f>IF(A171="","",IF(AND('Paste Data Here - Export'!P171="",'Paste Data Here - Export'!Q171&lt;&gt;""),"Yes","No"))</f>
        <v/>
      </c>
      <c r="F171" s="104" t="str">
        <f>IF('Paste Data Here - Export'!A171='Paste Data Here - Export'!B171,C171,IF(W171="No","",IF(E171="Yes","6 Month Transfer",'Paste Data Here - Export'!HP171)))</f>
        <v/>
      </c>
      <c r="G171" s="92" t="str">
        <f>IF(B171="","",IF(OR('Paste Data Here - Export'!KB171="Y",'Paste Data Here - Export'!GE171="Y"),"Yes","No"))</f>
        <v/>
      </c>
      <c r="H171" s="93" t="str">
        <f t="shared" si="25"/>
        <v/>
      </c>
      <c r="I171" s="93" t="str">
        <f t="shared" si="26"/>
        <v/>
      </c>
      <c r="J171" s="93" t="str">
        <f t="shared" si="27"/>
        <v/>
      </c>
      <c r="K171" s="125" t="str">
        <f>IF(OR(C171="",'Paste Data Here - Export'!BD171=""),"",1440*('Paste Data Here - Export'!BD171-C171))</f>
        <v/>
      </c>
      <c r="L171" s="93" t="str">
        <f t="shared" si="28"/>
        <v/>
      </c>
      <c r="M171" s="93" t="str">
        <f>IF(AND(L171="Yes",'Paste Data Here - Export'!BC171="SU",'Paste Data Here - Export'!EJ171&lt;&gt;"Y"),"Achieved",IF('Paste Data Here - Export'!EJ171="Y","Not applicable",(IF(AND('Patient level info'!L171="No",'Paste Data Here - Export'!BC171="SU"),"Not achieved",IF('Paste Data Here - Export'!BC171="ICH","Not applicable",IF(OR('Paste Data Here - Export'!BC171="O",'Paste Data Here - Export'!BC171="MAC"),"Not achieved",""))))))</f>
        <v/>
      </c>
      <c r="N171" s="142" t="str">
        <f>IF(B171="","",IF(OR('Paste Data Here - Export'!GN171="PERS",'Paste Data Here - Export'!GN171="TELEM"),'Paste Data Here - Export'!GK171,IF('Paste Data Here - Export'!GO171="","Not seen in person",'Paste Data Here - Export'!GO171)))</f>
        <v/>
      </c>
      <c r="O171" s="125" t="str">
        <f t="shared" si="29"/>
        <v/>
      </c>
      <c r="P171" s="126" t="str">
        <f t="shared" si="30"/>
        <v/>
      </c>
      <c r="Q171" s="95" t="str">
        <f>IF('Paste Data Here - Export'!CR171=TRUE, "Not imaged",IF('Paste Data Here - Export'!AR171="Y","Inpatient stroke",IF('Paste Data Here - Export'!BA171="","",IF('Paste Data Here - Export'!CR171="TRUE","",1440*('Paste Data Here - Export'!CP171-'Paste Data Here - Export'!BA171)))))</f>
        <v/>
      </c>
      <c r="R171" s="95" t="str">
        <f>IF('Paste Data Here - Export'!CR171=TRUE,"Not imaged",IF(OR(C171="",'Paste Data Here - Export'!CP171=""),"",1440*('Paste Data Here - Export'!CP171-C171)))</f>
        <v/>
      </c>
      <c r="S171" s="93" t="str">
        <f>IF(R171&lt;60.5,"Yes",IF('Paste Data Here - Export'!C171="","","No"))</f>
        <v/>
      </c>
      <c r="T171" s="93" t="str">
        <f t="shared" si="22"/>
        <v/>
      </c>
      <c r="U171" s="94" t="str">
        <f>IF(OR(C171="",'Paste Data Here - Export'!DF171=""),"",1440*('Paste Data Here - Export'!DF171-C171))</f>
        <v/>
      </c>
      <c r="V171" s="96" t="str">
        <f t="shared" si="31"/>
        <v/>
      </c>
      <c r="W171" s="97" t="str">
        <f>IF(B171="","",IF('Paste Data Here - Export'!KI171=TRUE,"Yes",IF('Paste Data Here - Export'!L171="","No","Yes")))</f>
        <v/>
      </c>
      <c r="X171" s="98" t="str">
        <f>IF(E171="Yes","6 Month Transfer",IF(AND(W171="Yes",'Paste Data Here - Export'!KM171="D"),"No",IF('Patient level info'!W171="Yes","Yes","")))</f>
        <v/>
      </c>
      <c r="Y171" s="91" t="str">
        <f t="shared" si="23"/>
        <v/>
      </c>
      <c r="Z171" s="99" t="str">
        <f>IF('Paste Data Here - Export'!KQ171="","",IF('Paste Data Here - Export'!KO171="","",'Paste Data Here - Export'!KN171-'Paste Data Here - Export'!KQ171))</f>
        <v/>
      </c>
      <c r="AA171" s="91" t="str">
        <f>IF(AND(W171="Yes",'Paste Data Here - Export'!KM171="D",'Paste Data Here - Export'!KO171="Y"),'Paste Data Here - Export'!KN171+'Patient level info'!AA$3,IF(AND(W171="Yes",'Paste Data Here - Export'!KM171="D",Z171&lt;0),'Paste Data Here - Export'!KQ171,IF(AND(W171="Yes",'Paste Data Here - Export'!KM171="D"),'Paste Data Here - Export'!KN171,IF(X171="Yes",'Paste Data Here - Export'!KS171,""))))</f>
        <v/>
      </c>
      <c r="AB171" s="100" t="str">
        <f>IF(W171="No","",IF('Paste Data Here - Export'!HS171="","",IF('Paste Data Here - Export'!KO171="Y",'Patient level info'!AA171-'Paste Data Here - Export'!HS171,'Paste Data Here - Export'!KQ171-'Paste Data Here - Export'!HS171)))</f>
        <v/>
      </c>
      <c r="AC171" s="100" t="str">
        <f>IF(E171="Yes","",IF(BPT!C171="Record transferred to this team",AA171-C171-(1/6),""))</f>
        <v/>
      </c>
      <c r="AD171" s="100" t="str">
        <f t="shared" si="24"/>
        <v/>
      </c>
      <c r="AE171" s="100" t="str">
        <f t="shared" si="32"/>
        <v/>
      </c>
      <c r="AF171" s="101" t="str">
        <f>IF(AE171="","",IF(Y171="Died same day","Died same day as arrival",IF(AB171="","Did not stay on SU",IF('Paste Data Here - Export'!HR171="ICH","ICU/CCU/HDU",IF(AB171&gt;AE171,100,100*AB171/AE171)))))</f>
        <v/>
      </c>
      <c r="AG171" s="82" t="str">
        <f>IF(E171="Yes","6 Month Transfer",IF(W171="No","Not locked to discharge/transfer",IF(AF171="Did not stay on SU","Not achieved as did not stay on SU",IF('Patient level info'!A171="","",IF(AND(A171=B171,M171="Achieved",P171="Achieved",AF171&gt;=90,AF171&lt;&gt;"Died same day as arrival"),"Achieved",IF(AND(A171&lt;&gt;B171,AF171&gt;=90,M171="Achieved",P171="Achieved"),"Not directly admitted by this team, but achieved criteria at previous team, and achieved 90% of stay on SU whilst at this team",IF(AF171="ICU/CCU/HDU","Admitted to ICU/CCU/HDU",IF(AF171="Died same day as arrival",AF171,IF(AND(AF171&lt;90,M171="Not achieved",P171="Not achieved"),"Not achieved as not direct to SU within 4h, not seen by a consultant within 14h, and less than 90% of stay on SU",IF(AND(AF171&lt;90,M171="Not achieved",P171="Achieved"),"Not achieved as not direct to SU within 4h and less than 90% of stay on SU",IF(AND(AF171&lt;90,M171="Achieved",P171="Not achieved"),"Not achieved as not seen by a consultant within 14h and less than 90% of stay on SU",IF(AND(AF171&gt;=90,M171="Not achieved",P171="Not achieved"),"Not achieved as not direct to SU within 4h and not seen by a consultant within 14h",IF(AND(AF171&gt;=90,M171="Achieved",P171="Not achieved"),"Not achieved as not seen by a consultant within 14h",IF(AF171&lt;90,"Not achieved as less than 90% of stay on SU","Not achieved as not direct to SU within 4h"))))))))))))))</f>
        <v/>
      </c>
    </row>
    <row r="172" spans="1:33" ht="15" customHeight="1" x14ac:dyDescent="0.25">
      <c r="A172" s="89" t="str">
        <f>IF('Paste Data Here - Export'!A172="","",'Paste Data Here - Export'!A172)</f>
        <v/>
      </c>
      <c r="B172" s="90" t="str">
        <f>IF('Paste Data Here - Export'!B172="","",'Paste Data Here - Export'!B172)</f>
        <v/>
      </c>
      <c r="C172" s="91" t="str">
        <f>IF('Paste Data Here - Export'!AR172="Y",'Paste Data Here - Export'!AS172,IF('Paste Data Here - Export'!C172="","",'Paste Data Here - Export'!BA172))</f>
        <v/>
      </c>
      <c r="D172" s="103" t="str">
        <f>IF(B172="","",IF('Paste Data Here - Export'!A172 ='Paste Data Here - Export'!B172, "Yes", "No"))</f>
        <v/>
      </c>
      <c r="E172" s="103" t="str">
        <f>IF(A172="","",IF(AND('Paste Data Here - Export'!P172="",'Paste Data Here - Export'!Q172&lt;&gt;""),"Yes","No"))</f>
        <v/>
      </c>
      <c r="F172" s="104" t="str">
        <f>IF('Paste Data Here - Export'!A172='Paste Data Here - Export'!B172,C172,IF(W172="No","",IF(E172="Yes","6 Month Transfer",'Paste Data Here - Export'!HP172)))</f>
        <v/>
      </c>
      <c r="G172" s="92" t="str">
        <f>IF(B172="","",IF(OR('Paste Data Here - Export'!KB172="Y",'Paste Data Here - Export'!GE172="Y"),"Yes","No"))</f>
        <v/>
      </c>
      <c r="H172" s="93" t="str">
        <f t="shared" si="25"/>
        <v/>
      </c>
      <c r="I172" s="93" t="str">
        <f t="shared" si="26"/>
        <v/>
      </c>
      <c r="J172" s="93" t="str">
        <f t="shared" si="27"/>
        <v/>
      </c>
      <c r="K172" s="125" t="str">
        <f>IF(OR(C172="",'Paste Data Here - Export'!BD172=""),"",1440*('Paste Data Here - Export'!BD172-C172))</f>
        <v/>
      </c>
      <c r="L172" s="93" t="str">
        <f t="shared" si="28"/>
        <v/>
      </c>
      <c r="M172" s="93" t="str">
        <f>IF(AND(L172="Yes",'Paste Data Here - Export'!BC172="SU",'Paste Data Here - Export'!EJ172&lt;&gt;"Y"),"Achieved",IF('Paste Data Here - Export'!EJ172="Y","Not applicable",(IF(AND('Patient level info'!L172="No",'Paste Data Here - Export'!BC172="SU"),"Not achieved",IF('Paste Data Here - Export'!BC172="ICH","Not applicable",IF(OR('Paste Data Here - Export'!BC172="O",'Paste Data Here - Export'!BC172="MAC"),"Not achieved",""))))))</f>
        <v/>
      </c>
      <c r="N172" s="142" t="str">
        <f>IF(B172="","",IF(OR('Paste Data Here - Export'!GN172="PERS",'Paste Data Here - Export'!GN172="TELEM"),'Paste Data Here - Export'!GK172,IF('Paste Data Here - Export'!GO172="","Not seen in person",'Paste Data Here - Export'!GO172)))</f>
        <v/>
      </c>
      <c r="O172" s="125" t="str">
        <f t="shared" si="29"/>
        <v/>
      </c>
      <c r="P172" s="126" t="str">
        <f t="shared" si="30"/>
        <v/>
      </c>
      <c r="Q172" s="95" t="str">
        <f>IF('Paste Data Here - Export'!CR172=TRUE, "Not imaged",IF('Paste Data Here - Export'!AR172="Y","Inpatient stroke",IF('Paste Data Here - Export'!BA172="","",IF('Paste Data Here - Export'!CR172="TRUE","",1440*('Paste Data Here - Export'!CP172-'Paste Data Here - Export'!BA172)))))</f>
        <v/>
      </c>
      <c r="R172" s="95" t="str">
        <f>IF('Paste Data Here - Export'!CR172=TRUE,"Not imaged",IF(OR(C172="",'Paste Data Here - Export'!CP172=""),"",1440*('Paste Data Here - Export'!CP172-C172)))</f>
        <v/>
      </c>
      <c r="S172" s="93" t="str">
        <f>IF(R172&lt;60.5,"Yes",IF('Paste Data Here - Export'!C172="","","No"))</f>
        <v/>
      </c>
      <c r="T172" s="93" t="str">
        <f t="shared" si="22"/>
        <v/>
      </c>
      <c r="U172" s="94" t="str">
        <f>IF(OR(C172="",'Paste Data Here - Export'!DF172=""),"",1440*('Paste Data Here - Export'!DF172-C172))</f>
        <v/>
      </c>
      <c r="V172" s="96" t="str">
        <f t="shared" si="31"/>
        <v/>
      </c>
      <c r="W172" s="97" t="str">
        <f>IF(B172="","",IF('Paste Data Here - Export'!KI172=TRUE,"Yes",IF('Paste Data Here - Export'!L172="","No","Yes")))</f>
        <v/>
      </c>
      <c r="X172" s="98" t="str">
        <f>IF(E172="Yes","6 Month Transfer",IF(AND(W172="Yes",'Paste Data Here - Export'!KM172="D"),"No",IF('Patient level info'!W172="Yes","Yes","")))</f>
        <v/>
      </c>
      <c r="Y172" s="91" t="str">
        <f t="shared" si="23"/>
        <v/>
      </c>
      <c r="Z172" s="99" t="str">
        <f>IF('Paste Data Here - Export'!KQ172="","",IF('Paste Data Here - Export'!KO172="","",'Paste Data Here - Export'!KN172-'Paste Data Here - Export'!KQ172))</f>
        <v/>
      </c>
      <c r="AA172" s="91" t="str">
        <f>IF(AND(W172="Yes",'Paste Data Here - Export'!KM172="D",'Paste Data Here - Export'!KO172="Y"),'Paste Data Here - Export'!KN172+'Patient level info'!AA$3,IF(AND(W172="Yes",'Paste Data Here - Export'!KM172="D",Z172&lt;0),'Paste Data Here - Export'!KQ172,IF(AND(W172="Yes",'Paste Data Here - Export'!KM172="D"),'Paste Data Here - Export'!KN172,IF(X172="Yes",'Paste Data Here - Export'!KS172,""))))</f>
        <v/>
      </c>
      <c r="AB172" s="100" t="str">
        <f>IF(W172="No","",IF('Paste Data Here - Export'!HS172="","",IF('Paste Data Here - Export'!KO172="Y",'Patient level info'!AA172-'Paste Data Here - Export'!HS172,'Paste Data Here - Export'!KQ172-'Paste Data Here - Export'!HS172)))</f>
        <v/>
      </c>
      <c r="AC172" s="100" t="str">
        <f>IF(E172="Yes","",IF(BPT!C172="Record transferred to this team",AA172-C172-(1/6),""))</f>
        <v/>
      </c>
      <c r="AD172" s="100" t="str">
        <f t="shared" si="24"/>
        <v/>
      </c>
      <c r="AE172" s="100" t="str">
        <f t="shared" si="32"/>
        <v/>
      </c>
      <c r="AF172" s="101" t="str">
        <f>IF(AE172="","",IF(Y172="Died same day","Died same day as arrival",IF(AB172="","Did not stay on SU",IF('Paste Data Here - Export'!HR172="ICH","ICU/CCU/HDU",IF(AB172&gt;AE172,100,100*AB172/AE172)))))</f>
        <v/>
      </c>
      <c r="AG172" s="82" t="str">
        <f>IF(E172="Yes","6 Month Transfer",IF(W172="No","Not locked to discharge/transfer",IF(AF172="Did not stay on SU","Not achieved as did not stay on SU",IF('Patient level info'!A172="","",IF(AND(A172=B172,M172="Achieved",P172="Achieved",AF172&gt;=90,AF172&lt;&gt;"Died same day as arrival"),"Achieved",IF(AND(A172&lt;&gt;B172,AF172&gt;=90,M172="Achieved",P172="Achieved"),"Not directly admitted by this team, but achieved criteria at previous team, and achieved 90% of stay on SU whilst at this team",IF(AF172="ICU/CCU/HDU","Admitted to ICU/CCU/HDU",IF(AF172="Died same day as arrival",AF172,IF(AND(AF172&lt;90,M172="Not achieved",P172="Not achieved"),"Not achieved as not direct to SU within 4h, not seen by a consultant within 14h, and less than 90% of stay on SU",IF(AND(AF172&lt;90,M172="Not achieved",P172="Achieved"),"Not achieved as not direct to SU within 4h and less than 90% of stay on SU",IF(AND(AF172&lt;90,M172="Achieved",P172="Not achieved"),"Not achieved as not seen by a consultant within 14h and less than 90% of stay on SU",IF(AND(AF172&gt;=90,M172="Not achieved",P172="Not achieved"),"Not achieved as not direct to SU within 4h and not seen by a consultant within 14h",IF(AND(AF172&gt;=90,M172="Achieved",P172="Not achieved"),"Not achieved as not seen by a consultant within 14h",IF(AF172&lt;90,"Not achieved as less than 90% of stay on SU","Not achieved as not direct to SU within 4h"))))))))))))))</f>
        <v/>
      </c>
    </row>
    <row r="173" spans="1:33" ht="15" customHeight="1" x14ac:dyDescent="0.25">
      <c r="A173" s="89" t="str">
        <f>IF('Paste Data Here - Export'!A173="","",'Paste Data Here - Export'!A173)</f>
        <v/>
      </c>
      <c r="B173" s="90" t="str">
        <f>IF('Paste Data Here - Export'!B173="","",'Paste Data Here - Export'!B173)</f>
        <v/>
      </c>
      <c r="C173" s="91" t="str">
        <f>IF('Paste Data Here - Export'!AR173="Y",'Paste Data Here - Export'!AS173,IF('Paste Data Here - Export'!C173="","",'Paste Data Here - Export'!BA173))</f>
        <v/>
      </c>
      <c r="D173" s="103" t="str">
        <f>IF(B173="","",IF('Paste Data Here - Export'!A173 ='Paste Data Here - Export'!B173, "Yes", "No"))</f>
        <v/>
      </c>
      <c r="E173" s="103" t="str">
        <f>IF(A173="","",IF(AND('Paste Data Here - Export'!P173="",'Paste Data Here - Export'!Q173&lt;&gt;""),"Yes","No"))</f>
        <v/>
      </c>
      <c r="F173" s="104" t="str">
        <f>IF('Paste Data Here - Export'!A173='Paste Data Here - Export'!B173,C173,IF(W173="No","",IF(E173="Yes","6 Month Transfer",'Paste Data Here - Export'!HP173)))</f>
        <v/>
      </c>
      <c r="G173" s="92" t="str">
        <f>IF(B173="","",IF(OR('Paste Data Here - Export'!KB173="Y",'Paste Data Here - Export'!GE173="Y"),"Yes","No"))</f>
        <v/>
      </c>
      <c r="H173" s="93" t="str">
        <f t="shared" si="25"/>
        <v/>
      </c>
      <c r="I173" s="93" t="str">
        <f t="shared" si="26"/>
        <v/>
      </c>
      <c r="J173" s="93" t="str">
        <f t="shared" si="27"/>
        <v/>
      </c>
      <c r="K173" s="125" t="str">
        <f>IF(OR(C173="",'Paste Data Here - Export'!BD173=""),"",1440*('Paste Data Here - Export'!BD173-C173))</f>
        <v/>
      </c>
      <c r="L173" s="93" t="str">
        <f t="shared" si="28"/>
        <v/>
      </c>
      <c r="M173" s="93" t="str">
        <f>IF(AND(L173="Yes",'Paste Data Here - Export'!BC173="SU",'Paste Data Here - Export'!EJ173&lt;&gt;"Y"),"Achieved",IF('Paste Data Here - Export'!EJ173="Y","Not applicable",(IF(AND('Patient level info'!L173="No",'Paste Data Here - Export'!BC173="SU"),"Not achieved",IF('Paste Data Here - Export'!BC173="ICH","Not applicable",IF(OR('Paste Data Here - Export'!BC173="O",'Paste Data Here - Export'!BC173="MAC"),"Not achieved",""))))))</f>
        <v/>
      </c>
      <c r="N173" s="142" t="str">
        <f>IF(B173="","",IF(OR('Paste Data Here - Export'!GN173="PERS",'Paste Data Here - Export'!GN173="TELEM"),'Paste Data Here - Export'!GK173,IF('Paste Data Here - Export'!GO173="","Not seen in person",'Paste Data Here - Export'!GO173)))</f>
        <v/>
      </c>
      <c r="O173" s="125" t="str">
        <f t="shared" si="29"/>
        <v/>
      </c>
      <c r="P173" s="126" t="str">
        <f t="shared" si="30"/>
        <v/>
      </c>
      <c r="Q173" s="95" t="str">
        <f>IF('Paste Data Here - Export'!CR173=TRUE, "Not imaged",IF('Paste Data Here - Export'!AR173="Y","Inpatient stroke",IF('Paste Data Here - Export'!BA173="","",IF('Paste Data Here - Export'!CR173="TRUE","",1440*('Paste Data Here - Export'!CP173-'Paste Data Here - Export'!BA173)))))</f>
        <v/>
      </c>
      <c r="R173" s="95" t="str">
        <f>IF('Paste Data Here - Export'!CR173=TRUE,"Not imaged",IF(OR(C173="",'Paste Data Here - Export'!CP173=""),"",1440*('Paste Data Here - Export'!CP173-C173)))</f>
        <v/>
      </c>
      <c r="S173" s="93" t="str">
        <f>IF(R173&lt;60.5,"Yes",IF('Paste Data Here - Export'!C173="","","No"))</f>
        <v/>
      </c>
      <c r="T173" s="93" t="str">
        <f t="shared" si="22"/>
        <v/>
      </c>
      <c r="U173" s="94" t="str">
        <f>IF(OR(C173="",'Paste Data Here - Export'!DF173=""),"",1440*('Paste Data Here - Export'!DF173-C173))</f>
        <v/>
      </c>
      <c r="V173" s="96" t="str">
        <f t="shared" si="31"/>
        <v/>
      </c>
      <c r="W173" s="97" t="str">
        <f>IF(B173="","",IF('Paste Data Here - Export'!KI173=TRUE,"Yes",IF('Paste Data Here - Export'!L173="","No","Yes")))</f>
        <v/>
      </c>
      <c r="X173" s="98" t="str">
        <f>IF(E173="Yes","6 Month Transfer",IF(AND(W173="Yes",'Paste Data Here - Export'!KM173="D"),"No",IF('Patient level info'!W173="Yes","Yes","")))</f>
        <v/>
      </c>
      <c r="Y173" s="91" t="str">
        <f t="shared" si="23"/>
        <v/>
      </c>
      <c r="Z173" s="99" t="str">
        <f>IF('Paste Data Here - Export'!KQ173="","",IF('Paste Data Here - Export'!KO173="","",'Paste Data Here - Export'!KN173-'Paste Data Here - Export'!KQ173))</f>
        <v/>
      </c>
      <c r="AA173" s="91" t="str">
        <f>IF(AND(W173="Yes",'Paste Data Here - Export'!KM173="D",'Paste Data Here - Export'!KO173="Y"),'Paste Data Here - Export'!KN173+'Patient level info'!AA$3,IF(AND(W173="Yes",'Paste Data Here - Export'!KM173="D",Z173&lt;0),'Paste Data Here - Export'!KQ173,IF(AND(W173="Yes",'Paste Data Here - Export'!KM173="D"),'Paste Data Here - Export'!KN173,IF(X173="Yes",'Paste Data Here - Export'!KS173,""))))</f>
        <v/>
      </c>
      <c r="AB173" s="100" t="str">
        <f>IF(W173="No","",IF('Paste Data Here - Export'!HS173="","",IF('Paste Data Here - Export'!KO173="Y",'Patient level info'!AA173-'Paste Data Here - Export'!HS173,'Paste Data Here - Export'!KQ173-'Paste Data Here - Export'!HS173)))</f>
        <v/>
      </c>
      <c r="AC173" s="100" t="str">
        <f>IF(E173="Yes","",IF(BPT!C173="Record transferred to this team",AA173-C173-(1/6),""))</f>
        <v/>
      </c>
      <c r="AD173" s="100" t="str">
        <f t="shared" si="24"/>
        <v/>
      </c>
      <c r="AE173" s="100" t="str">
        <f t="shared" si="32"/>
        <v/>
      </c>
      <c r="AF173" s="101" t="str">
        <f>IF(AE173="","",IF(Y173="Died same day","Died same day as arrival",IF(AB173="","Did not stay on SU",IF('Paste Data Here - Export'!HR173="ICH","ICU/CCU/HDU",IF(AB173&gt;AE173,100,100*AB173/AE173)))))</f>
        <v/>
      </c>
      <c r="AG173" s="82" t="str">
        <f>IF(E173="Yes","6 Month Transfer",IF(W173="No","Not locked to discharge/transfer",IF(AF173="Did not stay on SU","Not achieved as did not stay on SU",IF('Patient level info'!A173="","",IF(AND(A173=B173,M173="Achieved",P173="Achieved",AF173&gt;=90,AF173&lt;&gt;"Died same day as arrival"),"Achieved",IF(AND(A173&lt;&gt;B173,AF173&gt;=90,M173="Achieved",P173="Achieved"),"Not directly admitted by this team, but achieved criteria at previous team, and achieved 90% of stay on SU whilst at this team",IF(AF173="ICU/CCU/HDU","Admitted to ICU/CCU/HDU",IF(AF173="Died same day as arrival",AF173,IF(AND(AF173&lt;90,M173="Not achieved",P173="Not achieved"),"Not achieved as not direct to SU within 4h, not seen by a consultant within 14h, and less than 90% of stay on SU",IF(AND(AF173&lt;90,M173="Not achieved",P173="Achieved"),"Not achieved as not direct to SU within 4h and less than 90% of stay on SU",IF(AND(AF173&lt;90,M173="Achieved",P173="Not achieved"),"Not achieved as not seen by a consultant within 14h and less than 90% of stay on SU",IF(AND(AF173&gt;=90,M173="Not achieved",P173="Not achieved"),"Not achieved as not direct to SU within 4h and not seen by a consultant within 14h",IF(AND(AF173&gt;=90,M173="Achieved",P173="Not achieved"),"Not achieved as not seen by a consultant within 14h",IF(AF173&lt;90,"Not achieved as less than 90% of stay on SU","Not achieved as not direct to SU within 4h"))))))))))))))</f>
        <v/>
      </c>
    </row>
    <row r="174" spans="1:33" ht="15" customHeight="1" x14ac:dyDescent="0.25">
      <c r="A174" s="89" t="str">
        <f>IF('Paste Data Here - Export'!A174="","",'Paste Data Here - Export'!A174)</f>
        <v/>
      </c>
      <c r="B174" s="90" t="str">
        <f>IF('Paste Data Here - Export'!B174="","",'Paste Data Here - Export'!B174)</f>
        <v/>
      </c>
      <c r="C174" s="91" t="str">
        <f>IF('Paste Data Here - Export'!AR174="Y",'Paste Data Here - Export'!AS174,IF('Paste Data Here - Export'!C174="","",'Paste Data Here - Export'!BA174))</f>
        <v/>
      </c>
      <c r="D174" s="103" t="str">
        <f>IF(B174="","",IF('Paste Data Here - Export'!A174 ='Paste Data Here - Export'!B174, "Yes", "No"))</f>
        <v/>
      </c>
      <c r="E174" s="103" t="str">
        <f>IF(A174="","",IF(AND('Paste Data Here - Export'!P174="",'Paste Data Here - Export'!Q174&lt;&gt;""),"Yes","No"))</f>
        <v/>
      </c>
      <c r="F174" s="104" t="str">
        <f>IF('Paste Data Here - Export'!A174='Paste Data Here - Export'!B174,C174,IF(W174="No","",IF(E174="Yes","6 Month Transfer",'Paste Data Here - Export'!HP174)))</f>
        <v/>
      </c>
      <c r="G174" s="92" t="str">
        <f>IF(B174="","",IF(OR('Paste Data Here - Export'!KB174="Y",'Paste Data Here - Export'!GE174="Y"),"Yes","No"))</f>
        <v/>
      </c>
      <c r="H174" s="93" t="str">
        <f t="shared" si="25"/>
        <v/>
      </c>
      <c r="I174" s="93" t="str">
        <f t="shared" si="26"/>
        <v/>
      </c>
      <c r="J174" s="93" t="str">
        <f t="shared" si="27"/>
        <v/>
      </c>
      <c r="K174" s="125" t="str">
        <f>IF(OR(C174="",'Paste Data Here - Export'!BD174=""),"",1440*('Paste Data Here - Export'!BD174-C174))</f>
        <v/>
      </c>
      <c r="L174" s="93" t="str">
        <f t="shared" si="28"/>
        <v/>
      </c>
      <c r="M174" s="93" t="str">
        <f>IF(AND(L174="Yes",'Paste Data Here - Export'!BC174="SU",'Paste Data Here - Export'!EJ174&lt;&gt;"Y"),"Achieved",IF('Paste Data Here - Export'!EJ174="Y","Not applicable",(IF(AND('Patient level info'!L174="No",'Paste Data Here - Export'!BC174="SU"),"Not achieved",IF('Paste Data Here - Export'!BC174="ICH","Not applicable",IF(OR('Paste Data Here - Export'!BC174="O",'Paste Data Here - Export'!BC174="MAC"),"Not achieved",""))))))</f>
        <v/>
      </c>
      <c r="N174" s="142" t="str">
        <f>IF(B174="","",IF(OR('Paste Data Here - Export'!GN174="PERS",'Paste Data Here - Export'!GN174="TELEM"),'Paste Data Here - Export'!GK174,IF('Paste Data Here - Export'!GO174="","Not seen in person",'Paste Data Here - Export'!GO174)))</f>
        <v/>
      </c>
      <c r="O174" s="125" t="str">
        <f t="shared" si="29"/>
        <v/>
      </c>
      <c r="P174" s="126" t="str">
        <f t="shared" si="30"/>
        <v/>
      </c>
      <c r="Q174" s="95" t="str">
        <f>IF('Paste Data Here - Export'!CR174=TRUE, "Not imaged",IF('Paste Data Here - Export'!AR174="Y","Inpatient stroke",IF('Paste Data Here - Export'!BA174="","",IF('Paste Data Here - Export'!CR174="TRUE","",1440*('Paste Data Here - Export'!CP174-'Paste Data Here - Export'!BA174)))))</f>
        <v/>
      </c>
      <c r="R174" s="95" t="str">
        <f>IF('Paste Data Here - Export'!CR174=TRUE,"Not imaged",IF(OR(C174="",'Paste Data Here - Export'!CP174=""),"",1440*('Paste Data Here - Export'!CP174-C174)))</f>
        <v/>
      </c>
      <c r="S174" s="93" t="str">
        <f>IF(R174&lt;60.5,"Yes",IF('Paste Data Here - Export'!C174="","","No"))</f>
        <v/>
      </c>
      <c r="T174" s="93" t="str">
        <f t="shared" si="22"/>
        <v/>
      </c>
      <c r="U174" s="94" t="str">
        <f>IF(OR(C174="",'Paste Data Here - Export'!DF174=""),"",1440*('Paste Data Here - Export'!DF174-C174))</f>
        <v/>
      </c>
      <c r="V174" s="96" t="str">
        <f t="shared" si="31"/>
        <v/>
      </c>
      <c r="W174" s="97" t="str">
        <f>IF(B174="","",IF('Paste Data Here - Export'!KI174=TRUE,"Yes",IF('Paste Data Here - Export'!L174="","No","Yes")))</f>
        <v/>
      </c>
      <c r="X174" s="98" t="str">
        <f>IF(E174="Yes","6 Month Transfer",IF(AND(W174="Yes",'Paste Data Here - Export'!KM174="D"),"No",IF('Patient level info'!W174="Yes","Yes","")))</f>
        <v/>
      </c>
      <c r="Y174" s="91" t="str">
        <f t="shared" si="23"/>
        <v/>
      </c>
      <c r="Z174" s="99" t="str">
        <f>IF('Paste Data Here - Export'!KQ174="","",IF('Paste Data Here - Export'!KO174="","",'Paste Data Here - Export'!KN174-'Paste Data Here - Export'!KQ174))</f>
        <v/>
      </c>
      <c r="AA174" s="91" t="str">
        <f>IF(AND(W174="Yes",'Paste Data Here - Export'!KM174="D",'Paste Data Here - Export'!KO174="Y"),'Paste Data Here - Export'!KN174+'Patient level info'!AA$3,IF(AND(W174="Yes",'Paste Data Here - Export'!KM174="D",Z174&lt;0),'Paste Data Here - Export'!KQ174,IF(AND(W174="Yes",'Paste Data Here - Export'!KM174="D"),'Paste Data Here - Export'!KN174,IF(X174="Yes",'Paste Data Here - Export'!KS174,""))))</f>
        <v/>
      </c>
      <c r="AB174" s="100" t="str">
        <f>IF(W174="No","",IF('Paste Data Here - Export'!HS174="","",IF('Paste Data Here - Export'!KO174="Y",'Patient level info'!AA174-'Paste Data Here - Export'!HS174,'Paste Data Here - Export'!KQ174-'Paste Data Here - Export'!HS174)))</f>
        <v/>
      </c>
      <c r="AC174" s="100" t="str">
        <f>IF(E174="Yes","",IF(BPT!C174="Record transferred to this team",AA174-C174-(1/6),""))</f>
        <v/>
      </c>
      <c r="AD174" s="100" t="str">
        <f t="shared" si="24"/>
        <v/>
      </c>
      <c r="AE174" s="100" t="str">
        <f t="shared" si="32"/>
        <v/>
      </c>
      <c r="AF174" s="101" t="str">
        <f>IF(AE174="","",IF(Y174="Died same day","Died same day as arrival",IF(AB174="","Did not stay on SU",IF('Paste Data Here - Export'!HR174="ICH","ICU/CCU/HDU",IF(AB174&gt;AE174,100,100*AB174/AE174)))))</f>
        <v/>
      </c>
      <c r="AG174" s="82" t="str">
        <f>IF(E174="Yes","6 Month Transfer",IF(W174="No","Not locked to discharge/transfer",IF(AF174="Did not stay on SU","Not achieved as did not stay on SU",IF('Patient level info'!A174="","",IF(AND(A174=B174,M174="Achieved",P174="Achieved",AF174&gt;=90,AF174&lt;&gt;"Died same day as arrival"),"Achieved",IF(AND(A174&lt;&gt;B174,AF174&gt;=90,M174="Achieved",P174="Achieved"),"Not directly admitted by this team, but achieved criteria at previous team, and achieved 90% of stay on SU whilst at this team",IF(AF174="ICU/CCU/HDU","Admitted to ICU/CCU/HDU",IF(AF174="Died same day as arrival",AF174,IF(AND(AF174&lt;90,M174="Not achieved",P174="Not achieved"),"Not achieved as not direct to SU within 4h, not seen by a consultant within 14h, and less than 90% of stay on SU",IF(AND(AF174&lt;90,M174="Not achieved",P174="Achieved"),"Not achieved as not direct to SU within 4h and less than 90% of stay on SU",IF(AND(AF174&lt;90,M174="Achieved",P174="Not achieved"),"Not achieved as not seen by a consultant within 14h and less than 90% of stay on SU",IF(AND(AF174&gt;=90,M174="Not achieved",P174="Not achieved"),"Not achieved as not direct to SU within 4h and not seen by a consultant within 14h",IF(AND(AF174&gt;=90,M174="Achieved",P174="Not achieved"),"Not achieved as not seen by a consultant within 14h",IF(AF174&lt;90,"Not achieved as less than 90% of stay on SU","Not achieved as not direct to SU within 4h"))))))))))))))</f>
        <v/>
      </c>
    </row>
    <row r="175" spans="1:33" ht="15" customHeight="1" x14ac:dyDescent="0.25">
      <c r="A175" s="89" t="str">
        <f>IF('Paste Data Here - Export'!A175="","",'Paste Data Here - Export'!A175)</f>
        <v/>
      </c>
      <c r="B175" s="90" t="str">
        <f>IF('Paste Data Here - Export'!B175="","",'Paste Data Here - Export'!B175)</f>
        <v/>
      </c>
      <c r="C175" s="91" t="str">
        <f>IF('Paste Data Here - Export'!AR175="Y",'Paste Data Here - Export'!AS175,IF('Paste Data Here - Export'!C175="","",'Paste Data Here - Export'!BA175))</f>
        <v/>
      </c>
      <c r="D175" s="103" t="str">
        <f>IF(B175="","",IF('Paste Data Here - Export'!A175 ='Paste Data Here - Export'!B175, "Yes", "No"))</f>
        <v/>
      </c>
      <c r="E175" s="103" t="str">
        <f>IF(A175="","",IF(AND('Paste Data Here - Export'!P175="",'Paste Data Here - Export'!Q175&lt;&gt;""),"Yes","No"))</f>
        <v/>
      </c>
      <c r="F175" s="104" t="str">
        <f>IF('Paste Data Here - Export'!A175='Paste Data Here - Export'!B175,C175,IF(W175="No","",IF(E175="Yes","6 Month Transfer",'Paste Data Here - Export'!HP175)))</f>
        <v/>
      </c>
      <c r="G175" s="92" t="str">
        <f>IF(B175="","",IF(OR('Paste Data Here - Export'!KB175="Y",'Paste Data Here - Export'!GE175="Y"),"Yes","No"))</f>
        <v/>
      </c>
      <c r="H175" s="93" t="str">
        <f t="shared" si="25"/>
        <v/>
      </c>
      <c r="I175" s="93" t="str">
        <f t="shared" si="26"/>
        <v/>
      </c>
      <c r="J175" s="93" t="str">
        <f t="shared" si="27"/>
        <v/>
      </c>
      <c r="K175" s="125" t="str">
        <f>IF(OR(C175="",'Paste Data Here - Export'!BD175=""),"",1440*('Paste Data Here - Export'!BD175-C175))</f>
        <v/>
      </c>
      <c r="L175" s="93" t="str">
        <f t="shared" si="28"/>
        <v/>
      </c>
      <c r="M175" s="93" t="str">
        <f>IF(AND(L175="Yes",'Paste Data Here - Export'!BC175="SU",'Paste Data Here - Export'!EJ175&lt;&gt;"Y"),"Achieved",IF('Paste Data Here - Export'!EJ175="Y","Not applicable",(IF(AND('Patient level info'!L175="No",'Paste Data Here - Export'!BC175="SU"),"Not achieved",IF('Paste Data Here - Export'!BC175="ICH","Not applicable",IF(OR('Paste Data Here - Export'!BC175="O",'Paste Data Here - Export'!BC175="MAC"),"Not achieved",""))))))</f>
        <v/>
      </c>
      <c r="N175" s="142" t="str">
        <f>IF(B175="","",IF(OR('Paste Data Here - Export'!GN175="PERS",'Paste Data Here - Export'!GN175="TELEM"),'Paste Data Here - Export'!GK175,IF('Paste Data Here - Export'!GO175="","Not seen in person",'Paste Data Here - Export'!GO175)))</f>
        <v/>
      </c>
      <c r="O175" s="125" t="str">
        <f t="shared" si="29"/>
        <v/>
      </c>
      <c r="P175" s="126" t="str">
        <f t="shared" si="30"/>
        <v/>
      </c>
      <c r="Q175" s="95" t="str">
        <f>IF('Paste Data Here - Export'!CR175=TRUE, "Not imaged",IF('Paste Data Here - Export'!AR175="Y","Inpatient stroke",IF('Paste Data Here - Export'!BA175="","",IF('Paste Data Here - Export'!CR175="TRUE","",1440*('Paste Data Here - Export'!CP175-'Paste Data Here - Export'!BA175)))))</f>
        <v/>
      </c>
      <c r="R175" s="95" t="str">
        <f>IF('Paste Data Here - Export'!CR175=TRUE,"Not imaged",IF(OR(C175="",'Paste Data Here - Export'!CP175=""),"",1440*('Paste Data Here - Export'!CP175-C175)))</f>
        <v/>
      </c>
      <c r="S175" s="93" t="str">
        <f>IF(R175&lt;60.5,"Yes",IF('Paste Data Here - Export'!C175="","","No"))</f>
        <v/>
      </c>
      <c r="T175" s="93" t="str">
        <f t="shared" si="22"/>
        <v/>
      </c>
      <c r="U175" s="94" t="str">
        <f>IF(OR(C175="",'Paste Data Here - Export'!DF175=""),"",1440*('Paste Data Here - Export'!DF175-C175))</f>
        <v/>
      </c>
      <c r="V175" s="96" t="str">
        <f t="shared" si="31"/>
        <v/>
      </c>
      <c r="W175" s="97" t="str">
        <f>IF(B175="","",IF('Paste Data Here - Export'!KI175=TRUE,"Yes",IF('Paste Data Here - Export'!L175="","No","Yes")))</f>
        <v/>
      </c>
      <c r="X175" s="98" t="str">
        <f>IF(E175="Yes","6 Month Transfer",IF(AND(W175="Yes",'Paste Data Here - Export'!KM175="D"),"No",IF('Patient level info'!W175="Yes","Yes","")))</f>
        <v/>
      </c>
      <c r="Y175" s="91" t="str">
        <f t="shared" si="23"/>
        <v/>
      </c>
      <c r="Z175" s="99" t="str">
        <f>IF('Paste Data Here - Export'!KQ175="","",IF('Paste Data Here - Export'!KO175="","",'Paste Data Here - Export'!KN175-'Paste Data Here - Export'!KQ175))</f>
        <v/>
      </c>
      <c r="AA175" s="91" t="str">
        <f>IF(AND(W175="Yes",'Paste Data Here - Export'!KM175="D",'Paste Data Here - Export'!KO175="Y"),'Paste Data Here - Export'!KN175+'Patient level info'!AA$3,IF(AND(W175="Yes",'Paste Data Here - Export'!KM175="D",Z175&lt;0),'Paste Data Here - Export'!KQ175,IF(AND(W175="Yes",'Paste Data Here - Export'!KM175="D"),'Paste Data Here - Export'!KN175,IF(X175="Yes",'Paste Data Here - Export'!KS175,""))))</f>
        <v/>
      </c>
      <c r="AB175" s="100" t="str">
        <f>IF(W175="No","",IF('Paste Data Here - Export'!HS175="","",IF('Paste Data Here - Export'!KO175="Y",'Patient level info'!AA175-'Paste Data Here - Export'!HS175,'Paste Data Here - Export'!KQ175-'Paste Data Here - Export'!HS175)))</f>
        <v/>
      </c>
      <c r="AC175" s="100" t="str">
        <f>IF(E175="Yes","",IF(BPT!C175="Record transferred to this team",AA175-C175-(1/6),""))</f>
        <v/>
      </c>
      <c r="AD175" s="100" t="str">
        <f t="shared" si="24"/>
        <v/>
      </c>
      <c r="AE175" s="100" t="str">
        <f t="shared" si="32"/>
        <v/>
      </c>
      <c r="AF175" s="101" t="str">
        <f>IF(AE175="","",IF(Y175="Died same day","Died same day as arrival",IF(AB175="","Did not stay on SU",IF('Paste Data Here - Export'!HR175="ICH","ICU/CCU/HDU",IF(AB175&gt;AE175,100,100*AB175/AE175)))))</f>
        <v/>
      </c>
      <c r="AG175" s="82" t="str">
        <f>IF(E175="Yes","6 Month Transfer",IF(W175="No","Not locked to discharge/transfer",IF(AF175="Did not stay on SU","Not achieved as did not stay on SU",IF('Patient level info'!A175="","",IF(AND(A175=B175,M175="Achieved",P175="Achieved",AF175&gt;=90,AF175&lt;&gt;"Died same day as arrival"),"Achieved",IF(AND(A175&lt;&gt;B175,AF175&gt;=90,M175="Achieved",P175="Achieved"),"Not directly admitted by this team, but achieved criteria at previous team, and achieved 90% of stay on SU whilst at this team",IF(AF175="ICU/CCU/HDU","Admitted to ICU/CCU/HDU",IF(AF175="Died same day as arrival",AF175,IF(AND(AF175&lt;90,M175="Not achieved",P175="Not achieved"),"Not achieved as not direct to SU within 4h, not seen by a consultant within 14h, and less than 90% of stay on SU",IF(AND(AF175&lt;90,M175="Not achieved",P175="Achieved"),"Not achieved as not direct to SU within 4h and less than 90% of stay on SU",IF(AND(AF175&lt;90,M175="Achieved",P175="Not achieved"),"Not achieved as not seen by a consultant within 14h and less than 90% of stay on SU",IF(AND(AF175&gt;=90,M175="Not achieved",P175="Not achieved"),"Not achieved as not direct to SU within 4h and not seen by a consultant within 14h",IF(AND(AF175&gt;=90,M175="Achieved",P175="Not achieved"),"Not achieved as not seen by a consultant within 14h",IF(AF175&lt;90,"Not achieved as less than 90% of stay on SU","Not achieved as not direct to SU within 4h"))))))))))))))</f>
        <v/>
      </c>
    </row>
    <row r="176" spans="1:33" ht="15" customHeight="1" x14ac:dyDescent="0.25">
      <c r="A176" s="89" t="str">
        <f>IF('Paste Data Here - Export'!A176="","",'Paste Data Here - Export'!A176)</f>
        <v/>
      </c>
      <c r="B176" s="90" t="str">
        <f>IF('Paste Data Here - Export'!B176="","",'Paste Data Here - Export'!B176)</f>
        <v/>
      </c>
      <c r="C176" s="91" t="str">
        <f>IF('Paste Data Here - Export'!AR176="Y",'Paste Data Here - Export'!AS176,IF('Paste Data Here - Export'!C176="","",'Paste Data Here - Export'!BA176))</f>
        <v/>
      </c>
      <c r="D176" s="103" t="str">
        <f>IF(B176="","",IF('Paste Data Here - Export'!A176 ='Paste Data Here - Export'!B176, "Yes", "No"))</f>
        <v/>
      </c>
      <c r="E176" s="103" t="str">
        <f>IF(A176="","",IF(AND('Paste Data Here - Export'!P176="",'Paste Data Here - Export'!Q176&lt;&gt;""),"Yes","No"))</f>
        <v/>
      </c>
      <c r="F176" s="104" t="str">
        <f>IF('Paste Data Here - Export'!A176='Paste Data Here - Export'!B176,C176,IF(W176="No","",IF(E176="Yes","6 Month Transfer",'Paste Data Here - Export'!HP176)))</f>
        <v/>
      </c>
      <c r="G176" s="92" t="str">
        <f>IF(B176="","",IF(OR('Paste Data Here - Export'!KB176="Y",'Paste Data Here - Export'!GE176="Y"),"Yes","No"))</f>
        <v/>
      </c>
      <c r="H176" s="93" t="str">
        <f t="shared" si="25"/>
        <v/>
      </c>
      <c r="I176" s="93" t="str">
        <f t="shared" si="26"/>
        <v/>
      </c>
      <c r="J176" s="93" t="str">
        <f t="shared" si="27"/>
        <v/>
      </c>
      <c r="K176" s="125" t="str">
        <f>IF(OR(C176="",'Paste Data Here - Export'!BD176=""),"",1440*('Paste Data Here - Export'!BD176-C176))</f>
        <v/>
      </c>
      <c r="L176" s="93" t="str">
        <f t="shared" si="28"/>
        <v/>
      </c>
      <c r="M176" s="93" t="str">
        <f>IF(AND(L176="Yes",'Paste Data Here - Export'!BC176="SU",'Paste Data Here - Export'!EJ176&lt;&gt;"Y"),"Achieved",IF('Paste Data Here - Export'!EJ176="Y","Not applicable",(IF(AND('Patient level info'!L176="No",'Paste Data Here - Export'!BC176="SU"),"Not achieved",IF('Paste Data Here - Export'!BC176="ICH","Not applicable",IF(OR('Paste Data Here - Export'!BC176="O",'Paste Data Here - Export'!BC176="MAC"),"Not achieved",""))))))</f>
        <v/>
      </c>
      <c r="N176" s="142" t="str">
        <f>IF(B176="","",IF(OR('Paste Data Here - Export'!GN176="PERS",'Paste Data Here - Export'!GN176="TELEM"),'Paste Data Here - Export'!GK176,IF('Paste Data Here - Export'!GO176="","Not seen in person",'Paste Data Here - Export'!GO176)))</f>
        <v/>
      </c>
      <c r="O176" s="125" t="str">
        <f t="shared" si="29"/>
        <v/>
      </c>
      <c r="P176" s="126" t="str">
        <f t="shared" si="30"/>
        <v/>
      </c>
      <c r="Q176" s="95" t="str">
        <f>IF('Paste Data Here - Export'!CR176=TRUE, "Not imaged",IF('Paste Data Here - Export'!AR176="Y","Inpatient stroke",IF('Paste Data Here - Export'!BA176="","",IF('Paste Data Here - Export'!CR176="TRUE","",1440*('Paste Data Here - Export'!CP176-'Paste Data Here - Export'!BA176)))))</f>
        <v/>
      </c>
      <c r="R176" s="95" t="str">
        <f>IF('Paste Data Here - Export'!CR176=TRUE,"Not imaged",IF(OR(C176="",'Paste Data Here - Export'!CP176=""),"",1440*('Paste Data Here - Export'!CP176-C176)))</f>
        <v/>
      </c>
      <c r="S176" s="93" t="str">
        <f>IF(R176&lt;60.5,"Yes",IF('Paste Data Here - Export'!C176="","","No"))</f>
        <v/>
      </c>
      <c r="T176" s="93" t="str">
        <f t="shared" si="22"/>
        <v/>
      </c>
      <c r="U176" s="94" t="str">
        <f>IF(OR(C176="",'Paste Data Here - Export'!DF176=""),"",1440*('Paste Data Here - Export'!DF176-C176))</f>
        <v/>
      </c>
      <c r="V176" s="96" t="str">
        <f t="shared" si="31"/>
        <v/>
      </c>
      <c r="W176" s="97" t="str">
        <f>IF(B176="","",IF('Paste Data Here - Export'!KI176=TRUE,"Yes",IF('Paste Data Here - Export'!L176="","No","Yes")))</f>
        <v/>
      </c>
      <c r="X176" s="98" t="str">
        <f>IF(E176="Yes","6 Month Transfer",IF(AND(W176="Yes",'Paste Data Here - Export'!KM176="D"),"No",IF('Patient level info'!W176="Yes","Yes","")))</f>
        <v/>
      </c>
      <c r="Y176" s="91" t="str">
        <f t="shared" si="23"/>
        <v/>
      </c>
      <c r="Z176" s="99" t="str">
        <f>IF('Paste Data Here - Export'!KQ176="","",IF('Paste Data Here - Export'!KO176="","",'Paste Data Here - Export'!KN176-'Paste Data Here - Export'!KQ176))</f>
        <v/>
      </c>
      <c r="AA176" s="91" t="str">
        <f>IF(AND(W176="Yes",'Paste Data Here - Export'!KM176="D",'Paste Data Here - Export'!KO176="Y"),'Paste Data Here - Export'!KN176+'Patient level info'!AA$3,IF(AND(W176="Yes",'Paste Data Here - Export'!KM176="D",Z176&lt;0),'Paste Data Here - Export'!KQ176,IF(AND(W176="Yes",'Paste Data Here - Export'!KM176="D"),'Paste Data Here - Export'!KN176,IF(X176="Yes",'Paste Data Here - Export'!KS176,""))))</f>
        <v/>
      </c>
      <c r="AB176" s="100" t="str">
        <f>IF(W176="No","",IF('Paste Data Here - Export'!HS176="","",IF('Paste Data Here - Export'!KO176="Y",'Patient level info'!AA176-'Paste Data Here - Export'!HS176,'Paste Data Here - Export'!KQ176-'Paste Data Here - Export'!HS176)))</f>
        <v/>
      </c>
      <c r="AC176" s="100" t="str">
        <f>IF(E176="Yes","",IF(BPT!C176="Record transferred to this team",AA176-C176-(1/6),""))</f>
        <v/>
      </c>
      <c r="AD176" s="100" t="str">
        <f t="shared" si="24"/>
        <v/>
      </c>
      <c r="AE176" s="100" t="str">
        <f t="shared" si="32"/>
        <v/>
      </c>
      <c r="AF176" s="101" t="str">
        <f>IF(AE176="","",IF(Y176="Died same day","Died same day as arrival",IF(AB176="","Did not stay on SU",IF('Paste Data Here - Export'!HR176="ICH","ICU/CCU/HDU",IF(AB176&gt;AE176,100,100*AB176/AE176)))))</f>
        <v/>
      </c>
      <c r="AG176" s="82" t="str">
        <f>IF(E176="Yes","6 Month Transfer",IF(W176="No","Not locked to discharge/transfer",IF(AF176="Did not stay on SU","Not achieved as did not stay on SU",IF('Patient level info'!A176="","",IF(AND(A176=B176,M176="Achieved",P176="Achieved",AF176&gt;=90,AF176&lt;&gt;"Died same day as arrival"),"Achieved",IF(AND(A176&lt;&gt;B176,AF176&gt;=90,M176="Achieved",P176="Achieved"),"Not directly admitted by this team, but achieved criteria at previous team, and achieved 90% of stay on SU whilst at this team",IF(AF176="ICU/CCU/HDU","Admitted to ICU/CCU/HDU",IF(AF176="Died same day as arrival",AF176,IF(AND(AF176&lt;90,M176="Not achieved",P176="Not achieved"),"Not achieved as not direct to SU within 4h, not seen by a consultant within 14h, and less than 90% of stay on SU",IF(AND(AF176&lt;90,M176="Not achieved",P176="Achieved"),"Not achieved as not direct to SU within 4h and less than 90% of stay on SU",IF(AND(AF176&lt;90,M176="Achieved",P176="Not achieved"),"Not achieved as not seen by a consultant within 14h and less than 90% of stay on SU",IF(AND(AF176&gt;=90,M176="Not achieved",P176="Not achieved"),"Not achieved as not direct to SU within 4h and not seen by a consultant within 14h",IF(AND(AF176&gt;=90,M176="Achieved",P176="Not achieved"),"Not achieved as not seen by a consultant within 14h",IF(AF176&lt;90,"Not achieved as less than 90% of stay on SU","Not achieved as not direct to SU within 4h"))))))))))))))</f>
        <v/>
      </c>
    </row>
    <row r="177" spans="1:33" ht="15" customHeight="1" x14ac:dyDescent="0.25">
      <c r="A177" s="89" t="str">
        <f>IF('Paste Data Here - Export'!A177="","",'Paste Data Here - Export'!A177)</f>
        <v/>
      </c>
      <c r="B177" s="90" t="str">
        <f>IF('Paste Data Here - Export'!B177="","",'Paste Data Here - Export'!B177)</f>
        <v/>
      </c>
      <c r="C177" s="91" t="str">
        <f>IF('Paste Data Here - Export'!AR177="Y",'Paste Data Here - Export'!AS177,IF('Paste Data Here - Export'!C177="","",'Paste Data Here - Export'!BA177))</f>
        <v/>
      </c>
      <c r="D177" s="103" t="str">
        <f>IF(B177="","",IF('Paste Data Here - Export'!A177 ='Paste Data Here - Export'!B177, "Yes", "No"))</f>
        <v/>
      </c>
      <c r="E177" s="103" t="str">
        <f>IF(A177="","",IF(AND('Paste Data Here - Export'!P177="",'Paste Data Here - Export'!Q177&lt;&gt;""),"Yes","No"))</f>
        <v/>
      </c>
      <c r="F177" s="104" t="str">
        <f>IF('Paste Data Here - Export'!A177='Paste Data Here - Export'!B177,C177,IF(W177="No","",IF(E177="Yes","6 Month Transfer",'Paste Data Here - Export'!HP177)))</f>
        <v/>
      </c>
      <c r="G177" s="92" t="str">
        <f>IF(B177="","",IF(OR('Paste Data Here - Export'!KB177="Y",'Paste Data Here - Export'!GE177="Y"),"Yes","No"))</f>
        <v/>
      </c>
      <c r="H177" s="93" t="str">
        <f t="shared" si="25"/>
        <v/>
      </c>
      <c r="I177" s="93" t="str">
        <f t="shared" si="26"/>
        <v/>
      </c>
      <c r="J177" s="93" t="str">
        <f t="shared" si="27"/>
        <v/>
      </c>
      <c r="K177" s="125" t="str">
        <f>IF(OR(C177="",'Paste Data Here - Export'!BD177=""),"",1440*('Paste Data Here - Export'!BD177-C177))</f>
        <v/>
      </c>
      <c r="L177" s="93" t="str">
        <f t="shared" si="28"/>
        <v/>
      </c>
      <c r="M177" s="93" t="str">
        <f>IF(AND(L177="Yes",'Paste Data Here - Export'!BC177="SU",'Paste Data Here - Export'!EJ177&lt;&gt;"Y"),"Achieved",IF('Paste Data Here - Export'!EJ177="Y","Not applicable",(IF(AND('Patient level info'!L177="No",'Paste Data Here - Export'!BC177="SU"),"Not achieved",IF('Paste Data Here - Export'!BC177="ICH","Not applicable",IF(OR('Paste Data Here - Export'!BC177="O",'Paste Data Here - Export'!BC177="MAC"),"Not achieved",""))))))</f>
        <v/>
      </c>
      <c r="N177" s="142" t="str">
        <f>IF(B177="","",IF(OR('Paste Data Here - Export'!GN177="PERS",'Paste Data Here - Export'!GN177="TELEM"),'Paste Data Here - Export'!GK177,IF('Paste Data Here - Export'!GO177="","Not seen in person",'Paste Data Here - Export'!GO177)))</f>
        <v/>
      </c>
      <c r="O177" s="125" t="str">
        <f t="shared" si="29"/>
        <v/>
      </c>
      <c r="P177" s="126" t="str">
        <f t="shared" si="30"/>
        <v/>
      </c>
      <c r="Q177" s="95" t="str">
        <f>IF('Paste Data Here - Export'!CR177=TRUE, "Not imaged",IF('Paste Data Here - Export'!AR177="Y","Inpatient stroke",IF('Paste Data Here - Export'!BA177="","",IF('Paste Data Here - Export'!CR177="TRUE","",1440*('Paste Data Here - Export'!CP177-'Paste Data Here - Export'!BA177)))))</f>
        <v/>
      </c>
      <c r="R177" s="95" t="str">
        <f>IF('Paste Data Here - Export'!CR177=TRUE,"Not imaged",IF(OR(C177="",'Paste Data Here - Export'!CP177=""),"",1440*('Paste Data Here - Export'!CP177-C177)))</f>
        <v/>
      </c>
      <c r="S177" s="93" t="str">
        <f>IF(R177&lt;60.5,"Yes",IF('Paste Data Here - Export'!C177="","","No"))</f>
        <v/>
      </c>
      <c r="T177" s="93" t="str">
        <f t="shared" si="22"/>
        <v/>
      </c>
      <c r="U177" s="94" t="str">
        <f>IF(OR(C177="",'Paste Data Here - Export'!DF177=""),"",1440*('Paste Data Here - Export'!DF177-C177))</f>
        <v/>
      </c>
      <c r="V177" s="96" t="str">
        <f t="shared" si="31"/>
        <v/>
      </c>
      <c r="W177" s="97" t="str">
        <f>IF(B177="","",IF('Paste Data Here - Export'!KI177=TRUE,"Yes",IF('Paste Data Here - Export'!L177="","No","Yes")))</f>
        <v/>
      </c>
      <c r="X177" s="98" t="str">
        <f>IF(E177="Yes","6 Month Transfer",IF(AND(W177="Yes",'Paste Data Here - Export'!KM177="D"),"No",IF('Patient level info'!W177="Yes","Yes","")))</f>
        <v/>
      </c>
      <c r="Y177" s="91" t="str">
        <f t="shared" si="23"/>
        <v/>
      </c>
      <c r="Z177" s="99" t="str">
        <f>IF('Paste Data Here - Export'!KQ177="","",IF('Paste Data Here - Export'!KO177="","",'Paste Data Here - Export'!KN177-'Paste Data Here - Export'!KQ177))</f>
        <v/>
      </c>
      <c r="AA177" s="91" t="str">
        <f>IF(AND(W177="Yes",'Paste Data Here - Export'!KM177="D",'Paste Data Here - Export'!KO177="Y"),'Paste Data Here - Export'!KN177+'Patient level info'!AA$3,IF(AND(W177="Yes",'Paste Data Here - Export'!KM177="D",Z177&lt;0),'Paste Data Here - Export'!KQ177,IF(AND(W177="Yes",'Paste Data Here - Export'!KM177="D"),'Paste Data Here - Export'!KN177,IF(X177="Yes",'Paste Data Here - Export'!KS177,""))))</f>
        <v/>
      </c>
      <c r="AB177" s="100" t="str">
        <f>IF(W177="No","",IF('Paste Data Here - Export'!HS177="","",IF('Paste Data Here - Export'!KO177="Y",'Patient level info'!AA177-'Paste Data Here - Export'!HS177,'Paste Data Here - Export'!KQ177-'Paste Data Here - Export'!HS177)))</f>
        <v/>
      </c>
      <c r="AC177" s="100" t="str">
        <f>IF(E177="Yes","",IF(BPT!C177="Record transferred to this team",AA177-C177-(1/6),""))</f>
        <v/>
      </c>
      <c r="AD177" s="100" t="str">
        <f t="shared" si="24"/>
        <v/>
      </c>
      <c r="AE177" s="100" t="str">
        <f t="shared" si="32"/>
        <v/>
      </c>
      <c r="AF177" s="101" t="str">
        <f>IF(AE177="","",IF(Y177="Died same day","Died same day as arrival",IF(AB177="","Did not stay on SU",IF('Paste Data Here - Export'!HR177="ICH","ICU/CCU/HDU",IF(AB177&gt;AE177,100,100*AB177/AE177)))))</f>
        <v/>
      </c>
      <c r="AG177" s="82" t="str">
        <f>IF(E177="Yes","6 Month Transfer",IF(W177="No","Not locked to discharge/transfer",IF(AF177="Did not stay on SU","Not achieved as did not stay on SU",IF('Patient level info'!A177="","",IF(AND(A177=B177,M177="Achieved",P177="Achieved",AF177&gt;=90,AF177&lt;&gt;"Died same day as arrival"),"Achieved",IF(AND(A177&lt;&gt;B177,AF177&gt;=90,M177="Achieved",P177="Achieved"),"Not directly admitted by this team, but achieved criteria at previous team, and achieved 90% of stay on SU whilst at this team",IF(AF177="ICU/CCU/HDU","Admitted to ICU/CCU/HDU",IF(AF177="Died same day as arrival",AF177,IF(AND(AF177&lt;90,M177="Not achieved",P177="Not achieved"),"Not achieved as not direct to SU within 4h, not seen by a consultant within 14h, and less than 90% of stay on SU",IF(AND(AF177&lt;90,M177="Not achieved",P177="Achieved"),"Not achieved as not direct to SU within 4h and less than 90% of stay on SU",IF(AND(AF177&lt;90,M177="Achieved",P177="Not achieved"),"Not achieved as not seen by a consultant within 14h and less than 90% of stay on SU",IF(AND(AF177&gt;=90,M177="Not achieved",P177="Not achieved"),"Not achieved as not direct to SU within 4h and not seen by a consultant within 14h",IF(AND(AF177&gt;=90,M177="Achieved",P177="Not achieved"),"Not achieved as not seen by a consultant within 14h",IF(AF177&lt;90,"Not achieved as less than 90% of stay on SU","Not achieved as not direct to SU within 4h"))))))))))))))</f>
        <v/>
      </c>
    </row>
    <row r="178" spans="1:33" ht="15" customHeight="1" x14ac:dyDescent="0.25">
      <c r="A178" s="89" t="str">
        <f>IF('Paste Data Here - Export'!A178="","",'Paste Data Here - Export'!A178)</f>
        <v/>
      </c>
      <c r="B178" s="90" t="str">
        <f>IF('Paste Data Here - Export'!B178="","",'Paste Data Here - Export'!B178)</f>
        <v/>
      </c>
      <c r="C178" s="91" t="str">
        <f>IF('Paste Data Here - Export'!AR178="Y",'Paste Data Here - Export'!AS178,IF('Paste Data Here - Export'!C178="","",'Paste Data Here - Export'!BA178))</f>
        <v/>
      </c>
      <c r="D178" s="103" t="str">
        <f>IF(B178="","",IF('Paste Data Here - Export'!A178 ='Paste Data Here - Export'!B178, "Yes", "No"))</f>
        <v/>
      </c>
      <c r="E178" s="103" t="str">
        <f>IF(A178="","",IF(AND('Paste Data Here - Export'!P178="",'Paste Data Here - Export'!Q178&lt;&gt;""),"Yes","No"))</f>
        <v/>
      </c>
      <c r="F178" s="104" t="str">
        <f>IF('Paste Data Here - Export'!A178='Paste Data Here - Export'!B178,C178,IF(W178="No","",IF(E178="Yes","6 Month Transfer",'Paste Data Here - Export'!HP178)))</f>
        <v/>
      </c>
      <c r="G178" s="92" t="str">
        <f>IF(B178="","",IF(OR('Paste Data Here - Export'!KB178="Y",'Paste Data Here - Export'!GE178="Y"),"Yes","No"))</f>
        <v/>
      </c>
      <c r="H178" s="93" t="str">
        <f t="shared" si="25"/>
        <v/>
      </c>
      <c r="I178" s="93" t="str">
        <f t="shared" si="26"/>
        <v/>
      </c>
      <c r="J178" s="93" t="str">
        <f t="shared" si="27"/>
        <v/>
      </c>
      <c r="K178" s="125" t="str">
        <f>IF(OR(C178="",'Paste Data Here - Export'!BD178=""),"",1440*('Paste Data Here - Export'!BD178-C178))</f>
        <v/>
      </c>
      <c r="L178" s="93" t="str">
        <f t="shared" si="28"/>
        <v/>
      </c>
      <c r="M178" s="93" t="str">
        <f>IF(AND(L178="Yes",'Paste Data Here - Export'!BC178="SU",'Paste Data Here - Export'!EJ178&lt;&gt;"Y"),"Achieved",IF('Paste Data Here - Export'!EJ178="Y","Not applicable",(IF(AND('Patient level info'!L178="No",'Paste Data Here - Export'!BC178="SU"),"Not achieved",IF('Paste Data Here - Export'!BC178="ICH","Not applicable",IF(OR('Paste Data Here - Export'!BC178="O",'Paste Data Here - Export'!BC178="MAC"),"Not achieved",""))))))</f>
        <v/>
      </c>
      <c r="N178" s="142" t="str">
        <f>IF(B178="","",IF(OR('Paste Data Here - Export'!GN178="PERS",'Paste Data Here - Export'!GN178="TELEM"),'Paste Data Here - Export'!GK178,IF('Paste Data Here - Export'!GO178="","Not seen in person",'Paste Data Here - Export'!GO178)))</f>
        <v/>
      </c>
      <c r="O178" s="125" t="str">
        <f t="shared" si="29"/>
        <v/>
      </c>
      <c r="P178" s="126" t="str">
        <f t="shared" si="30"/>
        <v/>
      </c>
      <c r="Q178" s="95" t="str">
        <f>IF('Paste Data Here - Export'!CR178=TRUE, "Not imaged",IF('Paste Data Here - Export'!AR178="Y","Inpatient stroke",IF('Paste Data Here - Export'!BA178="","",IF('Paste Data Here - Export'!CR178="TRUE","",1440*('Paste Data Here - Export'!CP178-'Paste Data Here - Export'!BA178)))))</f>
        <v/>
      </c>
      <c r="R178" s="95" t="str">
        <f>IF('Paste Data Here - Export'!CR178=TRUE,"Not imaged",IF(OR(C178="",'Paste Data Here - Export'!CP178=""),"",1440*('Paste Data Here - Export'!CP178-C178)))</f>
        <v/>
      </c>
      <c r="S178" s="93" t="str">
        <f>IF(R178&lt;60.5,"Yes",IF('Paste Data Here - Export'!C178="","","No"))</f>
        <v/>
      </c>
      <c r="T178" s="93" t="str">
        <f t="shared" si="22"/>
        <v/>
      </c>
      <c r="U178" s="94" t="str">
        <f>IF(OR(C178="",'Paste Data Here - Export'!DF178=""),"",1440*('Paste Data Here - Export'!DF178-C178))</f>
        <v/>
      </c>
      <c r="V178" s="96" t="str">
        <f t="shared" si="31"/>
        <v/>
      </c>
      <c r="W178" s="97" t="str">
        <f>IF(B178="","",IF('Paste Data Here - Export'!KI178=TRUE,"Yes",IF('Paste Data Here - Export'!L178="","No","Yes")))</f>
        <v/>
      </c>
      <c r="X178" s="98" t="str">
        <f>IF(E178="Yes","6 Month Transfer",IF(AND(W178="Yes",'Paste Data Here - Export'!KM178="D"),"No",IF('Patient level info'!W178="Yes","Yes","")))</f>
        <v/>
      </c>
      <c r="Y178" s="91" t="str">
        <f t="shared" si="23"/>
        <v/>
      </c>
      <c r="Z178" s="99" t="str">
        <f>IF('Paste Data Here - Export'!KQ178="","",IF('Paste Data Here - Export'!KO178="","",'Paste Data Here - Export'!KN178-'Paste Data Here - Export'!KQ178))</f>
        <v/>
      </c>
      <c r="AA178" s="91" t="str">
        <f>IF(AND(W178="Yes",'Paste Data Here - Export'!KM178="D",'Paste Data Here - Export'!KO178="Y"),'Paste Data Here - Export'!KN178+'Patient level info'!AA$3,IF(AND(W178="Yes",'Paste Data Here - Export'!KM178="D",Z178&lt;0),'Paste Data Here - Export'!KQ178,IF(AND(W178="Yes",'Paste Data Here - Export'!KM178="D"),'Paste Data Here - Export'!KN178,IF(X178="Yes",'Paste Data Here - Export'!KS178,""))))</f>
        <v/>
      </c>
      <c r="AB178" s="100" t="str">
        <f>IF(W178="No","",IF('Paste Data Here - Export'!HS178="","",IF('Paste Data Here - Export'!KO178="Y",'Patient level info'!AA178-'Paste Data Here - Export'!HS178,'Paste Data Here - Export'!KQ178-'Paste Data Here - Export'!HS178)))</f>
        <v/>
      </c>
      <c r="AC178" s="100" t="str">
        <f>IF(E178="Yes","",IF(BPT!C178="Record transferred to this team",AA178-C178-(1/6),""))</f>
        <v/>
      </c>
      <c r="AD178" s="100" t="str">
        <f t="shared" si="24"/>
        <v/>
      </c>
      <c r="AE178" s="100" t="str">
        <f t="shared" si="32"/>
        <v/>
      </c>
      <c r="AF178" s="101" t="str">
        <f>IF(AE178="","",IF(Y178="Died same day","Died same day as arrival",IF(AB178="","Did not stay on SU",IF('Paste Data Here - Export'!HR178="ICH","ICU/CCU/HDU",IF(AB178&gt;AE178,100,100*AB178/AE178)))))</f>
        <v/>
      </c>
      <c r="AG178" s="82" t="str">
        <f>IF(E178="Yes","6 Month Transfer",IF(W178="No","Not locked to discharge/transfer",IF(AF178="Did not stay on SU","Not achieved as did not stay on SU",IF('Patient level info'!A178="","",IF(AND(A178=B178,M178="Achieved",P178="Achieved",AF178&gt;=90,AF178&lt;&gt;"Died same day as arrival"),"Achieved",IF(AND(A178&lt;&gt;B178,AF178&gt;=90,M178="Achieved",P178="Achieved"),"Not directly admitted by this team, but achieved criteria at previous team, and achieved 90% of stay on SU whilst at this team",IF(AF178="ICU/CCU/HDU","Admitted to ICU/CCU/HDU",IF(AF178="Died same day as arrival",AF178,IF(AND(AF178&lt;90,M178="Not achieved",P178="Not achieved"),"Not achieved as not direct to SU within 4h, not seen by a consultant within 14h, and less than 90% of stay on SU",IF(AND(AF178&lt;90,M178="Not achieved",P178="Achieved"),"Not achieved as not direct to SU within 4h and less than 90% of stay on SU",IF(AND(AF178&lt;90,M178="Achieved",P178="Not achieved"),"Not achieved as not seen by a consultant within 14h and less than 90% of stay on SU",IF(AND(AF178&gt;=90,M178="Not achieved",P178="Not achieved"),"Not achieved as not direct to SU within 4h and not seen by a consultant within 14h",IF(AND(AF178&gt;=90,M178="Achieved",P178="Not achieved"),"Not achieved as not seen by a consultant within 14h",IF(AF178&lt;90,"Not achieved as less than 90% of stay on SU","Not achieved as not direct to SU within 4h"))))))))))))))</f>
        <v/>
      </c>
    </row>
    <row r="179" spans="1:33" ht="15" customHeight="1" x14ac:dyDescent="0.25">
      <c r="A179" s="89" t="str">
        <f>IF('Paste Data Here - Export'!A179="","",'Paste Data Here - Export'!A179)</f>
        <v/>
      </c>
      <c r="B179" s="90" t="str">
        <f>IF('Paste Data Here - Export'!B179="","",'Paste Data Here - Export'!B179)</f>
        <v/>
      </c>
      <c r="C179" s="91" t="str">
        <f>IF('Paste Data Here - Export'!AR179="Y",'Paste Data Here - Export'!AS179,IF('Paste Data Here - Export'!C179="","",'Paste Data Here - Export'!BA179))</f>
        <v/>
      </c>
      <c r="D179" s="103" t="str">
        <f>IF(B179="","",IF('Paste Data Here - Export'!A179 ='Paste Data Here - Export'!B179, "Yes", "No"))</f>
        <v/>
      </c>
      <c r="E179" s="103" t="str">
        <f>IF(A179="","",IF(AND('Paste Data Here - Export'!P179="",'Paste Data Here - Export'!Q179&lt;&gt;""),"Yes","No"))</f>
        <v/>
      </c>
      <c r="F179" s="104" t="str">
        <f>IF('Paste Data Here - Export'!A179='Paste Data Here - Export'!B179,C179,IF(W179="No","",IF(E179="Yes","6 Month Transfer",'Paste Data Here - Export'!HP179)))</f>
        <v/>
      </c>
      <c r="G179" s="92" t="str">
        <f>IF(B179="","",IF(OR('Paste Data Here - Export'!KB179="Y",'Paste Data Here - Export'!GE179="Y"),"Yes","No"))</f>
        <v/>
      </c>
      <c r="H179" s="93" t="str">
        <f t="shared" si="25"/>
        <v/>
      </c>
      <c r="I179" s="93" t="str">
        <f t="shared" si="26"/>
        <v/>
      </c>
      <c r="J179" s="93" t="str">
        <f t="shared" si="27"/>
        <v/>
      </c>
      <c r="K179" s="125" t="str">
        <f>IF(OR(C179="",'Paste Data Here - Export'!BD179=""),"",1440*('Paste Data Here - Export'!BD179-C179))</f>
        <v/>
      </c>
      <c r="L179" s="93" t="str">
        <f t="shared" si="28"/>
        <v/>
      </c>
      <c r="M179" s="93" t="str">
        <f>IF(AND(L179="Yes",'Paste Data Here - Export'!BC179="SU",'Paste Data Here - Export'!EJ179&lt;&gt;"Y"),"Achieved",IF('Paste Data Here - Export'!EJ179="Y","Not applicable",(IF(AND('Patient level info'!L179="No",'Paste Data Here - Export'!BC179="SU"),"Not achieved",IF('Paste Data Here - Export'!BC179="ICH","Not applicable",IF(OR('Paste Data Here - Export'!BC179="O",'Paste Data Here - Export'!BC179="MAC"),"Not achieved",""))))))</f>
        <v/>
      </c>
      <c r="N179" s="142" t="str">
        <f>IF(B179="","",IF(OR('Paste Data Here - Export'!GN179="PERS",'Paste Data Here - Export'!GN179="TELEM"),'Paste Data Here - Export'!GK179,IF('Paste Data Here - Export'!GO179="","Not seen in person",'Paste Data Here - Export'!GO179)))</f>
        <v/>
      </c>
      <c r="O179" s="125" t="str">
        <f t="shared" si="29"/>
        <v/>
      </c>
      <c r="P179" s="126" t="str">
        <f t="shared" si="30"/>
        <v/>
      </c>
      <c r="Q179" s="95" t="str">
        <f>IF('Paste Data Here - Export'!CR179=TRUE, "Not imaged",IF('Paste Data Here - Export'!AR179="Y","Inpatient stroke",IF('Paste Data Here - Export'!BA179="","",IF('Paste Data Here - Export'!CR179="TRUE","",1440*('Paste Data Here - Export'!CP179-'Paste Data Here - Export'!BA179)))))</f>
        <v/>
      </c>
      <c r="R179" s="95" t="str">
        <f>IF('Paste Data Here - Export'!CR179=TRUE,"Not imaged",IF(OR(C179="",'Paste Data Here - Export'!CP179=""),"",1440*('Paste Data Here - Export'!CP179-C179)))</f>
        <v/>
      </c>
      <c r="S179" s="93" t="str">
        <f>IF(R179&lt;60.5,"Yes",IF('Paste Data Here - Export'!C179="","","No"))</f>
        <v/>
      </c>
      <c r="T179" s="93" t="str">
        <f t="shared" si="22"/>
        <v/>
      </c>
      <c r="U179" s="94" t="str">
        <f>IF(OR(C179="",'Paste Data Here - Export'!DF179=""),"",1440*('Paste Data Here - Export'!DF179-C179))</f>
        <v/>
      </c>
      <c r="V179" s="96" t="str">
        <f t="shared" si="31"/>
        <v/>
      </c>
      <c r="W179" s="97" t="str">
        <f>IF(B179="","",IF('Paste Data Here - Export'!KI179=TRUE,"Yes",IF('Paste Data Here - Export'!L179="","No","Yes")))</f>
        <v/>
      </c>
      <c r="X179" s="98" t="str">
        <f>IF(E179="Yes","6 Month Transfer",IF(AND(W179="Yes",'Paste Data Here - Export'!KM179="D"),"No",IF('Patient level info'!W179="Yes","Yes","")))</f>
        <v/>
      </c>
      <c r="Y179" s="91" t="str">
        <f t="shared" si="23"/>
        <v/>
      </c>
      <c r="Z179" s="99" t="str">
        <f>IF('Paste Data Here - Export'!KQ179="","",IF('Paste Data Here - Export'!KO179="","",'Paste Data Here - Export'!KN179-'Paste Data Here - Export'!KQ179))</f>
        <v/>
      </c>
      <c r="AA179" s="91" t="str">
        <f>IF(AND(W179="Yes",'Paste Data Here - Export'!KM179="D",'Paste Data Here - Export'!KO179="Y"),'Paste Data Here - Export'!KN179+'Patient level info'!AA$3,IF(AND(W179="Yes",'Paste Data Here - Export'!KM179="D",Z179&lt;0),'Paste Data Here - Export'!KQ179,IF(AND(W179="Yes",'Paste Data Here - Export'!KM179="D"),'Paste Data Here - Export'!KN179,IF(X179="Yes",'Paste Data Here - Export'!KS179,""))))</f>
        <v/>
      </c>
      <c r="AB179" s="100" t="str">
        <f>IF(W179="No","",IF('Paste Data Here - Export'!HS179="","",IF('Paste Data Here - Export'!KO179="Y",'Patient level info'!AA179-'Paste Data Here - Export'!HS179,'Paste Data Here - Export'!KQ179-'Paste Data Here - Export'!HS179)))</f>
        <v/>
      </c>
      <c r="AC179" s="100" t="str">
        <f>IF(E179="Yes","",IF(BPT!C179="Record transferred to this team",AA179-C179-(1/6),""))</f>
        <v/>
      </c>
      <c r="AD179" s="100" t="str">
        <f t="shared" si="24"/>
        <v/>
      </c>
      <c r="AE179" s="100" t="str">
        <f t="shared" si="32"/>
        <v/>
      </c>
      <c r="AF179" s="101" t="str">
        <f>IF(AE179="","",IF(Y179="Died same day","Died same day as arrival",IF(AB179="","Did not stay on SU",IF('Paste Data Here - Export'!HR179="ICH","ICU/CCU/HDU",IF(AB179&gt;AE179,100,100*AB179/AE179)))))</f>
        <v/>
      </c>
      <c r="AG179" s="82" t="str">
        <f>IF(E179="Yes","6 Month Transfer",IF(W179="No","Not locked to discharge/transfer",IF(AF179="Did not stay on SU","Not achieved as did not stay on SU",IF('Patient level info'!A179="","",IF(AND(A179=B179,M179="Achieved",P179="Achieved",AF179&gt;=90,AF179&lt;&gt;"Died same day as arrival"),"Achieved",IF(AND(A179&lt;&gt;B179,AF179&gt;=90,M179="Achieved",P179="Achieved"),"Not directly admitted by this team, but achieved criteria at previous team, and achieved 90% of stay on SU whilst at this team",IF(AF179="ICU/CCU/HDU","Admitted to ICU/CCU/HDU",IF(AF179="Died same day as arrival",AF179,IF(AND(AF179&lt;90,M179="Not achieved",P179="Not achieved"),"Not achieved as not direct to SU within 4h, not seen by a consultant within 14h, and less than 90% of stay on SU",IF(AND(AF179&lt;90,M179="Not achieved",P179="Achieved"),"Not achieved as not direct to SU within 4h and less than 90% of stay on SU",IF(AND(AF179&lt;90,M179="Achieved",P179="Not achieved"),"Not achieved as not seen by a consultant within 14h and less than 90% of stay on SU",IF(AND(AF179&gt;=90,M179="Not achieved",P179="Not achieved"),"Not achieved as not direct to SU within 4h and not seen by a consultant within 14h",IF(AND(AF179&gt;=90,M179="Achieved",P179="Not achieved"),"Not achieved as not seen by a consultant within 14h",IF(AF179&lt;90,"Not achieved as less than 90% of stay on SU","Not achieved as not direct to SU within 4h"))))))))))))))</f>
        <v/>
      </c>
    </row>
    <row r="180" spans="1:33" ht="15" customHeight="1" x14ac:dyDescent="0.25">
      <c r="A180" s="89" t="str">
        <f>IF('Paste Data Here - Export'!A180="","",'Paste Data Here - Export'!A180)</f>
        <v/>
      </c>
      <c r="B180" s="90" t="str">
        <f>IF('Paste Data Here - Export'!B180="","",'Paste Data Here - Export'!B180)</f>
        <v/>
      </c>
      <c r="C180" s="91" t="str">
        <f>IF('Paste Data Here - Export'!AR180="Y",'Paste Data Here - Export'!AS180,IF('Paste Data Here - Export'!C180="","",'Paste Data Here - Export'!BA180))</f>
        <v/>
      </c>
      <c r="D180" s="103" t="str">
        <f>IF(B180="","",IF('Paste Data Here - Export'!A180 ='Paste Data Here - Export'!B180, "Yes", "No"))</f>
        <v/>
      </c>
      <c r="E180" s="103" t="str">
        <f>IF(A180="","",IF(AND('Paste Data Here - Export'!P180="",'Paste Data Here - Export'!Q180&lt;&gt;""),"Yes","No"))</f>
        <v/>
      </c>
      <c r="F180" s="104" t="str">
        <f>IF('Paste Data Here - Export'!A180='Paste Data Here - Export'!B180,C180,IF(W180="No","",IF(E180="Yes","6 Month Transfer",'Paste Data Here - Export'!HP180)))</f>
        <v/>
      </c>
      <c r="G180" s="92" t="str">
        <f>IF(B180="","",IF(OR('Paste Data Here - Export'!KB180="Y",'Paste Data Here - Export'!GE180="Y"),"Yes","No"))</f>
        <v/>
      </c>
      <c r="H180" s="93" t="str">
        <f t="shared" si="25"/>
        <v/>
      </c>
      <c r="I180" s="93" t="str">
        <f t="shared" si="26"/>
        <v/>
      </c>
      <c r="J180" s="93" t="str">
        <f t="shared" si="27"/>
        <v/>
      </c>
      <c r="K180" s="125" t="str">
        <f>IF(OR(C180="",'Paste Data Here - Export'!BD180=""),"",1440*('Paste Data Here - Export'!BD180-C180))</f>
        <v/>
      </c>
      <c r="L180" s="93" t="str">
        <f t="shared" si="28"/>
        <v/>
      </c>
      <c r="M180" s="93" t="str">
        <f>IF(AND(L180="Yes",'Paste Data Here - Export'!BC180="SU",'Paste Data Here - Export'!EJ180&lt;&gt;"Y"),"Achieved",IF('Paste Data Here - Export'!EJ180="Y","Not applicable",(IF(AND('Patient level info'!L180="No",'Paste Data Here - Export'!BC180="SU"),"Not achieved",IF('Paste Data Here - Export'!BC180="ICH","Not applicable",IF(OR('Paste Data Here - Export'!BC180="O",'Paste Data Here - Export'!BC180="MAC"),"Not achieved",""))))))</f>
        <v/>
      </c>
      <c r="N180" s="142" t="str">
        <f>IF(B180="","",IF(OR('Paste Data Here - Export'!GN180="PERS",'Paste Data Here - Export'!GN180="TELEM"),'Paste Data Here - Export'!GK180,IF('Paste Data Here - Export'!GO180="","Not seen in person",'Paste Data Here - Export'!GO180)))</f>
        <v/>
      </c>
      <c r="O180" s="125" t="str">
        <f t="shared" si="29"/>
        <v/>
      </c>
      <c r="P180" s="126" t="str">
        <f t="shared" si="30"/>
        <v/>
      </c>
      <c r="Q180" s="95" t="str">
        <f>IF('Paste Data Here - Export'!CR180=TRUE, "Not imaged",IF('Paste Data Here - Export'!AR180="Y","Inpatient stroke",IF('Paste Data Here - Export'!BA180="","",IF('Paste Data Here - Export'!CR180="TRUE","",1440*('Paste Data Here - Export'!CP180-'Paste Data Here - Export'!BA180)))))</f>
        <v/>
      </c>
      <c r="R180" s="95" t="str">
        <f>IF('Paste Data Here - Export'!CR180=TRUE,"Not imaged",IF(OR(C180="",'Paste Data Here - Export'!CP180=""),"",1440*('Paste Data Here - Export'!CP180-C180)))</f>
        <v/>
      </c>
      <c r="S180" s="93" t="str">
        <f>IF(R180&lt;60.5,"Yes",IF('Paste Data Here - Export'!C180="","","No"))</f>
        <v/>
      </c>
      <c r="T180" s="93" t="str">
        <f t="shared" si="22"/>
        <v/>
      </c>
      <c r="U180" s="94" t="str">
        <f>IF(OR(C180="",'Paste Data Here - Export'!DF180=""),"",1440*('Paste Data Here - Export'!DF180-C180))</f>
        <v/>
      </c>
      <c r="V180" s="96" t="str">
        <f t="shared" si="31"/>
        <v/>
      </c>
      <c r="W180" s="97" t="str">
        <f>IF(B180="","",IF('Paste Data Here - Export'!KI180=TRUE,"Yes",IF('Paste Data Here - Export'!L180="","No","Yes")))</f>
        <v/>
      </c>
      <c r="X180" s="98" t="str">
        <f>IF(E180="Yes","6 Month Transfer",IF(AND(W180="Yes",'Paste Data Here - Export'!KM180="D"),"No",IF('Patient level info'!W180="Yes","Yes","")))</f>
        <v/>
      </c>
      <c r="Y180" s="91" t="str">
        <f t="shared" si="23"/>
        <v/>
      </c>
      <c r="Z180" s="99" t="str">
        <f>IF('Paste Data Here - Export'!KQ180="","",IF('Paste Data Here - Export'!KO180="","",'Paste Data Here - Export'!KN180-'Paste Data Here - Export'!KQ180))</f>
        <v/>
      </c>
      <c r="AA180" s="91" t="str">
        <f>IF(AND(W180="Yes",'Paste Data Here - Export'!KM180="D",'Paste Data Here - Export'!KO180="Y"),'Paste Data Here - Export'!KN180+'Patient level info'!AA$3,IF(AND(W180="Yes",'Paste Data Here - Export'!KM180="D",Z180&lt;0),'Paste Data Here - Export'!KQ180,IF(AND(W180="Yes",'Paste Data Here - Export'!KM180="D"),'Paste Data Here - Export'!KN180,IF(X180="Yes",'Paste Data Here - Export'!KS180,""))))</f>
        <v/>
      </c>
      <c r="AB180" s="100" t="str">
        <f>IF(W180="No","",IF('Paste Data Here - Export'!HS180="","",IF('Paste Data Here - Export'!KO180="Y",'Patient level info'!AA180-'Paste Data Here - Export'!HS180,'Paste Data Here - Export'!KQ180-'Paste Data Here - Export'!HS180)))</f>
        <v/>
      </c>
      <c r="AC180" s="100" t="str">
        <f>IF(E180="Yes","",IF(BPT!C180="Record transferred to this team",AA180-C180-(1/6),""))</f>
        <v/>
      </c>
      <c r="AD180" s="100" t="str">
        <f t="shared" si="24"/>
        <v/>
      </c>
      <c r="AE180" s="100" t="str">
        <f t="shared" si="32"/>
        <v/>
      </c>
      <c r="AF180" s="101" t="str">
        <f>IF(AE180="","",IF(Y180="Died same day","Died same day as arrival",IF(AB180="","Did not stay on SU",IF('Paste Data Here - Export'!HR180="ICH","ICU/CCU/HDU",IF(AB180&gt;AE180,100,100*AB180/AE180)))))</f>
        <v/>
      </c>
      <c r="AG180" s="82" t="str">
        <f>IF(E180="Yes","6 Month Transfer",IF(W180="No","Not locked to discharge/transfer",IF(AF180="Did not stay on SU","Not achieved as did not stay on SU",IF('Patient level info'!A180="","",IF(AND(A180=B180,M180="Achieved",P180="Achieved",AF180&gt;=90,AF180&lt;&gt;"Died same day as arrival"),"Achieved",IF(AND(A180&lt;&gt;B180,AF180&gt;=90,M180="Achieved",P180="Achieved"),"Not directly admitted by this team, but achieved criteria at previous team, and achieved 90% of stay on SU whilst at this team",IF(AF180="ICU/CCU/HDU","Admitted to ICU/CCU/HDU",IF(AF180="Died same day as arrival",AF180,IF(AND(AF180&lt;90,M180="Not achieved",P180="Not achieved"),"Not achieved as not direct to SU within 4h, not seen by a consultant within 14h, and less than 90% of stay on SU",IF(AND(AF180&lt;90,M180="Not achieved",P180="Achieved"),"Not achieved as not direct to SU within 4h and less than 90% of stay on SU",IF(AND(AF180&lt;90,M180="Achieved",P180="Not achieved"),"Not achieved as not seen by a consultant within 14h and less than 90% of stay on SU",IF(AND(AF180&gt;=90,M180="Not achieved",P180="Not achieved"),"Not achieved as not direct to SU within 4h and not seen by a consultant within 14h",IF(AND(AF180&gt;=90,M180="Achieved",P180="Not achieved"),"Not achieved as not seen by a consultant within 14h",IF(AF180&lt;90,"Not achieved as less than 90% of stay on SU","Not achieved as not direct to SU within 4h"))))))))))))))</f>
        <v/>
      </c>
    </row>
    <row r="181" spans="1:33" ht="15" customHeight="1" x14ac:dyDescent="0.25">
      <c r="A181" s="89" t="str">
        <f>IF('Paste Data Here - Export'!A181="","",'Paste Data Here - Export'!A181)</f>
        <v/>
      </c>
      <c r="B181" s="90" t="str">
        <f>IF('Paste Data Here - Export'!B181="","",'Paste Data Here - Export'!B181)</f>
        <v/>
      </c>
      <c r="C181" s="91" t="str">
        <f>IF('Paste Data Here - Export'!AR181="Y",'Paste Data Here - Export'!AS181,IF('Paste Data Here - Export'!C181="","",'Paste Data Here - Export'!BA181))</f>
        <v/>
      </c>
      <c r="D181" s="103" t="str">
        <f>IF(B181="","",IF('Paste Data Here - Export'!A181 ='Paste Data Here - Export'!B181, "Yes", "No"))</f>
        <v/>
      </c>
      <c r="E181" s="103" t="str">
        <f>IF(A181="","",IF(AND('Paste Data Here - Export'!P181="",'Paste Data Here - Export'!Q181&lt;&gt;""),"Yes","No"))</f>
        <v/>
      </c>
      <c r="F181" s="104" t="str">
        <f>IF('Paste Data Here - Export'!A181='Paste Data Here - Export'!B181,C181,IF(W181="No","",IF(E181="Yes","6 Month Transfer",'Paste Data Here - Export'!HP181)))</f>
        <v/>
      </c>
      <c r="G181" s="92" t="str">
        <f>IF(B181="","",IF(OR('Paste Data Here - Export'!KB181="Y",'Paste Data Here - Export'!GE181="Y"),"Yes","No"))</f>
        <v/>
      </c>
      <c r="H181" s="93" t="str">
        <f t="shared" si="25"/>
        <v/>
      </c>
      <c r="I181" s="93" t="str">
        <f t="shared" si="26"/>
        <v/>
      </c>
      <c r="J181" s="93" t="str">
        <f t="shared" si="27"/>
        <v/>
      </c>
      <c r="K181" s="125" t="str">
        <f>IF(OR(C181="",'Paste Data Here - Export'!BD181=""),"",1440*('Paste Data Here - Export'!BD181-C181))</f>
        <v/>
      </c>
      <c r="L181" s="93" t="str">
        <f t="shared" si="28"/>
        <v/>
      </c>
      <c r="M181" s="93" t="str">
        <f>IF(AND(L181="Yes",'Paste Data Here - Export'!BC181="SU",'Paste Data Here - Export'!EJ181&lt;&gt;"Y"),"Achieved",IF('Paste Data Here - Export'!EJ181="Y","Not applicable",(IF(AND('Patient level info'!L181="No",'Paste Data Here - Export'!BC181="SU"),"Not achieved",IF('Paste Data Here - Export'!BC181="ICH","Not applicable",IF(OR('Paste Data Here - Export'!BC181="O",'Paste Data Here - Export'!BC181="MAC"),"Not achieved",""))))))</f>
        <v/>
      </c>
      <c r="N181" s="142" t="str">
        <f>IF(B181="","",IF(OR('Paste Data Here - Export'!GN181="PERS",'Paste Data Here - Export'!GN181="TELEM"),'Paste Data Here - Export'!GK181,IF('Paste Data Here - Export'!GO181="","Not seen in person",'Paste Data Here - Export'!GO181)))</f>
        <v/>
      </c>
      <c r="O181" s="125" t="str">
        <f t="shared" si="29"/>
        <v/>
      </c>
      <c r="P181" s="126" t="str">
        <f t="shared" si="30"/>
        <v/>
      </c>
      <c r="Q181" s="95" t="str">
        <f>IF('Paste Data Here - Export'!CR181=TRUE, "Not imaged",IF('Paste Data Here - Export'!AR181="Y","Inpatient stroke",IF('Paste Data Here - Export'!BA181="","",IF('Paste Data Here - Export'!CR181="TRUE","",1440*('Paste Data Here - Export'!CP181-'Paste Data Here - Export'!BA181)))))</f>
        <v/>
      </c>
      <c r="R181" s="95" t="str">
        <f>IF('Paste Data Here - Export'!CR181=TRUE,"Not imaged",IF(OR(C181="",'Paste Data Here - Export'!CP181=""),"",1440*('Paste Data Here - Export'!CP181-C181)))</f>
        <v/>
      </c>
      <c r="S181" s="93" t="str">
        <f>IF(R181&lt;60.5,"Yes",IF('Paste Data Here - Export'!C181="","","No"))</f>
        <v/>
      </c>
      <c r="T181" s="93" t="str">
        <f t="shared" si="22"/>
        <v/>
      </c>
      <c r="U181" s="94" t="str">
        <f>IF(OR(C181="",'Paste Data Here - Export'!DF181=""),"",1440*('Paste Data Here - Export'!DF181-C181))</f>
        <v/>
      </c>
      <c r="V181" s="96" t="str">
        <f t="shared" si="31"/>
        <v/>
      </c>
      <c r="W181" s="97" t="str">
        <f>IF(B181="","",IF('Paste Data Here - Export'!KI181=TRUE,"Yes",IF('Paste Data Here - Export'!L181="","No","Yes")))</f>
        <v/>
      </c>
      <c r="X181" s="98" t="str">
        <f>IF(E181="Yes","6 Month Transfer",IF(AND(W181="Yes",'Paste Data Here - Export'!KM181="D"),"No",IF('Patient level info'!W181="Yes","Yes","")))</f>
        <v/>
      </c>
      <c r="Y181" s="91" t="str">
        <f t="shared" si="23"/>
        <v/>
      </c>
      <c r="Z181" s="99" t="str">
        <f>IF('Paste Data Here - Export'!KQ181="","",IF('Paste Data Here - Export'!KO181="","",'Paste Data Here - Export'!KN181-'Paste Data Here - Export'!KQ181))</f>
        <v/>
      </c>
      <c r="AA181" s="91" t="str">
        <f>IF(AND(W181="Yes",'Paste Data Here - Export'!KM181="D",'Paste Data Here - Export'!KO181="Y"),'Paste Data Here - Export'!KN181+'Patient level info'!AA$3,IF(AND(W181="Yes",'Paste Data Here - Export'!KM181="D",Z181&lt;0),'Paste Data Here - Export'!KQ181,IF(AND(W181="Yes",'Paste Data Here - Export'!KM181="D"),'Paste Data Here - Export'!KN181,IF(X181="Yes",'Paste Data Here - Export'!KS181,""))))</f>
        <v/>
      </c>
      <c r="AB181" s="100" t="str">
        <f>IF(W181="No","",IF('Paste Data Here - Export'!HS181="","",IF('Paste Data Here - Export'!KO181="Y",'Patient level info'!AA181-'Paste Data Here - Export'!HS181,'Paste Data Here - Export'!KQ181-'Paste Data Here - Export'!HS181)))</f>
        <v/>
      </c>
      <c r="AC181" s="100" t="str">
        <f>IF(E181="Yes","",IF(BPT!C181="Record transferred to this team",AA181-C181-(1/6),""))</f>
        <v/>
      </c>
      <c r="AD181" s="100" t="str">
        <f t="shared" si="24"/>
        <v/>
      </c>
      <c r="AE181" s="100" t="str">
        <f t="shared" si="32"/>
        <v/>
      </c>
      <c r="AF181" s="101" t="str">
        <f>IF(AE181="","",IF(Y181="Died same day","Died same day as arrival",IF(AB181="","Did not stay on SU",IF('Paste Data Here - Export'!HR181="ICH","ICU/CCU/HDU",IF(AB181&gt;AE181,100,100*AB181/AE181)))))</f>
        <v/>
      </c>
      <c r="AG181" s="82" t="str">
        <f>IF(E181="Yes","6 Month Transfer",IF(W181="No","Not locked to discharge/transfer",IF(AF181="Did not stay on SU","Not achieved as did not stay on SU",IF('Patient level info'!A181="","",IF(AND(A181=B181,M181="Achieved",P181="Achieved",AF181&gt;=90,AF181&lt;&gt;"Died same day as arrival"),"Achieved",IF(AND(A181&lt;&gt;B181,AF181&gt;=90,M181="Achieved",P181="Achieved"),"Not directly admitted by this team, but achieved criteria at previous team, and achieved 90% of stay on SU whilst at this team",IF(AF181="ICU/CCU/HDU","Admitted to ICU/CCU/HDU",IF(AF181="Died same day as arrival",AF181,IF(AND(AF181&lt;90,M181="Not achieved",P181="Not achieved"),"Not achieved as not direct to SU within 4h, not seen by a consultant within 14h, and less than 90% of stay on SU",IF(AND(AF181&lt;90,M181="Not achieved",P181="Achieved"),"Not achieved as not direct to SU within 4h and less than 90% of stay on SU",IF(AND(AF181&lt;90,M181="Achieved",P181="Not achieved"),"Not achieved as not seen by a consultant within 14h and less than 90% of stay on SU",IF(AND(AF181&gt;=90,M181="Not achieved",P181="Not achieved"),"Not achieved as not direct to SU within 4h and not seen by a consultant within 14h",IF(AND(AF181&gt;=90,M181="Achieved",P181="Not achieved"),"Not achieved as not seen by a consultant within 14h",IF(AF181&lt;90,"Not achieved as less than 90% of stay on SU","Not achieved as not direct to SU within 4h"))))))))))))))</f>
        <v/>
      </c>
    </row>
    <row r="182" spans="1:33" ht="15" customHeight="1" x14ac:dyDescent="0.25">
      <c r="A182" s="89" t="str">
        <f>IF('Paste Data Here - Export'!A182="","",'Paste Data Here - Export'!A182)</f>
        <v/>
      </c>
      <c r="B182" s="90" t="str">
        <f>IF('Paste Data Here - Export'!B182="","",'Paste Data Here - Export'!B182)</f>
        <v/>
      </c>
      <c r="C182" s="91" t="str">
        <f>IF('Paste Data Here - Export'!AR182="Y",'Paste Data Here - Export'!AS182,IF('Paste Data Here - Export'!C182="","",'Paste Data Here - Export'!BA182))</f>
        <v/>
      </c>
      <c r="D182" s="103" t="str">
        <f>IF(B182="","",IF('Paste Data Here - Export'!A182 ='Paste Data Here - Export'!B182, "Yes", "No"))</f>
        <v/>
      </c>
      <c r="E182" s="103" t="str">
        <f>IF(A182="","",IF(AND('Paste Data Here - Export'!P182="",'Paste Data Here - Export'!Q182&lt;&gt;""),"Yes","No"))</f>
        <v/>
      </c>
      <c r="F182" s="104" t="str">
        <f>IF('Paste Data Here - Export'!A182='Paste Data Here - Export'!B182,C182,IF(W182="No","",IF(E182="Yes","6 Month Transfer",'Paste Data Here - Export'!HP182)))</f>
        <v/>
      </c>
      <c r="G182" s="92" t="str">
        <f>IF(B182="","",IF(OR('Paste Data Here - Export'!KB182="Y",'Paste Data Here - Export'!GE182="Y"),"Yes","No"))</f>
        <v/>
      </c>
      <c r="H182" s="93" t="str">
        <f t="shared" si="25"/>
        <v/>
      </c>
      <c r="I182" s="93" t="str">
        <f t="shared" si="26"/>
        <v/>
      </c>
      <c r="J182" s="93" t="str">
        <f t="shared" si="27"/>
        <v/>
      </c>
      <c r="K182" s="125" t="str">
        <f>IF(OR(C182="",'Paste Data Here - Export'!BD182=""),"",1440*('Paste Data Here - Export'!BD182-C182))</f>
        <v/>
      </c>
      <c r="L182" s="93" t="str">
        <f t="shared" si="28"/>
        <v/>
      </c>
      <c r="M182" s="93" t="str">
        <f>IF(AND(L182="Yes",'Paste Data Here - Export'!BC182="SU",'Paste Data Here - Export'!EJ182&lt;&gt;"Y"),"Achieved",IF('Paste Data Here - Export'!EJ182="Y","Not applicable",(IF(AND('Patient level info'!L182="No",'Paste Data Here - Export'!BC182="SU"),"Not achieved",IF('Paste Data Here - Export'!BC182="ICH","Not applicable",IF(OR('Paste Data Here - Export'!BC182="O",'Paste Data Here - Export'!BC182="MAC"),"Not achieved",""))))))</f>
        <v/>
      </c>
      <c r="N182" s="142" t="str">
        <f>IF(B182="","",IF(OR('Paste Data Here - Export'!GN182="PERS",'Paste Data Here - Export'!GN182="TELEM"),'Paste Data Here - Export'!GK182,IF('Paste Data Here - Export'!GO182="","Not seen in person",'Paste Data Here - Export'!GO182)))</f>
        <v/>
      </c>
      <c r="O182" s="125" t="str">
        <f t="shared" si="29"/>
        <v/>
      </c>
      <c r="P182" s="126" t="str">
        <f t="shared" si="30"/>
        <v/>
      </c>
      <c r="Q182" s="95" t="str">
        <f>IF('Paste Data Here - Export'!CR182=TRUE, "Not imaged",IF('Paste Data Here - Export'!AR182="Y","Inpatient stroke",IF('Paste Data Here - Export'!BA182="","",IF('Paste Data Here - Export'!CR182="TRUE","",1440*('Paste Data Here - Export'!CP182-'Paste Data Here - Export'!BA182)))))</f>
        <v/>
      </c>
      <c r="R182" s="95" t="str">
        <f>IF('Paste Data Here - Export'!CR182=TRUE,"Not imaged",IF(OR(C182="",'Paste Data Here - Export'!CP182=""),"",1440*('Paste Data Here - Export'!CP182-C182)))</f>
        <v/>
      </c>
      <c r="S182" s="93" t="str">
        <f>IF(R182&lt;60.5,"Yes",IF('Paste Data Here - Export'!C182="","","No"))</f>
        <v/>
      </c>
      <c r="T182" s="93" t="str">
        <f t="shared" si="22"/>
        <v/>
      </c>
      <c r="U182" s="94" t="str">
        <f>IF(OR(C182="",'Paste Data Here - Export'!DF182=""),"",1440*('Paste Data Here - Export'!DF182-C182))</f>
        <v/>
      </c>
      <c r="V182" s="96" t="str">
        <f t="shared" si="31"/>
        <v/>
      </c>
      <c r="W182" s="97" t="str">
        <f>IF(B182="","",IF('Paste Data Here - Export'!KI182=TRUE,"Yes",IF('Paste Data Here - Export'!L182="","No","Yes")))</f>
        <v/>
      </c>
      <c r="X182" s="98" t="str">
        <f>IF(E182="Yes","6 Month Transfer",IF(AND(W182="Yes",'Paste Data Here - Export'!KM182="D"),"No",IF('Patient level info'!W182="Yes","Yes","")))</f>
        <v/>
      </c>
      <c r="Y182" s="91" t="str">
        <f t="shared" si="23"/>
        <v/>
      </c>
      <c r="Z182" s="99" t="str">
        <f>IF('Paste Data Here - Export'!KQ182="","",IF('Paste Data Here - Export'!KO182="","",'Paste Data Here - Export'!KN182-'Paste Data Here - Export'!KQ182))</f>
        <v/>
      </c>
      <c r="AA182" s="91" t="str">
        <f>IF(AND(W182="Yes",'Paste Data Here - Export'!KM182="D",'Paste Data Here - Export'!KO182="Y"),'Paste Data Here - Export'!KN182+'Patient level info'!AA$3,IF(AND(W182="Yes",'Paste Data Here - Export'!KM182="D",Z182&lt;0),'Paste Data Here - Export'!KQ182,IF(AND(W182="Yes",'Paste Data Here - Export'!KM182="D"),'Paste Data Here - Export'!KN182,IF(X182="Yes",'Paste Data Here - Export'!KS182,""))))</f>
        <v/>
      </c>
      <c r="AB182" s="100" t="str">
        <f>IF(W182="No","",IF('Paste Data Here - Export'!HS182="","",IF('Paste Data Here - Export'!KO182="Y",'Patient level info'!AA182-'Paste Data Here - Export'!HS182,'Paste Data Here - Export'!KQ182-'Paste Data Here - Export'!HS182)))</f>
        <v/>
      </c>
      <c r="AC182" s="100" t="str">
        <f>IF(E182="Yes","",IF(BPT!C182="Record transferred to this team",AA182-C182-(1/6),""))</f>
        <v/>
      </c>
      <c r="AD182" s="100" t="str">
        <f t="shared" si="24"/>
        <v/>
      </c>
      <c r="AE182" s="100" t="str">
        <f t="shared" si="32"/>
        <v/>
      </c>
      <c r="AF182" s="101" t="str">
        <f>IF(AE182="","",IF(Y182="Died same day","Died same day as arrival",IF(AB182="","Did not stay on SU",IF('Paste Data Here - Export'!HR182="ICH","ICU/CCU/HDU",IF(AB182&gt;AE182,100,100*AB182/AE182)))))</f>
        <v/>
      </c>
      <c r="AG182" s="82" t="str">
        <f>IF(E182="Yes","6 Month Transfer",IF(W182="No","Not locked to discharge/transfer",IF(AF182="Did not stay on SU","Not achieved as did not stay on SU",IF('Patient level info'!A182="","",IF(AND(A182=B182,M182="Achieved",P182="Achieved",AF182&gt;=90,AF182&lt;&gt;"Died same day as arrival"),"Achieved",IF(AND(A182&lt;&gt;B182,AF182&gt;=90,M182="Achieved",P182="Achieved"),"Not directly admitted by this team, but achieved criteria at previous team, and achieved 90% of stay on SU whilst at this team",IF(AF182="ICU/CCU/HDU","Admitted to ICU/CCU/HDU",IF(AF182="Died same day as arrival",AF182,IF(AND(AF182&lt;90,M182="Not achieved",P182="Not achieved"),"Not achieved as not direct to SU within 4h, not seen by a consultant within 14h, and less than 90% of stay on SU",IF(AND(AF182&lt;90,M182="Not achieved",P182="Achieved"),"Not achieved as not direct to SU within 4h and less than 90% of stay on SU",IF(AND(AF182&lt;90,M182="Achieved",P182="Not achieved"),"Not achieved as not seen by a consultant within 14h and less than 90% of stay on SU",IF(AND(AF182&gt;=90,M182="Not achieved",P182="Not achieved"),"Not achieved as not direct to SU within 4h and not seen by a consultant within 14h",IF(AND(AF182&gt;=90,M182="Achieved",P182="Not achieved"),"Not achieved as not seen by a consultant within 14h",IF(AF182&lt;90,"Not achieved as less than 90% of stay on SU","Not achieved as not direct to SU within 4h"))))))))))))))</f>
        <v/>
      </c>
    </row>
    <row r="183" spans="1:33" ht="15" customHeight="1" x14ac:dyDescent="0.25">
      <c r="A183" s="89" t="str">
        <f>IF('Paste Data Here - Export'!A183="","",'Paste Data Here - Export'!A183)</f>
        <v/>
      </c>
      <c r="B183" s="90" t="str">
        <f>IF('Paste Data Here - Export'!B183="","",'Paste Data Here - Export'!B183)</f>
        <v/>
      </c>
      <c r="C183" s="91" t="str">
        <f>IF('Paste Data Here - Export'!AR183="Y",'Paste Data Here - Export'!AS183,IF('Paste Data Here - Export'!C183="","",'Paste Data Here - Export'!BA183))</f>
        <v/>
      </c>
      <c r="D183" s="103" t="str">
        <f>IF(B183="","",IF('Paste Data Here - Export'!A183 ='Paste Data Here - Export'!B183, "Yes", "No"))</f>
        <v/>
      </c>
      <c r="E183" s="103" t="str">
        <f>IF(A183="","",IF(AND('Paste Data Here - Export'!P183="",'Paste Data Here - Export'!Q183&lt;&gt;""),"Yes","No"))</f>
        <v/>
      </c>
      <c r="F183" s="104" t="str">
        <f>IF('Paste Data Here - Export'!A183='Paste Data Here - Export'!B183,C183,IF(W183="No","",IF(E183="Yes","6 Month Transfer",'Paste Data Here - Export'!HP183)))</f>
        <v/>
      </c>
      <c r="G183" s="92" t="str">
        <f>IF(B183="","",IF(OR('Paste Data Here - Export'!KB183="Y",'Paste Data Here - Export'!GE183="Y"),"Yes","No"))</f>
        <v/>
      </c>
      <c r="H183" s="93" t="str">
        <f t="shared" si="25"/>
        <v/>
      </c>
      <c r="I183" s="93" t="str">
        <f t="shared" si="26"/>
        <v/>
      </c>
      <c r="J183" s="93" t="str">
        <f t="shared" si="27"/>
        <v/>
      </c>
      <c r="K183" s="125" t="str">
        <f>IF(OR(C183="",'Paste Data Here - Export'!BD183=""),"",1440*('Paste Data Here - Export'!BD183-C183))</f>
        <v/>
      </c>
      <c r="L183" s="93" t="str">
        <f t="shared" si="28"/>
        <v/>
      </c>
      <c r="M183" s="93" t="str">
        <f>IF(AND(L183="Yes",'Paste Data Here - Export'!BC183="SU",'Paste Data Here - Export'!EJ183&lt;&gt;"Y"),"Achieved",IF('Paste Data Here - Export'!EJ183="Y","Not applicable",(IF(AND('Patient level info'!L183="No",'Paste Data Here - Export'!BC183="SU"),"Not achieved",IF('Paste Data Here - Export'!BC183="ICH","Not applicable",IF(OR('Paste Data Here - Export'!BC183="O",'Paste Data Here - Export'!BC183="MAC"),"Not achieved",""))))))</f>
        <v/>
      </c>
      <c r="N183" s="142" t="str">
        <f>IF(B183="","",IF(OR('Paste Data Here - Export'!GN183="PERS",'Paste Data Here - Export'!GN183="TELEM"),'Paste Data Here - Export'!GK183,IF('Paste Data Here - Export'!GO183="","Not seen in person",'Paste Data Here - Export'!GO183)))</f>
        <v/>
      </c>
      <c r="O183" s="125" t="str">
        <f t="shared" si="29"/>
        <v/>
      </c>
      <c r="P183" s="126" t="str">
        <f t="shared" si="30"/>
        <v/>
      </c>
      <c r="Q183" s="95" t="str">
        <f>IF('Paste Data Here - Export'!CR183=TRUE, "Not imaged",IF('Paste Data Here - Export'!AR183="Y","Inpatient stroke",IF('Paste Data Here - Export'!BA183="","",IF('Paste Data Here - Export'!CR183="TRUE","",1440*('Paste Data Here - Export'!CP183-'Paste Data Here - Export'!BA183)))))</f>
        <v/>
      </c>
      <c r="R183" s="95" t="str">
        <f>IF('Paste Data Here - Export'!CR183=TRUE,"Not imaged",IF(OR(C183="",'Paste Data Here - Export'!CP183=""),"",1440*('Paste Data Here - Export'!CP183-C183)))</f>
        <v/>
      </c>
      <c r="S183" s="93" t="str">
        <f>IF(R183&lt;60.5,"Yes",IF('Paste Data Here - Export'!C183="","","No"))</f>
        <v/>
      </c>
      <c r="T183" s="93" t="str">
        <f t="shared" si="22"/>
        <v/>
      </c>
      <c r="U183" s="94" t="str">
        <f>IF(OR(C183="",'Paste Data Here - Export'!DF183=""),"",1440*('Paste Data Here - Export'!DF183-C183))</f>
        <v/>
      </c>
      <c r="V183" s="96" t="str">
        <f t="shared" si="31"/>
        <v/>
      </c>
      <c r="W183" s="97" t="str">
        <f>IF(B183="","",IF('Paste Data Here - Export'!KI183=TRUE,"Yes",IF('Paste Data Here - Export'!L183="","No","Yes")))</f>
        <v/>
      </c>
      <c r="X183" s="98" t="str">
        <f>IF(E183="Yes","6 Month Transfer",IF(AND(W183="Yes",'Paste Data Here - Export'!KM183="D"),"No",IF('Patient level info'!W183="Yes","Yes","")))</f>
        <v/>
      </c>
      <c r="Y183" s="91" t="str">
        <f t="shared" si="23"/>
        <v/>
      </c>
      <c r="Z183" s="99" t="str">
        <f>IF('Paste Data Here - Export'!KQ183="","",IF('Paste Data Here - Export'!KO183="","",'Paste Data Here - Export'!KN183-'Paste Data Here - Export'!KQ183))</f>
        <v/>
      </c>
      <c r="AA183" s="91" t="str">
        <f>IF(AND(W183="Yes",'Paste Data Here - Export'!KM183="D",'Paste Data Here - Export'!KO183="Y"),'Paste Data Here - Export'!KN183+'Patient level info'!AA$3,IF(AND(W183="Yes",'Paste Data Here - Export'!KM183="D",Z183&lt;0),'Paste Data Here - Export'!KQ183,IF(AND(W183="Yes",'Paste Data Here - Export'!KM183="D"),'Paste Data Here - Export'!KN183,IF(X183="Yes",'Paste Data Here - Export'!KS183,""))))</f>
        <v/>
      </c>
      <c r="AB183" s="100" t="str">
        <f>IF(W183="No","",IF('Paste Data Here - Export'!HS183="","",IF('Paste Data Here - Export'!KO183="Y",'Patient level info'!AA183-'Paste Data Here - Export'!HS183,'Paste Data Here - Export'!KQ183-'Paste Data Here - Export'!HS183)))</f>
        <v/>
      </c>
      <c r="AC183" s="100" t="str">
        <f>IF(E183="Yes","",IF(BPT!C183="Record transferred to this team",AA183-C183-(1/6),""))</f>
        <v/>
      </c>
      <c r="AD183" s="100" t="str">
        <f t="shared" si="24"/>
        <v/>
      </c>
      <c r="AE183" s="100" t="str">
        <f t="shared" si="32"/>
        <v/>
      </c>
      <c r="AF183" s="101" t="str">
        <f>IF(AE183="","",IF(Y183="Died same day","Died same day as arrival",IF(AB183="","Did not stay on SU",IF('Paste Data Here - Export'!HR183="ICH","ICU/CCU/HDU",IF(AB183&gt;AE183,100,100*AB183/AE183)))))</f>
        <v/>
      </c>
      <c r="AG183" s="82" t="str">
        <f>IF(E183="Yes","6 Month Transfer",IF(W183="No","Not locked to discharge/transfer",IF(AF183="Did not stay on SU","Not achieved as did not stay on SU",IF('Patient level info'!A183="","",IF(AND(A183=B183,M183="Achieved",P183="Achieved",AF183&gt;=90,AF183&lt;&gt;"Died same day as arrival"),"Achieved",IF(AND(A183&lt;&gt;B183,AF183&gt;=90,M183="Achieved",P183="Achieved"),"Not directly admitted by this team, but achieved criteria at previous team, and achieved 90% of stay on SU whilst at this team",IF(AF183="ICU/CCU/HDU","Admitted to ICU/CCU/HDU",IF(AF183="Died same day as arrival",AF183,IF(AND(AF183&lt;90,M183="Not achieved",P183="Not achieved"),"Not achieved as not direct to SU within 4h, not seen by a consultant within 14h, and less than 90% of stay on SU",IF(AND(AF183&lt;90,M183="Not achieved",P183="Achieved"),"Not achieved as not direct to SU within 4h and less than 90% of stay on SU",IF(AND(AF183&lt;90,M183="Achieved",P183="Not achieved"),"Not achieved as not seen by a consultant within 14h and less than 90% of stay on SU",IF(AND(AF183&gt;=90,M183="Not achieved",P183="Not achieved"),"Not achieved as not direct to SU within 4h and not seen by a consultant within 14h",IF(AND(AF183&gt;=90,M183="Achieved",P183="Not achieved"),"Not achieved as not seen by a consultant within 14h",IF(AF183&lt;90,"Not achieved as less than 90% of stay on SU","Not achieved as not direct to SU within 4h"))))))))))))))</f>
        <v/>
      </c>
    </row>
    <row r="184" spans="1:33" ht="15" customHeight="1" x14ac:dyDescent="0.25">
      <c r="A184" s="89" t="str">
        <f>IF('Paste Data Here - Export'!A184="","",'Paste Data Here - Export'!A184)</f>
        <v/>
      </c>
      <c r="B184" s="90" t="str">
        <f>IF('Paste Data Here - Export'!B184="","",'Paste Data Here - Export'!B184)</f>
        <v/>
      </c>
      <c r="C184" s="91" t="str">
        <f>IF('Paste Data Here - Export'!AR184="Y",'Paste Data Here - Export'!AS184,IF('Paste Data Here - Export'!C184="","",'Paste Data Here - Export'!BA184))</f>
        <v/>
      </c>
      <c r="D184" s="103" t="str">
        <f>IF(B184="","",IF('Paste Data Here - Export'!A184 ='Paste Data Here - Export'!B184, "Yes", "No"))</f>
        <v/>
      </c>
      <c r="E184" s="103" t="str">
        <f>IF(A184="","",IF(AND('Paste Data Here - Export'!P184="",'Paste Data Here - Export'!Q184&lt;&gt;""),"Yes","No"))</f>
        <v/>
      </c>
      <c r="F184" s="104" t="str">
        <f>IF('Paste Data Here - Export'!A184='Paste Data Here - Export'!B184,C184,IF(W184="No","",IF(E184="Yes","6 Month Transfer",'Paste Data Here - Export'!HP184)))</f>
        <v/>
      </c>
      <c r="G184" s="92" t="str">
        <f>IF(B184="","",IF(OR('Paste Data Here - Export'!KB184="Y",'Paste Data Here - Export'!GE184="Y"),"Yes","No"))</f>
        <v/>
      </c>
      <c r="H184" s="93" t="str">
        <f t="shared" si="25"/>
        <v/>
      </c>
      <c r="I184" s="93" t="str">
        <f t="shared" si="26"/>
        <v/>
      </c>
      <c r="J184" s="93" t="str">
        <f t="shared" si="27"/>
        <v/>
      </c>
      <c r="K184" s="125" t="str">
        <f>IF(OR(C184="",'Paste Data Here - Export'!BD184=""),"",1440*('Paste Data Here - Export'!BD184-C184))</f>
        <v/>
      </c>
      <c r="L184" s="93" t="str">
        <f t="shared" si="28"/>
        <v/>
      </c>
      <c r="M184" s="93" t="str">
        <f>IF(AND(L184="Yes",'Paste Data Here - Export'!BC184="SU",'Paste Data Here - Export'!EJ184&lt;&gt;"Y"),"Achieved",IF('Paste Data Here - Export'!EJ184="Y","Not applicable",(IF(AND('Patient level info'!L184="No",'Paste Data Here - Export'!BC184="SU"),"Not achieved",IF('Paste Data Here - Export'!BC184="ICH","Not applicable",IF(OR('Paste Data Here - Export'!BC184="O",'Paste Data Here - Export'!BC184="MAC"),"Not achieved",""))))))</f>
        <v/>
      </c>
      <c r="N184" s="142" t="str">
        <f>IF(B184="","",IF(OR('Paste Data Here - Export'!GN184="PERS",'Paste Data Here - Export'!GN184="TELEM"),'Paste Data Here - Export'!GK184,IF('Paste Data Here - Export'!GO184="","Not seen in person",'Paste Data Here - Export'!GO184)))</f>
        <v/>
      </c>
      <c r="O184" s="125" t="str">
        <f t="shared" si="29"/>
        <v/>
      </c>
      <c r="P184" s="126" t="str">
        <f t="shared" si="30"/>
        <v/>
      </c>
      <c r="Q184" s="95" t="str">
        <f>IF('Paste Data Here - Export'!CR184=TRUE, "Not imaged",IF('Paste Data Here - Export'!AR184="Y","Inpatient stroke",IF('Paste Data Here - Export'!BA184="","",IF('Paste Data Here - Export'!CR184="TRUE","",1440*('Paste Data Here - Export'!CP184-'Paste Data Here - Export'!BA184)))))</f>
        <v/>
      </c>
      <c r="R184" s="95" t="str">
        <f>IF('Paste Data Here - Export'!CR184=TRUE,"Not imaged",IF(OR(C184="",'Paste Data Here - Export'!CP184=""),"",1440*('Paste Data Here - Export'!CP184-C184)))</f>
        <v/>
      </c>
      <c r="S184" s="93" t="str">
        <f>IF(R184&lt;60.5,"Yes",IF('Paste Data Here - Export'!C184="","","No"))</f>
        <v/>
      </c>
      <c r="T184" s="93" t="str">
        <f t="shared" si="22"/>
        <v/>
      </c>
      <c r="U184" s="94" t="str">
        <f>IF(OR(C184="",'Paste Data Here - Export'!DF184=""),"",1440*('Paste Data Here - Export'!DF184-C184))</f>
        <v/>
      </c>
      <c r="V184" s="96" t="str">
        <f t="shared" si="31"/>
        <v/>
      </c>
      <c r="W184" s="97" t="str">
        <f>IF(B184="","",IF('Paste Data Here - Export'!KI184=TRUE,"Yes",IF('Paste Data Here - Export'!L184="","No","Yes")))</f>
        <v/>
      </c>
      <c r="X184" s="98" t="str">
        <f>IF(E184="Yes","6 Month Transfer",IF(AND(W184="Yes",'Paste Data Here - Export'!KM184="D"),"No",IF('Patient level info'!W184="Yes","Yes","")))</f>
        <v/>
      </c>
      <c r="Y184" s="91" t="str">
        <f t="shared" si="23"/>
        <v/>
      </c>
      <c r="Z184" s="99" t="str">
        <f>IF('Paste Data Here - Export'!KQ184="","",IF('Paste Data Here - Export'!KO184="","",'Paste Data Here - Export'!KN184-'Paste Data Here - Export'!KQ184))</f>
        <v/>
      </c>
      <c r="AA184" s="91" t="str">
        <f>IF(AND(W184="Yes",'Paste Data Here - Export'!KM184="D",'Paste Data Here - Export'!KO184="Y"),'Paste Data Here - Export'!KN184+'Patient level info'!AA$3,IF(AND(W184="Yes",'Paste Data Here - Export'!KM184="D",Z184&lt;0),'Paste Data Here - Export'!KQ184,IF(AND(W184="Yes",'Paste Data Here - Export'!KM184="D"),'Paste Data Here - Export'!KN184,IF(X184="Yes",'Paste Data Here - Export'!KS184,""))))</f>
        <v/>
      </c>
      <c r="AB184" s="100" t="str">
        <f>IF(W184="No","",IF('Paste Data Here - Export'!HS184="","",IF('Paste Data Here - Export'!KO184="Y",'Patient level info'!AA184-'Paste Data Here - Export'!HS184,'Paste Data Here - Export'!KQ184-'Paste Data Here - Export'!HS184)))</f>
        <v/>
      </c>
      <c r="AC184" s="100" t="str">
        <f>IF(E184="Yes","",IF(BPT!C184="Record transferred to this team",AA184-C184-(1/6),""))</f>
        <v/>
      </c>
      <c r="AD184" s="100" t="str">
        <f t="shared" si="24"/>
        <v/>
      </c>
      <c r="AE184" s="100" t="str">
        <f t="shared" si="32"/>
        <v/>
      </c>
      <c r="AF184" s="101" t="str">
        <f>IF(AE184="","",IF(Y184="Died same day","Died same day as arrival",IF(AB184="","Did not stay on SU",IF('Paste Data Here - Export'!HR184="ICH","ICU/CCU/HDU",IF(AB184&gt;AE184,100,100*AB184/AE184)))))</f>
        <v/>
      </c>
      <c r="AG184" s="82" t="str">
        <f>IF(E184="Yes","6 Month Transfer",IF(W184="No","Not locked to discharge/transfer",IF(AF184="Did not stay on SU","Not achieved as did not stay on SU",IF('Patient level info'!A184="","",IF(AND(A184=B184,M184="Achieved",P184="Achieved",AF184&gt;=90,AF184&lt;&gt;"Died same day as arrival"),"Achieved",IF(AND(A184&lt;&gt;B184,AF184&gt;=90,M184="Achieved",P184="Achieved"),"Not directly admitted by this team, but achieved criteria at previous team, and achieved 90% of stay on SU whilst at this team",IF(AF184="ICU/CCU/HDU","Admitted to ICU/CCU/HDU",IF(AF184="Died same day as arrival",AF184,IF(AND(AF184&lt;90,M184="Not achieved",P184="Not achieved"),"Not achieved as not direct to SU within 4h, not seen by a consultant within 14h, and less than 90% of stay on SU",IF(AND(AF184&lt;90,M184="Not achieved",P184="Achieved"),"Not achieved as not direct to SU within 4h and less than 90% of stay on SU",IF(AND(AF184&lt;90,M184="Achieved",P184="Not achieved"),"Not achieved as not seen by a consultant within 14h and less than 90% of stay on SU",IF(AND(AF184&gt;=90,M184="Not achieved",P184="Not achieved"),"Not achieved as not direct to SU within 4h and not seen by a consultant within 14h",IF(AND(AF184&gt;=90,M184="Achieved",P184="Not achieved"),"Not achieved as not seen by a consultant within 14h",IF(AF184&lt;90,"Not achieved as less than 90% of stay on SU","Not achieved as not direct to SU within 4h"))))))))))))))</f>
        <v/>
      </c>
    </row>
    <row r="185" spans="1:33" ht="15" customHeight="1" x14ac:dyDescent="0.25">
      <c r="A185" s="89" t="str">
        <f>IF('Paste Data Here - Export'!A185="","",'Paste Data Here - Export'!A185)</f>
        <v/>
      </c>
      <c r="B185" s="90" t="str">
        <f>IF('Paste Data Here - Export'!B185="","",'Paste Data Here - Export'!B185)</f>
        <v/>
      </c>
      <c r="C185" s="91" t="str">
        <f>IF('Paste Data Here - Export'!AR185="Y",'Paste Data Here - Export'!AS185,IF('Paste Data Here - Export'!C185="","",'Paste Data Here - Export'!BA185))</f>
        <v/>
      </c>
      <c r="D185" s="103" t="str">
        <f>IF(B185="","",IF('Paste Data Here - Export'!A185 ='Paste Data Here - Export'!B185, "Yes", "No"))</f>
        <v/>
      </c>
      <c r="E185" s="103" t="str">
        <f>IF(A185="","",IF(AND('Paste Data Here - Export'!P185="",'Paste Data Here - Export'!Q185&lt;&gt;""),"Yes","No"))</f>
        <v/>
      </c>
      <c r="F185" s="104" t="str">
        <f>IF('Paste Data Here - Export'!A185='Paste Data Here - Export'!B185,C185,IF(W185="No","",IF(E185="Yes","6 Month Transfer",'Paste Data Here - Export'!HP185)))</f>
        <v/>
      </c>
      <c r="G185" s="92" t="str">
        <f>IF(B185="","",IF(OR('Paste Data Here - Export'!KB185="Y",'Paste Data Here - Export'!GE185="Y"),"Yes","No"))</f>
        <v/>
      </c>
      <c r="H185" s="93" t="str">
        <f t="shared" si="25"/>
        <v/>
      </c>
      <c r="I185" s="93" t="str">
        <f t="shared" si="26"/>
        <v/>
      </c>
      <c r="J185" s="93" t="str">
        <f t="shared" si="27"/>
        <v/>
      </c>
      <c r="K185" s="125" t="str">
        <f>IF(OR(C185="",'Paste Data Here - Export'!BD185=""),"",1440*('Paste Data Here - Export'!BD185-C185))</f>
        <v/>
      </c>
      <c r="L185" s="93" t="str">
        <f t="shared" si="28"/>
        <v/>
      </c>
      <c r="M185" s="93" t="str">
        <f>IF(AND(L185="Yes",'Paste Data Here - Export'!BC185="SU",'Paste Data Here - Export'!EJ185&lt;&gt;"Y"),"Achieved",IF('Paste Data Here - Export'!EJ185="Y","Not applicable",(IF(AND('Patient level info'!L185="No",'Paste Data Here - Export'!BC185="SU"),"Not achieved",IF('Paste Data Here - Export'!BC185="ICH","Not applicable",IF(OR('Paste Data Here - Export'!BC185="O",'Paste Data Here - Export'!BC185="MAC"),"Not achieved",""))))))</f>
        <v/>
      </c>
      <c r="N185" s="142" t="str">
        <f>IF(B185="","",IF(OR('Paste Data Here - Export'!GN185="PERS",'Paste Data Here - Export'!GN185="TELEM"),'Paste Data Here - Export'!GK185,IF('Paste Data Here - Export'!GO185="","Not seen in person",'Paste Data Here - Export'!GO185)))</f>
        <v/>
      </c>
      <c r="O185" s="125" t="str">
        <f t="shared" si="29"/>
        <v/>
      </c>
      <c r="P185" s="126" t="str">
        <f t="shared" si="30"/>
        <v/>
      </c>
      <c r="Q185" s="95" t="str">
        <f>IF('Paste Data Here - Export'!CR185=TRUE, "Not imaged",IF('Paste Data Here - Export'!AR185="Y","Inpatient stroke",IF('Paste Data Here - Export'!BA185="","",IF('Paste Data Here - Export'!CR185="TRUE","",1440*('Paste Data Here - Export'!CP185-'Paste Data Here - Export'!BA185)))))</f>
        <v/>
      </c>
      <c r="R185" s="95" t="str">
        <f>IF('Paste Data Here - Export'!CR185=TRUE,"Not imaged",IF(OR(C185="",'Paste Data Here - Export'!CP185=""),"",1440*('Paste Data Here - Export'!CP185-C185)))</f>
        <v/>
      </c>
      <c r="S185" s="93" t="str">
        <f>IF(R185&lt;60.5,"Yes",IF('Paste Data Here - Export'!C185="","","No"))</f>
        <v/>
      </c>
      <c r="T185" s="93" t="str">
        <f t="shared" si="22"/>
        <v/>
      </c>
      <c r="U185" s="94" t="str">
        <f>IF(OR(C185="",'Paste Data Here - Export'!DF185=""),"",1440*('Paste Data Here - Export'!DF185-C185))</f>
        <v/>
      </c>
      <c r="V185" s="96" t="str">
        <f t="shared" si="31"/>
        <v/>
      </c>
      <c r="W185" s="97" t="str">
        <f>IF(B185="","",IF('Paste Data Here - Export'!KI185=TRUE,"Yes",IF('Paste Data Here - Export'!L185="","No","Yes")))</f>
        <v/>
      </c>
      <c r="X185" s="98" t="str">
        <f>IF(E185="Yes","6 Month Transfer",IF(AND(W185="Yes",'Paste Data Here - Export'!KM185="D"),"No",IF('Patient level info'!W185="Yes","Yes","")))</f>
        <v/>
      </c>
      <c r="Y185" s="91" t="str">
        <f t="shared" si="23"/>
        <v/>
      </c>
      <c r="Z185" s="99" t="str">
        <f>IF('Paste Data Here - Export'!KQ185="","",IF('Paste Data Here - Export'!KO185="","",'Paste Data Here - Export'!KN185-'Paste Data Here - Export'!KQ185))</f>
        <v/>
      </c>
      <c r="AA185" s="91" t="str">
        <f>IF(AND(W185="Yes",'Paste Data Here - Export'!KM185="D",'Paste Data Here - Export'!KO185="Y"),'Paste Data Here - Export'!KN185+'Patient level info'!AA$3,IF(AND(W185="Yes",'Paste Data Here - Export'!KM185="D",Z185&lt;0),'Paste Data Here - Export'!KQ185,IF(AND(W185="Yes",'Paste Data Here - Export'!KM185="D"),'Paste Data Here - Export'!KN185,IF(X185="Yes",'Paste Data Here - Export'!KS185,""))))</f>
        <v/>
      </c>
      <c r="AB185" s="100" t="str">
        <f>IF(W185="No","",IF('Paste Data Here - Export'!HS185="","",IF('Paste Data Here - Export'!KO185="Y",'Patient level info'!AA185-'Paste Data Here - Export'!HS185,'Paste Data Here - Export'!KQ185-'Paste Data Here - Export'!HS185)))</f>
        <v/>
      </c>
      <c r="AC185" s="100" t="str">
        <f>IF(E185="Yes","",IF(BPT!C185="Record transferred to this team",AA185-C185-(1/6),""))</f>
        <v/>
      </c>
      <c r="AD185" s="100" t="str">
        <f t="shared" si="24"/>
        <v/>
      </c>
      <c r="AE185" s="100" t="str">
        <f t="shared" si="32"/>
        <v/>
      </c>
      <c r="AF185" s="101" t="str">
        <f>IF(AE185="","",IF(Y185="Died same day","Died same day as arrival",IF(AB185="","Did not stay on SU",IF('Paste Data Here - Export'!HR185="ICH","ICU/CCU/HDU",IF(AB185&gt;AE185,100,100*AB185/AE185)))))</f>
        <v/>
      </c>
      <c r="AG185" s="82" t="str">
        <f>IF(E185="Yes","6 Month Transfer",IF(W185="No","Not locked to discharge/transfer",IF(AF185="Did not stay on SU","Not achieved as did not stay on SU",IF('Patient level info'!A185="","",IF(AND(A185=B185,M185="Achieved",P185="Achieved",AF185&gt;=90,AF185&lt;&gt;"Died same day as arrival"),"Achieved",IF(AND(A185&lt;&gt;B185,AF185&gt;=90,M185="Achieved",P185="Achieved"),"Not directly admitted by this team, but achieved criteria at previous team, and achieved 90% of stay on SU whilst at this team",IF(AF185="ICU/CCU/HDU","Admitted to ICU/CCU/HDU",IF(AF185="Died same day as arrival",AF185,IF(AND(AF185&lt;90,M185="Not achieved",P185="Not achieved"),"Not achieved as not direct to SU within 4h, not seen by a consultant within 14h, and less than 90% of stay on SU",IF(AND(AF185&lt;90,M185="Not achieved",P185="Achieved"),"Not achieved as not direct to SU within 4h and less than 90% of stay on SU",IF(AND(AF185&lt;90,M185="Achieved",P185="Not achieved"),"Not achieved as not seen by a consultant within 14h and less than 90% of stay on SU",IF(AND(AF185&gt;=90,M185="Not achieved",P185="Not achieved"),"Not achieved as not direct to SU within 4h and not seen by a consultant within 14h",IF(AND(AF185&gt;=90,M185="Achieved",P185="Not achieved"),"Not achieved as not seen by a consultant within 14h",IF(AF185&lt;90,"Not achieved as less than 90% of stay on SU","Not achieved as not direct to SU within 4h"))))))))))))))</f>
        <v/>
      </c>
    </row>
    <row r="186" spans="1:33" ht="15" customHeight="1" x14ac:dyDescent="0.25">
      <c r="A186" s="89" t="str">
        <f>IF('Paste Data Here - Export'!A186="","",'Paste Data Here - Export'!A186)</f>
        <v/>
      </c>
      <c r="B186" s="90" t="str">
        <f>IF('Paste Data Here - Export'!B186="","",'Paste Data Here - Export'!B186)</f>
        <v/>
      </c>
      <c r="C186" s="91" t="str">
        <f>IF('Paste Data Here - Export'!AR186="Y",'Paste Data Here - Export'!AS186,IF('Paste Data Here - Export'!C186="","",'Paste Data Here - Export'!BA186))</f>
        <v/>
      </c>
      <c r="D186" s="103" t="str">
        <f>IF(B186="","",IF('Paste Data Here - Export'!A186 ='Paste Data Here - Export'!B186, "Yes", "No"))</f>
        <v/>
      </c>
      <c r="E186" s="103" t="str">
        <f>IF(A186="","",IF(AND('Paste Data Here - Export'!P186="",'Paste Data Here - Export'!Q186&lt;&gt;""),"Yes","No"))</f>
        <v/>
      </c>
      <c r="F186" s="104" t="str">
        <f>IF('Paste Data Here - Export'!A186='Paste Data Here - Export'!B186,C186,IF(W186="No","",IF(E186="Yes","6 Month Transfer",'Paste Data Here - Export'!HP186)))</f>
        <v/>
      </c>
      <c r="G186" s="92" t="str">
        <f>IF(B186="","",IF(OR('Paste Data Here - Export'!KB186="Y",'Paste Data Here - Export'!GE186="Y"),"Yes","No"))</f>
        <v/>
      </c>
      <c r="H186" s="93" t="str">
        <f t="shared" si="25"/>
        <v/>
      </c>
      <c r="I186" s="93" t="str">
        <f t="shared" si="26"/>
        <v/>
      </c>
      <c r="J186" s="93" t="str">
        <f t="shared" si="27"/>
        <v/>
      </c>
      <c r="K186" s="125" t="str">
        <f>IF(OR(C186="",'Paste Data Here - Export'!BD186=""),"",1440*('Paste Data Here - Export'!BD186-C186))</f>
        <v/>
      </c>
      <c r="L186" s="93" t="str">
        <f t="shared" si="28"/>
        <v/>
      </c>
      <c r="M186" s="93" t="str">
        <f>IF(AND(L186="Yes",'Paste Data Here - Export'!BC186="SU",'Paste Data Here - Export'!EJ186&lt;&gt;"Y"),"Achieved",IF('Paste Data Here - Export'!EJ186="Y","Not applicable",(IF(AND('Patient level info'!L186="No",'Paste Data Here - Export'!BC186="SU"),"Not achieved",IF('Paste Data Here - Export'!BC186="ICH","Not applicable",IF(OR('Paste Data Here - Export'!BC186="O",'Paste Data Here - Export'!BC186="MAC"),"Not achieved",""))))))</f>
        <v/>
      </c>
      <c r="N186" s="142" t="str">
        <f>IF(B186="","",IF(OR('Paste Data Here - Export'!GN186="PERS",'Paste Data Here - Export'!GN186="TELEM"),'Paste Data Here - Export'!GK186,IF('Paste Data Here - Export'!GO186="","Not seen in person",'Paste Data Here - Export'!GO186)))</f>
        <v/>
      </c>
      <c r="O186" s="125" t="str">
        <f t="shared" si="29"/>
        <v/>
      </c>
      <c r="P186" s="126" t="str">
        <f t="shared" si="30"/>
        <v/>
      </c>
      <c r="Q186" s="95" t="str">
        <f>IF('Paste Data Here - Export'!CR186=TRUE, "Not imaged",IF('Paste Data Here - Export'!AR186="Y","Inpatient stroke",IF('Paste Data Here - Export'!BA186="","",IF('Paste Data Here - Export'!CR186="TRUE","",1440*('Paste Data Here - Export'!CP186-'Paste Data Here - Export'!BA186)))))</f>
        <v/>
      </c>
      <c r="R186" s="95" t="str">
        <f>IF('Paste Data Here - Export'!CR186=TRUE,"Not imaged",IF(OR(C186="",'Paste Data Here - Export'!CP186=""),"",1440*('Paste Data Here - Export'!CP186-C186)))</f>
        <v/>
      </c>
      <c r="S186" s="93" t="str">
        <f>IF(R186&lt;60.5,"Yes",IF('Paste Data Here - Export'!C186="","","No"))</f>
        <v/>
      </c>
      <c r="T186" s="93" t="str">
        <f t="shared" si="22"/>
        <v/>
      </c>
      <c r="U186" s="94" t="str">
        <f>IF(OR(C186="",'Paste Data Here - Export'!DF186=""),"",1440*('Paste Data Here - Export'!DF186-C186))</f>
        <v/>
      </c>
      <c r="V186" s="96" t="str">
        <f t="shared" si="31"/>
        <v/>
      </c>
      <c r="W186" s="97" t="str">
        <f>IF(B186="","",IF('Paste Data Here - Export'!KI186=TRUE,"Yes",IF('Paste Data Here - Export'!L186="","No","Yes")))</f>
        <v/>
      </c>
      <c r="X186" s="98" t="str">
        <f>IF(E186="Yes","6 Month Transfer",IF(AND(W186="Yes",'Paste Data Here - Export'!KM186="D"),"No",IF('Patient level info'!W186="Yes","Yes","")))</f>
        <v/>
      </c>
      <c r="Y186" s="91" t="str">
        <f t="shared" si="23"/>
        <v/>
      </c>
      <c r="Z186" s="99" t="str">
        <f>IF('Paste Data Here - Export'!KQ186="","",IF('Paste Data Here - Export'!KO186="","",'Paste Data Here - Export'!KN186-'Paste Data Here - Export'!KQ186))</f>
        <v/>
      </c>
      <c r="AA186" s="91" t="str">
        <f>IF(AND(W186="Yes",'Paste Data Here - Export'!KM186="D",'Paste Data Here - Export'!KO186="Y"),'Paste Data Here - Export'!KN186+'Patient level info'!AA$3,IF(AND(W186="Yes",'Paste Data Here - Export'!KM186="D",Z186&lt;0),'Paste Data Here - Export'!KQ186,IF(AND(W186="Yes",'Paste Data Here - Export'!KM186="D"),'Paste Data Here - Export'!KN186,IF(X186="Yes",'Paste Data Here - Export'!KS186,""))))</f>
        <v/>
      </c>
      <c r="AB186" s="100" t="str">
        <f>IF(W186="No","",IF('Paste Data Here - Export'!HS186="","",IF('Paste Data Here - Export'!KO186="Y",'Patient level info'!AA186-'Paste Data Here - Export'!HS186,'Paste Data Here - Export'!KQ186-'Paste Data Here - Export'!HS186)))</f>
        <v/>
      </c>
      <c r="AC186" s="100" t="str">
        <f>IF(E186="Yes","",IF(BPT!C186="Record transferred to this team",AA186-C186-(1/6),""))</f>
        <v/>
      </c>
      <c r="AD186" s="100" t="str">
        <f t="shared" si="24"/>
        <v/>
      </c>
      <c r="AE186" s="100" t="str">
        <f t="shared" si="32"/>
        <v/>
      </c>
      <c r="AF186" s="101" t="str">
        <f>IF(AE186="","",IF(Y186="Died same day","Died same day as arrival",IF(AB186="","Did not stay on SU",IF('Paste Data Here - Export'!HR186="ICH","ICU/CCU/HDU",IF(AB186&gt;AE186,100,100*AB186/AE186)))))</f>
        <v/>
      </c>
      <c r="AG186" s="82" t="str">
        <f>IF(E186="Yes","6 Month Transfer",IF(W186="No","Not locked to discharge/transfer",IF(AF186="Did not stay on SU","Not achieved as did not stay on SU",IF('Patient level info'!A186="","",IF(AND(A186=B186,M186="Achieved",P186="Achieved",AF186&gt;=90,AF186&lt;&gt;"Died same day as arrival"),"Achieved",IF(AND(A186&lt;&gt;B186,AF186&gt;=90,M186="Achieved",P186="Achieved"),"Not directly admitted by this team, but achieved criteria at previous team, and achieved 90% of stay on SU whilst at this team",IF(AF186="ICU/CCU/HDU","Admitted to ICU/CCU/HDU",IF(AF186="Died same day as arrival",AF186,IF(AND(AF186&lt;90,M186="Not achieved",P186="Not achieved"),"Not achieved as not direct to SU within 4h, not seen by a consultant within 14h, and less than 90% of stay on SU",IF(AND(AF186&lt;90,M186="Not achieved",P186="Achieved"),"Not achieved as not direct to SU within 4h and less than 90% of stay on SU",IF(AND(AF186&lt;90,M186="Achieved",P186="Not achieved"),"Not achieved as not seen by a consultant within 14h and less than 90% of stay on SU",IF(AND(AF186&gt;=90,M186="Not achieved",P186="Not achieved"),"Not achieved as not direct to SU within 4h and not seen by a consultant within 14h",IF(AND(AF186&gt;=90,M186="Achieved",P186="Not achieved"),"Not achieved as not seen by a consultant within 14h",IF(AF186&lt;90,"Not achieved as less than 90% of stay on SU","Not achieved as not direct to SU within 4h"))))))))))))))</f>
        <v/>
      </c>
    </row>
    <row r="187" spans="1:33" ht="15" customHeight="1" x14ac:dyDescent="0.25">
      <c r="A187" s="89" t="str">
        <f>IF('Paste Data Here - Export'!A187="","",'Paste Data Here - Export'!A187)</f>
        <v/>
      </c>
      <c r="B187" s="90" t="str">
        <f>IF('Paste Data Here - Export'!B187="","",'Paste Data Here - Export'!B187)</f>
        <v/>
      </c>
      <c r="C187" s="91" t="str">
        <f>IF('Paste Data Here - Export'!AR187="Y",'Paste Data Here - Export'!AS187,IF('Paste Data Here - Export'!C187="","",'Paste Data Here - Export'!BA187))</f>
        <v/>
      </c>
      <c r="D187" s="103" t="str">
        <f>IF(B187="","",IF('Paste Data Here - Export'!A187 ='Paste Data Here - Export'!B187, "Yes", "No"))</f>
        <v/>
      </c>
      <c r="E187" s="103" t="str">
        <f>IF(A187="","",IF(AND('Paste Data Here - Export'!P187="",'Paste Data Here - Export'!Q187&lt;&gt;""),"Yes","No"))</f>
        <v/>
      </c>
      <c r="F187" s="104" t="str">
        <f>IF('Paste Data Here - Export'!A187='Paste Data Here - Export'!B187,C187,IF(W187="No","",IF(E187="Yes","6 Month Transfer",'Paste Data Here - Export'!HP187)))</f>
        <v/>
      </c>
      <c r="G187" s="92" t="str">
        <f>IF(B187="","",IF(OR('Paste Data Here - Export'!KB187="Y",'Paste Data Here - Export'!GE187="Y"),"Yes","No"))</f>
        <v/>
      </c>
      <c r="H187" s="93" t="str">
        <f t="shared" si="25"/>
        <v/>
      </c>
      <c r="I187" s="93" t="str">
        <f t="shared" si="26"/>
        <v/>
      </c>
      <c r="J187" s="93" t="str">
        <f t="shared" si="27"/>
        <v/>
      </c>
      <c r="K187" s="125" t="str">
        <f>IF(OR(C187="",'Paste Data Here - Export'!BD187=""),"",1440*('Paste Data Here - Export'!BD187-C187))</f>
        <v/>
      </c>
      <c r="L187" s="93" t="str">
        <f t="shared" si="28"/>
        <v/>
      </c>
      <c r="M187" s="93" t="str">
        <f>IF(AND(L187="Yes",'Paste Data Here - Export'!BC187="SU",'Paste Data Here - Export'!EJ187&lt;&gt;"Y"),"Achieved",IF('Paste Data Here - Export'!EJ187="Y","Not applicable",(IF(AND('Patient level info'!L187="No",'Paste Data Here - Export'!BC187="SU"),"Not achieved",IF('Paste Data Here - Export'!BC187="ICH","Not applicable",IF(OR('Paste Data Here - Export'!BC187="O",'Paste Data Here - Export'!BC187="MAC"),"Not achieved",""))))))</f>
        <v/>
      </c>
      <c r="N187" s="142" t="str">
        <f>IF(B187="","",IF(OR('Paste Data Here - Export'!GN187="PERS",'Paste Data Here - Export'!GN187="TELEM"),'Paste Data Here - Export'!GK187,IF('Paste Data Here - Export'!GO187="","Not seen in person",'Paste Data Here - Export'!GO187)))</f>
        <v/>
      </c>
      <c r="O187" s="125" t="str">
        <f t="shared" si="29"/>
        <v/>
      </c>
      <c r="P187" s="126" t="str">
        <f t="shared" si="30"/>
        <v/>
      </c>
      <c r="Q187" s="95" t="str">
        <f>IF('Paste Data Here - Export'!CR187=TRUE, "Not imaged",IF('Paste Data Here - Export'!AR187="Y","Inpatient stroke",IF('Paste Data Here - Export'!BA187="","",IF('Paste Data Here - Export'!CR187="TRUE","",1440*('Paste Data Here - Export'!CP187-'Paste Data Here - Export'!BA187)))))</f>
        <v/>
      </c>
      <c r="R187" s="95" t="str">
        <f>IF('Paste Data Here - Export'!CR187=TRUE,"Not imaged",IF(OR(C187="",'Paste Data Here - Export'!CP187=""),"",1440*('Paste Data Here - Export'!CP187-C187)))</f>
        <v/>
      </c>
      <c r="S187" s="93" t="str">
        <f>IF(R187&lt;60.5,"Yes",IF('Paste Data Here - Export'!C187="","","No"))</f>
        <v/>
      </c>
      <c r="T187" s="93" t="str">
        <f t="shared" si="22"/>
        <v/>
      </c>
      <c r="U187" s="94" t="str">
        <f>IF(OR(C187="",'Paste Data Here - Export'!DF187=""),"",1440*('Paste Data Here - Export'!DF187-C187))</f>
        <v/>
      </c>
      <c r="V187" s="96" t="str">
        <f t="shared" si="31"/>
        <v/>
      </c>
      <c r="W187" s="97" t="str">
        <f>IF(B187="","",IF('Paste Data Here - Export'!KI187=TRUE,"Yes",IF('Paste Data Here - Export'!L187="","No","Yes")))</f>
        <v/>
      </c>
      <c r="X187" s="98" t="str">
        <f>IF(E187="Yes","6 Month Transfer",IF(AND(W187="Yes",'Paste Data Here - Export'!KM187="D"),"No",IF('Patient level info'!W187="Yes","Yes","")))</f>
        <v/>
      </c>
      <c r="Y187" s="91" t="str">
        <f t="shared" si="23"/>
        <v/>
      </c>
      <c r="Z187" s="99" t="str">
        <f>IF('Paste Data Here - Export'!KQ187="","",IF('Paste Data Here - Export'!KO187="","",'Paste Data Here - Export'!KN187-'Paste Data Here - Export'!KQ187))</f>
        <v/>
      </c>
      <c r="AA187" s="91" t="str">
        <f>IF(AND(W187="Yes",'Paste Data Here - Export'!KM187="D",'Paste Data Here - Export'!KO187="Y"),'Paste Data Here - Export'!KN187+'Patient level info'!AA$3,IF(AND(W187="Yes",'Paste Data Here - Export'!KM187="D",Z187&lt;0),'Paste Data Here - Export'!KQ187,IF(AND(W187="Yes",'Paste Data Here - Export'!KM187="D"),'Paste Data Here - Export'!KN187,IF(X187="Yes",'Paste Data Here - Export'!KS187,""))))</f>
        <v/>
      </c>
      <c r="AB187" s="100" t="str">
        <f>IF(W187="No","",IF('Paste Data Here - Export'!HS187="","",IF('Paste Data Here - Export'!KO187="Y",'Patient level info'!AA187-'Paste Data Here - Export'!HS187,'Paste Data Here - Export'!KQ187-'Paste Data Here - Export'!HS187)))</f>
        <v/>
      </c>
      <c r="AC187" s="100" t="str">
        <f>IF(E187="Yes","",IF(BPT!C187="Record transferred to this team",AA187-C187-(1/6),""))</f>
        <v/>
      </c>
      <c r="AD187" s="100" t="str">
        <f t="shared" si="24"/>
        <v/>
      </c>
      <c r="AE187" s="100" t="str">
        <f t="shared" si="32"/>
        <v/>
      </c>
      <c r="AF187" s="101" t="str">
        <f>IF(AE187="","",IF(Y187="Died same day","Died same day as arrival",IF(AB187="","Did not stay on SU",IF('Paste Data Here - Export'!HR187="ICH","ICU/CCU/HDU",IF(AB187&gt;AE187,100,100*AB187/AE187)))))</f>
        <v/>
      </c>
      <c r="AG187" s="82" t="str">
        <f>IF(E187="Yes","6 Month Transfer",IF(W187="No","Not locked to discharge/transfer",IF(AF187="Did not stay on SU","Not achieved as did not stay on SU",IF('Patient level info'!A187="","",IF(AND(A187=B187,M187="Achieved",P187="Achieved",AF187&gt;=90,AF187&lt;&gt;"Died same day as arrival"),"Achieved",IF(AND(A187&lt;&gt;B187,AF187&gt;=90,M187="Achieved",P187="Achieved"),"Not directly admitted by this team, but achieved criteria at previous team, and achieved 90% of stay on SU whilst at this team",IF(AF187="ICU/CCU/HDU","Admitted to ICU/CCU/HDU",IF(AF187="Died same day as arrival",AF187,IF(AND(AF187&lt;90,M187="Not achieved",P187="Not achieved"),"Not achieved as not direct to SU within 4h, not seen by a consultant within 14h, and less than 90% of stay on SU",IF(AND(AF187&lt;90,M187="Not achieved",P187="Achieved"),"Not achieved as not direct to SU within 4h and less than 90% of stay on SU",IF(AND(AF187&lt;90,M187="Achieved",P187="Not achieved"),"Not achieved as not seen by a consultant within 14h and less than 90% of stay on SU",IF(AND(AF187&gt;=90,M187="Not achieved",P187="Not achieved"),"Not achieved as not direct to SU within 4h and not seen by a consultant within 14h",IF(AND(AF187&gt;=90,M187="Achieved",P187="Not achieved"),"Not achieved as not seen by a consultant within 14h",IF(AF187&lt;90,"Not achieved as less than 90% of stay on SU","Not achieved as not direct to SU within 4h"))))))))))))))</f>
        <v/>
      </c>
    </row>
    <row r="188" spans="1:33" ht="15" customHeight="1" x14ac:dyDescent="0.25">
      <c r="A188" s="89" t="str">
        <f>IF('Paste Data Here - Export'!A188="","",'Paste Data Here - Export'!A188)</f>
        <v/>
      </c>
      <c r="B188" s="90" t="str">
        <f>IF('Paste Data Here - Export'!B188="","",'Paste Data Here - Export'!B188)</f>
        <v/>
      </c>
      <c r="C188" s="91" t="str">
        <f>IF('Paste Data Here - Export'!AR188="Y",'Paste Data Here - Export'!AS188,IF('Paste Data Here - Export'!C188="","",'Paste Data Here - Export'!BA188))</f>
        <v/>
      </c>
      <c r="D188" s="103" t="str">
        <f>IF(B188="","",IF('Paste Data Here - Export'!A188 ='Paste Data Here - Export'!B188, "Yes", "No"))</f>
        <v/>
      </c>
      <c r="E188" s="103" t="str">
        <f>IF(A188="","",IF(AND('Paste Data Here - Export'!P188="",'Paste Data Here - Export'!Q188&lt;&gt;""),"Yes","No"))</f>
        <v/>
      </c>
      <c r="F188" s="104" t="str">
        <f>IF('Paste Data Here - Export'!A188='Paste Data Here - Export'!B188,C188,IF(W188="No","",IF(E188="Yes","6 Month Transfer",'Paste Data Here - Export'!HP188)))</f>
        <v/>
      </c>
      <c r="G188" s="92" t="str">
        <f>IF(B188="","",IF(OR('Paste Data Here - Export'!KB188="Y",'Paste Data Here - Export'!GE188="Y"),"Yes","No"))</f>
        <v/>
      </c>
      <c r="H188" s="93" t="str">
        <f t="shared" si="25"/>
        <v/>
      </c>
      <c r="I188" s="93" t="str">
        <f t="shared" si="26"/>
        <v/>
      </c>
      <c r="J188" s="93" t="str">
        <f t="shared" si="27"/>
        <v/>
      </c>
      <c r="K188" s="125" t="str">
        <f>IF(OR(C188="",'Paste Data Here - Export'!BD188=""),"",1440*('Paste Data Here - Export'!BD188-C188))</f>
        <v/>
      </c>
      <c r="L188" s="93" t="str">
        <f t="shared" si="28"/>
        <v/>
      </c>
      <c r="M188" s="93" t="str">
        <f>IF(AND(L188="Yes",'Paste Data Here - Export'!BC188="SU",'Paste Data Here - Export'!EJ188&lt;&gt;"Y"),"Achieved",IF('Paste Data Here - Export'!EJ188="Y","Not applicable",(IF(AND('Patient level info'!L188="No",'Paste Data Here - Export'!BC188="SU"),"Not achieved",IF('Paste Data Here - Export'!BC188="ICH","Not applicable",IF(OR('Paste Data Here - Export'!BC188="O",'Paste Data Here - Export'!BC188="MAC"),"Not achieved",""))))))</f>
        <v/>
      </c>
      <c r="N188" s="142" t="str">
        <f>IF(B188="","",IF(OR('Paste Data Here - Export'!GN188="PERS",'Paste Data Here - Export'!GN188="TELEM"),'Paste Data Here - Export'!GK188,IF('Paste Data Here - Export'!GO188="","Not seen in person",'Paste Data Here - Export'!GO188)))</f>
        <v/>
      </c>
      <c r="O188" s="125" t="str">
        <f t="shared" si="29"/>
        <v/>
      </c>
      <c r="P188" s="126" t="str">
        <f t="shared" si="30"/>
        <v/>
      </c>
      <c r="Q188" s="95" t="str">
        <f>IF('Paste Data Here - Export'!CR188=TRUE, "Not imaged",IF('Paste Data Here - Export'!AR188="Y","Inpatient stroke",IF('Paste Data Here - Export'!BA188="","",IF('Paste Data Here - Export'!CR188="TRUE","",1440*('Paste Data Here - Export'!CP188-'Paste Data Here - Export'!BA188)))))</f>
        <v/>
      </c>
      <c r="R188" s="95" t="str">
        <f>IF('Paste Data Here - Export'!CR188=TRUE,"Not imaged",IF(OR(C188="",'Paste Data Here - Export'!CP188=""),"",1440*('Paste Data Here - Export'!CP188-C188)))</f>
        <v/>
      </c>
      <c r="S188" s="93" t="str">
        <f>IF(R188&lt;60.5,"Yes",IF('Paste Data Here - Export'!C188="","","No"))</f>
        <v/>
      </c>
      <c r="T188" s="93" t="str">
        <f t="shared" si="22"/>
        <v/>
      </c>
      <c r="U188" s="94" t="str">
        <f>IF(OR(C188="",'Paste Data Here - Export'!DF188=""),"",1440*('Paste Data Here - Export'!DF188-C188))</f>
        <v/>
      </c>
      <c r="V188" s="96" t="str">
        <f t="shared" si="31"/>
        <v/>
      </c>
      <c r="W188" s="97" t="str">
        <f>IF(B188="","",IF('Paste Data Here - Export'!KI188=TRUE,"Yes",IF('Paste Data Here - Export'!L188="","No","Yes")))</f>
        <v/>
      </c>
      <c r="X188" s="98" t="str">
        <f>IF(E188="Yes","6 Month Transfer",IF(AND(W188="Yes",'Paste Data Here - Export'!KM188="D"),"No",IF('Patient level info'!W188="Yes","Yes","")))</f>
        <v/>
      </c>
      <c r="Y188" s="91" t="str">
        <f t="shared" si="23"/>
        <v/>
      </c>
      <c r="Z188" s="99" t="str">
        <f>IF('Paste Data Here - Export'!KQ188="","",IF('Paste Data Here - Export'!KO188="","",'Paste Data Here - Export'!KN188-'Paste Data Here - Export'!KQ188))</f>
        <v/>
      </c>
      <c r="AA188" s="91" t="str">
        <f>IF(AND(W188="Yes",'Paste Data Here - Export'!KM188="D",'Paste Data Here - Export'!KO188="Y"),'Paste Data Here - Export'!KN188+'Patient level info'!AA$3,IF(AND(W188="Yes",'Paste Data Here - Export'!KM188="D",Z188&lt;0),'Paste Data Here - Export'!KQ188,IF(AND(W188="Yes",'Paste Data Here - Export'!KM188="D"),'Paste Data Here - Export'!KN188,IF(X188="Yes",'Paste Data Here - Export'!KS188,""))))</f>
        <v/>
      </c>
      <c r="AB188" s="100" t="str">
        <f>IF(W188="No","",IF('Paste Data Here - Export'!HS188="","",IF('Paste Data Here - Export'!KO188="Y",'Patient level info'!AA188-'Paste Data Here - Export'!HS188,'Paste Data Here - Export'!KQ188-'Paste Data Here - Export'!HS188)))</f>
        <v/>
      </c>
      <c r="AC188" s="100" t="str">
        <f>IF(E188="Yes","",IF(BPT!C188="Record transferred to this team",AA188-C188-(1/6),""))</f>
        <v/>
      </c>
      <c r="AD188" s="100" t="str">
        <f t="shared" si="24"/>
        <v/>
      </c>
      <c r="AE188" s="100" t="str">
        <f t="shared" si="32"/>
        <v/>
      </c>
      <c r="AF188" s="101" t="str">
        <f>IF(AE188="","",IF(Y188="Died same day","Died same day as arrival",IF(AB188="","Did not stay on SU",IF('Paste Data Here - Export'!HR188="ICH","ICU/CCU/HDU",IF(AB188&gt;AE188,100,100*AB188/AE188)))))</f>
        <v/>
      </c>
      <c r="AG188" s="82" t="str">
        <f>IF(E188="Yes","6 Month Transfer",IF(W188="No","Not locked to discharge/transfer",IF(AF188="Did not stay on SU","Not achieved as did not stay on SU",IF('Patient level info'!A188="","",IF(AND(A188=B188,M188="Achieved",P188="Achieved",AF188&gt;=90,AF188&lt;&gt;"Died same day as arrival"),"Achieved",IF(AND(A188&lt;&gt;B188,AF188&gt;=90,M188="Achieved",P188="Achieved"),"Not directly admitted by this team, but achieved criteria at previous team, and achieved 90% of stay on SU whilst at this team",IF(AF188="ICU/CCU/HDU","Admitted to ICU/CCU/HDU",IF(AF188="Died same day as arrival",AF188,IF(AND(AF188&lt;90,M188="Not achieved",P188="Not achieved"),"Not achieved as not direct to SU within 4h, not seen by a consultant within 14h, and less than 90% of stay on SU",IF(AND(AF188&lt;90,M188="Not achieved",P188="Achieved"),"Not achieved as not direct to SU within 4h and less than 90% of stay on SU",IF(AND(AF188&lt;90,M188="Achieved",P188="Not achieved"),"Not achieved as not seen by a consultant within 14h and less than 90% of stay on SU",IF(AND(AF188&gt;=90,M188="Not achieved",P188="Not achieved"),"Not achieved as not direct to SU within 4h and not seen by a consultant within 14h",IF(AND(AF188&gt;=90,M188="Achieved",P188="Not achieved"),"Not achieved as not seen by a consultant within 14h",IF(AF188&lt;90,"Not achieved as less than 90% of stay on SU","Not achieved as not direct to SU within 4h"))))))))))))))</f>
        <v/>
      </c>
    </row>
    <row r="189" spans="1:33" ht="15" customHeight="1" x14ac:dyDescent="0.25">
      <c r="A189" s="89" t="str">
        <f>IF('Paste Data Here - Export'!A189="","",'Paste Data Here - Export'!A189)</f>
        <v/>
      </c>
      <c r="B189" s="90" t="str">
        <f>IF('Paste Data Here - Export'!B189="","",'Paste Data Here - Export'!B189)</f>
        <v/>
      </c>
      <c r="C189" s="91" t="str">
        <f>IF('Paste Data Here - Export'!AR189="Y",'Paste Data Here - Export'!AS189,IF('Paste Data Here - Export'!C189="","",'Paste Data Here - Export'!BA189))</f>
        <v/>
      </c>
      <c r="D189" s="103" t="str">
        <f>IF(B189="","",IF('Paste Data Here - Export'!A189 ='Paste Data Here - Export'!B189, "Yes", "No"))</f>
        <v/>
      </c>
      <c r="E189" s="103" t="str">
        <f>IF(A189="","",IF(AND('Paste Data Here - Export'!P189="",'Paste Data Here - Export'!Q189&lt;&gt;""),"Yes","No"))</f>
        <v/>
      </c>
      <c r="F189" s="104" t="str">
        <f>IF('Paste Data Here - Export'!A189='Paste Data Here - Export'!B189,C189,IF(W189="No","",IF(E189="Yes","6 Month Transfer",'Paste Data Here - Export'!HP189)))</f>
        <v/>
      </c>
      <c r="G189" s="92" t="str">
        <f>IF(B189="","",IF(OR('Paste Data Here - Export'!KB189="Y",'Paste Data Here - Export'!GE189="Y"),"Yes","No"))</f>
        <v/>
      </c>
      <c r="H189" s="93" t="str">
        <f t="shared" si="25"/>
        <v/>
      </c>
      <c r="I189" s="93" t="str">
        <f t="shared" si="26"/>
        <v/>
      </c>
      <c r="J189" s="93" t="str">
        <f t="shared" si="27"/>
        <v/>
      </c>
      <c r="K189" s="125" t="str">
        <f>IF(OR(C189="",'Paste Data Here - Export'!BD189=""),"",1440*('Paste Data Here - Export'!BD189-C189))</f>
        <v/>
      </c>
      <c r="L189" s="93" t="str">
        <f t="shared" si="28"/>
        <v/>
      </c>
      <c r="M189" s="93" t="str">
        <f>IF(AND(L189="Yes",'Paste Data Here - Export'!BC189="SU",'Paste Data Here - Export'!EJ189&lt;&gt;"Y"),"Achieved",IF('Paste Data Here - Export'!EJ189="Y","Not applicable",(IF(AND('Patient level info'!L189="No",'Paste Data Here - Export'!BC189="SU"),"Not achieved",IF('Paste Data Here - Export'!BC189="ICH","Not applicable",IF(OR('Paste Data Here - Export'!BC189="O",'Paste Data Here - Export'!BC189="MAC"),"Not achieved",""))))))</f>
        <v/>
      </c>
      <c r="N189" s="142" t="str">
        <f>IF(B189="","",IF(OR('Paste Data Here - Export'!GN189="PERS",'Paste Data Here - Export'!GN189="TELEM"),'Paste Data Here - Export'!GK189,IF('Paste Data Here - Export'!GO189="","Not seen in person",'Paste Data Here - Export'!GO189)))</f>
        <v/>
      </c>
      <c r="O189" s="125" t="str">
        <f t="shared" si="29"/>
        <v/>
      </c>
      <c r="P189" s="126" t="str">
        <f t="shared" si="30"/>
        <v/>
      </c>
      <c r="Q189" s="95" t="str">
        <f>IF('Paste Data Here - Export'!CR189=TRUE, "Not imaged",IF('Paste Data Here - Export'!AR189="Y","Inpatient stroke",IF('Paste Data Here - Export'!BA189="","",IF('Paste Data Here - Export'!CR189="TRUE","",1440*('Paste Data Here - Export'!CP189-'Paste Data Here - Export'!BA189)))))</f>
        <v/>
      </c>
      <c r="R189" s="95" t="str">
        <f>IF('Paste Data Here - Export'!CR189=TRUE,"Not imaged",IF(OR(C189="",'Paste Data Here - Export'!CP189=""),"",1440*('Paste Data Here - Export'!CP189-C189)))</f>
        <v/>
      </c>
      <c r="S189" s="93" t="str">
        <f>IF(R189&lt;60.5,"Yes",IF('Paste Data Here - Export'!C189="","","No"))</f>
        <v/>
      </c>
      <c r="T189" s="93" t="str">
        <f t="shared" si="22"/>
        <v/>
      </c>
      <c r="U189" s="94" t="str">
        <f>IF(OR(C189="",'Paste Data Here - Export'!DF189=""),"",1440*('Paste Data Here - Export'!DF189-C189))</f>
        <v/>
      </c>
      <c r="V189" s="96" t="str">
        <f t="shared" si="31"/>
        <v/>
      </c>
      <c r="W189" s="97" t="str">
        <f>IF(B189="","",IF('Paste Data Here - Export'!KI189=TRUE,"Yes",IF('Paste Data Here - Export'!L189="","No","Yes")))</f>
        <v/>
      </c>
      <c r="X189" s="98" t="str">
        <f>IF(E189="Yes","6 Month Transfer",IF(AND(W189="Yes",'Paste Data Here - Export'!KM189="D"),"No",IF('Patient level info'!W189="Yes","Yes","")))</f>
        <v/>
      </c>
      <c r="Y189" s="91" t="str">
        <f t="shared" si="23"/>
        <v/>
      </c>
      <c r="Z189" s="99" t="str">
        <f>IF('Paste Data Here - Export'!KQ189="","",IF('Paste Data Here - Export'!KO189="","",'Paste Data Here - Export'!KN189-'Paste Data Here - Export'!KQ189))</f>
        <v/>
      </c>
      <c r="AA189" s="91" t="str">
        <f>IF(AND(W189="Yes",'Paste Data Here - Export'!KM189="D",'Paste Data Here - Export'!KO189="Y"),'Paste Data Here - Export'!KN189+'Patient level info'!AA$3,IF(AND(W189="Yes",'Paste Data Here - Export'!KM189="D",Z189&lt;0),'Paste Data Here - Export'!KQ189,IF(AND(W189="Yes",'Paste Data Here - Export'!KM189="D"),'Paste Data Here - Export'!KN189,IF(X189="Yes",'Paste Data Here - Export'!KS189,""))))</f>
        <v/>
      </c>
      <c r="AB189" s="100" t="str">
        <f>IF(W189="No","",IF('Paste Data Here - Export'!HS189="","",IF('Paste Data Here - Export'!KO189="Y",'Patient level info'!AA189-'Paste Data Here - Export'!HS189,'Paste Data Here - Export'!KQ189-'Paste Data Here - Export'!HS189)))</f>
        <v/>
      </c>
      <c r="AC189" s="100" t="str">
        <f>IF(E189="Yes","",IF(BPT!C189="Record transferred to this team",AA189-C189-(1/6),""))</f>
        <v/>
      </c>
      <c r="AD189" s="100" t="str">
        <f t="shared" si="24"/>
        <v/>
      </c>
      <c r="AE189" s="100" t="str">
        <f t="shared" si="32"/>
        <v/>
      </c>
      <c r="AF189" s="101" t="str">
        <f>IF(AE189="","",IF(Y189="Died same day","Died same day as arrival",IF(AB189="","Did not stay on SU",IF('Paste Data Here - Export'!HR189="ICH","ICU/CCU/HDU",IF(AB189&gt;AE189,100,100*AB189/AE189)))))</f>
        <v/>
      </c>
      <c r="AG189" s="82" t="str">
        <f>IF(E189="Yes","6 Month Transfer",IF(W189="No","Not locked to discharge/transfer",IF(AF189="Did not stay on SU","Not achieved as did not stay on SU",IF('Patient level info'!A189="","",IF(AND(A189=B189,M189="Achieved",P189="Achieved",AF189&gt;=90,AF189&lt;&gt;"Died same day as arrival"),"Achieved",IF(AND(A189&lt;&gt;B189,AF189&gt;=90,M189="Achieved",P189="Achieved"),"Not directly admitted by this team, but achieved criteria at previous team, and achieved 90% of stay on SU whilst at this team",IF(AF189="ICU/CCU/HDU","Admitted to ICU/CCU/HDU",IF(AF189="Died same day as arrival",AF189,IF(AND(AF189&lt;90,M189="Not achieved",P189="Not achieved"),"Not achieved as not direct to SU within 4h, not seen by a consultant within 14h, and less than 90% of stay on SU",IF(AND(AF189&lt;90,M189="Not achieved",P189="Achieved"),"Not achieved as not direct to SU within 4h and less than 90% of stay on SU",IF(AND(AF189&lt;90,M189="Achieved",P189="Not achieved"),"Not achieved as not seen by a consultant within 14h and less than 90% of stay on SU",IF(AND(AF189&gt;=90,M189="Not achieved",P189="Not achieved"),"Not achieved as not direct to SU within 4h and not seen by a consultant within 14h",IF(AND(AF189&gt;=90,M189="Achieved",P189="Not achieved"),"Not achieved as not seen by a consultant within 14h",IF(AF189&lt;90,"Not achieved as less than 90% of stay on SU","Not achieved as not direct to SU within 4h"))))))))))))))</f>
        <v/>
      </c>
    </row>
    <row r="190" spans="1:33" ht="15" customHeight="1" x14ac:dyDescent="0.25">
      <c r="A190" s="89" t="str">
        <f>IF('Paste Data Here - Export'!A190="","",'Paste Data Here - Export'!A190)</f>
        <v/>
      </c>
      <c r="B190" s="90" t="str">
        <f>IF('Paste Data Here - Export'!B190="","",'Paste Data Here - Export'!B190)</f>
        <v/>
      </c>
      <c r="C190" s="91" t="str">
        <f>IF('Paste Data Here - Export'!AR190="Y",'Paste Data Here - Export'!AS190,IF('Paste Data Here - Export'!C190="","",'Paste Data Here - Export'!BA190))</f>
        <v/>
      </c>
      <c r="D190" s="103" t="str">
        <f>IF(B190="","",IF('Paste Data Here - Export'!A190 ='Paste Data Here - Export'!B190, "Yes", "No"))</f>
        <v/>
      </c>
      <c r="E190" s="103" t="str">
        <f>IF(A190="","",IF(AND('Paste Data Here - Export'!P190="",'Paste Data Here - Export'!Q190&lt;&gt;""),"Yes","No"))</f>
        <v/>
      </c>
      <c r="F190" s="104" t="str">
        <f>IF('Paste Data Here - Export'!A190='Paste Data Here - Export'!B190,C190,IF(W190="No","",IF(E190="Yes","6 Month Transfer",'Paste Data Here - Export'!HP190)))</f>
        <v/>
      </c>
      <c r="G190" s="92" t="str">
        <f>IF(B190="","",IF(OR('Paste Data Here - Export'!KB190="Y",'Paste Data Here - Export'!GE190="Y"),"Yes","No"))</f>
        <v/>
      </c>
      <c r="H190" s="93" t="str">
        <f t="shared" si="25"/>
        <v/>
      </c>
      <c r="I190" s="93" t="str">
        <f t="shared" si="26"/>
        <v/>
      </c>
      <c r="J190" s="93" t="str">
        <f t="shared" si="27"/>
        <v/>
      </c>
      <c r="K190" s="125" t="str">
        <f>IF(OR(C190="",'Paste Data Here - Export'!BD190=""),"",1440*('Paste Data Here - Export'!BD190-C190))</f>
        <v/>
      </c>
      <c r="L190" s="93" t="str">
        <f t="shared" si="28"/>
        <v/>
      </c>
      <c r="M190" s="93" t="str">
        <f>IF(AND(L190="Yes",'Paste Data Here - Export'!BC190="SU",'Paste Data Here - Export'!EJ190&lt;&gt;"Y"),"Achieved",IF('Paste Data Here - Export'!EJ190="Y","Not applicable",(IF(AND('Patient level info'!L190="No",'Paste Data Here - Export'!BC190="SU"),"Not achieved",IF('Paste Data Here - Export'!BC190="ICH","Not applicable",IF(OR('Paste Data Here - Export'!BC190="O",'Paste Data Here - Export'!BC190="MAC"),"Not achieved",""))))))</f>
        <v/>
      </c>
      <c r="N190" s="142" t="str">
        <f>IF(B190="","",IF(OR('Paste Data Here - Export'!GN190="PERS",'Paste Data Here - Export'!GN190="TELEM"),'Paste Data Here - Export'!GK190,IF('Paste Data Here - Export'!GO190="","Not seen in person",'Paste Data Here - Export'!GO190)))</f>
        <v/>
      </c>
      <c r="O190" s="125" t="str">
        <f t="shared" si="29"/>
        <v/>
      </c>
      <c r="P190" s="126" t="str">
        <f t="shared" si="30"/>
        <v/>
      </c>
      <c r="Q190" s="95" t="str">
        <f>IF('Paste Data Here - Export'!CR190=TRUE, "Not imaged",IF('Paste Data Here - Export'!AR190="Y","Inpatient stroke",IF('Paste Data Here - Export'!BA190="","",IF('Paste Data Here - Export'!CR190="TRUE","",1440*('Paste Data Here - Export'!CP190-'Paste Data Here - Export'!BA190)))))</f>
        <v/>
      </c>
      <c r="R190" s="95" t="str">
        <f>IF('Paste Data Here - Export'!CR190=TRUE,"Not imaged",IF(OR(C190="",'Paste Data Here - Export'!CP190=""),"",1440*('Paste Data Here - Export'!CP190-C190)))</f>
        <v/>
      </c>
      <c r="S190" s="93" t="str">
        <f>IF(R190&lt;60.5,"Yes",IF('Paste Data Here - Export'!C190="","","No"))</f>
        <v/>
      </c>
      <c r="T190" s="93" t="str">
        <f t="shared" si="22"/>
        <v/>
      </c>
      <c r="U190" s="94" t="str">
        <f>IF(OR(C190="",'Paste Data Here - Export'!DF190=""),"",1440*('Paste Data Here - Export'!DF190-C190))</f>
        <v/>
      </c>
      <c r="V190" s="96" t="str">
        <f t="shared" si="31"/>
        <v/>
      </c>
      <c r="W190" s="97" t="str">
        <f>IF(B190="","",IF('Paste Data Here - Export'!KI190=TRUE,"Yes",IF('Paste Data Here - Export'!L190="","No","Yes")))</f>
        <v/>
      </c>
      <c r="X190" s="98" t="str">
        <f>IF(E190="Yes","6 Month Transfer",IF(AND(W190="Yes",'Paste Data Here - Export'!KM190="D"),"No",IF('Patient level info'!W190="Yes","Yes","")))</f>
        <v/>
      </c>
      <c r="Y190" s="91" t="str">
        <f t="shared" si="23"/>
        <v/>
      </c>
      <c r="Z190" s="99" t="str">
        <f>IF('Paste Data Here - Export'!KQ190="","",IF('Paste Data Here - Export'!KO190="","",'Paste Data Here - Export'!KN190-'Paste Data Here - Export'!KQ190))</f>
        <v/>
      </c>
      <c r="AA190" s="91" t="str">
        <f>IF(AND(W190="Yes",'Paste Data Here - Export'!KM190="D",'Paste Data Here - Export'!KO190="Y"),'Paste Data Here - Export'!KN190+'Patient level info'!AA$3,IF(AND(W190="Yes",'Paste Data Here - Export'!KM190="D",Z190&lt;0),'Paste Data Here - Export'!KQ190,IF(AND(W190="Yes",'Paste Data Here - Export'!KM190="D"),'Paste Data Here - Export'!KN190,IF(X190="Yes",'Paste Data Here - Export'!KS190,""))))</f>
        <v/>
      </c>
      <c r="AB190" s="100" t="str">
        <f>IF(W190="No","",IF('Paste Data Here - Export'!HS190="","",IF('Paste Data Here - Export'!KO190="Y",'Patient level info'!AA190-'Paste Data Here - Export'!HS190,'Paste Data Here - Export'!KQ190-'Paste Data Here - Export'!HS190)))</f>
        <v/>
      </c>
      <c r="AC190" s="100" t="str">
        <f>IF(E190="Yes","",IF(BPT!C190="Record transferred to this team",AA190-C190-(1/6),""))</f>
        <v/>
      </c>
      <c r="AD190" s="100" t="str">
        <f t="shared" si="24"/>
        <v/>
      </c>
      <c r="AE190" s="100" t="str">
        <f t="shared" si="32"/>
        <v/>
      </c>
      <c r="AF190" s="101" t="str">
        <f>IF(AE190="","",IF(Y190="Died same day","Died same day as arrival",IF(AB190="","Did not stay on SU",IF('Paste Data Here - Export'!HR190="ICH","ICU/CCU/HDU",IF(AB190&gt;AE190,100,100*AB190/AE190)))))</f>
        <v/>
      </c>
      <c r="AG190" s="82" t="str">
        <f>IF(E190="Yes","6 Month Transfer",IF(W190="No","Not locked to discharge/transfer",IF(AF190="Did not stay on SU","Not achieved as did not stay on SU",IF('Patient level info'!A190="","",IF(AND(A190=B190,M190="Achieved",P190="Achieved",AF190&gt;=90,AF190&lt;&gt;"Died same day as arrival"),"Achieved",IF(AND(A190&lt;&gt;B190,AF190&gt;=90,M190="Achieved",P190="Achieved"),"Not directly admitted by this team, but achieved criteria at previous team, and achieved 90% of stay on SU whilst at this team",IF(AF190="ICU/CCU/HDU","Admitted to ICU/CCU/HDU",IF(AF190="Died same day as arrival",AF190,IF(AND(AF190&lt;90,M190="Not achieved",P190="Not achieved"),"Not achieved as not direct to SU within 4h, not seen by a consultant within 14h, and less than 90% of stay on SU",IF(AND(AF190&lt;90,M190="Not achieved",P190="Achieved"),"Not achieved as not direct to SU within 4h and less than 90% of stay on SU",IF(AND(AF190&lt;90,M190="Achieved",P190="Not achieved"),"Not achieved as not seen by a consultant within 14h and less than 90% of stay on SU",IF(AND(AF190&gt;=90,M190="Not achieved",P190="Not achieved"),"Not achieved as not direct to SU within 4h and not seen by a consultant within 14h",IF(AND(AF190&gt;=90,M190="Achieved",P190="Not achieved"),"Not achieved as not seen by a consultant within 14h",IF(AF190&lt;90,"Not achieved as less than 90% of stay on SU","Not achieved as not direct to SU within 4h"))))))))))))))</f>
        <v/>
      </c>
    </row>
    <row r="191" spans="1:33" ht="15" customHeight="1" x14ac:dyDescent="0.25">
      <c r="A191" s="89" t="str">
        <f>IF('Paste Data Here - Export'!A191="","",'Paste Data Here - Export'!A191)</f>
        <v/>
      </c>
      <c r="B191" s="90" t="str">
        <f>IF('Paste Data Here - Export'!B191="","",'Paste Data Here - Export'!B191)</f>
        <v/>
      </c>
      <c r="C191" s="91" t="str">
        <f>IF('Paste Data Here - Export'!AR191="Y",'Paste Data Here - Export'!AS191,IF('Paste Data Here - Export'!C191="","",'Paste Data Here - Export'!BA191))</f>
        <v/>
      </c>
      <c r="D191" s="103" t="str">
        <f>IF(B191="","",IF('Paste Data Here - Export'!A191 ='Paste Data Here - Export'!B191, "Yes", "No"))</f>
        <v/>
      </c>
      <c r="E191" s="103" t="str">
        <f>IF(A191="","",IF(AND('Paste Data Here - Export'!P191="",'Paste Data Here - Export'!Q191&lt;&gt;""),"Yes","No"))</f>
        <v/>
      </c>
      <c r="F191" s="104" t="str">
        <f>IF('Paste Data Here - Export'!A191='Paste Data Here - Export'!B191,C191,IF(W191="No","",IF(E191="Yes","6 Month Transfer",'Paste Data Here - Export'!HP191)))</f>
        <v/>
      </c>
      <c r="G191" s="92" t="str">
        <f>IF(B191="","",IF(OR('Paste Data Here - Export'!KB191="Y",'Paste Data Here - Export'!GE191="Y"),"Yes","No"))</f>
        <v/>
      </c>
      <c r="H191" s="93" t="str">
        <f t="shared" si="25"/>
        <v/>
      </c>
      <c r="I191" s="93" t="str">
        <f t="shared" si="26"/>
        <v/>
      </c>
      <c r="J191" s="93" t="str">
        <f t="shared" si="27"/>
        <v/>
      </c>
      <c r="K191" s="125" t="str">
        <f>IF(OR(C191="",'Paste Data Here - Export'!BD191=""),"",1440*('Paste Data Here - Export'!BD191-C191))</f>
        <v/>
      </c>
      <c r="L191" s="93" t="str">
        <f t="shared" si="28"/>
        <v/>
      </c>
      <c r="M191" s="93" t="str">
        <f>IF(AND(L191="Yes",'Paste Data Here - Export'!BC191="SU",'Paste Data Here - Export'!EJ191&lt;&gt;"Y"),"Achieved",IF('Paste Data Here - Export'!EJ191="Y","Not applicable",(IF(AND('Patient level info'!L191="No",'Paste Data Here - Export'!BC191="SU"),"Not achieved",IF('Paste Data Here - Export'!BC191="ICH","Not applicable",IF(OR('Paste Data Here - Export'!BC191="O",'Paste Data Here - Export'!BC191="MAC"),"Not achieved",""))))))</f>
        <v/>
      </c>
      <c r="N191" s="142" t="str">
        <f>IF(B191="","",IF(OR('Paste Data Here - Export'!GN191="PERS",'Paste Data Here - Export'!GN191="TELEM"),'Paste Data Here - Export'!GK191,IF('Paste Data Here - Export'!GO191="","Not seen in person",'Paste Data Here - Export'!GO191)))</f>
        <v/>
      </c>
      <c r="O191" s="125" t="str">
        <f t="shared" si="29"/>
        <v/>
      </c>
      <c r="P191" s="126" t="str">
        <f t="shared" si="30"/>
        <v/>
      </c>
      <c r="Q191" s="95" t="str">
        <f>IF('Paste Data Here - Export'!CR191=TRUE, "Not imaged",IF('Paste Data Here - Export'!AR191="Y","Inpatient stroke",IF('Paste Data Here - Export'!BA191="","",IF('Paste Data Here - Export'!CR191="TRUE","",1440*('Paste Data Here - Export'!CP191-'Paste Data Here - Export'!BA191)))))</f>
        <v/>
      </c>
      <c r="R191" s="95" t="str">
        <f>IF('Paste Data Here - Export'!CR191=TRUE,"Not imaged",IF(OR(C191="",'Paste Data Here - Export'!CP191=""),"",1440*('Paste Data Here - Export'!CP191-C191)))</f>
        <v/>
      </c>
      <c r="S191" s="93" t="str">
        <f>IF(R191&lt;60.5,"Yes",IF('Paste Data Here - Export'!C191="","","No"))</f>
        <v/>
      </c>
      <c r="T191" s="93" t="str">
        <f t="shared" si="22"/>
        <v/>
      </c>
      <c r="U191" s="94" t="str">
        <f>IF(OR(C191="",'Paste Data Here - Export'!DF191=""),"",1440*('Paste Data Here - Export'!DF191-C191))</f>
        <v/>
      </c>
      <c r="V191" s="96" t="str">
        <f t="shared" si="31"/>
        <v/>
      </c>
      <c r="W191" s="97" t="str">
        <f>IF(B191="","",IF('Paste Data Here - Export'!KI191=TRUE,"Yes",IF('Paste Data Here - Export'!L191="","No","Yes")))</f>
        <v/>
      </c>
      <c r="X191" s="98" t="str">
        <f>IF(E191="Yes","6 Month Transfer",IF(AND(W191="Yes",'Paste Data Here - Export'!KM191="D"),"No",IF('Patient level info'!W191="Yes","Yes","")))</f>
        <v/>
      </c>
      <c r="Y191" s="91" t="str">
        <f t="shared" si="23"/>
        <v/>
      </c>
      <c r="Z191" s="99" t="str">
        <f>IF('Paste Data Here - Export'!KQ191="","",IF('Paste Data Here - Export'!KO191="","",'Paste Data Here - Export'!KN191-'Paste Data Here - Export'!KQ191))</f>
        <v/>
      </c>
      <c r="AA191" s="91" t="str">
        <f>IF(AND(W191="Yes",'Paste Data Here - Export'!KM191="D",'Paste Data Here - Export'!KO191="Y"),'Paste Data Here - Export'!KN191+'Patient level info'!AA$3,IF(AND(W191="Yes",'Paste Data Here - Export'!KM191="D",Z191&lt;0),'Paste Data Here - Export'!KQ191,IF(AND(W191="Yes",'Paste Data Here - Export'!KM191="D"),'Paste Data Here - Export'!KN191,IF(X191="Yes",'Paste Data Here - Export'!KS191,""))))</f>
        <v/>
      </c>
      <c r="AB191" s="100" t="str">
        <f>IF(W191="No","",IF('Paste Data Here - Export'!HS191="","",IF('Paste Data Here - Export'!KO191="Y",'Patient level info'!AA191-'Paste Data Here - Export'!HS191,'Paste Data Here - Export'!KQ191-'Paste Data Here - Export'!HS191)))</f>
        <v/>
      </c>
      <c r="AC191" s="100" t="str">
        <f>IF(E191="Yes","",IF(BPT!C191="Record transferred to this team",AA191-C191-(1/6),""))</f>
        <v/>
      </c>
      <c r="AD191" s="100" t="str">
        <f t="shared" si="24"/>
        <v/>
      </c>
      <c r="AE191" s="100" t="str">
        <f t="shared" si="32"/>
        <v/>
      </c>
      <c r="AF191" s="101" t="str">
        <f>IF(AE191="","",IF(Y191="Died same day","Died same day as arrival",IF(AB191="","Did not stay on SU",IF('Paste Data Here - Export'!HR191="ICH","ICU/CCU/HDU",IF(AB191&gt;AE191,100,100*AB191/AE191)))))</f>
        <v/>
      </c>
      <c r="AG191" s="82" t="str">
        <f>IF(E191="Yes","6 Month Transfer",IF(W191="No","Not locked to discharge/transfer",IF(AF191="Did not stay on SU","Not achieved as did not stay on SU",IF('Patient level info'!A191="","",IF(AND(A191=B191,M191="Achieved",P191="Achieved",AF191&gt;=90,AF191&lt;&gt;"Died same day as arrival"),"Achieved",IF(AND(A191&lt;&gt;B191,AF191&gt;=90,M191="Achieved",P191="Achieved"),"Not directly admitted by this team, but achieved criteria at previous team, and achieved 90% of stay on SU whilst at this team",IF(AF191="ICU/CCU/HDU","Admitted to ICU/CCU/HDU",IF(AF191="Died same day as arrival",AF191,IF(AND(AF191&lt;90,M191="Not achieved",P191="Not achieved"),"Not achieved as not direct to SU within 4h, not seen by a consultant within 14h, and less than 90% of stay on SU",IF(AND(AF191&lt;90,M191="Not achieved",P191="Achieved"),"Not achieved as not direct to SU within 4h and less than 90% of stay on SU",IF(AND(AF191&lt;90,M191="Achieved",P191="Not achieved"),"Not achieved as not seen by a consultant within 14h and less than 90% of stay on SU",IF(AND(AF191&gt;=90,M191="Not achieved",P191="Not achieved"),"Not achieved as not direct to SU within 4h and not seen by a consultant within 14h",IF(AND(AF191&gt;=90,M191="Achieved",P191="Not achieved"),"Not achieved as not seen by a consultant within 14h",IF(AF191&lt;90,"Not achieved as less than 90% of stay on SU","Not achieved as not direct to SU within 4h"))))))))))))))</f>
        <v/>
      </c>
    </row>
    <row r="192" spans="1:33" ht="15" customHeight="1" x14ac:dyDescent="0.25">
      <c r="A192" s="89" t="str">
        <f>IF('Paste Data Here - Export'!A192="","",'Paste Data Here - Export'!A192)</f>
        <v/>
      </c>
      <c r="B192" s="90" t="str">
        <f>IF('Paste Data Here - Export'!B192="","",'Paste Data Here - Export'!B192)</f>
        <v/>
      </c>
      <c r="C192" s="91" t="str">
        <f>IF('Paste Data Here - Export'!AR192="Y",'Paste Data Here - Export'!AS192,IF('Paste Data Here - Export'!C192="","",'Paste Data Here - Export'!BA192))</f>
        <v/>
      </c>
      <c r="D192" s="103" t="str">
        <f>IF(B192="","",IF('Paste Data Here - Export'!A192 ='Paste Data Here - Export'!B192, "Yes", "No"))</f>
        <v/>
      </c>
      <c r="E192" s="103" t="str">
        <f>IF(A192="","",IF(AND('Paste Data Here - Export'!P192="",'Paste Data Here - Export'!Q192&lt;&gt;""),"Yes","No"))</f>
        <v/>
      </c>
      <c r="F192" s="104" t="str">
        <f>IF('Paste Data Here - Export'!A192='Paste Data Here - Export'!B192,C192,IF(W192="No","",IF(E192="Yes","6 Month Transfer",'Paste Data Here - Export'!HP192)))</f>
        <v/>
      </c>
      <c r="G192" s="92" t="str">
        <f>IF(B192="","",IF(OR('Paste Data Here - Export'!KB192="Y",'Paste Data Here - Export'!GE192="Y"),"Yes","No"))</f>
        <v/>
      </c>
      <c r="H192" s="93" t="str">
        <f t="shared" si="25"/>
        <v/>
      </c>
      <c r="I192" s="93" t="str">
        <f t="shared" si="26"/>
        <v/>
      </c>
      <c r="J192" s="93" t="str">
        <f t="shared" si="27"/>
        <v/>
      </c>
      <c r="K192" s="125" t="str">
        <f>IF(OR(C192="",'Paste Data Here - Export'!BD192=""),"",1440*('Paste Data Here - Export'!BD192-C192))</f>
        <v/>
      </c>
      <c r="L192" s="93" t="str">
        <f t="shared" si="28"/>
        <v/>
      </c>
      <c r="M192" s="93" t="str">
        <f>IF(AND(L192="Yes",'Paste Data Here - Export'!BC192="SU",'Paste Data Here - Export'!EJ192&lt;&gt;"Y"),"Achieved",IF('Paste Data Here - Export'!EJ192="Y","Not applicable",(IF(AND('Patient level info'!L192="No",'Paste Data Here - Export'!BC192="SU"),"Not achieved",IF('Paste Data Here - Export'!BC192="ICH","Not applicable",IF(OR('Paste Data Here - Export'!BC192="O",'Paste Data Here - Export'!BC192="MAC"),"Not achieved",""))))))</f>
        <v/>
      </c>
      <c r="N192" s="142" t="str">
        <f>IF(B192="","",IF(OR('Paste Data Here - Export'!GN192="PERS",'Paste Data Here - Export'!GN192="TELEM"),'Paste Data Here - Export'!GK192,IF('Paste Data Here - Export'!GO192="","Not seen in person",'Paste Data Here - Export'!GO192)))</f>
        <v/>
      </c>
      <c r="O192" s="125" t="str">
        <f t="shared" si="29"/>
        <v/>
      </c>
      <c r="P192" s="126" t="str">
        <f t="shared" si="30"/>
        <v/>
      </c>
      <c r="Q192" s="95" t="str">
        <f>IF('Paste Data Here - Export'!CR192=TRUE, "Not imaged",IF('Paste Data Here - Export'!AR192="Y","Inpatient stroke",IF('Paste Data Here - Export'!BA192="","",IF('Paste Data Here - Export'!CR192="TRUE","",1440*('Paste Data Here - Export'!CP192-'Paste Data Here - Export'!BA192)))))</f>
        <v/>
      </c>
      <c r="R192" s="95" t="str">
        <f>IF('Paste Data Here - Export'!CR192=TRUE,"Not imaged",IF(OR(C192="",'Paste Data Here - Export'!CP192=""),"",1440*('Paste Data Here - Export'!CP192-C192)))</f>
        <v/>
      </c>
      <c r="S192" s="93" t="str">
        <f>IF(R192&lt;60.5,"Yes",IF('Paste Data Here - Export'!C192="","","No"))</f>
        <v/>
      </c>
      <c r="T192" s="93" t="str">
        <f t="shared" si="22"/>
        <v/>
      </c>
      <c r="U192" s="94" t="str">
        <f>IF(OR(C192="",'Paste Data Here - Export'!DF192=""),"",1440*('Paste Data Here - Export'!DF192-C192))</f>
        <v/>
      </c>
      <c r="V192" s="96" t="str">
        <f t="shared" si="31"/>
        <v/>
      </c>
      <c r="W192" s="97" t="str">
        <f>IF(B192="","",IF('Paste Data Here - Export'!KI192=TRUE,"Yes",IF('Paste Data Here - Export'!L192="","No","Yes")))</f>
        <v/>
      </c>
      <c r="X192" s="98" t="str">
        <f>IF(E192="Yes","6 Month Transfer",IF(AND(W192="Yes",'Paste Data Here - Export'!KM192="D"),"No",IF('Patient level info'!W192="Yes","Yes","")))</f>
        <v/>
      </c>
      <c r="Y192" s="91" t="str">
        <f t="shared" si="23"/>
        <v/>
      </c>
      <c r="Z192" s="99" t="str">
        <f>IF('Paste Data Here - Export'!KQ192="","",IF('Paste Data Here - Export'!KO192="","",'Paste Data Here - Export'!KN192-'Paste Data Here - Export'!KQ192))</f>
        <v/>
      </c>
      <c r="AA192" s="91" t="str">
        <f>IF(AND(W192="Yes",'Paste Data Here - Export'!KM192="D",'Paste Data Here - Export'!KO192="Y"),'Paste Data Here - Export'!KN192+'Patient level info'!AA$3,IF(AND(W192="Yes",'Paste Data Here - Export'!KM192="D",Z192&lt;0),'Paste Data Here - Export'!KQ192,IF(AND(W192="Yes",'Paste Data Here - Export'!KM192="D"),'Paste Data Here - Export'!KN192,IF(X192="Yes",'Paste Data Here - Export'!KS192,""))))</f>
        <v/>
      </c>
      <c r="AB192" s="100" t="str">
        <f>IF(W192="No","",IF('Paste Data Here - Export'!HS192="","",IF('Paste Data Here - Export'!KO192="Y",'Patient level info'!AA192-'Paste Data Here - Export'!HS192,'Paste Data Here - Export'!KQ192-'Paste Data Here - Export'!HS192)))</f>
        <v/>
      </c>
      <c r="AC192" s="100" t="str">
        <f>IF(E192="Yes","",IF(BPT!C192="Record transferred to this team",AA192-C192-(1/6),""))</f>
        <v/>
      </c>
      <c r="AD192" s="100" t="str">
        <f t="shared" si="24"/>
        <v/>
      </c>
      <c r="AE192" s="100" t="str">
        <f t="shared" si="32"/>
        <v/>
      </c>
      <c r="AF192" s="101" t="str">
        <f>IF(AE192="","",IF(Y192="Died same day","Died same day as arrival",IF(AB192="","Did not stay on SU",IF('Paste Data Here - Export'!HR192="ICH","ICU/CCU/HDU",IF(AB192&gt;AE192,100,100*AB192/AE192)))))</f>
        <v/>
      </c>
      <c r="AG192" s="82" t="str">
        <f>IF(E192="Yes","6 Month Transfer",IF(W192="No","Not locked to discharge/transfer",IF(AF192="Did not stay on SU","Not achieved as did not stay on SU",IF('Patient level info'!A192="","",IF(AND(A192=B192,M192="Achieved",P192="Achieved",AF192&gt;=90,AF192&lt;&gt;"Died same day as arrival"),"Achieved",IF(AND(A192&lt;&gt;B192,AF192&gt;=90,M192="Achieved",P192="Achieved"),"Not directly admitted by this team, but achieved criteria at previous team, and achieved 90% of stay on SU whilst at this team",IF(AF192="ICU/CCU/HDU","Admitted to ICU/CCU/HDU",IF(AF192="Died same day as arrival",AF192,IF(AND(AF192&lt;90,M192="Not achieved",P192="Not achieved"),"Not achieved as not direct to SU within 4h, not seen by a consultant within 14h, and less than 90% of stay on SU",IF(AND(AF192&lt;90,M192="Not achieved",P192="Achieved"),"Not achieved as not direct to SU within 4h and less than 90% of stay on SU",IF(AND(AF192&lt;90,M192="Achieved",P192="Not achieved"),"Not achieved as not seen by a consultant within 14h and less than 90% of stay on SU",IF(AND(AF192&gt;=90,M192="Not achieved",P192="Not achieved"),"Not achieved as not direct to SU within 4h and not seen by a consultant within 14h",IF(AND(AF192&gt;=90,M192="Achieved",P192="Not achieved"),"Not achieved as not seen by a consultant within 14h",IF(AF192&lt;90,"Not achieved as less than 90% of stay on SU","Not achieved as not direct to SU within 4h"))))))))))))))</f>
        <v/>
      </c>
    </row>
    <row r="193" spans="1:33" ht="15" customHeight="1" x14ac:dyDescent="0.25">
      <c r="A193" s="89" t="str">
        <f>IF('Paste Data Here - Export'!A193="","",'Paste Data Here - Export'!A193)</f>
        <v/>
      </c>
      <c r="B193" s="90" t="str">
        <f>IF('Paste Data Here - Export'!B193="","",'Paste Data Here - Export'!B193)</f>
        <v/>
      </c>
      <c r="C193" s="91" t="str">
        <f>IF('Paste Data Here - Export'!AR193="Y",'Paste Data Here - Export'!AS193,IF('Paste Data Here - Export'!C193="","",'Paste Data Here - Export'!BA193))</f>
        <v/>
      </c>
      <c r="D193" s="103" t="str">
        <f>IF(B193="","",IF('Paste Data Here - Export'!A193 ='Paste Data Here - Export'!B193, "Yes", "No"))</f>
        <v/>
      </c>
      <c r="E193" s="103" t="str">
        <f>IF(A193="","",IF(AND('Paste Data Here - Export'!P193="",'Paste Data Here - Export'!Q193&lt;&gt;""),"Yes","No"))</f>
        <v/>
      </c>
      <c r="F193" s="104" t="str">
        <f>IF('Paste Data Here - Export'!A193='Paste Data Here - Export'!B193,C193,IF(W193="No","",IF(E193="Yes","6 Month Transfer",'Paste Data Here - Export'!HP193)))</f>
        <v/>
      </c>
      <c r="G193" s="92" t="str">
        <f>IF(B193="","",IF(OR('Paste Data Here - Export'!KB193="Y",'Paste Data Here - Export'!GE193="Y"),"Yes","No"))</f>
        <v/>
      </c>
      <c r="H193" s="93" t="str">
        <f t="shared" si="25"/>
        <v/>
      </c>
      <c r="I193" s="93" t="str">
        <f t="shared" si="26"/>
        <v/>
      </c>
      <c r="J193" s="93" t="str">
        <f t="shared" si="27"/>
        <v/>
      </c>
      <c r="K193" s="125" t="str">
        <f>IF(OR(C193="",'Paste Data Here - Export'!BD193=""),"",1440*('Paste Data Here - Export'!BD193-C193))</f>
        <v/>
      </c>
      <c r="L193" s="93" t="str">
        <f t="shared" si="28"/>
        <v/>
      </c>
      <c r="M193" s="93" t="str">
        <f>IF(AND(L193="Yes",'Paste Data Here - Export'!BC193="SU",'Paste Data Here - Export'!EJ193&lt;&gt;"Y"),"Achieved",IF('Paste Data Here - Export'!EJ193="Y","Not applicable",(IF(AND('Patient level info'!L193="No",'Paste Data Here - Export'!BC193="SU"),"Not achieved",IF('Paste Data Here - Export'!BC193="ICH","Not applicable",IF(OR('Paste Data Here - Export'!BC193="O",'Paste Data Here - Export'!BC193="MAC"),"Not achieved",""))))))</f>
        <v/>
      </c>
      <c r="N193" s="142" t="str">
        <f>IF(B193="","",IF(OR('Paste Data Here - Export'!GN193="PERS",'Paste Data Here - Export'!GN193="TELEM"),'Paste Data Here - Export'!GK193,IF('Paste Data Here - Export'!GO193="","Not seen in person",'Paste Data Here - Export'!GO193)))</f>
        <v/>
      </c>
      <c r="O193" s="125" t="str">
        <f t="shared" si="29"/>
        <v/>
      </c>
      <c r="P193" s="126" t="str">
        <f t="shared" si="30"/>
        <v/>
      </c>
      <c r="Q193" s="95" t="str">
        <f>IF('Paste Data Here - Export'!CR193=TRUE, "Not imaged",IF('Paste Data Here - Export'!AR193="Y","Inpatient stroke",IF('Paste Data Here - Export'!BA193="","",IF('Paste Data Here - Export'!CR193="TRUE","",1440*('Paste Data Here - Export'!CP193-'Paste Data Here - Export'!BA193)))))</f>
        <v/>
      </c>
      <c r="R193" s="95" t="str">
        <f>IF('Paste Data Here - Export'!CR193=TRUE,"Not imaged",IF(OR(C193="",'Paste Data Here - Export'!CP193=""),"",1440*('Paste Data Here - Export'!CP193-C193)))</f>
        <v/>
      </c>
      <c r="S193" s="93" t="str">
        <f>IF(R193&lt;60.5,"Yes",IF('Paste Data Here - Export'!C193="","","No"))</f>
        <v/>
      </c>
      <c r="T193" s="93" t="str">
        <f t="shared" si="22"/>
        <v/>
      </c>
      <c r="U193" s="94" t="str">
        <f>IF(OR(C193="",'Paste Data Here - Export'!DF193=""),"",1440*('Paste Data Here - Export'!DF193-C193))</f>
        <v/>
      </c>
      <c r="V193" s="96" t="str">
        <f t="shared" si="31"/>
        <v/>
      </c>
      <c r="W193" s="97" t="str">
        <f>IF(B193="","",IF('Paste Data Here - Export'!KI193=TRUE,"Yes",IF('Paste Data Here - Export'!L193="","No","Yes")))</f>
        <v/>
      </c>
      <c r="X193" s="98" t="str">
        <f>IF(E193="Yes","6 Month Transfer",IF(AND(W193="Yes",'Paste Data Here - Export'!KM193="D"),"No",IF('Patient level info'!W193="Yes","Yes","")))</f>
        <v/>
      </c>
      <c r="Y193" s="91" t="str">
        <f t="shared" si="23"/>
        <v/>
      </c>
      <c r="Z193" s="99" t="str">
        <f>IF('Paste Data Here - Export'!KQ193="","",IF('Paste Data Here - Export'!KO193="","",'Paste Data Here - Export'!KN193-'Paste Data Here - Export'!KQ193))</f>
        <v/>
      </c>
      <c r="AA193" s="91" t="str">
        <f>IF(AND(W193="Yes",'Paste Data Here - Export'!KM193="D",'Paste Data Here - Export'!KO193="Y"),'Paste Data Here - Export'!KN193+'Patient level info'!AA$3,IF(AND(W193="Yes",'Paste Data Here - Export'!KM193="D",Z193&lt;0),'Paste Data Here - Export'!KQ193,IF(AND(W193="Yes",'Paste Data Here - Export'!KM193="D"),'Paste Data Here - Export'!KN193,IF(X193="Yes",'Paste Data Here - Export'!KS193,""))))</f>
        <v/>
      </c>
      <c r="AB193" s="100" t="str">
        <f>IF(W193="No","",IF('Paste Data Here - Export'!HS193="","",IF('Paste Data Here - Export'!KO193="Y",'Patient level info'!AA193-'Paste Data Here - Export'!HS193,'Paste Data Here - Export'!KQ193-'Paste Data Here - Export'!HS193)))</f>
        <v/>
      </c>
      <c r="AC193" s="100" t="str">
        <f>IF(E193="Yes","",IF(BPT!C193="Record transferred to this team",AA193-C193-(1/6),""))</f>
        <v/>
      </c>
      <c r="AD193" s="100" t="str">
        <f t="shared" si="24"/>
        <v/>
      </c>
      <c r="AE193" s="100" t="str">
        <f t="shared" si="32"/>
        <v/>
      </c>
      <c r="AF193" s="101" t="str">
        <f>IF(AE193="","",IF(Y193="Died same day","Died same day as arrival",IF(AB193="","Did not stay on SU",IF('Paste Data Here - Export'!HR193="ICH","ICU/CCU/HDU",IF(AB193&gt;AE193,100,100*AB193/AE193)))))</f>
        <v/>
      </c>
      <c r="AG193" s="82" t="str">
        <f>IF(E193="Yes","6 Month Transfer",IF(W193="No","Not locked to discharge/transfer",IF(AF193="Did not stay on SU","Not achieved as did not stay on SU",IF('Patient level info'!A193="","",IF(AND(A193=B193,M193="Achieved",P193="Achieved",AF193&gt;=90,AF193&lt;&gt;"Died same day as arrival"),"Achieved",IF(AND(A193&lt;&gt;B193,AF193&gt;=90,M193="Achieved",P193="Achieved"),"Not directly admitted by this team, but achieved criteria at previous team, and achieved 90% of stay on SU whilst at this team",IF(AF193="ICU/CCU/HDU","Admitted to ICU/CCU/HDU",IF(AF193="Died same day as arrival",AF193,IF(AND(AF193&lt;90,M193="Not achieved",P193="Not achieved"),"Not achieved as not direct to SU within 4h, not seen by a consultant within 14h, and less than 90% of stay on SU",IF(AND(AF193&lt;90,M193="Not achieved",P193="Achieved"),"Not achieved as not direct to SU within 4h and less than 90% of stay on SU",IF(AND(AF193&lt;90,M193="Achieved",P193="Not achieved"),"Not achieved as not seen by a consultant within 14h and less than 90% of stay on SU",IF(AND(AF193&gt;=90,M193="Not achieved",P193="Not achieved"),"Not achieved as not direct to SU within 4h and not seen by a consultant within 14h",IF(AND(AF193&gt;=90,M193="Achieved",P193="Not achieved"),"Not achieved as not seen by a consultant within 14h",IF(AF193&lt;90,"Not achieved as less than 90% of stay on SU","Not achieved as not direct to SU within 4h"))))))))))))))</f>
        <v/>
      </c>
    </row>
    <row r="194" spans="1:33" ht="15" customHeight="1" x14ac:dyDescent="0.25">
      <c r="A194" s="89" t="str">
        <f>IF('Paste Data Here - Export'!A194="","",'Paste Data Here - Export'!A194)</f>
        <v/>
      </c>
      <c r="B194" s="90" t="str">
        <f>IF('Paste Data Here - Export'!B194="","",'Paste Data Here - Export'!B194)</f>
        <v/>
      </c>
      <c r="C194" s="91" t="str">
        <f>IF('Paste Data Here - Export'!AR194="Y",'Paste Data Here - Export'!AS194,IF('Paste Data Here - Export'!C194="","",'Paste Data Here - Export'!BA194))</f>
        <v/>
      </c>
      <c r="D194" s="103" t="str">
        <f>IF(B194="","",IF('Paste Data Here - Export'!A194 ='Paste Data Here - Export'!B194, "Yes", "No"))</f>
        <v/>
      </c>
      <c r="E194" s="103" t="str">
        <f>IF(A194="","",IF(AND('Paste Data Here - Export'!P194="",'Paste Data Here - Export'!Q194&lt;&gt;""),"Yes","No"))</f>
        <v/>
      </c>
      <c r="F194" s="104" t="str">
        <f>IF('Paste Data Here - Export'!A194='Paste Data Here - Export'!B194,C194,IF(W194="No","",IF(E194="Yes","6 Month Transfer",'Paste Data Here - Export'!HP194)))</f>
        <v/>
      </c>
      <c r="G194" s="92" t="str">
        <f>IF(B194="","",IF(OR('Paste Data Here - Export'!KB194="Y",'Paste Data Here - Export'!GE194="Y"),"Yes","No"))</f>
        <v/>
      </c>
      <c r="H194" s="93" t="str">
        <f t="shared" si="25"/>
        <v/>
      </c>
      <c r="I194" s="93" t="str">
        <f t="shared" si="26"/>
        <v/>
      </c>
      <c r="J194" s="93" t="str">
        <f t="shared" si="27"/>
        <v/>
      </c>
      <c r="K194" s="125" t="str">
        <f>IF(OR(C194="",'Paste Data Here - Export'!BD194=""),"",1440*('Paste Data Here - Export'!BD194-C194))</f>
        <v/>
      </c>
      <c r="L194" s="93" t="str">
        <f t="shared" si="28"/>
        <v/>
      </c>
      <c r="M194" s="93" t="str">
        <f>IF(AND(L194="Yes",'Paste Data Here - Export'!BC194="SU",'Paste Data Here - Export'!EJ194&lt;&gt;"Y"),"Achieved",IF('Paste Data Here - Export'!EJ194="Y","Not applicable",(IF(AND('Patient level info'!L194="No",'Paste Data Here - Export'!BC194="SU"),"Not achieved",IF('Paste Data Here - Export'!BC194="ICH","Not applicable",IF(OR('Paste Data Here - Export'!BC194="O",'Paste Data Here - Export'!BC194="MAC"),"Not achieved",""))))))</f>
        <v/>
      </c>
      <c r="N194" s="142" t="str">
        <f>IF(B194="","",IF(OR('Paste Data Here - Export'!GN194="PERS",'Paste Data Here - Export'!GN194="TELEM"),'Paste Data Here - Export'!GK194,IF('Paste Data Here - Export'!GO194="","Not seen in person",'Paste Data Here - Export'!GO194)))</f>
        <v/>
      </c>
      <c r="O194" s="125" t="str">
        <f t="shared" si="29"/>
        <v/>
      </c>
      <c r="P194" s="126" t="str">
        <f t="shared" si="30"/>
        <v/>
      </c>
      <c r="Q194" s="95" t="str">
        <f>IF('Paste Data Here - Export'!CR194=TRUE, "Not imaged",IF('Paste Data Here - Export'!AR194="Y","Inpatient stroke",IF('Paste Data Here - Export'!BA194="","",IF('Paste Data Here - Export'!CR194="TRUE","",1440*('Paste Data Here - Export'!CP194-'Paste Data Here - Export'!BA194)))))</f>
        <v/>
      </c>
      <c r="R194" s="95" t="str">
        <f>IF('Paste Data Here - Export'!CR194=TRUE,"Not imaged",IF(OR(C194="",'Paste Data Here - Export'!CP194=""),"",1440*('Paste Data Here - Export'!CP194-C194)))</f>
        <v/>
      </c>
      <c r="S194" s="93" t="str">
        <f>IF(R194&lt;60.5,"Yes",IF('Paste Data Here - Export'!C194="","","No"))</f>
        <v/>
      </c>
      <c r="T194" s="93" t="str">
        <f t="shared" si="22"/>
        <v/>
      </c>
      <c r="U194" s="94" t="str">
        <f>IF(OR(C194="",'Paste Data Here - Export'!DF194=""),"",1440*('Paste Data Here - Export'!DF194-C194))</f>
        <v/>
      </c>
      <c r="V194" s="96" t="str">
        <f t="shared" si="31"/>
        <v/>
      </c>
      <c r="W194" s="97" t="str">
        <f>IF(B194="","",IF('Paste Data Here - Export'!KI194=TRUE,"Yes",IF('Paste Data Here - Export'!L194="","No","Yes")))</f>
        <v/>
      </c>
      <c r="X194" s="98" t="str">
        <f>IF(E194="Yes","6 Month Transfer",IF(AND(W194="Yes",'Paste Data Here - Export'!KM194="D"),"No",IF('Patient level info'!W194="Yes","Yes","")))</f>
        <v/>
      </c>
      <c r="Y194" s="91" t="str">
        <f t="shared" si="23"/>
        <v/>
      </c>
      <c r="Z194" s="99" t="str">
        <f>IF('Paste Data Here - Export'!KQ194="","",IF('Paste Data Here - Export'!KO194="","",'Paste Data Here - Export'!KN194-'Paste Data Here - Export'!KQ194))</f>
        <v/>
      </c>
      <c r="AA194" s="91" t="str">
        <f>IF(AND(W194="Yes",'Paste Data Here - Export'!KM194="D",'Paste Data Here - Export'!KO194="Y"),'Paste Data Here - Export'!KN194+'Patient level info'!AA$3,IF(AND(W194="Yes",'Paste Data Here - Export'!KM194="D",Z194&lt;0),'Paste Data Here - Export'!KQ194,IF(AND(W194="Yes",'Paste Data Here - Export'!KM194="D"),'Paste Data Here - Export'!KN194,IF(X194="Yes",'Paste Data Here - Export'!KS194,""))))</f>
        <v/>
      </c>
      <c r="AB194" s="100" t="str">
        <f>IF(W194="No","",IF('Paste Data Here - Export'!HS194="","",IF('Paste Data Here - Export'!KO194="Y",'Patient level info'!AA194-'Paste Data Here - Export'!HS194,'Paste Data Here - Export'!KQ194-'Paste Data Here - Export'!HS194)))</f>
        <v/>
      </c>
      <c r="AC194" s="100" t="str">
        <f>IF(E194="Yes","",IF(BPT!C194="Record transferred to this team",AA194-C194-(1/6),""))</f>
        <v/>
      </c>
      <c r="AD194" s="100" t="str">
        <f t="shared" si="24"/>
        <v/>
      </c>
      <c r="AE194" s="100" t="str">
        <f t="shared" si="32"/>
        <v/>
      </c>
      <c r="AF194" s="101" t="str">
        <f>IF(AE194="","",IF(Y194="Died same day","Died same day as arrival",IF(AB194="","Did not stay on SU",IF('Paste Data Here - Export'!HR194="ICH","ICU/CCU/HDU",IF(AB194&gt;AE194,100,100*AB194/AE194)))))</f>
        <v/>
      </c>
      <c r="AG194" s="82" t="str">
        <f>IF(E194="Yes","6 Month Transfer",IF(W194="No","Not locked to discharge/transfer",IF(AF194="Did not stay on SU","Not achieved as did not stay on SU",IF('Patient level info'!A194="","",IF(AND(A194=B194,M194="Achieved",P194="Achieved",AF194&gt;=90,AF194&lt;&gt;"Died same day as arrival"),"Achieved",IF(AND(A194&lt;&gt;B194,AF194&gt;=90,M194="Achieved",P194="Achieved"),"Not directly admitted by this team, but achieved criteria at previous team, and achieved 90% of stay on SU whilst at this team",IF(AF194="ICU/CCU/HDU","Admitted to ICU/CCU/HDU",IF(AF194="Died same day as arrival",AF194,IF(AND(AF194&lt;90,M194="Not achieved",P194="Not achieved"),"Not achieved as not direct to SU within 4h, not seen by a consultant within 14h, and less than 90% of stay on SU",IF(AND(AF194&lt;90,M194="Not achieved",P194="Achieved"),"Not achieved as not direct to SU within 4h and less than 90% of stay on SU",IF(AND(AF194&lt;90,M194="Achieved",P194="Not achieved"),"Not achieved as not seen by a consultant within 14h and less than 90% of stay on SU",IF(AND(AF194&gt;=90,M194="Not achieved",P194="Not achieved"),"Not achieved as not direct to SU within 4h and not seen by a consultant within 14h",IF(AND(AF194&gt;=90,M194="Achieved",P194="Not achieved"),"Not achieved as not seen by a consultant within 14h",IF(AF194&lt;90,"Not achieved as less than 90% of stay on SU","Not achieved as not direct to SU within 4h"))))))))))))))</f>
        <v/>
      </c>
    </row>
    <row r="195" spans="1:33" ht="15" customHeight="1" x14ac:dyDescent="0.25">
      <c r="A195" s="89" t="str">
        <f>IF('Paste Data Here - Export'!A195="","",'Paste Data Here - Export'!A195)</f>
        <v/>
      </c>
      <c r="B195" s="90" t="str">
        <f>IF('Paste Data Here - Export'!B195="","",'Paste Data Here - Export'!B195)</f>
        <v/>
      </c>
      <c r="C195" s="91" t="str">
        <f>IF('Paste Data Here - Export'!AR195="Y",'Paste Data Here - Export'!AS195,IF('Paste Data Here - Export'!C195="","",'Paste Data Here - Export'!BA195))</f>
        <v/>
      </c>
      <c r="D195" s="103" t="str">
        <f>IF(B195="","",IF('Paste Data Here - Export'!A195 ='Paste Data Here - Export'!B195, "Yes", "No"))</f>
        <v/>
      </c>
      <c r="E195" s="103" t="str">
        <f>IF(A195="","",IF(AND('Paste Data Here - Export'!P195="",'Paste Data Here - Export'!Q195&lt;&gt;""),"Yes","No"))</f>
        <v/>
      </c>
      <c r="F195" s="104" t="str">
        <f>IF('Paste Data Here - Export'!A195='Paste Data Here - Export'!B195,C195,IF(W195="No","",IF(E195="Yes","6 Month Transfer",'Paste Data Here - Export'!HP195)))</f>
        <v/>
      </c>
      <c r="G195" s="92" t="str">
        <f>IF(B195="","",IF(OR('Paste Data Here - Export'!KB195="Y",'Paste Data Here - Export'!GE195="Y"),"Yes","No"))</f>
        <v/>
      </c>
      <c r="H195" s="93" t="str">
        <f t="shared" si="25"/>
        <v/>
      </c>
      <c r="I195" s="93" t="str">
        <f t="shared" si="26"/>
        <v/>
      </c>
      <c r="J195" s="93" t="str">
        <f t="shared" si="27"/>
        <v/>
      </c>
      <c r="K195" s="125" t="str">
        <f>IF(OR(C195="",'Paste Data Here - Export'!BD195=""),"",1440*('Paste Data Here - Export'!BD195-C195))</f>
        <v/>
      </c>
      <c r="L195" s="93" t="str">
        <f t="shared" si="28"/>
        <v/>
      </c>
      <c r="M195" s="93" t="str">
        <f>IF(AND(L195="Yes",'Paste Data Here - Export'!BC195="SU",'Paste Data Here - Export'!EJ195&lt;&gt;"Y"),"Achieved",IF('Paste Data Here - Export'!EJ195="Y","Not applicable",(IF(AND('Patient level info'!L195="No",'Paste Data Here - Export'!BC195="SU"),"Not achieved",IF('Paste Data Here - Export'!BC195="ICH","Not applicable",IF(OR('Paste Data Here - Export'!BC195="O",'Paste Data Here - Export'!BC195="MAC"),"Not achieved",""))))))</f>
        <v/>
      </c>
      <c r="N195" s="142" t="str">
        <f>IF(B195="","",IF(OR('Paste Data Here - Export'!GN195="PERS",'Paste Data Here - Export'!GN195="TELEM"),'Paste Data Here - Export'!GK195,IF('Paste Data Here - Export'!GO195="","Not seen in person",'Paste Data Here - Export'!GO195)))</f>
        <v/>
      </c>
      <c r="O195" s="125" t="str">
        <f t="shared" si="29"/>
        <v/>
      </c>
      <c r="P195" s="126" t="str">
        <f t="shared" si="30"/>
        <v/>
      </c>
      <c r="Q195" s="95" t="str">
        <f>IF('Paste Data Here - Export'!CR195=TRUE, "Not imaged",IF('Paste Data Here - Export'!AR195="Y","Inpatient stroke",IF('Paste Data Here - Export'!BA195="","",IF('Paste Data Here - Export'!CR195="TRUE","",1440*('Paste Data Here - Export'!CP195-'Paste Data Here - Export'!BA195)))))</f>
        <v/>
      </c>
      <c r="R195" s="95" t="str">
        <f>IF('Paste Data Here - Export'!CR195=TRUE,"Not imaged",IF(OR(C195="",'Paste Data Here - Export'!CP195=""),"",1440*('Paste Data Here - Export'!CP195-C195)))</f>
        <v/>
      </c>
      <c r="S195" s="93" t="str">
        <f>IF(R195&lt;60.5,"Yes",IF('Paste Data Here - Export'!C195="","","No"))</f>
        <v/>
      </c>
      <c r="T195" s="93" t="str">
        <f t="shared" si="22"/>
        <v/>
      </c>
      <c r="U195" s="94" t="str">
        <f>IF(OR(C195="",'Paste Data Here - Export'!DF195=""),"",1440*('Paste Data Here - Export'!DF195-C195))</f>
        <v/>
      </c>
      <c r="V195" s="96" t="str">
        <f t="shared" si="31"/>
        <v/>
      </c>
      <c r="W195" s="97" t="str">
        <f>IF(B195="","",IF('Paste Data Here - Export'!KI195=TRUE,"Yes",IF('Paste Data Here - Export'!L195="","No","Yes")))</f>
        <v/>
      </c>
      <c r="X195" s="98" t="str">
        <f>IF(E195="Yes","6 Month Transfer",IF(AND(W195="Yes",'Paste Data Here - Export'!KM195="D"),"No",IF('Patient level info'!W195="Yes","Yes","")))</f>
        <v/>
      </c>
      <c r="Y195" s="91" t="str">
        <f t="shared" si="23"/>
        <v/>
      </c>
      <c r="Z195" s="99" t="str">
        <f>IF('Paste Data Here - Export'!KQ195="","",IF('Paste Data Here - Export'!KO195="","",'Paste Data Here - Export'!KN195-'Paste Data Here - Export'!KQ195))</f>
        <v/>
      </c>
      <c r="AA195" s="91" t="str">
        <f>IF(AND(W195="Yes",'Paste Data Here - Export'!KM195="D",'Paste Data Here - Export'!KO195="Y"),'Paste Data Here - Export'!KN195+'Patient level info'!AA$3,IF(AND(W195="Yes",'Paste Data Here - Export'!KM195="D",Z195&lt;0),'Paste Data Here - Export'!KQ195,IF(AND(W195="Yes",'Paste Data Here - Export'!KM195="D"),'Paste Data Here - Export'!KN195,IF(X195="Yes",'Paste Data Here - Export'!KS195,""))))</f>
        <v/>
      </c>
      <c r="AB195" s="100" t="str">
        <f>IF(W195="No","",IF('Paste Data Here - Export'!HS195="","",IF('Paste Data Here - Export'!KO195="Y",'Patient level info'!AA195-'Paste Data Here - Export'!HS195,'Paste Data Here - Export'!KQ195-'Paste Data Here - Export'!HS195)))</f>
        <v/>
      </c>
      <c r="AC195" s="100" t="str">
        <f>IF(E195="Yes","",IF(BPT!C195="Record transferred to this team",AA195-C195-(1/6),""))</f>
        <v/>
      </c>
      <c r="AD195" s="100" t="str">
        <f t="shared" si="24"/>
        <v/>
      </c>
      <c r="AE195" s="100" t="str">
        <f t="shared" si="32"/>
        <v/>
      </c>
      <c r="AF195" s="101" t="str">
        <f>IF(AE195="","",IF(Y195="Died same day","Died same day as arrival",IF(AB195="","Did not stay on SU",IF('Paste Data Here - Export'!HR195="ICH","ICU/CCU/HDU",IF(AB195&gt;AE195,100,100*AB195/AE195)))))</f>
        <v/>
      </c>
      <c r="AG195" s="82" t="str">
        <f>IF(E195="Yes","6 Month Transfer",IF(W195="No","Not locked to discharge/transfer",IF(AF195="Did not stay on SU","Not achieved as did not stay on SU",IF('Patient level info'!A195="","",IF(AND(A195=B195,M195="Achieved",P195="Achieved",AF195&gt;=90,AF195&lt;&gt;"Died same day as arrival"),"Achieved",IF(AND(A195&lt;&gt;B195,AF195&gt;=90,M195="Achieved",P195="Achieved"),"Not directly admitted by this team, but achieved criteria at previous team, and achieved 90% of stay on SU whilst at this team",IF(AF195="ICU/CCU/HDU","Admitted to ICU/CCU/HDU",IF(AF195="Died same day as arrival",AF195,IF(AND(AF195&lt;90,M195="Not achieved",P195="Not achieved"),"Not achieved as not direct to SU within 4h, not seen by a consultant within 14h, and less than 90% of stay on SU",IF(AND(AF195&lt;90,M195="Not achieved",P195="Achieved"),"Not achieved as not direct to SU within 4h and less than 90% of stay on SU",IF(AND(AF195&lt;90,M195="Achieved",P195="Not achieved"),"Not achieved as not seen by a consultant within 14h and less than 90% of stay on SU",IF(AND(AF195&gt;=90,M195="Not achieved",P195="Not achieved"),"Not achieved as not direct to SU within 4h and not seen by a consultant within 14h",IF(AND(AF195&gt;=90,M195="Achieved",P195="Not achieved"),"Not achieved as not seen by a consultant within 14h",IF(AF195&lt;90,"Not achieved as less than 90% of stay on SU","Not achieved as not direct to SU within 4h"))))))))))))))</f>
        <v/>
      </c>
    </row>
    <row r="196" spans="1:33" ht="15" customHeight="1" x14ac:dyDescent="0.25">
      <c r="A196" s="89" t="str">
        <f>IF('Paste Data Here - Export'!A196="","",'Paste Data Here - Export'!A196)</f>
        <v/>
      </c>
      <c r="B196" s="90" t="str">
        <f>IF('Paste Data Here - Export'!B196="","",'Paste Data Here - Export'!B196)</f>
        <v/>
      </c>
      <c r="C196" s="91" t="str">
        <f>IF('Paste Data Here - Export'!AR196="Y",'Paste Data Here - Export'!AS196,IF('Paste Data Here - Export'!C196="","",'Paste Data Here - Export'!BA196))</f>
        <v/>
      </c>
      <c r="D196" s="103" t="str">
        <f>IF(B196="","",IF('Paste Data Here - Export'!A196 ='Paste Data Here - Export'!B196, "Yes", "No"))</f>
        <v/>
      </c>
      <c r="E196" s="103" t="str">
        <f>IF(A196="","",IF(AND('Paste Data Here - Export'!P196="",'Paste Data Here - Export'!Q196&lt;&gt;""),"Yes","No"))</f>
        <v/>
      </c>
      <c r="F196" s="104" t="str">
        <f>IF('Paste Data Here - Export'!A196='Paste Data Here - Export'!B196,C196,IF(W196="No","",IF(E196="Yes","6 Month Transfer",'Paste Data Here - Export'!HP196)))</f>
        <v/>
      </c>
      <c r="G196" s="92" t="str">
        <f>IF(B196="","",IF(OR('Paste Data Here - Export'!KB196="Y",'Paste Data Here - Export'!GE196="Y"),"Yes","No"))</f>
        <v/>
      </c>
      <c r="H196" s="93" t="str">
        <f t="shared" si="25"/>
        <v/>
      </c>
      <c r="I196" s="93" t="str">
        <f t="shared" si="26"/>
        <v/>
      </c>
      <c r="J196" s="93" t="str">
        <f t="shared" si="27"/>
        <v/>
      </c>
      <c r="K196" s="125" t="str">
        <f>IF(OR(C196="",'Paste Data Here - Export'!BD196=""),"",1440*('Paste Data Here - Export'!BD196-C196))</f>
        <v/>
      </c>
      <c r="L196" s="93" t="str">
        <f t="shared" si="28"/>
        <v/>
      </c>
      <c r="M196" s="93" t="str">
        <f>IF(AND(L196="Yes",'Paste Data Here - Export'!BC196="SU",'Paste Data Here - Export'!EJ196&lt;&gt;"Y"),"Achieved",IF('Paste Data Here - Export'!EJ196="Y","Not applicable",(IF(AND('Patient level info'!L196="No",'Paste Data Here - Export'!BC196="SU"),"Not achieved",IF('Paste Data Here - Export'!BC196="ICH","Not applicable",IF(OR('Paste Data Here - Export'!BC196="O",'Paste Data Here - Export'!BC196="MAC"),"Not achieved",""))))))</f>
        <v/>
      </c>
      <c r="N196" s="142" t="str">
        <f>IF(B196="","",IF(OR('Paste Data Here - Export'!GN196="PERS",'Paste Data Here - Export'!GN196="TELEM"),'Paste Data Here - Export'!GK196,IF('Paste Data Here - Export'!GO196="","Not seen in person",'Paste Data Here - Export'!GO196)))</f>
        <v/>
      </c>
      <c r="O196" s="125" t="str">
        <f t="shared" si="29"/>
        <v/>
      </c>
      <c r="P196" s="126" t="str">
        <f t="shared" si="30"/>
        <v/>
      </c>
      <c r="Q196" s="95" t="str">
        <f>IF('Paste Data Here - Export'!CR196=TRUE, "Not imaged",IF('Paste Data Here - Export'!AR196="Y","Inpatient stroke",IF('Paste Data Here - Export'!BA196="","",IF('Paste Data Here - Export'!CR196="TRUE","",1440*('Paste Data Here - Export'!CP196-'Paste Data Here - Export'!BA196)))))</f>
        <v/>
      </c>
      <c r="R196" s="95" t="str">
        <f>IF('Paste Data Here - Export'!CR196=TRUE,"Not imaged",IF(OR(C196="",'Paste Data Here - Export'!CP196=""),"",1440*('Paste Data Here - Export'!CP196-C196)))</f>
        <v/>
      </c>
      <c r="S196" s="93" t="str">
        <f>IF(R196&lt;60.5,"Yes",IF('Paste Data Here - Export'!C196="","","No"))</f>
        <v/>
      </c>
      <c r="T196" s="93" t="str">
        <f t="shared" si="22"/>
        <v/>
      </c>
      <c r="U196" s="94" t="str">
        <f>IF(OR(C196="",'Paste Data Here - Export'!DF196=""),"",1440*('Paste Data Here - Export'!DF196-C196))</f>
        <v/>
      </c>
      <c r="V196" s="96" t="str">
        <f t="shared" si="31"/>
        <v/>
      </c>
      <c r="W196" s="97" t="str">
        <f>IF(B196="","",IF('Paste Data Here - Export'!KI196=TRUE,"Yes",IF('Paste Data Here - Export'!L196="","No","Yes")))</f>
        <v/>
      </c>
      <c r="X196" s="98" t="str">
        <f>IF(E196="Yes","6 Month Transfer",IF(AND(W196="Yes",'Paste Data Here - Export'!KM196="D"),"No",IF('Patient level info'!W196="Yes","Yes","")))</f>
        <v/>
      </c>
      <c r="Y196" s="91" t="str">
        <f t="shared" si="23"/>
        <v/>
      </c>
      <c r="Z196" s="99" t="str">
        <f>IF('Paste Data Here - Export'!KQ196="","",IF('Paste Data Here - Export'!KO196="","",'Paste Data Here - Export'!KN196-'Paste Data Here - Export'!KQ196))</f>
        <v/>
      </c>
      <c r="AA196" s="91" t="str">
        <f>IF(AND(W196="Yes",'Paste Data Here - Export'!KM196="D",'Paste Data Here - Export'!KO196="Y"),'Paste Data Here - Export'!KN196+'Patient level info'!AA$3,IF(AND(W196="Yes",'Paste Data Here - Export'!KM196="D",Z196&lt;0),'Paste Data Here - Export'!KQ196,IF(AND(W196="Yes",'Paste Data Here - Export'!KM196="D"),'Paste Data Here - Export'!KN196,IF(X196="Yes",'Paste Data Here - Export'!KS196,""))))</f>
        <v/>
      </c>
      <c r="AB196" s="100" t="str">
        <f>IF(W196="No","",IF('Paste Data Here - Export'!HS196="","",IF('Paste Data Here - Export'!KO196="Y",'Patient level info'!AA196-'Paste Data Here - Export'!HS196,'Paste Data Here - Export'!KQ196-'Paste Data Here - Export'!HS196)))</f>
        <v/>
      </c>
      <c r="AC196" s="100" t="str">
        <f>IF(E196="Yes","",IF(BPT!C196="Record transferred to this team",AA196-C196-(1/6),""))</f>
        <v/>
      </c>
      <c r="AD196" s="100" t="str">
        <f t="shared" si="24"/>
        <v/>
      </c>
      <c r="AE196" s="100" t="str">
        <f t="shared" si="32"/>
        <v/>
      </c>
      <c r="AF196" s="101" t="str">
        <f>IF(AE196="","",IF(Y196="Died same day","Died same day as arrival",IF(AB196="","Did not stay on SU",IF('Paste Data Here - Export'!HR196="ICH","ICU/CCU/HDU",IF(AB196&gt;AE196,100,100*AB196/AE196)))))</f>
        <v/>
      </c>
      <c r="AG196" s="82" t="str">
        <f>IF(E196="Yes","6 Month Transfer",IF(W196="No","Not locked to discharge/transfer",IF(AF196="Did not stay on SU","Not achieved as did not stay on SU",IF('Patient level info'!A196="","",IF(AND(A196=B196,M196="Achieved",P196="Achieved",AF196&gt;=90,AF196&lt;&gt;"Died same day as arrival"),"Achieved",IF(AND(A196&lt;&gt;B196,AF196&gt;=90,M196="Achieved",P196="Achieved"),"Not directly admitted by this team, but achieved criteria at previous team, and achieved 90% of stay on SU whilst at this team",IF(AF196="ICU/CCU/HDU","Admitted to ICU/CCU/HDU",IF(AF196="Died same day as arrival",AF196,IF(AND(AF196&lt;90,M196="Not achieved",P196="Not achieved"),"Not achieved as not direct to SU within 4h, not seen by a consultant within 14h, and less than 90% of stay on SU",IF(AND(AF196&lt;90,M196="Not achieved",P196="Achieved"),"Not achieved as not direct to SU within 4h and less than 90% of stay on SU",IF(AND(AF196&lt;90,M196="Achieved",P196="Not achieved"),"Not achieved as not seen by a consultant within 14h and less than 90% of stay on SU",IF(AND(AF196&gt;=90,M196="Not achieved",P196="Not achieved"),"Not achieved as not direct to SU within 4h and not seen by a consultant within 14h",IF(AND(AF196&gt;=90,M196="Achieved",P196="Not achieved"),"Not achieved as not seen by a consultant within 14h",IF(AF196&lt;90,"Not achieved as less than 90% of stay on SU","Not achieved as not direct to SU within 4h"))))))))))))))</f>
        <v/>
      </c>
    </row>
    <row r="197" spans="1:33" ht="15" customHeight="1" x14ac:dyDescent="0.25">
      <c r="A197" s="89" t="str">
        <f>IF('Paste Data Here - Export'!A197="","",'Paste Data Here - Export'!A197)</f>
        <v/>
      </c>
      <c r="B197" s="90" t="str">
        <f>IF('Paste Data Here - Export'!B197="","",'Paste Data Here - Export'!B197)</f>
        <v/>
      </c>
      <c r="C197" s="91" t="str">
        <f>IF('Paste Data Here - Export'!AR197="Y",'Paste Data Here - Export'!AS197,IF('Paste Data Here - Export'!C197="","",'Paste Data Here - Export'!BA197))</f>
        <v/>
      </c>
      <c r="D197" s="103" t="str">
        <f>IF(B197="","",IF('Paste Data Here - Export'!A197 ='Paste Data Here - Export'!B197, "Yes", "No"))</f>
        <v/>
      </c>
      <c r="E197" s="103" t="str">
        <f>IF(A197="","",IF(AND('Paste Data Here - Export'!P197="",'Paste Data Here - Export'!Q197&lt;&gt;""),"Yes","No"))</f>
        <v/>
      </c>
      <c r="F197" s="104" t="str">
        <f>IF('Paste Data Here - Export'!A197='Paste Data Here - Export'!B197,C197,IF(W197="No","",IF(E197="Yes","6 Month Transfer",'Paste Data Here - Export'!HP197)))</f>
        <v/>
      </c>
      <c r="G197" s="92" t="str">
        <f>IF(B197="","",IF(OR('Paste Data Here - Export'!KB197="Y",'Paste Data Here - Export'!GE197="Y"),"Yes","No"))</f>
        <v/>
      </c>
      <c r="H197" s="93" t="str">
        <f t="shared" si="25"/>
        <v/>
      </c>
      <c r="I197" s="93" t="str">
        <f t="shared" si="26"/>
        <v/>
      </c>
      <c r="J197" s="93" t="str">
        <f t="shared" si="27"/>
        <v/>
      </c>
      <c r="K197" s="125" t="str">
        <f>IF(OR(C197="",'Paste Data Here - Export'!BD197=""),"",1440*('Paste Data Here - Export'!BD197-C197))</f>
        <v/>
      </c>
      <c r="L197" s="93" t="str">
        <f t="shared" si="28"/>
        <v/>
      </c>
      <c r="M197" s="93" t="str">
        <f>IF(AND(L197="Yes",'Paste Data Here - Export'!BC197="SU",'Paste Data Here - Export'!EJ197&lt;&gt;"Y"),"Achieved",IF('Paste Data Here - Export'!EJ197="Y","Not applicable",(IF(AND('Patient level info'!L197="No",'Paste Data Here - Export'!BC197="SU"),"Not achieved",IF('Paste Data Here - Export'!BC197="ICH","Not applicable",IF(OR('Paste Data Here - Export'!BC197="O",'Paste Data Here - Export'!BC197="MAC"),"Not achieved",""))))))</f>
        <v/>
      </c>
      <c r="N197" s="142" t="str">
        <f>IF(B197="","",IF(OR('Paste Data Here - Export'!GN197="PERS",'Paste Data Here - Export'!GN197="TELEM"),'Paste Data Here - Export'!GK197,IF('Paste Data Here - Export'!GO197="","Not seen in person",'Paste Data Here - Export'!GO197)))</f>
        <v/>
      </c>
      <c r="O197" s="125" t="str">
        <f t="shared" si="29"/>
        <v/>
      </c>
      <c r="P197" s="126" t="str">
        <f t="shared" si="30"/>
        <v/>
      </c>
      <c r="Q197" s="95" t="str">
        <f>IF('Paste Data Here - Export'!CR197=TRUE, "Not imaged",IF('Paste Data Here - Export'!AR197="Y","Inpatient stroke",IF('Paste Data Here - Export'!BA197="","",IF('Paste Data Here - Export'!CR197="TRUE","",1440*('Paste Data Here - Export'!CP197-'Paste Data Here - Export'!BA197)))))</f>
        <v/>
      </c>
      <c r="R197" s="95" t="str">
        <f>IF('Paste Data Here - Export'!CR197=TRUE,"Not imaged",IF(OR(C197="",'Paste Data Here - Export'!CP197=""),"",1440*('Paste Data Here - Export'!CP197-C197)))</f>
        <v/>
      </c>
      <c r="S197" s="93" t="str">
        <f>IF(R197&lt;60.5,"Yes",IF('Paste Data Here - Export'!C197="","","No"))</f>
        <v/>
      </c>
      <c r="T197" s="93" t="str">
        <f t="shared" si="22"/>
        <v/>
      </c>
      <c r="U197" s="94" t="str">
        <f>IF(OR(C197="",'Paste Data Here - Export'!DF197=""),"",1440*('Paste Data Here - Export'!DF197-C197))</f>
        <v/>
      </c>
      <c r="V197" s="96" t="str">
        <f t="shared" si="31"/>
        <v/>
      </c>
      <c r="W197" s="97" t="str">
        <f>IF(B197="","",IF('Paste Data Here - Export'!KI197=TRUE,"Yes",IF('Paste Data Here - Export'!L197="","No","Yes")))</f>
        <v/>
      </c>
      <c r="X197" s="98" t="str">
        <f>IF(E197="Yes","6 Month Transfer",IF(AND(W197="Yes",'Paste Data Here - Export'!KM197="D"),"No",IF('Patient level info'!W197="Yes","Yes","")))</f>
        <v/>
      </c>
      <c r="Y197" s="91" t="str">
        <f t="shared" si="23"/>
        <v/>
      </c>
      <c r="Z197" s="99" t="str">
        <f>IF('Paste Data Here - Export'!KQ197="","",IF('Paste Data Here - Export'!KO197="","",'Paste Data Here - Export'!KN197-'Paste Data Here - Export'!KQ197))</f>
        <v/>
      </c>
      <c r="AA197" s="91" t="str">
        <f>IF(AND(W197="Yes",'Paste Data Here - Export'!KM197="D",'Paste Data Here - Export'!KO197="Y"),'Paste Data Here - Export'!KN197+'Patient level info'!AA$3,IF(AND(W197="Yes",'Paste Data Here - Export'!KM197="D",Z197&lt;0),'Paste Data Here - Export'!KQ197,IF(AND(W197="Yes",'Paste Data Here - Export'!KM197="D"),'Paste Data Here - Export'!KN197,IF(X197="Yes",'Paste Data Here - Export'!KS197,""))))</f>
        <v/>
      </c>
      <c r="AB197" s="100" t="str">
        <f>IF(W197="No","",IF('Paste Data Here - Export'!HS197="","",IF('Paste Data Here - Export'!KO197="Y",'Patient level info'!AA197-'Paste Data Here - Export'!HS197,'Paste Data Here - Export'!KQ197-'Paste Data Here - Export'!HS197)))</f>
        <v/>
      </c>
      <c r="AC197" s="100" t="str">
        <f>IF(E197="Yes","",IF(BPT!C197="Record transferred to this team",AA197-C197-(1/6),""))</f>
        <v/>
      </c>
      <c r="AD197" s="100" t="str">
        <f t="shared" si="24"/>
        <v/>
      </c>
      <c r="AE197" s="100" t="str">
        <f t="shared" si="32"/>
        <v/>
      </c>
      <c r="AF197" s="101" t="str">
        <f>IF(AE197="","",IF(Y197="Died same day","Died same day as arrival",IF(AB197="","Did not stay on SU",IF('Paste Data Here - Export'!HR197="ICH","ICU/CCU/HDU",IF(AB197&gt;AE197,100,100*AB197/AE197)))))</f>
        <v/>
      </c>
      <c r="AG197" s="82" t="str">
        <f>IF(E197="Yes","6 Month Transfer",IF(W197="No","Not locked to discharge/transfer",IF(AF197="Did not stay on SU","Not achieved as did not stay on SU",IF('Patient level info'!A197="","",IF(AND(A197=B197,M197="Achieved",P197="Achieved",AF197&gt;=90,AF197&lt;&gt;"Died same day as arrival"),"Achieved",IF(AND(A197&lt;&gt;B197,AF197&gt;=90,M197="Achieved",P197="Achieved"),"Not directly admitted by this team, but achieved criteria at previous team, and achieved 90% of stay on SU whilst at this team",IF(AF197="ICU/CCU/HDU","Admitted to ICU/CCU/HDU",IF(AF197="Died same day as arrival",AF197,IF(AND(AF197&lt;90,M197="Not achieved",P197="Not achieved"),"Not achieved as not direct to SU within 4h, not seen by a consultant within 14h, and less than 90% of stay on SU",IF(AND(AF197&lt;90,M197="Not achieved",P197="Achieved"),"Not achieved as not direct to SU within 4h and less than 90% of stay on SU",IF(AND(AF197&lt;90,M197="Achieved",P197="Not achieved"),"Not achieved as not seen by a consultant within 14h and less than 90% of stay on SU",IF(AND(AF197&gt;=90,M197="Not achieved",P197="Not achieved"),"Not achieved as not direct to SU within 4h and not seen by a consultant within 14h",IF(AND(AF197&gt;=90,M197="Achieved",P197="Not achieved"),"Not achieved as not seen by a consultant within 14h",IF(AF197&lt;90,"Not achieved as less than 90% of stay on SU","Not achieved as not direct to SU within 4h"))))))))))))))</f>
        <v/>
      </c>
    </row>
    <row r="198" spans="1:33" ht="15" customHeight="1" x14ac:dyDescent="0.25">
      <c r="A198" s="89" t="str">
        <f>IF('Paste Data Here - Export'!A198="","",'Paste Data Here - Export'!A198)</f>
        <v/>
      </c>
      <c r="B198" s="90" t="str">
        <f>IF('Paste Data Here - Export'!B198="","",'Paste Data Here - Export'!B198)</f>
        <v/>
      </c>
      <c r="C198" s="91" t="str">
        <f>IF('Paste Data Here - Export'!AR198="Y",'Paste Data Here - Export'!AS198,IF('Paste Data Here - Export'!C198="","",'Paste Data Here - Export'!BA198))</f>
        <v/>
      </c>
      <c r="D198" s="103" t="str">
        <f>IF(B198="","",IF('Paste Data Here - Export'!A198 ='Paste Data Here - Export'!B198, "Yes", "No"))</f>
        <v/>
      </c>
      <c r="E198" s="103" t="str">
        <f>IF(A198="","",IF(AND('Paste Data Here - Export'!P198="",'Paste Data Here - Export'!Q198&lt;&gt;""),"Yes","No"))</f>
        <v/>
      </c>
      <c r="F198" s="104" t="str">
        <f>IF('Paste Data Here - Export'!A198='Paste Data Here - Export'!B198,C198,IF(W198="No","",IF(E198="Yes","6 Month Transfer",'Paste Data Here - Export'!HP198)))</f>
        <v/>
      </c>
      <c r="G198" s="92" t="str">
        <f>IF(B198="","",IF(OR('Paste Data Here - Export'!KB198="Y",'Paste Data Here - Export'!GE198="Y"),"Yes","No"))</f>
        <v/>
      </c>
      <c r="H198" s="93" t="str">
        <f t="shared" si="25"/>
        <v/>
      </c>
      <c r="I198" s="93" t="str">
        <f t="shared" si="26"/>
        <v/>
      </c>
      <c r="J198" s="93" t="str">
        <f t="shared" si="27"/>
        <v/>
      </c>
      <c r="K198" s="125" t="str">
        <f>IF(OR(C198="",'Paste Data Here - Export'!BD198=""),"",1440*('Paste Data Here - Export'!BD198-C198))</f>
        <v/>
      </c>
      <c r="L198" s="93" t="str">
        <f t="shared" si="28"/>
        <v/>
      </c>
      <c r="M198" s="93" t="str">
        <f>IF(AND(L198="Yes",'Paste Data Here - Export'!BC198="SU",'Paste Data Here - Export'!EJ198&lt;&gt;"Y"),"Achieved",IF('Paste Data Here - Export'!EJ198="Y","Not applicable",(IF(AND('Patient level info'!L198="No",'Paste Data Here - Export'!BC198="SU"),"Not achieved",IF('Paste Data Here - Export'!BC198="ICH","Not applicable",IF(OR('Paste Data Here - Export'!BC198="O",'Paste Data Here - Export'!BC198="MAC"),"Not achieved",""))))))</f>
        <v/>
      </c>
      <c r="N198" s="142" t="str">
        <f>IF(B198="","",IF(OR('Paste Data Here - Export'!GN198="PERS",'Paste Data Here - Export'!GN198="TELEM"),'Paste Data Here - Export'!GK198,IF('Paste Data Here - Export'!GO198="","Not seen in person",'Paste Data Here - Export'!GO198)))</f>
        <v/>
      </c>
      <c r="O198" s="125" t="str">
        <f t="shared" si="29"/>
        <v/>
      </c>
      <c r="P198" s="126" t="str">
        <f t="shared" si="30"/>
        <v/>
      </c>
      <c r="Q198" s="95" t="str">
        <f>IF('Paste Data Here - Export'!CR198=TRUE, "Not imaged",IF('Paste Data Here - Export'!AR198="Y","Inpatient stroke",IF('Paste Data Here - Export'!BA198="","",IF('Paste Data Here - Export'!CR198="TRUE","",1440*('Paste Data Here - Export'!CP198-'Paste Data Here - Export'!BA198)))))</f>
        <v/>
      </c>
      <c r="R198" s="95" t="str">
        <f>IF('Paste Data Here - Export'!CR198=TRUE,"Not imaged",IF(OR(C198="",'Paste Data Here - Export'!CP198=""),"",1440*('Paste Data Here - Export'!CP198-C198)))</f>
        <v/>
      </c>
      <c r="S198" s="93" t="str">
        <f>IF(R198&lt;60.5,"Yes",IF('Paste Data Here - Export'!C198="","","No"))</f>
        <v/>
      </c>
      <c r="T198" s="93" t="str">
        <f t="shared" ref="T198:T261" si="33">IF(B198="","",IF(R198&lt;720.5,"Yes","No"))</f>
        <v/>
      </c>
      <c r="U198" s="94" t="str">
        <f>IF(OR(C198="",'Paste Data Here - Export'!DF198=""),"",1440*('Paste Data Here - Export'!DF198-C198))</f>
        <v/>
      </c>
      <c r="V198" s="96" t="str">
        <f t="shared" si="31"/>
        <v/>
      </c>
      <c r="W198" s="97" t="str">
        <f>IF(B198="","",IF('Paste Data Here - Export'!KI198=TRUE,"Yes",IF('Paste Data Here - Export'!L198="","No","Yes")))</f>
        <v/>
      </c>
      <c r="X198" s="98" t="str">
        <f>IF(E198="Yes","6 Month Transfer",IF(AND(W198="Yes",'Paste Data Here - Export'!KM198="D"),"No",IF('Patient level info'!W198="Yes","Yes","")))</f>
        <v/>
      </c>
      <c r="Y198" s="91" t="str">
        <f t="shared" ref="Y198:Y261" si="34">IF(E198="Yes","",IF(X198="","",IF(X198="Yes","Alive",IF(AND(DAY(AA198)-DAY(F198)=0,AA198-F198&lt;2),"Died same day","Died different day"))))</f>
        <v/>
      </c>
      <c r="Z198" s="99" t="str">
        <f>IF('Paste Data Here - Export'!KQ198="","",IF('Paste Data Here - Export'!KO198="","",'Paste Data Here - Export'!KN198-'Paste Data Here - Export'!KQ198))</f>
        <v/>
      </c>
      <c r="AA198" s="91" t="str">
        <f>IF(AND(W198="Yes",'Paste Data Here - Export'!KM198="D",'Paste Data Here - Export'!KO198="Y"),'Paste Data Here - Export'!KN198+'Patient level info'!AA$3,IF(AND(W198="Yes",'Paste Data Here - Export'!KM198="D",Z198&lt;0),'Paste Data Here - Export'!KQ198,IF(AND(W198="Yes",'Paste Data Here - Export'!KM198="D"),'Paste Data Here - Export'!KN198,IF(X198="Yes",'Paste Data Here - Export'!KS198,""))))</f>
        <v/>
      </c>
      <c r="AB198" s="100" t="str">
        <f>IF(W198="No","",IF('Paste Data Here - Export'!HS198="","",IF('Paste Data Here - Export'!KO198="Y",'Patient level info'!AA198-'Paste Data Here - Export'!HS198,'Paste Data Here - Export'!KQ198-'Paste Data Here - Export'!HS198)))</f>
        <v/>
      </c>
      <c r="AC198" s="100" t="str">
        <f>IF(E198="Yes","",IF(BPT!C198="Record transferred to this team",AA198-C198-(1/6),""))</f>
        <v/>
      </c>
      <c r="AD198" s="100" t="str">
        <f t="shared" ref="AD198:AD261" si="35">IF(AA198="","",AA198-F198)</f>
        <v/>
      </c>
      <c r="AE198" s="100" t="str">
        <f t="shared" si="32"/>
        <v/>
      </c>
      <c r="AF198" s="101" t="str">
        <f>IF(AE198="","",IF(Y198="Died same day","Died same day as arrival",IF(AB198="","Did not stay on SU",IF('Paste Data Here - Export'!HR198="ICH","ICU/CCU/HDU",IF(AB198&gt;AE198,100,100*AB198/AE198)))))</f>
        <v/>
      </c>
      <c r="AG198" s="82" t="str">
        <f>IF(E198="Yes","6 Month Transfer",IF(W198="No","Not locked to discharge/transfer",IF(AF198="Did not stay on SU","Not achieved as did not stay on SU",IF('Patient level info'!A198="","",IF(AND(A198=B198,M198="Achieved",P198="Achieved",AF198&gt;=90,AF198&lt;&gt;"Died same day as arrival"),"Achieved",IF(AND(A198&lt;&gt;B198,AF198&gt;=90,M198="Achieved",P198="Achieved"),"Not directly admitted by this team, but achieved criteria at previous team, and achieved 90% of stay on SU whilst at this team",IF(AF198="ICU/CCU/HDU","Admitted to ICU/CCU/HDU",IF(AF198="Died same day as arrival",AF198,IF(AND(AF198&lt;90,M198="Not achieved",P198="Not achieved"),"Not achieved as not direct to SU within 4h, not seen by a consultant within 14h, and less than 90% of stay on SU",IF(AND(AF198&lt;90,M198="Not achieved",P198="Achieved"),"Not achieved as not direct to SU within 4h and less than 90% of stay on SU",IF(AND(AF198&lt;90,M198="Achieved",P198="Not achieved"),"Not achieved as not seen by a consultant within 14h and less than 90% of stay on SU",IF(AND(AF198&gt;=90,M198="Not achieved",P198="Not achieved"),"Not achieved as not direct to SU within 4h and not seen by a consultant within 14h",IF(AND(AF198&gt;=90,M198="Achieved",P198="Not achieved"),"Not achieved as not seen by a consultant within 14h",IF(AF198&lt;90,"Not achieved as less than 90% of stay on SU","Not achieved as not direct to SU within 4h"))))))))))))))</f>
        <v/>
      </c>
    </row>
    <row r="199" spans="1:33" ht="15" customHeight="1" x14ac:dyDescent="0.25">
      <c r="A199" s="89" t="str">
        <f>IF('Paste Data Here - Export'!A199="","",'Paste Data Here - Export'!A199)</f>
        <v/>
      </c>
      <c r="B199" s="90" t="str">
        <f>IF('Paste Data Here - Export'!B199="","",'Paste Data Here - Export'!B199)</f>
        <v/>
      </c>
      <c r="C199" s="91" t="str">
        <f>IF('Paste Data Here - Export'!AR199="Y",'Paste Data Here - Export'!AS199,IF('Paste Data Here - Export'!C199="","",'Paste Data Here - Export'!BA199))</f>
        <v/>
      </c>
      <c r="D199" s="103" t="str">
        <f>IF(B199="","",IF('Paste Data Here - Export'!A199 ='Paste Data Here - Export'!B199, "Yes", "No"))</f>
        <v/>
      </c>
      <c r="E199" s="103" t="str">
        <f>IF(A199="","",IF(AND('Paste Data Here - Export'!P199="",'Paste Data Here - Export'!Q199&lt;&gt;""),"Yes","No"))</f>
        <v/>
      </c>
      <c r="F199" s="104" t="str">
        <f>IF('Paste Data Here - Export'!A199='Paste Data Here - Export'!B199,C199,IF(W199="No","",IF(E199="Yes","6 Month Transfer",'Paste Data Here - Export'!HP199)))</f>
        <v/>
      </c>
      <c r="G199" s="92" t="str">
        <f>IF(B199="","",IF(OR('Paste Data Here - Export'!KB199="Y",'Paste Data Here - Export'!GE199="Y"),"Yes","No"))</f>
        <v/>
      </c>
      <c r="H199" s="93" t="str">
        <f t="shared" ref="H199:H262" si="36">IF(F199="","",(TEXT(F199,"ddd")))</f>
        <v/>
      </c>
      <c r="I199" s="93" t="str">
        <f t="shared" ref="I199:I262" si="37">IF(F199="","",(TEXT(F199,"h")))</f>
        <v/>
      </c>
      <c r="J199" s="93" t="str">
        <f t="shared" ref="J199:J262" si="38">IF(F199="","",IF(OR(H199="Sat",H199="Sun",I199="18",I199="19",I199="20",I199="21",I199="22",I199="23",I199="0",I199="1",I199="2",I199="3",I199="4",I199="5",I199="6",I199="7"),"Out of hours","In hours"))</f>
        <v/>
      </c>
      <c r="K199" s="125" t="str">
        <f>IF(OR(C199="",'Paste Data Here - Export'!BD199=""),"",1440*('Paste Data Here - Export'!BD199-C199))</f>
        <v/>
      </c>
      <c r="L199" s="93" t="str">
        <f t="shared" ref="L199:L262" si="39">IF(B199="","",IF(K199="","No",IF(K199&lt;240.5,"Yes","No")))</f>
        <v/>
      </c>
      <c r="M199" s="93" t="str">
        <f>IF(AND(L199="Yes",'Paste Data Here - Export'!BC199="SU",'Paste Data Here - Export'!EJ199&lt;&gt;"Y"),"Achieved",IF('Paste Data Here - Export'!EJ199="Y","Not applicable",(IF(AND('Patient level info'!L199="No",'Paste Data Here - Export'!BC199="SU"),"Not achieved",IF('Paste Data Here - Export'!BC199="ICH","Not applicable",IF(OR('Paste Data Here - Export'!BC199="O",'Paste Data Here - Export'!BC199="MAC"),"Not achieved",""))))))</f>
        <v/>
      </c>
      <c r="N199" s="142" t="str">
        <f>IF(B199="","",IF(OR('Paste Data Here - Export'!GN199="PERS",'Paste Data Here - Export'!GN199="TELEM"),'Paste Data Here - Export'!GK199,IF('Paste Data Here - Export'!GO199="","Not seen in person",'Paste Data Here - Export'!GO199)))</f>
        <v/>
      </c>
      <c r="O199" s="125" t="str">
        <f t="shared" ref="O199:O262" si="40">IF(C199="","",IF(N199="Not seen in person","Not seen within 72h",1440*(N199-C199)))</f>
        <v/>
      </c>
      <c r="P199" s="126" t="str">
        <f t="shared" ref="P199:P262" si="41">IF(C199="","",IF(O199="Not seen within 72h","Not achieved",IF(O199&lt;840.5,"Achieved","Not achieved")))</f>
        <v/>
      </c>
      <c r="Q199" s="95" t="str">
        <f>IF('Paste Data Here - Export'!CR199=TRUE, "Not imaged",IF('Paste Data Here - Export'!AR199="Y","Inpatient stroke",IF('Paste Data Here - Export'!BA199="","",IF('Paste Data Here - Export'!CR199="TRUE","",1440*('Paste Data Here - Export'!CP199-'Paste Data Here - Export'!BA199)))))</f>
        <v/>
      </c>
      <c r="R199" s="95" t="str">
        <f>IF('Paste Data Here - Export'!CR199=TRUE,"Not imaged",IF(OR(C199="",'Paste Data Here - Export'!CP199=""),"",1440*('Paste Data Here - Export'!CP199-C199)))</f>
        <v/>
      </c>
      <c r="S199" s="93" t="str">
        <f>IF(R199&lt;60.5,"Yes",IF('Paste Data Here - Export'!C199="","","No"))</f>
        <v/>
      </c>
      <c r="T199" s="93" t="str">
        <f t="shared" si="33"/>
        <v/>
      </c>
      <c r="U199" s="94" t="str">
        <f>IF(OR(C199="",'Paste Data Here - Export'!DF199=""),"",1440*('Paste Data Here - Export'!DF199-C199))</f>
        <v/>
      </c>
      <c r="V199" s="96" t="str">
        <f t="shared" ref="V199:V262" si="42">IF(U199="","",IF(U199&lt;60.5,"Yes","No"))</f>
        <v/>
      </c>
      <c r="W199" s="97" t="str">
        <f>IF(B199="","",IF('Paste Data Here - Export'!KI199=TRUE,"Yes",IF('Paste Data Here - Export'!L199="","No","Yes")))</f>
        <v/>
      </c>
      <c r="X199" s="98" t="str">
        <f>IF(E199="Yes","6 Month Transfer",IF(AND(W199="Yes",'Paste Data Here - Export'!KM199="D"),"No",IF('Patient level info'!W199="Yes","Yes","")))</f>
        <v/>
      </c>
      <c r="Y199" s="91" t="str">
        <f t="shared" si="34"/>
        <v/>
      </c>
      <c r="Z199" s="99" t="str">
        <f>IF('Paste Data Here - Export'!KQ199="","",IF('Paste Data Here - Export'!KO199="","",'Paste Data Here - Export'!KN199-'Paste Data Here - Export'!KQ199))</f>
        <v/>
      </c>
      <c r="AA199" s="91" t="str">
        <f>IF(AND(W199="Yes",'Paste Data Here - Export'!KM199="D",'Paste Data Here - Export'!KO199="Y"),'Paste Data Here - Export'!KN199+'Patient level info'!AA$3,IF(AND(W199="Yes",'Paste Data Here - Export'!KM199="D",Z199&lt;0),'Paste Data Here - Export'!KQ199,IF(AND(W199="Yes",'Paste Data Here - Export'!KM199="D"),'Paste Data Here - Export'!KN199,IF(X199="Yes",'Paste Data Here - Export'!KS199,""))))</f>
        <v/>
      </c>
      <c r="AB199" s="100" t="str">
        <f>IF(W199="No","",IF('Paste Data Here - Export'!HS199="","",IF('Paste Data Here - Export'!KO199="Y",'Patient level info'!AA199-'Paste Data Here - Export'!HS199,'Paste Data Here - Export'!KQ199-'Paste Data Here - Export'!HS199)))</f>
        <v/>
      </c>
      <c r="AC199" s="100" t="str">
        <f>IF(E199="Yes","",IF(BPT!C199="Record transferred to this team",AA199-C199-(1/6),""))</f>
        <v/>
      </c>
      <c r="AD199" s="100" t="str">
        <f t="shared" si="35"/>
        <v/>
      </c>
      <c r="AE199" s="100" t="str">
        <f t="shared" ref="AE199:AE262" si="43">IF(AD199="","",AD199-(1/6))</f>
        <v/>
      </c>
      <c r="AF199" s="101" t="str">
        <f>IF(AE199="","",IF(Y199="Died same day","Died same day as arrival",IF(AB199="","Did not stay on SU",IF('Paste Data Here - Export'!HR199="ICH","ICU/CCU/HDU",IF(AB199&gt;AE199,100,100*AB199/AE199)))))</f>
        <v/>
      </c>
      <c r="AG199" s="82" t="str">
        <f>IF(E199="Yes","6 Month Transfer",IF(W199="No","Not locked to discharge/transfer",IF(AF199="Did not stay on SU","Not achieved as did not stay on SU",IF('Patient level info'!A199="","",IF(AND(A199=B199,M199="Achieved",P199="Achieved",AF199&gt;=90,AF199&lt;&gt;"Died same day as arrival"),"Achieved",IF(AND(A199&lt;&gt;B199,AF199&gt;=90,M199="Achieved",P199="Achieved"),"Not directly admitted by this team, but achieved criteria at previous team, and achieved 90% of stay on SU whilst at this team",IF(AF199="ICU/CCU/HDU","Admitted to ICU/CCU/HDU",IF(AF199="Died same day as arrival",AF199,IF(AND(AF199&lt;90,M199="Not achieved",P199="Not achieved"),"Not achieved as not direct to SU within 4h, not seen by a consultant within 14h, and less than 90% of stay on SU",IF(AND(AF199&lt;90,M199="Not achieved",P199="Achieved"),"Not achieved as not direct to SU within 4h and less than 90% of stay on SU",IF(AND(AF199&lt;90,M199="Achieved",P199="Not achieved"),"Not achieved as not seen by a consultant within 14h and less than 90% of stay on SU",IF(AND(AF199&gt;=90,M199="Not achieved",P199="Not achieved"),"Not achieved as not direct to SU within 4h and not seen by a consultant within 14h",IF(AND(AF199&gt;=90,M199="Achieved",P199="Not achieved"),"Not achieved as not seen by a consultant within 14h",IF(AF199&lt;90,"Not achieved as less than 90% of stay on SU","Not achieved as not direct to SU within 4h"))))))))))))))</f>
        <v/>
      </c>
    </row>
    <row r="200" spans="1:33" ht="15" customHeight="1" x14ac:dyDescent="0.25">
      <c r="A200" s="89" t="str">
        <f>IF('Paste Data Here - Export'!A200="","",'Paste Data Here - Export'!A200)</f>
        <v/>
      </c>
      <c r="B200" s="90" t="str">
        <f>IF('Paste Data Here - Export'!B200="","",'Paste Data Here - Export'!B200)</f>
        <v/>
      </c>
      <c r="C200" s="91" t="str">
        <f>IF('Paste Data Here - Export'!AR200="Y",'Paste Data Here - Export'!AS200,IF('Paste Data Here - Export'!C200="","",'Paste Data Here - Export'!BA200))</f>
        <v/>
      </c>
      <c r="D200" s="103" t="str">
        <f>IF(B200="","",IF('Paste Data Here - Export'!A200 ='Paste Data Here - Export'!B200, "Yes", "No"))</f>
        <v/>
      </c>
      <c r="E200" s="103" t="str">
        <f>IF(A200="","",IF(AND('Paste Data Here - Export'!P200="",'Paste Data Here - Export'!Q200&lt;&gt;""),"Yes","No"))</f>
        <v/>
      </c>
      <c r="F200" s="104" t="str">
        <f>IF('Paste Data Here - Export'!A200='Paste Data Here - Export'!B200,C200,IF(W200="No","",IF(E200="Yes","6 Month Transfer",'Paste Data Here - Export'!HP200)))</f>
        <v/>
      </c>
      <c r="G200" s="92" t="str">
        <f>IF(B200="","",IF(OR('Paste Data Here - Export'!KB200="Y",'Paste Data Here - Export'!GE200="Y"),"Yes","No"))</f>
        <v/>
      </c>
      <c r="H200" s="93" t="str">
        <f t="shared" si="36"/>
        <v/>
      </c>
      <c r="I200" s="93" t="str">
        <f t="shared" si="37"/>
        <v/>
      </c>
      <c r="J200" s="93" t="str">
        <f t="shared" si="38"/>
        <v/>
      </c>
      <c r="K200" s="125" t="str">
        <f>IF(OR(C200="",'Paste Data Here - Export'!BD200=""),"",1440*('Paste Data Here - Export'!BD200-C200))</f>
        <v/>
      </c>
      <c r="L200" s="93" t="str">
        <f t="shared" si="39"/>
        <v/>
      </c>
      <c r="M200" s="93" t="str">
        <f>IF(AND(L200="Yes",'Paste Data Here - Export'!BC200="SU",'Paste Data Here - Export'!EJ200&lt;&gt;"Y"),"Achieved",IF('Paste Data Here - Export'!EJ200="Y","Not applicable",(IF(AND('Patient level info'!L200="No",'Paste Data Here - Export'!BC200="SU"),"Not achieved",IF('Paste Data Here - Export'!BC200="ICH","Not applicable",IF(OR('Paste Data Here - Export'!BC200="O",'Paste Data Here - Export'!BC200="MAC"),"Not achieved",""))))))</f>
        <v/>
      </c>
      <c r="N200" s="142" t="str">
        <f>IF(B200="","",IF(OR('Paste Data Here - Export'!GN200="PERS",'Paste Data Here - Export'!GN200="TELEM"),'Paste Data Here - Export'!GK200,IF('Paste Data Here - Export'!GO200="","Not seen in person",'Paste Data Here - Export'!GO200)))</f>
        <v/>
      </c>
      <c r="O200" s="125" t="str">
        <f t="shared" si="40"/>
        <v/>
      </c>
      <c r="P200" s="126" t="str">
        <f t="shared" si="41"/>
        <v/>
      </c>
      <c r="Q200" s="95" t="str">
        <f>IF('Paste Data Here - Export'!CR200=TRUE, "Not imaged",IF('Paste Data Here - Export'!AR200="Y","Inpatient stroke",IF('Paste Data Here - Export'!BA200="","",IF('Paste Data Here - Export'!CR200="TRUE","",1440*('Paste Data Here - Export'!CP200-'Paste Data Here - Export'!BA200)))))</f>
        <v/>
      </c>
      <c r="R200" s="95" t="str">
        <f>IF('Paste Data Here - Export'!CR200=TRUE,"Not imaged",IF(OR(C200="",'Paste Data Here - Export'!CP200=""),"",1440*('Paste Data Here - Export'!CP200-C200)))</f>
        <v/>
      </c>
      <c r="S200" s="93" t="str">
        <f>IF(R200&lt;60.5,"Yes",IF('Paste Data Here - Export'!C200="","","No"))</f>
        <v/>
      </c>
      <c r="T200" s="93" t="str">
        <f t="shared" si="33"/>
        <v/>
      </c>
      <c r="U200" s="94" t="str">
        <f>IF(OR(C200="",'Paste Data Here - Export'!DF200=""),"",1440*('Paste Data Here - Export'!DF200-C200))</f>
        <v/>
      </c>
      <c r="V200" s="96" t="str">
        <f t="shared" si="42"/>
        <v/>
      </c>
      <c r="W200" s="97" t="str">
        <f>IF(B200="","",IF('Paste Data Here - Export'!KI200=TRUE,"Yes",IF('Paste Data Here - Export'!L200="","No","Yes")))</f>
        <v/>
      </c>
      <c r="X200" s="98" t="str">
        <f>IF(E200="Yes","6 Month Transfer",IF(AND(W200="Yes",'Paste Data Here - Export'!KM200="D"),"No",IF('Patient level info'!W200="Yes","Yes","")))</f>
        <v/>
      </c>
      <c r="Y200" s="91" t="str">
        <f t="shared" si="34"/>
        <v/>
      </c>
      <c r="Z200" s="99" t="str">
        <f>IF('Paste Data Here - Export'!KQ200="","",IF('Paste Data Here - Export'!KO200="","",'Paste Data Here - Export'!KN200-'Paste Data Here - Export'!KQ200))</f>
        <v/>
      </c>
      <c r="AA200" s="91" t="str">
        <f>IF(AND(W200="Yes",'Paste Data Here - Export'!KM200="D",'Paste Data Here - Export'!KO200="Y"),'Paste Data Here - Export'!KN200+'Patient level info'!AA$3,IF(AND(W200="Yes",'Paste Data Here - Export'!KM200="D",Z200&lt;0),'Paste Data Here - Export'!KQ200,IF(AND(W200="Yes",'Paste Data Here - Export'!KM200="D"),'Paste Data Here - Export'!KN200,IF(X200="Yes",'Paste Data Here - Export'!KS200,""))))</f>
        <v/>
      </c>
      <c r="AB200" s="100" t="str">
        <f>IF(W200="No","",IF('Paste Data Here - Export'!HS200="","",IF('Paste Data Here - Export'!KO200="Y",'Patient level info'!AA200-'Paste Data Here - Export'!HS200,'Paste Data Here - Export'!KQ200-'Paste Data Here - Export'!HS200)))</f>
        <v/>
      </c>
      <c r="AC200" s="100" t="str">
        <f>IF(E200="Yes","",IF(BPT!C200="Record transferred to this team",AA200-C200-(1/6),""))</f>
        <v/>
      </c>
      <c r="AD200" s="100" t="str">
        <f t="shared" si="35"/>
        <v/>
      </c>
      <c r="AE200" s="100" t="str">
        <f t="shared" si="43"/>
        <v/>
      </c>
      <c r="AF200" s="101" t="str">
        <f>IF(AE200="","",IF(Y200="Died same day","Died same day as arrival",IF(AB200="","Did not stay on SU",IF('Paste Data Here - Export'!HR200="ICH","ICU/CCU/HDU",IF(AB200&gt;AE200,100,100*AB200/AE200)))))</f>
        <v/>
      </c>
      <c r="AG200" s="82" t="str">
        <f>IF(E200="Yes","6 Month Transfer",IF(W200="No","Not locked to discharge/transfer",IF(AF200="Did not stay on SU","Not achieved as did not stay on SU",IF('Patient level info'!A200="","",IF(AND(A200=B200,M200="Achieved",P200="Achieved",AF200&gt;=90,AF200&lt;&gt;"Died same day as arrival"),"Achieved",IF(AND(A200&lt;&gt;B200,AF200&gt;=90,M200="Achieved",P200="Achieved"),"Not directly admitted by this team, but achieved criteria at previous team, and achieved 90% of stay on SU whilst at this team",IF(AF200="ICU/CCU/HDU","Admitted to ICU/CCU/HDU",IF(AF200="Died same day as arrival",AF200,IF(AND(AF200&lt;90,M200="Not achieved",P200="Not achieved"),"Not achieved as not direct to SU within 4h, not seen by a consultant within 14h, and less than 90% of stay on SU",IF(AND(AF200&lt;90,M200="Not achieved",P200="Achieved"),"Not achieved as not direct to SU within 4h and less than 90% of stay on SU",IF(AND(AF200&lt;90,M200="Achieved",P200="Not achieved"),"Not achieved as not seen by a consultant within 14h and less than 90% of stay on SU",IF(AND(AF200&gt;=90,M200="Not achieved",P200="Not achieved"),"Not achieved as not direct to SU within 4h and not seen by a consultant within 14h",IF(AND(AF200&gt;=90,M200="Achieved",P200="Not achieved"),"Not achieved as not seen by a consultant within 14h",IF(AF200&lt;90,"Not achieved as less than 90% of stay on SU","Not achieved as not direct to SU within 4h"))))))))))))))</f>
        <v/>
      </c>
    </row>
    <row r="201" spans="1:33" ht="15" customHeight="1" x14ac:dyDescent="0.25">
      <c r="A201" s="89" t="str">
        <f>IF('Paste Data Here - Export'!A201="","",'Paste Data Here - Export'!A201)</f>
        <v/>
      </c>
      <c r="B201" s="90" t="str">
        <f>IF('Paste Data Here - Export'!B201="","",'Paste Data Here - Export'!B201)</f>
        <v/>
      </c>
      <c r="C201" s="91" t="str">
        <f>IF('Paste Data Here - Export'!AR201="Y",'Paste Data Here - Export'!AS201,IF('Paste Data Here - Export'!C201="","",'Paste Data Here - Export'!BA201))</f>
        <v/>
      </c>
      <c r="D201" s="103" t="str">
        <f>IF(B201="","",IF('Paste Data Here - Export'!A201 ='Paste Data Here - Export'!B201, "Yes", "No"))</f>
        <v/>
      </c>
      <c r="E201" s="103" t="str">
        <f>IF(A201="","",IF(AND('Paste Data Here - Export'!P201="",'Paste Data Here - Export'!Q201&lt;&gt;""),"Yes","No"))</f>
        <v/>
      </c>
      <c r="F201" s="104" t="str">
        <f>IF('Paste Data Here - Export'!A201='Paste Data Here - Export'!B201,C201,IF(W201="No","",IF(E201="Yes","6 Month Transfer",'Paste Data Here - Export'!HP201)))</f>
        <v/>
      </c>
      <c r="G201" s="92" t="str">
        <f>IF(B201="","",IF(OR('Paste Data Here - Export'!KB201="Y",'Paste Data Here - Export'!GE201="Y"),"Yes","No"))</f>
        <v/>
      </c>
      <c r="H201" s="93" t="str">
        <f t="shared" si="36"/>
        <v/>
      </c>
      <c r="I201" s="93" t="str">
        <f t="shared" si="37"/>
        <v/>
      </c>
      <c r="J201" s="93" t="str">
        <f t="shared" si="38"/>
        <v/>
      </c>
      <c r="K201" s="125" t="str">
        <f>IF(OR(C201="",'Paste Data Here - Export'!BD201=""),"",1440*('Paste Data Here - Export'!BD201-C201))</f>
        <v/>
      </c>
      <c r="L201" s="93" t="str">
        <f t="shared" si="39"/>
        <v/>
      </c>
      <c r="M201" s="93" t="str">
        <f>IF(AND(L201="Yes",'Paste Data Here - Export'!BC201="SU",'Paste Data Here - Export'!EJ201&lt;&gt;"Y"),"Achieved",IF('Paste Data Here - Export'!EJ201="Y","Not applicable",(IF(AND('Patient level info'!L201="No",'Paste Data Here - Export'!BC201="SU"),"Not achieved",IF('Paste Data Here - Export'!BC201="ICH","Not applicable",IF(OR('Paste Data Here - Export'!BC201="O",'Paste Data Here - Export'!BC201="MAC"),"Not achieved",""))))))</f>
        <v/>
      </c>
      <c r="N201" s="142" t="str">
        <f>IF(B201="","",IF(OR('Paste Data Here - Export'!GN201="PERS",'Paste Data Here - Export'!GN201="TELEM"),'Paste Data Here - Export'!GK201,IF('Paste Data Here - Export'!GO201="","Not seen in person",'Paste Data Here - Export'!GO201)))</f>
        <v/>
      </c>
      <c r="O201" s="125" t="str">
        <f t="shared" si="40"/>
        <v/>
      </c>
      <c r="P201" s="126" t="str">
        <f t="shared" si="41"/>
        <v/>
      </c>
      <c r="Q201" s="95" t="str">
        <f>IF('Paste Data Here - Export'!CR201=TRUE, "Not imaged",IF('Paste Data Here - Export'!AR201="Y","Inpatient stroke",IF('Paste Data Here - Export'!BA201="","",IF('Paste Data Here - Export'!CR201="TRUE","",1440*('Paste Data Here - Export'!CP201-'Paste Data Here - Export'!BA201)))))</f>
        <v/>
      </c>
      <c r="R201" s="95" t="str">
        <f>IF('Paste Data Here - Export'!CR201=TRUE,"Not imaged",IF(OR(C201="",'Paste Data Here - Export'!CP201=""),"",1440*('Paste Data Here - Export'!CP201-C201)))</f>
        <v/>
      </c>
      <c r="S201" s="93" t="str">
        <f>IF(R201&lt;60.5,"Yes",IF('Paste Data Here - Export'!C201="","","No"))</f>
        <v/>
      </c>
      <c r="T201" s="93" t="str">
        <f t="shared" si="33"/>
        <v/>
      </c>
      <c r="U201" s="94" t="str">
        <f>IF(OR(C201="",'Paste Data Here - Export'!DF201=""),"",1440*('Paste Data Here - Export'!DF201-C201))</f>
        <v/>
      </c>
      <c r="V201" s="96" t="str">
        <f t="shared" si="42"/>
        <v/>
      </c>
      <c r="W201" s="97" t="str">
        <f>IF(B201="","",IF('Paste Data Here - Export'!KI201=TRUE,"Yes",IF('Paste Data Here - Export'!L201="","No","Yes")))</f>
        <v/>
      </c>
      <c r="X201" s="98" t="str">
        <f>IF(E201="Yes","6 Month Transfer",IF(AND(W201="Yes",'Paste Data Here - Export'!KM201="D"),"No",IF('Patient level info'!W201="Yes","Yes","")))</f>
        <v/>
      </c>
      <c r="Y201" s="91" t="str">
        <f t="shared" si="34"/>
        <v/>
      </c>
      <c r="Z201" s="99" t="str">
        <f>IF('Paste Data Here - Export'!KQ201="","",IF('Paste Data Here - Export'!KO201="","",'Paste Data Here - Export'!KN201-'Paste Data Here - Export'!KQ201))</f>
        <v/>
      </c>
      <c r="AA201" s="91" t="str">
        <f>IF(AND(W201="Yes",'Paste Data Here - Export'!KM201="D",'Paste Data Here - Export'!KO201="Y"),'Paste Data Here - Export'!KN201+'Patient level info'!AA$3,IF(AND(W201="Yes",'Paste Data Here - Export'!KM201="D",Z201&lt;0),'Paste Data Here - Export'!KQ201,IF(AND(W201="Yes",'Paste Data Here - Export'!KM201="D"),'Paste Data Here - Export'!KN201,IF(X201="Yes",'Paste Data Here - Export'!KS201,""))))</f>
        <v/>
      </c>
      <c r="AB201" s="100" t="str">
        <f>IF(W201="No","",IF('Paste Data Here - Export'!HS201="","",IF('Paste Data Here - Export'!KO201="Y",'Patient level info'!AA201-'Paste Data Here - Export'!HS201,'Paste Data Here - Export'!KQ201-'Paste Data Here - Export'!HS201)))</f>
        <v/>
      </c>
      <c r="AC201" s="100" t="str">
        <f>IF(E201="Yes","",IF(BPT!C201="Record transferred to this team",AA201-C201-(1/6),""))</f>
        <v/>
      </c>
      <c r="AD201" s="100" t="str">
        <f t="shared" si="35"/>
        <v/>
      </c>
      <c r="AE201" s="100" t="str">
        <f t="shared" si="43"/>
        <v/>
      </c>
      <c r="AF201" s="101" t="str">
        <f>IF(AE201="","",IF(Y201="Died same day","Died same day as arrival",IF(AB201="","Did not stay on SU",IF('Paste Data Here - Export'!HR201="ICH","ICU/CCU/HDU",IF(AB201&gt;AE201,100,100*AB201/AE201)))))</f>
        <v/>
      </c>
      <c r="AG201" s="82" t="str">
        <f>IF(E201="Yes","6 Month Transfer",IF(W201="No","Not locked to discharge/transfer",IF(AF201="Did not stay on SU","Not achieved as did not stay on SU",IF('Patient level info'!A201="","",IF(AND(A201=B201,M201="Achieved",P201="Achieved",AF201&gt;=90,AF201&lt;&gt;"Died same day as arrival"),"Achieved",IF(AND(A201&lt;&gt;B201,AF201&gt;=90,M201="Achieved",P201="Achieved"),"Not directly admitted by this team, but achieved criteria at previous team, and achieved 90% of stay on SU whilst at this team",IF(AF201="ICU/CCU/HDU","Admitted to ICU/CCU/HDU",IF(AF201="Died same day as arrival",AF201,IF(AND(AF201&lt;90,M201="Not achieved",P201="Not achieved"),"Not achieved as not direct to SU within 4h, not seen by a consultant within 14h, and less than 90% of stay on SU",IF(AND(AF201&lt;90,M201="Not achieved",P201="Achieved"),"Not achieved as not direct to SU within 4h and less than 90% of stay on SU",IF(AND(AF201&lt;90,M201="Achieved",P201="Not achieved"),"Not achieved as not seen by a consultant within 14h and less than 90% of stay on SU",IF(AND(AF201&gt;=90,M201="Not achieved",P201="Not achieved"),"Not achieved as not direct to SU within 4h and not seen by a consultant within 14h",IF(AND(AF201&gt;=90,M201="Achieved",P201="Not achieved"),"Not achieved as not seen by a consultant within 14h",IF(AF201&lt;90,"Not achieved as less than 90% of stay on SU","Not achieved as not direct to SU within 4h"))))))))))))))</f>
        <v/>
      </c>
    </row>
    <row r="202" spans="1:33" ht="15" customHeight="1" x14ac:dyDescent="0.25">
      <c r="A202" s="89" t="str">
        <f>IF('Paste Data Here - Export'!A202="","",'Paste Data Here - Export'!A202)</f>
        <v/>
      </c>
      <c r="B202" s="90" t="str">
        <f>IF('Paste Data Here - Export'!B202="","",'Paste Data Here - Export'!B202)</f>
        <v/>
      </c>
      <c r="C202" s="91" t="str">
        <f>IF('Paste Data Here - Export'!AR202="Y",'Paste Data Here - Export'!AS202,IF('Paste Data Here - Export'!C202="","",'Paste Data Here - Export'!BA202))</f>
        <v/>
      </c>
      <c r="D202" s="103" t="str">
        <f>IF(B202="","",IF('Paste Data Here - Export'!A202 ='Paste Data Here - Export'!B202, "Yes", "No"))</f>
        <v/>
      </c>
      <c r="E202" s="103" t="str">
        <f>IF(A202="","",IF(AND('Paste Data Here - Export'!P202="",'Paste Data Here - Export'!Q202&lt;&gt;""),"Yes","No"))</f>
        <v/>
      </c>
      <c r="F202" s="104" t="str">
        <f>IF('Paste Data Here - Export'!A202='Paste Data Here - Export'!B202,C202,IF(W202="No","",IF(E202="Yes","6 Month Transfer",'Paste Data Here - Export'!HP202)))</f>
        <v/>
      </c>
      <c r="G202" s="92" t="str">
        <f>IF(B202="","",IF(OR('Paste Data Here - Export'!KB202="Y",'Paste Data Here - Export'!GE202="Y"),"Yes","No"))</f>
        <v/>
      </c>
      <c r="H202" s="93" t="str">
        <f t="shared" si="36"/>
        <v/>
      </c>
      <c r="I202" s="93" t="str">
        <f t="shared" si="37"/>
        <v/>
      </c>
      <c r="J202" s="93" t="str">
        <f t="shared" si="38"/>
        <v/>
      </c>
      <c r="K202" s="125" t="str">
        <f>IF(OR(C202="",'Paste Data Here - Export'!BD202=""),"",1440*('Paste Data Here - Export'!BD202-C202))</f>
        <v/>
      </c>
      <c r="L202" s="93" t="str">
        <f t="shared" si="39"/>
        <v/>
      </c>
      <c r="M202" s="93" t="str">
        <f>IF(AND(L202="Yes",'Paste Data Here - Export'!BC202="SU",'Paste Data Here - Export'!EJ202&lt;&gt;"Y"),"Achieved",IF('Paste Data Here - Export'!EJ202="Y","Not applicable",(IF(AND('Patient level info'!L202="No",'Paste Data Here - Export'!BC202="SU"),"Not achieved",IF('Paste Data Here - Export'!BC202="ICH","Not applicable",IF(OR('Paste Data Here - Export'!BC202="O",'Paste Data Here - Export'!BC202="MAC"),"Not achieved",""))))))</f>
        <v/>
      </c>
      <c r="N202" s="142" t="str">
        <f>IF(B202="","",IF(OR('Paste Data Here - Export'!GN202="PERS",'Paste Data Here - Export'!GN202="TELEM"),'Paste Data Here - Export'!GK202,IF('Paste Data Here - Export'!GO202="","Not seen in person",'Paste Data Here - Export'!GO202)))</f>
        <v/>
      </c>
      <c r="O202" s="125" t="str">
        <f t="shared" si="40"/>
        <v/>
      </c>
      <c r="P202" s="126" t="str">
        <f t="shared" si="41"/>
        <v/>
      </c>
      <c r="Q202" s="95" t="str">
        <f>IF('Paste Data Here - Export'!CR202=TRUE, "Not imaged",IF('Paste Data Here - Export'!AR202="Y","Inpatient stroke",IF('Paste Data Here - Export'!BA202="","",IF('Paste Data Here - Export'!CR202="TRUE","",1440*('Paste Data Here - Export'!CP202-'Paste Data Here - Export'!BA202)))))</f>
        <v/>
      </c>
      <c r="R202" s="95" t="str">
        <f>IF('Paste Data Here - Export'!CR202=TRUE,"Not imaged",IF(OR(C202="",'Paste Data Here - Export'!CP202=""),"",1440*('Paste Data Here - Export'!CP202-C202)))</f>
        <v/>
      </c>
      <c r="S202" s="93" t="str">
        <f>IF(R202&lt;60.5,"Yes",IF('Paste Data Here - Export'!C202="","","No"))</f>
        <v/>
      </c>
      <c r="T202" s="93" t="str">
        <f t="shared" si="33"/>
        <v/>
      </c>
      <c r="U202" s="94" t="str">
        <f>IF(OR(C202="",'Paste Data Here - Export'!DF202=""),"",1440*('Paste Data Here - Export'!DF202-C202))</f>
        <v/>
      </c>
      <c r="V202" s="96" t="str">
        <f t="shared" si="42"/>
        <v/>
      </c>
      <c r="W202" s="97" t="str">
        <f>IF(B202="","",IF('Paste Data Here - Export'!KI202=TRUE,"Yes",IF('Paste Data Here - Export'!L202="","No","Yes")))</f>
        <v/>
      </c>
      <c r="X202" s="98" t="str">
        <f>IF(E202="Yes","6 Month Transfer",IF(AND(W202="Yes",'Paste Data Here - Export'!KM202="D"),"No",IF('Patient level info'!W202="Yes","Yes","")))</f>
        <v/>
      </c>
      <c r="Y202" s="91" t="str">
        <f t="shared" si="34"/>
        <v/>
      </c>
      <c r="Z202" s="99" t="str">
        <f>IF('Paste Data Here - Export'!KQ202="","",IF('Paste Data Here - Export'!KO202="","",'Paste Data Here - Export'!KN202-'Paste Data Here - Export'!KQ202))</f>
        <v/>
      </c>
      <c r="AA202" s="91" t="str">
        <f>IF(AND(W202="Yes",'Paste Data Here - Export'!KM202="D",'Paste Data Here - Export'!KO202="Y"),'Paste Data Here - Export'!KN202+'Patient level info'!AA$3,IF(AND(W202="Yes",'Paste Data Here - Export'!KM202="D",Z202&lt;0),'Paste Data Here - Export'!KQ202,IF(AND(W202="Yes",'Paste Data Here - Export'!KM202="D"),'Paste Data Here - Export'!KN202,IF(X202="Yes",'Paste Data Here - Export'!KS202,""))))</f>
        <v/>
      </c>
      <c r="AB202" s="100" t="str">
        <f>IF(W202="No","",IF('Paste Data Here - Export'!HS202="","",IF('Paste Data Here - Export'!KO202="Y",'Patient level info'!AA202-'Paste Data Here - Export'!HS202,'Paste Data Here - Export'!KQ202-'Paste Data Here - Export'!HS202)))</f>
        <v/>
      </c>
      <c r="AC202" s="100" t="str">
        <f>IF(E202="Yes","",IF(BPT!C202="Record transferred to this team",AA202-C202-(1/6),""))</f>
        <v/>
      </c>
      <c r="AD202" s="100" t="str">
        <f t="shared" si="35"/>
        <v/>
      </c>
      <c r="AE202" s="100" t="str">
        <f t="shared" si="43"/>
        <v/>
      </c>
      <c r="AF202" s="101" t="str">
        <f>IF(AE202="","",IF(Y202="Died same day","Died same day as arrival",IF(AB202="","Did not stay on SU",IF('Paste Data Here - Export'!HR202="ICH","ICU/CCU/HDU",IF(AB202&gt;AE202,100,100*AB202/AE202)))))</f>
        <v/>
      </c>
      <c r="AG202" s="82" t="str">
        <f>IF(E202="Yes","6 Month Transfer",IF(W202="No","Not locked to discharge/transfer",IF(AF202="Did not stay on SU","Not achieved as did not stay on SU",IF('Patient level info'!A202="","",IF(AND(A202=B202,M202="Achieved",P202="Achieved",AF202&gt;=90,AF202&lt;&gt;"Died same day as arrival"),"Achieved",IF(AND(A202&lt;&gt;B202,AF202&gt;=90,M202="Achieved",P202="Achieved"),"Not directly admitted by this team, but achieved criteria at previous team, and achieved 90% of stay on SU whilst at this team",IF(AF202="ICU/CCU/HDU","Admitted to ICU/CCU/HDU",IF(AF202="Died same day as arrival",AF202,IF(AND(AF202&lt;90,M202="Not achieved",P202="Not achieved"),"Not achieved as not direct to SU within 4h, not seen by a consultant within 14h, and less than 90% of stay on SU",IF(AND(AF202&lt;90,M202="Not achieved",P202="Achieved"),"Not achieved as not direct to SU within 4h and less than 90% of stay on SU",IF(AND(AF202&lt;90,M202="Achieved",P202="Not achieved"),"Not achieved as not seen by a consultant within 14h and less than 90% of stay on SU",IF(AND(AF202&gt;=90,M202="Not achieved",P202="Not achieved"),"Not achieved as not direct to SU within 4h and not seen by a consultant within 14h",IF(AND(AF202&gt;=90,M202="Achieved",P202="Not achieved"),"Not achieved as not seen by a consultant within 14h",IF(AF202&lt;90,"Not achieved as less than 90% of stay on SU","Not achieved as not direct to SU within 4h"))))))))))))))</f>
        <v/>
      </c>
    </row>
    <row r="203" spans="1:33" ht="15" customHeight="1" x14ac:dyDescent="0.25">
      <c r="A203" s="89" t="str">
        <f>IF('Paste Data Here - Export'!A203="","",'Paste Data Here - Export'!A203)</f>
        <v/>
      </c>
      <c r="B203" s="90" t="str">
        <f>IF('Paste Data Here - Export'!B203="","",'Paste Data Here - Export'!B203)</f>
        <v/>
      </c>
      <c r="C203" s="91" t="str">
        <f>IF('Paste Data Here - Export'!AR203="Y",'Paste Data Here - Export'!AS203,IF('Paste Data Here - Export'!C203="","",'Paste Data Here - Export'!BA203))</f>
        <v/>
      </c>
      <c r="D203" s="103" t="str">
        <f>IF(B203="","",IF('Paste Data Here - Export'!A203 ='Paste Data Here - Export'!B203, "Yes", "No"))</f>
        <v/>
      </c>
      <c r="E203" s="103" t="str">
        <f>IF(A203="","",IF(AND('Paste Data Here - Export'!P203="",'Paste Data Here - Export'!Q203&lt;&gt;""),"Yes","No"))</f>
        <v/>
      </c>
      <c r="F203" s="104" t="str">
        <f>IF('Paste Data Here - Export'!A203='Paste Data Here - Export'!B203,C203,IF(W203="No","",IF(E203="Yes","6 Month Transfer",'Paste Data Here - Export'!HP203)))</f>
        <v/>
      </c>
      <c r="G203" s="92" t="str">
        <f>IF(B203="","",IF(OR('Paste Data Here - Export'!KB203="Y",'Paste Data Here - Export'!GE203="Y"),"Yes","No"))</f>
        <v/>
      </c>
      <c r="H203" s="93" t="str">
        <f t="shared" si="36"/>
        <v/>
      </c>
      <c r="I203" s="93" t="str">
        <f t="shared" si="37"/>
        <v/>
      </c>
      <c r="J203" s="93" t="str">
        <f t="shared" si="38"/>
        <v/>
      </c>
      <c r="K203" s="125" t="str">
        <f>IF(OR(C203="",'Paste Data Here - Export'!BD203=""),"",1440*('Paste Data Here - Export'!BD203-C203))</f>
        <v/>
      </c>
      <c r="L203" s="93" t="str">
        <f t="shared" si="39"/>
        <v/>
      </c>
      <c r="M203" s="93" t="str">
        <f>IF(AND(L203="Yes",'Paste Data Here - Export'!BC203="SU",'Paste Data Here - Export'!EJ203&lt;&gt;"Y"),"Achieved",IF('Paste Data Here - Export'!EJ203="Y","Not applicable",(IF(AND('Patient level info'!L203="No",'Paste Data Here - Export'!BC203="SU"),"Not achieved",IF('Paste Data Here - Export'!BC203="ICH","Not applicable",IF(OR('Paste Data Here - Export'!BC203="O",'Paste Data Here - Export'!BC203="MAC"),"Not achieved",""))))))</f>
        <v/>
      </c>
      <c r="N203" s="142" t="str">
        <f>IF(B203="","",IF(OR('Paste Data Here - Export'!GN203="PERS",'Paste Data Here - Export'!GN203="TELEM"),'Paste Data Here - Export'!GK203,IF('Paste Data Here - Export'!GO203="","Not seen in person",'Paste Data Here - Export'!GO203)))</f>
        <v/>
      </c>
      <c r="O203" s="125" t="str">
        <f t="shared" si="40"/>
        <v/>
      </c>
      <c r="P203" s="126" t="str">
        <f t="shared" si="41"/>
        <v/>
      </c>
      <c r="Q203" s="95" t="str">
        <f>IF('Paste Data Here - Export'!CR203=TRUE, "Not imaged",IF('Paste Data Here - Export'!AR203="Y","Inpatient stroke",IF('Paste Data Here - Export'!BA203="","",IF('Paste Data Here - Export'!CR203="TRUE","",1440*('Paste Data Here - Export'!CP203-'Paste Data Here - Export'!BA203)))))</f>
        <v/>
      </c>
      <c r="R203" s="95" t="str">
        <f>IF('Paste Data Here - Export'!CR203=TRUE,"Not imaged",IF(OR(C203="",'Paste Data Here - Export'!CP203=""),"",1440*('Paste Data Here - Export'!CP203-C203)))</f>
        <v/>
      </c>
      <c r="S203" s="93" t="str">
        <f>IF(R203&lt;60.5,"Yes",IF('Paste Data Here - Export'!C203="","","No"))</f>
        <v/>
      </c>
      <c r="T203" s="93" t="str">
        <f t="shared" si="33"/>
        <v/>
      </c>
      <c r="U203" s="94" t="str">
        <f>IF(OR(C203="",'Paste Data Here - Export'!DF203=""),"",1440*('Paste Data Here - Export'!DF203-C203))</f>
        <v/>
      </c>
      <c r="V203" s="96" t="str">
        <f t="shared" si="42"/>
        <v/>
      </c>
      <c r="W203" s="97" t="str">
        <f>IF(B203="","",IF('Paste Data Here - Export'!KI203=TRUE,"Yes",IF('Paste Data Here - Export'!L203="","No","Yes")))</f>
        <v/>
      </c>
      <c r="X203" s="98" t="str">
        <f>IF(E203="Yes","6 Month Transfer",IF(AND(W203="Yes",'Paste Data Here - Export'!KM203="D"),"No",IF('Patient level info'!W203="Yes","Yes","")))</f>
        <v/>
      </c>
      <c r="Y203" s="91" t="str">
        <f t="shared" si="34"/>
        <v/>
      </c>
      <c r="Z203" s="99" t="str">
        <f>IF('Paste Data Here - Export'!KQ203="","",IF('Paste Data Here - Export'!KO203="","",'Paste Data Here - Export'!KN203-'Paste Data Here - Export'!KQ203))</f>
        <v/>
      </c>
      <c r="AA203" s="91" t="str">
        <f>IF(AND(W203="Yes",'Paste Data Here - Export'!KM203="D",'Paste Data Here - Export'!KO203="Y"),'Paste Data Here - Export'!KN203+'Patient level info'!AA$3,IF(AND(W203="Yes",'Paste Data Here - Export'!KM203="D",Z203&lt;0),'Paste Data Here - Export'!KQ203,IF(AND(W203="Yes",'Paste Data Here - Export'!KM203="D"),'Paste Data Here - Export'!KN203,IF(X203="Yes",'Paste Data Here - Export'!KS203,""))))</f>
        <v/>
      </c>
      <c r="AB203" s="100" t="str">
        <f>IF(W203="No","",IF('Paste Data Here - Export'!HS203="","",IF('Paste Data Here - Export'!KO203="Y",'Patient level info'!AA203-'Paste Data Here - Export'!HS203,'Paste Data Here - Export'!KQ203-'Paste Data Here - Export'!HS203)))</f>
        <v/>
      </c>
      <c r="AC203" s="100" t="str">
        <f>IF(E203="Yes","",IF(BPT!C203="Record transferred to this team",AA203-C203-(1/6),""))</f>
        <v/>
      </c>
      <c r="AD203" s="100" t="str">
        <f t="shared" si="35"/>
        <v/>
      </c>
      <c r="AE203" s="100" t="str">
        <f t="shared" si="43"/>
        <v/>
      </c>
      <c r="AF203" s="101" t="str">
        <f>IF(AE203="","",IF(Y203="Died same day","Died same day as arrival",IF(AB203="","Did not stay on SU",IF('Paste Data Here - Export'!HR203="ICH","ICU/CCU/HDU",IF(AB203&gt;AE203,100,100*AB203/AE203)))))</f>
        <v/>
      </c>
      <c r="AG203" s="82" t="str">
        <f>IF(E203="Yes","6 Month Transfer",IF(W203="No","Not locked to discharge/transfer",IF(AF203="Did not stay on SU","Not achieved as did not stay on SU",IF('Patient level info'!A203="","",IF(AND(A203=B203,M203="Achieved",P203="Achieved",AF203&gt;=90,AF203&lt;&gt;"Died same day as arrival"),"Achieved",IF(AND(A203&lt;&gt;B203,AF203&gt;=90,M203="Achieved",P203="Achieved"),"Not directly admitted by this team, but achieved criteria at previous team, and achieved 90% of stay on SU whilst at this team",IF(AF203="ICU/CCU/HDU","Admitted to ICU/CCU/HDU",IF(AF203="Died same day as arrival",AF203,IF(AND(AF203&lt;90,M203="Not achieved",P203="Not achieved"),"Not achieved as not direct to SU within 4h, not seen by a consultant within 14h, and less than 90% of stay on SU",IF(AND(AF203&lt;90,M203="Not achieved",P203="Achieved"),"Not achieved as not direct to SU within 4h and less than 90% of stay on SU",IF(AND(AF203&lt;90,M203="Achieved",P203="Not achieved"),"Not achieved as not seen by a consultant within 14h and less than 90% of stay on SU",IF(AND(AF203&gt;=90,M203="Not achieved",P203="Not achieved"),"Not achieved as not direct to SU within 4h and not seen by a consultant within 14h",IF(AND(AF203&gt;=90,M203="Achieved",P203="Not achieved"),"Not achieved as not seen by a consultant within 14h",IF(AF203&lt;90,"Not achieved as less than 90% of stay on SU","Not achieved as not direct to SU within 4h"))))))))))))))</f>
        <v/>
      </c>
    </row>
    <row r="204" spans="1:33" ht="15" customHeight="1" x14ac:dyDescent="0.25">
      <c r="A204" s="89" t="str">
        <f>IF('Paste Data Here - Export'!A204="","",'Paste Data Here - Export'!A204)</f>
        <v/>
      </c>
      <c r="B204" s="90" t="str">
        <f>IF('Paste Data Here - Export'!B204="","",'Paste Data Here - Export'!B204)</f>
        <v/>
      </c>
      <c r="C204" s="91" t="str">
        <f>IF('Paste Data Here - Export'!AR204="Y",'Paste Data Here - Export'!AS204,IF('Paste Data Here - Export'!C204="","",'Paste Data Here - Export'!BA204))</f>
        <v/>
      </c>
      <c r="D204" s="103" t="str">
        <f>IF(B204="","",IF('Paste Data Here - Export'!A204 ='Paste Data Here - Export'!B204, "Yes", "No"))</f>
        <v/>
      </c>
      <c r="E204" s="103" t="str">
        <f>IF(A204="","",IF(AND('Paste Data Here - Export'!P204="",'Paste Data Here - Export'!Q204&lt;&gt;""),"Yes","No"))</f>
        <v/>
      </c>
      <c r="F204" s="104" t="str">
        <f>IF('Paste Data Here - Export'!A204='Paste Data Here - Export'!B204,C204,IF(W204="No","",IF(E204="Yes","6 Month Transfer",'Paste Data Here - Export'!HP204)))</f>
        <v/>
      </c>
      <c r="G204" s="92" t="str">
        <f>IF(B204="","",IF(OR('Paste Data Here - Export'!KB204="Y",'Paste Data Here - Export'!GE204="Y"),"Yes","No"))</f>
        <v/>
      </c>
      <c r="H204" s="93" t="str">
        <f t="shared" si="36"/>
        <v/>
      </c>
      <c r="I204" s="93" t="str">
        <f t="shared" si="37"/>
        <v/>
      </c>
      <c r="J204" s="93" t="str">
        <f t="shared" si="38"/>
        <v/>
      </c>
      <c r="K204" s="125" t="str">
        <f>IF(OR(C204="",'Paste Data Here - Export'!BD204=""),"",1440*('Paste Data Here - Export'!BD204-C204))</f>
        <v/>
      </c>
      <c r="L204" s="93" t="str">
        <f t="shared" si="39"/>
        <v/>
      </c>
      <c r="M204" s="93" t="str">
        <f>IF(AND(L204="Yes",'Paste Data Here - Export'!BC204="SU",'Paste Data Here - Export'!EJ204&lt;&gt;"Y"),"Achieved",IF('Paste Data Here - Export'!EJ204="Y","Not applicable",(IF(AND('Patient level info'!L204="No",'Paste Data Here - Export'!BC204="SU"),"Not achieved",IF('Paste Data Here - Export'!BC204="ICH","Not applicable",IF(OR('Paste Data Here - Export'!BC204="O",'Paste Data Here - Export'!BC204="MAC"),"Not achieved",""))))))</f>
        <v/>
      </c>
      <c r="N204" s="142" t="str">
        <f>IF(B204="","",IF(OR('Paste Data Here - Export'!GN204="PERS",'Paste Data Here - Export'!GN204="TELEM"),'Paste Data Here - Export'!GK204,IF('Paste Data Here - Export'!GO204="","Not seen in person",'Paste Data Here - Export'!GO204)))</f>
        <v/>
      </c>
      <c r="O204" s="125" t="str">
        <f t="shared" si="40"/>
        <v/>
      </c>
      <c r="P204" s="126" t="str">
        <f t="shared" si="41"/>
        <v/>
      </c>
      <c r="Q204" s="95" t="str">
        <f>IF('Paste Data Here - Export'!CR204=TRUE, "Not imaged",IF('Paste Data Here - Export'!AR204="Y","Inpatient stroke",IF('Paste Data Here - Export'!BA204="","",IF('Paste Data Here - Export'!CR204="TRUE","",1440*('Paste Data Here - Export'!CP204-'Paste Data Here - Export'!BA204)))))</f>
        <v/>
      </c>
      <c r="R204" s="95" t="str">
        <f>IF('Paste Data Here - Export'!CR204=TRUE,"Not imaged",IF(OR(C204="",'Paste Data Here - Export'!CP204=""),"",1440*('Paste Data Here - Export'!CP204-C204)))</f>
        <v/>
      </c>
      <c r="S204" s="93" t="str">
        <f>IF(R204&lt;60.5,"Yes",IF('Paste Data Here - Export'!C204="","","No"))</f>
        <v/>
      </c>
      <c r="T204" s="93" t="str">
        <f t="shared" si="33"/>
        <v/>
      </c>
      <c r="U204" s="94" t="str">
        <f>IF(OR(C204="",'Paste Data Here - Export'!DF204=""),"",1440*('Paste Data Here - Export'!DF204-C204))</f>
        <v/>
      </c>
      <c r="V204" s="96" t="str">
        <f t="shared" si="42"/>
        <v/>
      </c>
      <c r="W204" s="97" t="str">
        <f>IF(B204="","",IF('Paste Data Here - Export'!KI204=TRUE,"Yes",IF('Paste Data Here - Export'!L204="","No","Yes")))</f>
        <v/>
      </c>
      <c r="X204" s="98" t="str">
        <f>IF(E204="Yes","6 Month Transfer",IF(AND(W204="Yes",'Paste Data Here - Export'!KM204="D"),"No",IF('Patient level info'!W204="Yes","Yes","")))</f>
        <v/>
      </c>
      <c r="Y204" s="91" t="str">
        <f t="shared" si="34"/>
        <v/>
      </c>
      <c r="Z204" s="99" t="str">
        <f>IF('Paste Data Here - Export'!KQ204="","",IF('Paste Data Here - Export'!KO204="","",'Paste Data Here - Export'!KN204-'Paste Data Here - Export'!KQ204))</f>
        <v/>
      </c>
      <c r="AA204" s="91" t="str">
        <f>IF(AND(W204="Yes",'Paste Data Here - Export'!KM204="D",'Paste Data Here - Export'!KO204="Y"),'Paste Data Here - Export'!KN204+'Patient level info'!AA$3,IF(AND(W204="Yes",'Paste Data Here - Export'!KM204="D",Z204&lt;0),'Paste Data Here - Export'!KQ204,IF(AND(W204="Yes",'Paste Data Here - Export'!KM204="D"),'Paste Data Here - Export'!KN204,IF(X204="Yes",'Paste Data Here - Export'!KS204,""))))</f>
        <v/>
      </c>
      <c r="AB204" s="100" t="str">
        <f>IF(W204="No","",IF('Paste Data Here - Export'!HS204="","",IF('Paste Data Here - Export'!KO204="Y",'Patient level info'!AA204-'Paste Data Here - Export'!HS204,'Paste Data Here - Export'!KQ204-'Paste Data Here - Export'!HS204)))</f>
        <v/>
      </c>
      <c r="AC204" s="100" t="str">
        <f>IF(E204="Yes","",IF(BPT!C204="Record transferred to this team",AA204-C204-(1/6),""))</f>
        <v/>
      </c>
      <c r="AD204" s="100" t="str">
        <f t="shared" si="35"/>
        <v/>
      </c>
      <c r="AE204" s="100" t="str">
        <f t="shared" si="43"/>
        <v/>
      </c>
      <c r="AF204" s="101" t="str">
        <f>IF(AE204="","",IF(Y204="Died same day","Died same day as arrival",IF(AB204="","Did not stay on SU",IF('Paste Data Here - Export'!HR204="ICH","ICU/CCU/HDU",IF(AB204&gt;AE204,100,100*AB204/AE204)))))</f>
        <v/>
      </c>
      <c r="AG204" s="82" t="str">
        <f>IF(E204="Yes","6 Month Transfer",IF(W204="No","Not locked to discharge/transfer",IF(AF204="Did not stay on SU","Not achieved as did not stay on SU",IF('Patient level info'!A204="","",IF(AND(A204=B204,M204="Achieved",P204="Achieved",AF204&gt;=90,AF204&lt;&gt;"Died same day as arrival"),"Achieved",IF(AND(A204&lt;&gt;B204,AF204&gt;=90,M204="Achieved",P204="Achieved"),"Not directly admitted by this team, but achieved criteria at previous team, and achieved 90% of stay on SU whilst at this team",IF(AF204="ICU/CCU/HDU","Admitted to ICU/CCU/HDU",IF(AF204="Died same day as arrival",AF204,IF(AND(AF204&lt;90,M204="Not achieved",P204="Not achieved"),"Not achieved as not direct to SU within 4h, not seen by a consultant within 14h, and less than 90% of stay on SU",IF(AND(AF204&lt;90,M204="Not achieved",P204="Achieved"),"Not achieved as not direct to SU within 4h and less than 90% of stay on SU",IF(AND(AF204&lt;90,M204="Achieved",P204="Not achieved"),"Not achieved as not seen by a consultant within 14h and less than 90% of stay on SU",IF(AND(AF204&gt;=90,M204="Not achieved",P204="Not achieved"),"Not achieved as not direct to SU within 4h and not seen by a consultant within 14h",IF(AND(AF204&gt;=90,M204="Achieved",P204="Not achieved"),"Not achieved as not seen by a consultant within 14h",IF(AF204&lt;90,"Not achieved as less than 90% of stay on SU","Not achieved as not direct to SU within 4h"))))))))))))))</f>
        <v/>
      </c>
    </row>
    <row r="205" spans="1:33" ht="15" customHeight="1" x14ac:dyDescent="0.25">
      <c r="A205" s="89" t="str">
        <f>IF('Paste Data Here - Export'!A205="","",'Paste Data Here - Export'!A205)</f>
        <v/>
      </c>
      <c r="B205" s="90" t="str">
        <f>IF('Paste Data Here - Export'!B205="","",'Paste Data Here - Export'!B205)</f>
        <v/>
      </c>
      <c r="C205" s="91" t="str">
        <f>IF('Paste Data Here - Export'!AR205="Y",'Paste Data Here - Export'!AS205,IF('Paste Data Here - Export'!C205="","",'Paste Data Here - Export'!BA205))</f>
        <v/>
      </c>
      <c r="D205" s="103" t="str">
        <f>IF(B205="","",IF('Paste Data Here - Export'!A205 ='Paste Data Here - Export'!B205, "Yes", "No"))</f>
        <v/>
      </c>
      <c r="E205" s="103" t="str">
        <f>IF(A205="","",IF(AND('Paste Data Here - Export'!P205="",'Paste Data Here - Export'!Q205&lt;&gt;""),"Yes","No"))</f>
        <v/>
      </c>
      <c r="F205" s="104" t="str">
        <f>IF('Paste Data Here - Export'!A205='Paste Data Here - Export'!B205,C205,IF(W205="No","",IF(E205="Yes","6 Month Transfer",'Paste Data Here - Export'!HP205)))</f>
        <v/>
      </c>
      <c r="G205" s="92" t="str">
        <f>IF(B205="","",IF(OR('Paste Data Here - Export'!KB205="Y",'Paste Data Here - Export'!GE205="Y"),"Yes","No"))</f>
        <v/>
      </c>
      <c r="H205" s="93" t="str">
        <f t="shared" si="36"/>
        <v/>
      </c>
      <c r="I205" s="93" t="str">
        <f t="shared" si="37"/>
        <v/>
      </c>
      <c r="J205" s="93" t="str">
        <f t="shared" si="38"/>
        <v/>
      </c>
      <c r="K205" s="125" t="str">
        <f>IF(OR(C205="",'Paste Data Here - Export'!BD205=""),"",1440*('Paste Data Here - Export'!BD205-C205))</f>
        <v/>
      </c>
      <c r="L205" s="93" t="str">
        <f t="shared" si="39"/>
        <v/>
      </c>
      <c r="M205" s="93" t="str">
        <f>IF(AND(L205="Yes",'Paste Data Here - Export'!BC205="SU",'Paste Data Here - Export'!EJ205&lt;&gt;"Y"),"Achieved",IF('Paste Data Here - Export'!EJ205="Y","Not applicable",(IF(AND('Patient level info'!L205="No",'Paste Data Here - Export'!BC205="SU"),"Not achieved",IF('Paste Data Here - Export'!BC205="ICH","Not applicable",IF(OR('Paste Data Here - Export'!BC205="O",'Paste Data Here - Export'!BC205="MAC"),"Not achieved",""))))))</f>
        <v/>
      </c>
      <c r="N205" s="142" t="str">
        <f>IF(B205="","",IF(OR('Paste Data Here - Export'!GN205="PERS",'Paste Data Here - Export'!GN205="TELEM"),'Paste Data Here - Export'!GK205,IF('Paste Data Here - Export'!GO205="","Not seen in person",'Paste Data Here - Export'!GO205)))</f>
        <v/>
      </c>
      <c r="O205" s="125" t="str">
        <f t="shared" si="40"/>
        <v/>
      </c>
      <c r="P205" s="126" t="str">
        <f t="shared" si="41"/>
        <v/>
      </c>
      <c r="Q205" s="95" t="str">
        <f>IF('Paste Data Here - Export'!CR205=TRUE, "Not imaged",IF('Paste Data Here - Export'!AR205="Y","Inpatient stroke",IF('Paste Data Here - Export'!BA205="","",IF('Paste Data Here - Export'!CR205="TRUE","",1440*('Paste Data Here - Export'!CP205-'Paste Data Here - Export'!BA205)))))</f>
        <v/>
      </c>
      <c r="R205" s="95" t="str">
        <f>IF('Paste Data Here - Export'!CR205=TRUE,"Not imaged",IF(OR(C205="",'Paste Data Here - Export'!CP205=""),"",1440*('Paste Data Here - Export'!CP205-C205)))</f>
        <v/>
      </c>
      <c r="S205" s="93" t="str">
        <f>IF(R205&lt;60.5,"Yes",IF('Paste Data Here - Export'!C205="","","No"))</f>
        <v/>
      </c>
      <c r="T205" s="93" t="str">
        <f t="shared" si="33"/>
        <v/>
      </c>
      <c r="U205" s="94" t="str">
        <f>IF(OR(C205="",'Paste Data Here - Export'!DF205=""),"",1440*('Paste Data Here - Export'!DF205-C205))</f>
        <v/>
      </c>
      <c r="V205" s="96" t="str">
        <f t="shared" si="42"/>
        <v/>
      </c>
      <c r="W205" s="97" t="str">
        <f>IF(B205="","",IF('Paste Data Here - Export'!KI205=TRUE,"Yes",IF('Paste Data Here - Export'!L205="","No","Yes")))</f>
        <v/>
      </c>
      <c r="X205" s="98" t="str">
        <f>IF(E205="Yes","6 Month Transfer",IF(AND(W205="Yes",'Paste Data Here - Export'!KM205="D"),"No",IF('Patient level info'!W205="Yes","Yes","")))</f>
        <v/>
      </c>
      <c r="Y205" s="91" t="str">
        <f t="shared" si="34"/>
        <v/>
      </c>
      <c r="Z205" s="99" t="str">
        <f>IF('Paste Data Here - Export'!KQ205="","",IF('Paste Data Here - Export'!KO205="","",'Paste Data Here - Export'!KN205-'Paste Data Here - Export'!KQ205))</f>
        <v/>
      </c>
      <c r="AA205" s="91" t="str">
        <f>IF(AND(W205="Yes",'Paste Data Here - Export'!KM205="D",'Paste Data Here - Export'!KO205="Y"),'Paste Data Here - Export'!KN205+'Patient level info'!AA$3,IF(AND(W205="Yes",'Paste Data Here - Export'!KM205="D",Z205&lt;0),'Paste Data Here - Export'!KQ205,IF(AND(W205="Yes",'Paste Data Here - Export'!KM205="D"),'Paste Data Here - Export'!KN205,IF(X205="Yes",'Paste Data Here - Export'!KS205,""))))</f>
        <v/>
      </c>
      <c r="AB205" s="100" t="str">
        <f>IF(W205="No","",IF('Paste Data Here - Export'!HS205="","",IF('Paste Data Here - Export'!KO205="Y",'Patient level info'!AA205-'Paste Data Here - Export'!HS205,'Paste Data Here - Export'!KQ205-'Paste Data Here - Export'!HS205)))</f>
        <v/>
      </c>
      <c r="AC205" s="100" t="str">
        <f>IF(E205="Yes","",IF(BPT!C205="Record transferred to this team",AA205-C205-(1/6),""))</f>
        <v/>
      </c>
      <c r="AD205" s="100" t="str">
        <f t="shared" si="35"/>
        <v/>
      </c>
      <c r="AE205" s="100" t="str">
        <f t="shared" si="43"/>
        <v/>
      </c>
      <c r="AF205" s="101" t="str">
        <f>IF(AE205="","",IF(Y205="Died same day","Died same day as arrival",IF(AB205="","Did not stay on SU",IF('Paste Data Here - Export'!HR205="ICH","ICU/CCU/HDU",IF(AB205&gt;AE205,100,100*AB205/AE205)))))</f>
        <v/>
      </c>
      <c r="AG205" s="82" t="str">
        <f>IF(E205="Yes","6 Month Transfer",IF(W205="No","Not locked to discharge/transfer",IF(AF205="Did not stay on SU","Not achieved as did not stay on SU",IF('Patient level info'!A205="","",IF(AND(A205=B205,M205="Achieved",P205="Achieved",AF205&gt;=90,AF205&lt;&gt;"Died same day as arrival"),"Achieved",IF(AND(A205&lt;&gt;B205,AF205&gt;=90,M205="Achieved",P205="Achieved"),"Not directly admitted by this team, but achieved criteria at previous team, and achieved 90% of stay on SU whilst at this team",IF(AF205="ICU/CCU/HDU","Admitted to ICU/CCU/HDU",IF(AF205="Died same day as arrival",AF205,IF(AND(AF205&lt;90,M205="Not achieved",P205="Not achieved"),"Not achieved as not direct to SU within 4h, not seen by a consultant within 14h, and less than 90% of stay on SU",IF(AND(AF205&lt;90,M205="Not achieved",P205="Achieved"),"Not achieved as not direct to SU within 4h and less than 90% of stay on SU",IF(AND(AF205&lt;90,M205="Achieved",P205="Not achieved"),"Not achieved as not seen by a consultant within 14h and less than 90% of stay on SU",IF(AND(AF205&gt;=90,M205="Not achieved",P205="Not achieved"),"Not achieved as not direct to SU within 4h and not seen by a consultant within 14h",IF(AND(AF205&gt;=90,M205="Achieved",P205="Not achieved"),"Not achieved as not seen by a consultant within 14h",IF(AF205&lt;90,"Not achieved as less than 90% of stay on SU","Not achieved as not direct to SU within 4h"))))))))))))))</f>
        <v/>
      </c>
    </row>
    <row r="206" spans="1:33" ht="15" customHeight="1" x14ac:dyDescent="0.25">
      <c r="A206" s="89" t="str">
        <f>IF('Paste Data Here - Export'!A206="","",'Paste Data Here - Export'!A206)</f>
        <v/>
      </c>
      <c r="B206" s="90" t="str">
        <f>IF('Paste Data Here - Export'!B206="","",'Paste Data Here - Export'!B206)</f>
        <v/>
      </c>
      <c r="C206" s="91" t="str">
        <f>IF('Paste Data Here - Export'!AR206="Y",'Paste Data Here - Export'!AS206,IF('Paste Data Here - Export'!C206="","",'Paste Data Here - Export'!BA206))</f>
        <v/>
      </c>
      <c r="D206" s="103" t="str">
        <f>IF(B206="","",IF('Paste Data Here - Export'!A206 ='Paste Data Here - Export'!B206, "Yes", "No"))</f>
        <v/>
      </c>
      <c r="E206" s="103" t="str">
        <f>IF(A206="","",IF(AND('Paste Data Here - Export'!P206="",'Paste Data Here - Export'!Q206&lt;&gt;""),"Yes","No"))</f>
        <v/>
      </c>
      <c r="F206" s="104" t="str">
        <f>IF('Paste Data Here - Export'!A206='Paste Data Here - Export'!B206,C206,IF(W206="No","",IF(E206="Yes","6 Month Transfer",'Paste Data Here - Export'!HP206)))</f>
        <v/>
      </c>
      <c r="G206" s="92" t="str">
        <f>IF(B206="","",IF(OR('Paste Data Here - Export'!KB206="Y",'Paste Data Here - Export'!GE206="Y"),"Yes","No"))</f>
        <v/>
      </c>
      <c r="H206" s="93" t="str">
        <f t="shared" si="36"/>
        <v/>
      </c>
      <c r="I206" s="93" t="str">
        <f t="shared" si="37"/>
        <v/>
      </c>
      <c r="J206" s="93" t="str">
        <f t="shared" si="38"/>
        <v/>
      </c>
      <c r="K206" s="125" t="str">
        <f>IF(OR(C206="",'Paste Data Here - Export'!BD206=""),"",1440*('Paste Data Here - Export'!BD206-C206))</f>
        <v/>
      </c>
      <c r="L206" s="93" t="str">
        <f t="shared" si="39"/>
        <v/>
      </c>
      <c r="M206" s="93" t="str">
        <f>IF(AND(L206="Yes",'Paste Data Here - Export'!BC206="SU",'Paste Data Here - Export'!EJ206&lt;&gt;"Y"),"Achieved",IF('Paste Data Here - Export'!EJ206="Y","Not applicable",(IF(AND('Patient level info'!L206="No",'Paste Data Here - Export'!BC206="SU"),"Not achieved",IF('Paste Data Here - Export'!BC206="ICH","Not applicable",IF(OR('Paste Data Here - Export'!BC206="O",'Paste Data Here - Export'!BC206="MAC"),"Not achieved",""))))))</f>
        <v/>
      </c>
      <c r="N206" s="142" t="str">
        <f>IF(B206="","",IF(OR('Paste Data Here - Export'!GN206="PERS",'Paste Data Here - Export'!GN206="TELEM"),'Paste Data Here - Export'!GK206,IF('Paste Data Here - Export'!GO206="","Not seen in person",'Paste Data Here - Export'!GO206)))</f>
        <v/>
      </c>
      <c r="O206" s="125" t="str">
        <f t="shared" si="40"/>
        <v/>
      </c>
      <c r="P206" s="126" t="str">
        <f t="shared" si="41"/>
        <v/>
      </c>
      <c r="Q206" s="95" t="str">
        <f>IF('Paste Data Here - Export'!CR206=TRUE, "Not imaged",IF('Paste Data Here - Export'!AR206="Y","Inpatient stroke",IF('Paste Data Here - Export'!BA206="","",IF('Paste Data Here - Export'!CR206="TRUE","",1440*('Paste Data Here - Export'!CP206-'Paste Data Here - Export'!BA206)))))</f>
        <v/>
      </c>
      <c r="R206" s="95" t="str">
        <f>IF('Paste Data Here - Export'!CR206=TRUE,"Not imaged",IF(OR(C206="",'Paste Data Here - Export'!CP206=""),"",1440*('Paste Data Here - Export'!CP206-C206)))</f>
        <v/>
      </c>
      <c r="S206" s="93" t="str">
        <f>IF(R206&lt;60.5,"Yes",IF('Paste Data Here - Export'!C206="","","No"))</f>
        <v/>
      </c>
      <c r="T206" s="93" t="str">
        <f t="shared" si="33"/>
        <v/>
      </c>
      <c r="U206" s="94" t="str">
        <f>IF(OR(C206="",'Paste Data Here - Export'!DF206=""),"",1440*('Paste Data Here - Export'!DF206-C206))</f>
        <v/>
      </c>
      <c r="V206" s="96" t="str">
        <f t="shared" si="42"/>
        <v/>
      </c>
      <c r="W206" s="97" t="str">
        <f>IF(B206="","",IF('Paste Data Here - Export'!KI206=TRUE,"Yes",IF('Paste Data Here - Export'!L206="","No","Yes")))</f>
        <v/>
      </c>
      <c r="X206" s="98" t="str">
        <f>IF(E206="Yes","6 Month Transfer",IF(AND(W206="Yes",'Paste Data Here - Export'!KM206="D"),"No",IF('Patient level info'!W206="Yes","Yes","")))</f>
        <v/>
      </c>
      <c r="Y206" s="91" t="str">
        <f t="shared" si="34"/>
        <v/>
      </c>
      <c r="Z206" s="99" t="str">
        <f>IF('Paste Data Here - Export'!KQ206="","",IF('Paste Data Here - Export'!KO206="","",'Paste Data Here - Export'!KN206-'Paste Data Here - Export'!KQ206))</f>
        <v/>
      </c>
      <c r="AA206" s="91" t="str">
        <f>IF(AND(W206="Yes",'Paste Data Here - Export'!KM206="D",'Paste Data Here - Export'!KO206="Y"),'Paste Data Here - Export'!KN206+'Patient level info'!AA$3,IF(AND(W206="Yes",'Paste Data Here - Export'!KM206="D",Z206&lt;0),'Paste Data Here - Export'!KQ206,IF(AND(W206="Yes",'Paste Data Here - Export'!KM206="D"),'Paste Data Here - Export'!KN206,IF(X206="Yes",'Paste Data Here - Export'!KS206,""))))</f>
        <v/>
      </c>
      <c r="AB206" s="100" t="str">
        <f>IF(W206="No","",IF('Paste Data Here - Export'!HS206="","",IF('Paste Data Here - Export'!KO206="Y",'Patient level info'!AA206-'Paste Data Here - Export'!HS206,'Paste Data Here - Export'!KQ206-'Paste Data Here - Export'!HS206)))</f>
        <v/>
      </c>
      <c r="AC206" s="100" t="str">
        <f>IF(E206="Yes","",IF(BPT!C206="Record transferred to this team",AA206-C206-(1/6),""))</f>
        <v/>
      </c>
      <c r="AD206" s="100" t="str">
        <f t="shared" si="35"/>
        <v/>
      </c>
      <c r="AE206" s="100" t="str">
        <f t="shared" si="43"/>
        <v/>
      </c>
      <c r="AF206" s="101" t="str">
        <f>IF(AE206="","",IF(Y206="Died same day","Died same day as arrival",IF(AB206="","Did not stay on SU",IF('Paste Data Here - Export'!HR206="ICH","ICU/CCU/HDU",IF(AB206&gt;AE206,100,100*AB206/AE206)))))</f>
        <v/>
      </c>
      <c r="AG206" s="82" t="str">
        <f>IF(E206="Yes","6 Month Transfer",IF(W206="No","Not locked to discharge/transfer",IF(AF206="Did not stay on SU","Not achieved as did not stay on SU",IF('Patient level info'!A206="","",IF(AND(A206=B206,M206="Achieved",P206="Achieved",AF206&gt;=90,AF206&lt;&gt;"Died same day as arrival"),"Achieved",IF(AND(A206&lt;&gt;B206,AF206&gt;=90,M206="Achieved",P206="Achieved"),"Not directly admitted by this team, but achieved criteria at previous team, and achieved 90% of stay on SU whilst at this team",IF(AF206="ICU/CCU/HDU","Admitted to ICU/CCU/HDU",IF(AF206="Died same day as arrival",AF206,IF(AND(AF206&lt;90,M206="Not achieved",P206="Not achieved"),"Not achieved as not direct to SU within 4h, not seen by a consultant within 14h, and less than 90% of stay on SU",IF(AND(AF206&lt;90,M206="Not achieved",P206="Achieved"),"Not achieved as not direct to SU within 4h and less than 90% of stay on SU",IF(AND(AF206&lt;90,M206="Achieved",P206="Not achieved"),"Not achieved as not seen by a consultant within 14h and less than 90% of stay on SU",IF(AND(AF206&gt;=90,M206="Not achieved",P206="Not achieved"),"Not achieved as not direct to SU within 4h and not seen by a consultant within 14h",IF(AND(AF206&gt;=90,M206="Achieved",P206="Not achieved"),"Not achieved as not seen by a consultant within 14h",IF(AF206&lt;90,"Not achieved as less than 90% of stay on SU","Not achieved as not direct to SU within 4h"))))))))))))))</f>
        <v/>
      </c>
    </row>
    <row r="207" spans="1:33" ht="15" customHeight="1" x14ac:dyDescent="0.25">
      <c r="A207" s="89" t="str">
        <f>IF('Paste Data Here - Export'!A207="","",'Paste Data Here - Export'!A207)</f>
        <v/>
      </c>
      <c r="B207" s="90" t="str">
        <f>IF('Paste Data Here - Export'!B207="","",'Paste Data Here - Export'!B207)</f>
        <v/>
      </c>
      <c r="C207" s="91" t="str">
        <f>IF('Paste Data Here - Export'!AR207="Y",'Paste Data Here - Export'!AS207,IF('Paste Data Here - Export'!C207="","",'Paste Data Here - Export'!BA207))</f>
        <v/>
      </c>
      <c r="D207" s="103" t="str">
        <f>IF(B207="","",IF('Paste Data Here - Export'!A207 ='Paste Data Here - Export'!B207, "Yes", "No"))</f>
        <v/>
      </c>
      <c r="E207" s="103" t="str">
        <f>IF(A207="","",IF(AND('Paste Data Here - Export'!P207="",'Paste Data Here - Export'!Q207&lt;&gt;""),"Yes","No"))</f>
        <v/>
      </c>
      <c r="F207" s="104" t="str">
        <f>IF('Paste Data Here - Export'!A207='Paste Data Here - Export'!B207,C207,IF(W207="No","",IF(E207="Yes","6 Month Transfer",'Paste Data Here - Export'!HP207)))</f>
        <v/>
      </c>
      <c r="G207" s="92" t="str">
        <f>IF(B207="","",IF(OR('Paste Data Here - Export'!KB207="Y",'Paste Data Here - Export'!GE207="Y"),"Yes","No"))</f>
        <v/>
      </c>
      <c r="H207" s="93" t="str">
        <f t="shared" si="36"/>
        <v/>
      </c>
      <c r="I207" s="93" t="str">
        <f t="shared" si="37"/>
        <v/>
      </c>
      <c r="J207" s="93" t="str">
        <f t="shared" si="38"/>
        <v/>
      </c>
      <c r="K207" s="125" t="str">
        <f>IF(OR(C207="",'Paste Data Here - Export'!BD207=""),"",1440*('Paste Data Here - Export'!BD207-C207))</f>
        <v/>
      </c>
      <c r="L207" s="93" t="str">
        <f t="shared" si="39"/>
        <v/>
      </c>
      <c r="M207" s="93" t="str">
        <f>IF(AND(L207="Yes",'Paste Data Here - Export'!BC207="SU",'Paste Data Here - Export'!EJ207&lt;&gt;"Y"),"Achieved",IF('Paste Data Here - Export'!EJ207="Y","Not applicable",(IF(AND('Patient level info'!L207="No",'Paste Data Here - Export'!BC207="SU"),"Not achieved",IF('Paste Data Here - Export'!BC207="ICH","Not applicable",IF(OR('Paste Data Here - Export'!BC207="O",'Paste Data Here - Export'!BC207="MAC"),"Not achieved",""))))))</f>
        <v/>
      </c>
      <c r="N207" s="142" t="str">
        <f>IF(B207="","",IF(OR('Paste Data Here - Export'!GN207="PERS",'Paste Data Here - Export'!GN207="TELEM"),'Paste Data Here - Export'!GK207,IF('Paste Data Here - Export'!GO207="","Not seen in person",'Paste Data Here - Export'!GO207)))</f>
        <v/>
      </c>
      <c r="O207" s="125" t="str">
        <f t="shared" si="40"/>
        <v/>
      </c>
      <c r="P207" s="126" t="str">
        <f t="shared" si="41"/>
        <v/>
      </c>
      <c r="Q207" s="95" t="str">
        <f>IF('Paste Data Here - Export'!CR207=TRUE, "Not imaged",IF('Paste Data Here - Export'!AR207="Y","Inpatient stroke",IF('Paste Data Here - Export'!BA207="","",IF('Paste Data Here - Export'!CR207="TRUE","",1440*('Paste Data Here - Export'!CP207-'Paste Data Here - Export'!BA207)))))</f>
        <v/>
      </c>
      <c r="R207" s="95" t="str">
        <f>IF('Paste Data Here - Export'!CR207=TRUE,"Not imaged",IF(OR(C207="",'Paste Data Here - Export'!CP207=""),"",1440*('Paste Data Here - Export'!CP207-C207)))</f>
        <v/>
      </c>
      <c r="S207" s="93" t="str">
        <f>IF(R207&lt;60.5,"Yes",IF('Paste Data Here - Export'!C207="","","No"))</f>
        <v/>
      </c>
      <c r="T207" s="93" t="str">
        <f t="shared" si="33"/>
        <v/>
      </c>
      <c r="U207" s="94" t="str">
        <f>IF(OR(C207="",'Paste Data Here - Export'!DF207=""),"",1440*('Paste Data Here - Export'!DF207-C207))</f>
        <v/>
      </c>
      <c r="V207" s="96" t="str">
        <f t="shared" si="42"/>
        <v/>
      </c>
      <c r="W207" s="97" t="str">
        <f>IF(B207="","",IF('Paste Data Here - Export'!KI207=TRUE,"Yes",IF('Paste Data Here - Export'!L207="","No","Yes")))</f>
        <v/>
      </c>
      <c r="X207" s="98" t="str">
        <f>IF(E207="Yes","6 Month Transfer",IF(AND(W207="Yes",'Paste Data Here - Export'!KM207="D"),"No",IF('Patient level info'!W207="Yes","Yes","")))</f>
        <v/>
      </c>
      <c r="Y207" s="91" t="str">
        <f t="shared" si="34"/>
        <v/>
      </c>
      <c r="Z207" s="99" t="str">
        <f>IF('Paste Data Here - Export'!KQ207="","",IF('Paste Data Here - Export'!KO207="","",'Paste Data Here - Export'!KN207-'Paste Data Here - Export'!KQ207))</f>
        <v/>
      </c>
      <c r="AA207" s="91" t="str">
        <f>IF(AND(W207="Yes",'Paste Data Here - Export'!KM207="D",'Paste Data Here - Export'!KO207="Y"),'Paste Data Here - Export'!KN207+'Patient level info'!AA$3,IF(AND(W207="Yes",'Paste Data Here - Export'!KM207="D",Z207&lt;0),'Paste Data Here - Export'!KQ207,IF(AND(W207="Yes",'Paste Data Here - Export'!KM207="D"),'Paste Data Here - Export'!KN207,IF(X207="Yes",'Paste Data Here - Export'!KS207,""))))</f>
        <v/>
      </c>
      <c r="AB207" s="100" t="str">
        <f>IF(W207="No","",IF('Paste Data Here - Export'!HS207="","",IF('Paste Data Here - Export'!KO207="Y",'Patient level info'!AA207-'Paste Data Here - Export'!HS207,'Paste Data Here - Export'!KQ207-'Paste Data Here - Export'!HS207)))</f>
        <v/>
      </c>
      <c r="AC207" s="100" t="str">
        <f>IF(E207="Yes","",IF(BPT!C207="Record transferred to this team",AA207-C207-(1/6),""))</f>
        <v/>
      </c>
      <c r="AD207" s="100" t="str">
        <f t="shared" si="35"/>
        <v/>
      </c>
      <c r="AE207" s="100" t="str">
        <f t="shared" si="43"/>
        <v/>
      </c>
      <c r="AF207" s="101" t="str">
        <f>IF(AE207="","",IF(Y207="Died same day","Died same day as arrival",IF(AB207="","Did not stay on SU",IF('Paste Data Here - Export'!HR207="ICH","ICU/CCU/HDU",IF(AB207&gt;AE207,100,100*AB207/AE207)))))</f>
        <v/>
      </c>
      <c r="AG207" s="82" t="str">
        <f>IF(E207="Yes","6 Month Transfer",IF(W207="No","Not locked to discharge/transfer",IF(AF207="Did not stay on SU","Not achieved as did not stay on SU",IF('Patient level info'!A207="","",IF(AND(A207=B207,M207="Achieved",P207="Achieved",AF207&gt;=90,AF207&lt;&gt;"Died same day as arrival"),"Achieved",IF(AND(A207&lt;&gt;B207,AF207&gt;=90,M207="Achieved",P207="Achieved"),"Not directly admitted by this team, but achieved criteria at previous team, and achieved 90% of stay on SU whilst at this team",IF(AF207="ICU/CCU/HDU","Admitted to ICU/CCU/HDU",IF(AF207="Died same day as arrival",AF207,IF(AND(AF207&lt;90,M207="Not achieved",P207="Not achieved"),"Not achieved as not direct to SU within 4h, not seen by a consultant within 14h, and less than 90% of stay on SU",IF(AND(AF207&lt;90,M207="Not achieved",P207="Achieved"),"Not achieved as not direct to SU within 4h and less than 90% of stay on SU",IF(AND(AF207&lt;90,M207="Achieved",P207="Not achieved"),"Not achieved as not seen by a consultant within 14h and less than 90% of stay on SU",IF(AND(AF207&gt;=90,M207="Not achieved",P207="Not achieved"),"Not achieved as not direct to SU within 4h and not seen by a consultant within 14h",IF(AND(AF207&gt;=90,M207="Achieved",P207="Not achieved"),"Not achieved as not seen by a consultant within 14h",IF(AF207&lt;90,"Not achieved as less than 90% of stay on SU","Not achieved as not direct to SU within 4h"))))))))))))))</f>
        <v/>
      </c>
    </row>
    <row r="208" spans="1:33" ht="15" customHeight="1" x14ac:dyDescent="0.25">
      <c r="A208" s="89" t="str">
        <f>IF('Paste Data Here - Export'!A208="","",'Paste Data Here - Export'!A208)</f>
        <v/>
      </c>
      <c r="B208" s="90" t="str">
        <f>IF('Paste Data Here - Export'!B208="","",'Paste Data Here - Export'!B208)</f>
        <v/>
      </c>
      <c r="C208" s="91" t="str">
        <f>IF('Paste Data Here - Export'!AR208="Y",'Paste Data Here - Export'!AS208,IF('Paste Data Here - Export'!C208="","",'Paste Data Here - Export'!BA208))</f>
        <v/>
      </c>
      <c r="D208" s="103" t="str">
        <f>IF(B208="","",IF('Paste Data Here - Export'!A208 ='Paste Data Here - Export'!B208, "Yes", "No"))</f>
        <v/>
      </c>
      <c r="E208" s="103" t="str">
        <f>IF(A208="","",IF(AND('Paste Data Here - Export'!P208="",'Paste Data Here - Export'!Q208&lt;&gt;""),"Yes","No"))</f>
        <v/>
      </c>
      <c r="F208" s="104" t="str">
        <f>IF('Paste Data Here - Export'!A208='Paste Data Here - Export'!B208,C208,IF(W208="No","",IF(E208="Yes","6 Month Transfer",'Paste Data Here - Export'!HP208)))</f>
        <v/>
      </c>
      <c r="G208" s="92" t="str">
        <f>IF(B208="","",IF(OR('Paste Data Here - Export'!KB208="Y",'Paste Data Here - Export'!GE208="Y"),"Yes","No"))</f>
        <v/>
      </c>
      <c r="H208" s="93" t="str">
        <f t="shared" si="36"/>
        <v/>
      </c>
      <c r="I208" s="93" t="str">
        <f t="shared" si="37"/>
        <v/>
      </c>
      <c r="J208" s="93" t="str">
        <f t="shared" si="38"/>
        <v/>
      </c>
      <c r="K208" s="125" t="str">
        <f>IF(OR(C208="",'Paste Data Here - Export'!BD208=""),"",1440*('Paste Data Here - Export'!BD208-C208))</f>
        <v/>
      </c>
      <c r="L208" s="93" t="str">
        <f t="shared" si="39"/>
        <v/>
      </c>
      <c r="M208" s="93" t="str">
        <f>IF(AND(L208="Yes",'Paste Data Here - Export'!BC208="SU",'Paste Data Here - Export'!EJ208&lt;&gt;"Y"),"Achieved",IF('Paste Data Here - Export'!EJ208="Y","Not applicable",(IF(AND('Patient level info'!L208="No",'Paste Data Here - Export'!BC208="SU"),"Not achieved",IF('Paste Data Here - Export'!BC208="ICH","Not applicable",IF(OR('Paste Data Here - Export'!BC208="O",'Paste Data Here - Export'!BC208="MAC"),"Not achieved",""))))))</f>
        <v/>
      </c>
      <c r="N208" s="142" t="str">
        <f>IF(B208="","",IF(OR('Paste Data Here - Export'!GN208="PERS",'Paste Data Here - Export'!GN208="TELEM"),'Paste Data Here - Export'!GK208,IF('Paste Data Here - Export'!GO208="","Not seen in person",'Paste Data Here - Export'!GO208)))</f>
        <v/>
      </c>
      <c r="O208" s="125" t="str">
        <f t="shared" si="40"/>
        <v/>
      </c>
      <c r="P208" s="126" t="str">
        <f t="shared" si="41"/>
        <v/>
      </c>
      <c r="Q208" s="95" t="str">
        <f>IF('Paste Data Here - Export'!CR208=TRUE, "Not imaged",IF('Paste Data Here - Export'!AR208="Y","Inpatient stroke",IF('Paste Data Here - Export'!BA208="","",IF('Paste Data Here - Export'!CR208="TRUE","",1440*('Paste Data Here - Export'!CP208-'Paste Data Here - Export'!BA208)))))</f>
        <v/>
      </c>
      <c r="R208" s="95" t="str">
        <f>IF('Paste Data Here - Export'!CR208=TRUE,"Not imaged",IF(OR(C208="",'Paste Data Here - Export'!CP208=""),"",1440*('Paste Data Here - Export'!CP208-C208)))</f>
        <v/>
      </c>
      <c r="S208" s="93" t="str">
        <f>IF(R208&lt;60.5,"Yes",IF('Paste Data Here - Export'!C208="","","No"))</f>
        <v/>
      </c>
      <c r="T208" s="93" t="str">
        <f t="shared" si="33"/>
        <v/>
      </c>
      <c r="U208" s="94" t="str">
        <f>IF(OR(C208="",'Paste Data Here - Export'!DF208=""),"",1440*('Paste Data Here - Export'!DF208-C208))</f>
        <v/>
      </c>
      <c r="V208" s="96" t="str">
        <f t="shared" si="42"/>
        <v/>
      </c>
      <c r="W208" s="97" t="str">
        <f>IF(B208="","",IF('Paste Data Here - Export'!KI208=TRUE,"Yes",IF('Paste Data Here - Export'!L208="","No","Yes")))</f>
        <v/>
      </c>
      <c r="X208" s="98" t="str">
        <f>IF(E208="Yes","6 Month Transfer",IF(AND(W208="Yes",'Paste Data Here - Export'!KM208="D"),"No",IF('Patient level info'!W208="Yes","Yes","")))</f>
        <v/>
      </c>
      <c r="Y208" s="91" t="str">
        <f t="shared" si="34"/>
        <v/>
      </c>
      <c r="Z208" s="99" t="str">
        <f>IF('Paste Data Here - Export'!KQ208="","",IF('Paste Data Here - Export'!KO208="","",'Paste Data Here - Export'!KN208-'Paste Data Here - Export'!KQ208))</f>
        <v/>
      </c>
      <c r="AA208" s="91" t="str">
        <f>IF(AND(W208="Yes",'Paste Data Here - Export'!KM208="D",'Paste Data Here - Export'!KO208="Y"),'Paste Data Here - Export'!KN208+'Patient level info'!AA$3,IF(AND(W208="Yes",'Paste Data Here - Export'!KM208="D",Z208&lt;0),'Paste Data Here - Export'!KQ208,IF(AND(W208="Yes",'Paste Data Here - Export'!KM208="D"),'Paste Data Here - Export'!KN208,IF(X208="Yes",'Paste Data Here - Export'!KS208,""))))</f>
        <v/>
      </c>
      <c r="AB208" s="100" t="str">
        <f>IF(W208="No","",IF('Paste Data Here - Export'!HS208="","",IF('Paste Data Here - Export'!KO208="Y",'Patient level info'!AA208-'Paste Data Here - Export'!HS208,'Paste Data Here - Export'!KQ208-'Paste Data Here - Export'!HS208)))</f>
        <v/>
      </c>
      <c r="AC208" s="100" t="str">
        <f>IF(E208="Yes","",IF(BPT!C208="Record transferred to this team",AA208-C208-(1/6),""))</f>
        <v/>
      </c>
      <c r="AD208" s="100" t="str">
        <f t="shared" si="35"/>
        <v/>
      </c>
      <c r="AE208" s="100" t="str">
        <f t="shared" si="43"/>
        <v/>
      </c>
      <c r="AF208" s="101" t="str">
        <f>IF(AE208="","",IF(Y208="Died same day","Died same day as arrival",IF(AB208="","Did not stay on SU",IF('Paste Data Here - Export'!HR208="ICH","ICU/CCU/HDU",IF(AB208&gt;AE208,100,100*AB208/AE208)))))</f>
        <v/>
      </c>
      <c r="AG208" s="82" t="str">
        <f>IF(E208="Yes","6 Month Transfer",IF(W208="No","Not locked to discharge/transfer",IF(AF208="Did not stay on SU","Not achieved as did not stay on SU",IF('Patient level info'!A208="","",IF(AND(A208=B208,M208="Achieved",P208="Achieved",AF208&gt;=90,AF208&lt;&gt;"Died same day as arrival"),"Achieved",IF(AND(A208&lt;&gt;B208,AF208&gt;=90,M208="Achieved",P208="Achieved"),"Not directly admitted by this team, but achieved criteria at previous team, and achieved 90% of stay on SU whilst at this team",IF(AF208="ICU/CCU/HDU","Admitted to ICU/CCU/HDU",IF(AF208="Died same day as arrival",AF208,IF(AND(AF208&lt;90,M208="Not achieved",P208="Not achieved"),"Not achieved as not direct to SU within 4h, not seen by a consultant within 14h, and less than 90% of stay on SU",IF(AND(AF208&lt;90,M208="Not achieved",P208="Achieved"),"Not achieved as not direct to SU within 4h and less than 90% of stay on SU",IF(AND(AF208&lt;90,M208="Achieved",P208="Not achieved"),"Not achieved as not seen by a consultant within 14h and less than 90% of stay on SU",IF(AND(AF208&gt;=90,M208="Not achieved",P208="Not achieved"),"Not achieved as not direct to SU within 4h and not seen by a consultant within 14h",IF(AND(AF208&gt;=90,M208="Achieved",P208="Not achieved"),"Not achieved as not seen by a consultant within 14h",IF(AF208&lt;90,"Not achieved as less than 90% of stay on SU","Not achieved as not direct to SU within 4h"))))))))))))))</f>
        <v/>
      </c>
    </row>
    <row r="209" spans="1:33" ht="15" customHeight="1" x14ac:dyDescent="0.25">
      <c r="A209" s="89" t="str">
        <f>IF('Paste Data Here - Export'!A209="","",'Paste Data Here - Export'!A209)</f>
        <v/>
      </c>
      <c r="B209" s="90" t="str">
        <f>IF('Paste Data Here - Export'!B209="","",'Paste Data Here - Export'!B209)</f>
        <v/>
      </c>
      <c r="C209" s="91" t="str">
        <f>IF('Paste Data Here - Export'!AR209="Y",'Paste Data Here - Export'!AS209,IF('Paste Data Here - Export'!C209="","",'Paste Data Here - Export'!BA209))</f>
        <v/>
      </c>
      <c r="D209" s="103" t="str">
        <f>IF(B209="","",IF('Paste Data Here - Export'!A209 ='Paste Data Here - Export'!B209, "Yes", "No"))</f>
        <v/>
      </c>
      <c r="E209" s="103" t="str">
        <f>IF(A209="","",IF(AND('Paste Data Here - Export'!P209="",'Paste Data Here - Export'!Q209&lt;&gt;""),"Yes","No"))</f>
        <v/>
      </c>
      <c r="F209" s="104" t="str">
        <f>IF('Paste Data Here - Export'!A209='Paste Data Here - Export'!B209,C209,IF(W209="No","",IF(E209="Yes","6 Month Transfer",'Paste Data Here - Export'!HP209)))</f>
        <v/>
      </c>
      <c r="G209" s="92" t="str">
        <f>IF(B209="","",IF(OR('Paste Data Here - Export'!KB209="Y",'Paste Data Here - Export'!GE209="Y"),"Yes","No"))</f>
        <v/>
      </c>
      <c r="H209" s="93" t="str">
        <f t="shared" si="36"/>
        <v/>
      </c>
      <c r="I209" s="93" t="str">
        <f t="shared" si="37"/>
        <v/>
      </c>
      <c r="J209" s="93" t="str">
        <f t="shared" si="38"/>
        <v/>
      </c>
      <c r="K209" s="125" t="str">
        <f>IF(OR(C209="",'Paste Data Here - Export'!BD209=""),"",1440*('Paste Data Here - Export'!BD209-C209))</f>
        <v/>
      </c>
      <c r="L209" s="93" t="str">
        <f t="shared" si="39"/>
        <v/>
      </c>
      <c r="M209" s="93" t="str">
        <f>IF(AND(L209="Yes",'Paste Data Here - Export'!BC209="SU",'Paste Data Here - Export'!EJ209&lt;&gt;"Y"),"Achieved",IF('Paste Data Here - Export'!EJ209="Y","Not applicable",(IF(AND('Patient level info'!L209="No",'Paste Data Here - Export'!BC209="SU"),"Not achieved",IF('Paste Data Here - Export'!BC209="ICH","Not applicable",IF(OR('Paste Data Here - Export'!BC209="O",'Paste Data Here - Export'!BC209="MAC"),"Not achieved",""))))))</f>
        <v/>
      </c>
      <c r="N209" s="142" t="str">
        <f>IF(B209="","",IF(OR('Paste Data Here - Export'!GN209="PERS",'Paste Data Here - Export'!GN209="TELEM"),'Paste Data Here - Export'!GK209,IF('Paste Data Here - Export'!GO209="","Not seen in person",'Paste Data Here - Export'!GO209)))</f>
        <v/>
      </c>
      <c r="O209" s="125" t="str">
        <f t="shared" si="40"/>
        <v/>
      </c>
      <c r="P209" s="126" t="str">
        <f t="shared" si="41"/>
        <v/>
      </c>
      <c r="Q209" s="95" t="str">
        <f>IF('Paste Data Here - Export'!CR209=TRUE, "Not imaged",IF('Paste Data Here - Export'!AR209="Y","Inpatient stroke",IF('Paste Data Here - Export'!BA209="","",IF('Paste Data Here - Export'!CR209="TRUE","",1440*('Paste Data Here - Export'!CP209-'Paste Data Here - Export'!BA209)))))</f>
        <v/>
      </c>
      <c r="R209" s="95" t="str">
        <f>IF('Paste Data Here - Export'!CR209=TRUE,"Not imaged",IF(OR(C209="",'Paste Data Here - Export'!CP209=""),"",1440*('Paste Data Here - Export'!CP209-C209)))</f>
        <v/>
      </c>
      <c r="S209" s="93" t="str">
        <f>IF(R209&lt;60.5,"Yes",IF('Paste Data Here - Export'!C209="","","No"))</f>
        <v/>
      </c>
      <c r="T209" s="93" t="str">
        <f t="shared" si="33"/>
        <v/>
      </c>
      <c r="U209" s="94" t="str">
        <f>IF(OR(C209="",'Paste Data Here - Export'!DF209=""),"",1440*('Paste Data Here - Export'!DF209-C209))</f>
        <v/>
      </c>
      <c r="V209" s="96" t="str">
        <f t="shared" si="42"/>
        <v/>
      </c>
      <c r="W209" s="97" t="str">
        <f>IF(B209="","",IF('Paste Data Here - Export'!KI209=TRUE,"Yes",IF('Paste Data Here - Export'!L209="","No","Yes")))</f>
        <v/>
      </c>
      <c r="X209" s="98" t="str">
        <f>IF(E209="Yes","6 Month Transfer",IF(AND(W209="Yes",'Paste Data Here - Export'!KM209="D"),"No",IF('Patient level info'!W209="Yes","Yes","")))</f>
        <v/>
      </c>
      <c r="Y209" s="91" t="str">
        <f t="shared" si="34"/>
        <v/>
      </c>
      <c r="Z209" s="99" t="str">
        <f>IF('Paste Data Here - Export'!KQ209="","",IF('Paste Data Here - Export'!KO209="","",'Paste Data Here - Export'!KN209-'Paste Data Here - Export'!KQ209))</f>
        <v/>
      </c>
      <c r="AA209" s="91" t="str">
        <f>IF(AND(W209="Yes",'Paste Data Here - Export'!KM209="D",'Paste Data Here - Export'!KO209="Y"),'Paste Data Here - Export'!KN209+'Patient level info'!AA$3,IF(AND(W209="Yes",'Paste Data Here - Export'!KM209="D",Z209&lt;0),'Paste Data Here - Export'!KQ209,IF(AND(W209="Yes",'Paste Data Here - Export'!KM209="D"),'Paste Data Here - Export'!KN209,IF(X209="Yes",'Paste Data Here - Export'!KS209,""))))</f>
        <v/>
      </c>
      <c r="AB209" s="100" t="str">
        <f>IF(W209="No","",IF('Paste Data Here - Export'!HS209="","",IF('Paste Data Here - Export'!KO209="Y",'Patient level info'!AA209-'Paste Data Here - Export'!HS209,'Paste Data Here - Export'!KQ209-'Paste Data Here - Export'!HS209)))</f>
        <v/>
      </c>
      <c r="AC209" s="100" t="str">
        <f>IF(E209="Yes","",IF(BPT!C209="Record transferred to this team",AA209-C209-(1/6),""))</f>
        <v/>
      </c>
      <c r="AD209" s="100" t="str">
        <f t="shared" si="35"/>
        <v/>
      </c>
      <c r="AE209" s="100" t="str">
        <f t="shared" si="43"/>
        <v/>
      </c>
      <c r="AF209" s="101" t="str">
        <f>IF(AE209="","",IF(Y209="Died same day","Died same day as arrival",IF(AB209="","Did not stay on SU",IF('Paste Data Here - Export'!HR209="ICH","ICU/CCU/HDU",IF(AB209&gt;AE209,100,100*AB209/AE209)))))</f>
        <v/>
      </c>
      <c r="AG209" s="82" t="str">
        <f>IF(E209="Yes","6 Month Transfer",IF(W209="No","Not locked to discharge/transfer",IF(AF209="Did not stay on SU","Not achieved as did not stay on SU",IF('Patient level info'!A209="","",IF(AND(A209=B209,M209="Achieved",P209="Achieved",AF209&gt;=90,AF209&lt;&gt;"Died same day as arrival"),"Achieved",IF(AND(A209&lt;&gt;B209,AF209&gt;=90,M209="Achieved",P209="Achieved"),"Not directly admitted by this team, but achieved criteria at previous team, and achieved 90% of stay on SU whilst at this team",IF(AF209="ICU/CCU/HDU","Admitted to ICU/CCU/HDU",IF(AF209="Died same day as arrival",AF209,IF(AND(AF209&lt;90,M209="Not achieved",P209="Not achieved"),"Not achieved as not direct to SU within 4h, not seen by a consultant within 14h, and less than 90% of stay on SU",IF(AND(AF209&lt;90,M209="Not achieved",P209="Achieved"),"Not achieved as not direct to SU within 4h and less than 90% of stay on SU",IF(AND(AF209&lt;90,M209="Achieved",P209="Not achieved"),"Not achieved as not seen by a consultant within 14h and less than 90% of stay on SU",IF(AND(AF209&gt;=90,M209="Not achieved",P209="Not achieved"),"Not achieved as not direct to SU within 4h and not seen by a consultant within 14h",IF(AND(AF209&gt;=90,M209="Achieved",P209="Not achieved"),"Not achieved as not seen by a consultant within 14h",IF(AF209&lt;90,"Not achieved as less than 90% of stay on SU","Not achieved as not direct to SU within 4h"))))))))))))))</f>
        <v/>
      </c>
    </row>
    <row r="210" spans="1:33" ht="15" customHeight="1" x14ac:dyDescent="0.25">
      <c r="A210" s="89" t="str">
        <f>IF('Paste Data Here - Export'!A210="","",'Paste Data Here - Export'!A210)</f>
        <v/>
      </c>
      <c r="B210" s="90" t="str">
        <f>IF('Paste Data Here - Export'!B210="","",'Paste Data Here - Export'!B210)</f>
        <v/>
      </c>
      <c r="C210" s="91" t="str">
        <f>IF('Paste Data Here - Export'!AR210="Y",'Paste Data Here - Export'!AS210,IF('Paste Data Here - Export'!C210="","",'Paste Data Here - Export'!BA210))</f>
        <v/>
      </c>
      <c r="D210" s="103" t="str">
        <f>IF(B210="","",IF('Paste Data Here - Export'!A210 ='Paste Data Here - Export'!B210, "Yes", "No"))</f>
        <v/>
      </c>
      <c r="E210" s="103" t="str">
        <f>IF(A210="","",IF(AND('Paste Data Here - Export'!P210="",'Paste Data Here - Export'!Q210&lt;&gt;""),"Yes","No"))</f>
        <v/>
      </c>
      <c r="F210" s="104" t="str">
        <f>IF('Paste Data Here - Export'!A210='Paste Data Here - Export'!B210,C210,IF(W210="No","",IF(E210="Yes","6 Month Transfer",'Paste Data Here - Export'!HP210)))</f>
        <v/>
      </c>
      <c r="G210" s="92" t="str">
        <f>IF(B210="","",IF(OR('Paste Data Here - Export'!KB210="Y",'Paste Data Here - Export'!GE210="Y"),"Yes","No"))</f>
        <v/>
      </c>
      <c r="H210" s="93" t="str">
        <f t="shared" si="36"/>
        <v/>
      </c>
      <c r="I210" s="93" t="str">
        <f t="shared" si="37"/>
        <v/>
      </c>
      <c r="J210" s="93" t="str">
        <f t="shared" si="38"/>
        <v/>
      </c>
      <c r="K210" s="125" t="str">
        <f>IF(OR(C210="",'Paste Data Here - Export'!BD210=""),"",1440*('Paste Data Here - Export'!BD210-C210))</f>
        <v/>
      </c>
      <c r="L210" s="93" t="str">
        <f t="shared" si="39"/>
        <v/>
      </c>
      <c r="M210" s="93" t="str">
        <f>IF(AND(L210="Yes",'Paste Data Here - Export'!BC210="SU",'Paste Data Here - Export'!EJ210&lt;&gt;"Y"),"Achieved",IF('Paste Data Here - Export'!EJ210="Y","Not applicable",(IF(AND('Patient level info'!L210="No",'Paste Data Here - Export'!BC210="SU"),"Not achieved",IF('Paste Data Here - Export'!BC210="ICH","Not applicable",IF(OR('Paste Data Here - Export'!BC210="O",'Paste Data Here - Export'!BC210="MAC"),"Not achieved",""))))))</f>
        <v/>
      </c>
      <c r="N210" s="142" t="str">
        <f>IF(B210="","",IF(OR('Paste Data Here - Export'!GN210="PERS",'Paste Data Here - Export'!GN210="TELEM"),'Paste Data Here - Export'!GK210,IF('Paste Data Here - Export'!GO210="","Not seen in person",'Paste Data Here - Export'!GO210)))</f>
        <v/>
      </c>
      <c r="O210" s="125" t="str">
        <f t="shared" si="40"/>
        <v/>
      </c>
      <c r="P210" s="126" t="str">
        <f t="shared" si="41"/>
        <v/>
      </c>
      <c r="Q210" s="95" t="str">
        <f>IF('Paste Data Here - Export'!CR210=TRUE, "Not imaged",IF('Paste Data Here - Export'!AR210="Y","Inpatient stroke",IF('Paste Data Here - Export'!BA210="","",IF('Paste Data Here - Export'!CR210="TRUE","",1440*('Paste Data Here - Export'!CP210-'Paste Data Here - Export'!BA210)))))</f>
        <v/>
      </c>
      <c r="R210" s="95" t="str">
        <f>IF('Paste Data Here - Export'!CR210=TRUE,"Not imaged",IF(OR(C210="",'Paste Data Here - Export'!CP210=""),"",1440*('Paste Data Here - Export'!CP210-C210)))</f>
        <v/>
      </c>
      <c r="S210" s="93" t="str">
        <f>IF(R210&lt;60.5,"Yes",IF('Paste Data Here - Export'!C210="","","No"))</f>
        <v/>
      </c>
      <c r="T210" s="93" t="str">
        <f t="shared" si="33"/>
        <v/>
      </c>
      <c r="U210" s="94" t="str">
        <f>IF(OR(C210="",'Paste Data Here - Export'!DF210=""),"",1440*('Paste Data Here - Export'!DF210-C210))</f>
        <v/>
      </c>
      <c r="V210" s="96" t="str">
        <f t="shared" si="42"/>
        <v/>
      </c>
      <c r="W210" s="97" t="str">
        <f>IF(B210="","",IF('Paste Data Here - Export'!KI210=TRUE,"Yes",IF('Paste Data Here - Export'!L210="","No","Yes")))</f>
        <v/>
      </c>
      <c r="X210" s="98" t="str">
        <f>IF(E210="Yes","6 Month Transfer",IF(AND(W210="Yes",'Paste Data Here - Export'!KM210="D"),"No",IF('Patient level info'!W210="Yes","Yes","")))</f>
        <v/>
      </c>
      <c r="Y210" s="91" t="str">
        <f t="shared" si="34"/>
        <v/>
      </c>
      <c r="Z210" s="99" t="str">
        <f>IF('Paste Data Here - Export'!KQ210="","",IF('Paste Data Here - Export'!KO210="","",'Paste Data Here - Export'!KN210-'Paste Data Here - Export'!KQ210))</f>
        <v/>
      </c>
      <c r="AA210" s="91" t="str">
        <f>IF(AND(W210="Yes",'Paste Data Here - Export'!KM210="D",'Paste Data Here - Export'!KO210="Y"),'Paste Data Here - Export'!KN210+'Patient level info'!AA$3,IF(AND(W210="Yes",'Paste Data Here - Export'!KM210="D",Z210&lt;0),'Paste Data Here - Export'!KQ210,IF(AND(W210="Yes",'Paste Data Here - Export'!KM210="D"),'Paste Data Here - Export'!KN210,IF(X210="Yes",'Paste Data Here - Export'!KS210,""))))</f>
        <v/>
      </c>
      <c r="AB210" s="100" t="str">
        <f>IF(W210="No","",IF('Paste Data Here - Export'!HS210="","",IF('Paste Data Here - Export'!KO210="Y",'Patient level info'!AA210-'Paste Data Here - Export'!HS210,'Paste Data Here - Export'!KQ210-'Paste Data Here - Export'!HS210)))</f>
        <v/>
      </c>
      <c r="AC210" s="100" t="str">
        <f>IF(E210="Yes","",IF(BPT!C210="Record transferred to this team",AA210-C210-(1/6),""))</f>
        <v/>
      </c>
      <c r="AD210" s="100" t="str">
        <f t="shared" si="35"/>
        <v/>
      </c>
      <c r="AE210" s="100" t="str">
        <f t="shared" si="43"/>
        <v/>
      </c>
      <c r="AF210" s="101" t="str">
        <f>IF(AE210="","",IF(Y210="Died same day","Died same day as arrival",IF(AB210="","Did not stay on SU",IF('Paste Data Here - Export'!HR210="ICH","ICU/CCU/HDU",IF(AB210&gt;AE210,100,100*AB210/AE210)))))</f>
        <v/>
      </c>
      <c r="AG210" s="82" t="str">
        <f>IF(E210="Yes","6 Month Transfer",IF(W210="No","Not locked to discharge/transfer",IF(AF210="Did not stay on SU","Not achieved as did not stay on SU",IF('Patient level info'!A210="","",IF(AND(A210=B210,M210="Achieved",P210="Achieved",AF210&gt;=90,AF210&lt;&gt;"Died same day as arrival"),"Achieved",IF(AND(A210&lt;&gt;B210,AF210&gt;=90,M210="Achieved",P210="Achieved"),"Not directly admitted by this team, but achieved criteria at previous team, and achieved 90% of stay on SU whilst at this team",IF(AF210="ICU/CCU/HDU","Admitted to ICU/CCU/HDU",IF(AF210="Died same day as arrival",AF210,IF(AND(AF210&lt;90,M210="Not achieved",P210="Not achieved"),"Not achieved as not direct to SU within 4h, not seen by a consultant within 14h, and less than 90% of stay on SU",IF(AND(AF210&lt;90,M210="Not achieved",P210="Achieved"),"Not achieved as not direct to SU within 4h and less than 90% of stay on SU",IF(AND(AF210&lt;90,M210="Achieved",P210="Not achieved"),"Not achieved as not seen by a consultant within 14h and less than 90% of stay on SU",IF(AND(AF210&gt;=90,M210="Not achieved",P210="Not achieved"),"Not achieved as not direct to SU within 4h and not seen by a consultant within 14h",IF(AND(AF210&gt;=90,M210="Achieved",P210="Not achieved"),"Not achieved as not seen by a consultant within 14h",IF(AF210&lt;90,"Not achieved as less than 90% of stay on SU","Not achieved as not direct to SU within 4h"))))))))))))))</f>
        <v/>
      </c>
    </row>
    <row r="211" spans="1:33" ht="15" customHeight="1" x14ac:dyDescent="0.25">
      <c r="A211" s="89" t="str">
        <f>IF('Paste Data Here - Export'!A211="","",'Paste Data Here - Export'!A211)</f>
        <v/>
      </c>
      <c r="B211" s="90" t="str">
        <f>IF('Paste Data Here - Export'!B211="","",'Paste Data Here - Export'!B211)</f>
        <v/>
      </c>
      <c r="C211" s="91" t="str">
        <f>IF('Paste Data Here - Export'!AR211="Y",'Paste Data Here - Export'!AS211,IF('Paste Data Here - Export'!C211="","",'Paste Data Here - Export'!BA211))</f>
        <v/>
      </c>
      <c r="D211" s="103" t="str">
        <f>IF(B211="","",IF('Paste Data Here - Export'!A211 ='Paste Data Here - Export'!B211, "Yes", "No"))</f>
        <v/>
      </c>
      <c r="E211" s="103" t="str">
        <f>IF(A211="","",IF(AND('Paste Data Here - Export'!P211="",'Paste Data Here - Export'!Q211&lt;&gt;""),"Yes","No"))</f>
        <v/>
      </c>
      <c r="F211" s="104" t="str">
        <f>IF('Paste Data Here - Export'!A211='Paste Data Here - Export'!B211,C211,IF(W211="No","",IF(E211="Yes","6 Month Transfer",'Paste Data Here - Export'!HP211)))</f>
        <v/>
      </c>
      <c r="G211" s="92" t="str">
        <f>IF(B211="","",IF(OR('Paste Data Here - Export'!KB211="Y",'Paste Data Here - Export'!GE211="Y"),"Yes","No"))</f>
        <v/>
      </c>
      <c r="H211" s="93" t="str">
        <f t="shared" si="36"/>
        <v/>
      </c>
      <c r="I211" s="93" t="str">
        <f t="shared" si="37"/>
        <v/>
      </c>
      <c r="J211" s="93" t="str">
        <f t="shared" si="38"/>
        <v/>
      </c>
      <c r="K211" s="125" t="str">
        <f>IF(OR(C211="",'Paste Data Here - Export'!BD211=""),"",1440*('Paste Data Here - Export'!BD211-C211))</f>
        <v/>
      </c>
      <c r="L211" s="93" t="str">
        <f t="shared" si="39"/>
        <v/>
      </c>
      <c r="M211" s="93" t="str">
        <f>IF(AND(L211="Yes",'Paste Data Here - Export'!BC211="SU",'Paste Data Here - Export'!EJ211&lt;&gt;"Y"),"Achieved",IF('Paste Data Here - Export'!EJ211="Y","Not applicable",(IF(AND('Patient level info'!L211="No",'Paste Data Here - Export'!BC211="SU"),"Not achieved",IF('Paste Data Here - Export'!BC211="ICH","Not applicable",IF(OR('Paste Data Here - Export'!BC211="O",'Paste Data Here - Export'!BC211="MAC"),"Not achieved",""))))))</f>
        <v/>
      </c>
      <c r="N211" s="142" t="str">
        <f>IF(B211="","",IF(OR('Paste Data Here - Export'!GN211="PERS",'Paste Data Here - Export'!GN211="TELEM"),'Paste Data Here - Export'!GK211,IF('Paste Data Here - Export'!GO211="","Not seen in person",'Paste Data Here - Export'!GO211)))</f>
        <v/>
      </c>
      <c r="O211" s="125" t="str">
        <f t="shared" si="40"/>
        <v/>
      </c>
      <c r="P211" s="126" t="str">
        <f t="shared" si="41"/>
        <v/>
      </c>
      <c r="Q211" s="95" t="str">
        <f>IF('Paste Data Here - Export'!CR211=TRUE, "Not imaged",IF('Paste Data Here - Export'!AR211="Y","Inpatient stroke",IF('Paste Data Here - Export'!BA211="","",IF('Paste Data Here - Export'!CR211="TRUE","",1440*('Paste Data Here - Export'!CP211-'Paste Data Here - Export'!BA211)))))</f>
        <v/>
      </c>
      <c r="R211" s="95" t="str">
        <f>IF('Paste Data Here - Export'!CR211=TRUE,"Not imaged",IF(OR(C211="",'Paste Data Here - Export'!CP211=""),"",1440*('Paste Data Here - Export'!CP211-C211)))</f>
        <v/>
      </c>
      <c r="S211" s="93" t="str">
        <f>IF(R211&lt;60.5,"Yes",IF('Paste Data Here - Export'!C211="","","No"))</f>
        <v/>
      </c>
      <c r="T211" s="93" t="str">
        <f t="shared" si="33"/>
        <v/>
      </c>
      <c r="U211" s="94" t="str">
        <f>IF(OR(C211="",'Paste Data Here - Export'!DF211=""),"",1440*('Paste Data Here - Export'!DF211-C211))</f>
        <v/>
      </c>
      <c r="V211" s="96" t="str">
        <f t="shared" si="42"/>
        <v/>
      </c>
      <c r="W211" s="97" t="str">
        <f>IF(B211="","",IF('Paste Data Here - Export'!KI211=TRUE,"Yes",IF('Paste Data Here - Export'!L211="","No","Yes")))</f>
        <v/>
      </c>
      <c r="X211" s="98" t="str">
        <f>IF(E211="Yes","6 Month Transfer",IF(AND(W211="Yes",'Paste Data Here - Export'!KM211="D"),"No",IF('Patient level info'!W211="Yes","Yes","")))</f>
        <v/>
      </c>
      <c r="Y211" s="91" t="str">
        <f t="shared" si="34"/>
        <v/>
      </c>
      <c r="Z211" s="99" t="str">
        <f>IF('Paste Data Here - Export'!KQ211="","",IF('Paste Data Here - Export'!KO211="","",'Paste Data Here - Export'!KN211-'Paste Data Here - Export'!KQ211))</f>
        <v/>
      </c>
      <c r="AA211" s="91" t="str">
        <f>IF(AND(W211="Yes",'Paste Data Here - Export'!KM211="D",'Paste Data Here - Export'!KO211="Y"),'Paste Data Here - Export'!KN211+'Patient level info'!AA$3,IF(AND(W211="Yes",'Paste Data Here - Export'!KM211="D",Z211&lt;0),'Paste Data Here - Export'!KQ211,IF(AND(W211="Yes",'Paste Data Here - Export'!KM211="D"),'Paste Data Here - Export'!KN211,IF(X211="Yes",'Paste Data Here - Export'!KS211,""))))</f>
        <v/>
      </c>
      <c r="AB211" s="100" t="str">
        <f>IF(W211="No","",IF('Paste Data Here - Export'!HS211="","",IF('Paste Data Here - Export'!KO211="Y",'Patient level info'!AA211-'Paste Data Here - Export'!HS211,'Paste Data Here - Export'!KQ211-'Paste Data Here - Export'!HS211)))</f>
        <v/>
      </c>
      <c r="AC211" s="100" t="str">
        <f>IF(E211="Yes","",IF(BPT!C211="Record transferred to this team",AA211-C211-(1/6),""))</f>
        <v/>
      </c>
      <c r="AD211" s="100" t="str">
        <f t="shared" si="35"/>
        <v/>
      </c>
      <c r="AE211" s="100" t="str">
        <f t="shared" si="43"/>
        <v/>
      </c>
      <c r="AF211" s="101" t="str">
        <f>IF(AE211="","",IF(Y211="Died same day","Died same day as arrival",IF(AB211="","Did not stay on SU",IF('Paste Data Here - Export'!HR211="ICH","ICU/CCU/HDU",IF(AB211&gt;AE211,100,100*AB211/AE211)))))</f>
        <v/>
      </c>
      <c r="AG211" s="82" t="str">
        <f>IF(E211="Yes","6 Month Transfer",IF(W211="No","Not locked to discharge/transfer",IF(AF211="Did not stay on SU","Not achieved as did not stay on SU",IF('Patient level info'!A211="","",IF(AND(A211=B211,M211="Achieved",P211="Achieved",AF211&gt;=90,AF211&lt;&gt;"Died same day as arrival"),"Achieved",IF(AND(A211&lt;&gt;B211,AF211&gt;=90,M211="Achieved",P211="Achieved"),"Not directly admitted by this team, but achieved criteria at previous team, and achieved 90% of stay on SU whilst at this team",IF(AF211="ICU/CCU/HDU","Admitted to ICU/CCU/HDU",IF(AF211="Died same day as arrival",AF211,IF(AND(AF211&lt;90,M211="Not achieved",P211="Not achieved"),"Not achieved as not direct to SU within 4h, not seen by a consultant within 14h, and less than 90% of stay on SU",IF(AND(AF211&lt;90,M211="Not achieved",P211="Achieved"),"Not achieved as not direct to SU within 4h and less than 90% of stay on SU",IF(AND(AF211&lt;90,M211="Achieved",P211="Not achieved"),"Not achieved as not seen by a consultant within 14h and less than 90% of stay on SU",IF(AND(AF211&gt;=90,M211="Not achieved",P211="Not achieved"),"Not achieved as not direct to SU within 4h and not seen by a consultant within 14h",IF(AND(AF211&gt;=90,M211="Achieved",P211="Not achieved"),"Not achieved as not seen by a consultant within 14h",IF(AF211&lt;90,"Not achieved as less than 90% of stay on SU","Not achieved as not direct to SU within 4h"))))))))))))))</f>
        <v/>
      </c>
    </row>
    <row r="212" spans="1:33" ht="15" customHeight="1" x14ac:dyDescent="0.25">
      <c r="A212" s="89" t="str">
        <f>IF('Paste Data Here - Export'!A212="","",'Paste Data Here - Export'!A212)</f>
        <v/>
      </c>
      <c r="B212" s="90" t="str">
        <f>IF('Paste Data Here - Export'!B212="","",'Paste Data Here - Export'!B212)</f>
        <v/>
      </c>
      <c r="C212" s="91" t="str">
        <f>IF('Paste Data Here - Export'!AR212="Y",'Paste Data Here - Export'!AS212,IF('Paste Data Here - Export'!C212="","",'Paste Data Here - Export'!BA212))</f>
        <v/>
      </c>
      <c r="D212" s="103" t="str">
        <f>IF(B212="","",IF('Paste Data Here - Export'!A212 ='Paste Data Here - Export'!B212, "Yes", "No"))</f>
        <v/>
      </c>
      <c r="E212" s="103" t="str">
        <f>IF(A212="","",IF(AND('Paste Data Here - Export'!P212="",'Paste Data Here - Export'!Q212&lt;&gt;""),"Yes","No"))</f>
        <v/>
      </c>
      <c r="F212" s="104" t="str">
        <f>IF('Paste Data Here - Export'!A212='Paste Data Here - Export'!B212,C212,IF(W212="No","",IF(E212="Yes","6 Month Transfer",'Paste Data Here - Export'!HP212)))</f>
        <v/>
      </c>
      <c r="G212" s="92" t="str">
        <f>IF(B212="","",IF(OR('Paste Data Here - Export'!KB212="Y",'Paste Data Here - Export'!GE212="Y"),"Yes","No"))</f>
        <v/>
      </c>
      <c r="H212" s="93" t="str">
        <f t="shared" si="36"/>
        <v/>
      </c>
      <c r="I212" s="93" t="str">
        <f t="shared" si="37"/>
        <v/>
      </c>
      <c r="J212" s="93" t="str">
        <f t="shared" si="38"/>
        <v/>
      </c>
      <c r="K212" s="125" t="str">
        <f>IF(OR(C212="",'Paste Data Here - Export'!BD212=""),"",1440*('Paste Data Here - Export'!BD212-C212))</f>
        <v/>
      </c>
      <c r="L212" s="93" t="str">
        <f t="shared" si="39"/>
        <v/>
      </c>
      <c r="M212" s="93" t="str">
        <f>IF(AND(L212="Yes",'Paste Data Here - Export'!BC212="SU",'Paste Data Here - Export'!EJ212&lt;&gt;"Y"),"Achieved",IF('Paste Data Here - Export'!EJ212="Y","Not applicable",(IF(AND('Patient level info'!L212="No",'Paste Data Here - Export'!BC212="SU"),"Not achieved",IF('Paste Data Here - Export'!BC212="ICH","Not applicable",IF(OR('Paste Data Here - Export'!BC212="O",'Paste Data Here - Export'!BC212="MAC"),"Not achieved",""))))))</f>
        <v/>
      </c>
      <c r="N212" s="142" t="str">
        <f>IF(B212="","",IF(OR('Paste Data Here - Export'!GN212="PERS",'Paste Data Here - Export'!GN212="TELEM"),'Paste Data Here - Export'!GK212,IF('Paste Data Here - Export'!GO212="","Not seen in person",'Paste Data Here - Export'!GO212)))</f>
        <v/>
      </c>
      <c r="O212" s="125" t="str">
        <f t="shared" si="40"/>
        <v/>
      </c>
      <c r="P212" s="126" t="str">
        <f t="shared" si="41"/>
        <v/>
      </c>
      <c r="Q212" s="95" t="str">
        <f>IF('Paste Data Here - Export'!CR212=TRUE, "Not imaged",IF('Paste Data Here - Export'!AR212="Y","Inpatient stroke",IF('Paste Data Here - Export'!BA212="","",IF('Paste Data Here - Export'!CR212="TRUE","",1440*('Paste Data Here - Export'!CP212-'Paste Data Here - Export'!BA212)))))</f>
        <v/>
      </c>
      <c r="R212" s="95" t="str">
        <f>IF('Paste Data Here - Export'!CR212=TRUE,"Not imaged",IF(OR(C212="",'Paste Data Here - Export'!CP212=""),"",1440*('Paste Data Here - Export'!CP212-C212)))</f>
        <v/>
      </c>
      <c r="S212" s="93" t="str">
        <f>IF(R212&lt;60.5,"Yes",IF('Paste Data Here - Export'!C212="","","No"))</f>
        <v/>
      </c>
      <c r="T212" s="93" t="str">
        <f t="shared" si="33"/>
        <v/>
      </c>
      <c r="U212" s="94" t="str">
        <f>IF(OR(C212="",'Paste Data Here - Export'!DF212=""),"",1440*('Paste Data Here - Export'!DF212-C212))</f>
        <v/>
      </c>
      <c r="V212" s="96" t="str">
        <f t="shared" si="42"/>
        <v/>
      </c>
      <c r="W212" s="97" t="str">
        <f>IF(B212="","",IF('Paste Data Here - Export'!KI212=TRUE,"Yes",IF('Paste Data Here - Export'!L212="","No","Yes")))</f>
        <v/>
      </c>
      <c r="X212" s="98" t="str">
        <f>IF(E212="Yes","6 Month Transfer",IF(AND(W212="Yes",'Paste Data Here - Export'!KM212="D"),"No",IF('Patient level info'!W212="Yes","Yes","")))</f>
        <v/>
      </c>
      <c r="Y212" s="91" t="str">
        <f t="shared" si="34"/>
        <v/>
      </c>
      <c r="Z212" s="99" t="str">
        <f>IF('Paste Data Here - Export'!KQ212="","",IF('Paste Data Here - Export'!KO212="","",'Paste Data Here - Export'!KN212-'Paste Data Here - Export'!KQ212))</f>
        <v/>
      </c>
      <c r="AA212" s="91" t="str">
        <f>IF(AND(W212="Yes",'Paste Data Here - Export'!KM212="D",'Paste Data Here - Export'!KO212="Y"),'Paste Data Here - Export'!KN212+'Patient level info'!AA$3,IF(AND(W212="Yes",'Paste Data Here - Export'!KM212="D",Z212&lt;0),'Paste Data Here - Export'!KQ212,IF(AND(W212="Yes",'Paste Data Here - Export'!KM212="D"),'Paste Data Here - Export'!KN212,IF(X212="Yes",'Paste Data Here - Export'!KS212,""))))</f>
        <v/>
      </c>
      <c r="AB212" s="100" t="str">
        <f>IF(W212="No","",IF('Paste Data Here - Export'!HS212="","",IF('Paste Data Here - Export'!KO212="Y",'Patient level info'!AA212-'Paste Data Here - Export'!HS212,'Paste Data Here - Export'!KQ212-'Paste Data Here - Export'!HS212)))</f>
        <v/>
      </c>
      <c r="AC212" s="100" t="str">
        <f>IF(E212="Yes","",IF(BPT!C212="Record transferred to this team",AA212-C212-(1/6),""))</f>
        <v/>
      </c>
      <c r="AD212" s="100" t="str">
        <f t="shared" si="35"/>
        <v/>
      </c>
      <c r="AE212" s="100" t="str">
        <f t="shared" si="43"/>
        <v/>
      </c>
      <c r="AF212" s="101" t="str">
        <f>IF(AE212="","",IF(Y212="Died same day","Died same day as arrival",IF(AB212="","Did not stay on SU",IF('Paste Data Here - Export'!HR212="ICH","ICU/CCU/HDU",IF(AB212&gt;AE212,100,100*AB212/AE212)))))</f>
        <v/>
      </c>
      <c r="AG212" s="82" t="str">
        <f>IF(E212="Yes","6 Month Transfer",IF(W212="No","Not locked to discharge/transfer",IF(AF212="Did not stay on SU","Not achieved as did not stay on SU",IF('Patient level info'!A212="","",IF(AND(A212=B212,M212="Achieved",P212="Achieved",AF212&gt;=90,AF212&lt;&gt;"Died same day as arrival"),"Achieved",IF(AND(A212&lt;&gt;B212,AF212&gt;=90,M212="Achieved",P212="Achieved"),"Not directly admitted by this team, but achieved criteria at previous team, and achieved 90% of stay on SU whilst at this team",IF(AF212="ICU/CCU/HDU","Admitted to ICU/CCU/HDU",IF(AF212="Died same day as arrival",AF212,IF(AND(AF212&lt;90,M212="Not achieved",P212="Not achieved"),"Not achieved as not direct to SU within 4h, not seen by a consultant within 14h, and less than 90% of stay on SU",IF(AND(AF212&lt;90,M212="Not achieved",P212="Achieved"),"Not achieved as not direct to SU within 4h and less than 90% of stay on SU",IF(AND(AF212&lt;90,M212="Achieved",P212="Not achieved"),"Not achieved as not seen by a consultant within 14h and less than 90% of stay on SU",IF(AND(AF212&gt;=90,M212="Not achieved",P212="Not achieved"),"Not achieved as not direct to SU within 4h and not seen by a consultant within 14h",IF(AND(AF212&gt;=90,M212="Achieved",P212="Not achieved"),"Not achieved as not seen by a consultant within 14h",IF(AF212&lt;90,"Not achieved as less than 90% of stay on SU","Not achieved as not direct to SU within 4h"))))))))))))))</f>
        <v/>
      </c>
    </row>
    <row r="213" spans="1:33" ht="15" customHeight="1" x14ac:dyDescent="0.25">
      <c r="A213" s="89" t="str">
        <f>IF('Paste Data Here - Export'!A213="","",'Paste Data Here - Export'!A213)</f>
        <v/>
      </c>
      <c r="B213" s="90" t="str">
        <f>IF('Paste Data Here - Export'!B213="","",'Paste Data Here - Export'!B213)</f>
        <v/>
      </c>
      <c r="C213" s="91" t="str">
        <f>IF('Paste Data Here - Export'!AR213="Y",'Paste Data Here - Export'!AS213,IF('Paste Data Here - Export'!C213="","",'Paste Data Here - Export'!BA213))</f>
        <v/>
      </c>
      <c r="D213" s="103" t="str">
        <f>IF(B213="","",IF('Paste Data Here - Export'!A213 ='Paste Data Here - Export'!B213, "Yes", "No"))</f>
        <v/>
      </c>
      <c r="E213" s="103" t="str">
        <f>IF(A213="","",IF(AND('Paste Data Here - Export'!P213="",'Paste Data Here - Export'!Q213&lt;&gt;""),"Yes","No"))</f>
        <v/>
      </c>
      <c r="F213" s="104" t="str">
        <f>IF('Paste Data Here - Export'!A213='Paste Data Here - Export'!B213,C213,IF(W213="No","",IF(E213="Yes","6 Month Transfer",'Paste Data Here - Export'!HP213)))</f>
        <v/>
      </c>
      <c r="G213" s="92" t="str">
        <f>IF(B213="","",IF(OR('Paste Data Here - Export'!KB213="Y",'Paste Data Here - Export'!GE213="Y"),"Yes","No"))</f>
        <v/>
      </c>
      <c r="H213" s="93" t="str">
        <f t="shared" si="36"/>
        <v/>
      </c>
      <c r="I213" s="93" t="str">
        <f t="shared" si="37"/>
        <v/>
      </c>
      <c r="J213" s="93" t="str">
        <f t="shared" si="38"/>
        <v/>
      </c>
      <c r="K213" s="125" t="str">
        <f>IF(OR(C213="",'Paste Data Here - Export'!BD213=""),"",1440*('Paste Data Here - Export'!BD213-C213))</f>
        <v/>
      </c>
      <c r="L213" s="93" t="str">
        <f t="shared" si="39"/>
        <v/>
      </c>
      <c r="M213" s="93" t="str">
        <f>IF(AND(L213="Yes",'Paste Data Here - Export'!BC213="SU",'Paste Data Here - Export'!EJ213&lt;&gt;"Y"),"Achieved",IF('Paste Data Here - Export'!EJ213="Y","Not applicable",(IF(AND('Patient level info'!L213="No",'Paste Data Here - Export'!BC213="SU"),"Not achieved",IF('Paste Data Here - Export'!BC213="ICH","Not applicable",IF(OR('Paste Data Here - Export'!BC213="O",'Paste Data Here - Export'!BC213="MAC"),"Not achieved",""))))))</f>
        <v/>
      </c>
      <c r="N213" s="142" t="str">
        <f>IF(B213="","",IF(OR('Paste Data Here - Export'!GN213="PERS",'Paste Data Here - Export'!GN213="TELEM"),'Paste Data Here - Export'!GK213,IF('Paste Data Here - Export'!GO213="","Not seen in person",'Paste Data Here - Export'!GO213)))</f>
        <v/>
      </c>
      <c r="O213" s="125" t="str">
        <f t="shared" si="40"/>
        <v/>
      </c>
      <c r="P213" s="126" t="str">
        <f t="shared" si="41"/>
        <v/>
      </c>
      <c r="Q213" s="95" t="str">
        <f>IF('Paste Data Here - Export'!CR213=TRUE, "Not imaged",IF('Paste Data Here - Export'!AR213="Y","Inpatient stroke",IF('Paste Data Here - Export'!BA213="","",IF('Paste Data Here - Export'!CR213="TRUE","",1440*('Paste Data Here - Export'!CP213-'Paste Data Here - Export'!BA213)))))</f>
        <v/>
      </c>
      <c r="R213" s="95" t="str">
        <f>IF('Paste Data Here - Export'!CR213=TRUE,"Not imaged",IF(OR(C213="",'Paste Data Here - Export'!CP213=""),"",1440*('Paste Data Here - Export'!CP213-C213)))</f>
        <v/>
      </c>
      <c r="S213" s="93" t="str">
        <f>IF(R213&lt;60.5,"Yes",IF('Paste Data Here - Export'!C213="","","No"))</f>
        <v/>
      </c>
      <c r="T213" s="93" t="str">
        <f t="shared" si="33"/>
        <v/>
      </c>
      <c r="U213" s="94" t="str">
        <f>IF(OR(C213="",'Paste Data Here - Export'!DF213=""),"",1440*('Paste Data Here - Export'!DF213-C213))</f>
        <v/>
      </c>
      <c r="V213" s="96" t="str">
        <f t="shared" si="42"/>
        <v/>
      </c>
      <c r="W213" s="97" t="str">
        <f>IF(B213="","",IF('Paste Data Here - Export'!KI213=TRUE,"Yes",IF('Paste Data Here - Export'!L213="","No","Yes")))</f>
        <v/>
      </c>
      <c r="X213" s="98" t="str">
        <f>IF(E213="Yes","6 Month Transfer",IF(AND(W213="Yes",'Paste Data Here - Export'!KM213="D"),"No",IF('Patient level info'!W213="Yes","Yes","")))</f>
        <v/>
      </c>
      <c r="Y213" s="91" t="str">
        <f t="shared" si="34"/>
        <v/>
      </c>
      <c r="Z213" s="99" t="str">
        <f>IF('Paste Data Here - Export'!KQ213="","",IF('Paste Data Here - Export'!KO213="","",'Paste Data Here - Export'!KN213-'Paste Data Here - Export'!KQ213))</f>
        <v/>
      </c>
      <c r="AA213" s="91" t="str">
        <f>IF(AND(W213="Yes",'Paste Data Here - Export'!KM213="D",'Paste Data Here - Export'!KO213="Y"),'Paste Data Here - Export'!KN213+'Patient level info'!AA$3,IF(AND(W213="Yes",'Paste Data Here - Export'!KM213="D",Z213&lt;0),'Paste Data Here - Export'!KQ213,IF(AND(W213="Yes",'Paste Data Here - Export'!KM213="D"),'Paste Data Here - Export'!KN213,IF(X213="Yes",'Paste Data Here - Export'!KS213,""))))</f>
        <v/>
      </c>
      <c r="AB213" s="100" t="str">
        <f>IF(W213="No","",IF('Paste Data Here - Export'!HS213="","",IF('Paste Data Here - Export'!KO213="Y",'Patient level info'!AA213-'Paste Data Here - Export'!HS213,'Paste Data Here - Export'!KQ213-'Paste Data Here - Export'!HS213)))</f>
        <v/>
      </c>
      <c r="AC213" s="100" t="str">
        <f>IF(E213="Yes","",IF(BPT!C213="Record transferred to this team",AA213-C213-(1/6),""))</f>
        <v/>
      </c>
      <c r="AD213" s="100" t="str">
        <f t="shared" si="35"/>
        <v/>
      </c>
      <c r="AE213" s="100" t="str">
        <f t="shared" si="43"/>
        <v/>
      </c>
      <c r="AF213" s="101" t="str">
        <f>IF(AE213="","",IF(Y213="Died same day","Died same day as arrival",IF(AB213="","Did not stay on SU",IF('Paste Data Here - Export'!HR213="ICH","ICU/CCU/HDU",IF(AB213&gt;AE213,100,100*AB213/AE213)))))</f>
        <v/>
      </c>
      <c r="AG213" s="82" t="str">
        <f>IF(E213="Yes","6 Month Transfer",IF(W213="No","Not locked to discharge/transfer",IF(AF213="Did not stay on SU","Not achieved as did not stay on SU",IF('Patient level info'!A213="","",IF(AND(A213=B213,M213="Achieved",P213="Achieved",AF213&gt;=90,AF213&lt;&gt;"Died same day as arrival"),"Achieved",IF(AND(A213&lt;&gt;B213,AF213&gt;=90,M213="Achieved",P213="Achieved"),"Not directly admitted by this team, but achieved criteria at previous team, and achieved 90% of stay on SU whilst at this team",IF(AF213="ICU/CCU/HDU","Admitted to ICU/CCU/HDU",IF(AF213="Died same day as arrival",AF213,IF(AND(AF213&lt;90,M213="Not achieved",P213="Not achieved"),"Not achieved as not direct to SU within 4h, not seen by a consultant within 14h, and less than 90% of stay on SU",IF(AND(AF213&lt;90,M213="Not achieved",P213="Achieved"),"Not achieved as not direct to SU within 4h and less than 90% of stay on SU",IF(AND(AF213&lt;90,M213="Achieved",P213="Not achieved"),"Not achieved as not seen by a consultant within 14h and less than 90% of stay on SU",IF(AND(AF213&gt;=90,M213="Not achieved",P213="Not achieved"),"Not achieved as not direct to SU within 4h and not seen by a consultant within 14h",IF(AND(AF213&gt;=90,M213="Achieved",P213="Not achieved"),"Not achieved as not seen by a consultant within 14h",IF(AF213&lt;90,"Not achieved as less than 90% of stay on SU","Not achieved as not direct to SU within 4h"))))))))))))))</f>
        <v/>
      </c>
    </row>
    <row r="214" spans="1:33" ht="15" customHeight="1" x14ac:dyDescent="0.25">
      <c r="A214" s="89" t="str">
        <f>IF('Paste Data Here - Export'!A214="","",'Paste Data Here - Export'!A214)</f>
        <v/>
      </c>
      <c r="B214" s="90" t="str">
        <f>IF('Paste Data Here - Export'!B214="","",'Paste Data Here - Export'!B214)</f>
        <v/>
      </c>
      <c r="C214" s="91" t="str">
        <f>IF('Paste Data Here - Export'!AR214="Y",'Paste Data Here - Export'!AS214,IF('Paste Data Here - Export'!C214="","",'Paste Data Here - Export'!BA214))</f>
        <v/>
      </c>
      <c r="D214" s="103" t="str">
        <f>IF(B214="","",IF('Paste Data Here - Export'!A214 ='Paste Data Here - Export'!B214, "Yes", "No"))</f>
        <v/>
      </c>
      <c r="E214" s="103" t="str">
        <f>IF(A214="","",IF(AND('Paste Data Here - Export'!P214="",'Paste Data Here - Export'!Q214&lt;&gt;""),"Yes","No"))</f>
        <v/>
      </c>
      <c r="F214" s="104" t="str">
        <f>IF('Paste Data Here - Export'!A214='Paste Data Here - Export'!B214,C214,IF(W214="No","",IF(E214="Yes","6 Month Transfer",'Paste Data Here - Export'!HP214)))</f>
        <v/>
      </c>
      <c r="G214" s="92" t="str">
        <f>IF(B214="","",IF(OR('Paste Data Here - Export'!KB214="Y",'Paste Data Here - Export'!GE214="Y"),"Yes","No"))</f>
        <v/>
      </c>
      <c r="H214" s="93" t="str">
        <f t="shared" si="36"/>
        <v/>
      </c>
      <c r="I214" s="93" t="str">
        <f t="shared" si="37"/>
        <v/>
      </c>
      <c r="J214" s="93" t="str">
        <f t="shared" si="38"/>
        <v/>
      </c>
      <c r="K214" s="125" t="str">
        <f>IF(OR(C214="",'Paste Data Here - Export'!BD214=""),"",1440*('Paste Data Here - Export'!BD214-C214))</f>
        <v/>
      </c>
      <c r="L214" s="93" t="str">
        <f t="shared" si="39"/>
        <v/>
      </c>
      <c r="M214" s="93" t="str">
        <f>IF(AND(L214="Yes",'Paste Data Here - Export'!BC214="SU",'Paste Data Here - Export'!EJ214&lt;&gt;"Y"),"Achieved",IF('Paste Data Here - Export'!EJ214="Y","Not applicable",(IF(AND('Patient level info'!L214="No",'Paste Data Here - Export'!BC214="SU"),"Not achieved",IF('Paste Data Here - Export'!BC214="ICH","Not applicable",IF(OR('Paste Data Here - Export'!BC214="O",'Paste Data Here - Export'!BC214="MAC"),"Not achieved",""))))))</f>
        <v/>
      </c>
      <c r="N214" s="142" t="str">
        <f>IF(B214="","",IF(OR('Paste Data Here - Export'!GN214="PERS",'Paste Data Here - Export'!GN214="TELEM"),'Paste Data Here - Export'!GK214,IF('Paste Data Here - Export'!GO214="","Not seen in person",'Paste Data Here - Export'!GO214)))</f>
        <v/>
      </c>
      <c r="O214" s="125" t="str">
        <f t="shared" si="40"/>
        <v/>
      </c>
      <c r="P214" s="126" t="str">
        <f t="shared" si="41"/>
        <v/>
      </c>
      <c r="Q214" s="95" t="str">
        <f>IF('Paste Data Here - Export'!CR214=TRUE, "Not imaged",IF('Paste Data Here - Export'!AR214="Y","Inpatient stroke",IF('Paste Data Here - Export'!BA214="","",IF('Paste Data Here - Export'!CR214="TRUE","",1440*('Paste Data Here - Export'!CP214-'Paste Data Here - Export'!BA214)))))</f>
        <v/>
      </c>
      <c r="R214" s="95" t="str">
        <f>IF('Paste Data Here - Export'!CR214=TRUE,"Not imaged",IF(OR(C214="",'Paste Data Here - Export'!CP214=""),"",1440*('Paste Data Here - Export'!CP214-C214)))</f>
        <v/>
      </c>
      <c r="S214" s="93" t="str">
        <f>IF(R214&lt;60.5,"Yes",IF('Paste Data Here - Export'!C214="","","No"))</f>
        <v/>
      </c>
      <c r="T214" s="93" t="str">
        <f t="shared" si="33"/>
        <v/>
      </c>
      <c r="U214" s="94" t="str">
        <f>IF(OR(C214="",'Paste Data Here - Export'!DF214=""),"",1440*('Paste Data Here - Export'!DF214-C214))</f>
        <v/>
      </c>
      <c r="V214" s="96" t="str">
        <f t="shared" si="42"/>
        <v/>
      </c>
      <c r="W214" s="97" t="str">
        <f>IF(B214="","",IF('Paste Data Here - Export'!KI214=TRUE,"Yes",IF('Paste Data Here - Export'!L214="","No","Yes")))</f>
        <v/>
      </c>
      <c r="X214" s="98" t="str">
        <f>IF(E214="Yes","6 Month Transfer",IF(AND(W214="Yes",'Paste Data Here - Export'!KM214="D"),"No",IF('Patient level info'!W214="Yes","Yes","")))</f>
        <v/>
      </c>
      <c r="Y214" s="91" t="str">
        <f t="shared" si="34"/>
        <v/>
      </c>
      <c r="Z214" s="99" t="str">
        <f>IF('Paste Data Here - Export'!KQ214="","",IF('Paste Data Here - Export'!KO214="","",'Paste Data Here - Export'!KN214-'Paste Data Here - Export'!KQ214))</f>
        <v/>
      </c>
      <c r="AA214" s="91" t="str">
        <f>IF(AND(W214="Yes",'Paste Data Here - Export'!KM214="D",'Paste Data Here - Export'!KO214="Y"),'Paste Data Here - Export'!KN214+'Patient level info'!AA$3,IF(AND(W214="Yes",'Paste Data Here - Export'!KM214="D",Z214&lt;0),'Paste Data Here - Export'!KQ214,IF(AND(W214="Yes",'Paste Data Here - Export'!KM214="D"),'Paste Data Here - Export'!KN214,IF(X214="Yes",'Paste Data Here - Export'!KS214,""))))</f>
        <v/>
      </c>
      <c r="AB214" s="100" t="str">
        <f>IF(W214="No","",IF('Paste Data Here - Export'!HS214="","",IF('Paste Data Here - Export'!KO214="Y",'Patient level info'!AA214-'Paste Data Here - Export'!HS214,'Paste Data Here - Export'!KQ214-'Paste Data Here - Export'!HS214)))</f>
        <v/>
      </c>
      <c r="AC214" s="100" t="str">
        <f>IF(E214="Yes","",IF(BPT!C214="Record transferred to this team",AA214-C214-(1/6),""))</f>
        <v/>
      </c>
      <c r="AD214" s="100" t="str">
        <f t="shared" si="35"/>
        <v/>
      </c>
      <c r="AE214" s="100" t="str">
        <f t="shared" si="43"/>
        <v/>
      </c>
      <c r="AF214" s="101" t="str">
        <f>IF(AE214="","",IF(Y214="Died same day","Died same day as arrival",IF(AB214="","Did not stay on SU",IF('Paste Data Here - Export'!HR214="ICH","ICU/CCU/HDU",IF(AB214&gt;AE214,100,100*AB214/AE214)))))</f>
        <v/>
      </c>
      <c r="AG214" s="82" t="str">
        <f>IF(E214="Yes","6 Month Transfer",IF(W214="No","Not locked to discharge/transfer",IF(AF214="Did not stay on SU","Not achieved as did not stay on SU",IF('Patient level info'!A214="","",IF(AND(A214=B214,M214="Achieved",P214="Achieved",AF214&gt;=90,AF214&lt;&gt;"Died same day as arrival"),"Achieved",IF(AND(A214&lt;&gt;B214,AF214&gt;=90,M214="Achieved",P214="Achieved"),"Not directly admitted by this team, but achieved criteria at previous team, and achieved 90% of stay on SU whilst at this team",IF(AF214="ICU/CCU/HDU","Admitted to ICU/CCU/HDU",IF(AF214="Died same day as arrival",AF214,IF(AND(AF214&lt;90,M214="Not achieved",P214="Not achieved"),"Not achieved as not direct to SU within 4h, not seen by a consultant within 14h, and less than 90% of stay on SU",IF(AND(AF214&lt;90,M214="Not achieved",P214="Achieved"),"Not achieved as not direct to SU within 4h and less than 90% of stay on SU",IF(AND(AF214&lt;90,M214="Achieved",P214="Not achieved"),"Not achieved as not seen by a consultant within 14h and less than 90% of stay on SU",IF(AND(AF214&gt;=90,M214="Not achieved",P214="Not achieved"),"Not achieved as not direct to SU within 4h and not seen by a consultant within 14h",IF(AND(AF214&gt;=90,M214="Achieved",P214="Not achieved"),"Not achieved as not seen by a consultant within 14h",IF(AF214&lt;90,"Not achieved as less than 90% of stay on SU","Not achieved as not direct to SU within 4h"))))))))))))))</f>
        <v/>
      </c>
    </row>
    <row r="215" spans="1:33" ht="15" customHeight="1" x14ac:dyDescent="0.25">
      <c r="A215" s="89" t="str">
        <f>IF('Paste Data Here - Export'!A215="","",'Paste Data Here - Export'!A215)</f>
        <v/>
      </c>
      <c r="B215" s="90" t="str">
        <f>IF('Paste Data Here - Export'!B215="","",'Paste Data Here - Export'!B215)</f>
        <v/>
      </c>
      <c r="C215" s="91" t="str">
        <f>IF('Paste Data Here - Export'!AR215="Y",'Paste Data Here - Export'!AS215,IF('Paste Data Here - Export'!C215="","",'Paste Data Here - Export'!BA215))</f>
        <v/>
      </c>
      <c r="D215" s="103" t="str">
        <f>IF(B215="","",IF('Paste Data Here - Export'!A215 ='Paste Data Here - Export'!B215, "Yes", "No"))</f>
        <v/>
      </c>
      <c r="E215" s="103" t="str">
        <f>IF(A215="","",IF(AND('Paste Data Here - Export'!P215="",'Paste Data Here - Export'!Q215&lt;&gt;""),"Yes","No"))</f>
        <v/>
      </c>
      <c r="F215" s="104" t="str">
        <f>IF('Paste Data Here - Export'!A215='Paste Data Here - Export'!B215,C215,IF(W215="No","",IF(E215="Yes","6 Month Transfer",'Paste Data Here - Export'!HP215)))</f>
        <v/>
      </c>
      <c r="G215" s="92" t="str">
        <f>IF(B215="","",IF(OR('Paste Data Here - Export'!KB215="Y",'Paste Data Here - Export'!GE215="Y"),"Yes","No"))</f>
        <v/>
      </c>
      <c r="H215" s="93" t="str">
        <f t="shared" si="36"/>
        <v/>
      </c>
      <c r="I215" s="93" t="str">
        <f t="shared" si="37"/>
        <v/>
      </c>
      <c r="J215" s="93" t="str">
        <f t="shared" si="38"/>
        <v/>
      </c>
      <c r="K215" s="125" t="str">
        <f>IF(OR(C215="",'Paste Data Here - Export'!BD215=""),"",1440*('Paste Data Here - Export'!BD215-C215))</f>
        <v/>
      </c>
      <c r="L215" s="93" t="str">
        <f t="shared" si="39"/>
        <v/>
      </c>
      <c r="M215" s="93" t="str">
        <f>IF(AND(L215="Yes",'Paste Data Here - Export'!BC215="SU",'Paste Data Here - Export'!EJ215&lt;&gt;"Y"),"Achieved",IF('Paste Data Here - Export'!EJ215="Y","Not applicable",(IF(AND('Patient level info'!L215="No",'Paste Data Here - Export'!BC215="SU"),"Not achieved",IF('Paste Data Here - Export'!BC215="ICH","Not applicable",IF(OR('Paste Data Here - Export'!BC215="O",'Paste Data Here - Export'!BC215="MAC"),"Not achieved",""))))))</f>
        <v/>
      </c>
      <c r="N215" s="142" t="str">
        <f>IF(B215="","",IF(OR('Paste Data Here - Export'!GN215="PERS",'Paste Data Here - Export'!GN215="TELEM"),'Paste Data Here - Export'!GK215,IF('Paste Data Here - Export'!GO215="","Not seen in person",'Paste Data Here - Export'!GO215)))</f>
        <v/>
      </c>
      <c r="O215" s="125" t="str">
        <f t="shared" si="40"/>
        <v/>
      </c>
      <c r="P215" s="126" t="str">
        <f t="shared" si="41"/>
        <v/>
      </c>
      <c r="Q215" s="95" t="str">
        <f>IF('Paste Data Here - Export'!CR215=TRUE, "Not imaged",IF('Paste Data Here - Export'!AR215="Y","Inpatient stroke",IF('Paste Data Here - Export'!BA215="","",IF('Paste Data Here - Export'!CR215="TRUE","",1440*('Paste Data Here - Export'!CP215-'Paste Data Here - Export'!BA215)))))</f>
        <v/>
      </c>
      <c r="R215" s="95" t="str">
        <f>IF('Paste Data Here - Export'!CR215=TRUE,"Not imaged",IF(OR(C215="",'Paste Data Here - Export'!CP215=""),"",1440*('Paste Data Here - Export'!CP215-C215)))</f>
        <v/>
      </c>
      <c r="S215" s="93" t="str">
        <f>IF(R215&lt;60.5,"Yes",IF('Paste Data Here - Export'!C215="","","No"))</f>
        <v/>
      </c>
      <c r="T215" s="93" t="str">
        <f t="shared" si="33"/>
        <v/>
      </c>
      <c r="U215" s="94" t="str">
        <f>IF(OR(C215="",'Paste Data Here - Export'!DF215=""),"",1440*('Paste Data Here - Export'!DF215-C215))</f>
        <v/>
      </c>
      <c r="V215" s="96" t="str">
        <f t="shared" si="42"/>
        <v/>
      </c>
      <c r="W215" s="97" t="str">
        <f>IF(B215="","",IF('Paste Data Here - Export'!KI215=TRUE,"Yes",IF('Paste Data Here - Export'!L215="","No","Yes")))</f>
        <v/>
      </c>
      <c r="X215" s="98" t="str">
        <f>IF(E215="Yes","6 Month Transfer",IF(AND(W215="Yes",'Paste Data Here - Export'!KM215="D"),"No",IF('Patient level info'!W215="Yes","Yes","")))</f>
        <v/>
      </c>
      <c r="Y215" s="91" t="str">
        <f t="shared" si="34"/>
        <v/>
      </c>
      <c r="Z215" s="99" t="str">
        <f>IF('Paste Data Here - Export'!KQ215="","",IF('Paste Data Here - Export'!KO215="","",'Paste Data Here - Export'!KN215-'Paste Data Here - Export'!KQ215))</f>
        <v/>
      </c>
      <c r="AA215" s="91" t="str">
        <f>IF(AND(W215="Yes",'Paste Data Here - Export'!KM215="D",'Paste Data Here - Export'!KO215="Y"),'Paste Data Here - Export'!KN215+'Patient level info'!AA$3,IF(AND(W215="Yes",'Paste Data Here - Export'!KM215="D",Z215&lt;0),'Paste Data Here - Export'!KQ215,IF(AND(W215="Yes",'Paste Data Here - Export'!KM215="D"),'Paste Data Here - Export'!KN215,IF(X215="Yes",'Paste Data Here - Export'!KS215,""))))</f>
        <v/>
      </c>
      <c r="AB215" s="100" t="str">
        <f>IF(W215="No","",IF('Paste Data Here - Export'!HS215="","",IF('Paste Data Here - Export'!KO215="Y",'Patient level info'!AA215-'Paste Data Here - Export'!HS215,'Paste Data Here - Export'!KQ215-'Paste Data Here - Export'!HS215)))</f>
        <v/>
      </c>
      <c r="AC215" s="100" t="str">
        <f>IF(E215="Yes","",IF(BPT!C215="Record transferred to this team",AA215-C215-(1/6),""))</f>
        <v/>
      </c>
      <c r="AD215" s="100" t="str">
        <f t="shared" si="35"/>
        <v/>
      </c>
      <c r="AE215" s="100" t="str">
        <f t="shared" si="43"/>
        <v/>
      </c>
      <c r="AF215" s="101" t="str">
        <f>IF(AE215="","",IF(Y215="Died same day","Died same day as arrival",IF(AB215="","Did not stay on SU",IF('Paste Data Here - Export'!HR215="ICH","ICU/CCU/HDU",IF(AB215&gt;AE215,100,100*AB215/AE215)))))</f>
        <v/>
      </c>
      <c r="AG215" s="82" t="str">
        <f>IF(E215="Yes","6 Month Transfer",IF(W215="No","Not locked to discharge/transfer",IF(AF215="Did not stay on SU","Not achieved as did not stay on SU",IF('Patient level info'!A215="","",IF(AND(A215=B215,M215="Achieved",P215="Achieved",AF215&gt;=90,AF215&lt;&gt;"Died same day as arrival"),"Achieved",IF(AND(A215&lt;&gt;B215,AF215&gt;=90,M215="Achieved",P215="Achieved"),"Not directly admitted by this team, but achieved criteria at previous team, and achieved 90% of stay on SU whilst at this team",IF(AF215="ICU/CCU/HDU","Admitted to ICU/CCU/HDU",IF(AF215="Died same day as arrival",AF215,IF(AND(AF215&lt;90,M215="Not achieved",P215="Not achieved"),"Not achieved as not direct to SU within 4h, not seen by a consultant within 14h, and less than 90% of stay on SU",IF(AND(AF215&lt;90,M215="Not achieved",P215="Achieved"),"Not achieved as not direct to SU within 4h and less than 90% of stay on SU",IF(AND(AF215&lt;90,M215="Achieved",P215="Not achieved"),"Not achieved as not seen by a consultant within 14h and less than 90% of stay on SU",IF(AND(AF215&gt;=90,M215="Not achieved",P215="Not achieved"),"Not achieved as not direct to SU within 4h and not seen by a consultant within 14h",IF(AND(AF215&gt;=90,M215="Achieved",P215="Not achieved"),"Not achieved as not seen by a consultant within 14h",IF(AF215&lt;90,"Not achieved as less than 90% of stay on SU","Not achieved as not direct to SU within 4h"))))))))))))))</f>
        <v/>
      </c>
    </row>
    <row r="216" spans="1:33" ht="15" customHeight="1" x14ac:dyDescent="0.25">
      <c r="A216" s="89" t="str">
        <f>IF('Paste Data Here - Export'!A216="","",'Paste Data Here - Export'!A216)</f>
        <v/>
      </c>
      <c r="B216" s="90" t="str">
        <f>IF('Paste Data Here - Export'!B216="","",'Paste Data Here - Export'!B216)</f>
        <v/>
      </c>
      <c r="C216" s="91" t="str">
        <f>IF('Paste Data Here - Export'!AR216="Y",'Paste Data Here - Export'!AS216,IF('Paste Data Here - Export'!C216="","",'Paste Data Here - Export'!BA216))</f>
        <v/>
      </c>
      <c r="D216" s="103" t="str">
        <f>IF(B216="","",IF('Paste Data Here - Export'!A216 ='Paste Data Here - Export'!B216, "Yes", "No"))</f>
        <v/>
      </c>
      <c r="E216" s="103" t="str">
        <f>IF(A216="","",IF(AND('Paste Data Here - Export'!P216="",'Paste Data Here - Export'!Q216&lt;&gt;""),"Yes","No"))</f>
        <v/>
      </c>
      <c r="F216" s="104" t="str">
        <f>IF('Paste Data Here - Export'!A216='Paste Data Here - Export'!B216,C216,IF(W216="No","",IF(E216="Yes","6 Month Transfer",'Paste Data Here - Export'!HP216)))</f>
        <v/>
      </c>
      <c r="G216" s="92" t="str">
        <f>IF(B216="","",IF(OR('Paste Data Here - Export'!KB216="Y",'Paste Data Here - Export'!GE216="Y"),"Yes","No"))</f>
        <v/>
      </c>
      <c r="H216" s="93" t="str">
        <f t="shared" si="36"/>
        <v/>
      </c>
      <c r="I216" s="93" t="str">
        <f t="shared" si="37"/>
        <v/>
      </c>
      <c r="J216" s="93" t="str">
        <f t="shared" si="38"/>
        <v/>
      </c>
      <c r="K216" s="125" t="str">
        <f>IF(OR(C216="",'Paste Data Here - Export'!BD216=""),"",1440*('Paste Data Here - Export'!BD216-C216))</f>
        <v/>
      </c>
      <c r="L216" s="93" t="str">
        <f t="shared" si="39"/>
        <v/>
      </c>
      <c r="M216" s="93" t="str">
        <f>IF(AND(L216="Yes",'Paste Data Here - Export'!BC216="SU",'Paste Data Here - Export'!EJ216&lt;&gt;"Y"),"Achieved",IF('Paste Data Here - Export'!EJ216="Y","Not applicable",(IF(AND('Patient level info'!L216="No",'Paste Data Here - Export'!BC216="SU"),"Not achieved",IF('Paste Data Here - Export'!BC216="ICH","Not applicable",IF(OR('Paste Data Here - Export'!BC216="O",'Paste Data Here - Export'!BC216="MAC"),"Not achieved",""))))))</f>
        <v/>
      </c>
      <c r="N216" s="142" t="str">
        <f>IF(B216="","",IF(OR('Paste Data Here - Export'!GN216="PERS",'Paste Data Here - Export'!GN216="TELEM"),'Paste Data Here - Export'!GK216,IF('Paste Data Here - Export'!GO216="","Not seen in person",'Paste Data Here - Export'!GO216)))</f>
        <v/>
      </c>
      <c r="O216" s="125" t="str">
        <f t="shared" si="40"/>
        <v/>
      </c>
      <c r="P216" s="126" t="str">
        <f t="shared" si="41"/>
        <v/>
      </c>
      <c r="Q216" s="95" t="str">
        <f>IF('Paste Data Here - Export'!CR216=TRUE, "Not imaged",IF('Paste Data Here - Export'!AR216="Y","Inpatient stroke",IF('Paste Data Here - Export'!BA216="","",IF('Paste Data Here - Export'!CR216="TRUE","",1440*('Paste Data Here - Export'!CP216-'Paste Data Here - Export'!BA216)))))</f>
        <v/>
      </c>
      <c r="R216" s="95" t="str">
        <f>IF('Paste Data Here - Export'!CR216=TRUE,"Not imaged",IF(OR(C216="",'Paste Data Here - Export'!CP216=""),"",1440*('Paste Data Here - Export'!CP216-C216)))</f>
        <v/>
      </c>
      <c r="S216" s="93" t="str">
        <f>IF(R216&lt;60.5,"Yes",IF('Paste Data Here - Export'!C216="","","No"))</f>
        <v/>
      </c>
      <c r="T216" s="93" t="str">
        <f t="shared" si="33"/>
        <v/>
      </c>
      <c r="U216" s="94" t="str">
        <f>IF(OR(C216="",'Paste Data Here - Export'!DF216=""),"",1440*('Paste Data Here - Export'!DF216-C216))</f>
        <v/>
      </c>
      <c r="V216" s="96" t="str">
        <f t="shared" si="42"/>
        <v/>
      </c>
      <c r="W216" s="97" t="str">
        <f>IF(B216="","",IF('Paste Data Here - Export'!KI216=TRUE,"Yes",IF('Paste Data Here - Export'!L216="","No","Yes")))</f>
        <v/>
      </c>
      <c r="X216" s="98" t="str">
        <f>IF(E216="Yes","6 Month Transfer",IF(AND(W216="Yes",'Paste Data Here - Export'!KM216="D"),"No",IF('Patient level info'!W216="Yes","Yes","")))</f>
        <v/>
      </c>
      <c r="Y216" s="91" t="str">
        <f t="shared" si="34"/>
        <v/>
      </c>
      <c r="Z216" s="99" t="str">
        <f>IF('Paste Data Here - Export'!KQ216="","",IF('Paste Data Here - Export'!KO216="","",'Paste Data Here - Export'!KN216-'Paste Data Here - Export'!KQ216))</f>
        <v/>
      </c>
      <c r="AA216" s="91" t="str">
        <f>IF(AND(W216="Yes",'Paste Data Here - Export'!KM216="D",'Paste Data Here - Export'!KO216="Y"),'Paste Data Here - Export'!KN216+'Patient level info'!AA$3,IF(AND(W216="Yes",'Paste Data Here - Export'!KM216="D",Z216&lt;0),'Paste Data Here - Export'!KQ216,IF(AND(W216="Yes",'Paste Data Here - Export'!KM216="D"),'Paste Data Here - Export'!KN216,IF(X216="Yes",'Paste Data Here - Export'!KS216,""))))</f>
        <v/>
      </c>
      <c r="AB216" s="100" t="str">
        <f>IF(W216="No","",IF('Paste Data Here - Export'!HS216="","",IF('Paste Data Here - Export'!KO216="Y",'Patient level info'!AA216-'Paste Data Here - Export'!HS216,'Paste Data Here - Export'!KQ216-'Paste Data Here - Export'!HS216)))</f>
        <v/>
      </c>
      <c r="AC216" s="100" t="str">
        <f>IF(E216="Yes","",IF(BPT!C216="Record transferred to this team",AA216-C216-(1/6),""))</f>
        <v/>
      </c>
      <c r="AD216" s="100" t="str">
        <f t="shared" si="35"/>
        <v/>
      </c>
      <c r="AE216" s="100" t="str">
        <f t="shared" si="43"/>
        <v/>
      </c>
      <c r="AF216" s="101" t="str">
        <f>IF(AE216="","",IF(Y216="Died same day","Died same day as arrival",IF(AB216="","Did not stay on SU",IF('Paste Data Here - Export'!HR216="ICH","ICU/CCU/HDU",IF(AB216&gt;AE216,100,100*AB216/AE216)))))</f>
        <v/>
      </c>
      <c r="AG216" s="82" t="str">
        <f>IF(E216="Yes","6 Month Transfer",IF(W216="No","Not locked to discharge/transfer",IF(AF216="Did not stay on SU","Not achieved as did not stay on SU",IF('Patient level info'!A216="","",IF(AND(A216=B216,M216="Achieved",P216="Achieved",AF216&gt;=90,AF216&lt;&gt;"Died same day as arrival"),"Achieved",IF(AND(A216&lt;&gt;B216,AF216&gt;=90,M216="Achieved",P216="Achieved"),"Not directly admitted by this team, but achieved criteria at previous team, and achieved 90% of stay on SU whilst at this team",IF(AF216="ICU/CCU/HDU","Admitted to ICU/CCU/HDU",IF(AF216="Died same day as arrival",AF216,IF(AND(AF216&lt;90,M216="Not achieved",P216="Not achieved"),"Not achieved as not direct to SU within 4h, not seen by a consultant within 14h, and less than 90% of stay on SU",IF(AND(AF216&lt;90,M216="Not achieved",P216="Achieved"),"Not achieved as not direct to SU within 4h and less than 90% of stay on SU",IF(AND(AF216&lt;90,M216="Achieved",P216="Not achieved"),"Not achieved as not seen by a consultant within 14h and less than 90% of stay on SU",IF(AND(AF216&gt;=90,M216="Not achieved",P216="Not achieved"),"Not achieved as not direct to SU within 4h and not seen by a consultant within 14h",IF(AND(AF216&gt;=90,M216="Achieved",P216="Not achieved"),"Not achieved as not seen by a consultant within 14h",IF(AF216&lt;90,"Not achieved as less than 90% of stay on SU","Not achieved as not direct to SU within 4h"))))))))))))))</f>
        <v/>
      </c>
    </row>
    <row r="217" spans="1:33" ht="15" customHeight="1" x14ac:dyDescent="0.25">
      <c r="A217" s="89" t="str">
        <f>IF('Paste Data Here - Export'!A217="","",'Paste Data Here - Export'!A217)</f>
        <v/>
      </c>
      <c r="B217" s="90" t="str">
        <f>IF('Paste Data Here - Export'!B217="","",'Paste Data Here - Export'!B217)</f>
        <v/>
      </c>
      <c r="C217" s="91" t="str">
        <f>IF('Paste Data Here - Export'!AR217="Y",'Paste Data Here - Export'!AS217,IF('Paste Data Here - Export'!C217="","",'Paste Data Here - Export'!BA217))</f>
        <v/>
      </c>
      <c r="D217" s="103" t="str">
        <f>IF(B217="","",IF('Paste Data Here - Export'!A217 ='Paste Data Here - Export'!B217, "Yes", "No"))</f>
        <v/>
      </c>
      <c r="E217" s="103" t="str">
        <f>IF(A217="","",IF(AND('Paste Data Here - Export'!P217="",'Paste Data Here - Export'!Q217&lt;&gt;""),"Yes","No"))</f>
        <v/>
      </c>
      <c r="F217" s="104" t="str">
        <f>IF('Paste Data Here - Export'!A217='Paste Data Here - Export'!B217,C217,IF(W217="No","",IF(E217="Yes","6 Month Transfer",'Paste Data Here - Export'!HP217)))</f>
        <v/>
      </c>
      <c r="G217" s="92" t="str">
        <f>IF(B217="","",IF(OR('Paste Data Here - Export'!KB217="Y",'Paste Data Here - Export'!GE217="Y"),"Yes","No"))</f>
        <v/>
      </c>
      <c r="H217" s="93" t="str">
        <f t="shared" si="36"/>
        <v/>
      </c>
      <c r="I217" s="93" t="str">
        <f t="shared" si="37"/>
        <v/>
      </c>
      <c r="J217" s="93" t="str">
        <f t="shared" si="38"/>
        <v/>
      </c>
      <c r="K217" s="125" t="str">
        <f>IF(OR(C217="",'Paste Data Here - Export'!BD217=""),"",1440*('Paste Data Here - Export'!BD217-C217))</f>
        <v/>
      </c>
      <c r="L217" s="93" t="str">
        <f t="shared" si="39"/>
        <v/>
      </c>
      <c r="M217" s="93" t="str">
        <f>IF(AND(L217="Yes",'Paste Data Here - Export'!BC217="SU",'Paste Data Here - Export'!EJ217&lt;&gt;"Y"),"Achieved",IF('Paste Data Here - Export'!EJ217="Y","Not applicable",(IF(AND('Patient level info'!L217="No",'Paste Data Here - Export'!BC217="SU"),"Not achieved",IF('Paste Data Here - Export'!BC217="ICH","Not applicable",IF(OR('Paste Data Here - Export'!BC217="O",'Paste Data Here - Export'!BC217="MAC"),"Not achieved",""))))))</f>
        <v/>
      </c>
      <c r="N217" s="142" t="str">
        <f>IF(B217="","",IF(OR('Paste Data Here - Export'!GN217="PERS",'Paste Data Here - Export'!GN217="TELEM"),'Paste Data Here - Export'!GK217,IF('Paste Data Here - Export'!GO217="","Not seen in person",'Paste Data Here - Export'!GO217)))</f>
        <v/>
      </c>
      <c r="O217" s="125" t="str">
        <f t="shared" si="40"/>
        <v/>
      </c>
      <c r="P217" s="126" t="str">
        <f t="shared" si="41"/>
        <v/>
      </c>
      <c r="Q217" s="95" t="str">
        <f>IF('Paste Data Here - Export'!CR217=TRUE, "Not imaged",IF('Paste Data Here - Export'!AR217="Y","Inpatient stroke",IF('Paste Data Here - Export'!BA217="","",IF('Paste Data Here - Export'!CR217="TRUE","",1440*('Paste Data Here - Export'!CP217-'Paste Data Here - Export'!BA217)))))</f>
        <v/>
      </c>
      <c r="R217" s="95" t="str">
        <f>IF('Paste Data Here - Export'!CR217=TRUE,"Not imaged",IF(OR(C217="",'Paste Data Here - Export'!CP217=""),"",1440*('Paste Data Here - Export'!CP217-C217)))</f>
        <v/>
      </c>
      <c r="S217" s="93" t="str">
        <f>IF(R217&lt;60.5,"Yes",IF('Paste Data Here - Export'!C217="","","No"))</f>
        <v/>
      </c>
      <c r="T217" s="93" t="str">
        <f t="shared" si="33"/>
        <v/>
      </c>
      <c r="U217" s="94" t="str">
        <f>IF(OR(C217="",'Paste Data Here - Export'!DF217=""),"",1440*('Paste Data Here - Export'!DF217-C217))</f>
        <v/>
      </c>
      <c r="V217" s="96" t="str">
        <f t="shared" si="42"/>
        <v/>
      </c>
      <c r="W217" s="97" t="str">
        <f>IF(B217="","",IF('Paste Data Here - Export'!KI217=TRUE,"Yes",IF('Paste Data Here - Export'!L217="","No","Yes")))</f>
        <v/>
      </c>
      <c r="X217" s="98" t="str">
        <f>IF(E217="Yes","6 Month Transfer",IF(AND(W217="Yes",'Paste Data Here - Export'!KM217="D"),"No",IF('Patient level info'!W217="Yes","Yes","")))</f>
        <v/>
      </c>
      <c r="Y217" s="91" t="str">
        <f t="shared" si="34"/>
        <v/>
      </c>
      <c r="Z217" s="99" t="str">
        <f>IF('Paste Data Here - Export'!KQ217="","",IF('Paste Data Here - Export'!KO217="","",'Paste Data Here - Export'!KN217-'Paste Data Here - Export'!KQ217))</f>
        <v/>
      </c>
      <c r="AA217" s="91" t="str">
        <f>IF(AND(W217="Yes",'Paste Data Here - Export'!KM217="D",'Paste Data Here - Export'!KO217="Y"),'Paste Data Here - Export'!KN217+'Patient level info'!AA$3,IF(AND(W217="Yes",'Paste Data Here - Export'!KM217="D",Z217&lt;0),'Paste Data Here - Export'!KQ217,IF(AND(W217="Yes",'Paste Data Here - Export'!KM217="D"),'Paste Data Here - Export'!KN217,IF(X217="Yes",'Paste Data Here - Export'!KS217,""))))</f>
        <v/>
      </c>
      <c r="AB217" s="100" t="str">
        <f>IF(W217="No","",IF('Paste Data Here - Export'!HS217="","",IF('Paste Data Here - Export'!KO217="Y",'Patient level info'!AA217-'Paste Data Here - Export'!HS217,'Paste Data Here - Export'!KQ217-'Paste Data Here - Export'!HS217)))</f>
        <v/>
      </c>
      <c r="AC217" s="100" t="str">
        <f>IF(E217="Yes","",IF(BPT!C217="Record transferred to this team",AA217-C217-(1/6),""))</f>
        <v/>
      </c>
      <c r="AD217" s="100" t="str">
        <f t="shared" si="35"/>
        <v/>
      </c>
      <c r="AE217" s="100" t="str">
        <f t="shared" si="43"/>
        <v/>
      </c>
      <c r="AF217" s="101" t="str">
        <f>IF(AE217="","",IF(Y217="Died same day","Died same day as arrival",IF(AB217="","Did not stay on SU",IF('Paste Data Here - Export'!HR217="ICH","ICU/CCU/HDU",IF(AB217&gt;AE217,100,100*AB217/AE217)))))</f>
        <v/>
      </c>
      <c r="AG217" s="82" t="str">
        <f>IF(E217="Yes","6 Month Transfer",IF(W217="No","Not locked to discharge/transfer",IF(AF217="Did not stay on SU","Not achieved as did not stay on SU",IF('Patient level info'!A217="","",IF(AND(A217=B217,M217="Achieved",P217="Achieved",AF217&gt;=90,AF217&lt;&gt;"Died same day as arrival"),"Achieved",IF(AND(A217&lt;&gt;B217,AF217&gt;=90,M217="Achieved",P217="Achieved"),"Not directly admitted by this team, but achieved criteria at previous team, and achieved 90% of stay on SU whilst at this team",IF(AF217="ICU/CCU/HDU","Admitted to ICU/CCU/HDU",IF(AF217="Died same day as arrival",AF217,IF(AND(AF217&lt;90,M217="Not achieved",P217="Not achieved"),"Not achieved as not direct to SU within 4h, not seen by a consultant within 14h, and less than 90% of stay on SU",IF(AND(AF217&lt;90,M217="Not achieved",P217="Achieved"),"Not achieved as not direct to SU within 4h and less than 90% of stay on SU",IF(AND(AF217&lt;90,M217="Achieved",P217="Not achieved"),"Not achieved as not seen by a consultant within 14h and less than 90% of stay on SU",IF(AND(AF217&gt;=90,M217="Not achieved",P217="Not achieved"),"Not achieved as not direct to SU within 4h and not seen by a consultant within 14h",IF(AND(AF217&gt;=90,M217="Achieved",P217="Not achieved"),"Not achieved as not seen by a consultant within 14h",IF(AF217&lt;90,"Not achieved as less than 90% of stay on SU","Not achieved as not direct to SU within 4h"))))))))))))))</f>
        <v/>
      </c>
    </row>
    <row r="218" spans="1:33" ht="15" customHeight="1" x14ac:dyDescent="0.25">
      <c r="A218" s="89" t="str">
        <f>IF('Paste Data Here - Export'!A218="","",'Paste Data Here - Export'!A218)</f>
        <v/>
      </c>
      <c r="B218" s="90" t="str">
        <f>IF('Paste Data Here - Export'!B218="","",'Paste Data Here - Export'!B218)</f>
        <v/>
      </c>
      <c r="C218" s="91" t="str">
        <f>IF('Paste Data Here - Export'!AR218="Y",'Paste Data Here - Export'!AS218,IF('Paste Data Here - Export'!C218="","",'Paste Data Here - Export'!BA218))</f>
        <v/>
      </c>
      <c r="D218" s="103" t="str">
        <f>IF(B218="","",IF('Paste Data Here - Export'!A218 ='Paste Data Here - Export'!B218, "Yes", "No"))</f>
        <v/>
      </c>
      <c r="E218" s="103" t="str">
        <f>IF(A218="","",IF(AND('Paste Data Here - Export'!P218="",'Paste Data Here - Export'!Q218&lt;&gt;""),"Yes","No"))</f>
        <v/>
      </c>
      <c r="F218" s="104" t="str">
        <f>IF('Paste Data Here - Export'!A218='Paste Data Here - Export'!B218,C218,IF(W218="No","",IF(E218="Yes","6 Month Transfer",'Paste Data Here - Export'!HP218)))</f>
        <v/>
      </c>
      <c r="G218" s="92" t="str">
        <f>IF(B218="","",IF(OR('Paste Data Here - Export'!KB218="Y",'Paste Data Here - Export'!GE218="Y"),"Yes","No"))</f>
        <v/>
      </c>
      <c r="H218" s="93" t="str">
        <f t="shared" si="36"/>
        <v/>
      </c>
      <c r="I218" s="93" t="str">
        <f t="shared" si="37"/>
        <v/>
      </c>
      <c r="J218" s="93" t="str">
        <f t="shared" si="38"/>
        <v/>
      </c>
      <c r="K218" s="125" t="str">
        <f>IF(OR(C218="",'Paste Data Here - Export'!BD218=""),"",1440*('Paste Data Here - Export'!BD218-C218))</f>
        <v/>
      </c>
      <c r="L218" s="93" t="str">
        <f t="shared" si="39"/>
        <v/>
      </c>
      <c r="M218" s="93" t="str">
        <f>IF(AND(L218="Yes",'Paste Data Here - Export'!BC218="SU",'Paste Data Here - Export'!EJ218&lt;&gt;"Y"),"Achieved",IF('Paste Data Here - Export'!EJ218="Y","Not applicable",(IF(AND('Patient level info'!L218="No",'Paste Data Here - Export'!BC218="SU"),"Not achieved",IF('Paste Data Here - Export'!BC218="ICH","Not applicable",IF(OR('Paste Data Here - Export'!BC218="O",'Paste Data Here - Export'!BC218="MAC"),"Not achieved",""))))))</f>
        <v/>
      </c>
      <c r="N218" s="142" t="str">
        <f>IF(B218="","",IF(OR('Paste Data Here - Export'!GN218="PERS",'Paste Data Here - Export'!GN218="TELEM"),'Paste Data Here - Export'!GK218,IF('Paste Data Here - Export'!GO218="","Not seen in person",'Paste Data Here - Export'!GO218)))</f>
        <v/>
      </c>
      <c r="O218" s="125" t="str">
        <f t="shared" si="40"/>
        <v/>
      </c>
      <c r="P218" s="126" t="str">
        <f t="shared" si="41"/>
        <v/>
      </c>
      <c r="Q218" s="95" t="str">
        <f>IF('Paste Data Here - Export'!CR218=TRUE, "Not imaged",IF('Paste Data Here - Export'!AR218="Y","Inpatient stroke",IF('Paste Data Here - Export'!BA218="","",IF('Paste Data Here - Export'!CR218="TRUE","",1440*('Paste Data Here - Export'!CP218-'Paste Data Here - Export'!BA218)))))</f>
        <v/>
      </c>
      <c r="R218" s="95" t="str">
        <f>IF('Paste Data Here - Export'!CR218=TRUE,"Not imaged",IF(OR(C218="",'Paste Data Here - Export'!CP218=""),"",1440*('Paste Data Here - Export'!CP218-C218)))</f>
        <v/>
      </c>
      <c r="S218" s="93" t="str">
        <f>IF(R218&lt;60.5,"Yes",IF('Paste Data Here - Export'!C218="","","No"))</f>
        <v/>
      </c>
      <c r="T218" s="93" t="str">
        <f t="shared" si="33"/>
        <v/>
      </c>
      <c r="U218" s="94" t="str">
        <f>IF(OR(C218="",'Paste Data Here - Export'!DF218=""),"",1440*('Paste Data Here - Export'!DF218-C218))</f>
        <v/>
      </c>
      <c r="V218" s="96" t="str">
        <f t="shared" si="42"/>
        <v/>
      </c>
      <c r="W218" s="97" t="str">
        <f>IF(B218="","",IF('Paste Data Here - Export'!KI218=TRUE,"Yes",IF('Paste Data Here - Export'!L218="","No","Yes")))</f>
        <v/>
      </c>
      <c r="X218" s="98" t="str">
        <f>IF(E218="Yes","6 Month Transfer",IF(AND(W218="Yes",'Paste Data Here - Export'!KM218="D"),"No",IF('Patient level info'!W218="Yes","Yes","")))</f>
        <v/>
      </c>
      <c r="Y218" s="91" t="str">
        <f t="shared" si="34"/>
        <v/>
      </c>
      <c r="Z218" s="99" t="str">
        <f>IF('Paste Data Here - Export'!KQ218="","",IF('Paste Data Here - Export'!KO218="","",'Paste Data Here - Export'!KN218-'Paste Data Here - Export'!KQ218))</f>
        <v/>
      </c>
      <c r="AA218" s="91" t="str">
        <f>IF(AND(W218="Yes",'Paste Data Here - Export'!KM218="D",'Paste Data Here - Export'!KO218="Y"),'Paste Data Here - Export'!KN218+'Patient level info'!AA$3,IF(AND(W218="Yes",'Paste Data Here - Export'!KM218="D",Z218&lt;0),'Paste Data Here - Export'!KQ218,IF(AND(W218="Yes",'Paste Data Here - Export'!KM218="D"),'Paste Data Here - Export'!KN218,IF(X218="Yes",'Paste Data Here - Export'!KS218,""))))</f>
        <v/>
      </c>
      <c r="AB218" s="100" t="str">
        <f>IF(W218="No","",IF('Paste Data Here - Export'!HS218="","",IF('Paste Data Here - Export'!KO218="Y",'Patient level info'!AA218-'Paste Data Here - Export'!HS218,'Paste Data Here - Export'!KQ218-'Paste Data Here - Export'!HS218)))</f>
        <v/>
      </c>
      <c r="AC218" s="100" t="str">
        <f>IF(E218="Yes","",IF(BPT!C218="Record transferred to this team",AA218-C218-(1/6),""))</f>
        <v/>
      </c>
      <c r="AD218" s="100" t="str">
        <f t="shared" si="35"/>
        <v/>
      </c>
      <c r="AE218" s="100" t="str">
        <f t="shared" si="43"/>
        <v/>
      </c>
      <c r="AF218" s="101" t="str">
        <f>IF(AE218="","",IF(Y218="Died same day","Died same day as arrival",IF(AB218="","Did not stay on SU",IF('Paste Data Here - Export'!HR218="ICH","ICU/CCU/HDU",IF(AB218&gt;AE218,100,100*AB218/AE218)))))</f>
        <v/>
      </c>
      <c r="AG218" s="82" t="str">
        <f>IF(E218="Yes","6 Month Transfer",IF(W218="No","Not locked to discharge/transfer",IF(AF218="Did not stay on SU","Not achieved as did not stay on SU",IF('Patient level info'!A218="","",IF(AND(A218=B218,M218="Achieved",P218="Achieved",AF218&gt;=90,AF218&lt;&gt;"Died same day as arrival"),"Achieved",IF(AND(A218&lt;&gt;B218,AF218&gt;=90,M218="Achieved",P218="Achieved"),"Not directly admitted by this team, but achieved criteria at previous team, and achieved 90% of stay on SU whilst at this team",IF(AF218="ICU/CCU/HDU","Admitted to ICU/CCU/HDU",IF(AF218="Died same day as arrival",AF218,IF(AND(AF218&lt;90,M218="Not achieved",P218="Not achieved"),"Not achieved as not direct to SU within 4h, not seen by a consultant within 14h, and less than 90% of stay on SU",IF(AND(AF218&lt;90,M218="Not achieved",P218="Achieved"),"Not achieved as not direct to SU within 4h and less than 90% of stay on SU",IF(AND(AF218&lt;90,M218="Achieved",P218="Not achieved"),"Not achieved as not seen by a consultant within 14h and less than 90% of stay on SU",IF(AND(AF218&gt;=90,M218="Not achieved",P218="Not achieved"),"Not achieved as not direct to SU within 4h and not seen by a consultant within 14h",IF(AND(AF218&gt;=90,M218="Achieved",P218="Not achieved"),"Not achieved as not seen by a consultant within 14h",IF(AF218&lt;90,"Not achieved as less than 90% of stay on SU","Not achieved as not direct to SU within 4h"))))))))))))))</f>
        <v/>
      </c>
    </row>
    <row r="219" spans="1:33" ht="15" customHeight="1" x14ac:dyDescent="0.25">
      <c r="A219" s="89" t="str">
        <f>IF('Paste Data Here - Export'!A219="","",'Paste Data Here - Export'!A219)</f>
        <v/>
      </c>
      <c r="B219" s="90" t="str">
        <f>IF('Paste Data Here - Export'!B219="","",'Paste Data Here - Export'!B219)</f>
        <v/>
      </c>
      <c r="C219" s="91" t="str">
        <f>IF('Paste Data Here - Export'!AR219="Y",'Paste Data Here - Export'!AS219,IF('Paste Data Here - Export'!C219="","",'Paste Data Here - Export'!BA219))</f>
        <v/>
      </c>
      <c r="D219" s="103" t="str">
        <f>IF(B219="","",IF('Paste Data Here - Export'!A219 ='Paste Data Here - Export'!B219, "Yes", "No"))</f>
        <v/>
      </c>
      <c r="E219" s="103" t="str">
        <f>IF(A219="","",IF(AND('Paste Data Here - Export'!P219="",'Paste Data Here - Export'!Q219&lt;&gt;""),"Yes","No"))</f>
        <v/>
      </c>
      <c r="F219" s="104" t="str">
        <f>IF('Paste Data Here - Export'!A219='Paste Data Here - Export'!B219,C219,IF(W219="No","",IF(E219="Yes","6 Month Transfer",'Paste Data Here - Export'!HP219)))</f>
        <v/>
      </c>
      <c r="G219" s="92" t="str">
        <f>IF(B219="","",IF(OR('Paste Data Here - Export'!KB219="Y",'Paste Data Here - Export'!GE219="Y"),"Yes","No"))</f>
        <v/>
      </c>
      <c r="H219" s="93" t="str">
        <f t="shared" si="36"/>
        <v/>
      </c>
      <c r="I219" s="93" t="str">
        <f t="shared" si="37"/>
        <v/>
      </c>
      <c r="J219" s="93" t="str">
        <f t="shared" si="38"/>
        <v/>
      </c>
      <c r="K219" s="125" t="str">
        <f>IF(OR(C219="",'Paste Data Here - Export'!BD219=""),"",1440*('Paste Data Here - Export'!BD219-C219))</f>
        <v/>
      </c>
      <c r="L219" s="93" t="str">
        <f t="shared" si="39"/>
        <v/>
      </c>
      <c r="M219" s="93" t="str">
        <f>IF(AND(L219="Yes",'Paste Data Here - Export'!BC219="SU",'Paste Data Here - Export'!EJ219&lt;&gt;"Y"),"Achieved",IF('Paste Data Here - Export'!EJ219="Y","Not applicable",(IF(AND('Patient level info'!L219="No",'Paste Data Here - Export'!BC219="SU"),"Not achieved",IF('Paste Data Here - Export'!BC219="ICH","Not applicable",IF(OR('Paste Data Here - Export'!BC219="O",'Paste Data Here - Export'!BC219="MAC"),"Not achieved",""))))))</f>
        <v/>
      </c>
      <c r="N219" s="142" t="str">
        <f>IF(B219="","",IF(OR('Paste Data Here - Export'!GN219="PERS",'Paste Data Here - Export'!GN219="TELEM"),'Paste Data Here - Export'!GK219,IF('Paste Data Here - Export'!GO219="","Not seen in person",'Paste Data Here - Export'!GO219)))</f>
        <v/>
      </c>
      <c r="O219" s="125" t="str">
        <f t="shared" si="40"/>
        <v/>
      </c>
      <c r="P219" s="126" t="str">
        <f t="shared" si="41"/>
        <v/>
      </c>
      <c r="Q219" s="95" t="str">
        <f>IF('Paste Data Here - Export'!CR219=TRUE, "Not imaged",IF('Paste Data Here - Export'!AR219="Y","Inpatient stroke",IF('Paste Data Here - Export'!BA219="","",IF('Paste Data Here - Export'!CR219="TRUE","",1440*('Paste Data Here - Export'!CP219-'Paste Data Here - Export'!BA219)))))</f>
        <v/>
      </c>
      <c r="R219" s="95" t="str">
        <f>IF('Paste Data Here - Export'!CR219=TRUE,"Not imaged",IF(OR(C219="",'Paste Data Here - Export'!CP219=""),"",1440*('Paste Data Here - Export'!CP219-C219)))</f>
        <v/>
      </c>
      <c r="S219" s="93" t="str">
        <f>IF(R219&lt;60.5,"Yes",IF('Paste Data Here - Export'!C219="","","No"))</f>
        <v/>
      </c>
      <c r="T219" s="93" t="str">
        <f t="shared" si="33"/>
        <v/>
      </c>
      <c r="U219" s="94" t="str">
        <f>IF(OR(C219="",'Paste Data Here - Export'!DF219=""),"",1440*('Paste Data Here - Export'!DF219-C219))</f>
        <v/>
      </c>
      <c r="V219" s="96" t="str">
        <f t="shared" si="42"/>
        <v/>
      </c>
      <c r="W219" s="97" t="str">
        <f>IF(B219="","",IF('Paste Data Here - Export'!KI219=TRUE,"Yes",IF('Paste Data Here - Export'!L219="","No","Yes")))</f>
        <v/>
      </c>
      <c r="X219" s="98" t="str">
        <f>IF(E219="Yes","6 Month Transfer",IF(AND(W219="Yes",'Paste Data Here - Export'!KM219="D"),"No",IF('Patient level info'!W219="Yes","Yes","")))</f>
        <v/>
      </c>
      <c r="Y219" s="91" t="str">
        <f t="shared" si="34"/>
        <v/>
      </c>
      <c r="Z219" s="99" t="str">
        <f>IF('Paste Data Here - Export'!KQ219="","",IF('Paste Data Here - Export'!KO219="","",'Paste Data Here - Export'!KN219-'Paste Data Here - Export'!KQ219))</f>
        <v/>
      </c>
      <c r="AA219" s="91" t="str">
        <f>IF(AND(W219="Yes",'Paste Data Here - Export'!KM219="D",'Paste Data Here - Export'!KO219="Y"),'Paste Data Here - Export'!KN219+'Patient level info'!AA$3,IF(AND(W219="Yes",'Paste Data Here - Export'!KM219="D",Z219&lt;0),'Paste Data Here - Export'!KQ219,IF(AND(W219="Yes",'Paste Data Here - Export'!KM219="D"),'Paste Data Here - Export'!KN219,IF(X219="Yes",'Paste Data Here - Export'!KS219,""))))</f>
        <v/>
      </c>
      <c r="AB219" s="100" t="str">
        <f>IF(W219="No","",IF('Paste Data Here - Export'!HS219="","",IF('Paste Data Here - Export'!KO219="Y",'Patient level info'!AA219-'Paste Data Here - Export'!HS219,'Paste Data Here - Export'!KQ219-'Paste Data Here - Export'!HS219)))</f>
        <v/>
      </c>
      <c r="AC219" s="100" t="str">
        <f>IF(E219="Yes","",IF(BPT!C219="Record transferred to this team",AA219-C219-(1/6),""))</f>
        <v/>
      </c>
      <c r="AD219" s="100" t="str">
        <f t="shared" si="35"/>
        <v/>
      </c>
      <c r="AE219" s="100" t="str">
        <f t="shared" si="43"/>
        <v/>
      </c>
      <c r="AF219" s="101" t="str">
        <f>IF(AE219="","",IF(Y219="Died same day","Died same day as arrival",IF(AB219="","Did not stay on SU",IF('Paste Data Here - Export'!HR219="ICH","ICU/CCU/HDU",IF(AB219&gt;AE219,100,100*AB219/AE219)))))</f>
        <v/>
      </c>
      <c r="AG219" s="82" t="str">
        <f>IF(E219="Yes","6 Month Transfer",IF(W219="No","Not locked to discharge/transfer",IF(AF219="Did not stay on SU","Not achieved as did not stay on SU",IF('Patient level info'!A219="","",IF(AND(A219=B219,M219="Achieved",P219="Achieved",AF219&gt;=90,AF219&lt;&gt;"Died same day as arrival"),"Achieved",IF(AND(A219&lt;&gt;B219,AF219&gt;=90,M219="Achieved",P219="Achieved"),"Not directly admitted by this team, but achieved criteria at previous team, and achieved 90% of stay on SU whilst at this team",IF(AF219="ICU/CCU/HDU","Admitted to ICU/CCU/HDU",IF(AF219="Died same day as arrival",AF219,IF(AND(AF219&lt;90,M219="Not achieved",P219="Not achieved"),"Not achieved as not direct to SU within 4h, not seen by a consultant within 14h, and less than 90% of stay on SU",IF(AND(AF219&lt;90,M219="Not achieved",P219="Achieved"),"Not achieved as not direct to SU within 4h and less than 90% of stay on SU",IF(AND(AF219&lt;90,M219="Achieved",P219="Not achieved"),"Not achieved as not seen by a consultant within 14h and less than 90% of stay on SU",IF(AND(AF219&gt;=90,M219="Not achieved",P219="Not achieved"),"Not achieved as not direct to SU within 4h and not seen by a consultant within 14h",IF(AND(AF219&gt;=90,M219="Achieved",P219="Not achieved"),"Not achieved as not seen by a consultant within 14h",IF(AF219&lt;90,"Not achieved as less than 90% of stay on SU","Not achieved as not direct to SU within 4h"))))))))))))))</f>
        <v/>
      </c>
    </row>
    <row r="220" spans="1:33" ht="15" customHeight="1" x14ac:dyDescent="0.25">
      <c r="A220" s="89" t="str">
        <f>IF('Paste Data Here - Export'!A220="","",'Paste Data Here - Export'!A220)</f>
        <v/>
      </c>
      <c r="B220" s="90" t="str">
        <f>IF('Paste Data Here - Export'!B220="","",'Paste Data Here - Export'!B220)</f>
        <v/>
      </c>
      <c r="C220" s="91" t="str">
        <f>IF('Paste Data Here - Export'!AR220="Y",'Paste Data Here - Export'!AS220,IF('Paste Data Here - Export'!C220="","",'Paste Data Here - Export'!BA220))</f>
        <v/>
      </c>
      <c r="D220" s="103" t="str">
        <f>IF(B220="","",IF('Paste Data Here - Export'!A220 ='Paste Data Here - Export'!B220, "Yes", "No"))</f>
        <v/>
      </c>
      <c r="E220" s="103" t="str">
        <f>IF(A220="","",IF(AND('Paste Data Here - Export'!P220="",'Paste Data Here - Export'!Q220&lt;&gt;""),"Yes","No"))</f>
        <v/>
      </c>
      <c r="F220" s="104" t="str">
        <f>IF('Paste Data Here - Export'!A220='Paste Data Here - Export'!B220,C220,IF(W220="No","",IF(E220="Yes","6 Month Transfer",'Paste Data Here - Export'!HP220)))</f>
        <v/>
      </c>
      <c r="G220" s="92" t="str">
        <f>IF(B220="","",IF(OR('Paste Data Here - Export'!KB220="Y",'Paste Data Here - Export'!GE220="Y"),"Yes","No"))</f>
        <v/>
      </c>
      <c r="H220" s="93" t="str">
        <f t="shared" si="36"/>
        <v/>
      </c>
      <c r="I220" s="93" t="str">
        <f t="shared" si="37"/>
        <v/>
      </c>
      <c r="J220" s="93" t="str">
        <f t="shared" si="38"/>
        <v/>
      </c>
      <c r="K220" s="125" t="str">
        <f>IF(OR(C220="",'Paste Data Here - Export'!BD220=""),"",1440*('Paste Data Here - Export'!BD220-C220))</f>
        <v/>
      </c>
      <c r="L220" s="93" t="str">
        <f t="shared" si="39"/>
        <v/>
      </c>
      <c r="M220" s="93" t="str">
        <f>IF(AND(L220="Yes",'Paste Data Here - Export'!BC220="SU",'Paste Data Here - Export'!EJ220&lt;&gt;"Y"),"Achieved",IF('Paste Data Here - Export'!EJ220="Y","Not applicable",(IF(AND('Patient level info'!L220="No",'Paste Data Here - Export'!BC220="SU"),"Not achieved",IF('Paste Data Here - Export'!BC220="ICH","Not applicable",IF(OR('Paste Data Here - Export'!BC220="O",'Paste Data Here - Export'!BC220="MAC"),"Not achieved",""))))))</f>
        <v/>
      </c>
      <c r="N220" s="142" t="str">
        <f>IF(B220="","",IF(OR('Paste Data Here - Export'!GN220="PERS",'Paste Data Here - Export'!GN220="TELEM"),'Paste Data Here - Export'!GK220,IF('Paste Data Here - Export'!GO220="","Not seen in person",'Paste Data Here - Export'!GO220)))</f>
        <v/>
      </c>
      <c r="O220" s="125" t="str">
        <f t="shared" si="40"/>
        <v/>
      </c>
      <c r="P220" s="126" t="str">
        <f t="shared" si="41"/>
        <v/>
      </c>
      <c r="Q220" s="95" t="str">
        <f>IF('Paste Data Here - Export'!CR220=TRUE, "Not imaged",IF('Paste Data Here - Export'!AR220="Y","Inpatient stroke",IF('Paste Data Here - Export'!BA220="","",IF('Paste Data Here - Export'!CR220="TRUE","",1440*('Paste Data Here - Export'!CP220-'Paste Data Here - Export'!BA220)))))</f>
        <v/>
      </c>
      <c r="R220" s="95" t="str">
        <f>IF('Paste Data Here - Export'!CR220=TRUE,"Not imaged",IF(OR(C220="",'Paste Data Here - Export'!CP220=""),"",1440*('Paste Data Here - Export'!CP220-C220)))</f>
        <v/>
      </c>
      <c r="S220" s="93" t="str">
        <f>IF(R220&lt;60.5,"Yes",IF('Paste Data Here - Export'!C220="","","No"))</f>
        <v/>
      </c>
      <c r="T220" s="93" t="str">
        <f t="shared" si="33"/>
        <v/>
      </c>
      <c r="U220" s="94" t="str">
        <f>IF(OR(C220="",'Paste Data Here - Export'!DF220=""),"",1440*('Paste Data Here - Export'!DF220-C220))</f>
        <v/>
      </c>
      <c r="V220" s="96" t="str">
        <f t="shared" si="42"/>
        <v/>
      </c>
      <c r="W220" s="97" t="str">
        <f>IF(B220="","",IF('Paste Data Here - Export'!KI220=TRUE,"Yes",IF('Paste Data Here - Export'!L220="","No","Yes")))</f>
        <v/>
      </c>
      <c r="X220" s="98" t="str">
        <f>IF(E220="Yes","6 Month Transfer",IF(AND(W220="Yes",'Paste Data Here - Export'!KM220="D"),"No",IF('Patient level info'!W220="Yes","Yes","")))</f>
        <v/>
      </c>
      <c r="Y220" s="91" t="str">
        <f t="shared" si="34"/>
        <v/>
      </c>
      <c r="Z220" s="99" t="str">
        <f>IF('Paste Data Here - Export'!KQ220="","",IF('Paste Data Here - Export'!KO220="","",'Paste Data Here - Export'!KN220-'Paste Data Here - Export'!KQ220))</f>
        <v/>
      </c>
      <c r="AA220" s="91" t="str">
        <f>IF(AND(W220="Yes",'Paste Data Here - Export'!KM220="D",'Paste Data Here - Export'!KO220="Y"),'Paste Data Here - Export'!KN220+'Patient level info'!AA$3,IF(AND(W220="Yes",'Paste Data Here - Export'!KM220="D",Z220&lt;0),'Paste Data Here - Export'!KQ220,IF(AND(W220="Yes",'Paste Data Here - Export'!KM220="D"),'Paste Data Here - Export'!KN220,IF(X220="Yes",'Paste Data Here - Export'!KS220,""))))</f>
        <v/>
      </c>
      <c r="AB220" s="100" t="str">
        <f>IF(W220="No","",IF('Paste Data Here - Export'!HS220="","",IF('Paste Data Here - Export'!KO220="Y",'Patient level info'!AA220-'Paste Data Here - Export'!HS220,'Paste Data Here - Export'!KQ220-'Paste Data Here - Export'!HS220)))</f>
        <v/>
      </c>
      <c r="AC220" s="100" t="str">
        <f>IF(E220="Yes","",IF(BPT!C220="Record transferred to this team",AA220-C220-(1/6),""))</f>
        <v/>
      </c>
      <c r="AD220" s="100" t="str">
        <f t="shared" si="35"/>
        <v/>
      </c>
      <c r="AE220" s="100" t="str">
        <f t="shared" si="43"/>
        <v/>
      </c>
      <c r="AF220" s="101" t="str">
        <f>IF(AE220="","",IF(Y220="Died same day","Died same day as arrival",IF(AB220="","Did not stay on SU",IF('Paste Data Here - Export'!HR220="ICH","ICU/CCU/HDU",IF(AB220&gt;AE220,100,100*AB220/AE220)))))</f>
        <v/>
      </c>
      <c r="AG220" s="82" t="str">
        <f>IF(E220="Yes","6 Month Transfer",IF(W220="No","Not locked to discharge/transfer",IF(AF220="Did not stay on SU","Not achieved as did not stay on SU",IF('Patient level info'!A220="","",IF(AND(A220=B220,M220="Achieved",P220="Achieved",AF220&gt;=90,AF220&lt;&gt;"Died same day as arrival"),"Achieved",IF(AND(A220&lt;&gt;B220,AF220&gt;=90,M220="Achieved",P220="Achieved"),"Not directly admitted by this team, but achieved criteria at previous team, and achieved 90% of stay on SU whilst at this team",IF(AF220="ICU/CCU/HDU","Admitted to ICU/CCU/HDU",IF(AF220="Died same day as arrival",AF220,IF(AND(AF220&lt;90,M220="Not achieved",P220="Not achieved"),"Not achieved as not direct to SU within 4h, not seen by a consultant within 14h, and less than 90% of stay on SU",IF(AND(AF220&lt;90,M220="Not achieved",P220="Achieved"),"Not achieved as not direct to SU within 4h and less than 90% of stay on SU",IF(AND(AF220&lt;90,M220="Achieved",P220="Not achieved"),"Not achieved as not seen by a consultant within 14h and less than 90% of stay on SU",IF(AND(AF220&gt;=90,M220="Not achieved",P220="Not achieved"),"Not achieved as not direct to SU within 4h and not seen by a consultant within 14h",IF(AND(AF220&gt;=90,M220="Achieved",P220="Not achieved"),"Not achieved as not seen by a consultant within 14h",IF(AF220&lt;90,"Not achieved as less than 90% of stay on SU","Not achieved as not direct to SU within 4h"))))))))))))))</f>
        <v/>
      </c>
    </row>
    <row r="221" spans="1:33" ht="15" customHeight="1" x14ac:dyDescent="0.25">
      <c r="A221" s="89" t="str">
        <f>IF('Paste Data Here - Export'!A221="","",'Paste Data Here - Export'!A221)</f>
        <v/>
      </c>
      <c r="B221" s="90" t="str">
        <f>IF('Paste Data Here - Export'!B221="","",'Paste Data Here - Export'!B221)</f>
        <v/>
      </c>
      <c r="C221" s="91" t="str">
        <f>IF('Paste Data Here - Export'!AR221="Y",'Paste Data Here - Export'!AS221,IF('Paste Data Here - Export'!C221="","",'Paste Data Here - Export'!BA221))</f>
        <v/>
      </c>
      <c r="D221" s="103" t="str">
        <f>IF(B221="","",IF('Paste Data Here - Export'!A221 ='Paste Data Here - Export'!B221, "Yes", "No"))</f>
        <v/>
      </c>
      <c r="E221" s="103" t="str">
        <f>IF(A221="","",IF(AND('Paste Data Here - Export'!P221="",'Paste Data Here - Export'!Q221&lt;&gt;""),"Yes","No"))</f>
        <v/>
      </c>
      <c r="F221" s="104" t="str">
        <f>IF('Paste Data Here - Export'!A221='Paste Data Here - Export'!B221,C221,IF(W221="No","",IF(E221="Yes","6 Month Transfer",'Paste Data Here - Export'!HP221)))</f>
        <v/>
      </c>
      <c r="G221" s="92" t="str">
        <f>IF(B221="","",IF(OR('Paste Data Here - Export'!KB221="Y",'Paste Data Here - Export'!GE221="Y"),"Yes","No"))</f>
        <v/>
      </c>
      <c r="H221" s="93" t="str">
        <f t="shared" si="36"/>
        <v/>
      </c>
      <c r="I221" s="93" t="str">
        <f t="shared" si="37"/>
        <v/>
      </c>
      <c r="J221" s="93" t="str">
        <f t="shared" si="38"/>
        <v/>
      </c>
      <c r="K221" s="125" t="str">
        <f>IF(OR(C221="",'Paste Data Here - Export'!BD221=""),"",1440*('Paste Data Here - Export'!BD221-C221))</f>
        <v/>
      </c>
      <c r="L221" s="93" t="str">
        <f t="shared" si="39"/>
        <v/>
      </c>
      <c r="M221" s="93" t="str">
        <f>IF(AND(L221="Yes",'Paste Data Here - Export'!BC221="SU",'Paste Data Here - Export'!EJ221&lt;&gt;"Y"),"Achieved",IF('Paste Data Here - Export'!EJ221="Y","Not applicable",(IF(AND('Patient level info'!L221="No",'Paste Data Here - Export'!BC221="SU"),"Not achieved",IF('Paste Data Here - Export'!BC221="ICH","Not applicable",IF(OR('Paste Data Here - Export'!BC221="O",'Paste Data Here - Export'!BC221="MAC"),"Not achieved",""))))))</f>
        <v/>
      </c>
      <c r="N221" s="142" t="str">
        <f>IF(B221="","",IF(OR('Paste Data Here - Export'!GN221="PERS",'Paste Data Here - Export'!GN221="TELEM"),'Paste Data Here - Export'!GK221,IF('Paste Data Here - Export'!GO221="","Not seen in person",'Paste Data Here - Export'!GO221)))</f>
        <v/>
      </c>
      <c r="O221" s="125" t="str">
        <f t="shared" si="40"/>
        <v/>
      </c>
      <c r="P221" s="126" t="str">
        <f t="shared" si="41"/>
        <v/>
      </c>
      <c r="Q221" s="95" t="str">
        <f>IF('Paste Data Here - Export'!CR221=TRUE, "Not imaged",IF('Paste Data Here - Export'!AR221="Y","Inpatient stroke",IF('Paste Data Here - Export'!BA221="","",IF('Paste Data Here - Export'!CR221="TRUE","",1440*('Paste Data Here - Export'!CP221-'Paste Data Here - Export'!BA221)))))</f>
        <v/>
      </c>
      <c r="R221" s="95" t="str">
        <f>IF('Paste Data Here - Export'!CR221=TRUE,"Not imaged",IF(OR(C221="",'Paste Data Here - Export'!CP221=""),"",1440*('Paste Data Here - Export'!CP221-C221)))</f>
        <v/>
      </c>
      <c r="S221" s="93" t="str">
        <f>IF(R221&lt;60.5,"Yes",IF('Paste Data Here - Export'!C221="","","No"))</f>
        <v/>
      </c>
      <c r="T221" s="93" t="str">
        <f t="shared" si="33"/>
        <v/>
      </c>
      <c r="U221" s="94" t="str">
        <f>IF(OR(C221="",'Paste Data Here - Export'!DF221=""),"",1440*('Paste Data Here - Export'!DF221-C221))</f>
        <v/>
      </c>
      <c r="V221" s="96" t="str">
        <f t="shared" si="42"/>
        <v/>
      </c>
      <c r="W221" s="97" t="str">
        <f>IF(B221="","",IF('Paste Data Here - Export'!KI221=TRUE,"Yes",IF('Paste Data Here - Export'!L221="","No","Yes")))</f>
        <v/>
      </c>
      <c r="X221" s="98" t="str">
        <f>IF(E221="Yes","6 Month Transfer",IF(AND(W221="Yes",'Paste Data Here - Export'!KM221="D"),"No",IF('Patient level info'!W221="Yes","Yes","")))</f>
        <v/>
      </c>
      <c r="Y221" s="91" t="str">
        <f t="shared" si="34"/>
        <v/>
      </c>
      <c r="Z221" s="99" t="str">
        <f>IF('Paste Data Here - Export'!KQ221="","",IF('Paste Data Here - Export'!KO221="","",'Paste Data Here - Export'!KN221-'Paste Data Here - Export'!KQ221))</f>
        <v/>
      </c>
      <c r="AA221" s="91" t="str">
        <f>IF(AND(W221="Yes",'Paste Data Here - Export'!KM221="D",'Paste Data Here - Export'!KO221="Y"),'Paste Data Here - Export'!KN221+'Patient level info'!AA$3,IF(AND(W221="Yes",'Paste Data Here - Export'!KM221="D",Z221&lt;0),'Paste Data Here - Export'!KQ221,IF(AND(W221="Yes",'Paste Data Here - Export'!KM221="D"),'Paste Data Here - Export'!KN221,IF(X221="Yes",'Paste Data Here - Export'!KS221,""))))</f>
        <v/>
      </c>
      <c r="AB221" s="100" t="str">
        <f>IF(W221="No","",IF('Paste Data Here - Export'!HS221="","",IF('Paste Data Here - Export'!KO221="Y",'Patient level info'!AA221-'Paste Data Here - Export'!HS221,'Paste Data Here - Export'!KQ221-'Paste Data Here - Export'!HS221)))</f>
        <v/>
      </c>
      <c r="AC221" s="100" t="str">
        <f>IF(E221="Yes","",IF(BPT!C221="Record transferred to this team",AA221-C221-(1/6),""))</f>
        <v/>
      </c>
      <c r="AD221" s="100" t="str">
        <f t="shared" si="35"/>
        <v/>
      </c>
      <c r="AE221" s="100" t="str">
        <f t="shared" si="43"/>
        <v/>
      </c>
      <c r="AF221" s="101" t="str">
        <f>IF(AE221="","",IF(Y221="Died same day","Died same day as arrival",IF(AB221="","Did not stay on SU",IF('Paste Data Here - Export'!HR221="ICH","ICU/CCU/HDU",IF(AB221&gt;AE221,100,100*AB221/AE221)))))</f>
        <v/>
      </c>
      <c r="AG221" s="82" t="str">
        <f>IF(E221="Yes","6 Month Transfer",IF(W221="No","Not locked to discharge/transfer",IF(AF221="Did not stay on SU","Not achieved as did not stay on SU",IF('Patient level info'!A221="","",IF(AND(A221=B221,M221="Achieved",P221="Achieved",AF221&gt;=90,AF221&lt;&gt;"Died same day as arrival"),"Achieved",IF(AND(A221&lt;&gt;B221,AF221&gt;=90,M221="Achieved",P221="Achieved"),"Not directly admitted by this team, but achieved criteria at previous team, and achieved 90% of stay on SU whilst at this team",IF(AF221="ICU/CCU/HDU","Admitted to ICU/CCU/HDU",IF(AF221="Died same day as arrival",AF221,IF(AND(AF221&lt;90,M221="Not achieved",P221="Not achieved"),"Not achieved as not direct to SU within 4h, not seen by a consultant within 14h, and less than 90% of stay on SU",IF(AND(AF221&lt;90,M221="Not achieved",P221="Achieved"),"Not achieved as not direct to SU within 4h and less than 90% of stay on SU",IF(AND(AF221&lt;90,M221="Achieved",P221="Not achieved"),"Not achieved as not seen by a consultant within 14h and less than 90% of stay on SU",IF(AND(AF221&gt;=90,M221="Not achieved",P221="Not achieved"),"Not achieved as not direct to SU within 4h and not seen by a consultant within 14h",IF(AND(AF221&gt;=90,M221="Achieved",P221="Not achieved"),"Not achieved as not seen by a consultant within 14h",IF(AF221&lt;90,"Not achieved as less than 90% of stay on SU","Not achieved as not direct to SU within 4h"))))))))))))))</f>
        <v/>
      </c>
    </row>
    <row r="222" spans="1:33" ht="15" customHeight="1" x14ac:dyDescent="0.25">
      <c r="A222" s="89" t="str">
        <f>IF('Paste Data Here - Export'!A222="","",'Paste Data Here - Export'!A222)</f>
        <v/>
      </c>
      <c r="B222" s="90" t="str">
        <f>IF('Paste Data Here - Export'!B222="","",'Paste Data Here - Export'!B222)</f>
        <v/>
      </c>
      <c r="C222" s="91" t="str">
        <f>IF('Paste Data Here - Export'!AR222="Y",'Paste Data Here - Export'!AS222,IF('Paste Data Here - Export'!C222="","",'Paste Data Here - Export'!BA222))</f>
        <v/>
      </c>
      <c r="D222" s="103" t="str">
        <f>IF(B222="","",IF('Paste Data Here - Export'!A222 ='Paste Data Here - Export'!B222, "Yes", "No"))</f>
        <v/>
      </c>
      <c r="E222" s="103" t="str">
        <f>IF(A222="","",IF(AND('Paste Data Here - Export'!P222="",'Paste Data Here - Export'!Q222&lt;&gt;""),"Yes","No"))</f>
        <v/>
      </c>
      <c r="F222" s="104" t="str">
        <f>IF('Paste Data Here - Export'!A222='Paste Data Here - Export'!B222,C222,IF(W222="No","",IF(E222="Yes","6 Month Transfer",'Paste Data Here - Export'!HP222)))</f>
        <v/>
      </c>
      <c r="G222" s="92" t="str">
        <f>IF(B222="","",IF(OR('Paste Data Here - Export'!KB222="Y",'Paste Data Here - Export'!GE222="Y"),"Yes","No"))</f>
        <v/>
      </c>
      <c r="H222" s="93" t="str">
        <f t="shared" si="36"/>
        <v/>
      </c>
      <c r="I222" s="93" t="str">
        <f t="shared" si="37"/>
        <v/>
      </c>
      <c r="J222" s="93" t="str">
        <f t="shared" si="38"/>
        <v/>
      </c>
      <c r="K222" s="125" t="str">
        <f>IF(OR(C222="",'Paste Data Here - Export'!BD222=""),"",1440*('Paste Data Here - Export'!BD222-C222))</f>
        <v/>
      </c>
      <c r="L222" s="93" t="str">
        <f t="shared" si="39"/>
        <v/>
      </c>
      <c r="M222" s="93" t="str">
        <f>IF(AND(L222="Yes",'Paste Data Here - Export'!BC222="SU",'Paste Data Here - Export'!EJ222&lt;&gt;"Y"),"Achieved",IF('Paste Data Here - Export'!EJ222="Y","Not applicable",(IF(AND('Patient level info'!L222="No",'Paste Data Here - Export'!BC222="SU"),"Not achieved",IF('Paste Data Here - Export'!BC222="ICH","Not applicable",IF(OR('Paste Data Here - Export'!BC222="O",'Paste Data Here - Export'!BC222="MAC"),"Not achieved",""))))))</f>
        <v/>
      </c>
      <c r="N222" s="142" t="str">
        <f>IF(B222="","",IF(OR('Paste Data Here - Export'!GN222="PERS",'Paste Data Here - Export'!GN222="TELEM"),'Paste Data Here - Export'!GK222,IF('Paste Data Here - Export'!GO222="","Not seen in person",'Paste Data Here - Export'!GO222)))</f>
        <v/>
      </c>
      <c r="O222" s="125" t="str">
        <f t="shared" si="40"/>
        <v/>
      </c>
      <c r="P222" s="126" t="str">
        <f t="shared" si="41"/>
        <v/>
      </c>
      <c r="Q222" s="95" t="str">
        <f>IF('Paste Data Here - Export'!CR222=TRUE, "Not imaged",IF('Paste Data Here - Export'!AR222="Y","Inpatient stroke",IF('Paste Data Here - Export'!BA222="","",IF('Paste Data Here - Export'!CR222="TRUE","",1440*('Paste Data Here - Export'!CP222-'Paste Data Here - Export'!BA222)))))</f>
        <v/>
      </c>
      <c r="R222" s="95" t="str">
        <f>IF('Paste Data Here - Export'!CR222=TRUE,"Not imaged",IF(OR(C222="",'Paste Data Here - Export'!CP222=""),"",1440*('Paste Data Here - Export'!CP222-C222)))</f>
        <v/>
      </c>
      <c r="S222" s="93" t="str">
        <f>IF(R222&lt;60.5,"Yes",IF('Paste Data Here - Export'!C222="","","No"))</f>
        <v/>
      </c>
      <c r="T222" s="93" t="str">
        <f t="shared" si="33"/>
        <v/>
      </c>
      <c r="U222" s="94" t="str">
        <f>IF(OR(C222="",'Paste Data Here - Export'!DF222=""),"",1440*('Paste Data Here - Export'!DF222-C222))</f>
        <v/>
      </c>
      <c r="V222" s="96" t="str">
        <f t="shared" si="42"/>
        <v/>
      </c>
      <c r="W222" s="97" t="str">
        <f>IF(B222="","",IF('Paste Data Here - Export'!KI222=TRUE,"Yes",IF('Paste Data Here - Export'!L222="","No","Yes")))</f>
        <v/>
      </c>
      <c r="X222" s="98" t="str">
        <f>IF(E222="Yes","6 Month Transfer",IF(AND(W222="Yes",'Paste Data Here - Export'!KM222="D"),"No",IF('Patient level info'!W222="Yes","Yes","")))</f>
        <v/>
      </c>
      <c r="Y222" s="91" t="str">
        <f t="shared" si="34"/>
        <v/>
      </c>
      <c r="Z222" s="99" t="str">
        <f>IF('Paste Data Here - Export'!KQ222="","",IF('Paste Data Here - Export'!KO222="","",'Paste Data Here - Export'!KN222-'Paste Data Here - Export'!KQ222))</f>
        <v/>
      </c>
      <c r="AA222" s="91" t="str">
        <f>IF(AND(W222="Yes",'Paste Data Here - Export'!KM222="D",'Paste Data Here - Export'!KO222="Y"),'Paste Data Here - Export'!KN222+'Patient level info'!AA$3,IF(AND(W222="Yes",'Paste Data Here - Export'!KM222="D",Z222&lt;0),'Paste Data Here - Export'!KQ222,IF(AND(W222="Yes",'Paste Data Here - Export'!KM222="D"),'Paste Data Here - Export'!KN222,IF(X222="Yes",'Paste Data Here - Export'!KS222,""))))</f>
        <v/>
      </c>
      <c r="AB222" s="100" t="str">
        <f>IF(W222="No","",IF('Paste Data Here - Export'!HS222="","",IF('Paste Data Here - Export'!KO222="Y",'Patient level info'!AA222-'Paste Data Here - Export'!HS222,'Paste Data Here - Export'!KQ222-'Paste Data Here - Export'!HS222)))</f>
        <v/>
      </c>
      <c r="AC222" s="100" t="str">
        <f>IF(E222="Yes","",IF(BPT!C222="Record transferred to this team",AA222-C222-(1/6),""))</f>
        <v/>
      </c>
      <c r="AD222" s="100" t="str">
        <f t="shared" si="35"/>
        <v/>
      </c>
      <c r="AE222" s="100" t="str">
        <f t="shared" si="43"/>
        <v/>
      </c>
      <c r="AF222" s="101" t="str">
        <f>IF(AE222="","",IF(Y222="Died same day","Died same day as arrival",IF(AB222="","Did not stay on SU",IF('Paste Data Here - Export'!HR222="ICH","ICU/CCU/HDU",IF(AB222&gt;AE222,100,100*AB222/AE222)))))</f>
        <v/>
      </c>
      <c r="AG222" s="82" t="str">
        <f>IF(E222="Yes","6 Month Transfer",IF(W222="No","Not locked to discharge/transfer",IF(AF222="Did not stay on SU","Not achieved as did not stay on SU",IF('Patient level info'!A222="","",IF(AND(A222=B222,M222="Achieved",P222="Achieved",AF222&gt;=90,AF222&lt;&gt;"Died same day as arrival"),"Achieved",IF(AND(A222&lt;&gt;B222,AF222&gt;=90,M222="Achieved",P222="Achieved"),"Not directly admitted by this team, but achieved criteria at previous team, and achieved 90% of stay on SU whilst at this team",IF(AF222="ICU/CCU/HDU","Admitted to ICU/CCU/HDU",IF(AF222="Died same day as arrival",AF222,IF(AND(AF222&lt;90,M222="Not achieved",P222="Not achieved"),"Not achieved as not direct to SU within 4h, not seen by a consultant within 14h, and less than 90% of stay on SU",IF(AND(AF222&lt;90,M222="Not achieved",P222="Achieved"),"Not achieved as not direct to SU within 4h and less than 90% of stay on SU",IF(AND(AF222&lt;90,M222="Achieved",P222="Not achieved"),"Not achieved as not seen by a consultant within 14h and less than 90% of stay on SU",IF(AND(AF222&gt;=90,M222="Not achieved",P222="Not achieved"),"Not achieved as not direct to SU within 4h and not seen by a consultant within 14h",IF(AND(AF222&gt;=90,M222="Achieved",P222="Not achieved"),"Not achieved as not seen by a consultant within 14h",IF(AF222&lt;90,"Not achieved as less than 90% of stay on SU","Not achieved as not direct to SU within 4h"))))))))))))))</f>
        <v/>
      </c>
    </row>
    <row r="223" spans="1:33" ht="15" customHeight="1" x14ac:dyDescent="0.25">
      <c r="A223" s="89" t="str">
        <f>IF('Paste Data Here - Export'!A223="","",'Paste Data Here - Export'!A223)</f>
        <v/>
      </c>
      <c r="B223" s="90" t="str">
        <f>IF('Paste Data Here - Export'!B223="","",'Paste Data Here - Export'!B223)</f>
        <v/>
      </c>
      <c r="C223" s="91" t="str">
        <f>IF('Paste Data Here - Export'!AR223="Y",'Paste Data Here - Export'!AS223,IF('Paste Data Here - Export'!C223="","",'Paste Data Here - Export'!BA223))</f>
        <v/>
      </c>
      <c r="D223" s="103" t="str">
        <f>IF(B223="","",IF('Paste Data Here - Export'!A223 ='Paste Data Here - Export'!B223, "Yes", "No"))</f>
        <v/>
      </c>
      <c r="E223" s="103" t="str">
        <f>IF(A223="","",IF(AND('Paste Data Here - Export'!P223="",'Paste Data Here - Export'!Q223&lt;&gt;""),"Yes","No"))</f>
        <v/>
      </c>
      <c r="F223" s="104" t="str">
        <f>IF('Paste Data Here - Export'!A223='Paste Data Here - Export'!B223,C223,IF(W223="No","",IF(E223="Yes","6 Month Transfer",'Paste Data Here - Export'!HP223)))</f>
        <v/>
      </c>
      <c r="G223" s="92" t="str">
        <f>IF(B223="","",IF(OR('Paste Data Here - Export'!KB223="Y",'Paste Data Here - Export'!GE223="Y"),"Yes","No"))</f>
        <v/>
      </c>
      <c r="H223" s="93" t="str">
        <f t="shared" si="36"/>
        <v/>
      </c>
      <c r="I223" s="93" t="str">
        <f t="shared" si="37"/>
        <v/>
      </c>
      <c r="J223" s="93" t="str">
        <f t="shared" si="38"/>
        <v/>
      </c>
      <c r="K223" s="125" t="str">
        <f>IF(OR(C223="",'Paste Data Here - Export'!BD223=""),"",1440*('Paste Data Here - Export'!BD223-C223))</f>
        <v/>
      </c>
      <c r="L223" s="93" t="str">
        <f t="shared" si="39"/>
        <v/>
      </c>
      <c r="M223" s="93" t="str">
        <f>IF(AND(L223="Yes",'Paste Data Here - Export'!BC223="SU",'Paste Data Here - Export'!EJ223&lt;&gt;"Y"),"Achieved",IF('Paste Data Here - Export'!EJ223="Y","Not applicable",(IF(AND('Patient level info'!L223="No",'Paste Data Here - Export'!BC223="SU"),"Not achieved",IF('Paste Data Here - Export'!BC223="ICH","Not applicable",IF(OR('Paste Data Here - Export'!BC223="O",'Paste Data Here - Export'!BC223="MAC"),"Not achieved",""))))))</f>
        <v/>
      </c>
      <c r="N223" s="142" t="str">
        <f>IF(B223="","",IF(OR('Paste Data Here - Export'!GN223="PERS",'Paste Data Here - Export'!GN223="TELEM"),'Paste Data Here - Export'!GK223,IF('Paste Data Here - Export'!GO223="","Not seen in person",'Paste Data Here - Export'!GO223)))</f>
        <v/>
      </c>
      <c r="O223" s="125" t="str">
        <f t="shared" si="40"/>
        <v/>
      </c>
      <c r="P223" s="126" t="str">
        <f t="shared" si="41"/>
        <v/>
      </c>
      <c r="Q223" s="95" t="str">
        <f>IF('Paste Data Here - Export'!CR223=TRUE, "Not imaged",IF('Paste Data Here - Export'!AR223="Y","Inpatient stroke",IF('Paste Data Here - Export'!BA223="","",IF('Paste Data Here - Export'!CR223="TRUE","",1440*('Paste Data Here - Export'!CP223-'Paste Data Here - Export'!BA223)))))</f>
        <v/>
      </c>
      <c r="R223" s="95" t="str">
        <f>IF('Paste Data Here - Export'!CR223=TRUE,"Not imaged",IF(OR(C223="",'Paste Data Here - Export'!CP223=""),"",1440*('Paste Data Here - Export'!CP223-C223)))</f>
        <v/>
      </c>
      <c r="S223" s="93" t="str">
        <f>IF(R223&lt;60.5,"Yes",IF('Paste Data Here - Export'!C223="","","No"))</f>
        <v/>
      </c>
      <c r="T223" s="93" t="str">
        <f t="shared" si="33"/>
        <v/>
      </c>
      <c r="U223" s="94" t="str">
        <f>IF(OR(C223="",'Paste Data Here - Export'!DF223=""),"",1440*('Paste Data Here - Export'!DF223-C223))</f>
        <v/>
      </c>
      <c r="V223" s="96" t="str">
        <f t="shared" si="42"/>
        <v/>
      </c>
      <c r="W223" s="97" t="str">
        <f>IF(B223="","",IF('Paste Data Here - Export'!KI223=TRUE,"Yes",IF('Paste Data Here - Export'!L223="","No","Yes")))</f>
        <v/>
      </c>
      <c r="X223" s="98" t="str">
        <f>IF(E223="Yes","6 Month Transfer",IF(AND(W223="Yes",'Paste Data Here - Export'!KM223="D"),"No",IF('Patient level info'!W223="Yes","Yes","")))</f>
        <v/>
      </c>
      <c r="Y223" s="91" t="str">
        <f t="shared" si="34"/>
        <v/>
      </c>
      <c r="Z223" s="99" t="str">
        <f>IF('Paste Data Here - Export'!KQ223="","",IF('Paste Data Here - Export'!KO223="","",'Paste Data Here - Export'!KN223-'Paste Data Here - Export'!KQ223))</f>
        <v/>
      </c>
      <c r="AA223" s="91" t="str">
        <f>IF(AND(W223="Yes",'Paste Data Here - Export'!KM223="D",'Paste Data Here - Export'!KO223="Y"),'Paste Data Here - Export'!KN223+'Patient level info'!AA$3,IF(AND(W223="Yes",'Paste Data Here - Export'!KM223="D",Z223&lt;0),'Paste Data Here - Export'!KQ223,IF(AND(W223="Yes",'Paste Data Here - Export'!KM223="D"),'Paste Data Here - Export'!KN223,IF(X223="Yes",'Paste Data Here - Export'!KS223,""))))</f>
        <v/>
      </c>
      <c r="AB223" s="100" t="str">
        <f>IF(W223="No","",IF('Paste Data Here - Export'!HS223="","",IF('Paste Data Here - Export'!KO223="Y",'Patient level info'!AA223-'Paste Data Here - Export'!HS223,'Paste Data Here - Export'!KQ223-'Paste Data Here - Export'!HS223)))</f>
        <v/>
      </c>
      <c r="AC223" s="100" t="str">
        <f>IF(E223="Yes","",IF(BPT!C223="Record transferred to this team",AA223-C223-(1/6),""))</f>
        <v/>
      </c>
      <c r="AD223" s="100" t="str">
        <f t="shared" si="35"/>
        <v/>
      </c>
      <c r="AE223" s="100" t="str">
        <f t="shared" si="43"/>
        <v/>
      </c>
      <c r="AF223" s="101" t="str">
        <f>IF(AE223="","",IF(Y223="Died same day","Died same day as arrival",IF(AB223="","Did not stay on SU",IF('Paste Data Here - Export'!HR223="ICH","ICU/CCU/HDU",IF(AB223&gt;AE223,100,100*AB223/AE223)))))</f>
        <v/>
      </c>
      <c r="AG223" s="82" t="str">
        <f>IF(E223="Yes","6 Month Transfer",IF(W223="No","Not locked to discharge/transfer",IF(AF223="Did not stay on SU","Not achieved as did not stay on SU",IF('Patient level info'!A223="","",IF(AND(A223=B223,M223="Achieved",P223="Achieved",AF223&gt;=90,AF223&lt;&gt;"Died same day as arrival"),"Achieved",IF(AND(A223&lt;&gt;B223,AF223&gt;=90,M223="Achieved",P223="Achieved"),"Not directly admitted by this team, but achieved criteria at previous team, and achieved 90% of stay on SU whilst at this team",IF(AF223="ICU/CCU/HDU","Admitted to ICU/CCU/HDU",IF(AF223="Died same day as arrival",AF223,IF(AND(AF223&lt;90,M223="Not achieved",P223="Not achieved"),"Not achieved as not direct to SU within 4h, not seen by a consultant within 14h, and less than 90% of stay on SU",IF(AND(AF223&lt;90,M223="Not achieved",P223="Achieved"),"Not achieved as not direct to SU within 4h and less than 90% of stay on SU",IF(AND(AF223&lt;90,M223="Achieved",P223="Not achieved"),"Not achieved as not seen by a consultant within 14h and less than 90% of stay on SU",IF(AND(AF223&gt;=90,M223="Not achieved",P223="Not achieved"),"Not achieved as not direct to SU within 4h and not seen by a consultant within 14h",IF(AND(AF223&gt;=90,M223="Achieved",P223="Not achieved"),"Not achieved as not seen by a consultant within 14h",IF(AF223&lt;90,"Not achieved as less than 90% of stay on SU","Not achieved as not direct to SU within 4h"))))))))))))))</f>
        <v/>
      </c>
    </row>
    <row r="224" spans="1:33" ht="15" customHeight="1" x14ac:dyDescent="0.25">
      <c r="A224" s="89" t="str">
        <f>IF('Paste Data Here - Export'!A224="","",'Paste Data Here - Export'!A224)</f>
        <v/>
      </c>
      <c r="B224" s="90" t="str">
        <f>IF('Paste Data Here - Export'!B224="","",'Paste Data Here - Export'!B224)</f>
        <v/>
      </c>
      <c r="C224" s="91" t="str">
        <f>IF('Paste Data Here - Export'!AR224="Y",'Paste Data Here - Export'!AS224,IF('Paste Data Here - Export'!C224="","",'Paste Data Here - Export'!BA224))</f>
        <v/>
      </c>
      <c r="D224" s="103" t="str">
        <f>IF(B224="","",IF('Paste Data Here - Export'!A224 ='Paste Data Here - Export'!B224, "Yes", "No"))</f>
        <v/>
      </c>
      <c r="E224" s="103" t="str">
        <f>IF(A224="","",IF(AND('Paste Data Here - Export'!P224="",'Paste Data Here - Export'!Q224&lt;&gt;""),"Yes","No"))</f>
        <v/>
      </c>
      <c r="F224" s="104" t="str">
        <f>IF('Paste Data Here - Export'!A224='Paste Data Here - Export'!B224,C224,IF(W224="No","",IF(E224="Yes","6 Month Transfer",'Paste Data Here - Export'!HP224)))</f>
        <v/>
      </c>
      <c r="G224" s="92" t="str">
        <f>IF(B224="","",IF(OR('Paste Data Here - Export'!KB224="Y",'Paste Data Here - Export'!GE224="Y"),"Yes","No"))</f>
        <v/>
      </c>
      <c r="H224" s="93" t="str">
        <f t="shared" si="36"/>
        <v/>
      </c>
      <c r="I224" s="93" t="str">
        <f t="shared" si="37"/>
        <v/>
      </c>
      <c r="J224" s="93" t="str">
        <f t="shared" si="38"/>
        <v/>
      </c>
      <c r="K224" s="125" t="str">
        <f>IF(OR(C224="",'Paste Data Here - Export'!BD224=""),"",1440*('Paste Data Here - Export'!BD224-C224))</f>
        <v/>
      </c>
      <c r="L224" s="93" t="str">
        <f t="shared" si="39"/>
        <v/>
      </c>
      <c r="M224" s="93" t="str">
        <f>IF(AND(L224="Yes",'Paste Data Here - Export'!BC224="SU",'Paste Data Here - Export'!EJ224&lt;&gt;"Y"),"Achieved",IF('Paste Data Here - Export'!EJ224="Y","Not applicable",(IF(AND('Patient level info'!L224="No",'Paste Data Here - Export'!BC224="SU"),"Not achieved",IF('Paste Data Here - Export'!BC224="ICH","Not applicable",IF(OR('Paste Data Here - Export'!BC224="O",'Paste Data Here - Export'!BC224="MAC"),"Not achieved",""))))))</f>
        <v/>
      </c>
      <c r="N224" s="142" t="str">
        <f>IF(B224="","",IF(OR('Paste Data Here - Export'!GN224="PERS",'Paste Data Here - Export'!GN224="TELEM"),'Paste Data Here - Export'!GK224,IF('Paste Data Here - Export'!GO224="","Not seen in person",'Paste Data Here - Export'!GO224)))</f>
        <v/>
      </c>
      <c r="O224" s="125" t="str">
        <f t="shared" si="40"/>
        <v/>
      </c>
      <c r="P224" s="126" t="str">
        <f t="shared" si="41"/>
        <v/>
      </c>
      <c r="Q224" s="95" t="str">
        <f>IF('Paste Data Here - Export'!CR224=TRUE, "Not imaged",IF('Paste Data Here - Export'!AR224="Y","Inpatient stroke",IF('Paste Data Here - Export'!BA224="","",IF('Paste Data Here - Export'!CR224="TRUE","",1440*('Paste Data Here - Export'!CP224-'Paste Data Here - Export'!BA224)))))</f>
        <v/>
      </c>
      <c r="R224" s="95" t="str">
        <f>IF('Paste Data Here - Export'!CR224=TRUE,"Not imaged",IF(OR(C224="",'Paste Data Here - Export'!CP224=""),"",1440*('Paste Data Here - Export'!CP224-C224)))</f>
        <v/>
      </c>
      <c r="S224" s="93" t="str">
        <f>IF(R224&lt;60.5,"Yes",IF('Paste Data Here - Export'!C224="","","No"))</f>
        <v/>
      </c>
      <c r="T224" s="93" t="str">
        <f t="shared" si="33"/>
        <v/>
      </c>
      <c r="U224" s="94" t="str">
        <f>IF(OR(C224="",'Paste Data Here - Export'!DF224=""),"",1440*('Paste Data Here - Export'!DF224-C224))</f>
        <v/>
      </c>
      <c r="V224" s="96" t="str">
        <f t="shared" si="42"/>
        <v/>
      </c>
      <c r="W224" s="97" t="str">
        <f>IF(B224="","",IF('Paste Data Here - Export'!KI224=TRUE,"Yes",IF('Paste Data Here - Export'!L224="","No","Yes")))</f>
        <v/>
      </c>
      <c r="X224" s="98" t="str">
        <f>IF(E224="Yes","6 Month Transfer",IF(AND(W224="Yes",'Paste Data Here - Export'!KM224="D"),"No",IF('Patient level info'!W224="Yes","Yes","")))</f>
        <v/>
      </c>
      <c r="Y224" s="91" t="str">
        <f t="shared" si="34"/>
        <v/>
      </c>
      <c r="Z224" s="99" t="str">
        <f>IF('Paste Data Here - Export'!KQ224="","",IF('Paste Data Here - Export'!KO224="","",'Paste Data Here - Export'!KN224-'Paste Data Here - Export'!KQ224))</f>
        <v/>
      </c>
      <c r="AA224" s="91" t="str">
        <f>IF(AND(W224="Yes",'Paste Data Here - Export'!KM224="D",'Paste Data Here - Export'!KO224="Y"),'Paste Data Here - Export'!KN224+'Patient level info'!AA$3,IF(AND(W224="Yes",'Paste Data Here - Export'!KM224="D",Z224&lt;0),'Paste Data Here - Export'!KQ224,IF(AND(W224="Yes",'Paste Data Here - Export'!KM224="D"),'Paste Data Here - Export'!KN224,IF(X224="Yes",'Paste Data Here - Export'!KS224,""))))</f>
        <v/>
      </c>
      <c r="AB224" s="100" t="str">
        <f>IF(W224="No","",IF('Paste Data Here - Export'!HS224="","",IF('Paste Data Here - Export'!KO224="Y",'Patient level info'!AA224-'Paste Data Here - Export'!HS224,'Paste Data Here - Export'!KQ224-'Paste Data Here - Export'!HS224)))</f>
        <v/>
      </c>
      <c r="AC224" s="100" t="str">
        <f>IF(E224="Yes","",IF(BPT!C224="Record transferred to this team",AA224-C224-(1/6),""))</f>
        <v/>
      </c>
      <c r="AD224" s="100" t="str">
        <f t="shared" si="35"/>
        <v/>
      </c>
      <c r="AE224" s="100" t="str">
        <f t="shared" si="43"/>
        <v/>
      </c>
      <c r="AF224" s="101" t="str">
        <f>IF(AE224="","",IF(Y224="Died same day","Died same day as arrival",IF(AB224="","Did not stay on SU",IF('Paste Data Here - Export'!HR224="ICH","ICU/CCU/HDU",IF(AB224&gt;AE224,100,100*AB224/AE224)))))</f>
        <v/>
      </c>
      <c r="AG224" s="82" t="str">
        <f>IF(E224="Yes","6 Month Transfer",IF(W224="No","Not locked to discharge/transfer",IF(AF224="Did not stay on SU","Not achieved as did not stay on SU",IF('Patient level info'!A224="","",IF(AND(A224=B224,M224="Achieved",P224="Achieved",AF224&gt;=90,AF224&lt;&gt;"Died same day as arrival"),"Achieved",IF(AND(A224&lt;&gt;B224,AF224&gt;=90,M224="Achieved",P224="Achieved"),"Not directly admitted by this team, but achieved criteria at previous team, and achieved 90% of stay on SU whilst at this team",IF(AF224="ICU/CCU/HDU","Admitted to ICU/CCU/HDU",IF(AF224="Died same day as arrival",AF224,IF(AND(AF224&lt;90,M224="Not achieved",P224="Not achieved"),"Not achieved as not direct to SU within 4h, not seen by a consultant within 14h, and less than 90% of stay on SU",IF(AND(AF224&lt;90,M224="Not achieved",P224="Achieved"),"Not achieved as not direct to SU within 4h and less than 90% of stay on SU",IF(AND(AF224&lt;90,M224="Achieved",P224="Not achieved"),"Not achieved as not seen by a consultant within 14h and less than 90% of stay on SU",IF(AND(AF224&gt;=90,M224="Not achieved",P224="Not achieved"),"Not achieved as not direct to SU within 4h and not seen by a consultant within 14h",IF(AND(AF224&gt;=90,M224="Achieved",P224="Not achieved"),"Not achieved as not seen by a consultant within 14h",IF(AF224&lt;90,"Not achieved as less than 90% of stay on SU","Not achieved as not direct to SU within 4h"))))))))))))))</f>
        <v/>
      </c>
    </row>
    <row r="225" spans="1:33" ht="15" customHeight="1" x14ac:dyDescent="0.25">
      <c r="A225" s="89" t="str">
        <f>IF('Paste Data Here - Export'!A225="","",'Paste Data Here - Export'!A225)</f>
        <v/>
      </c>
      <c r="B225" s="90" t="str">
        <f>IF('Paste Data Here - Export'!B225="","",'Paste Data Here - Export'!B225)</f>
        <v/>
      </c>
      <c r="C225" s="91" t="str">
        <f>IF('Paste Data Here - Export'!AR225="Y",'Paste Data Here - Export'!AS225,IF('Paste Data Here - Export'!C225="","",'Paste Data Here - Export'!BA225))</f>
        <v/>
      </c>
      <c r="D225" s="103" t="str">
        <f>IF(B225="","",IF('Paste Data Here - Export'!A225 ='Paste Data Here - Export'!B225, "Yes", "No"))</f>
        <v/>
      </c>
      <c r="E225" s="103" t="str">
        <f>IF(A225="","",IF(AND('Paste Data Here - Export'!P225="",'Paste Data Here - Export'!Q225&lt;&gt;""),"Yes","No"))</f>
        <v/>
      </c>
      <c r="F225" s="104" t="str">
        <f>IF('Paste Data Here - Export'!A225='Paste Data Here - Export'!B225,C225,IF(W225="No","",IF(E225="Yes","6 Month Transfer",'Paste Data Here - Export'!HP225)))</f>
        <v/>
      </c>
      <c r="G225" s="92" t="str">
        <f>IF(B225="","",IF(OR('Paste Data Here - Export'!KB225="Y",'Paste Data Here - Export'!GE225="Y"),"Yes","No"))</f>
        <v/>
      </c>
      <c r="H225" s="93" t="str">
        <f t="shared" si="36"/>
        <v/>
      </c>
      <c r="I225" s="93" t="str">
        <f t="shared" si="37"/>
        <v/>
      </c>
      <c r="J225" s="93" t="str">
        <f t="shared" si="38"/>
        <v/>
      </c>
      <c r="K225" s="125" t="str">
        <f>IF(OR(C225="",'Paste Data Here - Export'!BD225=""),"",1440*('Paste Data Here - Export'!BD225-C225))</f>
        <v/>
      </c>
      <c r="L225" s="93" t="str">
        <f t="shared" si="39"/>
        <v/>
      </c>
      <c r="M225" s="93" t="str">
        <f>IF(AND(L225="Yes",'Paste Data Here - Export'!BC225="SU",'Paste Data Here - Export'!EJ225&lt;&gt;"Y"),"Achieved",IF('Paste Data Here - Export'!EJ225="Y","Not applicable",(IF(AND('Patient level info'!L225="No",'Paste Data Here - Export'!BC225="SU"),"Not achieved",IF('Paste Data Here - Export'!BC225="ICH","Not applicable",IF(OR('Paste Data Here - Export'!BC225="O",'Paste Data Here - Export'!BC225="MAC"),"Not achieved",""))))))</f>
        <v/>
      </c>
      <c r="N225" s="142" t="str">
        <f>IF(B225="","",IF(OR('Paste Data Here - Export'!GN225="PERS",'Paste Data Here - Export'!GN225="TELEM"),'Paste Data Here - Export'!GK225,IF('Paste Data Here - Export'!GO225="","Not seen in person",'Paste Data Here - Export'!GO225)))</f>
        <v/>
      </c>
      <c r="O225" s="125" t="str">
        <f t="shared" si="40"/>
        <v/>
      </c>
      <c r="P225" s="126" t="str">
        <f t="shared" si="41"/>
        <v/>
      </c>
      <c r="Q225" s="95" t="str">
        <f>IF('Paste Data Here - Export'!CR225=TRUE, "Not imaged",IF('Paste Data Here - Export'!AR225="Y","Inpatient stroke",IF('Paste Data Here - Export'!BA225="","",IF('Paste Data Here - Export'!CR225="TRUE","",1440*('Paste Data Here - Export'!CP225-'Paste Data Here - Export'!BA225)))))</f>
        <v/>
      </c>
      <c r="R225" s="95" t="str">
        <f>IF('Paste Data Here - Export'!CR225=TRUE,"Not imaged",IF(OR(C225="",'Paste Data Here - Export'!CP225=""),"",1440*('Paste Data Here - Export'!CP225-C225)))</f>
        <v/>
      </c>
      <c r="S225" s="93" t="str">
        <f>IF(R225&lt;60.5,"Yes",IF('Paste Data Here - Export'!C225="","","No"))</f>
        <v/>
      </c>
      <c r="T225" s="93" t="str">
        <f t="shared" si="33"/>
        <v/>
      </c>
      <c r="U225" s="94" t="str">
        <f>IF(OR(C225="",'Paste Data Here - Export'!DF225=""),"",1440*('Paste Data Here - Export'!DF225-C225))</f>
        <v/>
      </c>
      <c r="V225" s="96" t="str">
        <f t="shared" si="42"/>
        <v/>
      </c>
      <c r="W225" s="97" t="str">
        <f>IF(B225="","",IF('Paste Data Here - Export'!KI225=TRUE,"Yes",IF('Paste Data Here - Export'!L225="","No","Yes")))</f>
        <v/>
      </c>
      <c r="X225" s="98" t="str">
        <f>IF(E225="Yes","6 Month Transfer",IF(AND(W225="Yes",'Paste Data Here - Export'!KM225="D"),"No",IF('Patient level info'!W225="Yes","Yes","")))</f>
        <v/>
      </c>
      <c r="Y225" s="91" t="str">
        <f t="shared" si="34"/>
        <v/>
      </c>
      <c r="Z225" s="99" t="str">
        <f>IF('Paste Data Here - Export'!KQ225="","",IF('Paste Data Here - Export'!KO225="","",'Paste Data Here - Export'!KN225-'Paste Data Here - Export'!KQ225))</f>
        <v/>
      </c>
      <c r="AA225" s="91" t="str">
        <f>IF(AND(W225="Yes",'Paste Data Here - Export'!KM225="D",'Paste Data Here - Export'!KO225="Y"),'Paste Data Here - Export'!KN225+'Patient level info'!AA$3,IF(AND(W225="Yes",'Paste Data Here - Export'!KM225="D",Z225&lt;0),'Paste Data Here - Export'!KQ225,IF(AND(W225="Yes",'Paste Data Here - Export'!KM225="D"),'Paste Data Here - Export'!KN225,IF(X225="Yes",'Paste Data Here - Export'!KS225,""))))</f>
        <v/>
      </c>
      <c r="AB225" s="100" t="str">
        <f>IF(W225="No","",IF('Paste Data Here - Export'!HS225="","",IF('Paste Data Here - Export'!KO225="Y",'Patient level info'!AA225-'Paste Data Here - Export'!HS225,'Paste Data Here - Export'!KQ225-'Paste Data Here - Export'!HS225)))</f>
        <v/>
      </c>
      <c r="AC225" s="100" t="str">
        <f>IF(E225="Yes","",IF(BPT!C225="Record transferred to this team",AA225-C225-(1/6),""))</f>
        <v/>
      </c>
      <c r="AD225" s="100" t="str">
        <f t="shared" si="35"/>
        <v/>
      </c>
      <c r="AE225" s="100" t="str">
        <f t="shared" si="43"/>
        <v/>
      </c>
      <c r="AF225" s="101" t="str">
        <f>IF(AE225="","",IF(Y225="Died same day","Died same day as arrival",IF(AB225="","Did not stay on SU",IF('Paste Data Here - Export'!HR225="ICH","ICU/CCU/HDU",IF(AB225&gt;AE225,100,100*AB225/AE225)))))</f>
        <v/>
      </c>
      <c r="AG225" s="82" t="str">
        <f>IF(E225="Yes","6 Month Transfer",IF(W225="No","Not locked to discharge/transfer",IF(AF225="Did not stay on SU","Not achieved as did not stay on SU",IF('Patient level info'!A225="","",IF(AND(A225=B225,M225="Achieved",P225="Achieved",AF225&gt;=90,AF225&lt;&gt;"Died same day as arrival"),"Achieved",IF(AND(A225&lt;&gt;B225,AF225&gt;=90,M225="Achieved",P225="Achieved"),"Not directly admitted by this team, but achieved criteria at previous team, and achieved 90% of stay on SU whilst at this team",IF(AF225="ICU/CCU/HDU","Admitted to ICU/CCU/HDU",IF(AF225="Died same day as arrival",AF225,IF(AND(AF225&lt;90,M225="Not achieved",P225="Not achieved"),"Not achieved as not direct to SU within 4h, not seen by a consultant within 14h, and less than 90% of stay on SU",IF(AND(AF225&lt;90,M225="Not achieved",P225="Achieved"),"Not achieved as not direct to SU within 4h and less than 90% of stay on SU",IF(AND(AF225&lt;90,M225="Achieved",P225="Not achieved"),"Not achieved as not seen by a consultant within 14h and less than 90% of stay on SU",IF(AND(AF225&gt;=90,M225="Not achieved",P225="Not achieved"),"Not achieved as not direct to SU within 4h and not seen by a consultant within 14h",IF(AND(AF225&gt;=90,M225="Achieved",P225="Not achieved"),"Not achieved as not seen by a consultant within 14h",IF(AF225&lt;90,"Not achieved as less than 90% of stay on SU","Not achieved as not direct to SU within 4h"))))))))))))))</f>
        <v/>
      </c>
    </row>
    <row r="226" spans="1:33" ht="15" customHeight="1" x14ac:dyDescent="0.25">
      <c r="A226" s="89" t="str">
        <f>IF('Paste Data Here - Export'!A226="","",'Paste Data Here - Export'!A226)</f>
        <v/>
      </c>
      <c r="B226" s="90" t="str">
        <f>IF('Paste Data Here - Export'!B226="","",'Paste Data Here - Export'!B226)</f>
        <v/>
      </c>
      <c r="C226" s="91" t="str">
        <f>IF('Paste Data Here - Export'!AR226="Y",'Paste Data Here - Export'!AS226,IF('Paste Data Here - Export'!C226="","",'Paste Data Here - Export'!BA226))</f>
        <v/>
      </c>
      <c r="D226" s="103" t="str">
        <f>IF(B226="","",IF('Paste Data Here - Export'!A226 ='Paste Data Here - Export'!B226, "Yes", "No"))</f>
        <v/>
      </c>
      <c r="E226" s="103" t="str">
        <f>IF(A226="","",IF(AND('Paste Data Here - Export'!P226="",'Paste Data Here - Export'!Q226&lt;&gt;""),"Yes","No"))</f>
        <v/>
      </c>
      <c r="F226" s="104" t="str">
        <f>IF('Paste Data Here - Export'!A226='Paste Data Here - Export'!B226,C226,IF(W226="No","",IF(E226="Yes","6 Month Transfer",'Paste Data Here - Export'!HP226)))</f>
        <v/>
      </c>
      <c r="G226" s="92" t="str">
        <f>IF(B226="","",IF(OR('Paste Data Here - Export'!KB226="Y",'Paste Data Here - Export'!GE226="Y"),"Yes","No"))</f>
        <v/>
      </c>
      <c r="H226" s="93" t="str">
        <f t="shared" si="36"/>
        <v/>
      </c>
      <c r="I226" s="93" t="str">
        <f t="shared" si="37"/>
        <v/>
      </c>
      <c r="J226" s="93" t="str">
        <f t="shared" si="38"/>
        <v/>
      </c>
      <c r="K226" s="125" t="str">
        <f>IF(OR(C226="",'Paste Data Here - Export'!BD226=""),"",1440*('Paste Data Here - Export'!BD226-C226))</f>
        <v/>
      </c>
      <c r="L226" s="93" t="str">
        <f t="shared" si="39"/>
        <v/>
      </c>
      <c r="M226" s="93" t="str">
        <f>IF(AND(L226="Yes",'Paste Data Here - Export'!BC226="SU",'Paste Data Here - Export'!EJ226&lt;&gt;"Y"),"Achieved",IF('Paste Data Here - Export'!EJ226="Y","Not applicable",(IF(AND('Patient level info'!L226="No",'Paste Data Here - Export'!BC226="SU"),"Not achieved",IF('Paste Data Here - Export'!BC226="ICH","Not applicable",IF(OR('Paste Data Here - Export'!BC226="O",'Paste Data Here - Export'!BC226="MAC"),"Not achieved",""))))))</f>
        <v/>
      </c>
      <c r="N226" s="142" t="str">
        <f>IF(B226="","",IF(OR('Paste Data Here - Export'!GN226="PERS",'Paste Data Here - Export'!GN226="TELEM"),'Paste Data Here - Export'!GK226,IF('Paste Data Here - Export'!GO226="","Not seen in person",'Paste Data Here - Export'!GO226)))</f>
        <v/>
      </c>
      <c r="O226" s="125" t="str">
        <f t="shared" si="40"/>
        <v/>
      </c>
      <c r="P226" s="126" t="str">
        <f t="shared" si="41"/>
        <v/>
      </c>
      <c r="Q226" s="95" t="str">
        <f>IF('Paste Data Here - Export'!CR226=TRUE, "Not imaged",IF('Paste Data Here - Export'!AR226="Y","Inpatient stroke",IF('Paste Data Here - Export'!BA226="","",IF('Paste Data Here - Export'!CR226="TRUE","",1440*('Paste Data Here - Export'!CP226-'Paste Data Here - Export'!BA226)))))</f>
        <v/>
      </c>
      <c r="R226" s="95" t="str">
        <f>IF('Paste Data Here - Export'!CR226=TRUE,"Not imaged",IF(OR(C226="",'Paste Data Here - Export'!CP226=""),"",1440*('Paste Data Here - Export'!CP226-C226)))</f>
        <v/>
      </c>
      <c r="S226" s="93" t="str">
        <f>IF(R226&lt;60.5,"Yes",IF('Paste Data Here - Export'!C226="","","No"))</f>
        <v/>
      </c>
      <c r="T226" s="93" t="str">
        <f t="shared" si="33"/>
        <v/>
      </c>
      <c r="U226" s="94" t="str">
        <f>IF(OR(C226="",'Paste Data Here - Export'!DF226=""),"",1440*('Paste Data Here - Export'!DF226-C226))</f>
        <v/>
      </c>
      <c r="V226" s="96" t="str">
        <f t="shared" si="42"/>
        <v/>
      </c>
      <c r="W226" s="97" t="str">
        <f>IF(B226="","",IF('Paste Data Here - Export'!KI226=TRUE,"Yes",IF('Paste Data Here - Export'!L226="","No","Yes")))</f>
        <v/>
      </c>
      <c r="X226" s="98" t="str">
        <f>IF(E226="Yes","6 Month Transfer",IF(AND(W226="Yes",'Paste Data Here - Export'!KM226="D"),"No",IF('Patient level info'!W226="Yes","Yes","")))</f>
        <v/>
      </c>
      <c r="Y226" s="91" t="str">
        <f t="shared" si="34"/>
        <v/>
      </c>
      <c r="Z226" s="99" t="str">
        <f>IF('Paste Data Here - Export'!KQ226="","",IF('Paste Data Here - Export'!KO226="","",'Paste Data Here - Export'!KN226-'Paste Data Here - Export'!KQ226))</f>
        <v/>
      </c>
      <c r="AA226" s="91" t="str">
        <f>IF(AND(W226="Yes",'Paste Data Here - Export'!KM226="D",'Paste Data Here - Export'!KO226="Y"),'Paste Data Here - Export'!KN226+'Patient level info'!AA$3,IF(AND(W226="Yes",'Paste Data Here - Export'!KM226="D",Z226&lt;0),'Paste Data Here - Export'!KQ226,IF(AND(W226="Yes",'Paste Data Here - Export'!KM226="D"),'Paste Data Here - Export'!KN226,IF(X226="Yes",'Paste Data Here - Export'!KS226,""))))</f>
        <v/>
      </c>
      <c r="AB226" s="100" t="str">
        <f>IF(W226="No","",IF('Paste Data Here - Export'!HS226="","",IF('Paste Data Here - Export'!KO226="Y",'Patient level info'!AA226-'Paste Data Here - Export'!HS226,'Paste Data Here - Export'!KQ226-'Paste Data Here - Export'!HS226)))</f>
        <v/>
      </c>
      <c r="AC226" s="100" t="str">
        <f>IF(E226="Yes","",IF(BPT!C226="Record transferred to this team",AA226-C226-(1/6),""))</f>
        <v/>
      </c>
      <c r="AD226" s="100" t="str">
        <f t="shared" si="35"/>
        <v/>
      </c>
      <c r="AE226" s="100" t="str">
        <f t="shared" si="43"/>
        <v/>
      </c>
      <c r="AF226" s="101" t="str">
        <f>IF(AE226="","",IF(Y226="Died same day","Died same day as arrival",IF(AB226="","Did not stay on SU",IF('Paste Data Here - Export'!HR226="ICH","ICU/CCU/HDU",IF(AB226&gt;AE226,100,100*AB226/AE226)))))</f>
        <v/>
      </c>
      <c r="AG226" s="82" t="str">
        <f>IF(E226="Yes","6 Month Transfer",IF(W226="No","Not locked to discharge/transfer",IF(AF226="Did not stay on SU","Not achieved as did not stay on SU",IF('Patient level info'!A226="","",IF(AND(A226=B226,M226="Achieved",P226="Achieved",AF226&gt;=90,AF226&lt;&gt;"Died same day as arrival"),"Achieved",IF(AND(A226&lt;&gt;B226,AF226&gt;=90,M226="Achieved",P226="Achieved"),"Not directly admitted by this team, but achieved criteria at previous team, and achieved 90% of stay on SU whilst at this team",IF(AF226="ICU/CCU/HDU","Admitted to ICU/CCU/HDU",IF(AF226="Died same day as arrival",AF226,IF(AND(AF226&lt;90,M226="Not achieved",P226="Not achieved"),"Not achieved as not direct to SU within 4h, not seen by a consultant within 14h, and less than 90% of stay on SU",IF(AND(AF226&lt;90,M226="Not achieved",P226="Achieved"),"Not achieved as not direct to SU within 4h and less than 90% of stay on SU",IF(AND(AF226&lt;90,M226="Achieved",P226="Not achieved"),"Not achieved as not seen by a consultant within 14h and less than 90% of stay on SU",IF(AND(AF226&gt;=90,M226="Not achieved",P226="Not achieved"),"Not achieved as not direct to SU within 4h and not seen by a consultant within 14h",IF(AND(AF226&gt;=90,M226="Achieved",P226="Not achieved"),"Not achieved as not seen by a consultant within 14h",IF(AF226&lt;90,"Not achieved as less than 90% of stay on SU","Not achieved as not direct to SU within 4h"))))))))))))))</f>
        <v/>
      </c>
    </row>
    <row r="227" spans="1:33" ht="15" customHeight="1" x14ac:dyDescent="0.25">
      <c r="A227" s="89" t="str">
        <f>IF('Paste Data Here - Export'!A227="","",'Paste Data Here - Export'!A227)</f>
        <v/>
      </c>
      <c r="B227" s="90" t="str">
        <f>IF('Paste Data Here - Export'!B227="","",'Paste Data Here - Export'!B227)</f>
        <v/>
      </c>
      <c r="C227" s="91" t="str">
        <f>IF('Paste Data Here - Export'!AR227="Y",'Paste Data Here - Export'!AS227,IF('Paste Data Here - Export'!C227="","",'Paste Data Here - Export'!BA227))</f>
        <v/>
      </c>
      <c r="D227" s="103" t="str">
        <f>IF(B227="","",IF('Paste Data Here - Export'!A227 ='Paste Data Here - Export'!B227, "Yes", "No"))</f>
        <v/>
      </c>
      <c r="E227" s="103" t="str">
        <f>IF(A227="","",IF(AND('Paste Data Here - Export'!P227="",'Paste Data Here - Export'!Q227&lt;&gt;""),"Yes","No"))</f>
        <v/>
      </c>
      <c r="F227" s="104" t="str">
        <f>IF('Paste Data Here - Export'!A227='Paste Data Here - Export'!B227,C227,IF(W227="No","",IF(E227="Yes","6 Month Transfer",'Paste Data Here - Export'!HP227)))</f>
        <v/>
      </c>
      <c r="G227" s="92" t="str">
        <f>IF(B227="","",IF(OR('Paste Data Here - Export'!KB227="Y",'Paste Data Here - Export'!GE227="Y"),"Yes","No"))</f>
        <v/>
      </c>
      <c r="H227" s="93" t="str">
        <f t="shared" si="36"/>
        <v/>
      </c>
      <c r="I227" s="93" t="str">
        <f t="shared" si="37"/>
        <v/>
      </c>
      <c r="J227" s="93" t="str">
        <f t="shared" si="38"/>
        <v/>
      </c>
      <c r="K227" s="125" t="str">
        <f>IF(OR(C227="",'Paste Data Here - Export'!BD227=""),"",1440*('Paste Data Here - Export'!BD227-C227))</f>
        <v/>
      </c>
      <c r="L227" s="93" t="str">
        <f t="shared" si="39"/>
        <v/>
      </c>
      <c r="M227" s="93" t="str">
        <f>IF(AND(L227="Yes",'Paste Data Here - Export'!BC227="SU",'Paste Data Here - Export'!EJ227&lt;&gt;"Y"),"Achieved",IF('Paste Data Here - Export'!EJ227="Y","Not applicable",(IF(AND('Patient level info'!L227="No",'Paste Data Here - Export'!BC227="SU"),"Not achieved",IF('Paste Data Here - Export'!BC227="ICH","Not applicable",IF(OR('Paste Data Here - Export'!BC227="O",'Paste Data Here - Export'!BC227="MAC"),"Not achieved",""))))))</f>
        <v/>
      </c>
      <c r="N227" s="142" t="str">
        <f>IF(B227="","",IF(OR('Paste Data Here - Export'!GN227="PERS",'Paste Data Here - Export'!GN227="TELEM"),'Paste Data Here - Export'!GK227,IF('Paste Data Here - Export'!GO227="","Not seen in person",'Paste Data Here - Export'!GO227)))</f>
        <v/>
      </c>
      <c r="O227" s="125" t="str">
        <f t="shared" si="40"/>
        <v/>
      </c>
      <c r="P227" s="126" t="str">
        <f t="shared" si="41"/>
        <v/>
      </c>
      <c r="Q227" s="95" t="str">
        <f>IF('Paste Data Here - Export'!CR227=TRUE, "Not imaged",IF('Paste Data Here - Export'!AR227="Y","Inpatient stroke",IF('Paste Data Here - Export'!BA227="","",IF('Paste Data Here - Export'!CR227="TRUE","",1440*('Paste Data Here - Export'!CP227-'Paste Data Here - Export'!BA227)))))</f>
        <v/>
      </c>
      <c r="R227" s="95" t="str">
        <f>IF('Paste Data Here - Export'!CR227=TRUE,"Not imaged",IF(OR(C227="",'Paste Data Here - Export'!CP227=""),"",1440*('Paste Data Here - Export'!CP227-C227)))</f>
        <v/>
      </c>
      <c r="S227" s="93" t="str">
        <f>IF(R227&lt;60.5,"Yes",IF('Paste Data Here - Export'!C227="","","No"))</f>
        <v/>
      </c>
      <c r="T227" s="93" t="str">
        <f t="shared" si="33"/>
        <v/>
      </c>
      <c r="U227" s="94" t="str">
        <f>IF(OR(C227="",'Paste Data Here - Export'!DF227=""),"",1440*('Paste Data Here - Export'!DF227-C227))</f>
        <v/>
      </c>
      <c r="V227" s="96" t="str">
        <f t="shared" si="42"/>
        <v/>
      </c>
      <c r="W227" s="97" t="str">
        <f>IF(B227="","",IF('Paste Data Here - Export'!KI227=TRUE,"Yes",IF('Paste Data Here - Export'!L227="","No","Yes")))</f>
        <v/>
      </c>
      <c r="X227" s="98" t="str">
        <f>IF(E227="Yes","6 Month Transfer",IF(AND(W227="Yes",'Paste Data Here - Export'!KM227="D"),"No",IF('Patient level info'!W227="Yes","Yes","")))</f>
        <v/>
      </c>
      <c r="Y227" s="91" t="str">
        <f t="shared" si="34"/>
        <v/>
      </c>
      <c r="Z227" s="99" t="str">
        <f>IF('Paste Data Here - Export'!KQ227="","",IF('Paste Data Here - Export'!KO227="","",'Paste Data Here - Export'!KN227-'Paste Data Here - Export'!KQ227))</f>
        <v/>
      </c>
      <c r="AA227" s="91" t="str">
        <f>IF(AND(W227="Yes",'Paste Data Here - Export'!KM227="D",'Paste Data Here - Export'!KO227="Y"),'Paste Data Here - Export'!KN227+'Patient level info'!AA$3,IF(AND(W227="Yes",'Paste Data Here - Export'!KM227="D",Z227&lt;0),'Paste Data Here - Export'!KQ227,IF(AND(W227="Yes",'Paste Data Here - Export'!KM227="D"),'Paste Data Here - Export'!KN227,IF(X227="Yes",'Paste Data Here - Export'!KS227,""))))</f>
        <v/>
      </c>
      <c r="AB227" s="100" t="str">
        <f>IF(W227="No","",IF('Paste Data Here - Export'!HS227="","",IF('Paste Data Here - Export'!KO227="Y",'Patient level info'!AA227-'Paste Data Here - Export'!HS227,'Paste Data Here - Export'!KQ227-'Paste Data Here - Export'!HS227)))</f>
        <v/>
      </c>
      <c r="AC227" s="100" t="str">
        <f>IF(E227="Yes","",IF(BPT!C227="Record transferred to this team",AA227-C227-(1/6),""))</f>
        <v/>
      </c>
      <c r="AD227" s="100" t="str">
        <f t="shared" si="35"/>
        <v/>
      </c>
      <c r="AE227" s="100" t="str">
        <f t="shared" si="43"/>
        <v/>
      </c>
      <c r="AF227" s="101" t="str">
        <f>IF(AE227="","",IF(Y227="Died same day","Died same day as arrival",IF(AB227="","Did not stay on SU",IF('Paste Data Here - Export'!HR227="ICH","ICU/CCU/HDU",IF(AB227&gt;AE227,100,100*AB227/AE227)))))</f>
        <v/>
      </c>
      <c r="AG227" s="82" t="str">
        <f>IF(E227="Yes","6 Month Transfer",IF(W227="No","Not locked to discharge/transfer",IF(AF227="Did not stay on SU","Not achieved as did not stay on SU",IF('Patient level info'!A227="","",IF(AND(A227=B227,M227="Achieved",P227="Achieved",AF227&gt;=90,AF227&lt;&gt;"Died same day as arrival"),"Achieved",IF(AND(A227&lt;&gt;B227,AF227&gt;=90,M227="Achieved",P227="Achieved"),"Not directly admitted by this team, but achieved criteria at previous team, and achieved 90% of stay on SU whilst at this team",IF(AF227="ICU/CCU/HDU","Admitted to ICU/CCU/HDU",IF(AF227="Died same day as arrival",AF227,IF(AND(AF227&lt;90,M227="Not achieved",P227="Not achieved"),"Not achieved as not direct to SU within 4h, not seen by a consultant within 14h, and less than 90% of stay on SU",IF(AND(AF227&lt;90,M227="Not achieved",P227="Achieved"),"Not achieved as not direct to SU within 4h and less than 90% of stay on SU",IF(AND(AF227&lt;90,M227="Achieved",P227="Not achieved"),"Not achieved as not seen by a consultant within 14h and less than 90% of stay on SU",IF(AND(AF227&gt;=90,M227="Not achieved",P227="Not achieved"),"Not achieved as not direct to SU within 4h and not seen by a consultant within 14h",IF(AND(AF227&gt;=90,M227="Achieved",P227="Not achieved"),"Not achieved as not seen by a consultant within 14h",IF(AF227&lt;90,"Not achieved as less than 90% of stay on SU","Not achieved as not direct to SU within 4h"))))))))))))))</f>
        <v/>
      </c>
    </row>
    <row r="228" spans="1:33" ht="15" customHeight="1" x14ac:dyDescent="0.25">
      <c r="A228" s="89" t="str">
        <f>IF('Paste Data Here - Export'!A228="","",'Paste Data Here - Export'!A228)</f>
        <v/>
      </c>
      <c r="B228" s="90" t="str">
        <f>IF('Paste Data Here - Export'!B228="","",'Paste Data Here - Export'!B228)</f>
        <v/>
      </c>
      <c r="C228" s="91" t="str">
        <f>IF('Paste Data Here - Export'!AR228="Y",'Paste Data Here - Export'!AS228,IF('Paste Data Here - Export'!C228="","",'Paste Data Here - Export'!BA228))</f>
        <v/>
      </c>
      <c r="D228" s="103" t="str">
        <f>IF(B228="","",IF('Paste Data Here - Export'!A228 ='Paste Data Here - Export'!B228, "Yes", "No"))</f>
        <v/>
      </c>
      <c r="E228" s="103" t="str">
        <f>IF(A228="","",IF(AND('Paste Data Here - Export'!P228="",'Paste Data Here - Export'!Q228&lt;&gt;""),"Yes","No"))</f>
        <v/>
      </c>
      <c r="F228" s="104" t="str">
        <f>IF('Paste Data Here - Export'!A228='Paste Data Here - Export'!B228,C228,IF(W228="No","",IF(E228="Yes","6 Month Transfer",'Paste Data Here - Export'!HP228)))</f>
        <v/>
      </c>
      <c r="G228" s="92" t="str">
        <f>IF(B228="","",IF(OR('Paste Data Here - Export'!KB228="Y",'Paste Data Here - Export'!GE228="Y"),"Yes","No"))</f>
        <v/>
      </c>
      <c r="H228" s="93" t="str">
        <f t="shared" si="36"/>
        <v/>
      </c>
      <c r="I228" s="93" t="str">
        <f t="shared" si="37"/>
        <v/>
      </c>
      <c r="J228" s="93" t="str">
        <f t="shared" si="38"/>
        <v/>
      </c>
      <c r="K228" s="125" t="str">
        <f>IF(OR(C228="",'Paste Data Here - Export'!BD228=""),"",1440*('Paste Data Here - Export'!BD228-C228))</f>
        <v/>
      </c>
      <c r="L228" s="93" t="str">
        <f t="shared" si="39"/>
        <v/>
      </c>
      <c r="M228" s="93" t="str">
        <f>IF(AND(L228="Yes",'Paste Data Here - Export'!BC228="SU",'Paste Data Here - Export'!EJ228&lt;&gt;"Y"),"Achieved",IF('Paste Data Here - Export'!EJ228="Y","Not applicable",(IF(AND('Patient level info'!L228="No",'Paste Data Here - Export'!BC228="SU"),"Not achieved",IF('Paste Data Here - Export'!BC228="ICH","Not applicable",IF(OR('Paste Data Here - Export'!BC228="O",'Paste Data Here - Export'!BC228="MAC"),"Not achieved",""))))))</f>
        <v/>
      </c>
      <c r="N228" s="142" t="str">
        <f>IF(B228="","",IF(OR('Paste Data Here - Export'!GN228="PERS",'Paste Data Here - Export'!GN228="TELEM"),'Paste Data Here - Export'!GK228,IF('Paste Data Here - Export'!GO228="","Not seen in person",'Paste Data Here - Export'!GO228)))</f>
        <v/>
      </c>
      <c r="O228" s="125" t="str">
        <f t="shared" si="40"/>
        <v/>
      </c>
      <c r="P228" s="126" t="str">
        <f t="shared" si="41"/>
        <v/>
      </c>
      <c r="Q228" s="95" t="str">
        <f>IF('Paste Data Here - Export'!CR228=TRUE, "Not imaged",IF('Paste Data Here - Export'!AR228="Y","Inpatient stroke",IF('Paste Data Here - Export'!BA228="","",IF('Paste Data Here - Export'!CR228="TRUE","",1440*('Paste Data Here - Export'!CP228-'Paste Data Here - Export'!BA228)))))</f>
        <v/>
      </c>
      <c r="R228" s="95" t="str">
        <f>IF('Paste Data Here - Export'!CR228=TRUE,"Not imaged",IF(OR(C228="",'Paste Data Here - Export'!CP228=""),"",1440*('Paste Data Here - Export'!CP228-C228)))</f>
        <v/>
      </c>
      <c r="S228" s="93" t="str">
        <f>IF(R228&lt;60.5,"Yes",IF('Paste Data Here - Export'!C228="","","No"))</f>
        <v/>
      </c>
      <c r="T228" s="93" t="str">
        <f t="shared" si="33"/>
        <v/>
      </c>
      <c r="U228" s="94" t="str">
        <f>IF(OR(C228="",'Paste Data Here - Export'!DF228=""),"",1440*('Paste Data Here - Export'!DF228-C228))</f>
        <v/>
      </c>
      <c r="V228" s="96" t="str">
        <f t="shared" si="42"/>
        <v/>
      </c>
      <c r="W228" s="97" t="str">
        <f>IF(B228="","",IF('Paste Data Here - Export'!KI228=TRUE,"Yes",IF('Paste Data Here - Export'!L228="","No","Yes")))</f>
        <v/>
      </c>
      <c r="X228" s="98" t="str">
        <f>IF(E228="Yes","6 Month Transfer",IF(AND(W228="Yes",'Paste Data Here - Export'!KM228="D"),"No",IF('Patient level info'!W228="Yes","Yes","")))</f>
        <v/>
      </c>
      <c r="Y228" s="91" t="str">
        <f t="shared" si="34"/>
        <v/>
      </c>
      <c r="Z228" s="99" t="str">
        <f>IF('Paste Data Here - Export'!KQ228="","",IF('Paste Data Here - Export'!KO228="","",'Paste Data Here - Export'!KN228-'Paste Data Here - Export'!KQ228))</f>
        <v/>
      </c>
      <c r="AA228" s="91" t="str">
        <f>IF(AND(W228="Yes",'Paste Data Here - Export'!KM228="D",'Paste Data Here - Export'!KO228="Y"),'Paste Data Here - Export'!KN228+'Patient level info'!AA$3,IF(AND(W228="Yes",'Paste Data Here - Export'!KM228="D",Z228&lt;0),'Paste Data Here - Export'!KQ228,IF(AND(W228="Yes",'Paste Data Here - Export'!KM228="D"),'Paste Data Here - Export'!KN228,IF(X228="Yes",'Paste Data Here - Export'!KS228,""))))</f>
        <v/>
      </c>
      <c r="AB228" s="100" t="str">
        <f>IF(W228="No","",IF('Paste Data Here - Export'!HS228="","",IF('Paste Data Here - Export'!KO228="Y",'Patient level info'!AA228-'Paste Data Here - Export'!HS228,'Paste Data Here - Export'!KQ228-'Paste Data Here - Export'!HS228)))</f>
        <v/>
      </c>
      <c r="AC228" s="100" t="str">
        <f>IF(E228="Yes","",IF(BPT!C228="Record transferred to this team",AA228-C228-(1/6),""))</f>
        <v/>
      </c>
      <c r="AD228" s="100" t="str">
        <f t="shared" si="35"/>
        <v/>
      </c>
      <c r="AE228" s="100" t="str">
        <f t="shared" si="43"/>
        <v/>
      </c>
      <c r="AF228" s="101" t="str">
        <f>IF(AE228="","",IF(Y228="Died same day","Died same day as arrival",IF(AB228="","Did not stay on SU",IF('Paste Data Here - Export'!HR228="ICH","ICU/CCU/HDU",IF(AB228&gt;AE228,100,100*AB228/AE228)))))</f>
        <v/>
      </c>
      <c r="AG228" s="82" t="str">
        <f>IF(E228="Yes","6 Month Transfer",IF(W228="No","Not locked to discharge/transfer",IF(AF228="Did not stay on SU","Not achieved as did not stay on SU",IF('Patient level info'!A228="","",IF(AND(A228=B228,M228="Achieved",P228="Achieved",AF228&gt;=90,AF228&lt;&gt;"Died same day as arrival"),"Achieved",IF(AND(A228&lt;&gt;B228,AF228&gt;=90,M228="Achieved",P228="Achieved"),"Not directly admitted by this team, but achieved criteria at previous team, and achieved 90% of stay on SU whilst at this team",IF(AF228="ICU/CCU/HDU","Admitted to ICU/CCU/HDU",IF(AF228="Died same day as arrival",AF228,IF(AND(AF228&lt;90,M228="Not achieved",P228="Not achieved"),"Not achieved as not direct to SU within 4h, not seen by a consultant within 14h, and less than 90% of stay on SU",IF(AND(AF228&lt;90,M228="Not achieved",P228="Achieved"),"Not achieved as not direct to SU within 4h and less than 90% of stay on SU",IF(AND(AF228&lt;90,M228="Achieved",P228="Not achieved"),"Not achieved as not seen by a consultant within 14h and less than 90% of stay on SU",IF(AND(AF228&gt;=90,M228="Not achieved",P228="Not achieved"),"Not achieved as not direct to SU within 4h and not seen by a consultant within 14h",IF(AND(AF228&gt;=90,M228="Achieved",P228="Not achieved"),"Not achieved as not seen by a consultant within 14h",IF(AF228&lt;90,"Not achieved as less than 90% of stay on SU","Not achieved as not direct to SU within 4h"))))))))))))))</f>
        <v/>
      </c>
    </row>
    <row r="229" spans="1:33" ht="15" customHeight="1" x14ac:dyDescent="0.25">
      <c r="A229" s="89" t="str">
        <f>IF('Paste Data Here - Export'!A229="","",'Paste Data Here - Export'!A229)</f>
        <v/>
      </c>
      <c r="B229" s="90" t="str">
        <f>IF('Paste Data Here - Export'!B229="","",'Paste Data Here - Export'!B229)</f>
        <v/>
      </c>
      <c r="C229" s="91" t="str">
        <f>IF('Paste Data Here - Export'!AR229="Y",'Paste Data Here - Export'!AS229,IF('Paste Data Here - Export'!C229="","",'Paste Data Here - Export'!BA229))</f>
        <v/>
      </c>
      <c r="D229" s="103" t="str">
        <f>IF(B229="","",IF('Paste Data Here - Export'!A229 ='Paste Data Here - Export'!B229, "Yes", "No"))</f>
        <v/>
      </c>
      <c r="E229" s="103" t="str">
        <f>IF(A229="","",IF(AND('Paste Data Here - Export'!P229="",'Paste Data Here - Export'!Q229&lt;&gt;""),"Yes","No"))</f>
        <v/>
      </c>
      <c r="F229" s="104" t="str">
        <f>IF('Paste Data Here - Export'!A229='Paste Data Here - Export'!B229,C229,IF(W229="No","",IF(E229="Yes","6 Month Transfer",'Paste Data Here - Export'!HP229)))</f>
        <v/>
      </c>
      <c r="G229" s="92" t="str">
        <f>IF(B229="","",IF(OR('Paste Data Here - Export'!KB229="Y",'Paste Data Here - Export'!GE229="Y"),"Yes","No"))</f>
        <v/>
      </c>
      <c r="H229" s="93" t="str">
        <f t="shared" si="36"/>
        <v/>
      </c>
      <c r="I229" s="93" t="str">
        <f t="shared" si="37"/>
        <v/>
      </c>
      <c r="J229" s="93" t="str">
        <f t="shared" si="38"/>
        <v/>
      </c>
      <c r="K229" s="125" t="str">
        <f>IF(OR(C229="",'Paste Data Here - Export'!BD229=""),"",1440*('Paste Data Here - Export'!BD229-C229))</f>
        <v/>
      </c>
      <c r="L229" s="93" t="str">
        <f t="shared" si="39"/>
        <v/>
      </c>
      <c r="M229" s="93" t="str">
        <f>IF(AND(L229="Yes",'Paste Data Here - Export'!BC229="SU",'Paste Data Here - Export'!EJ229&lt;&gt;"Y"),"Achieved",IF('Paste Data Here - Export'!EJ229="Y","Not applicable",(IF(AND('Patient level info'!L229="No",'Paste Data Here - Export'!BC229="SU"),"Not achieved",IF('Paste Data Here - Export'!BC229="ICH","Not applicable",IF(OR('Paste Data Here - Export'!BC229="O",'Paste Data Here - Export'!BC229="MAC"),"Not achieved",""))))))</f>
        <v/>
      </c>
      <c r="N229" s="142" t="str">
        <f>IF(B229="","",IF(OR('Paste Data Here - Export'!GN229="PERS",'Paste Data Here - Export'!GN229="TELEM"),'Paste Data Here - Export'!GK229,IF('Paste Data Here - Export'!GO229="","Not seen in person",'Paste Data Here - Export'!GO229)))</f>
        <v/>
      </c>
      <c r="O229" s="125" t="str">
        <f t="shared" si="40"/>
        <v/>
      </c>
      <c r="P229" s="126" t="str">
        <f t="shared" si="41"/>
        <v/>
      </c>
      <c r="Q229" s="95" t="str">
        <f>IF('Paste Data Here - Export'!CR229=TRUE, "Not imaged",IF('Paste Data Here - Export'!AR229="Y","Inpatient stroke",IF('Paste Data Here - Export'!BA229="","",IF('Paste Data Here - Export'!CR229="TRUE","",1440*('Paste Data Here - Export'!CP229-'Paste Data Here - Export'!BA229)))))</f>
        <v/>
      </c>
      <c r="R229" s="95" t="str">
        <f>IF('Paste Data Here - Export'!CR229=TRUE,"Not imaged",IF(OR(C229="",'Paste Data Here - Export'!CP229=""),"",1440*('Paste Data Here - Export'!CP229-C229)))</f>
        <v/>
      </c>
      <c r="S229" s="93" t="str">
        <f>IF(R229&lt;60.5,"Yes",IF('Paste Data Here - Export'!C229="","","No"))</f>
        <v/>
      </c>
      <c r="T229" s="93" t="str">
        <f t="shared" si="33"/>
        <v/>
      </c>
      <c r="U229" s="94" t="str">
        <f>IF(OR(C229="",'Paste Data Here - Export'!DF229=""),"",1440*('Paste Data Here - Export'!DF229-C229))</f>
        <v/>
      </c>
      <c r="V229" s="96" t="str">
        <f t="shared" si="42"/>
        <v/>
      </c>
      <c r="W229" s="97" t="str">
        <f>IF(B229="","",IF('Paste Data Here - Export'!KI229=TRUE,"Yes",IF('Paste Data Here - Export'!L229="","No","Yes")))</f>
        <v/>
      </c>
      <c r="X229" s="98" t="str">
        <f>IF(E229="Yes","6 Month Transfer",IF(AND(W229="Yes",'Paste Data Here - Export'!KM229="D"),"No",IF('Patient level info'!W229="Yes","Yes","")))</f>
        <v/>
      </c>
      <c r="Y229" s="91" t="str">
        <f t="shared" si="34"/>
        <v/>
      </c>
      <c r="Z229" s="99" t="str">
        <f>IF('Paste Data Here - Export'!KQ229="","",IF('Paste Data Here - Export'!KO229="","",'Paste Data Here - Export'!KN229-'Paste Data Here - Export'!KQ229))</f>
        <v/>
      </c>
      <c r="AA229" s="91" t="str">
        <f>IF(AND(W229="Yes",'Paste Data Here - Export'!KM229="D",'Paste Data Here - Export'!KO229="Y"),'Paste Data Here - Export'!KN229+'Patient level info'!AA$3,IF(AND(W229="Yes",'Paste Data Here - Export'!KM229="D",Z229&lt;0),'Paste Data Here - Export'!KQ229,IF(AND(W229="Yes",'Paste Data Here - Export'!KM229="D"),'Paste Data Here - Export'!KN229,IF(X229="Yes",'Paste Data Here - Export'!KS229,""))))</f>
        <v/>
      </c>
      <c r="AB229" s="100" t="str">
        <f>IF(W229="No","",IF('Paste Data Here - Export'!HS229="","",IF('Paste Data Here - Export'!KO229="Y",'Patient level info'!AA229-'Paste Data Here - Export'!HS229,'Paste Data Here - Export'!KQ229-'Paste Data Here - Export'!HS229)))</f>
        <v/>
      </c>
      <c r="AC229" s="100" t="str">
        <f>IF(E229="Yes","",IF(BPT!C229="Record transferred to this team",AA229-C229-(1/6),""))</f>
        <v/>
      </c>
      <c r="AD229" s="100" t="str">
        <f t="shared" si="35"/>
        <v/>
      </c>
      <c r="AE229" s="100" t="str">
        <f t="shared" si="43"/>
        <v/>
      </c>
      <c r="AF229" s="101" t="str">
        <f>IF(AE229="","",IF(Y229="Died same day","Died same day as arrival",IF(AB229="","Did not stay on SU",IF('Paste Data Here - Export'!HR229="ICH","ICU/CCU/HDU",IF(AB229&gt;AE229,100,100*AB229/AE229)))))</f>
        <v/>
      </c>
      <c r="AG229" s="82" t="str">
        <f>IF(E229="Yes","6 Month Transfer",IF(W229="No","Not locked to discharge/transfer",IF(AF229="Did not stay on SU","Not achieved as did not stay on SU",IF('Patient level info'!A229="","",IF(AND(A229=B229,M229="Achieved",P229="Achieved",AF229&gt;=90,AF229&lt;&gt;"Died same day as arrival"),"Achieved",IF(AND(A229&lt;&gt;B229,AF229&gt;=90,M229="Achieved",P229="Achieved"),"Not directly admitted by this team, but achieved criteria at previous team, and achieved 90% of stay on SU whilst at this team",IF(AF229="ICU/CCU/HDU","Admitted to ICU/CCU/HDU",IF(AF229="Died same day as arrival",AF229,IF(AND(AF229&lt;90,M229="Not achieved",P229="Not achieved"),"Not achieved as not direct to SU within 4h, not seen by a consultant within 14h, and less than 90% of stay on SU",IF(AND(AF229&lt;90,M229="Not achieved",P229="Achieved"),"Not achieved as not direct to SU within 4h and less than 90% of stay on SU",IF(AND(AF229&lt;90,M229="Achieved",P229="Not achieved"),"Not achieved as not seen by a consultant within 14h and less than 90% of stay on SU",IF(AND(AF229&gt;=90,M229="Not achieved",P229="Not achieved"),"Not achieved as not direct to SU within 4h and not seen by a consultant within 14h",IF(AND(AF229&gt;=90,M229="Achieved",P229="Not achieved"),"Not achieved as not seen by a consultant within 14h",IF(AF229&lt;90,"Not achieved as less than 90% of stay on SU","Not achieved as not direct to SU within 4h"))))))))))))))</f>
        <v/>
      </c>
    </row>
    <row r="230" spans="1:33" ht="15" customHeight="1" x14ac:dyDescent="0.25">
      <c r="A230" s="89" t="str">
        <f>IF('Paste Data Here - Export'!A230="","",'Paste Data Here - Export'!A230)</f>
        <v/>
      </c>
      <c r="B230" s="90" t="str">
        <f>IF('Paste Data Here - Export'!B230="","",'Paste Data Here - Export'!B230)</f>
        <v/>
      </c>
      <c r="C230" s="91" t="str">
        <f>IF('Paste Data Here - Export'!AR230="Y",'Paste Data Here - Export'!AS230,IF('Paste Data Here - Export'!C230="","",'Paste Data Here - Export'!BA230))</f>
        <v/>
      </c>
      <c r="D230" s="103" t="str">
        <f>IF(B230="","",IF('Paste Data Here - Export'!A230 ='Paste Data Here - Export'!B230, "Yes", "No"))</f>
        <v/>
      </c>
      <c r="E230" s="103" t="str">
        <f>IF(A230="","",IF(AND('Paste Data Here - Export'!P230="",'Paste Data Here - Export'!Q230&lt;&gt;""),"Yes","No"))</f>
        <v/>
      </c>
      <c r="F230" s="104" t="str">
        <f>IF('Paste Data Here - Export'!A230='Paste Data Here - Export'!B230,C230,IF(W230="No","",IF(E230="Yes","6 Month Transfer",'Paste Data Here - Export'!HP230)))</f>
        <v/>
      </c>
      <c r="G230" s="92" t="str">
        <f>IF(B230="","",IF(OR('Paste Data Here - Export'!KB230="Y",'Paste Data Here - Export'!GE230="Y"),"Yes","No"))</f>
        <v/>
      </c>
      <c r="H230" s="93" t="str">
        <f t="shared" si="36"/>
        <v/>
      </c>
      <c r="I230" s="93" t="str">
        <f t="shared" si="37"/>
        <v/>
      </c>
      <c r="J230" s="93" t="str">
        <f t="shared" si="38"/>
        <v/>
      </c>
      <c r="K230" s="125" t="str">
        <f>IF(OR(C230="",'Paste Data Here - Export'!BD230=""),"",1440*('Paste Data Here - Export'!BD230-C230))</f>
        <v/>
      </c>
      <c r="L230" s="93" t="str">
        <f t="shared" si="39"/>
        <v/>
      </c>
      <c r="M230" s="93" t="str">
        <f>IF(AND(L230="Yes",'Paste Data Here - Export'!BC230="SU",'Paste Data Here - Export'!EJ230&lt;&gt;"Y"),"Achieved",IF('Paste Data Here - Export'!EJ230="Y","Not applicable",(IF(AND('Patient level info'!L230="No",'Paste Data Here - Export'!BC230="SU"),"Not achieved",IF('Paste Data Here - Export'!BC230="ICH","Not applicable",IF(OR('Paste Data Here - Export'!BC230="O",'Paste Data Here - Export'!BC230="MAC"),"Not achieved",""))))))</f>
        <v/>
      </c>
      <c r="N230" s="142" t="str">
        <f>IF(B230="","",IF(OR('Paste Data Here - Export'!GN230="PERS",'Paste Data Here - Export'!GN230="TELEM"),'Paste Data Here - Export'!GK230,IF('Paste Data Here - Export'!GO230="","Not seen in person",'Paste Data Here - Export'!GO230)))</f>
        <v/>
      </c>
      <c r="O230" s="125" t="str">
        <f t="shared" si="40"/>
        <v/>
      </c>
      <c r="P230" s="126" t="str">
        <f t="shared" si="41"/>
        <v/>
      </c>
      <c r="Q230" s="95" t="str">
        <f>IF('Paste Data Here - Export'!CR230=TRUE, "Not imaged",IF('Paste Data Here - Export'!AR230="Y","Inpatient stroke",IF('Paste Data Here - Export'!BA230="","",IF('Paste Data Here - Export'!CR230="TRUE","",1440*('Paste Data Here - Export'!CP230-'Paste Data Here - Export'!BA230)))))</f>
        <v/>
      </c>
      <c r="R230" s="95" t="str">
        <f>IF('Paste Data Here - Export'!CR230=TRUE,"Not imaged",IF(OR(C230="",'Paste Data Here - Export'!CP230=""),"",1440*('Paste Data Here - Export'!CP230-C230)))</f>
        <v/>
      </c>
      <c r="S230" s="93" t="str">
        <f>IF(R230&lt;60.5,"Yes",IF('Paste Data Here - Export'!C230="","","No"))</f>
        <v/>
      </c>
      <c r="T230" s="93" t="str">
        <f t="shared" si="33"/>
        <v/>
      </c>
      <c r="U230" s="94" t="str">
        <f>IF(OR(C230="",'Paste Data Here - Export'!DF230=""),"",1440*('Paste Data Here - Export'!DF230-C230))</f>
        <v/>
      </c>
      <c r="V230" s="96" t="str">
        <f t="shared" si="42"/>
        <v/>
      </c>
      <c r="W230" s="97" t="str">
        <f>IF(B230="","",IF('Paste Data Here - Export'!KI230=TRUE,"Yes",IF('Paste Data Here - Export'!L230="","No","Yes")))</f>
        <v/>
      </c>
      <c r="X230" s="98" t="str">
        <f>IF(E230="Yes","6 Month Transfer",IF(AND(W230="Yes",'Paste Data Here - Export'!KM230="D"),"No",IF('Patient level info'!W230="Yes","Yes","")))</f>
        <v/>
      </c>
      <c r="Y230" s="91" t="str">
        <f t="shared" si="34"/>
        <v/>
      </c>
      <c r="Z230" s="99" t="str">
        <f>IF('Paste Data Here - Export'!KQ230="","",IF('Paste Data Here - Export'!KO230="","",'Paste Data Here - Export'!KN230-'Paste Data Here - Export'!KQ230))</f>
        <v/>
      </c>
      <c r="AA230" s="91" t="str">
        <f>IF(AND(W230="Yes",'Paste Data Here - Export'!KM230="D",'Paste Data Here - Export'!KO230="Y"),'Paste Data Here - Export'!KN230+'Patient level info'!AA$3,IF(AND(W230="Yes",'Paste Data Here - Export'!KM230="D",Z230&lt;0),'Paste Data Here - Export'!KQ230,IF(AND(W230="Yes",'Paste Data Here - Export'!KM230="D"),'Paste Data Here - Export'!KN230,IF(X230="Yes",'Paste Data Here - Export'!KS230,""))))</f>
        <v/>
      </c>
      <c r="AB230" s="100" t="str">
        <f>IF(W230="No","",IF('Paste Data Here - Export'!HS230="","",IF('Paste Data Here - Export'!KO230="Y",'Patient level info'!AA230-'Paste Data Here - Export'!HS230,'Paste Data Here - Export'!KQ230-'Paste Data Here - Export'!HS230)))</f>
        <v/>
      </c>
      <c r="AC230" s="100" t="str">
        <f>IF(E230="Yes","",IF(BPT!C230="Record transferred to this team",AA230-C230-(1/6),""))</f>
        <v/>
      </c>
      <c r="AD230" s="100" t="str">
        <f t="shared" si="35"/>
        <v/>
      </c>
      <c r="AE230" s="100" t="str">
        <f t="shared" si="43"/>
        <v/>
      </c>
      <c r="AF230" s="101" t="str">
        <f>IF(AE230="","",IF(Y230="Died same day","Died same day as arrival",IF(AB230="","Did not stay on SU",IF('Paste Data Here - Export'!HR230="ICH","ICU/CCU/HDU",IF(AB230&gt;AE230,100,100*AB230/AE230)))))</f>
        <v/>
      </c>
      <c r="AG230" s="82" t="str">
        <f>IF(E230="Yes","6 Month Transfer",IF(W230="No","Not locked to discharge/transfer",IF(AF230="Did not stay on SU","Not achieved as did not stay on SU",IF('Patient level info'!A230="","",IF(AND(A230=B230,M230="Achieved",P230="Achieved",AF230&gt;=90,AF230&lt;&gt;"Died same day as arrival"),"Achieved",IF(AND(A230&lt;&gt;B230,AF230&gt;=90,M230="Achieved",P230="Achieved"),"Not directly admitted by this team, but achieved criteria at previous team, and achieved 90% of stay on SU whilst at this team",IF(AF230="ICU/CCU/HDU","Admitted to ICU/CCU/HDU",IF(AF230="Died same day as arrival",AF230,IF(AND(AF230&lt;90,M230="Not achieved",P230="Not achieved"),"Not achieved as not direct to SU within 4h, not seen by a consultant within 14h, and less than 90% of stay on SU",IF(AND(AF230&lt;90,M230="Not achieved",P230="Achieved"),"Not achieved as not direct to SU within 4h and less than 90% of stay on SU",IF(AND(AF230&lt;90,M230="Achieved",P230="Not achieved"),"Not achieved as not seen by a consultant within 14h and less than 90% of stay on SU",IF(AND(AF230&gt;=90,M230="Not achieved",P230="Not achieved"),"Not achieved as not direct to SU within 4h and not seen by a consultant within 14h",IF(AND(AF230&gt;=90,M230="Achieved",P230="Not achieved"),"Not achieved as not seen by a consultant within 14h",IF(AF230&lt;90,"Not achieved as less than 90% of stay on SU","Not achieved as not direct to SU within 4h"))))))))))))))</f>
        <v/>
      </c>
    </row>
    <row r="231" spans="1:33" ht="15" customHeight="1" x14ac:dyDescent="0.25">
      <c r="A231" s="89" t="str">
        <f>IF('Paste Data Here - Export'!A231="","",'Paste Data Here - Export'!A231)</f>
        <v/>
      </c>
      <c r="B231" s="90" t="str">
        <f>IF('Paste Data Here - Export'!B231="","",'Paste Data Here - Export'!B231)</f>
        <v/>
      </c>
      <c r="C231" s="91" t="str">
        <f>IF('Paste Data Here - Export'!AR231="Y",'Paste Data Here - Export'!AS231,IF('Paste Data Here - Export'!C231="","",'Paste Data Here - Export'!BA231))</f>
        <v/>
      </c>
      <c r="D231" s="103" t="str">
        <f>IF(B231="","",IF('Paste Data Here - Export'!A231 ='Paste Data Here - Export'!B231, "Yes", "No"))</f>
        <v/>
      </c>
      <c r="E231" s="103" t="str">
        <f>IF(A231="","",IF(AND('Paste Data Here - Export'!P231="",'Paste Data Here - Export'!Q231&lt;&gt;""),"Yes","No"))</f>
        <v/>
      </c>
      <c r="F231" s="104" t="str">
        <f>IF('Paste Data Here - Export'!A231='Paste Data Here - Export'!B231,C231,IF(W231="No","",IF(E231="Yes","6 Month Transfer",'Paste Data Here - Export'!HP231)))</f>
        <v/>
      </c>
      <c r="G231" s="92" t="str">
        <f>IF(B231="","",IF(OR('Paste Data Here - Export'!KB231="Y",'Paste Data Here - Export'!GE231="Y"),"Yes","No"))</f>
        <v/>
      </c>
      <c r="H231" s="93" t="str">
        <f t="shared" si="36"/>
        <v/>
      </c>
      <c r="I231" s="93" t="str">
        <f t="shared" si="37"/>
        <v/>
      </c>
      <c r="J231" s="93" t="str">
        <f t="shared" si="38"/>
        <v/>
      </c>
      <c r="K231" s="125" t="str">
        <f>IF(OR(C231="",'Paste Data Here - Export'!BD231=""),"",1440*('Paste Data Here - Export'!BD231-C231))</f>
        <v/>
      </c>
      <c r="L231" s="93" t="str">
        <f t="shared" si="39"/>
        <v/>
      </c>
      <c r="M231" s="93" t="str">
        <f>IF(AND(L231="Yes",'Paste Data Here - Export'!BC231="SU",'Paste Data Here - Export'!EJ231&lt;&gt;"Y"),"Achieved",IF('Paste Data Here - Export'!EJ231="Y","Not applicable",(IF(AND('Patient level info'!L231="No",'Paste Data Here - Export'!BC231="SU"),"Not achieved",IF('Paste Data Here - Export'!BC231="ICH","Not applicable",IF(OR('Paste Data Here - Export'!BC231="O",'Paste Data Here - Export'!BC231="MAC"),"Not achieved",""))))))</f>
        <v/>
      </c>
      <c r="N231" s="142" t="str">
        <f>IF(B231="","",IF(OR('Paste Data Here - Export'!GN231="PERS",'Paste Data Here - Export'!GN231="TELEM"),'Paste Data Here - Export'!GK231,IF('Paste Data Here - Export'!GO231="","Not seen in person",'Paste Data Here - Export'!GO231)))</f>
        <v/>
      </c>
      <c r="O231" s="125" t="str">
        <f t="shared" si="40"/>
        <v/>
      </c>
      <c r="P231" s="126" t="str">
        <f t="shared" si="41"/>
        <v/>
      </c>
      <c r="Q231" s="95" t="str">
        <f>IF('Paste Data Here - Export'!CR231=TRUE, "Not imaged",IF('Paste Data Here - Export'!AR231="Y","Inpatient stroke",IF('Paste Data Here - Export'!BA231="","",IF('Paste Data Here - Export'!CR231="TRUE","",1440*('Paste Data Here - Export'!CP231-'Paste Data Here - Export'!BA231)))))</f>
        <v/>
      </c>
      <c r="R231" s="95" t="str">
        <f>IF('Paste Data Here - Export'!CR231=TRUE,"Not imaged",IF(OR(C231="",'Paste Data Here - Export'!CP231=""),"",1440*('Paste Data Here - Export'!CP231-C231)))</f>
        <v/>
      </c>
      <c r="S231" s="93" t="str">
        <f>IF(R231&lt;60.5,"Yes",IF('Paste Data Here - Export'!C231="","","No"))</f>
        <v/>
      </c>
      <c r="T231" s="93" t="str">
        <f t="shared" si="33"/>
        <v/>
      </c>
      <c r="U231" s="94" t="str">
        <f>IF(OR(C231="",'Paste Data Here - Export'!DF231=""),"",1440*('Paste Data Here - Export'!DF231-C231))</f>
        <v/>
      </c>
      <c r="V231" s="96" t="str">
        <f t="shared" si="42"/>
        <v/>
      </c>
      <c r="W231" s="97" t="str">
        <f>IF(B231="","",IF('Paste Data Here - Export'!KI231=TRUE,"Yes",IF('Paste Data Here - Export'!L231="","No","Yes")))</f>
        <v/>
      </c>
      <c r="X231" s="98" t="str">
        <f>IF(E231="Yes","6 Month Transfer",IF(AND(W231="Yes",'Paste Data Here - Export'!KM231="D"),"No",IF('Patient level info'!W231="Yes","Yes","")))</f>
        <v/>
      </c>
      <c r="Y231" s="91" t="str">
        <f t="shared" si="34"/>
        <v/>
      </c>
      <c r="Z231" s="99" t="str">
        <f>IF('Paste Data Here - Export'!KQ231="","",IF('Paste Data Here - Export'!KO231="","",'Paste Data Here - Export'!KN231-'Paste Data Here - Export'!KQ231))</f>
        <v/>
      </c>
      <c r="AA231" s="91" t="str">
        <f>IF(AND(W231="Yes",'Paste Data Here - Export'!KM231="D",'Paste Data Here - Export'!KO231="Y"),'Paste Data Here - Export'!KN231+'Patient level info'!AA$3,IF(AND(W231="Yes",'Paste Data Here - Export'!KM231="D",Z231&lt;0),'Paste Data Here - Export'!KQ231,IF(AND(W231="Yes",'Paste Data Here - Export'!KM231="D"),'Paste Data Here - Export'!KN231,IF(X231="Yes",'Paste Data Here - Export'!KS231,""))))</f>
        <v/>
      </c>
      <c r="AB231" s="100" t="str">
        <f>IF(W231="No","",IF('Paste Data Here - Export'!HS231="","",IF('Paste Data Here - Export'!KO231="Y",'Patient level info'!AA231-'Paste Data Here - Export'!HS231,'Paste Data Here - Export'!KQ231-'Paste Data Here - Export'!HS231)))</f>
        <v/>
      </c>
      <c r="AC231" s="100" t="str">
        <f>IF(E231="Yes","",IF(BPT!C231="Record transferred to this team",AA231-C231-(1/6),""))</f>
        <v/>
      </c>
      <c r="AD231" s="100" t="str">
        <f t="shared" si="35"/>
        <v/>
      </c>
      <c r="AE231" s="100" t="str">
        <f t="shared" si="43"/>
        <v/>
      </c>
      <c r="AF231" s="101" t="str">
        <f>IF(AE231="","",IF(Y231="Died same day","Died same day as arrival",IF(AB231="","Did not stay on SU",IF('Paste Data Here - Export'!HR231="ICH","ICU/CCU/HDU",IF(AB231&gt;AE231,100,100*AB231/AE231)))))</f>
        <v/>
      </c>
      <c r="AG231" s="82" t="str">
        <f>IF(E231="Yes","6 Month Transfer",IF(W231="No","Not locked to discharge/transfer",IF(AF231="Did not stay on SU","Not achieved as did not stay on SU",IF('Patient level info'!A231="","",IF(AND(A231=B231,M231="Achieved",P231="Achieved",AF231&gt;=90,AF231&lt;&gt;"Died same day as arrival"),"Achieved",IF(AND(A231&lt;&gt;B231,AF231&gt;=90,M231="Achieved",P231="Achieved"),"Not directly admitted by this team, but achieved criteria at previous team, and achieved 90% of stay on SU whilst at this team",IF(AF231="ICU/CCU/HDU","Admitted to ICU/CCU/HDU",IF(AF231="Died same day as arrival",AF231,IF(AND(AF231&lt;90,M231="Not achieved",P231="Not achieved"),"Not achieved as not direct to SU within 4h, not seen by a consultant within 14h, and less than 90% of stay on SU",IF(AND(AF231&lt;90,M231="Not achieved",P231="Achieved"),"Not achieved as not direct to SU within 4h and less than 90% of stay on SU",IF(AND(AF231&lt;90,M231="Achieved",P231="Not achieved"),"Not achieved as not seen by a consultant within 14h and less than 90% of stay on SU",IF(AND(AF231&gt;=90,M231="Not achieved",P231="Not achieved"),"Not achieved as not direct to SU within 4h and not seen by a consultant within 14h",IF(AND(AF231&gt;=90,M231="Achieved",P231="Not achieved"),"Not achieved as not seen by a consultant within 14h",IF(AF231&lt;90,"Not achieved as less than 90% of stay on SU","Not achieved as not direct to SU within 4h"))))))))))))))</f>
        <v/>
      </c>
    </row>
    <row r="232" spans="1:33" ht="15" customHeight="1" x14ac:dyDescent="0.25">
      <c r="A232" s="89" t="str">
        <f>IF('Paste Data Here - Export'!A232="","",'Paste Data Here - Export'!A232)</f>
        <v/>
      </c>
      <c r="B232" s="90" t="str">
        <f>IF('Paste Data Here - Export'!B232="","",'Paste Data Here - Export'!B232)</f>
        <v/>
      </c>
      <c r="C232" s="91" t="str">
        <f>IF('Paste Data Here - Export'!AR232="Y",'Paste Data Here - Export'!AS232,IF('Paste Data Here - Export'!C232="","",'Paste Data Here - Export'!BA232))</f>
        <v/>
      </c>
      <c r="D232" s="103" t="str">
        <f>IF(B232="","",IF('Paste Data Here - Export'!A232 ='Paste Data Here - Export'!B232, "Yes", "No"))</f>
        <v/>
      </c>
      <c r="E232" s="103" t="str">
        <f>IF(A232="","",IF(AND('Paste Data Here - Export'!P232="",'Paste Data Here - Export'!Q232&lt;&gt;""),"Yes","No"))</f>
        <v/>
      </c>
      <c r="F232" s="104" t="str">
        <f>IF('Paste Data Here - Export'!A232='Paste Data Here - Export'!B232,C232,IF(W232="No","",IF(E232="Yes","6 Month Transfer",'Paste Data Here - Export'!HP232)))</f>
        <v/>
      </c>
      <c r="G232" s="92" t="str">
        <f>IF(B232="","",IF(OR('Paste Data Here - Export'!KB232="Y",'Paste Data Here - Export'!GE232="Y"),"Yes","No"))</f>
        <v/>
      </c>
      <c r="H232" s="93" t="str">
        <f t="shared" si="36"/>
        <v/>
      </c>
      <c r="I232" s="93" t="str">
        <f t="shared" si="37"/>
        <v/>
      </c>
      <c r="J232" s="93" t="str">
        <f t="shared" si="38"/>
        <v/>
      </c>
      <c r="K232" s="125" t="str">
        <f>IF(OR(C232="",'Paste Data Here - Export'!BD232=""),"",1440*('Paste Data Here - Export'!BD232-C232))</f>
        <v/>
      </c>
      <c r="L232" s="93" t="str">
        <f t="shared" si="39"/>
        <v/>
      </c>
      <c r="M232" s="93" t="str">
        <f>IF(AND(L232="Yes",'Paste Data Here - Export'!BC232="SU",'Paste Data Here - Export'!EJ232&lt;&gt;"Y"),"Achieved",IF('Paste Data Here - Export'!EJ232="Y","Not applicable",(IF(AND('Patient level info'!L232="No",'Paste Data Here - Export'!BC232="SU"),"Not achieved",IF('Paste Data Here - Export'!BC232="ICH","Not applicable",IF(OR('Paste Data Here - Export'!BC232="O",'Paste Data Here - Export'!BC232="MAC"),"Not achieved",""))))))</f>
        <v/>
      </c>
      <c r="N232" s="142" t="str">
        <f>IF(B232="","",IF(OR('Paste Data Here - Export'!GN232="PERS",'Paste Data Here - Export'!GN232="TELEM"),'Paste Data Here - Export'!GK232,IF('Paste Data Here - Export'!GO232="","Not seen in person",'Paste Data Here - Export'!GO232)))</f>
        <v/>
      </c>
      <c r="O232" s="125" t="str">
        <f t="shared" si="40"/>
        <v/>
      </c>
      <c r="P232" s="126" t="str">
        <f t="shared" si="41"/>
        <v/>
      </c>
      <c r="Q232" s="95" t="str">
        <f>IF('Paste Data Here - Export'!CR232=TRUE, "Not imaged",IF('Paste Data Here - Export'!AR232="Y","Inpatient stroke",IF('Paste Data Here - Export'!BA232="","",IF('Paste Data Here - Export'!CR232="TRUE","",1440*('Paste Data Here - Export'!CP232-'Paste Data Here - Export'!BA232)))))</f>
        <v/>
      </c>
      <c r="R232" s="95" t="str">
        <f>IF('Paste Data Here - Export'!CR232=TRUE,"Not imaged",IF(OR(C232="",'Paste Data Here - Export'!CP232=""),"",1440*('Paste Data Here - Export'!CP232-C232)))</f>
        <v/>
      </c>
      <c r="S232" s="93" t="str">
        <f>IF(R232&lt;60.5,"Yes",IF('Paste Data Here - Export'!C232="","","No"))</f>
        <v/>
      </c>
      <c r="T232" s="93" t="str">
        <f t="shared" si="33"/>
        <v/>
      </c>
      <c r="U232" s="94" t="str">
        <f>IF(OR(C232="",'Paste Data Here - Export'!DF232=""),"",1440*('Paste Data Here - Export'!DF232-C232))</f>
        <v/>
      </c>
      <c r="V232" s="96" t="str">
        <f t="shared" si="42"/>
        <v/>
      </c>
      <c r="W232" s="97" t="str">
        <f>IF(B232="","",IF('Paste Data Here - Export'!KI232=TRUE,"Yes",IF('Paste Data Here - Export'!L232="","No","Yes")))</f>
        <v/>
      </c>
      <c r="X232" s="98" t="str">
        <f>IF(E232="Yes","6 Month Transfer",IF(AND(W232="Yes",'Paste Data Here - Export'!KM232="D"),"No",IF('Patient level info'!W232="Yes","Yes","")))</f>
        <v/>
      </c>
      <c r="Y232" s="91" t="str">
        <f t="shared" si="34"/>
        <v/>
      </c>
      <c r="Z232" s="99" t="str">
        <f>IF('Paste Data Here - Export'!KQ232="","",IF('Paste Data Here - Export'!KO232="","",'Paste Data Here - Export'!KN232-'Paste Data Here - Export'!KQ232))</f>
        <v/>
      </c>
      <c r="AA232" s="91" t="str">
        <f>IF(AND(W232="Yes",'Paste Data Here - Export'!KM232="D",'Paste Data Here - Export'!KO232="Y"),'Paste Data Here - Export'!KN232+'Patient level info'!AA$3,IF(AND(W232="Yes",'Paste Data Here - Export'!KM232="D",Z232&lt;0),'Paste Data Here - Export'!KQ232,IF(AND(W232="Yes",'Paste Data Here - Export'!KM232="D"),'Paste Data Here - Export'!KN232,IF(X232="Yes",'Paste Data Here - Export'!KS232,""))))</f>
        <v/>
      </c>
      <c r="AB232" s="100" t="str">
        <f>IF(W232="No","",IF('Paste Data Here - Export'!HS232="","",IF('Paste Data Here - Export'!KO232="Y",'Patient level info'!AA232-'Paste Data Here - Export'!HS232,'Paste Data Here - Export'!KQ232-'Paste Data Here - Export'!HS232)))</f>
        <v/>
      </c>
      <c r="AC232" s="100" t="str">
        <f>IF(E232="Yes","",IF(BPT!C232="Record transferred to this team",AA232-C232-(1/6),""))</f>
        <v/>
      </c>
      <c r="AD232" s="100" t="str">
        <f t="shared" si="35"/>
        <v/>
      </c>
      <c r="AE232" s="100" t="str">
        <f t="shared" si="43"/>
        <v/>
      </c>
      <c r="AF232" s="101" t="str">
        <f>IF(AE232="","",IF(Y232="Died same day","Died same day as arrival",IF(AB232="","Did not stay on SU",IF('Paste Data Here - Export'!HR232="ICH","ICU/CCU/HDU",IF(AB232&gt;AE232,100,100*AB232/AE232)))))</f>
        <v/>
      </c>
      <c r="AG232" s="82" t="str">
        <f>IF(E232="Yes","6 Month Transfer",IF(W232="No","Not locked to discharge/transfer",IF(AF232="Did not stay on SU","Not achieved as did not stay on SU",IF('Patient level info'!A232="","",IF(AND(A232=B232,M232="Achieved",P232="Achieved",AF232&gt;=90,AF232&lt;&gt;"Died same day as arrival"),"Achieved",IF(AND(A232&lt;&gt;B232,AF232&gt;=90,M232="Achieved",P232="Achieved"),"Not directly admitted by this team, but achieved criteria at previous team, and achieved 90% of stay on SU whilst at this team",IF(AF232="ICU/CCU/HDU","Admitted to ICU/CCU/HDU",IF(AF232="Died same day as arrival",AF232,IF(AND(AF232&lt;90,M232="Not achieved",P232="Not achieved"),"Not achieved as not direct to SU within 4h, not seen by a consultant within 14h, and less than 90% of stay on SU",IF(AND(AF232&lt;90,M232="Not achieved",P232="Achieved"),"Not achieved as not direct to SU within 4h and less than 90% of stay on SU",IF(AND(AF232&lt;90,M232="Achieved",P232="Not achieved"),"Not achieved as not seen by a consultant within 14h and less than 90% of stay on SU",IF(AND(AF232&gt;=90,M232="Not achieved",P232="Not achieved"),"Not achieved as not direct to SU within 4h and not seen by a consultant within 14h",IF(AND(AF232&gt;=90,M232="Achieved",P232="Not achieved"),"Not achieved as not seen by a consultant within 14h",IF(AF232&lt;90,"Not achieved as less than 90% of stay on SU","Not achieved as not direct to SU within 4h"))))))))))))))</f>
        <v/>
      </c>
    </row>
    <row r="233" spans="1:33" ht="15" customHeight="1" x14ac:dyDescent="0.25">
      <c r="A233" s="89" t="str">
        <f>IF('Paste Data Here - Export'!A233="","",'Paste Data Here - Export'!A233)</f>
        <v/>
      </c>
      <c r="B233" s="90" t="str">
        <f>IF('Paste Data Here - Export'!B233="","",'Paste Data Here - Export'!B233)</f>
        <v/>
      </c>
      <c r="C233" s="91" t="str">
        <f>IF('Paste Data Here - Export'!AR233="Y",'Paste Data Here - Export'!AS233,IF('Paste Data Here - Export'!C233="","",'Paste Data Here - Export'!BA233))</f>
        <v/>
      </c>
      <c r="D233" s="103" t="str">
        <f>IF(B233="","",IF('Paste Data Here - Export'!A233 ='Paste Data Here - Export'!B233, "Yes", "No"))</f>
        <v/>
      </c>
      <c r="E233" s="103" t="str">
        <f>IF(A233="","",IF(AND('Paste Data Here - Export'!P233="",'Paste Data Here - Export'!Q233&lt;&gt;""),"Yes","No"))</f>
        <v/>
      </c>
      <c r="F233" s="104" t="str">
        <f>IF('Paste Data Here - Export'!A233='Paste Data Here - Export'!B233,C233,IF(W233="No","",IF(E233="Yes","6 Month Transfer",'Paste Data Here - Export'!HP233)))</f>
        <v/>
      </c>
      <c r="G233" s="92" t="str">
        <f>IF(B233="","",IF(OR('Paste Data Here - Export'!KB233="Y",'Paste Data Here - Export'!GE233="Y"),"Yes","No"))</f>
        <v/>
      </c>
      <c r="H233" s="93" t="str">
        <f t="shared" si="36"/>
        <v/>
      </c>
      <c r="I233" s="93" t="str">
        <f t="shared" si="37"/>
        <v/>
      </c>
      <c r="J233" s="93" t="str">
        <f t="shared" si="38"/>
        <v/>
      </c>
      <c r="K233" s="125" t="str">
        <f>IF(OR(C233="",'Paste Data Here - Export'!BD233=""),"",1440*('Paste Data Here - Export'!BD233-C233))</f>
        <v/>
      </c>
      <c r="L233" s="93" t="str">
        <f t="shared" si="39"/>
        <v/>
      </c>
      <c r="M233" s="93" t="str">
        <f>IF(AND(L233="Yes",'Paste Data Here - Export'!BC233="SU",'Paste Data Here - Export'!EJ233&lt;&gt;"Y"),"Achieved",IF('Paste Data Here - Export'!EJ233="Y","Not applicable",(IF(AND('Patient level info'!L233="No",'Paste Data Here - Export'!BC233="SU"),"Not achieved",IF('Paste Data Here - Export'!BC233="ICH","Not applicable",IF(OR('Paste Data Here - Export'!BC233="O",'Paste Data Here - Export'!BC233="MAC"),"Not achieved",""))))))</f>
        <v/>
      </c>
      <c r="N233" s="142" t="str">
        <f>IF(B233="","",IF(OR('Paste Data Here - Export'!GN233="PERS",'Paste Data Here - Export'!GN233="TELEM"),'Paste Data Here - Export'!GK233,IF('Paste Data Here - Export'!GO233="","Not seen in person",'Paste Data Here - Export'!GO233)))</f>
        <v/>
      </c>
      <c r="O233" s="125" t="str">
        <f t="shared" si="40"/>
        <v/>
      </c>
      <c r="P233" s="126" t="str">
        <f t="shared" si="41"/>
        <v/>
      </c>
      <c r="Q233" s="95" t="str">
        <f>IF('Paste Data Here - Export'!CR233=TRUE, "Not imaged",IF('Paste Data Here - Export'!AR233="Y","Inpatient stroke",IF('Paste Data Here - Export'!BA233="","",IF('Paste Data Here - Export'!CR233="TRUE","",1440*('Paste Data Here - Export'!CP233-'Paste Data Here - Export'!BA233)))))</f>
        <v/>
      </c>
      <c r="R233" s="95" t="str">
        <f>IF('Paste Data Here - Export'!CR233=TRUE,"Not imaged",IF(OR(C233="",'Paste Data Here - Export'!CP233=""),"",1440*('Paste Data Here - Export'!CP233-C233)))</f>
        <v/>
      </c>
      <c r="S233" s="93" t="str">
        <f>IF(R233&lt;60.5,"Yes",IF('Paste Data Here - Export'!C233="","","No"))</f>
        <v/>
      </c>
      <c r="T233" s="93" t="str">
        <f t="shared" si="33"/>
        <v/>
      </c>
      <c r="U233" s="94" t="str">
        <f>IF(OR(C233="",'Paste Data Here - Export'!DF233=""),"",1440*('Paste Data Here - Export'!DF233-C233))</f>
        <v/>
      </c>
      <c r="V233" s="96" t="str">
        <f t="shared" si="42"/>
        <v/>
      </c>
      <c r="W233" s="97" t="str">
        <f>IF(B233="","",IF('Paste Data Here - Export'!KI233=TRUE,"Yes",IF('Paste Data Here - Export'!L233="","No","Yes")))</f>
        <v/>
      </c>
      <c r="X233" s="98" t="str">
        <f>IF(E233="Yes","6 Month Transfer",IF(AND(W233="Yes",'Paste Data Here - Export'!KM233="D"),"No",IF('Patient level info'!W233="Yes","Yes","")))</f>
        <v/>
      </c>
      <c r="Y233" s="91" t="str">
        <f t="shared" si="34"/>
        <v/>
      </c>
      <c r="Z233" s="99" t="str">
        <f>IF('Paste Data Here - Export'!KQ233="","",IF('Paste Data Here - Export'!KO233="","",'Paste Data Here - Export'!KN233-'Paste Data Here - Export'!KQ233))</f>
        <v/>
      </c>
      <c r="AA233" s="91" t="str">
        <f>IF(AND(W233="Yes",'Paste Data Here - Export'!KM233="D",'Paste Data Here - Export'!KO233="Y"),'Paste Data Here - Export'!KN233+'Patient level info'!AA$3,IF(AND(W233="Yes",'Paste Data Here - Export'!KM233="D",Z233&lt;0),'Paste Data Here - Export'!KQ233,IF(AND(W233="Yes",'Paste Data Here - Export'!KM233="D"),'Paste Data Here - Export'!KN233,IF(X233="Yes",'Paste Data Here - Export'!KS233,""))))</f>
        <v/>
      </c>
      <c r="AB233" s="100" t="str">
        <f>IF(W233="No","",IF('Paste Data Here - Export'!HS233="","",IF('Paste Data Here - Export'!KO233="Y",'Patient level info'!AA233-'Paste Data Here - Export'!HS233,'Paste Data Here - Export'!KQ233-'Paste Data Here - Export'!HS233)))</f>
        <v/>
      </c>
      <c r="AC233" s="100" t="str">
        <f>IF(E233="Yes","",IF(BPT!C233="Record transferred to this team",AA233-C233-(1/6),""))</f>
        <v/>
      </c>
      <c r="AD233" s="100" t="str">
        <f t="shared" si="35"/>
        <v/>
      </c>
      <c r="AE233" s="100" t="str">
        <f t="shared" si="43"/>
        <v/>
      </c>
      <c r="AF233" s="101" t="str">
        <f>IF(AE233="","",IF(Y233="Died same day","Died same day as arrival",IF(AB233="","Did not stay on SU",IF('Paste Data Here - Export'!HR233="ICH","ICU/CCU/HDU",IF(AB233&gt;AE233,100,100*AB233/AE233)))))</f>
        <v/>
      </c>
      <c r="AG233" s="82" t="str">
        <f>IF(E233="Yes","6 Month Transfer",IF(W233="No","Not locked to discharge/transfer",IF(AF233="Did not stay on SU","Not achieved as did not stay on SU",IF('Patient level info'!A233="","",IF(AND(A233=B233,M233="Achieved",P233="Achieved",AF233&gt;=90,AF233&lt;&gt;"Died same day as arrival"),"Achieved",IF(AND(A233&lt;&gt;B233,AF233&gt;=90,M233="Achieved",P233="Achieved"),"Not directly admitted by this team, but achieved criteria at previous team, and achieved 90% of stay on SU whilst at this team",IF(AF233="ICU/CCU/HDU","Admitted to ICU/CCU/HDU",IF(AF233="Died same day as arrival",AF233,IF(AND(AF233&lt;90,M233="Not achieved",P233="Not achieved"),"Not achieved as not direct to SU within 4h, not seen by a consultant within 14h, and less than 90% of stay on SU",IF(AND(AF233&lt;90,M233="Not achieved",P233="Achieved"),"Not achieved as not direct to SU within 4h and less than 90% of stay on SU",IF(AND(AF233&lt;90,M233="Achieved",P233="Not achieved"),"Not achieved as not seen by a consultant within 14h and less than 90% of stay on SU",IF(AND(AF233&gt;=90,M233="Not achieved",P233="Not achieved"),"Not achieved as not direct to SU within 4h and not seen by a consultant within 14h",IF(AND(AF233&gt;=90,M233="Achieved",P233="Not achieved"),"Not achieved as not seen by a consultant within 14h",IF(AF233&lt;90,"Not achieved as less than 90% of stay on SU","Not achieved as not direct to SU within 4h"))))))))))))))</f>
        <v/>
      </c>
    </row>
    <row r="234" spans="1:33" ht="15" customHeight="1" x14ac:dyDescent="0.25">
      <c r="A234" s="89" t="str">
        <f>IF('Paste Data Here - Export'!A234="","",'Paste Data Here - Export'!A234)</f>
        <v/>
      </c>
      <c r="B234" s="90" t="str">
        <f>IF('Paste Data Here - Export'!B234="","",'Paste Data Here - Export'!B234)</f>
        <v/>
      </c>
      <c r="C234" s="91" t="str">
        <f>IF('Paste Data Here - Export'!AR234="Y",'Paste Data Here - Export'!AS234,IF('Paste Data Here - Export'!C234="","",'Paste Data Here - Export'!BA234))</f>
        <v/>
      </c>
      <c r="D234" s="103" t="str">
        <f>IF(B234="","",IF('Paste Data Here - Export'!A234 ='Paste Data Here - Export'!B234, "Yes", "No"))</f>
        <v/>
      </c>
      <c r="E234" s="103" t="str">
        <f>IF(A234="","",IF(AND('Paste Data Here - Export'!P234="",'Paste Data Here - Export'!Q234&lt;&gt;""),"Yes","No"))</f>
        <v/>
      </c>
      <c r="F234" s="104" t="str">
        <f>IF('Paste Data Here - Export'!A234='Paste Data Here - Export'!B234,C234,IF(W234="No","",IF(E234="Yes","6 Month Transfer",'Paste Data Here - Export'!HP234)))</f>
        <v/>
      </c>
      <c r="G234" s="92" t="str">
        <f>IF(B234="","",IF(OR('Paste Data Here - Export'!KB234="Y",'Paste Data Here - Export'!GE234="Y"),"Yes","No"))</f>
        <v/>
      </c>
      <c r="H234" s="93" t="str">
        <f t="shared" si="36"/>
        <v/>
      </c>
      <c r="I234" s="93" t="str">
        <f t="shared" si="37"/>
        <v/>
      </c>
      <c r="J234" s="93" t="str">
        <f t="shared" si="38"/>
        <v/>
      </c>
      <c r="K234" s="125" t="str">
        <f>IF(OR(C234="",'Paste Data Here - Export'!BD234=""),"",1440*('Paste Data Here - Export'!BD234-C234))</f>
        <v/>
      </c>
      <c r="L234" s="93" t="str">
        <f t="shared" si="39"/>
        <v/>
      </c>
      <c r="M234" s="93" t="str">
        <f>IF(AND(L234="Yes",'Paste Data Here - Export'!BC234="SU",'Paste Data Here - Export'!EJ234&lt;&gt;"Y"),"Achieved",IF('Paste Data Here - Export'!EJ234="Y","Not applicable",(IF(AND('Patient level info'!L234="No",'Paste Data Here - Export'!BC234="SU"),"Not achieved",IF('Paste Data Here - Export'!BC234="ICH","Not applicable",IF(OR('Paste Data Here - Export'!BC234="O",'Paste Data Here - Export'!BC234="MAC"),"Not achieved",""))))))</f>
        <v/>
      </c>
      <c r="N234" s="142" t="str">
        <f>IF(B234="","",IF(OR('Paste Data Here - Export'!GN234="PERS",'Paste Data Here - Export'!GN234="TELEM"),'Paste Data Here - Export'!GK234,IF('Paste Data Here - Export'!GO234="","Not seen in person",'Paste Data Here - Export'!GO234)))</f>
        <v/>
      </c>
      <c r="O234" s="125" t="str">
        <f t="shared" si="40"/>
        <v/>
      </c>
      <c r="P234" s="126" t="str">
        <f t="shared" si="41"/>
        <v/>
      </c>
      <c r="Q234" s="95" t="str">
        <f>IF('Paste Data Here - Export'!CR234=TRUE, "Not imaged",IF('Paste Data Here - Export'!AR234="Y","Inpatient stroke",IF('Paste Data Here - Export'!BA234="","",IF('Paste Data Here - Export'!CR234="TRUE","",1440*('Paste Data Here - Export'!CP234-'Paste Data Here - Export'!BA234)))))</f>
        <v/>
      </c>
      <c r="R234" s="95" t="str">
        <f>IF('Paste Data Here - Export'!CR234=TRUE,"Not imaged",IF(OR(C234="",'Paste Data Here - Export'!CP234=""),"",1440*('Paste Data Here - Export'!CP234-C234)))</f>
        <v/>
      </c>
      <c r="S234" s="93" t="str">
        <f>IF(R234&lt;60.5,"Yes",IF('Paste Data Here - Export'!C234="","","No"))</f>
        <v/>
      </c>
      <c r="T234" s="93" t="str">
        <f t="shared" si="33"/>
        <v/>
      </c>
      <c r="U234" s="94" t="str">
        <f>IF(OR(C234="",'Paste Data Here - Export'!DF234=""),"",1440*('Paste Data Here - Export'!DF234-C234))</f>
        <v/>
      </c>
      <c r="V234" s="96" t="str">
        <f t="shared" si="42"/>
        <v/>
      </c>
      <c r="W234" s="97" t="str">
        <f>IF(B234="","",IF('Paste Data Here - Export'!KI234=TRUE,"Yes",IF('Paste Data Here - Export'!L234="","No","Yes")))</f>
        <v/>
      </c>
      <c r="X234" s="98" t="str">
        <f>IF(E234="Yes","6 Month Transfer",IF(AND(W234="Yes",'Paste Data Here - Export'!KM234="D"),"No",IF('Patient level info'!W234="Yes","Yes","")))</f>
        <v/>
      </c>
      <c r="Y234" s="91" t="str">
        <f t="shared" si="34"/>
        <v/>
      </c>
      <c r="Z234" s="99" t="str">
        <f>IF('Paste Data Here - Export'!KQ234="","",IF('Paste Data Here - Export'!KO234="","",'Paste Data Here - Export'!KN234-'Paste Data Here - Export'!KQ234))</f>
        <v/>
      </c>
      <c r="AA234" s="91" t="str">
        <f>IF(AND(W234="Yes",'Paste Data Here - Export'!KM234="D",'Paste Data Here - Export'!KO234="Y"),'Paste Data Here - Export'!KN234+'Patient level info'!AA$3,IF(AND(W234="Yes",'Paste Data Here - Export'!KM234="D",Z234&lt;0),'Paste Data Here - Export'!KQ234,IF(AND(W234="Yes",'Paste Data Here - Export'!KM234="D"),'Paste Data Here - Export'!KN234,IF(X234="Yes",'Paste Data Here - Export'!KS234,""))))</f>
        <v/>
      </c>
      <c r="AB234" s="100" t="str">
        <f>IF(W234="No","",IF('Paste Data Here - Export'!HS234="","",IF('Paste Data Here - Export'!KO234="Y",'Patient level info'!AA234-'Paste Data Here - Export'!HS234,'Paste Data Here - Export'!KQ234-'Paste Data Here - Export'!HS234)))</f>
        <v/>
      </c>
      <c r="AC234" s="100" t="str">
        <f>IF(E234="Yes","",IF(BPT!C234="Record transferred to this team",AA234-C234-(1/6),""))</f>
        <v/>
      </c>
      <c r="AD234" s="100" t="str">
        <f t="shared" si="35"/>
        <v/>
      </c>
      <c r="AE234" s="100" t="str">
        <f t="shared" si="43"/>
        <v/>
      </c>
      <c r="AF234" s="101" t="str">
        <f>IF(AE234="","",IF(Y234="Died same day","Died same day as arrival",IF(AB234="","Did not stay on SU",IF('Paste Data Here - Export'!HR234="ICH","ICU/CCU/HDU",IF(AB234&gt;AE234,100,100*AB234/AE234)))))</f>
        <v/>
      </c>
      <c r="AG234" s="82" t="str">
        <f>IF(E234="Yes","6 Month Transfer",IF(W234="No","Not locked to discharge/transfer",IF(AF234="Did not stay on SU","Not achieved as did not stay on SU",IF('Patient level info'!A234="","",IF(AND(A234=B234,M234="Achieved",P234="Achieved",AF234&gt;=90,AF234&lt;&gt;"Died same day as arrival"),"Achieved",IF(AND(A234&lt;&gt;B234,AF234&gt;=90,M234="Achieved",P234="Achieved"),"Not directly admitted by this team, but achieved criteria at previous team, and achieved 90% of stay on SU whilst at this team",IF(AF234="ICU/CCU/HDU","Admitted to ICU/CCU/HDU",IF(AF234="Died same day as arrival",AF234,IF(AND(AF234&lt;90,M234="Not achieved",P234="Not achieved"),"Not achieved as not direct to SU within 4h, not seen by a consultant within 14h, and less than 90% of stay on SU",IF(AND(AF234&lt;90,M234="Not achieved",P234="Achieved"),"Not achieved as not direct to SU within 4h and less than 90% of stay on SU",IF(AND(AF234&lt;90,M234="Achieved",P234="Not achieved"),"Not achieved as not seen by a consultant within 14h and less than 90% of stay on SU",IF(AND(AF234&gt;=90,M234="Not achieved",P234="Not achieved"),"Not achieved as not direct to SU within 4h and not seen by a consultant within 14h",IF(AND(AF234&gt;=90,M234="Achieved",P234="Not achieved"),"Not achieved as not seen by a consultant within 14h",IF(AF234&lt;90,"Not achieved as less than 90% of stay on SU","Not achieved as not direct to SU within 4h"))))))))))))))</f>
        <v/>
      </c>
    </row>
    <row r="235" spans="1:33" ht="15" customHeight="1" x14ac:dyDescent="0.25">
      <c r="A235" s="89" t="str">
        <f>IF('Paste Data Here - Export'!A235="","",'Paste Data Here - Export'!A235)</f>
        <v/>
      </c>
      <c r="B235" s="90" t="str">
        <f>IF('Paste Data Here - Export'!B235="","",'Paste Data Here - Export'!B235)</f>
        <v/>
      </c>
      <c r="C235" s="91" t="str">
        <f>IF('Paste Data Here - Export'!AR235="Y",'Paste Data Here - Export'!AS235,IF('Paste Data Here - Export'!C235="","",'Paste Data Here - Export'!BA235))</f>
        <v/>
      </c>
      <c r="D235" s="103" t="str">
        <f>IF(B235="","",IF('Paste Data Here - Export'!A235 ='Paste Data Here - Export'!B235, "Yes", "No"))</f>
        <v/>
      </c>
      <c r="E235" s="103" t="str">
        <f>IF(A235="","",IF(AND('Paste Data Here - Export'!P235="",'Paste Data Here - Export'!Q235&lt;&gt;""),"Yes","No"))</f>
        <v/>
      </c>
      <c r="F235" s="104" t="str">
        <f>IF('Paste Data Here - Export'!A235='Paste Data Here - Export'!B235,C235,IF(W235="No","",IF(E235="Yes","6 Month Transfer",'Paste Data Here - Export'!HP235)))</f>
        <v/>
      </c>
      <c r="G235" s="92" t="str">
        <f>IF(B235="","",IF(OR('Paste Data Here - Export'!KB235="Y",'Paste Data Here - Export'!GE235="Y"),"Yes","No"))</f>
        <v/>
      </c>
      <c r="H235" s="93" t="str">
        <f t="shared" si="36"/>
        <v/>
      </c>
      <c r="I235" s="93" t="str">
        <f t="shared" si="37"/>
        <v/>
      </c>
      <c r="J235" s="93" t="str">
        <f t="shared" si="38"/>
        <v/>
      </c>
      <c r="K235" s="125" t="str">
        <f>IF(OR(C235="",'Paste Data Here - Export'!BD235=""),"",1440*('Paste Data Here - Export'!BD235-C235))</f>
        <v/>
      </c>
      <c r="L235" s="93" t="str">
        <f t="shared" si="39"/>
        <v/>
      </c>
      <c r="M235" s="93" t="str">
        <f>IF(AND(L235="Yes",'Paste Data Here - Export'!BC235="SU",'Paste Data Here - Export'!EJ235&lt;&gt;"Y"),"Achieved",IF('Paste Data Here - Export'!EJ235="Y","Not applicable",(IF(AND('Patient level info'!L235="No",'Paste Data Here - Export'!BC235="SU"),"Not achieved",IF('Paste Data Here - Export'!BC235="ICH","Not applicable",IF(OR('Paste Data Here - Export'!BC235="O",'Paste Data Here - Export'!BC235="MAC"),"Not achieved",""))))))</f>
        <v/>
      </c>
      <c r="N235" s="142" t="str">
        <f>IF(B235="","",IF(OR('Paste Data Here - Export'!GN235="PERS",'Paste Data Here - Export'!GN235="TELEM"),'Paste Data Here - Export'!GK235,IF('Paste Data Here - Export'!GO235="","Not seen in person",'Paste Data Here - Export'!GO235)))</f>
        <v/>
      </c>
      <c r="O235" s="125" t="str">
        <f t="shared" si="40"/>
        <v/>
      </c>
      <c r="P235" s="126" t="str">
        <f t="shared" si="41"/>
        <v/>
      </c>
      <c r="Q235" s="95" t="str">
        <f>IF('Paste Data Here - Export'!CR235=TRUE, "Not imaged",IF('Paste Data Here - Export'!AR235="Y","Inpatient stroke",IF('Paste Data Here - Export'!BA235="","",IF('Paste Data Here - Export'!CR235="TRUE","",1440*('Paste Data Here - Export'!CP235-'Paste Data Here - Export'!BA235)))))</f>
        <v/>
      </c>
      <c r="R235" s="95" t="str">
        <f>IF('Paste Data Here - Export'!CR235=TRUE,"Not imaged",IF(OR(C235="",'Paste Data Here - Export'!CP235=""),"",1440*('Paste Data Here - Export'!CP235-C235)))</f>
        <v/>
      </c>
      <c r="S235" s="93" t="str">
        <f>IF(R235&lt;60.5,"Yes",IF('Paste Data Here - Export'!C235="","","No"))</f>
        <v/>
      </c>
      <c r="T235" s="93" t="str">
        <f t="shared" si="33"/>
        <v/>
      </c>
      <c r="U235" s="94" t="str">
        <f>IF(OR(C235="",'Paste Data Here - Export'!DF235=""),"",1440*('Paste Data Here - Export'!DF235-C235))</f>
        <v/>
      </c>
      <c r="V235" s="96" t="str">
        <f t="shared" si="42"/>
        <v/>
      </c>
      <c r="W235" s="97" t="str">
        <f>IF(B235="","",IF('Paste Data Here - Export'!KI235=TRUE,"Yes",IF('Paste Data Here - Export'!L235="","No","Yes")))</f>
        <v/>
      </c>
      <c r="X235" s="98" t="str">
        <f>IF(E235="Yes","6 Month Transfer",IF(AND(W235="Yes",'Paste Data Here - Export'!KM235="D"),"No",IF('Patient level info'!W235="Yes","Yes","")))</f>
        <v/>
      </c>
      <c r="Y235" s="91" t="str">
        <f t="shared" si="34"/>
        <v/>
      </c>
      <c r="Z235" s="99" t="str">
        <f>IF('Paste Data Here - Export'!KQ235="","",IF('Paste Data Here - Export'!KO235="","",'Paste Data Here - Export'!KN235-'Paste Data Here - Export'!KQ235))</f>
        <v/>
      </c>
      <c r="AA235" s="91" t="str">
        <f>IF(AND(W235="Yes",'Paste Data Here - Export'!KM235="D",'Paste Data Here - Export'!KO235="Y"),'Paste Data Here - Export'!KN235+'Patient level info'!AA$3,IF(AND(W235="Yes",'Paste Data Here - Export'!KM235="D",Z235&lt;0),'Paste Data Here - Export'!KQ235,IF(AND(W235="Yes",'Paste Data Here - Export'!KM235="D"),'Paste Data Here - Export'!KN235,IF(X235="Yes",'Paste Data Here - Export'!KS235,""))))</f>
        <v/>
      </c>
      <c r="AB235" s="100" t="str">
        <f>IF(W235="No","",IF('Paste Data Here - Export'!HS235="","",IF('Paste Data Here - Export'!KO235="Y",'Patient level info'!AA235-'Paste Data Here - Export'!HS235,'Paste Data Here - Export'!KQ235-'Paste Data Here - Export'!HS235)))</f>
        <v/>
      </c>
      <c r="AC235" s="100" t="str">
        <f>IF(E235="Yes","",IF(BPT!C235="Record transferred to this team",AA235-C235-(1/6),""))</f>
        <v/>
      </c>
      <c r="AD235" s="100" t="str">
        <f t="shared" si="35"/>
        <v/>
      </c>
      <c r="AE235" s="100" t="str">
        <f t="shared" si="43"/>
        <v/>
      </c>
      <c r="AF235" s="101" t="str">
        <f>IF(AE235="","",IF(Y235="Died same day","Died same day as arrival",IF(AB235="","Did not stay on SU",IF('Paste Data Here - Export'!HR235="ICH","ICU/CCU/HDU",IF(AB235&gt;AE235,100,100*AB235/AE235)))))</f>
        <v/>
      </c>
      <c r="AG235" s="82" t="str">
        <f>IF(E235="Yes","6 Month Transfer",IF(W235="No","Not locked to discharge/transfer",IF(AF235="Did not stay on SU","Not achieved as did not stay on SU",IF('Patient level info'!A235="","",IF(AND(A235=B235,M235="Achieved",P235="Achieved",AF235&gt;=90,AF235&lt;&gt;"Died same day as arrival"),"Achieved",IF(AND(A235&lt;&gt;B235,AF235&gt;=90,M235="Achieved",P235="Achieved"),"Not directly admitted by this team, but achieved criteria at previous team, and achieved 90% of stay on SU whilst at this team",IF(AF235="ICU/CCU/HDU","Admitted to ICU/CCU/HDU",IF(AF235="Died same day as arrival",AF235,IF(AND(AF235&lt;90,M235="Not achieved",P235="Not achieved"),"Not achieved as not direct to SU within 4h, not seen by a consultant within 14h, and less than 90% of stay on SU",IF(AND(AF235&lt;90,M235="Not achieved",P235="Achieved"),"Not achieved as not direct to SU within 4h and less than 90% of stay on SU",IF(AND(AF235&lt;90,M235="Achieved",P235="Not achieved"),"Not achieved as not seen by a consultant within 14h and less than 90% of stay on SU",IF(AND(AF235&gt;=90,M235="Not achieved",P235="Not achieved"),"Not achieved as not direct to SU within 4h and not seen by a consultant within 14h",IF(AND(AF235&gt;=90,M235="Achieved",P235="Not achieved"),"Not achieved as not seen by a consultant within 14h",IF(AF235&lt;90,"Not achieved as less than 90% of stay on SU","Not achieved as not direct to SU within 4h"))))))))))))))</f>
        <v/>
      </c>
    </row>
    <row r="236" spans="1:33" ht="15" customHeight="1" x14ac:dyDescent="0.25">
      <c r="A236" s="89" t="str">
        <f>IF('Paste Data Here - Export'!A236="","",'Paste Data Here - Export'!A236)</f>
        <v/>
      </c>
      <c r="B236" s="90" t="str">
        <f>IF('Paste Data Here - Export'!B236="","",'Paste Data Here - Export'!B236)</f>
        <v/>
      </c>
      <c r="C236" s="91" t="str">
        <f>IF('Paste Data Here - Export'!AR236="Y",'Paste Data Here - Export'!AS236,IF('Paste Data Here - Export'!C236="","",'Paste Data Here - Export'!BA236))</f>
        <v/>
      </c>
      <c r="D236" s="103" t="str">
        <f>IF(B236="","",IF('Paste Data Here - Export'!A236 ='Paste Data Here - Export'!B236, "Yes", "No"))</f>
        <v/>
      </c>
      <c r="E236" s="103" t="str">
        <f>IF(A236="","",IF(AND('Paste Data Here - Export'!P236="",'Paste Data Here - Export'!Q236&lt;&gt;""),"Yes","No"))</f>
        <v/>
      </c>
      <c r="F236" s="104" t="str">
        <f>IF('Paste Data Here - Export'!A236='Paste Data Here - Export'!B236,C236,IF(W236="No","",IF(E236="Yes","6 Month Transfer",'Paste Data Here - Export'!HP236)))</f>
        <v/>
      </c>
      <c r="G236" s="92" t="str">
        <f>IF(B236="","",IF(OR('Paste Data Here - Export'!KB236="Y",'Paste Data Here - Export'!GE236="Y"),"Yes","No"))</f>
        <v/>
      </c>
      <c r="H236" s="93" t="str">
        <f t="shared" si="36"/>
        <v/>
      </c>
      <c r="I236" s="93" t="str">
        <f t="shared" si="37"/>
        <v/>
      </c>
      <c r="J236" s="93" t="str">
        <f t="shared" si="38"/>
        <v/>
      </c>
      <c r="K236" s="125" t="str">
        <f>IF(OR(C236="",'Paste Data Here - Export'!BD236=""),"",1440*('Paste Data Here - Export'!BD236-C236))</f>
        <v/>
      </c>
      <c r="L236" s="93" t="str">
        <f t="shared" si="39"/>
        <v/>
      </c>
      <c r="M236" s="93" t="str">
        <f>IF(AND(L236="Yes",'Paste Data Here - Export'!BC236="SU",'Paste Data Here - Export'!EJ236&lt;&gt;"Y"),"Achieved",IF('Paste Data Here - Export'!EJ236="Y","Not applicable",(IF(AND('Patient level info'!L236="No",'Paste Data Here - Export'!BC236="SU"),"Not achieved",IF('Paste Data Here - Export'!BC236="ICH","Not applicable",IF(OR('Paste Data Here - Export'!BC236="O",'Paste Data Here - Export'!BC236="MAC"),"Not achieved",""))))))</f>
        <v/>
      </c>
      <c r="N236" s="142" t="str">
        <f>IF(B236="","",IF(OR('Paste Data Here - Export'!GN236="PERS",'Paste Data Here - Export'!GN236="TELEM"),'Paste Data Here - Export'!GK236,IF('Paste Data Here - Export'!GO236="","Not seen in person",'Paste Data Here - Export'!GO236)))</f>
        <v/>
      </c>
      <c r="O236" s="125" t="str">
        <f t="shared" si="40"/>
        <v/>
      </c>
      <c r="P236" s="126" t="str">
        <f t="shared" si="41"/>
        <v/>
      </c>
      <c r="Q236" s="95" t="str">
        <f>IF('Paste Data Here - Export'!CR236=TRUE, "Not imaged",IF('Paste Data Here - Export'!AR236="Y","Inpatient stroke",IF('Paste Data Here - Export'!BA236="","",IF('Paste Data Here - Export'!CR236="TRUE","",1440*('Paste Data Here - Export'!CP236-'Paste Data Here - Export'!BA236)))))</f>
        <v/>
      </c>
      <c r="R236" s="95" t="str">
        <f>IF('Paste Data Here - Export'!CR236=TRUE,"Not imaged",IF(OR(C236="",'Paste Data Here - Export'!CP236=""),"",1440*('Paste Data Here - Export'!CP236-C236)))</f>
        <v/>
      </c>
      <c r="S236" s="93" t="str">
        <f>IF(R236&lt;60.5,"Yes",IF('Paste Data Here - Export'!C236="","","No"))</f>
        <v/>
      </c>
      <c r="T236" s="93" t="str">
        <f t="shared" si="33"/>
        <v/>
      </c>
      <c r="U236" s="94" t="str">
        <f>IF(OR(C236="",'Paste Data Here - Export'!DF236=""),"",1440*('Paste Data Here - Export'!DF236-C236))</f>
        <v/>
      </c>
      <c r="V236" s="96" t="str">
        <f t="shared" si="42"/>
        <v/>
      </c>
      <c r="W236" s="97" t="str">
        <f>IF(B236="","",IF('Paste Data Here - Export'!KI236=TRUE,"Yes",IF('Paste Data Here - Export'!L236="","No","Yes")))</f>
        <v/>
      </c>
      <c r="X236" s="98" t="str">
        <f>IF(E236="Yes","6 Month Transfer",IF(AND(W236="Yes",'Paste Data Here - Export'!KM236="D"),"No",IF('Patient level info'!W236="Yes","Yes","")))</f>
        <v/>
      </c>
      <c r="Y236" s="91" t="str">
        <f t="shared" si="34"/>
        <v/>
      </c>
      <c r="Z236" s="99" t="str">
        <f>IF('Paste Data Here - Export'!KQ236="","",IF('Paste Data Here - Export'!KO236="","",'Paste Data Here - Export'!KN236-'Paste Data Here - Export'!KQ236))</f>
        <v/>
      </c>
      <c r="AA236" s="91" t="str">
        <f>IF(AND(W236="Yes",'Paste Data Here - Export'!KM236="D",'Paste Data Here - Export'!KO236="Y"),'Paste Data Here - Export'!KN236+'Patient level info'!AA$3,IF(AND(W236="Yes",'Paste Data Here - Export'!KM236="D",Z236&lt;0),'Paste Data Here - Export'!KQ236,IF(AND(W236="Yes",'Paste Data Here - Export'!KM236="D"),'Paste Data Here - Export'!KN236,IF(X236="Yes",'Paste Data Here - Export'!KS236,""))))</f>
        <v/>
      </c>
      <c r="AB236" s="100" t="str">
        <f>IF(W236="No","",IF('Paste Data Here - Export'!HS236="","",IF('Paste Data Here - Export'!KO236="Y",'Patient level info'!AA236-'Paste Data Here - Export'!HS236,'Paste Data Here - Export'!KQ236-'Paste Data Here - Export'!HS236)))</f>
        <v/>
      </c>
      <c r="AC236" s="100" t="str">
        <f>IF(E236="Yes","",IF(BPT!C236="Record transferred to this team",AA236-C236-(1/6),""))</f>
        <v/>
      </c>
      <c r="AD236" s="100" t="str">
        <f t="shared" si="35"/>
        <v/>
      </c>
      <c r="AE236" s="100" t="str">
        <f t="shared" si="43"/>
        <v/>
      </c>
      <c r="AF236" s="101" t="str">
        <f>IF(AE236="","",IF(Y236="Died same day","Died same day as arrival",IF(AB236="","Did not stay on SU",IF('Paste Data Here - Export'!HR236="ICH","ICU/CCU/HDU",IF(AB236&gt;AE236,100,100*AB236/AE236)))))</f>
        <v/>
      </c>
      <c r="AG236" s="82" t="str">
        <f>IF(E236="Yes","6 Month Transfer",IF(W236="No","Not locked to discharge/transfer",IF(AF236="Did not stay on SU","Not achieved as did not stay on SU",IF('Patient level info'!A236="","",IF(AND(A236=B236,M236="Achieved",P236="Achieved",AF236&gt;=90,AF236&lt;&gt;"Died same day as arrival"),"Achieved",IF(AND(A236&lt;&gt;B236,AF236&gt;=90,M236="Achieved",P236="Achieved"),"Not directly admitted by this team, but achieved criteria at previous team, and achieved 90% of stay on SU whilst at this team",IF(AF236="ICU/CCU/HDU","Admitted to ICU/CCU/HDU",IF(AF236="Died same day as arrival",AF236,IF(AND(AF236&lt;90,M236="Not achieved",P236="Not achieved"),"Not achieved as not direct to SU within 4h, not seen by a consultant within 14h, and less than 90% of stay on SU",IF(AND(AF236&lt;90,M236="Not achieved",P236="Achieved"),"Not achieved as not direct to SU within 4h and less than 90% of stay on SU",IF(AND(AF236&lt;90,M236="Achieved",P236="Not achieved"),"Not achieved as not seen by a consultant within 14h and less than 90% of stay on SU",IF(AND(AF236&gt;=90,M236="Not achieved",P236="Not achieved"),"Not achieved as not direct to SU within 4h and not seen by a consultant within 14h",IF(AND(AF236&gt;=90,M236="Achieved",P236="Not achieved"),"Not achieved as not seen by a consultant within 14h",IF(AF236&lt;90,"Not achieved as less than 90% of stay on SU","Not achieved as not direct to SU within 4h"))))))))))))))</f>
        <v/>
      </c>
    </row>
    <row r="237" spans="1:33" ht="15" customHeight="1" x14ac:dyDescent="0.25">
      <c r="A237" s="89" t="str">
        <f>IF('Paste Data Here - Export'!A237="","",'Paste Data Here - Export'!A237)</f>
        <v/>
      </c>
      <c r="B237" s="90" t="str">
        <f>IF('Paste Data Here - Export'!B237="","",'Paste Data Here - Export'!B237)</f>
        <v/>
      </c>
      <c r="C237" s="91" t="str">
        <f>IF('Paste Data Here - Export'!AR237="Y",'Paste Data Here - Export'!AS237,IF('Paste Data Here - Export'!C237="","",'Paste Data Here - Export'!BA237))</f>
        <v/>
      </c>
      <c r="D237" s="103" t="str">
        <f>IF(B237="","",IF('Paste Data Here - Export'!A237 ='Paste Data Here - Export'!B237, "Yes", "No"))</f>
        <v/>
      </c>
      <c r="E237" s="103" t="str">
        <f>IF(A237="","",IF(AND('Paste Data Here - Export'!P237="",'Paste Data Here - Export'!Q237&lt;&gt;""),"Yes","No"))</f>
        <v/>
      </c>
      <c r="F237" s="104" t="str">
        <f>IF('Paste Data Here - Export'!A237='Paste Data Here - Export'!B237,C237,IF(W237="No","",IF(E237="Yes","6 Month Transfer",'Paste Data Here - Export'!HP237)))</f>
        <v/>
      </c>
      <c r="G237" s="92" t="str">
        <f>IF(B237="","",IF(OR('Paste Data Here - Export'!KB237="Y",'Paste Data Here - Export'!GE237="Y"),"Yes","No"))</f>
        <v/>
      </c>
      <c r="H237" s="93" t="str">
        <f t="shared" si="36"/>
        <v/>
      </c>
      <c r="I237" s="93" t="str">
        <f t="shared" si="37"/>
        <v/>
      </c>
      <c r="J237" s="93" t="str">
        <f t="shared" si="38"/>
        <v/>
      </c>
      <c r="K237" s="125" t="str">
        <f>IF(OR(C237="",'Paste Data Here - Export'!BD237=""),"",1440*('Paste Data Here - Export'!BD237-C237))</f>
        <v/>
      </c>
      <c r="L237" s="93" t="str">
        <f t="shared" si="39"/>
        <v/>
      </c>
      <c r="M237" s="93" t="str">
        <f>IF(AND(L237="Yes",'Paste Data Here - Export'!BC237="SU",'Paste Data Here - Export'!EJ237&lt;&gt;"Y"),"Achieved",IF('Paste Data Here - Export'!EJ237="Y","Not applicable",(IF(AND('Patient level info'!L237="No",'Paste Data Here - Export'!BC237="SU"),"Not achieved",IF('Paste Data Here - Export'!BC237="ICH","Not applicable",IF(OR('Paste Data Here - Export'!BC237="O",'Paste Data Here - Export'!BC237="MAC"),"Not achieved",""))))))</f>
        <v/>
      </c>
      <c r="N237" s="142" t="str">
        <f>IF(B237="","",IF(OR('Paste Data Here - Export'!GN237="PERS",'Paste Data Here - Export'!GN237="TELEM"),'Paste Data Here - Export'!GK237,IF('Paste Data Here - Export'!GO237="","Not seen in person",'Paste Data Here - Export'!GO237)))</f>
        <v/>
      </c>
      <c r="O237" s="125" t="str">
        <f t="shared" si="40"/>
        <v/>
      </c>
      <c r="P237" s="126" t="str">
        <f t="shared" si="41"/>
        <v/>
      </c>
      <c r="Q237" s="95" t="str">
        <f>IF('Paste Data Here - Export'!CR237=TRUE, "Not imaged",IF('Paste Data Here - Export'!AR237="Y","Inpatient stroke",IF('Paste Data Here - Export'!BA237="","",IF('Paste Data Here - Export'!CR237="TRUE","",1440*('Paste Data Here - Export'!CP237-'Paste Data Here - Export'!BA237)))))</f>
        <v/>
      </c>
      <c r="R237" s="95" t="str">
        <f>IF('Paste Data Here - Export'!CR237=TRUE,"Not imaged",IF(OR(C237="",'Paste Data Here - Export'!CP237=""),"",1440*('Paste Data Here - Export'!CP237-C237)))</f>
        <v/>
      </c>
      <c r="S237" s="93" t="str">
        <f>IF(R237&lt;60.5,"Yes",IF('Paste Data Here - Export'!C237="","","No"))</f>
        <v/>
      </c>
      <c r="T237" s="93" t="str">
        <f t="shared" si="33"/>
        <v/>
      </c>
      <c r="U237" s="94" t="str">
        <f>IF(OR(C237="",'Paste Data Here - Export'!DF237=""),"",1440*('Paste Data Here - Export'!DF237-C237))</f>
        <v/>
      </c>
      <c r="V237" s="96" t="str">
        <f t="shared" si="42"/>
        <v/>
      </c>
      <c r="W237" s="97" t="str">
        <f>IF(B237="","",IF('Paste Data Here - Export'!KI237=TRUE,"Yes",IF('Paste Data Here - Export'!L237="","No","Yes")))</f>
        <v/>
      </c>
      <c r="X237" s="98" t="str">
        <f>IF(E237="Yes","6 Month Transfer",IF(AND(W237="Yes",'Paste Data Here - Export'!KM237="D"),"No",IF('Patient level info'!W237="Yes","Yes","")))</f>
        <v/>
      </c>
      <c r="Y237" s="91" t="str">
        <f t="shared" si="34"/>
        <v/>
      </c>
      <c r="Z237" s="99" t="str">
        <f>IF('Paste Data Here - Export'!KQ237="","",IF('Paste Data Here - Export'!KO237="","",'Paste Data Here - Export'!KN237-'Paste Data Here - Export'!KQ237))</f>
        <v/>
      </c>
      <c r="AA237" s="91" t="str">
        <f>IF(AND(W237="Yes",'Paste Data Here - Export'!KM237="D",'Paste Data Here - Export'!KO237="Y"),'Paste Data Here - Export'!KN237+'Patient level info'!AA$3,IF(AND(W237="Yes",'Paste Data Here - Export'!KM237="D",Z237&lt;0),'Paste Data Here - Export'!KQ237,IF(AND(W237="Yes",'Paste Data Here - Export'!KM237="D"),'Paste Data Here - Export'!KN237,IF(X237="Yes",'Paste Data Here - Export'!KS237,""))))</f>
        <v/>
      </c>
      <c r="AB237" s="100" t="str">
        <f>IF(W237="No","",IF('Paste Data Here - Export'!HS237="","",IF('Paste Data Here - Export'!KO237="Y",'Patient level info'!AA237-'Paste Data Here - Export'!HS237,'Paste Data Here - Export'!KQ237-'Paste Data Here - Export'!HS237)))</f>
        <v/>
      </c>
      <c r="AC237" s="100" t="str">
        <f>IF(E237="Yes","",IF(BPT!C237="Record transferred to this team",AA237-C237-(1/6),""))</f>
        <v/>
      </c>
      <c r="AD237" s="100" t="str">
        <f t="shared" si="35"/>
        <v/>
      </c>
      <c r="AE237" s="100" t="str">
        <f t="shared" si="43"/>
        <v/>
      </c>
      <c r="AF237" s="101" t="str">
        <f>IF(AE237="","",IF(Y237="Died same day","Died same day as arrival",IF(AB237="","Did not stay on SU",IF('Paste Data Here - Export'!HR237="ICH","ICU/CCU/HDU",IF(AB237&gt;AE237,100,100*AB237/AE237)))))</f>
        <v/>
      </c>
      <c r="AG237" s="82" t="str">
        <f>IF(E237="Yes","6 Month Transfer",IF(W237="No","Not locked to discharge/transfer",IF(AF237="Did not stay on SU","Not achieved as did not stay on SU",IF('Patient level info'!A237="","",IF(AND(A237=B237,M237="Achieved",P237="Achieved",AF237&gt;=90,AF237&lt;&gt;"Died same day as arrival"),"Achieved",IF(AND(A237&lt;&gt;B237,AF237&gt;=90,M237="Achieved",P237="Achieved"),"Not directly admitted by this team, but achieved criteria at previous team, and achieved 90% of stay on SU whilst at this team",IF(AF237="ICU/CCU/HDU","Admitted to ICU/CCU/HDU",IF(AF237="Died same day as arrival",AF237,IF(AND(AF237&lt;90,M237="Not achieved",P237="Not achieved"),"Not achieved as not direct to SU within 4h, not seen by a consultant within 14h, and less than 90% of stay on SU",IF(AND(AF237&lt;90,M237="Not achieved",P237="Achieved"),"Not achieved as not direct to SU within 4h and less than 90% of stay on SU",IF(AND(AF237&lt;90,M237="Achieved",P237="Not achieved"),"Not achieved as not seen by a consultant within 14h and less than 90% of stay on SU",IF(AND(AF237&gt;=90,M237="Not achieved",P237="Not achieved"),"Not achieved as not direct to SU within 4h and not seen by a consultant within 14h",IF(AND(AF237&gt;=90,M237="Achieved",P237="Not achieved"),"Not achieved as not seen by a consultant within 14h",IF(AF237&lt;90,"Not achieved as less than 90% of stay on SU","Not achieved as not direct to SU within 4h"))))))))))))))</f>
        <v/>
      </c>
    </row>
    <row r="238" spans="1:33" ht="15" customHeight="1" x14ac:dyDescent="0.25">
      <c r="A238" s="89" t="str">
        <f>IF('Paste Data Here - Export'!A238="","",'Paste Data Here - Export'!A238)</f>
        <v/>
      </c>
      <c r="B238" s="90" t="str">
        <f>IF('Paste Data Here - Export'!B238="","",'Paste Data Here - Export'!B238)</f>
        <v/>
      </c>
      <c r="C238" s="91" t="str">
        <f>IF('Paste Data Here - Export'!AR238="Y",'Paste Data Here - Export'!AS238,IF('Paste Data Here - Export'!C238="","",'Paste Data Here - Export'!BA238))</f>
        <v/>
      </c>
      <c r="D238" s="103" t="str">
        <f>IF(B238="","",IF('Paste Data Here - Export'!A238 ='Paste Data Here - Export'!B238, "Yes", "No"))</f>
        <v/>
      </c>
      <c r="E238" s="103" t="str">
        <f>IF(A238="","",IF(AND('Paste Data Here - Export'!P238="",'Paste Data Here - Export'!Q238&lt;&gt;""),"Yes","No"))</f>
        <v/>
      </c>
      <c r="F238" s="104" t="str">
        <f>IF('Paste Data Here - Export'!A238='Paste Data Here - Export'!B238,C238,IF(W238="No","",IF(E238="Yes","6 Month Transfer",'Paste Data Here - Export'!HP238)))</f>
        <v/>
      </c>
      <c r="G238" s="92" t="str">
        <f>IF(B238="","",IF(OR('Paste Data Here - Export'!KB238="Y",'Paste Data Here - Export'!GE238="Y"),"Yes","No"))</f>
        <v/>
      </c>
      <c r="H238" s="93" t="str">
        <f t="shared" si="36"/>
        <v/>
      </c>
      <c r="I238" s="93" t="str">
        <f t="shared" si="37"/>
        <v/>
      </c>
      <c r="J238" s="93" t="str">
        <f t="shared" si="38"/>
        <v/>
      </c>
      <c r="K238" s="125" t="str">
        <f>IF(OR(C238="",'Paste Data Here - Export'!BD238=""),"",1440*('Paste Data Here - Export'!BD238-C238))</f>
        <v/>
      </c>
      <c r="L238" s="93" t="str">
        <f t="shared" si="39"/>
        <v/>
      </c>
      <c r="M238" s="93" t="str">
        <f>IF(AND(L238="Yes",'Paste Data Here - Export'!BC238="SU",'Paste Data Here - Export'!EJ238&lt;&gt;"Y"),"Achieved",IF('Paste Data Here - Export'!EJ238="Y","Not applicable",(IF(AND('Patient level info'!L238="No",'Paste Data Here - Export'!BC238="SU"),"Not achieved",IF('Paste Data Here - Export'!BC238="ICH","Not applicable",IF(OR('Paste Data Here - Export'!BC238="O",'Paste Data Here - Export'!BC238="MAC"),"Not achieved",""))))))</f>
        <v/>
      </c>
      <c r="N238" s="142" t="str">
        <f>IF(B238="","",IF(OR('Paste Data Here - Export'!GN238="PERS",'Paste Data Here - Export'!GN238="TELEM"),'Paste Data Here - Export'!GK238,IF('Paste Data Here - Export'!GO238="","Not seen in person",'Paste Data Here - Export'!GO238)))</f>
        <v/>
      </c>
      <c r="O238" s="125" t="str">
        <f t="shared" si="40"/>
        <v/>
      </c>
      <c r="P238" s="126" t="str">
        <f t="shared" si="41"/>
        <v/>
      </c>
      <c r="Q238" s="95" t="str">
        <f>IF('Paste Data Here - Export'!CR238=TRUE, "Not imaged",IF('Paste Data Here - Export'!AR238="Y","Inpatient stroke",IF('Paste Data Here - Export'!BA238="","",IF('Paste Data Here - Export'!CR238="TRUE","",1440*('Paste Data Here - Export'!CP238-'Paste Data Here - Export'!BA238)))))</f>
        <v/>
      </c>
      <c r="R238" s="95" t="str">
        <f>IF('Paste Data Here - Export'!CR238=TRUE,"Not imaged",IF(OR(C238="",'Paste Data Here - Export'!CP238=""),"",1440*('Paste Data Here - Export'!CP238-C238)))</f>
        <v/>
      </c>
      <c r="S238" s="93" t="str">
        <f>IF(R238&lt;60.5,"Yes",IF('Paste Data Here - Export'!C238="","","No"))</f>
        <v/>
      </c>
      <c r="T238" s="93" t="str">
        <f t="shared" si="33"/>
        <v/>
      </c>
      <c r="U238" s="94" t="str">
        <f>IF(OR(C238="",'Paste Data Here - Export'!DF238=""),"",1440*('Paste Data Here - Export'!DF238-C238))</f>
        <v/>
      </c>
      <c r="V238" s="96" t="str">
        <f t="shared" si="42"/>
        <v/>
      </c>
      <c r="W238" s="97" t="str">
        <f>IF(B238="","",IF('Paste Data Here - Export'!KI238=TRUE,"Yes",IF('Paste Data Here - Export'!L238="","No","Yes")))</f>
        <v/>
      </c>
      <c r="X238" s="98" t="str">
        <f>IF(E238="Yes","6 Month Transfer",IF(AND(W238="Yes",'Paste Data Here - Export'!KM238="D"),"No",IF('Patient level info'!W238="Yes","Yes","")))</f>
        <v/>
      </c>
      <c r="Y238" s="91" t="str">
        <f t="shared" si="34"/>
        <v/>
      </c>
      <c r="Z238" s="99" t="str">
        <f>IF('Paste Data Here - Export'!KQ238="","",IF('Paste Data Here - Export'!KO238="","",'Paste Data Here - Export'!KN238-'Paste Data Here - Export'!KQ238))</f>
        <v/>
      </c>
      <c r="AA238" s="91" t="str">
        <f>IF(AND(W238="Yes",'Paste Data Here - Export'!KM238="D",'Paste Data Here - Export'!KO238="Y"),'Paste Data Here - Export'!KN238+'Patient level info'!AA$3,IF(AND(W238="Yes",'Paste Data Here - Export'!KM238="D",Z238&lt;0),'Paste Data Here - Export'!KQ238,IF(AND(W238="Yes",'Paste Data Here - Export'!KM238="D"),'Paste Data Here - Export'!KN238,IF(X238="Yes",'Paste Data Here - Export'!KS238,""))))</f>
        <v/>
      </c>
      <c r="AB238" s="100" t="str">
        <f>IF(W238="No","",IF('Paste Data Here - Export'!HS238="","",IF('Paste Data Here - Export'!KO238="Y",'Patient level info'!AA238-'Paste Data Here - Export'!HS238,'Paste Data Here - Export'!KQ238-'Paste Data Here - Export'!HS238)))</f>
        <v/>
      </c>
      <c r="AC238" s="100" t="str">
        <f>IF(E238="Yes","",IF(BPT!C238="Record transferred to this team",AA238-C238-(1/6),""))</f>
        <v/>
      </c>
      <c r="AD238" s="100" t="str">
        <f t="shared" si="35"/>
        <v/>
      </c>
      <c r="AE238" s="100" t="str">
        <f t="shared" si="43"/>
        <v/>
      </c>
      <c r="AF238" s="101" t="str">
        <f>IF(AE238="","",IF(Y238="Died same day","Died same day as arrival",IF(AB238="","Did not stay on SU",IF('Paste Data Here - Export'!HR238="ICH","ICU/CCU/HDU",IF(AB238&gt;AE238,100,100*AB238/AE238)))))</f>
        <v/>
      </c>
      <c r="AG238" s="82" t="str">
        <f>IF(E238="Yes","6 Month Transfer",IF(W238="No","Not locked to discharge/transfer",IF(AF238="Did not stay on SU","Not achieved as did not stay on SU",IF('Patient level info'!A238="","",IF(AND(A238=B238,M238="Achieved",P238="Achieved",AF238&gt;=90,AF238&lt;&gt;"Died same day as arrival"),"Achieved",IF(AND(A238&lt;&gt;B238,AF238&gt;=90,M238="Achieved",P238="Achieved"),"Not directly admitted by this team, but achieved criteria at previous team, and achieved 90% of stay on SU whilst at this team",IF(AF238="ICU/CCU/HDU","Admitted to ICU/CCU/HDU",IF(AF238="Died same day as arrival",AF238,IF(AND(AF238&lt;90,M238="Not achieved",P238="Not achieved"),"Not achieved as not direct to SU within 4h, not seen by a consultant within 14h, and less than 90% of stay on SU",IF(AND(AF238&lt;90,M238="Not achieved",P238="Achieved"),"Not achieved as not direct to SU within 4h and less than 90% of stay on SU",IF(AND(AF238&lt;90,M238="Achieved",P238="Not achieved"),"Not achieved as not seen by a consultant within 14h and less than 90% of stay on SU",IF(AND(AF238&gt;=90,M238="Not achieved",P238="Not achieved"),"Not achieved as not direct to SU within 4h and not seen by a consultant within 14h",IF(AND(AF238&gt;=90,M238="Achieved",P238="Not achieved"),"Not achieved as not seen by a consultant within 14h",IF(AF238&lt;90,"Not achieved as less than 90% of stay on SU","Not achieved as not direct to SU within 4h"))))))))))))))</f>
        <v/>
      </c>
    </row>
    <row r="239" spans="1:33" ht="15" customHeight="1" x14ac:dyDescent="0.25">
      <c r="A239" s="89" t="str">
        <f>IF('Paste Data Here - Export'!A239="","",'Paste Data Here - Export'!A239)</f>
        <v/>
      </c>
      <c r="B239" s="90" t="str">
        <f>IF('Paste Data Here - Export'!B239="","",'Paste Data Here - Export'!B239)</f>
        <v/>
      </c>
      <c r="C239" s="91" t="str">
        <f>IF('Paste Data Here - Export'!AR239="Y",'Paste Data Here - Export'!AS239,IF('Paste Data Here - Export'!C239="","",'Paste Data Here - Export'!BA239))</f>
        <v/>
      </c>
      <c r="D239" s="103" t="str">
        <f>IF(B239="","",IF('Paste Data Here - Export'!A239 ='Paste Data Here - Export'!B239, "Yes", "No"))</f>
        <v/>
      </c>
      <c r="E239" s="103" t="str">
        <f>IF(A239="","",IF(AND('Paste Data Here - Export'!P239="",'Paste Data Here - Export'!Q239&lt;&gt;""),"Yes","No"))</f>
        <v/>
      </c>
      <c r="F239" s="104" t="str">
        <f>IF('Paste Data Here - Export'!A239='Paste Data Here - Export'!B239,C239,IF(W239="No","",IF(E239="Yes","6 Month Transfer",'Paste Data Here - Export'!HP239)))</f>
        <v/>
      </c>
      <c r="G239" s="92" t="str">
        <f>IF(B239="","",IF(OR('Paste Data Here - Export'!KB239="Y",'Paste Data Here - Export'!GE239="Y"),"Yes","No"))</f>
        <v/>
      </c>
      <c r="H239" s="93" t="str">
        <f t="shared" si="36"/>
        <v/>
      </c>
      <c r="I239" s="93" t="str">
        <f t="shared" si="37"/>
        <v/>
      </c>
      <c r="J239" s="93" t="str">
        <f t="shared" si="38"/>
        <v/>
      </c>
      <c r="K239" s="125" t="str">
        <f>IF(OR(C239="",'Paste Data Here - Export'!BD239=""),"",1440*('Paste Data Here - Export'!BD239-C239))</f>
        <v/>
      </c>
      <c r="L239" s="93" t="str">
        <f t="shared" si="39"/>
        <v/>
      </c>
      <c r="M239" s="93" t="str">
        <f>IF(AND(L239="Yes",'Paste Data Here - Export'!BC239="SU",'Paste Data Here - Export'!EJ239&lt;&gt;"Y"),"Achieved",IF('Paste Data Here - Export'!EJ239="Y","Not applicable",(IF(AND('Patient level info'!L239="No",'Paste Data Here - Export'!BC239="SU"),"Not achieved",IF('Paste Data Here - Export'!BC239="ICH","Not applicable",IF(OR('Paste Data Here - Export'!BC239="O",'Paste Data Here - Export'!BC239="MAC"),"Not achieved",""))))))</f>
        <v/>
      </c>
      <c r="N239" s="142" t="str">
        <f>IF(B239="","",IF(OR('Paste Data Here - Export'!GN239="PERS",'Paste Data Here - Export'!GN239="TELEM"),'Paste Data Here - Export'!GK239,IF('Paste Data Here - Export'!GO239="","Not seen in person",'Paste Data Here - Export'!GO239)))</f>
        <v/>
      </c>
      <c r="O239" s="125" t="str">
        <f t="shared" si="40"/>
        <v/>
      </c>
      <c r="P239" s="126" t="str">
        <f t="shared" si="41"/>
        <v/>
      </c>
      <c r="Q239" s="95" t="str">
        <f>IF('Paste Data Here - Export'!CR239=TRUE, "Not imaged",IF('Paste Data Here - Export'!AR239="Y","Inpatient stroke",IF('Paste Data Here - Export'!BA239="","",IF('Paste Data Here - Export'!CR239="TRUE","",1440*('Paste Data Here - Export'!CP239-'Paste Data Here - Export'!BA239)))))</f>
        <v/>
      </c>
      <c r="R239" s="95" t="str">
        <f>IF('Paste Data Here - Export'!CR239=TRUE,"Not imaged",IF(OR(C239="",'Paste Data Here - Export'!CP239=""),"",1440*('Paste Data Here - Export'!CP239-C239)))</f>
        <v/>
      </c>
      <c r="S239" s="93" t="str">
        <f>IF(R239&lt;60.5,"Yes",IF('Paste Data Here - Export'!C239="","","No"))</f>
        <v/>
      </c>
      <c r="T239" s="93" t="str">
        <f t="shared" si="33"/>
        <v/>
      </c>
      <c r="U239" s="94" t="str">
        <f>IF(OR(C239="",'Paste Data Here - Export'!DF239=""),"",1440*('Paste Data Here - Export'!DF239-C239))</f>
        <v/>
      </c>
      <c r="V239" s="96" t="str">
        <f t="shared" si="42"/>
        <v/>
      </c>
      <c r="W239" s="97" t="str">
        <f>IF(B239="","",IF('Paste Data Here - Export'!KI239=TRUE,"Yes",IF('Paste Data Here - Export'!L239="","No","Yes")))</f>
        <v/>
      </c>
      <c r="X239" s="98" t="str">
        <f>IF(E239="Yes","6 Month Transfer",IF(AND(W239="Yes",'Paste Data Here - Export'!KM239="D"),"No",IF('Patient level info'!W239="Yes","Yes","")))</f>
        <v/>
      </c>
      <c r="Y239" s="91" t="str">
        <f t="shared" si="34"/>
        <v/>
      </c>
      <c r="Z239" s="99" t="str">
        <f>IF('Paste Data Here - Export'!KQ239="","",IF('Paste Data Here - Export'!KO239="","",'Paste Data Here - Export'!KN239-'Paste Data Here - Export'!KQ239))</f>
        <v/>
      </c>
      <c r="AA239" s="91" t="str">
        <f>IF(AND(W239="Yes",'Paste Data Here - Export'!KM239="D",'Paste Data Here - Export'!KO239="Y"),'Paste Data Here - Export'!KN239+'Patient level info'!AA$3,IF(AND(W239="Yes",'Paste Data Here - Export'!KM239="D",Z239&lt;0),'Paste Data Here - Export'!KQ239,IF(AND(W239="Yes",'Paste Data Here - Export'!KM239="D"),'Paste Data Here - Export'!KN239,IF(X239="Yes",'Paste Data Here - Export'!KS239,""))))</f>
        <v/>
      </c>
      <c r="AB239" s="100" t="str">
        <f>IF(W239="No","",IF('Paste Data Here - Export'!HS239="","",IF('Paste Data Here - Export'!KO239="Y",'Patient level info'!AA239-'Paste Data Here - Export'!HS239,'Paste Data Here - Export'!KQ239-'Paste Data Here - Export'!HS239)))</f>
        <v/>
      </c>
      <c r="AC239" s="100" t="str">
        <f>IF(E239="Yes","",IF(BPT!C239="Record transferred to this team",AA239-C239-(1/6),""))</f>
        <v/>
      </c>
      <c r="AD239" s="100" t="str">
        <f t="shared" si="35"/>
        <v/>
      </c>
      <c r="AE239" s="100" t="str">
        <f t="shared" si="43"/>
        <v/>
      </c>
      <c r="AF239" s="101" t="str">
        <f>IF(AE239="","",IF(Y239="Died same day","Died same day as arrival",IF(AB239="","Did not stay on SU",IF('Paste Data Here - Export'!HR239="ICH","ICU/CCU/HDU",IF(AB239&gt;AE239,100,100*AB239/AE239)))))</f>
        <v/>
      </c>
      <c r="AG239" s="82" t="str">
        <f>IF(E239="Yes","6 Month Transfer",IF(W239="No","Not locked to discharge/transfer",IF(AF239="Did not stay on SU","Not achieved as did not stay on SU",IF('Patient level info'!A239="","",IF(AND(A239=B239,M239="Achieved",P239="Achieved",AF239&gt;=90,AF239&lt;&gt;"Died same day as arrival"),"Achieved",IF(AND(A239&lt;&gt;B239,AF239&gt;=90,M239="Achieved",P239="Achieved"),"Not directly admitted by this team, but achieved criteria at previous team, and achieved 90% of stay on SU whilst at this team",IF(AF239="ICU/CCU/HDU","Admitted to ICU/CCU/HDU",IF(AF239="Died same day as arrival",AF239,IF(AND(AF239&lt;90,M239="Not achieved",P239="Not achieved"),"Not achieved as not direct to SU within 4h, not seen by a consultant within 14h, and less than 90% of stay on SU",IF(AND(AF239&lt;90,M239="Not achieved",P239="Achieved"),"Not achieved as not direct to SU within 4h and less than 90% of stay on SU",IF(AND(AF239&lt;90,M239="Achieved",P239="Not achieved"),"Not achieved as not seen by a consultant within 14h and less than 90% of stay on SU",IF(AND(AF239&gt;=90,M239="Not achieved",P239="Not achieved"),"Not achieved as not direct to SU within 4h and not seen by a consultant within 14h",IF(AND(AF239&gt;=90,M239="Achieved",P239="Not achieved"),"Not achieved as not seen by a consultant within 14h",IF(AF239&lt;90,"Not achieved as less than 90% of stay on SU","Not achieved as not direct to SU within 4h"))))))))))))))</f>
        <v/>
      </c>
    </row>
    <row r="240" spans="1:33" ht="15" customHeight="1" x14ac:dyDescent="0.25">
      <c r="A240" s="89" t="str">
        <f>IF('Paste Data Here - Export'!A240="","",'Paste Data Here - Export'!A240)</f>
        <v/>
      </c>
      <c r="B240" s="90" t="str">
        <f>IF('Paste Data Here - Export'!B240="","",'Paste Data Here - Export'!B240)</f>
        <v/>
      </c>
      <c r="C240" s="91" t="str">
        <f>IF('Paste Data Here - Export'!AR240="Y",'Paste Data Here - Export'!AS240,IF('Paste Data Here - Export'!C240="","",'Paste Data Here - Export'!BA240))</f>
        <v/>
      </c>
      <c r="D240" s="103" t="str">
        <f>IF(B240="","",IF('Paste Data Here - Export'!A240 ='Paste Data Here - Export'!B240, "Yes", "No"))</f>
        <v/>
      </c>
      <c r="E240" s="103" t="str">
        <f>IF(A240="","",IF(AND('Paste Data Here - Export'!P240="",'Paste Data Here - Export'!Q240&lt;&gt;""),"Yes","No"))</f>
        <v/>
      </c>
      <c r="F240" s="104" t="str">
        <f>IF('Paste Data Here - Export'!A240='Paste Data Here - Export'!B240,C240,IF(W240="No","",IF(E240="Yes","6 Month Transfer",'Paste Data Here - Export'!HP240)))</f>
        <v/>
      </c>
      <c r="G240" s="92" t="str">
        <f>IF(B240="","",IF(OR('Paste Data Here - Export'!KB240="Y",'Paste Data Here - Export'!GE240="Y"),"Yes","No"))</f>
        <v/>
      </c>
      <c r="H240" s="93" t="str">
        <f t="shared" si="36"/>
        <v/>
      </c>
      <c r="I240" s="93" t="str">
        <f t="shared" si="37"/>
        <v/>
      </c>
      <c r="J240" s="93" t="str">
        <f t="shared" si="38"/>
        <v/>
      </c>
      <c r="K240" s="125" t="str">
        <f>IF(OR(C240="",'Paste Data Here - Export'!BD240=""),"",1440*('Paste Data Here - Export'!BD240-C240))</f>
        <v/>
      </c>
      <c r="L240" s="93" t="str">
        <f t="shared" si="39"/>
        <v/>
      </c>
      <c r="M240" s="93" t="str">
        <f>IF(AND(L240="Yes",'Paste Data Here - Export'!BC240="SU",'Paste Data Here - Export'!EJ240&lt;&gt;"Y"),"Achieved",IF('Paste Data Here - Export'!EJ240="Y","Not applicable",(IF(AND('Patient level info'!L240="No",'Paste Data Here - Export'!BC240="SU"),"Not achieved",IF('Paste Data Here - Export'!BC240="ICH","Not applicable",IF(OR('Paste Data Here - Export'!BC240="O",'Paste Data Here - Export'!BC240="MAC"),"Not achieved",""))))))</f>
        <v/>
      </c>
      <c r="N240" s="142" t="str">
        <f>IF(B240="","",IF(OR('Paste Data Here - Export'!GN240="PERS",'Paste Data Here - Export'!GN240="TELEM"),'Paste Data Here - Export'!GK240,IF('Paste Data Here - Export'!GO240="","Not seen in person",'Paste Data Here - Export'!GO240)))</f>
        <v/>
      </c>
      <c r="O240" s="125" t="str">
        <f t="shared" si="40"/>
        <v/>
      </c>
      <c r="P240" s="126" t="str">
        <f t="shared" si="41"/>
        <v/>
      </c>
      <c r="Q240" s="95" t="str">
        <f>IF('Paste Data Here - Export'!CR240=TRUE, "Not imaged",IF('Paste Data Here - Export'!AR240="Y","Inpatient stroke",IF('Paste Data Here - Export'!BA240="","",IF('Paste Data Here - Export'!CR240="TRUE","",1440*('Paste Data Here - Export'!CP240-'Paste Data Here - Export'!BA240)))))</f>
        <v/>
      </c>
      <c r="R240" s="95" t="str">
        <f>IF('Paste Data Here - Export'!CR240=TRUE,"Not imaged",IF(OR(C240="",'Paste Data Here - Export'!CP240=""),"",1440*('Paste Data Here - Export'!CP240-C240)))</f>
        <v/>
      </c>
      <c r="S240" s="93" t="str">
        <f>IF(R240&lt;60.5,"Yes",IF('Paste Data Here - Export'!C240="","","No"))</f>
        <v/>
      </c>
      <c r="T240" s="93" t="str">
        <f t="shared" si="33"/>
        <v/>
      </c>
      <c r="U240" s="94" t="str">
        <f>IF(OR(C240="",'Paste Data Here - Export'!DF240=""),"",1440*('Paste Data Here - Export'!DF240-C240))</f>
        <v/>
      </c>
      <c r="V240" s="96" t="str">
        <f t="shared" si="42"/>
        <v/>
      </c>
      <c r="W240" s="97" t="str">
        <f>IF(B240="","",IF('Paste Data Here - Export'!KI240=TRUE,"Yes",IF('Paste Data Here - Export'!L240="","No","Yes")))</f>
        <v/>
      </c>
      <c r="X240" s="98" t="str">
        <f>IF(E240="Yes","6 Month Transfer",IF(AND(W240="Yes",'Paste Data Here - Export'!KM240="D"),"No",IF('Patient level info'!W240="Yes","Yes","")))</f>
        <v/>
      </c>
      <c r="Y240" s="91" t="str">
        <f t="shared" si="34"/>
        <v/>
      </c>
      <c r="Z240" s="99" t="str">
        <f>IF('Paste Data Here - Export'!KQ240="","",IF('Paste Data Here - Export'!KO240="","",'Paste Data Here - Export'!KN240-'Paste Data Here - Export'!KQ240))</f>
        <v/>
      </c>
      <c r="AA240" s="91" t="str">
        <f>IF(AND(W240="Yes",'Paste Data Here - Export'!KM240="D",'Paste Data Here - Export'!KO240="Y"),'Paste Data Here - Export'!KN240+'Patient level info'!AA$3,IF(AND(W240="Yes",'Paste Data Here - Export'!KM240="D",Z240&lt;0),'Paste Data Here - Export'!KQ240,IF(AND(W240="Yes",'Paste Data Here - Export'!KM240="D"),'Paste Data Here - Export'!KN240,IF(X240="Yes",'Paste Data Here - Export'!KS240,""))))</f>
        <v/>
      </c>
      <c r="AB240" s="100" t="str">
        <f>IF(W240="No","",IF('Paste Data Here - Export'!HS240="","",IF('Paste Data Here - Export'!KO240="Y",'Patient level info'!AA240-'Paste Data Here - Export'!HS240,'Paste Data Here - Export'!KQ240-'Paste Data Here - Export'!HS240)))</f>
        <v/>
      </c>
      <c r="AC240" s="100" t="str">
        <f>IF(E240="Yes","",IF(BPT!C240="Record transferred to this team",AA240-C240-(1/6),""))</f>
        <v/>
      </c>
      <c r="AD240" s="100" t="str">
        <f t="shared" si="35"/>
        <v/>
      </c>
      <c r="AE240" s="100" t="str">
        <f t="shared" si="43"/>
        <v/>
      </c>
      <c r="AF240" s="101" t="str">
        <f>IF(AE240="","",IF(Y240="Died same day","Died same day as arrival",IF(AB240="","Did not stay on SU",IF('Paste Data Here - Export'!HR240="ICH","ICU/CCU/HDU",IF(AB240&gt;AE240,100,100*AB240/AE240)))))</f>
        <v/>
      </c>
      <c r="AG240" s="82" t="str">
        <f>IF(E240="Yes","6 Month Transfer",IF(W240="No","Not locked to discharge/transfer",IF(AF240="Did not stay on SU","Not achieved as did not stay on SU",IF('Patient level info'!A240="","",IF(AND(A240=B240,M240="Achieved",P240="Achieved",AF240&gt;=90,AF240&lt;&gt;"Died same day as arrival"),"Achieved",IF(AND(A240&lt;&gt;B240,AF240&gt;=90,M240="Achieved",P240="Achieved"),"Not directly admitted by this team, but achieved criteria at previous team, and achieved 90% of stay on SU whilst at this team",IF(AF240="ICU/CCU/HDU","Admitted to ICU/CCU/HDU",IF(AF240="Died same day as arrival",AF240,IF(AND(AF240&lt;90,M240="Not achieved",P240="Not achieved"),"Not achieved as not direct to SU within 4h, not seen by a consultant within 14h, and less than 90% of stay on SU",IF(AND(AF240&lt;90,M240="Not achieved",P240="Achieved"),"Not achieved as not direct to SU within 4h and less than 90% of stay on SU",IF(AND(AF240&lt;90,M240="Achieved",P240="Not achieved"),"Not achieved as not seen by a consultant within 14h and less than 90% of stay on SU",IF(AND(AF240&gt;=90,M240="Not achieved",P240="Not achieved"),"Not achieved as not direct to SU within 4h and not seen by a consultant within 14h",IF(AND(AF240&gt;=90,M240="Achieved",P240="Not achieved"),"Not achieved as not seen by a consultant within 14h",IF(AF240&lt;90,"Not achieved as less than 90% of stay on SU","Not achieved as not direct to SU within 4h"))))))))))))))</f>
        <v/>
      </c>
    </row>
    <row r="241" spans="1:33" ht="15" customHeight="1" x14ac:dyDescent="0.25">
      <c r="A241" s="89" t="str">
        <f>IF('Paste Data Here - Export'!A241="","",'Paste Data Here - Export'!A241)</f>
        <v/>
      </c>
      <c r="B241" s="90" t="str">
        <f>IF('Paste Data Here - Export'!B241="","",'Paste Data Here - Export'!B241)</f>
        <v/>
      </c>
      <c r="C241" s="91" t="str">
        <f>IF('Paste Data Here - Export'!AR241="Y",'Paste Data Here - Export'!AS241,IF('Paste Data Here - Export'!C241="","",'Paste Data Here - Export'!BA241))</f>
        <v/>
      </c>
      <c r="D241" s="103" t="str">
        <f>IF(B241="","",IF('Paste Data Here - Export'!A241 ='Paste Data Here - Export'!B241, "Yes", "No"))</f>
        <v/>
      </c>
      <c r="E241" s="103" t="str">
        <f>IF(A241="","",IF(AND('Paste Data Here - Export'!P241="",'Paste Data Here - Export'!Q241&lt;&gt;""),"Yes","No"))</f>
        <v/>
      </c>
      <c r="F241" s="104" t="str">
        <f>IF('Paste Data Here - Export'!A241='Paste Data Here - Export'!B241,C241,IF(W241="No","",IF(E241="Yes","6 Month Transfer",'Paste Data Here - Export'!HP241)))</f>
        <v/>
      </c>
      <c r="G241" s="92" t="str">
        <f>IF(B241="","",IF(OR('Paste Data Here - Export'!KB241="Y",'Paste Data Here - Export'!GE241="Y"),"Yes","No"))</f>
        <v/>
      </c>
      <c r="H241" s="93" t="str">
        <f t="shared" si="36"/>
        <v/>
      </c>
      <c r="I241" s="93" t="str">
        <f t="shared" si="37"/>
        <v/>
      </c>
      <c r="J241" s="93" t="str">
        <f t="shared" si="38"/>
        <v/>
      </c>
      <c r="K241" s="125" t="str">
        <f>IF(OR(C241="",'Paste Data Here - Export'!BD241=""),"",1440*('Paste Data Here - Export'!BD241-C241))</f>
        <v/>
      </c>
      <c r="L241" s="93" t="str">
        <f t="shared" si="39"/>
        <v/>
      </c>
      <c r="M241" s="93" t="str">
        <f>IF(AND(L241="Yes",'Paste Data Here - Export'!BC241="SU",'Paste Data Here - Export'!EJ241&lt;&gt;"Y"),"Achieved",IF('Paste Data Here - Export'!EJ241="Y","Not applicable",(IF(AND('Patient level info'!L241="No",'Paste Data Here - Export'!BC241="SU"),"Not achieved",IF('Paste Data Here - Export'!BC241="ICH","Not applicable",IF(OR('Paste Data Here - Export'!BC241="O",'Paste Data Here - Export'!BC241="MAC"),"Not achieved",""))))))</f>
        <v/>
      </c>
      <c r="N241" s="142" t="str">
        <f>IF(B241="","",IF(OR('Paste Data Here - Export'!GN241="PERS",'Paste Data Here - Export'!GN241="TELEM"),'Paste Data Here - Export'!GK241,IF('Paste Data Here - Export'!GO241="","Not seen in person",'Paste Data Here - Export'!GO241)))</f>
        <v/>
      </c>
      <c r="O241" s="125" t="str">
        <f t="shared" si="40"/>
        <v/>
      </c>
      <c r="P241" s="126" t="str">
        <f t="shared" si="41"/>
        <v/>
      </c>
      <c r="Q241" s="95" t="str">
        <f>IF('Paste Data Here - Export'!CR241=TRUE, "Not imaged",IF('Paste Data Here - Export'!AR241="Y","Inpatient stroke",IF('Paste Data Here - Export'!BA241="","",IF('Paste Data Here - Export'!CR241="TRUE","",1440*('Paste Data Here - Export'!CP241-'Paste Data Here - Export'!BA241)))))</f>
        <v/>
      </c>
      <c r="R241" s="95" t="str">
        <f>IF('Paste Data Here - Export'!CR241=TRUE,"Not imaged",IF(OR(C241="",'Paste Data Here - Export'!CP241=""),"",1440*('Paste Data Here - Export'!CP241-C241)))</f>
        <v/>
      </c>
      <c r="S241" s="93" t="str">
        <f>IF(R241&lt;60.5,"Yes",IF('Paste Data Here - Export'!C241="","","No"))</f>
        <v/>
      </c>
      <c r="T241" s="93" t="str">
        <f t="shared" si="33"/>
        <v/>
      </c>
      <c r="U241" s="94" t="str">
        <f>IF(OR(C241="",'Paste Data Here - Export'!DF241=""),"",1440*('Paste Data Here - Export'!DF241-C241))</f>
        <v/>
      </c>
      <c r="V241" s="96" t="str">
        <f t="shared" si="42"/>
        <v/>
      </c>
      <c r="W241" s="97" t="str">
        <f>IF(B241="","",IF('Paste Data Here - Export'!KI241=TRUE,"Yes",IF('Paste Data Here - Export'!L241="","No","Yes")))</f>
        <v/>
      </c>
      <c r="X241" s="98" t="str">
        <f>IF(E241="Yes","6 Month Transfer",IF(AND(W241="Yes",'Paste Data Here - Export'!KM241="D"),"No",IF('Patient level info'!W241="Yes","Yes","")))</f>
        <v/>
      </c>
      <c r="Y241" s="91" t="str">
        <f t="shared" si="34"/>
        <v/>
      </c>
      <c r="Z241" s="99" t="str">
        <f>IF('Paste Data Here - Export'!KQ241="","",IF('Paste Data Here - Export'!KO241="","",'Paste Data Here - Export'!KN241-'Paste Data Here - Export'!KQ241))</f>
        <v/>
      </c>
      <c r="AA241" s="91" t="str">
        <f>IF(AND(W241="Yes",'Paste Data Here - Export'!KM241="D",'Paste Data Here - Export'!KO241="Y"),'Paste Data Here - Export'!KN241+'Patient level info'!AA$3,IF(AND(W241="Yes",'Paste Data Here - Export'!KM241="D",Z241&lt;0),'Paste Data Here - Export'!KQ241,IF(AND(W241="Yes",'Paste Data Here - Export'!KM241="D"),'Paste Data Here - Export'!KN241,IF(X241="Yes",'Paste Data Here - Export'!KS241,""))))</f>
        <v/>
      </c>
      <c r="AB241" s="100" t="str">
        <f>IF(W241="No","",IF('Paste Data Here - Export'!HS241="","",IF('Paste Data Here - Export'!KO241="Y",'Patient level info'!AA241-'Paste Data Here - Export'!HS241,'Paste Data Here - Export'!KQ241-'Paste Data Here - Export'!HS241)))</f>
        <v/>
      </c>
      <c r="AC241" s="100" t="str">
        <f>IF(E241="Yes","",IF(BPT!C241="Record transferred to this team",AA241-C241-(1/6),""))</f>
        <v/>
      </c>
      <c r="AD241" s="100" t="str">
        <f t="shared" si="35"/>
        <v/>
      </c>
      <c r="AE241" s="100" t="str">
        <f t="shared" si="43"/>
        <v/>
      </c>
      <c r="AF241" s="101" t="str">
        <f>IF(AE241="","",IF(Y241="Died same day","Died same day as arrival",IF(AB241="","Did not stay on SU",IF('Paste Data Here - Export'!HR241="ICH","ICU/CCU/HDU",IF(AB241&gt;AE241,100,100*AB241/AE241)))))</f>
        <v/>
      </c>
      <c r="AG241" s="82" t="str">
        <f>IF(E241="Yes","6 Month Transfer",IF(W241="No","Not locked to discharge/transfer",IF(AF241="Did not stay on SU","Not achieved as did not stay on SU",IF('Patient level info'!A241="","",IF(AND(A241=B241,M241="Achieved",P241="Achieved",AF241&gt;=90,AF241&lt;&gt;"Died same day as arrival"),"Achieved",IF(AND(A241&lt;&gt;B241,AF241&gt;=90,M241="Achieved",P241="Achieved"),"Not directly admitted by this team, but achieved criteria at previous team, and achieved 90% of stay on SU whilst at this team",IF(AF241="ICU/CCU/HDU","Admitted to ICU/CCU/HDU",IF(AF241="Died same day as arrival",AF241,IF(AND(AF241&lt;90,M241="Not achieved",P241="Not achieved"),"Not achieved as not direct to SU within 4h, not seen by a consultant within 14h, and less than 90% of stay on SU",IF(AND(AF241&lt;90,M241="Not achieved",P241="Achieved"),"Not achieved as not direct to SU within 4h and less than 90% of stay on SU",IF(AND(AF241&lt;90,M241="Achieved",P241="Not achieved"),"Not achieved as not seen by a consultant within 14h and less than 90% of stay on SU",IF(AND(AF241&gt;=90,M241="Not achieved",P241="Not achieved"),"Not achieved as not direct to SU within 4h and not seen by a consultant within 14h",IF(AND(AF241&gt;=90,M241="Achieved",P241="Not achieved"),"Not achieved as not seen by a consultant within 14h",IF(AF241&lt;90,"Not achieved as less than 90% of stay on SU","Not achieved as not direct to SU within 4h"))))))))))))))</f>
        <v/>
      </c>
    </row>
    <row r="242" spans="1:33" ht="15" customHeight="1" x14ac:dyDescent="0.25">
      <c r="A242" s="89" t="str">
        <f>IF('Paste Data Here - Export'!A242="","",'Paste Data Here - Export'!A242)</f>
        <v/>
      </c>
      <c r="B242" s="90" t="str">
        <f>IF('Paste Data Here - Export'!B242="","",'Paste Data Here - Export'!B242)</f>
        <v/>
      </c>
      <c r="C242" s="91" t="str">
        <f>IF('Paste Data Here - Export'!AR242="Y",'Paste Data Here - Export'!AS242,IF('Paste Data Here - Export'!C242="","",'Paste Data Here - Export'!BA242))</f>
        <v/>
      </c>
      <c r="D242" s="103" t="str">
        <f>IF(B242="","",IF('Paste Data Here - Export'!A242 ='Paste Data Here - Export'!B242, "Yes", "No"))</f>
        <v/>
      </c>
      <c r="E242" s="103" t="str">
        <f>IF(A242="","",IF(AND('Paste Data Here - Export'!P242="",'Paste Data Here - Export'!Q242&lt;&gt;""),"Yes","No"))</f>
        <v/>
      </c>
      <c r="F242" s="104" t="str">
        <f>IF('Paste Data Here - Export'!A242='Paste Data Here - Export'!B242,C242,IF(W242="No","",IF(E242="Yes","6 Month Transfer",'Paste Data Here - Export'!HP242)))</f>
        <v/>
      </c>
      <c r="G242" s="92" t="str">
        <f>IF(B242="","",IF(OR('Paste Data Here - Export'!KB242="Y",'Paste Data Here - Export'!GE242="Y"),"Yes","No"))</f>
        <v/>
      </c>
      <c r="H242" s="93" t="str">
        <f t="shared" si="36"/>
        <v/>
      </c>
      <c r="I242" s="93" t="str">
        <f t="shared" si="37"/>
        <v/>
      </c>
      <c r="J242" s="93" t="str">
        <f t="shared" si="38"/>
        <v/>
      </c>
      <c r="K242" s="125" t="str">
        <f>IF(OR(C242="",'Paste Data Here - Export'!BD242=""),"",1440*('Paste Data Here - Export'!BD242-C242))</f>
        <v/>
      </c>
      <c r="L242" s="93" t="str">
        <f t="shared" si="39"/>
        <v/>
      </c>
      <c r="M242" s="93" t="str">
        <f>IF(AND(L242="Yes",'Paste Data Here - Export'!BC242="SU",'Paste Data Here - Export'!EJ242&lt;&gt;"Y"),"Achieved",IF('Paste Data Here - Export'!EJ242="Y","Not applicable",(IF(AND('Patient level info'!L242="No",'Paste Data Here - Export'!BC242="SU"),"Not achieved",IF('Paste Data Here - Export'!BC242="ICH","Not applicable",IF(OR('Paste Data Here - Export'!BC242="O",'Paste Data Here - Export'!BC242="MAC"),"Not achieved",""))))))</f>
        <v/>
      </c>
      <c r="N242" s="142" t="str">
        <f>IF(B242="","",IF(OR('Paste Data Here - Export'!GN242="PERS",'Paste Data Here - Export'!GN242="TELEM"),'Paste Data Here - Export'!GK242,IF('Paste Data Here - Export'!GO242="","Not seen in person",'Paste Data Here - Export'!GO242)))</f>
        <v/>
      </c>
      <c r="O242" s="125" t="str">
        <f t="shared" si="40"/>
        <v/>
      </c>
      <c r="P242" s="126" t="str">
        <f t="shared" si="41"/>
        <v/>
      </c>
      <c r="Q242" s="95" t="str">
        <f>IF('Paste Data Here - Export'!CR242=TRUE, "Not imaged",IF('Paste Data Here - Export'!AR242="Y","Inpatient stroke",IF('Paste Data Here - Export'!BA242="","",IF('Paste Data Here - Export'!CR242="TRUE","",1440*('Paste Data Here - Export'!CP242-'Paste Data Here - Export'!BA242)))))</f>
        <v/>
      </c>
      <c r="R242" s="95" t="str">
        <f>IF('Paste Data Here - Export'!CR242=TRUE,"Not imaged",IF(OR(C242="",'Paste Data Here - Export'!CP242=""),"",1440*('Paste Data Here - Export'!CP242-C242)))</f>
        <v/>
      </c>
      <c r="S242" s="93" t="str">
        <f>IF(R242&lt;60.5,"Yes",IF('Paste Data Here - Export'!C242="","","No"))</f>
        <v/>
      </c>
      <c r="T242" s="93" t="str">
        <f t="shared" si="33"/>
        <v/>
      </c>
      <c r="U242" s="94" t="str">
        <f>IF(OR(C242="",'Paste Data Here - Export'!DF242=""),"",1440*('Paste Data Here - Export'!DF242-C242))</f>
        <v/>
      </c>
      <c r="V242" s="96" t="str">
        <f t="shared" si="42"/>
        <v/>
      </c>
      <c r="W242" s="97" t="str">
        <f>IF(B242="","",IF('Paste Data Here - Export'!KI242=TRUE,"Yes",IF('Paste Data Here - Export'!L242="","No","Yes")))</f>
        <v/>
      </c>
      <c r="X242" s="98" t="str">
        <f>IF(E242="Yes","6 Month Transfer",IF(AND(W242="Yes",'Paste Data Here - Export'!KM242="D"),"No",IF('Patient level info'!W242="Yes","Yes","")))</f>
        <v/>
      </c>
      <c r="Y242" s="91" t="str">
        <f t="shared" si="34"/>
        <v/>
      </c>
      <c r="Z242" s="99" t="str">
        <f>IF('Paste Data Here - Export'!KQ242="","",IF('Paste Data Here - Export'!KO242="","",'Paste Data Here - Export'!KN242-'Paste Data Here - Export'!KQ242))</f>
        <v/>
      </c>
      <c r="AA242" s="91" t="str">
        <f>IF(AND(W242="Yes",'Paste Data Here - Export'!KM242="D",'Paste Data Here - Export'!KO242="Y"),'Paste Data Here - Export'!KN242+'Patient level info'!AA$3,IF(AND(W242="Yes",'Paste Data Here - Export'!KM242="D",Z242&lt;0),'Paste Data Here - Export'!KQ242,IF(AND(W242="Yes",'Paste Data Here - Export'!KM242="D"),'Paste Data Here - Export'!KN242,IF(X242="Yes",'Paste Data Here - Export'!KS242,""))))</f>
        <v/>
      </c>
      <c r="AB242" s="100" t="str">
        <f>IF(W242="No","",IF('Paste Data Here - Export'!HS242="","",IF('Paste Data Here - Export'!KO242="Y",'Patient level info'!AA242-'Paste Data Here - Export'!HS242,'Paste Data Here - Export'!KQ242-'Paste Data Here - Export'!HS242)))</f>
        <v/>
      </c>
      <c r="AC242" s="100" t="str">
        <f>IF(E242="Yes","",IF(BPT!C242="Record transferred to this team",AA242-C242-(1/6),""))</f>
        <v/>
      </c>
      <c r="AD242" s="100" t="str">
        <f t="shared" si="35"/>
        <v/>
      </c>
      <c r="AE242" s="100" t="str">
        <f t="shared" si="43"/>
        <v/>
      </c>
      <c r="AF242" s="101" t="str">
        <f>IF(AE242="","",IF(Y242="Died same day","Died same day as arrival",IF(AB242="","Did not stay on SU",IF('Paste Data Here - Export'!HR242="ICH","ICU/CCU/HDU",IF(AB242&gt;AE242,100,100*AB242/AE242)))))</f>
        <v/>
      </c>
      <c r="AG242" s="82" t="str">
        <f>IF(E242="Yes","6 Month Transfer",IF(W242="No","Not locked to discharge/transfer",IF(AF242="Did not stay on SU","Not achieved as did not stay on SU",IF('Patient level info'!A242="","",IF(AND(A242=B242,M242="Achieved",P242="Achieved",AF242&gt;=90,AF242&lt;&gt;"Died same day as arrival"),"Achieved",IF(AND(A242&lt;&gt;B242,AF242&gt;=90,M242="Achieved",P242="Achieved"),"Not directly admitted by this team, but achieved criteria at previous team, and achieved 90% of stay on SU whilst at this team",IF(AF242="ICU/CCU/HDU","Admitted to ICU/CCU/HDU",IF(AF242="Died same day as arrival",AF242,IF(AND(AF242&lt;90,M242="Not achieved",P242="Not achieved"),"Not achieved as not direct to SU within 4h, not seen by a consultant within 14h, and less than 90% of stay on SU",IF(AND(AF242&lt;90,M242="Not achieved",P242="Achieved"),"Not achieved as not direct to SU within 4h and less than 90% of stay on SU",IF(AND(AF242&lt;90,M242="Achieved",P242="Not achieved"),"Not achieved as not seen by a consultant within 14h and less than 90% of stay on SU",IF(AND(AF242&gt;=90,M242="Not achieved",P242="Not achieved"),"Not achieved as not direct to SU within 4h and not seen by a consultant within 14h",IF(AND(AF242&gt;=90,M242="Achieved",P242="Not achieved"),"Not achieved as not seen by a consultant within 14h",IF(AF242&lt;90,"Not achieved as less than 90% of stay on SU","Not achieved as not direct to SU within 4h"))))))))))))))</f>
        <v/>
      </c>
    </row>
    <row r="243" spans="1:33" ht="15" customHeight="1" x14ac:dyDescent="0.25">
      <c r="A243" s="89" t="str">
        <f>IF('Paste Data Here - Export'!A243="","",'Paste Data Here - Export'!A243)</f>
        <v/>
      </c>
      <c r="B243" s="90" t="str">
        <f>IF('Paste Data Here - Export'!B243="","",'Paste Data Here - Export'!B243)</f>
        <v/>
      </c>
      <c r="C243" s="91" t="str">
        <f>IF('Paste Data Here - Export'!AR243="Y",'Paste Data Here - Export'!AS243,IF('Paste Data Here - Export'!C243="","",'Paste Data Here - Export'!BA243))</f>
        <v/>
      </c>
      <c r="D243" s="103" t="str">
        <f>IF(B243="","",IF('Paste Data Here - Export'!A243 ='Paste Data Here - Export'!B243, "Yes", "No"))</f>
        <v/>
      </c>
      <c r="E243" s="103" t="str">
        <f>IF(A243="","",IF(AND('Paste Data Here - Export'!P243="",'Paste Data Here - Export'!Q243&lt;&gt;""),"Yes","No"))</f>
        <v/>
      </c>
      <c r="F243" s="104" t="str">
        <f>IF('Paste Data Here - Export'!A243='Paste Data Here - Export'!B243,C243,IF(W243="No","",IF(E243="Yes","6 Month Transfer",'Paste Data Here - Export'!HP243)))</f>
        <v/>
      </c>
      <c r="G243" s="92" t="str">
        <f>IF(B243="","",IF(OR('Paste Data Here - Export'!KB243="Y",'Paste Data Here - Export'!GE243="Y"),"Yes","No"))</f>
        <v/>
      </c>
      <c r="H243" s="93" t="str">
        <f t="shared" si="36"/>
        <v/>
      </c>
      <c r="I243" s="93" t="str">
        <f t="shared" si="37"/>
        <v/>
      </c>
      <c r="J243" s="93" t="str">
        <f t="shared" si="38"/>
        <v/>
      </c>
      <c r="K243" s="125" t="str">
        <f>IF(OR(C243="",'Paste Data Here - Export'!BD243=""),"",1440*('Paste Data Here - Export'!BD243-C243))</f>
        <v/>
      </c>
      <c r="L243" s="93" t="str">
        <f t="shared" si="39"/>
        <v/>
      </c>
      <c r="M243" s="93" t="str">
        <f>IF(AND(L243="Yes",'Paste Data Here - Export'!BC243="SU",'Paste Data Here - Export'!EJ243&lt;&gt;"Y"),"Achieved",IF('Paste Data Here - Export'!EJ243="Y","Not applicable",(IF(AND('Patient level info'!L243="No",'Paste Data Here - Export'!BC243="SU"),"Not achieved",IF('Paste Data Here - Export'!BC243="ICH","Not applicable",IF(OR('Paste Data Here - Export'!BC243="O",'Paste Data Here - Export'!BC243="MAC"),"Not achieved",""))))))</f>
        <v/>
      </c>
      <c r="N243" s="142" t="str">
        <f>IF(B243="","",IF(OR('Paste Data Here - Export'!GN243="PERS",'Paste Data Here - Export'!GN243="TELEM"),'Paste Data Here - Export'!GK243,IF('Paste Data Here - Export'!GO243="","Not seen in person",'Paste Data Here - Export'!GO243)))</f>
        <v/>
      </c>
      <c r="O243" s="125" t="str">
        <f t="shared" si="40"/>
        <v/>
      </c>
      <c r="P243" s="126" t="str">
        <f t="shared" si="41"/>
        <v/>
      </c>
      <c r="Q243" s="95" t="str">
        <f>IF('Paste Data Here - Export'!CR243=TRUE, "Not imaged",IF('Paste Data Here - Export'!AR243="Y","Inpatient stroke",IF('Paste Data Here - Export'!BA243="","",IF('Paste Data Here - Export'!CR243="TRUE","",1440*('Paste Data Here - Export'!CP243-'Paste Data Here - Export'!BA243)))))</f>
        <v/>
      </c>
      <c r="R243" s="95" t="str">
        <f>IF('Paste Data Here - Export'!CR243=TRUE,"Not imaged",IF(OR(C243="",'Paste Data Here - Export'!CP243=""),"",1440*('Paste Data Here - Export'!CP243-C243)))</f>
        <v/>
      </c>
      <c r="S243" s="93" t="str">
        <f>IF(R243&lt;60.5,"Yes",IF('Paste Data Here - Export'!C243="","","No"))</f>
        <v/>
      </c>
      <c r="T243" s="93" t="str">
        <f t="shared" si="33"/>
        <v/>
      </c>
      <c r="U243" s="94" t="str">
        <f>IF(OR(C243="",'Paste Data Here - Export'!DF243=""),"",1440*('Paste Data Here - Export'!DF243-C243))</f>
        <v/>
      </c>
      <c r="V243" s="96" t="str">
        <f t="shared" si="42"/>
        <v/>
      </c>
      <c r="W243" s="97" t="str">
        <f>IF(B243="","",IF('Paste Data Here - Export'!KI243=TRUE,"Yes",IF('Paste Data Here - Export'!L243="","No","Yes")))</f>
        <v/>
      </c>
      <c r="X243" s="98" t="str">
        <f>IF(E243="Yes","6 Month Transfer",IF(AND(W243="Yes",'Paste Data Here - Export'!KM243="D"),"No",IF('Patient level info'!W243="Yes","Yes","")))</f>
        <v/>
      </c>
      <c r="Y243" s="91" t="str">
        <f t="shared" si="34"/>
        <v/>
      </c>
      <c r="Z243" s="99" t="str">
        <f>IF('Paste Data Here - Export'!KQ243="","",IF('Paste Data Here - Export'!KO243="","",'Paste Data Here - Export'!KN243-'Paste Data Here - Export'!KQ243))</f>
        <v/>
      </c>
      <c r="AA243" s="91" t="str">
        <f>IF(AND(W243="Yes",'Paste Data Here - Export'!KM243="D",'Paste Data Here - Export'!KO243="Y"),'Paste Data Here - Export'!KN243+'Patient level info'!AA$3,IF(AND(W243="Yes",'Paste Data Here - Export'!KM243="D",Z243&lt;0),'Paste Data Here - Export'!KQ243,IF(AND(W243="Yes",'Paste Data Here - Export'!KM243="D"),'Paste Data Here - Export'!KN243,IF(X243="Yes",'Paste Data Here - Export'!KS243,""))))</f>
        <v/>
      </c>
      <c r="AB243" s="100" t="str">
        <f>IF(W243="No","",IF('Paste Data Here - Export'!HS243="","",IF('Paste Data Here - Export'!KO243="Y",'Patient level info'!AA243-'Paste Data Here - Export'!HS243,'Paste Data Here - Export'!KQ243-'Paste Data Here - Export'!HS243)))</f>
        <v/>
      </c>
      <c r="AC243" s="100" t="str">
        <f>IF(E243="Yes","",IF(BPT!C243="Record transferred to this team",AA243-C243-(1/6),""))</f>
        <v/>
      </c>
      <c r="AD243" s="100" t="str">
        <f t="shared" si="35"/>
        <v/>
      </c>
      <c r="AE243" s="100" t="str">
        <f t="shared" si="43"/>
        <v/>
      </c>
      <c r="AF243" s="101" t="str">
        <f>IF(AE243="","",IF(Y243="Died same day","Died same day as arrival",IF(AB243="","Did not stay on SU",IF('Paste Data Here - Export'!HR243="ICH","ICU/CCU/HDU",IF(AB243&gt;AE243,100,100*AB243/AE243)))))</f>
        <v/>
      </c>
      <c r="AG243" s="82" t="str">
        <f>IF(E243="Yes","6 Month Transfer",IF(W243="No","Not locked to discharge/transfer",IF(AF243="Did not stay on SU","Not achieved as did not stay on SU",IF('Patient level info'!A243="","",IF(AND(A243=B243,M243="Achieved",P243="Achieved",AF243&gt;=90,AF243&lt;&gt;"Died same day as arrival"),"Achieved",IF(AND(A243&lt;&gt;B243,AF243&gt;=90,M243="Achieved",P243="Achieved"),"Not directly admitted by this team, but achieved criteria at previous team, and achieved 90% of stay on SU whilst at this team",IF(AF243="ICU/CCU/HDU","Admitted to ICU/CCU/HDU",IF(AF243="Died same day as arrival",AF243,IF(AND(AF243&lt;90,M243="Not achieved",P243="Not achieved"),"Not achieved as not direct to SU within 4h, not seen by a consultant within 14h, and less than 90% of stay on SU",IF(AND(AF243&lt;90,M243="Not achieved",P243="Achieved"),"Not achieved as not direct to SU within 4h and less than 90% of stay on SU",IF(AND(AF243&lt;90,M243="Achieved",P243="Not achieved"),"Not achieved as not seen by a consultant within 14h and less than 90% of stay on SU",IF(AND(AF243&gt;=90,M243="Not achieved",P243="Not achieved"),"Not achieved as not direct to SU within 4h and not seen by a consultant within 14h",IF(AND(AF243&gt;=90,M243="Achieved",P243="Not achieved"),"Not achieved as not seen by a consultant within 14h",IF(AF243&lt;90,"Not achieved as less than 90% of stay on SU","Not achieved as not direct to SU within 4h"))))))))))))))</f>
        <v/>
      </c>
    </row>
    <row r="244" spans="1:33" ht="15" customHeight="1" x14ac:dyDescent="0.25">
      <c r="A244" s="89" t="str">
        <f>IF('Paste Data Here - Export'!A244="","",'Paste Data Here - Export'!A244)</f>
        <v/>
      </c>
      <c r="B244" s="90" t="str">
        <f>IF('Paste Data Here - Export'!B244="","",'Paste Data Here - Export'!B244)</f>
        <v/>
      </c>
      <c r="C244" s="91" t="str">
        <f>IF('Paste Data Here - Export'!AR244="Y",'Paste Data Here - Export'!AS244,IF('Paste Data Here - Export'!C244="","",'Paste Data Here - Export'!BA244))</f>
        <v/>
      </c>
      <c r="D244" s="103" t="str">
        <f>IF(B244="","",IF('Paste Data Here - Export'!A244 ='Paste Data Here - Export'!B244, "Yes", "No"))</f>
        <v/>
      </c>
      <c r="E244" s="103" t="str">
        <f>IF(A244="","",IF(AND('Paste Data Here - Export'!P244="",'Paste Data Here - Export'!Q244&lt;&gt;""),"Yes","No"))</f>
        <v/>
      </c>
      <c r="F244" s="104" t="str">
        <f>IF('Paste Data Here - Export'!A244='Paste Data Here - Export'!B244,C244,IF(W244="No","",IF(E244="Yes","6 Month Transfer",'Paste Data Here - Export'!HP244)))</f>
        <v/>
      </c>
      <c r="G244" s="92" t="str">
        <f>IF(B244="","",IF(OR('Paste Data Here - Export'!KB244="Y",'Paste Data Here - Export'!GE244="Y"),"Yes","No"))</f>
        <v/>
      </c>
      <c r="H244" s="93" t="str">
        <f t="shared" si="36"/>
        <v/>
      </c>
      <c r="I244" s="93" t="str">
        <f t="shared" si="37"/>
        <v/>
      </c>
      <c r="J244" s="93" t="str">
        <f t="shared" si="38"/>
        <v/>
      </c>
      <c r="K244" s="125" t="str">
        <f>IF(OR(C244="",'Paste Data Here - Export'!BD244=""),"",1440*('Paste Data Here - Export'!BD244-C244))</f>
        <v/>
      </c>
      <c r="L244" s="93" t="str">
        <f t="shared" si="39"/>
        <v/>
      </c>
      <c r="M244" s="93" t="str">
        <f>IF(AND(L244="Yes",'Paste Data Here - Export'!BC244="SU",'Paste Data Here - Export'!EJ244&lt;&gt;"Y"),"Achieved",IF('Paste Data Here - Export'!EJ244="Y","Not applicable",(IF(AND('Patient level info'!L244="No",'Paste Data Here - Export'!BC244="SU"),"Not achieved",IF('Paste Data Here - Export'!BC244="ICH","Not applicable",IF(OR('Paste Data Here - Export'!BC244="O",'Paste Data Here - Export'!BC244="MAC"),"Not achieved",""))))))</f>
        <v/>
      </c>
      <c r="N244" s="142" t="str">
        <f>IF(B244="","",IF(OR('Paste Data Here - Export'!GN244="PERS",'Paste Data Here - Export'!GN244="TELEM"),'Paste Data Here - Export'!GK244,IF('Paste Data Here - Export'!GO244="","Not seen in person",'Paste Data Here - Export'!GO244)))</f>
        <v/>
      </c>
      <c r="O244" s="125" t="str">
        <f t="shared" si="40"/>
        <v/>
      </c>
      <c r="P244" s="126" t="str">
        <f t="shared" si="41"/>
        <v/>
      </c>
      <c r="Q244" s="95" t="str">
        <f>IF('Paste Data Here - Export'!CR244=TRUE, "Not imaged",IF('Paste Data Here - Export'!AR244="Y","Inpatient stroke",IF('Paste Data Here - Export'!BA244="","",IF('Paste Data Here - Export'!CR244="TRUE","",1440*('Paste Data Here - Export'!CP244-'Paste Data Here - Export'!BA244)))))</f>
        <v/>
      </c>
      <c r="R244" s="95" t="str">
        <f>IF('Paste Data Here - Export'!CR244=TRUE,"Not imaged",IF(OR(C244="",'Paste Data Here - Export'!CP244=""),"",1440*('Paste Data Here - Export'!CP244-C244)))</f>
        <v/>
      </c>
      <c r="S244" s="93" t="str">
        <f>IF(R244&lt;60.5,"Yes",IF('Paste Data Here - Export'!C244="","","No"))</f>
        <v/>
      </c>
      <c r="T244" s="93" t="str">
        <f t="shared" si="33"/>
        <v/>
      </c>
      <c r="U244" s="94" t="str">
        <f>IF(OR(C244="",'Paste Data Here - Export'!DF244=""),"",1440*('Paste Data Here - Export'!DF244-C244))</f>
        <v/>
      </c>
      <c r="V244" s="96" t="str">
        <f t="shared" si="42"/>
        <v/>
      </c>
      <c r="W244" s="97" t="str">
        <f>IF(B244="","",IF('Paste Data Here - Export'!KI244=TRUE,"Yes",IF('Paste Data Here - Export'!L244="","No","Yes")))</f>
        <v/>
      </c>
      <c r="X244" s="98" t="str">
        <f>IF(E244="Yes","6 Month Transfer",IF(AND(W244="Yes",'Paste Data Here - Export'!KM244="D"),"No",IF('Patient level info'!W244="Yes","Yes","")))</f>
        <v/>
      </c>
      <c r="Y244" s="91" t="str">
        <f t="shared" si="34"/>
        <v/>
      </c>
      <c r="Z244" s="99" t="str">
        <f>IF('Paste Data Here - Export'!KQ244="","",IF('Paste Data Here - Export'!KO244="","",'Paste Data Here - Export'!KN244-'Paste Data Here - Export'!KQ244))</f>
        <v/>
      </c>
      <c r="AA244" s="91" t="str">
        <f>IF(AND(W244="Yes",'Paste Data Here - Export'!KM244="D",'Paste Data Here - Export'!KO244="Y"),'Paste Data Here - Export'!KN244+'Patient level info'!AA$3,IF(AND(W244="Yes",'Paste Data Here - Export'!KM244="D",Z244&lt;0),'Paste Data Here - Export'!KQ244,IF(AND(W244="Yes",'Paste Data Here - Export'!KM244="D"),'Paste Data Here - Export'!KN244,IF(X244="Yes",'Paste Data Here - Export'!KS244,""))))</f>
        <v/>
      </c>
      <c r="AB244" s="100" t="str">
        <f>IF(W244="No","",IF('Paste Data Here - Export'!HS244="","",IF('Paste Data Here - Export'!KO244="Y",'Patient level info'!AA244-'Paste Data Here - Export'!HS244,'Paste Data Here - Export'!KQ244-'Paste Data Here - Export'!HS244)))</f>
        <v/>
      </c>
      <c r="AC244" s="100" t="str">
        <f>IF(E244="Yes","",IF(BPT!C244="Record transferred to this team",AA244-C244-(1/6),""))</f>
        <v/>
      </c>
      <c r="AD244" s="100" t="str">
        <f t="shared" si="35"/>
        <v/>
      </c>
      <c r="AE244" s="100" t="str">
        <f t="shared" si="43"/>
        <v/>
      </c>
      <c r="AF244" s="101" t="str">
        <f>IF(AE244="","",IF(Y244="Died same day","Died same day as arrival",IF(AB244="","Did not stay on SU",IF('Paste Data Here - Export'!HR244="ICH","ICU/CCU/HDU",IF(AB244&gt;AE244,100,100*AB244/AE244)))))</f>
        <v/>
      </c>
      <c r="AG244" s="82" t="str">
        <f>IF(E244="Yes","6 Month Transfer",IF(W244="No","Not locked to discharge/transfer",IF(AF244="Did not stay on SU","Not achieved as did not stay on SU",IF('Patient level info'!A244="","",IF(AND(A244=B244,M244="Achieved",P244="Achieved",AF244&gt;=90,AF244&lt;&gt;"Died same day as arrival"),"Achieved",IF(AND(A244&lt;&gt;B244,AF244&gt;=90,M244="Achieved",P244="Achieved"),"Not directly admitted by this team, but achieved criteria at previous team, and achieved 90% of stay on SU whilst at this team",IF(AF244="ICU/CCU/HDU","Admitted to ICU/CCU/HDU",IF(AF244="Died same day as arrival",AF244,IF(AND(AF244&lt;90,M244="Not achieved",P244="Not achieved"),"Not achieved as not direct to SU within 4h, not seen by a consultant within 14h, and less than 90% of stay on SU",IF(AND(AF244&lt;90,M244="Not achieved",P244="Achieved"),"Not achieved as not direct to SU within 4h and less than 90% of stay on SU",IF(AND(AF244&lt;90,M244="Achieved",P244="Not achieved"),"Not achieved as not seen by a consultant within 14h and less than 90% of stay on SU",IF(AND(AF244&gt;=90,M244="Not achieved",P244="Not achieved"),"Not achieved as not direct to SU within 4h and not seen by a consultant within 14h",IF(AND(AF244&gt;=90,M244="Achieved",P244="Not achieved"),"Not achieved as not seen by a consultant within 14h",IF(AF244&lt;90,"Not achieved as less than 90% of stay on SU","Not achieved as not direct to SU within 4h"))))))))))))))</f>
        <v/>
      </c>
    </row>
    <row r="245" spans="1:33" ht="15" customHeight="1" x14ac:dyDescent="0.25">
      <c r="A245" s="89" t="str">
        <f>IF('Paste Data Here - Export'!A245="","",'Paste Data Here - Export'!A245)</f>
        <v/>
      </c>
      <c r="B245" s="90" t="str">
        <f>IF('Paste Data Here - Export'!B245="","",'Paste Data Here - Export'!B245)</f>
        <v/>
      </c>
      <c r="C245" s="91" t="str">
        <f>IF('Paste Data Here - Export'!AR245="Y",'Paste Data Here - Export'!AS245,IF('Paste Data Here - Export'!C245="","",'Paste Data Here - Export'!BA245))</f>
        <v/>
      </c>
      <c r="D245" s="103" t="str">
        <f>IF(B245="","",IF('Paste Data Here - Export'!A245 ='Paste Data Here - Export'!B245, "Yes", "No"))</f>
        <v/>
      </c>
      <c r="E245" s="103" t="str">
        <f>IF(A245="","",IF(AND('Paste Data Here - Export'!P245="",'Paste Data Here - Export'!Q245&lt;&gt;""),"Yes","No"))</f>
        <v/>
      </c>
      <c r="F245" s="104" t="str">
        <f>IF('Paste Data Here - Export'!A245='Paste Data Here - Export'!B245,C245,IF(W245="No","",IF(E245="Yes","6 Month Transfer",'Paste Data Here - Export'!HP245)))</f>
        <v/>
      </c>
      <c r="G245" s="92" t="str">
        <f>IF(B245="","",IF(OR('Paste Data Here - Export'!KB245="Y",'Paste Data Here - Export'!GE245="Y"),"Yes","No"))</f>
        <v/>
      </c>
      <c r="H245" s="93" t="str">
        <f t="shared" si="36"/>
        <v/>
      </c>
      <c r="I245" s="93" t="str">
        <f t="shared" si="37"/>
        <v/>
      </c>
      <c r="J245" s="93" t="str">
        <f t="shared" si="38"/>
        <v/>
      </c>
      <c r="K245" s="125" t="str">
        <f>IF(OR(C245="",'Paste Data Here - Export'!BD245=""),"",1440*('Paste Data Here - Export'!BD245-C245))</f>
        <v/>
      </c>
      <c r="L245" s="93" t="str">
        <f t="shared" si="39"/>
        <v/>
      </c>
      <c r="M245" s="93" t="str">
        <f>IF(AND(L245="Yes",'Paste Data Here - Export'!BC245="SU",'Paste Data Here - Export'!EJ245&lt;&gt;"Y"),"Achieved",IF('Paste Data Here - Export'!EJ245="Y","Not applicable",(IF(AND('Patient level info'!L245="No",'Paste Data Here - Export'!BC245="SU"),"Not achieved",IF('Paste Data Here - Export'!BC245="ICH","Not applicable",IF(OR('Paste Data Here - Export'!BC245="O",'Paste Data Here - Export'!BC245="MAC"),"Not achieved",""))))))</f>
        <v/>
      </c>
      <c r="N245" s="142" t="str">
        <f>IF(B245="","",IF(OR('Paste Data Here - Export'!GN245="PERS",'Paste Data Here - Export'!GN245="TELEM"),'Paste Data Here - Export'!GK245,IF('Paste Data Here - Export'!GO245="","Not seen in person",'Paste Data Here - Export'!GO245)))</f>
        <v/>
      </c>
      <c r="O245" s="125" t="str">
        <f t="shared" si="40"/>
        <v/>
      </c>
      <c r="P245" s="126" t="str">
        <f t="shared" si="41"/>
        <v/>
      </c>
      <c r="Q245" s="95" t="str">
        <f>IF('Paste Data Here - Export'!CR245=TRUE, "Not imaged",IF('Paste Data Here - Export'!AR245="Y","Inpatient stroke",IF('Paste Data Here - Export'!BA245="","",IF('Paste Data Here - Export'!CR245="TRUE","",1440*('Paste Data Here - Export'!CP245-'Paste Data Here - Export'!BA245)))))</f>
        <v/>
      </c>
      <c r="R245" s="95" t="str">
        <f>IF('Paste Data Here - Export'!CR245=TRUE,"Not imaged",IF(OR(C245="",'Paste Data Here - Export'!CP245=""),"",1440*('Paste Data Here - Export'!CP245-C245)))</f>
        <v/>
      </c>
      <c r="S245" s="93" t="str">
        <f>IF(R245&lt;60.5,"Yes",IF('Paste Data Here - Export'!C245="","","No"))</f>
        <v/>
      </c>
      <c r="T245" s="93" t="str">
        <f t="shared" si="33"/>
        <v/>
      </c>
      <c r="U245" s="94" t="str">
        <f>IF(OR(C245="",'Paste Data Here - Export'!DF245=""),"",1440*('Paste Data Here - Export'!DF245-C245))</f>
        <v/>
      </c>
      <c r="V245" s="96" t="str">
        <f t="shared" si="42"/>
        <v/>
      </c>
      <c r="W245" s="97" t="str">
        <f>IF(B245="","",IF('Paste Data Here - Export'!KI245=TRUE,"Yes",IF('Paste Data Here - Export'!L245="","No","Yes")))</f>
        <v/>
      </c>
      <c r="X245" s="98" t="str">
        <f>IF(E245="Yes","6 Month Transfer",IF(AND(W245="Yes",'Paste Data Here - Export'!KM245="D"),"No",IF('Patient level info'!W245="Yes","Yes","")))</f>
        <v/>
      </c>
      <c r="Y245" s="91" t="str">
        <f t="shared" si="34"/>
        <v/>
      </c>
      <c r="Z245" s="99" t="str">
        <f>IF('Paste Data Here - Export'!KQ245="","",IF('Paste Data Here - Export'!KO245="","",'Paste Data Here - Export'!KN245-'Paste Data Here - Export'!KQ245))</f>
        <v/>
      </c>
      <c r="AA245" s="91" t="str">
        <f>IF(AND(W245="Yes",'Paste Data Here - Export'!KM245="D",'Paste Data Here - Export'!KO245="Y"),'Paste Data Here - Export'!KN245+'Patient level info'!AA$3,IF(AND(W245="Yes",'Paste Data Here - Export'!KM245="D",Z245&lt;0),'Paste Data Here - Export'!KQ245,IF(AND(W245="Yes",'Paste Data Here - Export'!KM245="D"),'Paste Data Here - Export'!KN245,IF(X245="Yes",'Paste Data Here - Export'!KS245,""))))</f>
        <v/>
      </c>
      <c r="AB245" s="100" t="str">
        <f>IF(W245="No","",IF('Paste Data Here - Export'!HS245="","",IF('Paste Data Here - Export'!KO245="Y",'Patient level info'!AA245-'Paste Data Here - Export'!HS245,'Paste Data Here - Export'!KQ245-'Paste Data Here - Export'!HS245)))</f>
        <v/>
      </c>
      <c r="AC245" s="100" t="str">
        <f>IF(E245="Yes","",IF(BPT!C245="Record transferred to this team",AA245-C245-(1/6),""))</f>
        <v/>
      </c>
      <c r="AD245" s="100" t="str">
        <f t="shared" si="35"/>
        <v/>
      </c>
      <c r="AE245" s="100" t="str">
        <f t="shared" si="43"/>
        <v/>
      </c>
      <c r="AF245" s="101" t="str">
        <f>IF(AE245="","",IF(Y245="Died same day","Died same day as arrival",IF(AB245="","Did not stay on SU",IF('Paste Data Here - Export'!HR245="ICH","ICU/CCU/HDU",IF(AB245&gt;AE245,100,100*AB245/AE245)))))</f>
        <v/>
      </c>
      <c r="AG245" s="82" t="str">
        <f>IF(E245="Yes","6 Month Transfer",IF(W245="No","Not locked to discharge/transfer",IF(AF245="Did not stay on SU","Not achieved as did not stay on SU",IF('Patient level info'!A245="","",IF(AND(A245=B245,M245="Achieved",P245="Achieved",AF245&gt;=90,AF245&lt;&gt;"Died same day as arrival"),"Achieved",IF(AND(A245&lt;&gt;B245,AF245&gt;=90,M245="Achieved",P245="Achieved"),"Not directly admitted by this team, but achieved criteria at previous team, and achieved 90% of stay on SU whilst at this team",IF(AF245="ICU/CCU/HDU","Admitted to ICU/CCU/HDU",IF(AF245="Died same day as arrival",AF245,IF(AND(AF245&lt;90,M245="Not achieved",P245="Not achieved"),"Not achieved as not direct to SU within 4h, not seen by a consultant within 14h, and less than 90% of stay on SU",IF(AND(AF245&lt;90,M245="Not achieved",P245="Achieved"),"Not achieved as not direct to SU within 4h and less than 90% of stay on SU",IF(AND(AF245&lt;90,M245="Achieved",P245="Not achieved"),"Not achieved as not seen by a consultant within 14h and less than 90% of stay on SU",IF(AND(AF245&gt;=90,M245="Not achieved",P245="Not achieved"),"Not achieved as not direct to SU within 4h and not seen by a consultant within 14h",IF(AND(AF245&gt;=90,M245="Achieved",P245="Not achieved"),"Not achieved as not seen by a consultant within 14h",IF(AF245&lt;90,"Not achieved as less than 90% of stay on SU","Not achieved as not direct to SU within 4h"))))))))))))))</f>
        <v/>
      </c>
    </row>
    <row r="246" spans="1:33" ht="15" customHeight="1" x14ac:dyDescent="0.25">
      <c r="A246" s="89" t="str">
        <f>IF('Paste Data Here - Export'!A246="","",'Paste Data Here - Export'!A246)</f>
        <v/>
      </c>
      <c r="B246" s="90" t="str">
        <f>IF('Paste Data Here - Export'!B246="","",'Paste Data Here - Export'!B246)</f>
        <v/>
      </c>
      <c r="C246" s="91" t="str">
        <f>IF('Paste Data Here - Export'!AR246="Y",'Paste Data Here - Export'!AS246,IF('Paste Data Here - Export'!C246="","",'Paste Data Here - Export'!BA246))</f>
        <v/>
      </c>
      <c r="D246" s="103" t="str">
        <f>IF(B246="","",IF('Paste Data Here - Export'!A246 ='Paste Data Here - Export'!B246, "Yes", "No"))</f>
        <v/>
      </c>
      <c r="E246" s="103" t="str">
        <f>IF(A246="","",IF(AND('Paste Data Here - Export'!P246="",'Paste Data Here - Export'!Q246&lt;&gt;""),"Yes","No"))</f>
        <v/>
      </c>
      <c r="F246" s="104" t="str">
        <f>IF('Paste Data Here - Export'!A246='Paste Data Here - Export'!B246,C246,IF(W246="No","",IF(E246="Yes","6 Month Transfer",'Paste Data Here - Export'!HP246)))</f>
        <v/>
      </c>
      <c r="G246" s="92" t="str">
        <f>IF(B246="","",IF(OR('Paste Data Here - Export'!KB246="Y",'Paste Data Here - Export'!GE246="Y"),"Yes","No"))</f>
        <v/>
      </c>
      <c r="H246" s="93" t="str">
        <f t="shared" si="36"/>
        <v/>
      </c>
      <c r="I246" s="93" t="str">
        <f t="shared" si="37"/>
        <v/>
      </c>
      <c r="J246" s="93" t="str">
        <f t="shared" si="38"/>
        <v/>
      </c>
      <c r="K246" s="125" t="str">
        <f>IF(OR(C246="",'Paste Data Here - Export'!BD246=""),"",1440*('Paste Data Here - Export'!BD246-C246))</f>
        <v/>
      </c>
      <c r="L246" s="93" t="str">
        <f t="shared" si="39"/>
        <v/>
      </c>
      <c r="M246" s="93" t="str">
        <f>IF(AND(L246="Yes",'Paste Data Here - Export'!BC246="SU",'Paste Data Here - Export'!EJ246&lt;&gt;"Y"),"Achieved",IF('Paste Data Here - Export'!EJ246="Y","Not applicable",(IF(AND('Patient level info'!L246="No",'Paste Data Here - Export'!BC246="SU"),"Not achieved",IF('Paste Data Here - Export'!BC246="ICH","Not applicable",IF(OR('Paste Data Here - Export'!BC246="O",'Paste Data Here - Export'!BC246="MAC"),"Not achieved",""))))))</f>
        <v/>
      </c>
      <c r="N246" s="142" t="str">
        <f>IF(B246="","",IF(OR('Paste Data Here - Export'!GN246="PERS",'Paste Data Here - Export'!GN246="TELEM"),'Paste Data Here - Export'!GK246,IF('Paste Data Here - Export'!GO246="","Not seen in person",'Paste Data Here - Export'!GO246)))</f>
        <v/>
      </c>
      <c r="O246" s="125" t="str">
        <f t="shared" si="40"/>
        <v/>
      </c>
      <c r="P246" s="126" t="str">
        <f t="shared" si="41"/>
        <v/>
      </c>
      <c r="Q246" s="95" t="str">
        <f>IF('Paste Data Here - Export'!CR246=TRUE, "Not imaged",IF('Paste Data Here - Export'!AR246="Y","Inpatient stroke",IF('Paste Data Here - Export'!BA246="","",IF('Paste Data Here - Export'!CR246="TRUE","",1440*('Paste Data Here - Export'!CP246-'Paste Data Here - Export'!BA246)))))</f>
        <v/>
      </c>
      <c r="R246" s="95" t="str">
        <f>IF('Paste Data Here - Export'!CR246=TRUE,"Not imaged",IF(OR(C246="",'Paste Data Here - Export'!CP246=""),"",1440*('Paste Data Here - Export'!CP246-C246)))</f>
        <v/>
      </c>
      <c r="S246" s="93" t="str">
        <f>IF(R246&lt;60.5,"Yes",IF('Paste Data Here - Export'!C246="","","No"))</f>
        <v/>
      </c>
      <c r="T246" s="93" t="str">
        <f t="shared" si="33"/>
        <v/>
      </c>
      <c r="U246" s="94" t="str">
        <f>IF(OR(C246="",'Paste Data Here - Export'!DF246=""),"",1440*('Paste Data Here - Export'!DF246-C246))</f>
        <v/>
      </c>
      <c r="V246" s="96" t="str">
        <f t="shared" si="42"/>
        <v/>
      </c>
      <c r="W246" s="97" t="str">
        <f>IF(B246="","",IF('Paste Data Here - Export'!KI246=TRUE,"Yes",IF('Paste Data Here - Export'!L246="","No","Yes")))</f>
        <v/>
      </c>
      <c r="X246" s="98" t="str">
        <f>IF(E246="Yes","6 Month Transfer",IF(AND(W246="Yes",'Paste Data Here - Export'!KM246="D"),"No",IF('Patient level info'!W246="Yes","Yes","")))</f>
        <v/>
      </c>
      <c r="Y246" s="91" t="str">
        <f t="shared" si="34"/>
        <v/>
      </c>
      <c r="Z246" s="99" t="str">
        <f>IF('Paste Data Here - Export'!KQ246="","",IF('Paste Data Here - Export'!KO246="","",'Paste Data Here - Export'!KN246-'Paste Data Here - Export'!KQ246))</f>
        <v/>
      </c>
      <c r="AA246" s="91" t="str">
        <f>IF(AND(W246="Yes",'Paste Data Here - Export'!KM246="D",'Paste Data Here - Export'!KO246="Y"),'Paste Data Here - Export'!KN246+'Patient level info'!AA$3,IF(AND(W246="Yes",'Paste Data Here - Export'!KM246="D",Z246&lt;0),'Paste Data Here - Export'!KQ246,IF(AND(W246="Yes",'Paste Data Here - Export'!KM246="D"),'Paste Data Here - Export'!KN246,IF(X246="Yes",'Paste Data Here - Export'!KS246,""))))</f>
        <v/>
      </c>
      <c r="AB246" s="100" t="str">
        <f>IF(W246="No","",IF('Paste Data Here - Export'!HS246="","",IF('Paste Data Here - Export'!KO246="Y",'Patient level info'!AA246-'Paste Data Here - Export'!HS246,'Paste Data Here - Export'!KQ246-'Paste Data Here - Export'!HS246)))</f>
        <v/>
      </c>
      <c r="AC246" s="100" t="str">
        <f>IF(E246="Yes","",IF(BPT!C246="Record transferred to this team",AA246-C246-(1/6),""))</f>
        <v/>
      </c>
      <c r="AD246" s="100" t="str">
        <f t="shared" si="35"/>
        <v/>
      </c>
      <c r="AE246" s="100" t="str">
        <f t="shared" si="43"/>
        <v/>
      </c>
      <c r="AF246" s="101" t="str">
        <f>IF(AE246="","",IF(Y246="Died same day","Died same day as arrival",IF(AB246="","Did not stay on SU",IF('Paste Data Here - Export'!HR246="ICH","ICU/CCU/HDU",IF(AB246&gt;AE246,100,100*AB246/AE246)))))</f>
        <v/>
      </c>
      <c r="AG246" s="82" t="str">
        <f>IF(E246="Yes","6 Month Transfer",IF(W246="No","Not locked to discharge/transfer",IF(AF246="Did not stay on SU","Not achieved as did not stay on SU",IF('Patient level info'!A246="","",IF(AND(A246=B246,M246="Achieved",P246="Achieved",AF246&gt;=90,AF246&lt;&gt;"Died same day as arrival"),"Achieved",IF(AND(A246&lt;&gt;B246,AF246&gt;=90,M246="Achieved",P246="Achieved"),"Not directly admitted by this team, but achieved criteria at previous team, and achieved 90% of stay on SU whilst at this team",IF(AF246="ICU/CCU/HDU","Admitted to ICU/CCU/HDU",IF(AF246="Died same day as arrival",AF246,IF(AND(AF246&lt;90,M246="Not achieved",P246="Not achieved"),"Not achieved as not direct to SU within 4h, not seen by a consultant within 14h, and less than 90% of stay on SU",IF(AND(AF246&lt;90,M246="Not achieved",P246="Achieved"),"Not achieved as not direct to SU within 4h and less than 90% of stay on SU",IF(AND(AF246&lt;90,M246="Achieved",P246="Not achieved"),"Not achieved as not seen by a consultant within 14h and less than 90% of stay on SU",IF(AND(AF246&gt;=90,M246="Not achieved",P246="Not achieved"),"Not achieved as not direct to SU within 4h and not seen by a consultant within 14h",IF(AND(AF246&gt;=90,M246="Achieved",P246="Not achieved"),"Not achieved as not seen by a consultant within 14h",IF(AF246&lt;90,"Not achieved as less than 90% of stay on SU","Not achieved as not direct to SU within 4h"))))))))))))))</f>
        <v/>
      </c>
    </row>
    <row r="247" spans="1:33" ht="15" customHeight="1" x14ac:dyDescent="0.25">
      <c r="A247" s="89" t="str">
        <f>IF('Paste Data Here - Export'!A247="","",'Paste Data Here - Export'!A247)</f>
        <v/>
      </c>
      <c r="B247" s="90" t="str">
        <f>IF('Paste Data Here - Export'!B247="","",'Paste Data Here - Export'!B247)</f>
        <v/>
      </c>
      <c r="C247" s="91" t="str">
        <f>IF('Paste Data Here - Export'!AR247="Y",'Paste Data Here - Export'!AS247,IF('Paste Data Here - Export'!C247="","",'Paste Data Here - Export'!BA247))</f>
        <v/>
      </c>
      <c r="D247" s="103" t="str">
        <f>IF(B247="","",IF('Paste Data Here - Export'!A247 ='Paste Data Here - Export'!B247, "Yes", "No"))</f>
        <v/>
      </c>
      <c r="E247" s="103" t="str">
        <f>IF(A247="","",IF(AND('Paste Data Here - Export'!P247="",'Paste Data Here - Export'!Q247&lt;&gt;""),"Yes","No"))</f>
        <v/>
      </c>
      <c r="F247" s="104" t="str">
        <f>IF('Paste Data Here - Export'!A247='Paste Data Here - Export'!B247,C247,IF(W247="No","",IF(E247="Yes","6 Month Transfer",'Paste Data Here - Export'!HP247)))</f>
        <v/>
      </c>
      <c r="G247" s="92" t="str">
        <f>IF(B247="","",IF(OR('Paste Data Here - Export'!KB247="Y",'Paste Data Here - Export'!GE247="Y"),"Yes","No"))</f>
        <v/>
      </c>
      <c r="H247" s="93" t="str">
        <f t="shared" si="36"/>
        <v/>
      </c>
      <c r="I247" s="93" t="str">
        <f t="shared" si="37"/>
        <v/>
      </c>
      <c r="J247" s="93" t="str">
        <f t="shared" si="38"/>
        <v/>
      </c>
      <c r="K247" s="125" t="str">
        <f>IF(OR(C247="",'Paste Data Here - Export'!BD247=""),"",1440*('Paste Data Here - Export'!BD247-C247))</f>
        <v/>
      </c>
      <c r="L247" s="93" t="str">
        <f t="shared" si="39"/>
        <v/>
      </c>
      <c r="M247" s="93" t="str">
        <f>IF(AND(L247="Yes",'Paste Data Here - Export'!BC247="SU",'Paste Data Here - Export'!EJ247&lt;&gt;"Y"),"Achieved",IF('Paste Data Here - Export'!EJ247="Y","Not applicable",(IF(AND('Patient level info'!L247="No",'Paste Data Here - Export'!BC247="SU"),"Not achieved",IF('Paste Data Here - Export'!BC247="ICH","Not applicable",IF(OR('Paste Data Here - Export'!BC247="O",'Paste Data Here - Export'!BC247="MAC"),"Not achieved",""))))))</f>
        <v/>
      </c>
      <c r="N247" s="142" t="str">
        <f>IF(B247="","",IF(OR('Paste Data Here - Export'!GN247="PERS",'Paste Data Here - Export'!GN247="TELEM"),'Paste Data Here - Export'!GK247,IF('Paste Data Here - Export'!GO247="","Not seen in person",'Paste Data Here - Export'!GO247)))</f>
        <v/>
      </c>
      <c r="O247" s="125" t="str">
        <f t="shared" si="40"/>
        <v/>
      </c>
      <c r="P247" s="126" t="str">
        <f t="shared" si="41"/>
        <v/>
      </c>
      <c r="Q247" s="95" t="str">
        <f>IF('Paste Data Here - Export'!CR247=TRUE, "Not imaged",IF('Paste Data Here - Export'!AR247="Y","Inpatient stroke",IF('Paste Data Here - Export'!BA247="","",IF('Paste Data Here - Export'!CR247="TRUE","",1440*('Paste Data Here - Export'!CP247-'Paste Data Here - Export'!BA247)))))</f>
        <v/>
      </c>
      <c r="R247" s="95" t="str">
        <f>IF('Paste Data Here - Export'!CR247=TRUE,"Not imaged",IF(OR(C247="",'Paste Data Here - Export'!CP247=""),"",1440*('Paste Data Here - Export'!CP247-C247)))</f>
        <v/>
      </c>
      <c r="S247" s="93" t="str">
        <f>IF(R247&lt;60.5,"Yes",IF('Paste Data Here - Export'!C247="","","No"))</f>
        <v/>
      </c>
      <c r="T247" s="93" t="str">
        <f t="shared" si="33"/>
        <v/>
      </c>
      <c r="U247" s="94" t="str">
        <f>IF(OR(C247="",'Paste Data Here - Export'!DF247=""),"",1440*('Paste Data Here - Export'!DF247-C247))</f>
        <v/>
      </c>
      <c r="V247" s="96" t="str">
        <f t="shared" si="42"/>
        <v/>
      </c>
      <c r="W247" s="97" t="str">
        <f>IF(B247="","",IF('Paste Data Here - Export'!KI247=TRUE,"Yes",IF('Paste Data Here - Export'!L247="","No","Yes")))</f>
        <v/>
      </c>
      <c r="X247" s="98" t="str">
        <f>IF(E247="Yes","6 Month Transfer",IF(AND(W247="Yes",'Paste Data Here - Export'!KM247="D"),"No",IF('Patient level info'!W247="Yes","Yes","")))</f>
        <v/>
      </c>
      <c r="Y247" s="91" t="str">
        <f t="shared" si="34"/>
        <v/>
      </c>
      <c r="Z247" s="99" t="str">
        <f>IF('Paste Data Here - Export'!KQ247="","",IF('Paste Data Here - Export'!KO247="","",'Paste Data Here - Export'!KN247-'Paste Data Here - Export'!KQ247))</f>
        <v/>
      </c>
      <c r="AA247" s="91" t="str">
        <f>IF(AND(W247="Yes",'Paste Data Here - Export'!KM247="D",'Paste Data Here - Export'!KO247="Y"),'Paste Data Here - Export'!KN247+'Patient level info'!AA$3,IF(AND(W247="Yes",'Paste Data Here - Export'!KM247="D",Z247&lt;0),'Paste Data Here - Export'!KQ247,IF(AND(W247="Yes",'Paste Data Here - Export'!KM247="D"),'Paste Data Here - Export'!KN247,IF(X247="Yes",'Paste Data Here - Export'!KS247,""))))</f>
        <v/>
      </c>
      <c r="AB247" s="100" t="str">
        <f>IF(W247="No","",IF('Paste Data Here - Export'!HS247="","",IF('Paste Data Here - Export'!KO247="Y",'Patient level info'!AA247-'Paste Data Here - Export'!HS247,'Paste Data Here - Export'!KQ247-'Paste Data Here - Export'!HS247)))</f>
        <v/>
      </c>
      <c r="AC247" s="100" t="str">
        <f>IF(E247="Yes","",IF(BPT!C247="Record transferred to this team",AA247-C247-(1/6),""))</f>
        <v/>
      </c>
      <c r="AD247" s="100" t="str">
        <f t="shared" si="35"/>
        <v/>
      </c>
      <c r="AE247" s="100" t="str">
        <f t="shared" si="43"/>
        <v/>
      </c>
      <c r="AF247" s="101" t="str">
        <f>IF(AE247="","",IF(Y247="Died same day","Died same day as arrival",IF(AB247="","Did not stay on SU",IF('Paste Data Here - Export'!HR247="ICH","ICU/CCU/HDU",IF(AB247&gt;AE247,100,100*AB247/AE247)))))</f>
        <v/>
      </c>
      <c r="AG247" s="82" t="str">
        <f>IF(E247="Yes","6 Month Transfer",IF(W247="No","Not locked to discharge/transfer",IF(AF247="Did not stay on SU","Not achieved as did not stay on SU",IF('Patient level info'!A247="","",IF(AND(A247=B247,M247="Achieved",P247="Achieved",AF247&gt;=90,AF247&lt;&gt;"Died same day as arrival"),"Achieved",IF(AND(A247&lt;&gt;B247,AF247&gt;=90,M247="Achieved",P247="Achieved"),"Not directly admitted by this team, but achieved criteria at previous team, and achieved 90% of stay on SU whilst at this team",IF(AF247="ICU/CCU/HDU","Admitted to ICU/CCU/HDU",IF(AF247="Died same day as arrival",AF247,IF(AND(AF247&lt;90,M247="Not achieved",P247="Not achieved"),"Not achieved as not direct to SU within 4h, not seen by a consultant within 14h, and less than 90% of stay on SU",IF(AND(AF247&lt;90,M247="Not achieved",P247="Achieved"),"Not achieved as not direct to SU within 4h and less than 90% of stay on SU",IF(AND(AF247&lt;90,M247="Achieved",P247="Not achieved"),"Not achieved as not seen by a consultant within 14h and less than 90% of stay on SU",IF(AND(AF247&gt;=90,M247="Not achieved",P247="Not achieved"),"Not achieved as not direct to SU within 4h and not seen by a consultant within 14h",IF(AND(AF247&gt;=90,M247="Achieved",P247="Not achieved"),"Not achieved as not seen by a consultant within 14h",IF(AF247&lt;90,"Not achieved as less than 90% of stay on SU","Not achieved as not direct to SU within 4h"))))))))))))))</f>
        <v/>
      </c>
    </row>
    <row r="248" spans="1:33" ht="15" customHeight="1" x14ac:dyDescent="0.25">
      <c r="A248" s="89" t="str">
        <f>IF('Paste Data Here - Export'!A248="","",'Paste Data Here - Export'!A248)</f>
        <v/>
      </c>
      <c r="B248" s="90" t="str">
        <f>IF('Paste Data Here - Export'!B248="","",'Paste Data Here - Export'!B248)</f>
        <v/>
      </c>
      <c r="C248" s="91" t="str">
        <f>IF('Paste Data Here - Export'!AR248="Y",'Paste Data Here - Export'!AS248,IF('Paste Data Here - Export'!C248="","",'Paste Data Here - Export'!BA248))</f>
        <v/>
      </c>
      <c r="D248" s="103" t="str">
        <f>IF(B248="","",IF('Paste Data Here - Export'!A248 ='Paste Data Here - Export'!B248, "Yes", "No"))</f>
        <v/>
      </c>
      <c r="E248" s="103" t="str">
        <f>IF(A248="","",IF(AND('Paste Data Here - Export'!P248="",'Paste Data Here - Export'!Q248&lt;&gt;""),"Yes","No"))</f>
        <v/>
      </c>
      <c r="F248" s="104" t="str">
        <f>IF('Paste Data Here - Export'!A248='Paste Data Here - Export'!B248,C248,IF(W248="No","",IF(E248="Yes","6 Month Transfer",'Paste Data Here - Export'!HP248)))</f>
        <v/>
      </c>
      <c r="G248" s="92" t="str">
        <f>IF(B248="","",IF(OR('Paste Data Here - Export'!KB248="Y",'Paste Data Here - Export'!GE248="Y"),"Yes","No"))</f>
        <v/>
      </c>
      <c r="H248" s="93" t="str">
        <f t="shared" si="36"/>
        <v/>
      </c>
      <c r="I248" s="93" t="str">
        <f t="shared" si="37"/>
        <v/>
      </c>
      <c r="J248" s="93" t="str">
        <f t="shared" si="38"/>
        <v/>
      </c>
      <c r="K248" s="125" t="str">
        <f>IF(OR(C248="",'Paste Data Here - Export'!BD248=""),"",1440*('Paste Data Here - Export'!BD248-C248))</f>
        <v/>
      </c>
      <c r="L248" s="93" t="str">
        <f t="shared" si="39"/>
        <v/>
      </c>
      <c r="M248" s="93" t="str">
        <f>IF(AND(L248="Yes",'Paste Data Here - Export'!BC248="SU",'Paste Data Here - Export'!EJ248&lt;&gt;"Y"),"Achieved",IF('Paste Data Here - Export'!EJ248="Y","Not applicable",(IF(AND('Patient level info'!L248="No",'Paste Data Here - Export'!BC248="SU"),"Not achieved",IF('Paste Data Here - Export'!BC248="ICH","Not applicable",IF(OR('Paste Data Here - Export'!BC248="O",'Paste Data Here - Export'!BC248="MAC"),"Not achieved",""))))))</f>
        <v/>
      </c>
      <c r="N248" s="142" t="str">
        <f>IF(B248="","",IF(OR('Paste Data Here - Export'!GN248="PERS",'Paste Data Here - Export'!GN248="TELEM"),'Paste Data Here - Export'!GK248,IF('Paste Data Here - Export'!GO248="","Not seen in person",'Paste Data Here - Export'!GO248)))</f>
        <v/>
      </c>
      <c r="O248" s="125" t="str">
        <f t="shared" si="40"/>
        <v/>
      </c>
      <c r="P248" s="126" t="str">
        <f t="shared" si="41"/>
        <v/>
      </c>
      <c r="Q248" s="95" t="str">
        <f>IF('Paste Data Here - Export'!CR248=TRUE, "Not imaged",IF('Paste Data Here - Export'!AR248="Y","Inpatient stroke",IF('Paste Data Here - Export'!BA248="","",IF('Paste Data Here - Export'!CR248="TRUE","",1440*('Paste Data Here - Export'!CP248-'Paste Data Here - Export'!BA248)))))</f>
        <v/>
      </c>
      <c r="R248" s="95" t="str">
        <f>IF('Paste Data Here - Export'!CR248=TRUE,"Not imaged",IF(OR(C248="",'Paste Data Here - Export'!CP248=""),"",1440*('Paste Data Here - Export'!CP248-C248)))</f>
        <v/>
      </c>
      <c r="S248" s="93" t="str">
        <f>IF(R248&lt;60.5,"Yes",IF('Paste Data Here - Export'!C248="","","No"))</f>
        <v/>
      </c>
      <c r="T248" s="93" t="str">
        <f t="shared" si="33"/>
        <v/>
      </c>
      <c r="U248" s="94" t="str">
        <f>IF(OR(C248="",'Paste Data Here - Export'!DF248=""),"",1440*('Paste Data Here - Export'!DF248-C248))</f>
        <v/>
      </c>
      <c r="V248" s="96" t="str">
        <f t="shared" si="42"/>
        <v/>
      </c>
      <c r="W248" s="97" t="str">
        <f>IF(B248="","",IF('Paste Data Here - Export'!KI248=TRUE,"Yes",IF('Paste Data Here - Export'!L248="","No","Yes")))</f>
        <v/>
      </c>
      <c r="X248" s="98" t="str">
        <f>IF(E248="Yes","6 Month Transfer",IF(AND(W248="Yes",'Paste Data Here - Export'!KM248="D"),"No",IF('Patient level info'!W248="Yes","Yes","")))</f>
        <v/>
      </c>
      <c r="Y248" s="91" t="str">
        <f t="shared" si="34"/>
        <v/>
      </c>
      <c r="Z248" s="99" t="str">
        <f>IF('Paste Data Here - Export'!KQ248="","",IF('Paste Data Here - Export'!KO248="","",'Paste Data Here - Export'!KN248-'Paste Data Here - Export'!KQ248))</f>
        <v/>
      </c>
      <c r="AA248" s="91" t="str">
        <f>IF(AND(W248="Yes",'Paste Data Here - Export'!KM248="D",'Paste Data Here - Export'!KO248="Y"),'Paste Data Here - Export'!KN248+'Patient level info'!AA$3,IF(AND(W248="Yes",'Paste Data Here - Export'!KM248="D",Z248&lt;0),'Paste Data Here - Export'!KQ248,IF(AND(W248="Yes",'Paste Data Here - Export'!KM248="D"),'Paste Data Here - Export'!KN248,IF(X248="Yes",'Paste Data Here - Export'!KS248,""))))</f>
        <v/>
      </c>
      <c r="AB248" s="100" t="str">
        <f>IF(W248="No","",IF('Paste Data Here - Export'!HS248="","",IF('Paste Data Here - Export'!KO248="Y",'Patient level info'!AA248-'Paste Data Here - Export'!HS248,'Paste Data Here - Export'!KQ248-'Paste Data Here - Export'!HS248)))</f>
        <v/>
      </c>
      <c r="AC248" s="100" t="str">
        <f>IF(E248="Yes","",IF(BPT!C248="Record transferred to this team",AA248-C248-(1/6),""))</f>
        <v/>
      </c>
      <c r="AD248" s="100" t="str">
        <f t="shared" si="35"/>
        <v/>
      </c>
      <c r="AE248" s="100" t="str">
        <f t="shared" si="43"/>
        <v/>
      </c>
      <c r="AF248" s="101" t="str">
        <f>IF(AE248="","",IF(Y248="Died same day","Died same day as arrival",IF(AB248="","Did not stay on SU",IF('Paste Data Here - Export'!HR248="ICH","ICU/CCU/HDU",IF(AB248&gt;AE248,100,100*AB248/AE248)))))</f>
        <v/>
      </c>
      <c r="AG248" s="82" t="str">
        <f>IF(E248="Yes","6 Month Transfer",IF(W248="No","Not locked to discharge/transfer",IF(AF248="Did not stay on SU","Not achieved as did not stay on SU",IF('Patient level info'!A248="","",IF(AND(A248=B248,M248="Achieved",P248="Achieved",AF248&gt;=90,AF248&lt;&gt;"Died same day as arrival"),"Achieved",IF(AND(A248&lt;&gt;B248,AF248&gt;=90,M248="Achieved",P248="Achieved"),"Not directly admitted by this team, but achieved criteria at previous team, and achieved 90% of stay on SU whilst at this team",IF(AF248="ICU/CCU/HDU","Admitted to ICU/CCU/HDU",IF(AF248="Died same day as arrival",AF248,IF(AND(AF248&lt;90,M248="Not achieved",P248="Not achieved"),"Not achieved as not direct to SU within 4h, not seen by a consultant within 14h, and less than 90% of stay on SU",IF(AND(AF248&lt;90,M248="Not achieved",P248="Achieved"),"Not achieved as not direct to SU within 4h and less than 90% of stay on SU",IF(AND(AF248&lt;90,M248="Achieved",P248="Not achieved"),"Not achieved as not seen by a consultant within 14h and less than 90% of stay on SU",IF(AND(AF248&gt;=90,M248="Not achieved",P248="Not achieved"),"Not achieved as not direct to SU within 4h and not seen by a consultant within 14h",IF(AND(AF248&gt;=90,M248="Achieved",P248="Not achieved"),"Not achieved as not seen by a consultant within 14h",IF(AF248&lt;90,"Not achieved as less than 90% of stay on SU","Not achieved as not direct to SU within 4h"))))))))))))))</f>
        <v/>
      </c>
    </row>
    <row r="249" spans="1:33" ht="15" customHeight="1" x14ac:dyDescent="0.25">
      <c r="A249" s="89" t="str">
        <f>IF('Paste Data Here - Export'!A249="","",'Paste Data Here - Export'!A249)</f>
        <v/>
      </c>
      <c r="B249" s="90" t="str">
        <f>IF('Paste Data Here - Export'!B249="","",'Paste Data Here - Export'!B249)</f>
        <v/>
      </c>
      <c r="C249" s="91" t="str">
        <f>IF('Paste Data Here - Export'!AR249="Y",'Paste Data Here - Export'!AS249,IF('Paste Data Here - Export'!C249="","",'Paste Data Here - Export'!BA249))</f>
        <v/>
      </c>
      <c r="D249" s="103" t="str">
        <f>IF(B249="","",IF('Paste Data Here - Export'!A249 ='Paste Data Here - Export'!B249, "Yes", "No"))</f>
        <v/>
      </c>
      <c r="E249" s="103" t="str">
        <f>IF(A249="","",IF(AND('Paste Data Here - Export'!P249="",'Paste Data Here - Export'!Q249&lt;&gt;""),"Yes","No"))</f>
        <v/>
      </c>
      <c r="F249" s="104" t="str">
        <f>IF('Paste Data Here - Export'!A249='Paste Data Here - Export'!B249,C249,IF(W249="No","",IF(E249="Yes","6 Month Transfer",'Paste Data Here - Export'!HP249)))</f>
        <v/>
      </c>
      <c r="G249" s="92" t="str">
        <f>IF(B249="","",IF(OR('Paste Data Here - Export'!KB249="Y",'Paste Data Here - Export'!GE249="Y"),"Yes","No"))</f>
        <v/>
      </c>
      <c r="H249" s="93" t="str">
        <f t="shared" si="36"/>
        <v/>
      </c>
      <c r="I249" s="93" t="str">
        <f t="shared" si="37"/>
        <v/>
      </c>
      <c r="J249" s="93" t="str">
        <f t="shared" si="38"/>
        <v/>
      </c>
      <c r="K249" s="125" t="str">
        <f>IF(OR(C249="",'Paste Data Here - Export'!BD249=""),"",1440*('Paste Data Here - Export'!BD249-C249))</f>
        <v/>
      </c>
      <c r="L249" s="93" t="str">
        <f t="shared" si="39"/>
        <v/>
      </c>
      <c r="M249" s="93" t="str">
        <f>IF(AND(L249="Yes",'Paste Data Here - Export'!BC249="SU",'Paste Data Here - Export'!EJ249&lt;&gt;"Y"),"Achieved",IF('Paste Data Here - Export'!EJ249="Y","Not applicable",(IF(AND('Patient level info'!L249="No",'Paste Data Here - Export'!BC249="SU"),"Not achieved",IF('Paste Data Here - Export'!BC249="ICH","Not applicable",IF(OR('Paste Data Here - Export'!BC249="O",'Paste Data Here - Export'!BC249="MAC"),"Not achieved",""))))))</f>
        <v/>
      </c>
      <c r="N249" s="142" t="str">
        <f>IF(B249="","",IF(OR('Paste Data Here - Export'!GN249="PERS",'Paste Data Here - Export'!GN249="TELEM"),'Paste Data Here - Export'!GK249,IF('Paste Data Here - Export'!GO249="","Not seen in person",'Paste Data Here - Export'!GO249)))</f>
        <v/>
      </c>
      <c r="O249" s="125" t="str">
        <f t="shared" si="40"/>
        <v/>
      </c>
      <c r="P249" s="126" t="str">
        <f t="shared" si="41"/>
        <v/>
      </c>
      <c r="Q249" s="95" t="str">
        <f>IF('Paste Data Here - Export'!CR249=TRUE, "Not imaged",IF('Paste Data Here - Export'!AR249="Y","Inpatient stroke",IF('Paste Data Here - Export'!BA249="","",IF('Paste Data Here - Export'!CR249="TRUE","",1440*('Paste Data Here - Export'!CP249-'Paste Data Here - Export'!BA249)))))</f>
        <v/>
      </c>
      <c r="R249" s="95" t="str">
        <f>IF('Paste Data Here - Export'!CR249=TRUE,"Not imaged",IF(OR(C249="",'Paste Data Here - Export'!CP249=""),"",1440*('Paste Data Here - Export'!CP249-C249)))</f>
        <v/>
      </c>
      <c r="S249" s="93" t="str">
        <f>IF(R249&lt;60.5,"Yes",IF('Paste Data Here - Export'!C249="","","No"))</f>
        <v/>
      </c>
      <c r="T249" s="93" t="str">
        <f t="shared" si="33"/>
        <v/>
      </c>
      <c r="U249" s="94" t="str">
        <f>IF(OR(C249="",'Paste Data Here - Export'!DF249=""),"",1440*('Paste Data Here - Export'!DF249-C249))</f>
        <v/>
      </c>
      <c r="V249" s="96" t="str">
        <f t="shared" si="42"/>
        <v/>
      </c>
      <c r="W249" s="97" t="str">
        <f>IF(B249="","",IF('Paste Data Here - Export'!KI249=TRUE,"Yes",IF('Paste Data Here - Export'!L249="","No","Yes")))</f>
        <v/>
      </c>
      <c r="X249" s="98" t="str">
        <f>IF(E249="Yes","6 Month Transfer",IF(AND(W249="Yes",'Paste Data Here - Export'!KM249="D"),"No",IF('Patient level info'!W249="Yes","Yes","")))</f>
        <v/>
      </c>
      <c r="Y249" s="91" t="str">
        <f t="shared" si="34"/>
        <v/>
      </c>
      <c r="Z249" s="99" t="str">
        <f>IF('Paste Data Here - Export'!KQ249="","",IF('Paste Data Here - Export'!KO249="","",'Paste Data Here - Export'!KN249-'Paste Data Here - Export'!KQ249))</f>
        <v/>
      </c>
      <c r="AA249" s="91" t="str">
        <f>IF(AND(W249="Yes",'Paste Data Here - Export'!KM249="D",'Paste Data Here - Export'!KO249="Y"),'Paste Data Here - Export'!KN249+'Patient level info'!AA$3,IF(AND(W249="Yes",'Paste Data Here - Export'!KM249="D",Z249&lt;0),'Paste Data Here - Export'!KQ249,IF(AND(W249="Yes",'Paste Data Here - Export'!KM249="D"),'Paste Data Here - Export'!KN249,IF(X249="Yes",'Paste Data Here - Export'!KS249,""))))</f>
        <v/>
      </c>
      <c r="AB249" s="100" t="str">
        <f>IF(W249="No","",IF('Paste Data Here - Export'!HS249="","",IF('Paste Data Here - Export'!KO249="Y",'Patient level info'!AA249-'Paste Data Here - Export'!HS249,'Paste Data Here - Export'!KQ249-'Paste Data Here - Export'!HS249)))</f>
        <v/>
      </c>
      <c r="AC249" s="100" t="str">
        <f>IF(E249="Yes","",IF(BPT!C249="Record transferred to this team",AA249-C249-(1/6),""))</f>
        <v/>
      </c>
      <c r="AD249" s="100" t="str">
        <f t="shared" si="35"/>
        <v/>
      </c>
      <c r="AE249" s="100" t="str">
        <f t="shared" si="43"/>
        <v/>
      </c>
      <c r="AF249" s="101" t="str">
        <f>IF(AE249="","",IF(Y249="Died same day","Died same day as arrival",IF(AB249="","Did not stay on SU",IF('Paste Data Here - Export'!HR249="ICH","ICU/CCU/HDU",IF(AB249&gt;AE249,100,100*AB249/AE249)))))</f>
        <v/>
      </c>
      <c r="AG249" s="82" t="str">
        <f>IF(E249="Yes","6 Month Transfer",IF(W249="No","Not locked to discharge/transfer",IF(AF249="Did not stay on SU","Not achieved as did not stay on SU",IF('Patient level info'!A249="","",IF(AND(A249=B249,M249="Achieved",P249="Achieved",AF249&gt;=90,AF249&lt;&gt;"Died same day as arrival"),"Achieved",IF(AND(A249&lt;&gt;B249,AF249&gt;=90,M249="Achieved",P249="Achieved"),"Not directly admitted by this team, but achieved criteria at previous team, and achieved 90% of stay on SU whilst at this team",IF(AF249="ICU/CCU/HDU","Admitted to ICU/CCU/HDU",IF(AF249="Died same day as arrival",AF249,IF(AND(AF249&lt;90,M249="Not achieved",P249="Not achieved"),"Not achieved as not direct to SU within 4h, not seen by a consultant within 14h, and less than 90% of stay on SU",IF(AND(AF249&lt;90,M249="Not achieved",P249="Achieved"),"Not achieved as not direct to SU within 4h and less than 90% of stay on SU",IF(AND(AF249&lt;90,M249="Achieved",P249="Not achieved"),"Not achieved as not seen by a consultant within 14h and less than 90% of stay on SU",IF(AND(AF249&gt;=90,M249="Not achieved",P249="Not achieved"),"Not achieved as not direct to SU within 4h and not seen by a consultant within 14h",IF(AND(AF249&gt;=90,M249="Achieved",P249="Not achieved"),"Not achieved as not seen by a consultant within 14h",IF(AF249&lt;90,"Not achieved as less than 90% of stay on SU","Not achieved as not direct to SU within 4h"))))))))))))))</f>
        <v/>
      </c>
    </row>
    <row r="250" spans="1:33" ht="15" customHeight="1" x14ac:dyDescent="0.25">
      <c r="A250" s="89" t="str">
        <f>IF('Paste Data Here - Export'!A250="","",'Paste Data Here - Export'!A250)</f>
        <v/>
      </c>
      <c r="B250" s="90" t="str">
        <f>IF('Paste Data Here - Export'!B250="","",'Paste Data Here - Export'!B250)</f>
        <v/>
      </c>
      <c r="C250" s="91" t="str">
        <f>IF('Paste Data Here - Export'!AR250="Y",'Paste Data Here - Export'!AS250,IF('Paste Data Here - Export'!C250="","",'Paste Data Here - Export'!BA250))</f>
        <v/>
      </c>
      <c r="D250" s="103" t="str">
        <f>IF(B250="","",IF('Paste Data Here - Export'!A250 ='Paste Data Here - Export'!B250, "Yes", "No"))</f>
        <v/>
      </c>
      <c r="E250" s="103" t="str">
        <f>IF(A250="","",IF(AND('Paste Data Here - Export'!P250="",'Paste Data Here - Export'!Q250&lt;&gt;""),"Yes","No"))</f>
        <v/>
      </c>
      <c r="F250" s="104" t="str">
        <f>IF('Paste Data Here - Export'!A250='Paste Data Here - Export'!B250,C250,IF(W250="No","",IF(E250="Yes","6 Month Transfer",'Paste Data Here - Export'!HP250)))</f>
        <v/>
      </c>
      <c r="G250" s="92" t="str">
        <f>IF(B250="","",IF(OR('Paste Data Here - Export'!KB250="Y",'Paste Data Here - Export'!GE250="Y"),"Yes","No"))</f>
        <v/>
      </c>
      <c r="H250" s="93" t="str">
        <f t="shared" si="36"/>
        <v/>
      </c>
      <c r="I250" s="93" t="str">
        <f t="shared" si="37"/>
        <v/>
      </c>
      <c r="J250" s="93" t="str">
        <f t="shared" si="38"/>
        <v/>
      </c>
      <c r="K250" s="125" t="str">
        <f>IF(OR(C250="",'Paste Data Here - Export'!BD250=""),"",1440*('Paste Data Here - Export'!BD250-C250))</f>
        <v/>
      </c>
      <c r="L250" s="93" t="str">
        <f t="shared" si="39"/>
        <v/>
      </c>
      <c r="M250" s="93" t="str">
        <f>IF(AND(L250="Yes",'Paste Data Here - Export'!BC250="SU",'Paste Data Here - Export'!EJ250&lt;&gt;"Y"),"Achieved",IF('Paste Data Here - Export'!EJ250="Y","Not applicable",(IF(AND('Patient level info'!L250="No",'Paste Data Here - Export'!BC250="SU"),"Not achieved",IF('Paste Data Here - Export'!BC250="ICH","Not applicable",IF(OR('Paste Data Here - Export'!BC250="O",'Paste Data Here - Export'!BC250="MAC"),"Not achieved",""))))))</f>
        <v/>
      </c>
      <c r="N250" s="142" t="str">
        <f>IF(B250="","",IF(OR('Paste Data Here - Export'!GN250="PERS",'Paste Data Here - Export'!GN250="TELEM"),'Paste Data Here - Export'!GK250,IF('Paste Data Here - Export'!GO250="","Not seen in person",'Paste Data Here - Export'!GO250)))</f>
        <v/>
      </c>
      <c r="O250" s="125" t="str">
        <f t="shared" si="40"/>
        <v/>
      </c>
      <c r="P250" s="126" t="str">
        <f t="shared" si="41"/>
        <v/>
      </c>
      <c r="Q250" s="95" t="str">
        <f>IF('Paste Data Here - Export'!CR250=TRUE, "Not imaged",IF('Paste Data Here - Export'!AR250="Y","Inpatient stroke",IF('Paste Data Here - Export'!BA250="","",IF('Paste Data Here - Export'!CR250="TRUE","",1440*('Paste Data Here - Export'!CP250-'Paste Data Here - Export'!BA250)))))</f>
        <v/>
      </c>
      <c r="R250" s="95" t="str">
        <f>IF('Paste Data Here - Export'!CR250=TRUE,"Not imaged",IF(OR(C250="",'Paste Data Here - Export'!CP250=""),"",1440*('Paste Data Here - Export'!CP250-C250)))</f>
        <v/>
      </c>
      <c r="S250" s="93" t="str">
        <f>IF(R250&lt;60.5,"Yes",IF('Paste Data Here - Export'!C250="","","No"))</f>
        <v/>
      </c>
      <c r="T250" s="93" t="str">
        <f t="shared" si="33"/>
        <v/>
      </c>
      <c r="U250" s="94" t="str">
        <f>IF(OR(C250="",'Paste Data Here - Export'!DF250=""),"",1440*('Paste Data Here - Export'!DF250-C250))</f>
        <v/>
      </c>
      <c r="V250" s="96" t="str">
        <f t="shared" si="42"/>
        <v/>
      </c>
      <c r="W250" s="97" t="str">
        <f>IF(B250="","",IF('Paste Data Here - Export'!KI250=TRUE,"Yes",IF('Paste Data Here - Export'!L250="","No","Yes")))</f>
        <v/>
      </c>
      <c r="X250" s="98" t="str">
        <f>IF(E250="Yes","6 Month Transfer",IF(AND(W250="Yes",'Paste Data Here - Export'!KM250="D"),"No",IF('Patient level info'!W250="Yes","Yes","")))</f>
        <v/>
      </c>
      <c r="Y250" s="91" t="str">
        <f t="shared" si="34"/>
        <v/>
      </c>
      <c r="Z250" s="99" t="str">
        <f>IF('Paste Data Here - Export'!KQ250="","",IF('Paste Data Here - Export'!KO250="","",'Paste Data Here - Export'!KN250-'Paste Data Here - Export'!KQ250))</f>
        <v/>
      </c>
      <c r="AA250" s="91" t="str">
        <f>IF(AND(W250="Yes",'Paste Data Here - Export'!KM250="D",'Paste Data Here - Export'!KO250="Y"),'Paste Data Here - Export'!KN250+'Patient level info'!AA$3,IF(AND(W250="Yes",'Paste Data Here - Export'!KM250="D",Z250&lt;0),'Paste Data Here - Export'!KQ250,IF(AND(W250="Yes",'Paste Data Here - Export'!KM250="D"),'Paste Data Here - Export'!KN250,IF(X250="Yes",'Paste Data Here - Export'!KS250,""))))</f>
        <v/>
      </c>
      <c r="AB250" s="100" t="str">
        <f>IF(W250="No","",IF('Paste Data Here - Export'!HS250="","",IF('Paste Data Here - Export'!KO250="Y",'Patient level info'!AA250-'Paste Data Here - Export'!HS250,'Paste Data Here - Export'!KQ250-'Paste Data Here - Export'!HS250)))</f>
        <v/>
      </c>
      <c r="AC250" s="100" t="str">
        <f>IF(E250="Yes","",IF(BPT!C250="Record transferred to this team",AA250-C250-(1/6),""))</f>
        <v/>
      </c>
      <c r="AD250" s="100" t="str">
        <f t="shared" si="35"/>
        <v/>
      </c>
      <c r="AE250" s="100" t="str">
        <f t="shared" si="43"/>
        <v/>
      </c>
      <c r="AF250" s="101" t="str">
        <f>IF(AE250="","",IF(Y250="Died same day","Died same day as arrival",IF(AB250="","Did not stay on SU",IF('Paste Data Here - Export'!HR250="ICH","ICU/CCU/HDU",IF(AB250&gt;AE250,100,100*AB250/AE250)))))</f>
        <v/>
      </c>
      <c r="AG250" s="82" t="str">
        <f>IF(E250="Yes","6 Month Transfer",IF(W250="No","Not locked to discharge/transfer",IF(AF250="Did not stay on SU","Not achieved as did not stay on SU",IF('Patient level info'!A250="","",IF(AND(A250=B250,M250="Achieved",P250="Achieved",AF250&gt;=90,AF250&lt;&gt;"Died same day as arrival"),"Achieved",IF(AND(A250&lt;&gt;B250,AF250&gt;=90,M250="Achieved",P250="Achieved"),"Not directly admitted by this team, but achieved criteria at previous team, and achieved 90% of stay on SU whilst at this team",IF(AF250="ICU/CCU/HDU","Admitted to ICU/CCU/HDU",IF(AF250="Died same day as arrival",AF250,IF(AND(AF250&lt;90,M250="Not achieved",P250="Not achieved"),"Not achieved as not direct to SU within 4h, not seen by a consultant within 14h, and less than 90% of stay on SU",IF(AND(AF250&lt;90,M250="Not achieved",P250="Achieved"),"Not achieved as not direct to SU within 4h and less than 90% of stay on SU",IF(AND(AF250&lt;90,M250="Achieved",P250="Not achieved"),"Not achieved as not seen by a consultant within 14h and less than 90% of stay on SU",IF(AND(AF250&gt;=90,M250="Not achieved",P250="Not achieved"),"Not achieved as not direct to SU within 4h and not seen by a consultant within 14h",IF(AND(AF250&gt;=90,M250="Achieved",P250="Not achieved"),"Not achieved as not seen by a consultant within 14h",IF(AF250&lt;90,"Not achieved as less than 90% of stay on SU","Not achieved as not direct to SU within 4h"))))))))))))))</f>
        <v/>
      </c>
    </row>
    <row r="251" spans="1:33" ht="15" customHeight="1" x14ac:dyDescent="0.25">
      <c r="A251" s="89" t="str">
        <f>IF('Paste Data Here - Export'!A251="","",'Paste Data Here - Export'!A251)</f>
        <v/>
      </c>
      <c r="B251" s="90" t="str">
        <f>IF('Paste Data Here - Export'!B251="","",'Paste Data Here - Export'!B251)</f>
        <v/>
      </c>
      <c r="C251" s="91" t="str">
        <f>IF('Paste Data Here - Export'!AR251="Y",'Paste Data Here - Export'!AS251,IF('Paste Data Here - Export'!C251="","",'Paste Data Here - Export'!BA251))</f>
        <v/>
      </c>
      <c r="D251" s="103" t="str">
        <f>IF(B251="","",IF('Paste Data Here - Export'!A251 ='Paste Data Here - Export'!B251, "Yes", "No"))</f>
        <v/>
      </c>
      <c r="E251" s="103" t="str">
        <f>IF(A251="","",IF(AND('Paste Data Here - Export'!P251="",'Paste Data Here - Export'!Q251&lt;&gt;""),"Yes","No"))</f>
        <v/>
      </c>
      <c r="F251" s="104" t="str">
        <f>IF('Paste Data Here - Export'!A251='Paste Data Here - Export'!B251,C251,IF(W251="No","",IF(E251="Yes","6 Month Transfer",'Paste Data Here - Export'!HP251)))</f>
        <v/>
      </c>
      <c r="G251" s="92" t="str">
        <f>IF(B251="","",IF(OR('Paste Data Here - Export'!KB251="Y",'Paste Data Here - Export'!GE251="Y"),"Yes","No"))</f>
        <v/>
      </c>
      <c r="H251" s="93" t="str">
        <f t="shared" si="36"/>
        <v/>
      </c>
      <c r="I251" s="93" t="str">
        <f t="shared" si="37"/>
        <v/>
      </c>
      <c r="J251" s="93" t="str">
        <f t="shared" si="38"/>
        <v/>
      </c>
      <c r="K251" s="125" t="str">
        <f>IF(OR(C251="",'Paste Data Here - Export'!BD251=""),"",1440*('Paste Data Here - Export'!BD251-C251))</f>
        <v/>
      </c>
      <c r="L251" s="93" t="str">
        <f t="shared" si="39"/>
        <v/>
      </c>
      <c r="M251" s="93" t="str">
        <f>IF(AND(L251="Yes",'Paste Data Here - Export'!BC251="SU",'Paste Data Here - Export'!EJ251&lt;&gt;"Y"),"Achieved",IF('Paste Data Here - Export'!EJ251="Y","Not applicable",(IF(AND('Patient level info'!L251="No",'Paste Data Here - Export'!BC251="SU"),"Not achieved",IF('Paste Data Here - Export'!BC251="ICH","Not applicable",IF(OR('Paste Data Here - Export'!BC251="O",'Paste Data Here - Export'!BC251="MAC"),"Not achieved",""))))))</f>
        <v/>
      </c>
      <c r="N251" s="142" t="str">
        <f>IF(B251="","",IF(OR('Paste Data Here - Export'!GN251="PERS",'Paste Data Here - Export'!GN251="TELEM"),'Paste Data Here - Export'!GK251,IF('Paste Data Here - Export'!GO251="","Not seen in person",'Paste Data Here - Export'!GO251)))</f>
        <v/>
      </c>
      <c r="O251" s="125" t="str">
        <f t="shared" si="40"/>
        <v/>
      </c>
      <c r="P251" s="126" t="str">
        <f t="shared" si="41"/>
        <v/>
      </c>
      <c r="Q251" s="95" t="str">
        <f>IF('Paste Data Here - Export'!CR251=TRUE, "Not imaged",IF('Paste Data Here - Export'!AR251="Y","Inpatient stroke",IF('Paste Data Here - Export'!BA251="","",IF('Paste Data Here - Export'!CR251="TRUE","",1440*('Paste Data Here - Export'!CP251-'Paste Data Here - Export'!BA251)))))</f>
        <v/>
      </c>
      <c r="R251" s="95" t="str">
        <f>IF('Paste Data Here - Export'!CR251=TRUE,"Not imaged",IF(OR(C251="",'Paste Data Here - Export'!CP251=""),"",1440*('Paste Data Here - Export'!CP251-C251)))</f>
        <v/>
      </c>
      <c r="S251" s="93" t="str">
        <f>IF(R251&lt;60.5,"Yes",IF('Paste Data Here - Export'!C251="","","No"))</f>
        <v/>
      </c>
      <c r="T251" s="93" t="str">
        <f t="shared" si="33"/>
        <v/>
      </c>
      <c r="U251" s="94" t="str">
        <f>IF(OR(C251="",'Paste Data Here - Export'!DF251=""),"",1440*('Paste Data Here - Export'!DF251-C251))</f>
        <v/>
      </c>
      <c r="V251" s="96" t="str">
        <f t="shared" si="42"/>
        <v/>
      </c>
      <c r="W251" s="97" t="str">
        <f>IF(B251="","",IF('Paste Data Here - Export'!KI251=TRUE,"Yes",IF('Paste Data Here - Export'!L251="","No","Yes")))</f>
        <v/>
      </c>
      <c r="X251" s="98" t="str">
        <f>IF(E251="Yes","6 Month Transfer",IF(AND(W251="Yes",'Paste Data Here - Export'!KM251="D"),"No",IF('Patient level info'!W251="Yes","Yes","")))</f>
        <v/>
      </c>
      <c r="Y251" s="91" t="str">
        <f t="shared" si="34"/>
        <v/>
      </c>
      <c r="Z251" s="99" t="str">
        <f>IF('Paste Data Here - Export'!KQ251="","",IF('Paste Data Here - Export'!KO251="","",'Paste Data Here - Export'!KN251-'Paste Data Here - Export'!KQ251))</f>
        <v/>
      </c>
      <c r="AA251" s="91" t="str">
        <f>IF(AND(W251="Yes",'Paste Data Here - Export'!KM251="D",'Paste Data Here - Export'!KO251="Y"),'Paste Data Here - Export'!KN251+'Patient level info'!AA$3,IF(AND(W251="Yes",'Paste Data Here - Export'!KM251="D",Z251&lt;0),'Paste Data Here - Export'!KQ251,IF(AND(W251="Yes",'Paste Data Here - Export'!KM251="D"),'Paste Data Here - Export'!KN251,IF(X251="Yes",'Paste Data Here - Export'!KS251,""))))</f>
        <v/>
      </c>
      <c r="AB251" s="100" t="str">
        <f>IF(W251="No","",IF('Paste Data Here - Export'!HS251="","",IF('Paste Data Here - Export'!KO251="Y",'Patient level info'!AA251-'Paste Data Here - Export'!HS251,'Paste Data Here - Export'!KQ251-'Paste Data Here - Export'!HS251)))</f>
        <v/>
      </c>
      <c r="AC251" s="100" t="str">
        <f>IF(E251="Yes","",IF(BPT!C251="Record transferred to this team",AA251-C251-(1/6),""))</f>
        <v/>
      </c>
      <c r="AD251" s="100" t="str">
        <f t="shared" si="35"/>
        <v/>
      </c>
      <c r="AE251" s="100" t="str">
        <f t="shared" si="43"/>
        <v/>
      </c>
      <c r="AF251" s="101" t="str">
        <f>IF(AE251="","",IF(Y251="Died same day","Died same day as arrival",IF(AB251="","Did not stay on SU",IF('Paste Data Here - Export'!HR251="ICH","ICU/CCU/HDU",IF(AB251&gt;AE251,100,100*AB251/AE251)))))</f>
        <v/>
      </c>
      <c r="AG251" s="82" t="str">
        <f>IF(E251="Yes","6 Month Transfer",IF(W251="No","Not locked to discharge/transfer",IF(AF251="Did not stay on SU","Not achieved as did not stay on SU",IF('Patient level info'!A251="","",IF(AND(A251=B251,M251="Achieved",P251="Achieved",AF251&gt;=90,AF251&lt;&gt;"Died same day as arrival"),"Achieved",IF(AND(A251&lt;&gt;B251,AF251&gt;=90,M251="Achieved",P251="Achieved"),"Not directly admitted by this team, but achieved criteria at previous team, and achieved 90% of stay on SU whilst at this team",IF(AF251="ICU/CCU/HDU","Admitted to ICU/CCU/HDU",IF(AF251="Died same day as arrival",AF251,IF(AND(AF251&lt;90,M251="Not achieved",P251="Not achieved"),"Not achieved as not direct to SU within 4h, not seen by a consultant within 14h, and less than 90% of stay on SU",IF(AND(AF251&lt;90,M251="Not achieved",P251="Achieved"),"Not achieved as not direct to SU within 4h and less than 90% of stay on SU",IF(AND(AF251&lt;90,M251="Achieved",P251="Not achieved"),"Not achieved as not seen by a consultant within 14h and less than 90% of stay on SU",IF(AND(AF251&gt;=90,M251="Not achieved",P251="Not achieved"),"Not achieved as not direct to SU within 4h and not seen by a consultant within 14h",IF(AND(AF251&gt;=90,M251="Achieved",P251="Not achieved"),"Not achieved as not seen by a consultant within 14h",IF(AF251&lt;90,"Not achieved as less than 90% of stay on SU","Not achieved as not direct to SU within 4h"))))))))))))))</f>
        <v/>
      </c>
    </row>
    <row r="252" spans="1:33" ht="15" customHeight="1" x14ac:dyDescent="0.25">
      <c r="A252" s="89" t="str">
        <f>IF('Paste Data Here - Export'!A252="","",'Paste Data Here - Export'!A252)</f>
        <v/>
      </c>
      <c r="B252" s="90" t="str">
        <f>IF('Paste Data Here - Export'!B252="","",'Paste Data Here - Export'!B252)</f>
        <v/>
      </c>
      <c r="C252" s="91" t="str">
        <f>IF('Paste Data Here - Export'!AR252="Y",'Paste Data Here - Export'!AS252,IF('Paste Data Here - Export'!C252="","",'Paste Data Here - Export'!BA252))</f>
        <v/>
      </c>
      <c r="D252" s="103" t="str">
        <f>IF(B252="","",IF('Paste Data Here - Export'!A252 ='Paste Data Here - Export'!B252, "Yes", "No"))</f>
        <v/>
      </c>
      <c r="E252" s="103" t="str">
        <f>IF(A252="","",IF(AND('Paste Data Here - Export'!P252="",'Paste Data Here - Export'!Q252&lt;&gt;""),"Yes","No"))</f>
        <v/>
      </c>
      <c r="F252" s="104" t="str">
        <f>IF('Paste Data Here - Export'!A252='Paste Data Here - Export'!B252,C252,IF(W252="No","",IF(E252="Yes","6 Month Transfer",'Paste Data Here - Export'!HP252)))</f>
        <v/>
      </c>
      <c r="G252" s="92" t="str">
        <f>IF(B252="","",IF(OR('Paste Data Here - Export'!KB252="Y",'Paste Data Here - Export'!GE252="Y"),"Yes","No"))</f>
        <v/>
      </c>
      <c r="H252" s="93" t="str">
        <f t="shared" si="36"/>
        <v/>
      </c>
      <c r="I252" s="93" t="str">
        <f t="shared" si="37"/>
        <v/>
      </c>
      <c r="J252" s="93" t="str">
        <f t="shared" si="38"/>
        <v/>
      </c>
      <c r="K252" s="125" t="str">
        <f>IF(OR(C252="",'Paste Data Here - Export'!BD252=""),"",1440*('Paste Data Here - Export'!BD252-C252))</f>
        <v/>
      </c>
      <c r="L252" s="93" t="str">
        <f t="shared" si="39"/>
        <v/>
      </c>
      <c r="M252" s="93" t="str">
        <f>IF(AND(L252="Yes",'Paste Data Here - Export'!BC252="SU",'Paste Data Here - Export'!EJ252&lt;&gt;"Y"),"Achieved",IF('Paste Data Here - Export'!EJ252="Y","Not applicable",(IF(AND('Patient level info'!L252="No",'Paste Data Here - Export'!BC252="SU"),"Not achieved",IF('Paste Data Here - Export'!BC252="ICH","Not applicable",IF(OR('Paste Data Here - Export'!BC252="O",'Paste Data Here - Export'!BC252="MAC"),"Not achieved",""))))))</f>
        <v/>
      </c>
      <c r="N252" s="142" t="str">
        <f>IF(B252="","",IF(OR('Paste Data Here - Export'!GN252="PERS",'Paste Data Here - Export'!GN252="TELEM"),'Paste Data Here - Export'!GK252,IF('Paste Data Here - Export'!GO252="","Not seen in person",'Paste Data Here - Export'!GO252)))</f>
        <v/>
      </c>
      <c r="O252" s="125" t="str">
        <f t="shared" si="40"/>
        <v/>
      </c>
      <c r="P252" s="126" t="str">
        <f t="shared" si="41"/>
        <v/>
      </c>
      <c r="Q252" s="95" t="str">
        <f>IF('Paste Data Here - Export'!CR252=TRUE, "Not imaged",IF('Paste Data Here - Export'!AR252="Y","Inpatient stroke",IF('Paste Data Here - Export'!BA252="","",IF('Paste Data Here - Export'!CR252="TRUE","",1440*('Paste Data Here - Export'!CP252-'Paste Data Here - Export'!BA252)))))</f>
        <v/>
      </c>
      <c r="R252" s="95" t="str">
        <f>IF('Paste Data Here - Export'!CR252=TRUE,"Not imaged",IF(OR(C252="",'Paste Data Here - Export'!CP252=""),"",1440*('Paste Data Here - Export'!CP252-C252)))</f>
        <v/>
      </c>
      <c r="S252" s="93" t="str">
        <f>IF(R252&lt;60.5,"Yes",IF('Paste Data Here - Export'!C252="","","No"))</f>
        <v/>
      </c>
      <c r="T252" s="93" t="str">
        <f t="shared" si="33"/>
        <v/>
      </c>
      <c r="U252" s="94" t="str">
        <f>IF(OR(C252="",'Paste Data Here - Export'!DF252=""),"",1440*('Paste Data Here - Export'!DF252-C252))</f>
        <v/>
      </c>
      <c r="V252" s="96" t="str">
        <f t="shared" si="42"/>
        <v/>
      </c>
      <c r="W252" s="97" t="str">
        <f>IF(B252="","",IF('Paste Data Here - Export'!KI252=TRUE,"Yes",IF('Paste Data Here - Export'!L252="","No","Yes")))</f>
        <v/>
      </c>
      <c r="X252" s="98" t="str">
        <f>IF(E252="Yes","6 Month Transfer",IF(AND(W252="Yes",'Paste Data Here - Export'!KM252="D"),"No",IF('Patient level info'!W252="Yes","Yes","")))</f>
        <v/>
      </c>
      <c r="Y252" s="91" t="str">
        <f t="shared" si="34"/>
        <v/>
      </c>
      <c r="Z252" s="99" t="str">
        <f>IF('Paste Data Here - Export'!KQ252="","",IF('Paste Data Here - Export'!KO252="","",'Paste Data Here - Export'!KN252-'Paste Data Here - Export'!KQ252))</f>
        <v/>
      </c>
      <c r="AA252" s="91" t="str">
        <f>IF(AND(W252="Yes",'Paste Data Here - Export'!KM252="D",'Paste Data Here - Export'!KO252="Y"),'Paste Data Here - Export'!KN252+'Patient level info'!AA$3,IF(AND(W252="Yes",'Paste Data Here - Export'!KM252="D",Z252&lt;0),'Paste Data Here - Export'!KQ252,IF(AND(W252="Yes",'Paste Data Here - Export'!KM252="D"),'Paste Data Here - Export'!KN252,IF(X252="Yes",'Paste Data Here - Export'!KS252,""))))</f>
        <v/>
      </c>
      <c r="AB252" s="100" t="str">
        <f>IF(W252="No","",IF('Paste Data Here - Export'!HS252="","",IF('Paste Data Here - Export'!KO252="Y",'Patient level info'!AA252-'Paste Data Here - Export'!HS252,'Paste Data Here - Export'!KQ252-'Paste Data Here - Export'!HS252)))</f>
        <v/>
      </c>
      <c r="AC252" s="100" t="str">
        <f>IF(E252="Yes","",IF(BPT!C252="Record transferred to this team",AA252-C252-(1/6),""))</f>
        <v/>
      </c>
      <c r="AD252" s="100" t="str">
        <f t="shared" si="35"/>
        <v/>
      </c>
      <c r="AE252" s="100" t="str">
        <f t="shared" si="43"/>
        <v/>
      </c>
      <c r="AF252" s="101" t="str">
        <f>IF(AE252="","",IF(Y252="Died same day","Died same day as arrival",IF(AB252="","Did not stay on SU",IF('Paste Data Here - Export'!HR252="ICH","ICU/CCU/HDU",IF(AB252&gt;AE252,100,100*AB252/AE252)))))</f>
        <v/>
      </c>
      <c r="AG252" s="82" t="str">
        <f>IF(E252="Yes","6 Month Transfer",IF(W252="No","Not locked to discharge/transfer",IF(AF252="Did not stay on SU","Not achieved as did not stay on SU",IF('Patient level info'!A252="","",IF(AND(A252=B252,M252="Achieved",P252="Achieved",AF252&gt;=90,AF252&lt;&gt;"Died same day as arrival"),"Achieved",IF(AND(A252&lt;&gt;B252,AF252&gt;=90,M252="Achieved",P252="Achieved"),"Not directly admitted by this team, but achieved criteria at previous team, and achieved 90% of stay on SU whilst at this team",IF(AF252="ICU/CCU/HDU","Admitted to ICU/CCU/HDU",IF(AF252="Died same day as arrival",AF252,IF(AND(AF252&lt;90,M252="Not achieved",P252="Not achieved"),"Not achieved as not direct to SU within 4h, not seen by a consultant within 14h, and less than 90% of stay on SU",IF(AND(AF252&lt;90,M252="Not achieved",P252="Achieved"),"Not achieved as not direct to SU within 4h and less than 90% of stay on SU",IF(AND(AF252&lt;90,M252="Achieved",P252="Not achieved"),"Not achieved as not seen by a consultant within 14h and less than 90% of stay on SU",IF(AND(AF252&gt;=90,M252="Not achieved",P252="Not achieved"),"Not achieved as not direct to SU within 4h and not seen by a consultant within 14h",IF(AND(AF252&gt;=90,M252="Achieved",P252="Not achieved"),"Not achieved as not seen by a consultant within 14h",IF(AF252&lt;90,"Not achieved as less than 90% of stay on SU","Not achieved as not direct to SU within 4h"))))))))))))))</f>
        <v/>
      </c>
    </row>
    <row r="253" spans="1:33" ht="15" customHeight="1" x14ac:dyDescent="0.25">
      <c r="A253" s="89" t="str">
        <f>IF('Paste Data Here - Export'!A253="","",'Paste Data Here - Export'!A253)</f>
        <v/>
      </c>
      <c r="B253" s="90" t="str">
        <f>IF('Paste Data Here - Export'!B253="","",'Paste Data Here - Export'!B253)</f>
        <v/>
      </c>
      <c r="C253" s="91" t="str">
        <f>IF('Paste Data Here - Export'!AR253="Y",'Paste Data Here - Export'!AS253,IF('Paste Data Here - Export'!C253="","",'Paste Data Here - Export'!BA253))</f>
        <v/>
      </c>
      <c r="D253" s="103" t="str">
        <f>IF(B253="","",IF('Paste Data Here - Export'!A253 ='Paste Data Here - Export'!B253, "Yes", "No"))</f>
        <v/>
      </c>
      <c r="E253" s="103" t="str">
        <f>IF(A253="","",IF(AND('Paste Data Here - Export'!P253="",'Paste Data Here - Export'!Q253&lt;&gt;""),"Yes","No"))</f>
        <v/>
      </c>
      <c r="F253" s="104" t="str">
        <f>IF('Paste Data Here - Export'!A253='Paste Data Here - Export'!B253,C253,IF(W253="No","",IF(E253="Yes","6 Month Transfer",'Paste Data Here - Export'!HP253)))</f>
        <v/>
      </c>
      <c r="G253" s="92" t="str">
        <f>IF(B253="","",IF(OR('Paste Data Here - Export'!KB253="Y",'Paste Data Here - Export'!GE253="Y"),"Yes","No"))</f>
        <v/>
      </c>
      <c r="H253" s="93" t="str">
        <f t="shared" si="36"/>
        <v/>
      </c>
      <c r="I253" s="93" t="str">
        <f t="shared" si="37"/>
        <v/>
      </c>
      <c r="J253" s="93" t="str">
        <f t="shared" si="38"/>
        <v/>
      </c>
      <c r="K253" s="125" t="str">
        <f>IF(OR(C253="",'Paste Data Here - Export'!BD253=""),"",1440*('Paste Data Here - Export'!BD253-C253))</f>
        <v/>
      </c>
      <c r="L253" s="93" t="str">
        <f t="shared" si="39"/>
        <v/>
      </c>
      <c r="M253" s="93" t="str">
        <f>IF(AND(L253="Yes",'Paste Data Here - Export'!BC253="SU",'Paste Data Here - Export'!EJ253&lt;&gt;"Y"),"Achieved",IF('Paste Data Here - Export'!EJ253="Y","Not applicable",(IF(AND('Patient level info'!L253="No",'Paste Data Here - Export'!BC253="SU"),"Not achieved",IF('Paste Data Here - Export'!BC253="ICH","Not applicable",IF(OR('Paste Data Here - Export'!BC253="O",'Paste Data Here - Export'!BC253="MAC"),"Not achieved",""))))))</f>
        <v/>
      </c>
      <c r="N253" s="142" t="str">
        <f>IF(B253="","",IF(OR('Paste Data Here - Export'!GN253="PERS",'Paste Data Here - Export'!GN253="TELEM"),'Paste Data Here - Export'!GK253,IF('Paste Data Here - Export'!GO253="","Not seen in person",'Paste Data Here - Export'!GO253)))</f>
        <v/>
      </c>
      <c r="O253" s="125" t="str">
        <f t="shared" si="40"/>
        <v/>
      </c>
      <c r="P253" s="126" t="str">
        <f t="shared" si="41"/>
        <v/>
      </c>
      <c r="Q253" s="95" t="str">
        <f>IF('Paste Data Here - Export'!CR253=TRUE, "Not imaged",IF('Paste Data Here - Export'!AR253="Y","Inpatient stroke",IF('Paste Data Here - Export'!BA253="","",IF('Paste Data Here - Export'!CR253="TRUE","",1440*('Paste Data Here - Export'!CP253-'Paste Data Here - Export'!BA253)))))</f>
        <v/>
      </c>
      <c r="R253" s="95" t="str">
        <f>IF('Paste Data Here - Export'!CR253=TRUE,"Not imaged",IF(OR(C253="",'Paste Data Here - Export'!CP253=""),"",1440*('Paste Data Here - Export'!CP253-C253)))</f>
        <v/>
      </c>
      <c r="S253" s="93" t="str">
        <f>IF(R253&lt;60.5,"Yes",IF('Paste Data Here - Export'!C253="","","No"))</f>
        <v/>
      </c>
      <c r="T253" s="93" t="str">
        <f t="shared" si="33"/>
        <v/>
      </c>
      <c r="U253" s="94" t="str">
        <f>IF(OR(C253="",'Paste Data Here - Export'!DF253=""),"",1440*('Paste Data Here - Export'!DF253-C253))</f>
        <v/>
      </c>
      <c r="V253" s="96" t="str">
        <f t="shared" si="42"/>
        <v/>
      </c>
      <c r="W253" s="97" t="str">
        <f>IF(B253="","",IF('Paste Data Here - Export'!KI253=TRUE,"Yes",IF('Paste Data Here - Export'!L253="","No","Yes")))</f>
        <v/>
      </c>
      <c r="X253" s="98" t="str">
        <f>IF(E253="Yes","6 Month Transfer",IF(AND(W253="Yes",'Paste Data Here - Export'!KM253="D"),"No",IF('Patient level info'!W253="Yes","Yes","")))</f>
        <v/>
      </c>
      <c r="Y253" s="91" t="str">
        <f t="shared" si="34"/>
        <v/>
      </c>
      <c r="Z253" s="99" t="str">
        <f>IF('Paste Data Here - Export'!KQ253="","",IF('Paste Data Here - Export'!KO253="","",'Paste Data Here - Export'!KN253-'Paste Data Here - Export'!KQ253))</f>
        <v/>
      </c>
      <c r="AA253" s="91" t="str">
        <f>IF(AND(W253="Yes",'Paste Data Here - Export'!KM253="D",'Paste Data Here - Export'!KO253="Y"),'Paste Data Here - Export'!KN253+'Patient level info'!AA$3,IF(AND(W253="Yes",'Paste Data Here - Export'!KM253="D",Z253&lt;0),'Paste Data Here - Export'!KQ253,IF(AND(W253="Yes",'Paste Data Here - Export'!KM253="D"),'Paste Data Here - Export'!KN253,IF(X253="Yes",'Paste Data Here - Export'!KS253,""))))</f>
        <v/>
      </c>
      <c r="AB253" s="100" t="str">
        <f>IF(W253="No","",IF('Paste Data Here - Export'!HS253="","",IF('Paste Data Here - Export'!KO253="Y",'Patient level info'!AA253-'Paste Data Here - Export'!HS253,'Paste Data Here - Export'!KQ253-'Paste Data Here - Export'!HS253)))</f>
        <v/>
      </c>
      <c r="AC253" s="100" t="str">
        <f>IF(E253="Yes","",IF(BPT!C253="Record transferred to this team",AA253-C253-(1/6),""))</f>
        <v/>
      </c>
      <c r="AD253" s="100" t="str">
        <f t="shared" si="35"/>
        <v/>
      </c>
      <c r="AE253" s="100" t="str">
        <f t="shared" si="43"/>
        <v/>
      </c>
      <c r="AF253" s="101" t="str">
        <f>IF(AE253="","",IF(Y253="Died same day","Died same day as arrival",IF(AB253="","Did not stay on SU",IF('Paste Data Here - Export'!HR253="ICH","ICU/CCU/HDU",IF(AB253&gt;AE253,100,100*AB253/AE253)))))</f>
        <v/>
      </c>
      <c r="AG253" s="82" t="str">
        <f>IF(E253="Yes","6 Month Transfer",IF(W253="No","Not locked to discharge/transfer",IF(AF253="Did not stay on SU","Not achieved as did not stay on SU",IF('Patient level info'!A253="","",IF(AND(A253=B253,M253="Achieved",P253="Achieved",AF253&gt;=90,AF253&lt;&gt;"Died same day as arrival"),"Achieved",IF(AND(A253&lt;&gt;B253,AF253&gt;=90,M253="Achieved",P253="Achieved"),"Not directly admitted by this team, but achieved criteria at previous team, and achieved 90% of stay on SU whilst at this team",IF(AF253="ICU/CCU/HDU","Admitted to ICU/CCU/HDU",IF(AF253="Died same day as arrival",AF253,IF(AND(AF253&lt;90,M253="Not achieved",P253="Not achieved"),"Not achieved as not direct to SU within 4h, not seen by a consultant within 14h, and less than 90% of stay on SU",IF(AND(AF253&lt;90,M253="Not achieved",P253="Achieved"),"Not achieved as not direct to SU within 4h and less than 90% of stay on SU",IF(AND(AF253&lt;90,M253="Achieved",P253="Not achieved"),"Not achieved as not seen by a consultant within 14h and less than 90% of stay on SU",IF(AND(AF253&gt;=90,M253="Not achieved",P253="Not achieved"),"Not achieved as not direct to SU within 4h and not seen by a consultant within 14h",IF(AND(AF253&gt;=90,M253="Achieved",P253="Not achieved"),"Not achieved as not seen by a consultant within 14h",IF(AF253&lt;90,"Not achieved as less than 90% of stay on SU","Not achieved as not direct to SU within 4h"))))))))))))))</f>
        <v/>
      </c>
    </row>
    <row r="254" spans="1:33" ht="15" customHeight="1" x14ac:dyDescent="0.25">
      <c r="A254" s="89" t="str">
        <f>IF('Paste Data Here - Export'!A254="","",'Paste Data Here - Export'!A254)</f>
        <v/>
      </c>
      <c r="B254" s="90" t="str">
        <f>IF('Paste Data Here - Export'!B254="","",'Paste Data Here - Export'!B254)</f>
        <v/>
      </c>
      <c r="C254" s="91" t="str">
        <f>IF('Paste Data Here - Export'!AR254="Y",'Paste Data Here - Export'!AS254,IF('Paste Data Here - Export'!C254="","",'Paste Data Here - Export'!BA254))</f>
        <v/>
      </c>
      <c r="D254" s="103" t="str">
        <f>IF(B254="","",IF('Paste Data Here - Export'!A254 ='Paste Data Here - Export'!B254, "Yes", "No"))</f>
        <v/>
      </c>
      <c r="E254" s="103" t="str">
        <f>IF(A254="","",IF(AND('Paste Data Here - Export'!P254="",'Paste Data Here - Export'!Q254&lt;&gt;""),"Yes","No"))</f>
        <v/>
      </c>
      <c r="F254" s="104" t="str">
        <f>IF('Paste Data Here - Export'!A254='Paste Data Here - Export'!B254,C254,IF(W254="No","",IF(E254="Yes","6 Month Transfer",'Paste Data Here - Export'!HP254)))</f>
        <v/>
      </c>
      <c r="G254" s="92" t="str">
        <f>IF(B254="","",IF(OR('Paste Data Here - Export'!KB254="Y",'Paste Data Here - Export'!GE254="Y"),"Yes","No"))</f>
        <v/>
      </c>
      <c r="H254" s="93" t="str">
        <f t="shared" si="36"/>
        <v/>
      </c>
      <c r="I254" s="93" t="str">
        <f t="shared" si="37"/>
        <v/>
      </c>
      <c r="J254" s="93" t="str">
        <f t="shared" si="38"/>
        <v/>
      </c>
      <c r="K254" s="125" t="str">
        <f>IF(OR(C254="",'Paste Data Here - Export'!BD254=""),"",1440*('Paste Data Here - Export'!BD254-C254))</f>
        <v/>
      </c>
      <c r="L254" s="93" t="str">
        <f t="shared" si="39"/>
        <v/>
      </c>
      <c r="M254" s="93" t="str">
        <f>IF(AND(L254="Yes",'Paste Data Here - Export'!BC254="SU",'Paste Data Here - Export'!EJ254&lt;&gt;"Y"),"Achieved",IF('Paste Data Here - Export'!EJ254="Y","Not applicable",(IF(AND('Patient level info'!L254="No",'Paste Data Here - Export'!BC254="SU"),"Not achieved",IF('Paste Data Here - Export'!BC254="ICH","Not applicable",IF(OR('Paste Data Here - Export'!BC254="O",'Paste Data Here - Export'!BC254="MAC"),"Not achieved",""))))))</f>
        <v/>
      </c>
      <c r="N254" s="142" t="str">
        <f>IF(B254="","",IF(OR('Paste Data Here - Export'!GN254="PERS",'Paste Data Here - Export'!GN254="TELEM"),'Paste Data Here - Export'!GK254,IF('Paste Data Here - Export'!GO254="","Not seen in person",'Paste Data Here - Export'!GO254)))</f>
        <v/>
      </c>
      <c r="O254" s="125" t="str">
        <f t="shared" si="40"/>
        <v/>
      </c>
      <c r="P254" s="126" t="str">
        <f t="shared" si="41"/>
        <v/>
      </c>
      <c r="Q254" s="95" t="str">
        <f>IF('Paste Data Here - Export'!CR254=TRUE, "Not imaged",IF('Paste Data Here - Export'!AR254="Y","Inpatient stroke",IF('Paste Data Here - Export'!BA254="","",IF('Paste Data Here - Export'!CR254="TRUE","",1440*('Paste Data Here - Export'!CP254-'Paste Data Here - Export'!BA254)))))</f>
        <v/>
      </c>
      <c r="R254" s="95" t="str">
        <f>IF('Paste Data Here - Export'!CR254=TRUE,"Not imaged",IF(OR(C254="",'Paste Data Here - Export'!CP254=""),"",1440*('Paste Data Here - Export'!CP254-C254)))</f>
        <v/>
      </c>
      <c r="S254" s="93" t="str">
        <f>IF(R254&lt;60.5,"Yes",IF('Paste Data Here - Export'!C254="","","No"))</f>
        <v/>
      </c>
      <c r="T254" s="93" t="str">
        <f t="shared" si="33"/>
        <v/>
      </c>
      <c r="U254" s="94" t="str">
        <f>IF(OR(C254="",'Paste Data Here - Export'!DF254=""),"",1440*('Paste Data Here - Export'!DF254-C254))</f>
        <v/>
      </c>
      <c r="V254" s="96" t="str">
        <f t="shared" si="42"/>
        <v/>
      </c>
      <c r="W254" s="97" t="str">
        <f>IF(B254="","",IF('Paste Data Here - Export'!KI254=TRUE,"Yes",IF('Paste Data Here - Export'!L254="","No","Yes")))</f>
        <v/>
      </c>
      <c r="X254" s="98" t="str">
        <f>IF(E254="Yes","6 Month Transfer",IF(AND(W254="Yes",'Paste Data Here - Export'!KM254="D"),"No",IF('Patient level info'!W254="Yes","Yes","")))</f>
        <v/>
      </c>
      <c r="Y254" s="91" t="str">
        <f t="shared" si="34"/>
        <v/>
      </c>
      <c r="Z254" s="99" t="str">
        <f>IF('Paste Data Here - Export'!KQ254="","",IF('Paste Data Here - Export'!KO254="","",'Paste Data Here - Export'!KN254-'Paste Data Here - Export'!KQ254))</f>
        <v/>
      </c>
      <c r="AA254" s="91" t="str">
        <f>IF(AND(W254="Yes",'Paste Data Here - Export'!KM254="D",'Paste Data Here - Export'!KO254="Y"),'Paste Data Here - Export'!KN254+'Patient level info'!AA$3,IF(AND(W254="Yes",'Paste Data Here - Export'!KM254="D",Z254&lt;0),'Paste Data Here - Export'!KQ254,IF(AND(W254="Yes",'Paste Data Here - Export'!KM254="D"),'Paste Data Here - Export'!KN254,IF(X254="Yes",'Paste Data Here - Export'!KS254,""))))</f>
        <v/>
      </c>
      <c r="AB254" s="100" t="str">
        <f>IF(W254="No","",IF('Paste Data Here - Export'!HS254="","",IF('Paste Data Here - Export'!KO254="Y",'Patient level info'!AA254-'Paste Data Here - Export'!HS254,'Paste Data Here - Export'!KQ254-'Paste Data Here - Export'!HS254)))</f>
        <v/>
      </c>
      <c r="AC254" s="100" t="str">
        <f>IF(E254="Yes","",IF(BPT!C254="Record transferred to this team",AA254-C254-(1/6),""))</f>
        <v/>
      </c>
      <c r="AD254" s="100" t="str">
        <f t="shared" si="35"/>
        <v/>
      </c>
      <c r="AE254" s="100" t="str">
        <f t="shared" si="43"/>
        <v/>
      </c>
      <c r="AF254" s="101" t="str">
        <f>IF(AE254="","",IF(Y254="Died same day","Died same day as arrival",IF(AB254="","Did not stay on SU",IF('Paste Data Here - Export'!HR254="ICH","ICU/CCU/HDU",IF(AB254&gt;AE254,100,100*AB254/AE254)))))</f>
        <v/>
      </c>
      <c r="AG254" s="82" t="str">
        <f>IF(E254="Yes","6 Month Transfer",IF(W254="No","Not locked to discharge/transfer",IF(AF254="Did not stay on SU","Not achieved as did not stay on SU",IF('Patient level info'!A254="","",IF(AND(A254=B254,M254="Achieved",P254="Achieved",AF254&gt;=90,AF254&lt;&gt;"Died same day as arrival"),"Achieved",IF(AND(A254&lt;&gt;B254,AF254&gt;=90,M254="Achieved",P254="Achieved"),"Not directly admitted by this team, but achieved criteria at previous team, and achieved 90% of stay on SU whilst at this team",IF(AF254="ICU/CCU/HDU","Admitted to ICU/CCU/HDU",IF(AF254="Died same day as arrival",AF254,IF(AND(AF254&lt;90,M254="Not achieved",P254="Not achieved"),"Not achieved as not direct to SU within 4h, not seen by a consultant within 14h, and less than 90% of stay on SU",IF(AND(AF254&lt;90,M254="Not achieved",P254="Achieved"),"Not achieved as not direct to SU within 4h and less than 90% of stay on SU",IF(AND(AF254&lt;90,M254="Achieved",P254="Not achieved"),"Not achieved as not seen by a consultant within 14h and less than 90% of stay on SU",IF(AND(AF254&gt;=90,M254="Not achieved",P254="Not achieved"),"Not achieved as not direct to SU within 4h and not seen by a consultant within 14h",IF(AND(AF254&gt;=90,M254="Achieved",P254="Not achieved"),"Not achieved as not seen by a consultant within 14h",IF(AF254&lt;90,"Not achieved as less than 90% of stay on SU","Not achieved as not direct to SU within 4h"))))))))))))))</f>
        <v/>
      </c>
    </row>
    <row r="255" spans="1:33" ht="15" customHeight="1" x14ac:dyDescent="0.25">
      <c r="A255" s="89" t="str">
        <f>IF('Paste Data Here - Export'!A255="","",'Paste Data Here - Export'!A255)</f>
        <v/>
      </c>
      <c r="B255" s="90" t="str">
        <f>IF('Paste Data Here - Export'!B255="","",'Paste Data Here - Export'!B255)</f>
        <v/>
      </c>
      <c r="C255" s="91" t="str">
        <f>IF('Paste Data Here - Export'!AR255="Y",'Paste Data Here - Export'!AS255,IF('Paste Data Here - Export'!C255="","",'Paste Data Here - Export'!BA255))</f>
        <v/>
      </c>
      <c r="D255" s="103" t="str">
        <f>IF(B255="","",IF('Paste Data Here - Export'!A255 ='Paste Data Here - Export'!B255, "Yes", "No"))</f>
        <v/>
      </c>
      <c r="E255" s="103" t="str">
        <f>IF(A255="","",IF(AND('Paste Data Here - Export'!P255="",'Paste Data Here - Export'!Q255&lt;&gt;""),"Yes","No"))</f>
        <v/>
      </c>
      <c r="F255" s="104" t="str">
        <f>IF('Paste Data Here - Export'!A255='Paste Data Here - Export'!B255,C255,IF(W255="No","",IF(E255="Yes","6 Month Transfer",'Paste Data Here - Export'!HP255)))</f>
        <v/>
      </c>
      <c r="G255" s="92" t="str">
        <f>IF(B255="","",IF(OR('Paste Data Here - Export'!KB255="Y",'Paste Data Here - Export'!GE255="Y"),"Yes","No"))</f>
        <v/>
      </c>
      <c r="H255" s="93" t="str">
        <f t="shared" si="36"/>
        <v/>
      </c>
      <c r="I255" s="93" t="str">
        <f t="shared" si="37"/>
        <v/>
      </c>
      <c r="J255" s="93" t="str">
        <f t="shared" si="38"/>
        <v/>
      </c>
      <c r="K255" s="125" t="str">
        <f>IF(OR(C255="",'Paste Data Here - Export'!BD255=""),"",1440*('Paste Data Here - Export'!BD255-C255))</f>
        <v/>
      </c>
      <c r="L255" s="93" t="str">
        <f t="shared" si="39"/>
        <v/>
      </c>
      <c r="M255" s="93" t="str">
        <f>IF(AND(L255="Yes",'Paste Data Here - Export'!BC255="SU",'Paste Data Here - Export'!EJ255&lt;&gt;"Y"),"Achieved",IF('Paste Data Here - Export'!EJ255="Y","Not applicable",(IF(AND('Patient level info'!L255="No",'Paste Data Here - Export'!BC255="SU"),"Not achieved",IF('Paste Data Here - Export'!BC255="ICH","Not applicable",IF(OR('Paste Data Here - Export'!BC255="O",'Paste Data Here - Export'!BC255="MAC"),"Not achieved",""))))))</f>
        <v/>
      </c>
      <c r="N255" s="142" t="str">
        <f>IF(B255="","",IF(OR('Paste Data Here - Export'!GN255="PERS",'Paste Data Here - Export'!GN255="TELEM"),'Paste Data Here - Export'!GK255,IF('Paste Data Here - Export'!GO255="","Not seen in person",'Paste Data Here - Export'!GO255)))</f>
        <v/>
      </c>
      <c r="O255" s="125" t="str">
        <f t="shared" si="40"/>
        <v/>
      </c>
      <c r="P255" s="126" t="str">
        <f t="shared" si="41"/>
        <v/>
      </c>
      <c r="Q255" s="95" t="str">
        <f>IF('Paste Data Here - Export'!CR255=TRUE, "Not imaged",IF('Paste Data Here - Export'!AR255="Y","Inpatient stroke",IF('Paste Data Here - Export'!BA255="","",IF('Paste Data Here - Export'!CR255="TRUE","",1440*('Paste Data Here - Export'!CP255-'Paste Data Here - Export'!BA255)))))</f>
        <v/>
      </c>
      <c r="R255" s="95" t="str">
        <f>IF('Paste Data Here - Export'!CR255=TRUE,"Not imaged",IF(OR(C255="",'Paste Data Here - Export'!CP255=""),"",1440*('Paste Data Here - Export'!CP255-C255)))</f>
        <v/>
      </c>
      <c r="S255" s="93" t="str">
        <f>IF(R255&lt;60.5,"Yes",IF('Paste Data Here - Export'!C255="","","No"))</f>
        <v/>
      </c>
      <c r="T255" s="93" t="str">
        <f t="shared" si="33"/>
        <v/>
      </c>
      <c r="U255" s="94" t="str">
        <f>IF(OR(C255="",'Paste Data Here - Export'!DF255=""),"",1440*('Paste Data Here - Export'!DF255-C255))</f>
        <v/>
      </c>
      <c r="V255" s="96" t="str">
        <f t="shared" si="42"/>
        <v/>
      </c>
      <c r="W255" s="97" t="str">
        <f>IF(B255="","",IF('Paste Data Here - Export'!KI255=TRUE,"Yes",IF('Paste Data Here - Export'!L255="","No","Yes")))</f>
        <v/>
      </c>
      <c r="X255" s="98" t="str">
        <f>IF(E255="Yes","6 Month Transfer",IF(AND(W255="Yes",'Paste Data Here - Export'!KM255="D"),"No",IF('Patient level info'!W255="Yes","Yes","")))</f>
        <v/>
      </c>
      <c r="Y255" s="91" t="str">
        <f t="shared" si="34"/>
        <v/>
      </c>
      <c r="Z255" s="99" t="str">
        <f>IF('Paste Data Here - Export'!KQ255="","",IF('Paste Data Here - Export'!KO255="","",'Paste Data Here - Export'!KN255-'Paste Data Here - Export'!KQ255))</f>
        <v/>
      </c>
      <c r="AA255" s="91" t="str">
        <f>IF(AND(W255="Yes",'Paste Data Here - Export'!KM255="D",'Paste Data Here - Export'!KO255="Y"),'Paste Data Here - Export'!KN255+'Patient level info'!AA$3,IF(AND(W255="Yes",'Paste Data Here - Export'!KM255="D",Z255&lt;0),'Paste Data Here - Export'!KQ255,IF(AND(W255="Yes",'Paste Data Here - Export'!KM255="D"),'Paste Data Here - Export'!KN255,IF(X255="Yes",'Paste Data Here - Export'!KS255,""))))</f>
        <v/>
      </c>
      <c r="AB255" s="100" t="str">
        <f>IF(W255="No","",IF('Paste Data Here - Export'!HS255="","",IF('Paste Data Here - Export'!KO255="Y",'Patient level info'!AA255-'Paste Data Here - Export'!HS255,'Paste Data Here - Export'!KQ255-'Paste Data Here - Export'!HS255)))</f>
        <v/>
      </c>
      <c r="AC255" s="100" t="str">
        <f>IF(E255="Yes","",IF(BPT!C255="Record transferred to this team",AA255-C255-(1/6),""))</f>
        <v/>
      </c>
      <c r="AD255" s="100" t="str">
        <f t="shared" si="35"/>
        <v/>
      </c>
      <c r="AE255" s="100" t="str">
        <f t="shared" si="43"/>
        <v/>
      </c>
      <c r="AF255" s="101" t="str">
        <f>IF(AE255="","",IF(Y255="Died same day","Died same day as arrival",IF(AB255="","Did not stay on SU",IF('Paste Data Here - Export'!HR255="ICH","ICU/CCU/HDU",IF(AB255&gt;AE255,100,100*AB255/AE255)))))</f>
        <v/>
      </c>
      <c r="AG255" s="82" t="str">
        <f>IF(E255="Yes","6 Month Transfer",IF(W255="No","Not locked to discharge/transfer",IF(AF255="Did not stay on SU","Not achieved as did not stay on SU",IF('Patient level info'!A255="","",IF(AND(A255=B255,M255="Achieved",P255="Achieved",AF255&gt;=90,AF255&lt;&gt;"Died same day as arrival"),"Achieved",IF(AND(A255&lt;&gt;B255,AF255&gt;=90,M255="Achieved",P255="Achieved"),"Not directly admitted by this team, but achieved criteria at previous team, and achieved 90% of stay on SU whilst at this team",IF(AF255="ICU/CCU/HDU","Admitted to ICU/CCU/HDU",IF(AF255="Died same day as arrival",AF255,IF(AND(AF255&lt;90,M255="Not achieved",P255="Not achieved"),"Not achieved as not direct to SU within 4h, not seen by a consultant within 14h, and less than 90% of stay on SU",IF(AND(AF255&lt;90,M255="Not achieved",P255="Achieved"),"Not achieved as not direct to SU within 4h and less than 90% of stay on SU",IF(AND(AF255&lt;90,M255="Achieved",P255="Not achieved"),"Not achieved as not seen by a consultant within 14h and less than 90% of stay on SU",IF(AND(AF255&gt;=90,M255="Not achieved",P255="Not achieved"),"Not achieved as not direct to SU within 4h and not seen by a consultant within 14h",IF(AND(AF255&gt;=90,M255="Achieved",P255="Not achieved"),"Not achieved as not seen by a consultant within 14h",IF(AF255&lt;90,"Not achieved as less than 90% of stay on SU","Not achieved as not direct to SU within 4h"))))))))))))))</f>
        <v/>
      </c>
    </row>
    <row r="256" spans="1:33" ht="15" customHeight="1" x14ac:dyDescent="0.25">
      <c r="A256" s="89" t="str">
        <f>IF('Paste Data Here - Export'!A256="","",'Paste Data Here - Export'!A256)</f>
        <v/>
      </c>
      <c r="B256" s="90" t="str">
        <f>IF('Paste Data Here - Export'!B256="","",'Paste Data Here - Export'!B256)</f>
        <v/>
      </c>
      <c r="C256" s="91" t="str">
        <f>IF('Paste Data Here - Export'!AR256="Y",'Paste Data Here - Export'!AS256,IF('Paste Data Here - Export'!C256="","",'Paste Data Here - Export'!BA256))</f>
        <v/>
      </c>
      <c r="D256" s="103" t="str">
        <f>IF(B256="","",IF('Paste Data Here - Export'!A256 ='Paste Data Here - Export'!B256, "Yes", "No"))</f>
        <v/>
      </c>
      <c r="E256" s="103" t="str">
        <f>IF(A256="","",IF(AND('Paste Data Here - Export'!P256="",'Paste Data Here - Export'!Q256&lt;&gt;""),"Yes","No"))</f>
        <v/>
      </c>
      <c r="F256" s="104" t="str">
        <f>IF('Paste Data Here - Export'!A256='Paste Data Here - Export'!B256,C256,IF(W256="No","",IF(E256="Yes","6 Month Transfer",'Paste Data Here - Export'!HP256)))</f>
        <v/>
      </c>
      <c r="G256" s="92" t="str">
        <f>IF(B256="","",IF(OR('Paste Data Here - Export'!KB256="Y",'Paste Data Here - Export'!GE256="Y"),"Yes","No"))</f>
        <v/>
      </c>
      <c r="H256" s="93" t="str">
        <f t="shared" si="36"/>
        <v/>
      </c>
      <c r="I256" s="93" t="str">
        <f t="shared" si="37"/>
        <v/>
      </c>
      <c r="J256" s="93" t="str">
        <f t="shared" si="38"/>
        <v/>
      </c>
      <c r="K256" s="125" t="str">
        <f>IF(OR(C256="",'Paste Data Here - Export'!BD256=""),"",1440*('Paste Data Here - Export'!BD256-C256))</f>
        <v/>
      </c>
      <c r="L256" s="93" t="str">
        <f t="shared" si="39"/>
        <v/>
      </c>
      <c r="M256" s="93" t="str">
        <f>IF(AND(L256="Yes",'Paste Data Here - Export'!BC256="SU",'Paste Data Here - Export'!EJ256&lt;&gt;"Y"),"Achieved",IF('Paste Data Here - Export'!EJ256="Y","Not applicable",(IF(AND('Patient level info'!L256="No",'Paste Data Here - Export'!BC256="SU"),"Not achieved",IF('Paste Data Here - Export'!BC256="ICH","Not applicable",IF(OR('Paste Data Here - Export'!BC256="O",'Paste Data Here - Export'!BC256="MAC"),"Not achieved",""))))))</f>
        <v/>
      </c>
      <c r="N256" s="142" t="str">
        <f>IF(B256="","",IF(OR('Paste Data Here - Export'!GN256="PERS",'Paste Data Here - Export'!GN256="TELEM"),'Paste Data Here - Export'!GK256,IF('Paste Data Here - Export'!GO256="","Not seen in person",'Paste Data Here - Export'!GO256)))</f>
        <v/>
      </c>
      <c r="O256" s="125" t="str">
        <f t="shared" si="40"/>
        <v/>
      </c>
      <c r="P256" s="126" t="str">
        <f t="shared" si="41"/>
        <v/>
      </c>
      <c r="Q256" s="95" t="str">
        <f>IF('Paste Data Here - Export'!CR256=TRUE, "Not imaged",IF('Paste Data Here - Export'!AR256="Y","Inpatient stroke",IF('Paste Data Here - Export'!BA256="","",IF('Paste Data Here - Export'!CR256="TRUE","",1440*('Paste Data Here - Export'!CP256-'Paste Data Here - Export'!BA256)))))</f>
        <v/>
      </c>
      <c r="R256" s="95" t="str">
        <f>IF('Paste Data Here - Export'!CR256=TRUE,"Not imaged",IF(OR(C256="",'Paste Data Here - Export'!CP256=""),"",1440*('Paste Data Here - Export'!CP256-C256)))</f>
        <v/>
      </c>
      <c r="S256" s="93" t="str">
        <f>IF(R256&lt;60.5,"Yes",IF('Paste Data Here - Export'!C256="","","No"))</f>
        <v/>
      </c>
      <c r="T256" s="93" t="str">
        <f t="shared" si="33"/>
        <v/>
      </c>
      <c r="U256" s="94" t="str">
        <f>IF(OR(C256="",'Paste Data Here - Export'!DF256=""),"",1440*('Paste Data Here - Export'!DF256-C256))</f>
        <v/>
      </c>
      <c r="V256" s="96" t="str">
        <f t="shared" si="42"/>
        <v/>
      </c>
      <c r="W256" s="97" t="str">
        <f>IF(B256="","",IF('Paste Data Here - Export'!KI256=TRUE,"Yes",IF('Paste Data Here - Export'!L256="","No","Yes")))</f>
        <v/>
      </c>
      <c r="X256" s="98" t="str">
        <f>IF(E256="Yes","6 Month Transfer",IF(AND(W256="Yes",'Paste Data Here - Export'!KM256="D"),"No",IF('Patient level info'!W256="Yes","Yes","")))</f>
        <v/>
      </c>
      <c r="Y256" s="91" t="str">
        <f t="shared" si="34"/>
        <v/>
      </c>
      <c r="Z256" s="99" t="str">
        <f>IF('Paste Data Here - Export'!KQ256="","",IF('Paste Data Here - Export'!KO256="","",'Paste Data Here - Export'!KN256-'Paste Data Here - Export'!KQ256))</f>
        <v/>
      </c>
      <c r="AA256" s="91" t="str">
        <f>IF(AND(W256="Yes",'Paste Data Here - Export'!KM256="D",'Paste Data Here - Export'!KO256="Y"),'Paste Data Here - Export'!KN256+'Patient level info'!AA$3,IF(AND(W256="Yes",'Paste Data Here - Export'!KM256="D",Z256&lt;0),'Paste Data Here - Export'!KQ256,IF(AND(W256="Yes",'Paste Data Here - Export'!KM256="D"),'Paste Data Here - Export'!KN256,IF(X256="Yes",'Paste Data Here - Export'!KS256,""))))</f>
        <v/>
      </c>
      <c r="AB256" s="100" t="str">
        <f>IF(W256="No","",IF('Paste Data Here - Export'!HS256="","",IF('Paste Data Here - Export'!KO256="Y",'Patient level info'!AA256-'Paste Data Here - Export'!HS256,'Paste Data Here - Export'!KQ256-'Paste Data Here - Export'!HS256)))</f>
        <v/>
      </c>
      <c r="AC256" s="100" t="str">
        <f>IF(E256="Yes","",IF(BPT!C256="Record transferred to this team",AA256-C256-(1/6),""))</f>
        <v/>
      </c>
      <c r="AD256" s="100" t="str">
        <f t="shared" si="35"/>
        <v/>
      </c>
      <c r="AE256" s="100" t="str">
        <f t="shared" si="43"/>
        <v/>
      </c>
      <c r="AF256" s="101" t="str">
        <f>IF(AE256="","",IF(Y256="Died same day","Died same day as arrival",IF(AB256="","Did not stay on SU",IF('Paste Data Here - Export'!HR256="ICH","ICU/CCU/HDU",IF(AB256&gt;AE256,100,100*AB256/AE256)))))</f>
        <v/>
      </c>
      <c r="AG256" s="82" t="str">
        <f>IF(E256="Yes","6 Month Transfer",IF(W256="No","Not locked to discharge/transfer",IF(AF256="Did not stay on SU","Not achieved as did not stay on SU",IF('Patient level info'!A256="","",IF(AND(A256=B256,M256="Achieved",P256="Achieved",AF256&gt;=90,AF256&lt;&gt;"Died same day as arrival"),"Achieved",IF(AND(A256&lt;&gt;B256,AF256&gt;=90,M256="Achieved",P256="Achieved"),"Not directly admitted by this team, but achieved criteria at previous team, and achieved 90% of stay on SU whilst at this team",IF(AF256="ICU/CCU/HDU","Admitted to ICU/CCU/HDU",IF(AF256="Died same day as arrival",AF256,IF(AND(AF256&lt;90,M256="Not achieved",P256="Not achieved"),"Not achieved as not direct to SU within 4h, not seen by a consultant within 14h, and less than 90% of stay on SU",IF(AND(AF256&lt;90,M256="Not achieved",P256="Achieved"),"Not achieved as not direct to SU within 4h and less than 90% of stay on SU",IF(AND(AF256&lt;90,M256="Achieved",P256="Not achieved"),"Not achieved as not seen by a consultant within 14h and less than 90% of stay on SU",IF(AND(AF256&gt;=90,M256="Not achieved",P256="Not achieved"),"Not achieved as not direct to SU within 4h and not seen by a consultant within 14h",IF(AND(AF256&gt;=90,M256="Achieved",P256="Not achieved"),"Not achieved as not seen by a consultant within 14h",IF(AF256&lt;90,"Not achieved as less than 90% of stay on SU","Not achieved as not direct to SU within 4h"))))))))))))))</f>
        <v/>
      </c>
    </row>
    <row r="257" spans="1:33" ht="15" customHeight="1" x14ac:dyDescent="0.25">
      <c r="A257" s="89" t="str">
        <f>IF('Paste Data Here - Export'!A257="","",'Paste Data Here - Export'!A257)</f>
        <v/>
      </c>
      <c r="B257" s="90" t="str">
        <f>IF('Paste Data Here - Export'!B257="","",'Paste Data Here - Export'!B257)</f>
        <v/>
      </c>
      <c r="C257" s="91" t="str">
        <f>IF('Paste Data Here - Export'!AR257="Y",'Paste Data Here - Export'!AS257,IF('Paste Data Here - Export'!C257="","",'Paste Data Here - Export'!BA257))</f>
        <v/>
      </c>
      <c r="D257" s="103" t="str">
        <f>IF(B257="","",IF('Paste Data Here - Export'!A257 ='Paste Data Here - Export'!B257, "Yes", "No"))</f>
        <v/>
      </c>
      <c r="E257" s="103" t="str">
        <f>IF(A257="","",IF(AND('Paste Data Here - Export'!P257="",'Paste Data Here - Export'!Q257&lt;&gt;""),"Yes","No"))</f>
        <v/>
      </c>
      <c r="F257" s="104" t="str">
        <f>IF('Paste Data Here - Export'!A257='Paste Data Here - Export'!B257,C257,IF(W257="No","",IF(E257="Yes","6 Month Transfer",'Paste Data Here - Export'!HP257)))</f>
        <v/>
      </c>
      <c r="G257" s="92" t="str">
        <f>IF(B257="","",IF(OR('Paste Data Here - Export'!KB257="Y",'Paste Data Here - Export'!GE257="Y"),"Yes","No"))</f>
        <v/>
      </c>
      <c r="H257" s="93" t="str">
        <f t="shared" si="36"/>
        <v/>
      </c>
      <c r="I257" s="93" t="str">
        <f t="shared" si="37"/>
        <v/>
      </c>
      <c r="J257" s="93" t="str">
        <f t="shared" si="38"/>
        <v/>
      </c>
      <c r="K257" s="125" t="str">
        <f>IF(OR(C257="",'Paste Data Here - Export'!BD257=""),"",1440*('Paste Data Here - Export'!BD257-C257))</f>
        <v/>
      </c>
      <c r="L257" s="93" t="str">
        <f t="shared" si="39"/>
        <v/>
      </c>
      <c r="M257" s="93" t="str">
        <f>IF(AND(L257="Yes",'Paste Data Here - Export'!BC257="SU",'Paste Data Here - Export'!EJ257&lt;&gt;"Y"),"Achieved",IF('Paste Data Here - Export'!EJ257="Y","Not applicable",(IF(AND('Patient level info'!L257="No",'Paste Data Here - Export'!BC257="SU"),"Not achieved",IF('Paste Data Here - Export'!BC257="ICH","Not applicable",IF(OR('Paste Data Here - Export'!BC257="O",'Paste Data Here - Export'!BC257="MAC"),"Not achieved",""))))))</f>
        <v/>
      </c>
      <c r="N257" s="142" t="str">
        <f>IF(B257="","",IF(OR('Paste Data Here - Export'!GN257="PERS",'Paste Data Here - Export'!GN257="TELEM"),'Paste Data Here - Export'!GK257,IF('Paste Data Here - Export'!GO257="","Not seen in person",'Paste Data Here - Export'!GO257)))</f>
        <v/>
      </c>
      <c r="O257" s="125" t="str">
        <f t="shared" si="40"/>
        <v/>
      </c>
      <c r="P257" s="126" t="str">
        <f t="shared" si="41"/>
        <v/>
      </c>
      <c r="Q257" s="95" t="str">
        <f>IF('Paste Data Here - Export'!CR257=TRUE, "Not imaged",IF('Paste Data Here - Export'!AR257="Y","Inpatient stroke",IF('Paste Data Here - Export'!BA257="","",IF('Paste Data Here - Export'!CR257="TRUE","",1440*('Paste Data Here - Export'!CP257-'Paste Data Here - Export'!BA257)))))</f>
        <v/>
      </c>
      <c r="R257" s="95" t="str">
        <f>IF('Paste Data Here - Export'!CR257=TRUE,"Not imaged",IF(OR(C257="",'Paste Data Here - Export'!CP257=""),"",1440*('Paste Data Here - Export'!CP257-C257)))</f>
        <v/>
      </c>
      <c r="S257" s="93" t="str">
        <f>IF(R257&lt;60.5,"Yes",IF('Paste Data Here - Export'!C257="","","No"))</f>
        <v/>
      </c>
      <c r="T257" s="93" t="str">
        <f t="shared" si="33"/>
        <v/>
      </c>
      <c r="U257" s="94" t="str">
        <f>IF(OR(C257="",'Paste Data Here - Export'!DF257=""),"",1440*('Paste Data Here - Export'!DF257-C257))</f>
        <v/>
      </c>
      <c r="V257" s="96" t="str">
        <f t="shared" si="42"/>
        <v/>
      </c>
      <c r="W257" s="97" t="str">
        <f>IF(B257="","",IF('Paste Data Here - Export'!KI257=TRUE,"Yes",IF('Paste Data Here - Export'!L257="","No","Yes")))</f>
        <v/>
      </c>
      <c r="X257" s="98" t="str">
        <f>IF(E257="Yes","6 Month Transfer",IF(AND(W257="Yes",'Paste Data Here - Export'!KM257="D"),"No",IF('Patient level info'!W257="Yes","Yes","")))</f>
        <v/>
      </c>
      <c r="Y257" s="91" t="str">
        <f t="shared" si="34"/>
        <v/>
      </c>
      <c r="Z257" s="99" t="str">
        <f>IF('Paste Data Here - Export'!KQ257="","",IF('Paste Data Here - Export'!KO257="","",'Paste Data Here - Export'!KN257-'Paste Data Here - Export'!KQ257))</f>
        <v/>
      </c>
      <c r="AA257" s="91" t="str">
        <f>IF(AND(W257="Yes",'Paste Data Here - Export'!KM257="D",'Paste Data Here - Export'!KO257="Y"),'Paste Data Here - Export'!KN257+'Patient level info'!AA$3,IF(AND(W257="Yes",'Paste Data Here - Export'!KM257="D",Z257&lt;0),'Paste Data Here - Export'!KQ257,IF(AND(W257="Yes",'Paste Data Here - Export'!KM257="D"),'Paste Data Here - Export'!KN257,IF(X257="Yes",'Paste Data Here - Export'!KS257,""))))</f>
        <v/>
      </c>
      <c r="AB257" s="100" t="str">
        <f>IF(W257="No","",IF('Paste Data Here - Export'!HS257="","",IF('Paste Data Here - Export'!KO257="Y",'Patient level info'!AA257-'Paste Data Here - Export'!HS257,'Paste Data Here - Export'!KQ257-'Paste Data Here - Export'!HS257)))</f>
        <v/>
      </c>
      <c r="AC257" s="100" t="str">
        <f>IF(E257="Yes","",IF(BPT!C257="Record transferred to this team",AA257-C257-(1/6),""))</f>
        <v/>
      </c>
      <c r="AD257" s="100" t="str">
        <f t="shared" si="35"/>
        <v/>
      </c>
      <c r="AE257" s="100" t="str">
        <f t="shared" si="43"/>
        <v/>
      </c>
      <c r="AF257" s="101" t="str">
        <f>IF(AE257="","",IF(Y257="Died same day","Died same day as arrival",IF(AB257="","Did not stay on SU",IF('Paste Data Here - Export'!HR257="ICH","ICU/CCU/HDU",IF(AB257&gt;AE257,100,100*AB257/AE257)))))</f>
        <v/>
      </c>
      <c r="AG257" s="82" t="str">
        <f>IF(E257="Yes","6 Month Transfer",IF(W257="No","Not locked to discharge/transfer",IF(AF257="Did not stay on SU","Not achieved as did not stay on SU",IF('Patient level info'!A257="","",IF(AND(A257=B257,M257="Achieved",P257="Achieved",AF257&gt;=90,AF257&lt;&gt;"Died same day as arrival"),"Achieved",IF(AND(A257&lt;&gt;B257,AF257&gt;=90,M257="Achieved",P257="Achieved"),"Not directly admitted by this team, but achieved criteria at previous team, and achieved 90% of stay on SU whilst at this team",IF(AF257="ICU/CCU/HDU","Admitted to ICU/CCU/HDU",IF(AF257="Died same day as arrival",AF257,IF(AND(AF257&lt;90,M257="Not achieved",P257="Not achieved"),"Not achieved as not direct to SU within 4h, not seen by a consultant within 14h, and less than 90% of stay on SU",IF(AND(AF257&lt;90,M257="Not achieved",P257="Achieved"),"Not achieved as not direct to SU within 4h and less than 90% of stay on SU",IF(AND(AF257&lt;90,M257="Achieved",P257="Not achieved"),"Not achieved as not seen by a consultant within 14h and less than 90% of stay on SU",IF(AND(AF257&gt;=90,M257="Not achieved",P257="Not achieved"),"Not achieved as not direct to SU within 4h and not seen by a consultant within 14h",IF(AND(AF257&gt;=90,M257="Achieved",P257="Not achieved"),"Not achieved as not seen by a consultant within 14h",IF(AF257&lt;90,"Not achieved as less than 90% of stay on SU","Not achieved as not direct to SU within 4h"))))))))))))))</f>
        <v/>
      </c>
    </row>
    <row r="258" spans="1:33" ht="15" customHeight="1" x14ac:dyDescent="0.25">
      <c r="A258" s="89" t="str">
        <f>IF('Paste Data Here - Export'!A258="","",'Paste Data Here - Export'!A258)</f>
        <v/>
      </c>
      <c r="B258" s="90" t="str">
        <f>IF('Paste Data Here - Export'!B258="","",'Paste Data Here - Export'!B258)</f>
        <v/>
      </c>
      <c r="C258" s="91" t="str">
        <f>IF('Paste Data Here - Export'!AR258="Y",'Paste Data Here - Export'!AS258,IF('Paste Data Here - Export'!C258="","",'Paste Data Here - Export'!BA258))</f>
        <v/>
      </c>
      <c r="D258" s="103" t="str">
        <f>IF(B258="","",IF('Paste Data Here - Export'!A258 ='Paste Data Here - Export'!B258, "Yes", "No"))</f>
        <v/>
      </c>
      <c r="E258" s="103" t="str">
        <f>IF(A258="","",IF(AND('Paste Data Here - Export'!P258="",'Paste Data Here - Export'!Q258&lt;&gt;""),"Yes","No"))</f>
        <v/>
      </c>
      <c r="F258" s="104" t="str">
        <f>IF('Paste Data Here - Export'!A258='Paste Data Here - Export'!B258,C258,IF(W258="No","",IF(E258="Yes","6 Month Transfer",'Paste Data Here - Export'!HP258)))</f>
        <v/>
      </c>
      <c r="G258" s="92" t="str">
        <f>IF(B258="","",IF(OR('Paste Data Here - Export'!KB258="Y",'Paste Data Here - Export'!GE258="Y"),"Yes","No"))</f>
        <v/>
      </c>
      <c r="H258" s="93" t="str">
        <f t="shared" si="36"/>
        <v/>
      </c>
      <c r="I258" s="93" t="str">
        <f t="shared" si="37"/>
        <v/>
      </c>
      <c r="J258" s="93" t="str">
        <f t="shared" si="38"/>
        <v/>
      </c>
      <c r="K258" s="125" t="str">
        <f>IF(OR(C258="",'Paste Data Here - Export'!BD258=""),"",1440*('Paste Data Here - Export'!BD258-C258))</f>
        <v/>
      </c>
      <c r="L258" s="93" t="str">
        <f t="shared" si="39"/>
        <v/>
      </c>
      <c r="M258" s="93" t="str">
        <f>IF(AND(L258="Yes",'Paste Data Here - Export'!BC258="SU",'Paste Data Here - Export'!EJ258&lt;&gt;"Y"),"Achieved",IF('Paste Data Here - Export'!EJ258="Y","Not applicable",(IF(AND('Patient level info'!L258="No",'Paste Data Here - Export'!BC258="SU"),"Not achieved",IF('Paste Data Here - Export'!BC258="ICH","Not applicable",IF(OR('Paste Data Here - Export'!BC258="O",'Paste Data Here - Export'!BC258="MAC"),"Not achieved",""))))))</f>
        <v/>
      </c>
      <c r="N258" s="142" t="str">
        <f>IF(B258="","",IF(OR('Paste Data Here - Export'!GN258="PERS",'Paste Data Here - Export'!GN258="TELEM"),'Paste Data Here - Export'!GK258,IF('Paste Data Here - Export'!GO258="","Not seen in person",'Paste Data Here - Export'!GO258)))</f>
        <v/>
      </c>
      <c r="O258" s="125" t="str">
        <f t="shared" si="40"/>
        <v/>
      </c>
      <c r="P258" s="126" t="str">
        <f t="shared" si="41"/>
        <v/>
      </c>
      <c r="Q258" s="95" t="str">
        <f>IF('Paste Data Here - Export'!CR258=TRUE, "Not imaged",IF('Paste Data Here - Export'!AR258="Y","Inpatient stroke",IF('Paste Data Here - Export'!BA258="","",IF('Paste Data Here - Export'!CR258="TRUE","",1440*('Paste Data Here - Export'!CP258-'Paste Data Here - Export'!BA258)))))</f>
        <v/>
      </c>
      <c r="R258" s="95" t="str">
        <f>IF('Paste Data Here - Export'!CR258=TRUE,"Not imaged",IF(OR(C258="",'Paste Data Here - Export'!CP258=""),"",1440*('Paste Data Here - Export'!CP258-C258)))</f>
        <v/>
      </c>
      <c r="S258" s="93" t="str">
        <f>IF(R258&lt;60.5,"Yes",IF('Paste Data Here - Export'!C258="","","No"))</f>
        <v/>
      </c>
      <c r="T258" s="93" t="str">
        <f t="shared" si="33"/>
        <v/>
      </c>
      <c r="U258" s="94" t="str">
        <f>IF(OR(C258="",'Paste Data Here - Export'!DF258=""),"",1440*('Paste Data Here - Export'!DF258-C258))</f>
        <v/>
      </c>
      <c r="V258" s="96" t="str">
        <f t="shared" si="42"/>
        <v/>
      </c>
      <c r="W258" s="97" t="str">
        <f>IF(B258="","",IF('Paste Data Here - Export'!KI258=TRUE,"Yes",IF('Paste Data Here - Export'!L258="","No","Yes")))</f>
        <v/>
      </c>
      <c r="X258" s="98" t="str">
        <f>IF(E258="Yes","6 Month Transfer",IF(AND(W258="Yes",'Paste Data Here - Export'!KM258="D"),"No",IF('Patient level info'!W258="Yes","Yes","")))</f>
        <v/>
      </c>
      <c r="Y258" s="91" t="str">
        <f t="shared" si="34"/>
        <v/>
      </c>
      <c r="Z258" s="99" t="str">
        <f>IF('Paste Data Here - Export'!KQ258="","",IF('Paste Data Here - Export'!KO258="","",'Paste Data Here - Export'!KN258-'Paste Data Here - Export'!KQ258))</f>
        <v/>
      </c>
      <c r="AA258" s="91" t="str">
        <f>IF(AND(W258="Yes",'Paste Data Here - Export'!KM258="D",'Paste Data Here - Export'!KO258="Y"),'Paste Data Here - Export'!KN258+'Patient level info'!AA$3,IF(AND(W258="Yes",'Paste Data Here - Export'!KM258="D",Z258&lt;0),'Paste Data Here - Export'!KQ258,IF(AND(W258="Yes",'Paste Data Here - Export'!KM258="D"),'Paste Data Here - Export'!KN258,IF(X258="Yes",'Paste Data Here - Export'!KS258,""))))</f>
        <v/>
      </c>
      <c r="AB258" s="100" t="str">
        <f>IF(W258="No","",IF('Paste Data Here - Export'!HS258="","",IF('Paste Data Here - Export'!KO258="Y",'Patient level info'!AA258-'Paste Data Here - Export'!HS258,'Paste Data Here - Export'!KQ258-'Paste Data Here - Export'!HS258)))</f>
        <v/>
      </c>
      <c r="AC258" s="100" t="str">
        <f>IF(E258="Yes","",IF(BPT!C258="Record transferred to this team",AA258-C258-(1/6),""))</f>
        <v/>
      </c>
      <c r="AD258" s="100" t="str">
        <f t="shared" si="35"/>
        <v/>
      </c>
      <c r="AE258" s="100" t="str">
        <f t="shared" si="43"/>
        <v/>
      </c>
      <c r="AF258" s="101" t="str">
        <f>IF(AE258="","",IF(Y258="Died same day","Died same day as arrival",IF(AB258="","Did not stay on SU",IF('Paste Data Here - Export'!HR258="ICH","ICU/CCU/HDU",IF(AB258&gt;AE258,100,100*AB258/AE258)))))</f>
        <v/>
      </c>
      <c r="AG258" s="82" t="str">
        <f>IF(E258="Yes","6 Month Transfer",IF(W258="No","Not locked to discharge/transfer",IF(AF258="Did not stay on SU","Not achieved as did not stay on SU",IF('Patient level info'!A258="","",IF(AND(A258=B258,M258="Achieved",P258="Achieved",AF258&gt;=90,AF258&lt;&gt;"Died same day as arrival"),"Achieved",IF(AND(A258&lt;&gt;B258,AF258&gt;=90,M258="Achieved",P258="Achieved"),"Not directly admitted by this team, but achieved criteria at previous team, and achieved 90% of stay on SU whilst at this team",IF(AF258="ICU/CCU/HDU","Admitted to ICU/CCU/HDU",IF(AF258="Died same day as arrival",AF258,IF(AND(AF258&lt;90,M258="Not achieved",P258="Not achieved"),"Not achieved as not direct to SU within 4h, not seen by a consultant within 14h, and less than 90% of stay on SU",IF(AND(AF258&lt;90,M258="Not achieved",P258="Achieved"),"Not achieved as not direct to SU within 4h and less than 90% of stay on SU",IF(AND(AF258&lt;90,M258="Achieved",P258="Not achieved"),"Not achieved as not seen by a consultant within 14h and less than 90% of stay on SU",IF(AND(AF258&gt;=90,M258="Not achieved",P258="Not achieved"),"Not achieved as not direct to SU within 4h and not seen by a consultant within 14h",IF(AND(AF258&gt;=90,M258="Achieved",P258="Not achieved"),"Not achieved as not seen by a consultant within 14h",IF(AF258&lt;90,"Not achieved as less than 90% of stay on SU","Not achieved as not direct to SU within 4h"))))))))))))))</f>
        <v/>
      </c>
    </row>
    <row r="259" spans="1:33" ht="15" customHeight="1" x14ac:dyDescent="0.25">
      <c r="A259" s="89" t="str">
        <f>IF('Paste Data Here - Export'!A259="","",'Paste Data Here - Export'!A259)</f>
        <v/>
      </c>
      <c r="B259" s="90" t="str">
        <f>IF('Paste Data Here - Export'!B259="","",'Paste Data Here - Export'!B259)</f>
        <v/>
      </c>
      <c r="C259" s="91" t="str">
        <f>IF('Paste Data Here - Export'!AR259="Y",'Paste Data Here - Export'!AS259,IF('Paste Data Here - Export'!C259="","",'Paste Data Here - Export'!BA259))</f>
        <v/>
      </c>
      <c r="D259" s="103" t="str">
        <f>IF(B259="","",IF('Paste Data Here - Export'!A259 ='Paste Data Here - Export'!B259, "Yes", "No"))</f>
        <v/>
      </c>
      <c r="E259" s="103" t="str">
        <f>IF(A259="","",IF(AND('Paste Data Here - Export'!P259="",'Paste Data Here - Export'!Q259&lt;&gt;""),"Yes","No"))</f>
        <v/>
      </c>
      <c r="F259" s="104" t="str">
        <f>IF('Paste Data Here - Export'!A259='Paste Data Here - Export'!B259,C259,IF(W259="No","",IF(E259="Yes","6 Month Transfer",'Paste Data Here - Export'!HP259)))</f>
        <v/>
      </c>
      <c r="G259" s="92" t="str">
        <f>IF(B259="","",IF(OR('Paste Data Here - Export'!KB259="Y",'Paste Data Here - Export'!GE259="Y"),"Yes","No"))</f>
        <v/>
      </c>
      <c r="H259" s="93" t="str">
        <f t="shared" si="36"/>
        <v/>
      </c>
      <c r="I259" s="93" t="str">
        <f t="shared" si="37"/>
        <v/>
      </c>
      <c r="J259" s="93" t="str">
        <f t="shared" si="38"/>
        <v/>
      </c>
      <c r="K259" s="125" t="str">
        <f>IF(OR(C259="",'Paste Data Here - Export'!BD259=""),"",1440*('Paste Data Here - Export'!BD259-C259))</f>
        <v/>
      </c>
      <c r="L259" s="93" t="str">
        <f t="shared" si="39"/>
        <v/>
      </c>
      <c r="M259" s="93" t="str">
        <f>IF(AND(L259="Yes",'Paste Data Here - Export'!BC259="SU",'Paste Data Here - Export'!EJ259&lt;&gt;"Y"),"Achieved",IF('Paste Data Here - Export'!EJ259="Y","Not applicable",(IF(AND('Patient level info'!L259="No",'Paste Data Here - Export'!BC259="SU"),"Not achieved",IF('Paste Data Here - Export'!BC259="ICH","Not applicable",IF(OR('Paste Data Here - Export'!BC259="O",'Paste Data Here - Export'!BC259="MAC"),"Not achieved",""))))))</f>
        <v/>
      </c>
      <c r="N259" s="142" t="str">
        <f>IF(B259="","",IF(OR('Paste Data Here - Export'!GN259="PERS",'Paste Data Here - Export'!GN259="TELEM"),'Paste Data Here - Export'!GK259,IF('Paste Data Here - Export'!GO259="","Not seen in person",'Paste Data Here - Export'!GO259)))</f>
        <v/>
      </c>
      <c r="O259" s="125" t="str">
        <f t="shared" si="40"/>
        <v/>
      </c>
      <c r="P259" s="126" t="str">
        <f t="shared" si="41"/>
        <v/>
      </c>
      <c r="Q259" s="95" t="str">
        <f>IF('Paste Data Here - Export'!CR259=TRUE, "Not imaged",IF('Paste Data Here - Export'!AR259="Y","Inpatient stroke",IF('Paste Data Here - Export'!BA259="","",IF('Paste Data Here - Export'!CR259="TRUE","",1440*('Paste Data Here - Export'!CP259-'Paste Data Here - Export'!BA259)))))</f>
        <v/>
      </c>
      <c r="R259" s="95" t="str">
        <f>IF('Paste Data Here - Export'!CR259=TRUE,"Not imaged",IF(OR(C259="",'Paste Data Here - Export'!CP259=""),"",1440*('Paste Data Here - Export'!CP259-C259)))</f>
        <v/>
      </c>
      <c r="S259" s="93" t="str">
        <f>IF(R259&lt;60.5,"Yes",IF('Paste Data Here - Export'!C259="","","No"))</f>
        <v/>
      </c>
      <c r="T259" s="93" t="str">
        <f t="shared" si="33"/>
        <v/>
      </c>
      <c r="U259" s="94" t="str">
        <f>IF(OR(C259="",'Paste Data Here - Export'!DF259=""),"",1440*('Paste Data Here - Export'!DF259-C259))</f>
        <v/>
      </c>
      <c r="V259" s="96" t="str">
        <f t="shared" si="42"/>
        <v/>
      </c>
      <c r="W259" s="97" t="str">
        <f>IF(B259="","",IF('Paste Data Here - Export'!KI259=TRUE,"Yes",IF('Paste Data Here - Export'!L259="","No","Yes")))</f>
        <v/>
      </c>
      <c r="X259" s="98" t="str">
        <f>IF(E259="Yes","6 Month Transfer",IF(AND(W259="Yes",'Paste Data Here - Export'!KM259="D"),"No",IF('Patient level info'!W259="Yes","Yes","")))</f>
        <v/>
      </c>
      <c r="Y259" s="91" t="str">
        <f t="shared" si="34"/>
        <v/>
      </c>
      <c r="Z259" s="99" t="str">
        <f>IF('Paste Data Here - Export'!KQ259="","",IF('Paste Data Here - Export'!KO259="","",'Paste Data Here - Export'!KN259-'Paste Data Here - Export'!KQ259))</f>
        <v/>
      </c>
      <c r="AA259" s="91" t="str">
        <f>IF(AND(W259="Yes",'Paste Data Here - Export'!KM259="D",'Paste Data Here - Export'!KO259="Y"),'Paste Data Here - Export'!KN259+'Patient level info'!AA$3,IF(AND(W259="Yes",'Paste Data Here - Export'!KM259="D",Z259&lt;0),'Paste Data Here - Export'!KQ259,IF(AND(W259="Yes",'Paste Data Here - Export'!KM259="D"),'Paste Data Here - Export'!KN259,IF(X259="Yes",'Paste Data Here - Export'!KS259,""))))</f>
        <v/>
      </c>
      <c r="AB259" s="100" t="str">
        <f>IF(W259="No","",IF('Paste Data Here - Export'!HS259="","",IF('Paste Data Here - Export'!KO259="Y",'Patient level info'!AA259-'Paste Data Here - Export'!HS259,'Paste Data Here - Export'!KQ259-'Paste Data Here - Export'!HS259)))</f>
        <v/>
      </c>
      <c r="AC259" s="100" t="str">
        <f>IF(E259="Yes","",IF(BPT!C259="Record transferred to this team",AA259-C259-(1/6),""))</f>
        <v/>
      </c>
      <c r="AD259" s="100" t="str">
        <f t="shared" si="35"/>
        <v/>
      </c>
      <c r="AE259" s="100" t="str">
        <f t="shared" si="43"/>
        <v/>
      </c>
      <c r="AF259" s="101" t="str">
        <f>IF(AE259="","",IF(Y259="Died same day","Died same day as arrival",IF(AB259="","Did not stay on SU",IF('Paste Data Here - Export'!HR259="ICH","ICU/CCU/HDU",IF(AB259&gt;AE259,100,100*AB259/AE259)))))</f>
        <v/>
      </c>
      <c r="AG259" s="82" t="str">
        <f>IF(E259="Yes","6 Month Transfer",IF(W259="No","Not locked to discharge/transfer",IF(AF259="Did not stay on SU","Not achieved as did not stay on SU",IF('Patient level info'!A259="","",IF(AND(A259=B259,M259="Achieved",P259="Achieved",AF259&gt;=90,AF259&lt;&gt;"Died same day as arrival"),"Achieved",IF(AND(A259&lt;&gt;B259,AF259&gt;=90,M259="Achieved",P259="Achieved"),"Not directly admitted by this team, but achieved criteria at previous team, and achieved 90% of stay on SU whilst at this team",IF(AF259="ICU/CCU/HDU","Admitted to ICU/CCU/HDU",IF(AF259="Died same day as arrival",AF259,IF(AND(AF259&lt;90,M259="Not achieved",P259="Not achieved"),"Not achieved as not direct to SU within 4h, not seen by a consultant within 14h, and less than 90% of stay on SU",IF(AND(AF259&lt;90,M259="Not achieved",P259="Achieved"),"Not achieved as not direct to SU within 4h and less than 90% of stay on SU",IF(AND(AF259&lt;90,M259="Achieved",P259="Not achieved"),"Not achieved as not seen by a consultant within 14h and less than 90% of stay on SU",IF(AND(AF259&gt;=90,M259="Not achieved",P259="Not achieved"),"Not achieved as not direct to SU within 4h and not seen by a consultant within 14h",IF(AND(AF259&gt;=90,M259="Achieved",P259="Not achieved"),"Not achieved as not seen by a consultant within 14h",IF(AF259&lt;90,"Not achieved as less than 90% of stay on SU","Not achieved as not direct to SU within 4h"))))))))))))))</f>
        <v/>
      </c>
    </row>
    <row r="260" spans="1:33" ht="15" customHeight="1" x14ac:dyDescent="0.25">
      <c r="A260" s="89" t="str">
        <f>IF('Paste Data Here - Export'!A260="","",'Paste Data Here - Export'!A260)</f>
        <v/>
      </c>
      <c r="B260" s="90" t="str">
        <f>IF('Paste Data Here - Export'!B260="","",'Paste Data Here - Export'!B260)</f>
        <v/>
      </c>
      <c r="C260" s="91" t="str">
        <f>IF('Paste Data Here - Export'!AR260="Y",'Paste Data Here - Export'!AS260,IF('Paste Data Here - Export'!C260="","",'Paste Data Here - Export'!BA260))</f>
        <v/>
      </c>
      <c r="D260" s="103" t="str">
        <f>IF(B260="","",IF('Paste Data Here - Export'!A260 ='Paste Data Here - Export'!B260, "Yes", "No"))</f>
        <v/>
      </c>
      <c r="E260" s="103" t="str">
        <f>IF(A260="","",IF(AND('Paste Data Here - Export'!P260="",'Paste Data Here - Export'!Q260&lt;&gt;""),"Yes","No"))</f>
        <v/>
      </c>
      <c r="F260" s="104" t="str">
        <f>IF('Paste Data Here - Export'!A260='Paste Data Here - Export'!B260,C260,IF(W260="No","",IF(E260="Yes","6 Month Transfer",'Paste Data Here - Export'!HP260)))</f>
        <v/>
      </c>
      <c r="G260" s="92" t="str">
        <f>IF(B260="","",IF(OR('Paste Data Here - Export'!KB260="Y",'Paste Data Here - Export'!GE260="Y"),"Yes","No"))</f>
        <v/>
      </c>
      <c r="H260" s="93" t="str">
        <f t="shared" si="36"/>
        <v/>
      </c>
      <c r="I260" s="93" t="str">
        <f t="shared" si="37"/>
        <v/>
      </c>
      <c r="J260" s="93" t="str">
        <f t="shared" si="38"/>
        <v/>
      </c>
      <c r="K260" s="125" t="str">
        <f>IF(OR(C260="",'Paste Data Here - Export'!BD260=""),"",1440*('Paste Data Here - Export'!BD260-C260))</f>
        <v/>
      </c>
      <c r="L260" s="93" t="str">
        <f t="shared" si="39"/>
        <v/>
      </c>
      <c r="M260" s="93" t="str">
        <f>IF(AND(L260="Yes",'Paste Data Here - Export'!BC260="SU",'Paste Data Here - Export'!EJ260&lt;&gt;"Y"),"Achieved",IF('Paste Data Here - Export'!EJ260="Y","Not applicable",(IF(AND('Patient level info'!L260="No",'Paste Data Here - Export'!BC260="SU"),"Not achieved",IF('Paste Data Here - Export'!BC260="ICH","Not applicable",IF(OR('Paste Data Here - Export'!BC260="O",'Paste Data Here - Export'!BC260="MAC"),"Not achieved",""))))))</f>
        <v/>
      </c>
      <c r="N260" s="142" t="str">
        <f>IF(B260="","",IF(OR('Paste Data Here - Export'!GN260="PERS",'Paste Data Here - Export'!GN260="TELEM"),'Paste Data Here - Export'!GK260,IF('Paste Data Here - Export'!GO260="","Not seen in person",'Paste Data Here - Export'!GO260)))</f>
        <v/>
      </c>
      <c r="O260" s="125" t="str">
        <f t="shared" si="40"/>
        <v/>
      </c>
      <c r="P260" s="126" t="str">
        <f t="shared" si="41"/>
        <v/>
      </c>
      <c r="Q260" s="95" t="str">
        <f>IF('Paste Data Here - Export'!CR260=TRUE, "Not imaged",IF('Paste Data Here - Export'!AR260="Y","Inpatient stroke",IF('Paste Data Here - Export'!BA260="","",IF('Paste Data Here - Export'!CR260="TRUE","",1440*('Paste Data Here - Export'!CP260-'Paste Data Here - Export'!BA260)))))</f>
        <v/>
      </c>
      <c r="R260" s="95" t="str">
        <f>IF('Paste Data Here - Export'!CR260=TRUE,"Not imaged",IF(OR(C260="",'Paste Data Here - Export'!CP260=""),"",1440*('Paste Data Here - Export'!CP260-C260)))</f>
        <v/>
      </c>
      <c r="S260" s="93" t="str">
        <f>IF(R260&lt;60.5,"Yes",IF('Paste Data Here - Export'!C260="","","No"))</f>
        <v/>
      </c>
      <c r="T260" s="93" t="str">
        <f t="shared" si="33"/>
        <v/>
      </c>
      <c r="U260" s="94" t="str">
        <f>IF(OR(C260="",'Paste Data Here - Export'!DF260=""),"",1440*('Paste Data Here - Export'!DF260-C260))</f>
        <v/>
      </c>
      <c r="V260" s="96" t="str">
        <f t="shared" si="42"/>
        <v/>
      </c>
      <c r="W260" s="97" t="str">
        <f>IF(B260="","",IF('Paste Data Here - Export'!KI260=TRUE,"Yes",IF('Paste Data Here - Export'!L260="","No","Yes")))</f>
        <v/>
      </c>
      <c r="X260" s="98" t="str">
        <f>IF(E260="Yes","6 Month Transfer",IF(AND(W260="Yes",'Paste Data Here - Export'!KM260="D"),"No",IF('Patient level info'!W260="Yes","Yes","")))</f>
        <v/>
      </c>
      <c r="Y260" s="91" t="str">
        <f t="shared" si="34"/>
        <v/>
      </c>
      <c r="Z260" s="99" t="str">
        <f>IF('Paste Data Here - Export'!KQ260="","",IF('Paste Data Here - Export'!KO260="","",'Paste Data Here - Export'!KN260-'Paste Data Here - Export'!KQ260))</f>
        <v/>
      </c>
      <c r="AA260" s="91" t="str">
        <f>IF(AND(W260="Yes",'Paste Data Here - Export'!KM260="D",'Paste Data Here - Export'!KO260="Y"),'Paste Data Here - Export'!KN260+'Patient level info'!AA$3,IF(AND(W260="Yes",'Paste Data Here - Export'!KM260="D",Z260&lt;0),'Paste Data Here - Export'!KQ260,IF(AND(W260="Yes",'Paste Data Here - Export'!KM260="D"),'Paste Data Here - Export'!KN260,IF(X260="Yes",'Paste Data Here - Export'!KS260,""))))</f>
        <v/>
      </c>
      <c r="AB260" s="100" t="str">
        <f>IF(W260="No","",IF('Paste Data Here - Export'!HS260="","",IF('Paste Data Here - Export'!KO260="Y",'Patient level info'!AA260-'Paste Data Here - Export'!HS260,'Paste Data Here - Export'!KQ260-'Paste Data Here - Export'!HS260)))</f>
        <v/>
      </c>
      <c r="AC260" s="100" t="str">
        <f>IF(E260="Yes","",IF(BPT!C260="Record transferred to this team",AA260-C260-(1/6),""))</f>
        <v/>
      </c>
      <c r="AD260" s="100" t="str">
        <f t="shared" si="35"/>
        <v/>
      </c>
      <c r="AE260" s="100" t="str">
        <f t="shared" si="43"/>
        <v/>
      </c>
      <c r="AF260" s="101" t="str">
        <f>IF(AE260="","",IF(Y260="Died same day","Died same day as arrival",IF(AB260="","Did not stay on SU",IF('Paste Data Here - Export'!HR260="ICH","ICU/CCU/HDU",IF(AB260&gt;AE260,100,100*AB260/AE260)))))</f>
        <v/>
      </c>
      <c r="AG260" s="82" t="str">
        <f>IF(E260="Yes","6 Month Transfer",IF(W260="No","Not locked to discharge/transfer",IF(AF260="Did not stay on SU","Not achieved as did not stay on SU",IF('Patient level info'!A260="","",IF(AND(A260=B260,M260="Achieved",P260="Achieved",AF260&gt;=90,AF260&lt;&gt;"Died same day as arrival"),"Achieved",IF(AND(A260&lt;&gt;B260,AF260&gt;=90,M260="Achieved",P260="Achieved"),"Not directly admitted by this team, but achieved criteria at previous team, and achieved 90% of stay on SU whilst at this team",IF(AF260="ICU/CCU/HDU","Admitted to ICU/CCU/HDU",IF(AF260="Died same day as arrival",AF260,IF(AND(AF260&lt;90,M260="Not achieved",P260="Not achieved"),"Not achieved as not direct to SU within 4h, not seen by a consultant within 14h, and less than 90% of stay on SU",IF(AND(AF260&lt;90,M260="Not achieved",P260="Achieved"),"Not achieved as not direct to SU within 4h and less than 90% of stay on SU",IF(AND(AF260&lt;90,M260="Achieved",P260="Not achieved"),"Not achieved as not seen by a consultant within 14h and less than 90% of stay on SU",IF(AND(AF260&gt;=90,M260="Not achieved",P260="Not achieved"),"Not achieved as not direct to SU within 4h and not seen by a consultant within 14h",IF(AND(AF260&gt;=90,M260="Achieved",P260="Not achieved"),"Not achieved as not seen by a consultant within 14h",IF(AF260&lt;90,"Not achieved as less than 90% of stay on SU","Not achieved as not direct to SU within 4h"))))))))))))))</f>
        <v/>
      </c>
    </row>
    <row r="261" spans="1:33" ht="15" customHeight="1" x14ac:dyDescent="0.25">
      <c r="A261" s="89" t="str">
        <f>IF('Paste Data Here - Export'!A261="","",'Paste Data Here - Export'!A261)</f>
        <v/>
      </c>
      <c r="B261" s="90" t="str">
        <f>IF('Paste Data Here - Export'!B261="","",'Paste Data Here - Export'!B261)</f>
        <v/>
      </c>
      <c r="C261" s="91" t="str">
        <f>IF('Paste Data Here - Export'!AR261="Y",'Paste Data Here - Export'!AS261,IF('Paste Data Here - Export'!C261="","",'Paste Data Here - Export'!BA261))</f>
        <v/>
      </c>
      <c r="D261" s="103" t="str">
        <f>IF(B261="","",IF('Paste Data Here - Export'!A261 ='Paste Data Here - Export'!B261, "Yes", "No"))</f>
        <v/>
      </c>
      <c r="E261" s="103" t="str">
        <f>IF(A261="","",IF(AND('Paste Data Here - Export'!P261="",'Paste Data Here - Export'!Q261&lt;&gt;""),"Yes","No"))</f>
        <v/>
      </c>
      <c r="F261" s="104" t="str">
        <f>IF('Paste Data Here - Export'!A261='Paste Data Here - Export'!B261,C261,IF(W261="No","",IF(E261="Yes","6 Month Transfer",'Paste Data Here - Export'!HP261)))</f>
        <v/>
      </c>
      <c r="G261" s="92" t="str">
        <f>IF(B261="","",IF(OR('Paste Data Here - Export'!KB261="Y",'Paste Data Here - Export'!GE261="Y"),"Yes","No"))</f>
        <v/>
      </c>
      <c r="H261" s="93" t="str">
        <f t="shared" si="36"/>
        <v/>
      </c>
      <c r="I261" s="93" t="str">
        <f t="shared" si="37"/>
        <v/>
      </c>
      <c r="J261" s="93" t="str">
        <f t="shared" si="38"/>
        <v/>
      </c>
      <c r="K261" s="125" t="str">
        <f>IF(OR(C261="",'Paste Data Here - Export'!BD261=""),"",1440*('Paste Data Here - Export'!BD261-C261))</f>
        <v/>
      </c>
      <c r="L261" s="93" t="str">
        <f t="shared" si="39"/>
        <v/>
      </c>
      <c r="M261" s="93" t="str">
        <f>IF(AND(L261="Yes",'Paste Data Here - Export'!BC261="SU",'Paste Data Here - Export'!EJ261&lt;&gt;"Y"),"Achieved",IF('Paste Data Here - Export'!EJ261="Y","Not applicable",(IF(AND('Patient level info'!L261="No",'Paste Data Here - Export'!BC261="SU"),"Not achieved",IF('Paste Data Here - Export'!BC261="ICH","Not applicable",IF(OR('Paste Data Here - Export'!BC261="O",'Paste Data Here - Export'!BC261="MAC"),"Not achieved",""))))))</f>
        <v/>
      </c>
      <c r="N261" s="142" t="str">
        <f>IF(B261="","",IF(OR('Paste Data Here - Export'!GN261="PERS",'Paste Data Here - Export'!GN261="TELEM"),'Paste Data Here - Export'!GK261,IF('Paste Data Here - Export'!GO261="","Not seen in person",'Paste Data Here - Export'!GO261)))</f>
        <v/>
      </c>
      <c r="O261" s="125" t="str">
        <f t="shared" si="40"/>
        <v/>
      </c>
      <c r="P261" s="126" t="str">
        <f t="shared" si="41"/>
        <v/>
      </c>
      <c r="Q261" s="95" t="str">
        <f>IF('Paste Data Here - Export'!CR261=TRUE, "Not imaged",IF('Paste Data Here - Export'!AR261="Y","Inpatient stroke",IF('Paste Data Here - Export'!BA261="","",IF('Paste Data Here - Export'!CR261="TRUE","",1440*('Paste Data Here - Export'!CP261-'Paste Data Here - Export'!BA261)))))</f>
        <v/>
      </c>
      <c r="R261" s="95" t="str">
        <f>IF('Paste Data Here - Export'!CR261=TRUE,"Not imaged",IF(OR(C261="",'Paste Data Here - Export'!CP261=""),"",1440*('Paste Data Here - Export'!CP261-C261)))</f>
        <v/>
      </c>
      <c r="S261" s="93" t="str">
        <f>IF(R261&lt;60.5,"Yes",IF('Paste Data Here - Export'!C261="","","No"))</f>
        <v/>
      </c>
      <c r="T261" s="93" t="str">
        <f t="shared" si="33"/>
        <v/>
      </c>
      <c r="U261" s="94" t="str">
        <f>IF(OR(C261="",'Paste Data Here - Export'!DF261=""),"",1440*('Paste Data Here - Export'!DF261-C261))</f>
        <v/>
      </c>
      <c r="V261" s="96" t="str">
        <f t="shared" si="42"/>
        <v/>
      </c>
      <c r="W261" s="97" t="str">
        <f>IF(B261="","",IF('Paste Data Here - Export'!KI261=TRUE,"Yes",IF('Paste Data Here - Export'!L261="","No","Yes")))</f>
        <v/>
      </c>
      <c r="X261" s="98" t="str">
        <f>IF(E261="Yes","6 Month Transfer",IF(AND(W261="Yes",'Paste Data Here - Export'!KM261="D"),"No",IF('Patient level info'!W261="Yes","Yes","")))</f>
        <v/>
      </c>
      <c r="Y261" s="91" t="str">
        <f t="shared" si="34"/>
        <v/>
      </c>
      <c r="Z261" s="99" t="str">
        <f>IF('Paste Data Here - Export'!KQ261="","",IF('Paste Data Here - Export'!KO261="","",'Paste Data Here - Export'!KN261-'Paste Data Here - Export'!KQ261))</f>
        <v/>
      </c>
      <c r="AA261" s="91" t="str">
        <f>IF(AND(W261="Yes",'Paste Data Here - Export'!KM261="D",'Paste Data Here - Export'!KO261="Y"),'Paste Data Here - Export'!KN261+'Patient level info'!AA$3,IF(AND(W261="Yes",'Paste Data Here - Export'!KM261="D",Z261&lt;0),'Paste Data Here - Export'!KQ261,IF(AND(W261="Yes",'Paste Data Here - Export'!KM261="D"),'Paste Data Here - Export'!KN261,IF(X261="Yes",'Paste Data Here - Export'!KS261,""))))</f>
        <v/>
      </c>
      <c r="AB261" s="100" t="str">
        <f>IF(W261="No","",IF('Paste Data Here - Export'!HS261="","",IF('Paste Data Here - Export'!KO261="Y",'Patient level info'!AA261-'Paste Data Here - Export'!HS261,'Paste Data Here - Export'!KQ261-'Paste Data Here - Export'!HS261)))</f>
        <v/>
      </c>
      <c r="AC261" s="100" t="str">
        <f>IF(E261="Yes","",IF(BPT!C261="Record transferred to this team",AA261-C261-(1/6),""))</f>
        <v/>
      </c>
      <c r="AD261" s="100" t="str">
        <f t="shared" si="35"/>
        <v/>
      </c>
      <c r="AE261" s="100" t="str">
        <f t="shared" si="43"/>
        <v/>
      </c>
      <c r="AF261" s="101" t="str">
        <f>IF(AE261="","",IF(Y261="Died same day","Died same day as arrival",IF(AB261="","Did not stay on SU",IF('Paste Data Here - Export'!HR261="ICH","ICU/CCU/HDU",IF(AB261&gt;AE261,100,100*AB261/AE261)))))</f>
        <v/>
      </c>
      <c r="AG261" s="82" t="str">
        <f>IF(E261="Yes","6 Month Transfer",IF(W261="No","Not locked to discharge/transfer",IF(AF261="Did not stay on SU","Not achieved as did not stay on SU",IF('Patient level info'!A261="","",IF(AND(A261=B261,M261="Achieved",P261="Achieved",AF261&gt;=90,AF261&lt;&gt;"Died same day as arrival"),"Achieved",IF(AND(A261&lt;&gt;B261,AF261&gt;=90,M261="Achieved",P261="Achieved"),"Not directly admitted by this team, but achieved criteria at previous team, and achieved 90% of stay on SU whilst at this team",IF(AF261="ICU/CCU/HDU","Admitted to ICU/CCU/HDU",IF(AF261="Died same day as arrival",AF261,IF(AND(AF261&lt;90,M261="Not achieved",P261="Not achieved"),"Not achieved as not direct to SU within 4h, not seen by a consultant within 14h, and less than 90% of stay on SU",IF(AND(AF261&lt;90,M261="Not achieved",P261="Achieved"),"Not achieved as not direct to SU within 4h and less than 90% of stay on SU",IF(AND(AF261&lt;90,M261="Achieved",P261="Not achieved"),"Not achieved as not seen by a consultant within 14h and less than 90% of stay on SU",IF(AND(AF261&gt;=90,M261="Not achieved",P261="Not achieved"),"Not achieved as not direct to SU within 4h and not seen by a consultant within 14h",IF(AND(AF261&gt;=90,M261="Achieved",P261="Not achieved"),"Not achieved as not seen by a consultant within 14h",IF(AF261&lt;90,"Not achieved as less than 90% of stay on SU","Not achieved as not direct to SU within 4h"))))))))))))))</f>
        <v/>
      </c>
    </row>
    <row r="262" spans="1:33" ht="15" customHeight="1" x14ac:dyDescent="0.25">
      <c r="A262" s="89" t="str">
        <f>IF('Paste Data Here - Export'!A262="","",'Paste Data Here - Export'!A262)</f>
        <v/>
      </c>
      <c r="B262" s="90" t="str">
        <f>IF('Paste Data Here - Export'!B262="","",'Paste Data Here - Export'!B262)</f>
        <v/>
      </c>
      <c r="C262" s="91" t="str">
        <f>IF('Paste Data Here - Export'!AR262="Y",'Paste Data Here - Export'!AS262,IF('Paste Data Here - Export'!C262="","",'Paste Data Here - Export'!BA262))</f>
        <v/>
      </c>
      <c r="D262" s="103" t="str">
        <f>IF(B262="","",IF('Paste Data Here - Export'!A262 ='Paste Data Here - Export'!B262, "Yes", "No"))</f>
        <v/>
      </c>
      <c r="E262" s="103" t="str">
        <f>IF(A262="","",IF(AND('Paste Data Here - Export'!P262="",'Paste Data Here - Export'!Q262&lt;&gt;""),"Yes","No"))</f>
        <v/>
      </c>
      <c r="F262" s="104" t="str">
        <f>IF('Paste Data Here - Export'!A262='Paste Data Here - Export'!B262,C262,IF(W262="No","",IF(E262="Yes","6 Month Transfer",'Paste Data Here - Export'!HP262)))</f>
        <v/>
      </c>
      <c r="G262" s="92" t="str">
        <f>IF(B262="","",IF(OR('Paste Data Here - Export'!KB262="Y",'Paste Data Here - Export'!GE262="Y"),"Yes","No"))</f>
        <v/>
      </c>
      <c r="H262" s="93" t="str">
        <f t="shared" si="36"/>
        <v/>
      </c>
      <c r="I262" s="93" t="str">
        <f t="shared" si="37"/>
        <v/>
      </c>
      <c r="J262" s="93" t="str">
        <f t="shared" si="38"/>
        <v/>
      </c>
      <c r="K262" s="125" t="str">
        <f>IF(OR(C262="",'Paste Data Here - Export'!BD262=""),"",1440*('Paste Data Here - Export'!BD262-C262))</f>
        <v/>
      </c>
      <c r="L262" s="93" t="str">
        <f t="shared" si="39"/>
        <v/>
      </c>
      <c r="M262" s="93" t="str">
        <f>IF(AND(L262="Yes",'Paste Data Here - Export'!BC262="SU",'Paste Data Here - Export'!EJ262&lt;&gt;"Y"),"Achieved",IF('Paste Data Here - Export'!EJ262="Y","Not applicable",(IF(AND('Patient level info'!L262="No",'Paste Data Here - Export'!BC262="SU"),"Not achieved",IF('Paste Data Here - Export'!BC262="ICH","Not applicable",IF(OR('Paste Data Here - Export'!BC262="O",'Paste Data Here - Export'!BC262="MAC"),"Not achieved",""))))))</f>
        <v/>
      </c>
      <c r="N262" s="142" t="str">
        <f>IF(B262="","",IF(OR('Paste Data Here - Export'!GN262="PERS",'Paste Data Here - Export'!GN262="TELEM"),'Paste Data Here - Export'!GK262,IF('Paste Data Here - Export'!GO262="","Not seen in person",'Paste Data Here - Export'!GO262)))</f>
        <v/>
      </c>
      <c r="O262" s="125" t="str">
        <f t="shared" si="40"/>
        <v/>
      </c>
      <c r="P262" s="126" t="str">
        <f t="shared" si="41"/>
        <v/>
      </c>
      <c r="Q262" s="95" t="str">
        <f>IF('Paste Data Here - Export'!CR262=TRUE, "Not imaged",IF('Paste Data Here - Export'!AR262="Y","Inpatient stroke",IF('Paste Data Here - Export'!BA262="","",IF('Paste Data Here - Export'!CR262="TRUE","",1440*('Paste Data Here - Export'!CP262-'Paste Data Here - Export'!BA262)))))</f>
        <v/>
      </c>
      <c r="R262" s="95" t="str">
        <f>IF('Paste Data Here - Export'!CR262=TRUE,"Not imaged",IF(OR(C262="",'Paste Data Here - Export'!CP262=""),"",1440*('Paste Data Here - Export'!CP262-C262)))</f>
        <v/>
      </c>
      <c r="S262" s="93" t="str">
        <f>IF(R262&lt;60.5,"Yes",IF('Paste Data Here - Export'!C262="","","No"))</f>
        <v/>
      </c>
      <c r="T262" s="93" t="str">
        <f t="shared" ref="T262:T325" si="44">IF(B262="","",IF(R262&lt;720.5,"Yes","No"))</f>
        <v/>
      </c>
      <c r="U262" s="94" t="str">
        <f>IF(OR(C262="",'Paste Data Here - Export'!DF262=""),"",1440*('Paste Data Here - Export'!DF262-C262))</f>
        <v/>
      </c>
      <c r="V262" s="96" t="str">
        <f t="shared" si="42"/>
        <v/>
      </c>
      <c r="W262" s="97" t="str">
        <f>IF(B262="","",IF('Paste Data Here - Export'!KI262=TRUE,"Yes",IF('Paste Data Here - Export'!L262="","No","Yes")))</f>
        <v/>
      </c>
      <c r="X262" s="98" t="str">
        <f>IF(E262="Yes","6 Month Transfer",IF(AND(W262="Yes",'Paste Data Here - Export'!KM262="D"),"No",IF('Patient level info'!W262="Yes","Yes","")))</f>
        <v/>
      </c>
      <c r="Y262" s="91" t="str">
        <f t="shared" ref="Y262:Y325" si="45">IF(E262="Yes","",IF(X262="","",IF(X262="Yes","Alive",IF(AND(DAY(AA262)-DAY(F262)=0,AA262-F262&lt;2),"Died same day","Died different day"))))</f>
        <v/>
      </c>
      <c r="Z262" s="99" t="str">
        <f>IF('Paste Data Here - Export'!KQ262="","",IF('Paste Data Here - Export'!KO262="","",'Paste Data Here - Export'!KN262-'Paste Data Here - Export'!KQ262))</f>
        <v/>
      </c>
      <c r="AA262" s="91" t="str">
        <f>IF(AND(W262="Yes",'Paste Data Here - Export'!KM262="D",'Paste Data Here - Export'!KO262="Y"),'Paste Data Here - Export'!KN262+'Patient level info'!AA$3,IF(AND(W262="Yes",'Paste Data Here - Export'!KM262="D",Z262&lt;0),'Paste Data Here - Export'!KQ262,IF(AND(W262="Yes",'Paste Data Here - Export'!KM262="D"),'Paste Data Here - Export'!KN262,IF(X262="Yes",'Paste Data Here - Export'!KS262,""))))</f>
        <v/>
      </c>
      <c r="AB262" s="100" t="str">
        <f>IF(W262="No","",IF('Paste Data Here - Export'!HS262="","",IF('Paste Data Here - Export'!KO262="Y",'Patient level info'!AA262-'Paste Data Here - Export'!HS262,'Paste Data Here - Export'!KQ262-'Paste Data Here - Export'!HS262)))</f>
        <v/>
      </c>
      <c r="AC262" s="100" t="str">
        <f>IF(E262="Yes","",IF(BPT!C262="Record transferred to this team",AA262-C262-(1/6),""))</f>
        <v/>
      </c>
      <c r="AD262" s="100" t="str">
        <f t="shared" ref="AD262:AD325" si="46">IF(AA262="","",AA262-F262)</f>
        <v/>
      </c>
      <c r="AE262" s="100" t="str">
        <f t="shared" si="43"/>
        <v/>
      </c>
      <c r="AF262" s="101" t="str">
        <f>IF(AE262="","",IF(Y262="Died same day","Died same day as arrival",IF(AB262="","Did not stay on SU",IF('Paste Data Here - Export'!HR262="ICH","ICU/CCU/HDU",IF(AB262&gt;AE262,100,100*AB262/AE262)))))</f>
        <v/>
      </c>
      <c r="AG262" s="82" t="str">
        <f>IF(E262="Yes","6 Month Transfer",IF(W262="No","Not locked to discharge/transfer",IF(AF262="Did not stay on SU","Not achieved as did not stay on SU",IF('Patient level info'!A262="","",IF(AND(A262=B262,M262="Achieved",P262="Achieved",AF262&gt;=90,AF262&lt;&gt;"Died same day as arrival"),"Achieved",IF(AND(A262&lt;&gt;B262,AF262&gt;=90,M262="Achieved",P262="Achieved"),"Not directly admitted by this team, but achieved criteria at previous team, and achieved 90% of stay on SU whilst at this team",IF(AF262="ICU/CCU/HDU","Admitted to ICU/CCU/HDU",IF(AF262="Died same day as arrival",AF262,IF(AND(AF262&lt;90,M262="Not achieved",P262="Not achieved"),"Not achieved as not direct to SU within 4h, not seen by a consultant within 14h, and less than 90% of stay on SU",IF(AND(AF262&lt;90,M262="Not achieved",P262="Achieved"),"Not achieved as not direct to SU within 4h and less than 90% of stay on SU",IF(AND(AF262&lt;90,M262="Achieved",P262="Not achieved"),"Not achieved as not seen by a consultant within 14h and less than 90% of stay on SU",IF(AND(AF262&gt;=90,M262="Not achieved",P262="Not achieved"),"Not achieved as not direct to SU within 4h and not seen by a consultant within 14h",IF(AND(AF262&gt;=90,M262="Achieved",P262="Not achieved"),"Not achieved as not seen by a consultant within 14h",IF(AF262&lt;90,"Not achieved as less than 90% of stay on SU","Not achieved as not direct to SU within 4h"))))))))))))))</f>
        <v/>
      </c>
    </row>
    <row r="263" spans="1:33" ht="15" customHeight="1" x14ac:dyDescent="0.25">
      <c r="A263" s="89" t="str">
        <f>IF('Paste Data Here - Export'!A263="","",'Paste Data Here - Export'!A263)</f>
        <v/>
      </c>
      <c r="B263" s="90" t="str">
        <f>IF('Paste Data Here - Export'!B263="","",'Paste Data Here - Export'!B263)</f>
        <v/>
      </c>
      <c r="C263" s="91" t="str">
        <f>IF('Paste Data Here - Export'!AR263="Y",'Paste Data Here - Export'!AS263,IF('Paste Data Here - Export'!C263="","",'Paste Data Here - Export'!BA263))</f>
        <v/>
      </c>
      <c r="D263" s="103" t="str">
        <f>IF(B263="","",IF('Paste Data Here - Export'!A263 ='Paste Data Here - Export'!B263, "Yes", "No"))</f>
        <v/>
      </c>
      <c r="E263" s="103" t="str">
        <f>IF(A263="","",IF(AND('Paste Data Here - Export'!P263="",'Paste Data Here - Export'!Q263&lt;&gt;""),"Yes","No"))</f>
        <v/>
      </c>
      <c r="F263" s="104" t="str">
        <f>IF('Paste Data Here - Export'!A263='Paste Data Here - Export'!B263,C263,IF(W263="No","",IF(E263="Yes","6 Month Transfer",'Paste Data Here - Export'!HP263)))</f>
        <v/>
      </c>
      <c r="G263" s="92" t="str">
        <f>IF(B263="","",IF(OR('Paste Data Here - Export'!KB263="Y",'Paste Data Here - Export'!GE263="Y"),"Yes","No"))</f>
        <v/>
      </c>
      <c r="H263" s="93" t="str">
        <f t="shared" ref="H263:H326" si="47">IF(F263="","",(TEXT(F263,"ddd")))</f>
        <v/>
      </c>
      <c r="I263" s="93" t="str">
        <f t="shared" ref="I263:I326" si="48">IF(F263="","",(TEXT(F263,"h")))</f>
        <v/>
      </c>
      <c r="J263" s="93" t="str">
        <f t="shared" ref="J263:J326" si="49">IF(F263="","",IF(OR(H263="Sat",H263="Sun",I263="18",I263="19",I263="20",I263="21",I263="22",I263="23",I263="0",I263="1",I263="2",I263="3",I263="4",I263="5",I263="6",I263="7"),"Out of hours","In hours"))</f>
        <v/>
      </c>
      <c r="K263" s="125" t="str">
        <f>IF(OR(C263="",'Paste Data Here - Export'!BD263=""),"",1440*('Paste Data Here - Export'!BD263-C263))</f>
        <v/>
      </c>
      <c r="L263" s="93" t="str">
        <f t="shared" ref="L263:L326" si="50">IF(B263="","",IF(K263="","No",IF(K263&lt;240.5,"Yes","No")))</f>
        <v/>
      </c>
      <c r="M263" s="93" t="str">
        <f>IF(AND(L263="Yes",'Paste Data Here - Export'!BC263="SU",'Paste Data Here - Export'!EJ263&lt;&gt;"Y"),"Achieved",IF('Paste Data Here - Export'!EJ263="Y","Not applicable",(IF(AND('Patient level info'!L263="No",'Paste Data Here - Export'!BC263="SU"),"Not achieved",IF('Paste Data Here - Export'!BC263="ICH","Not applicable",IF(OR('Paste Data Here - Export'!BC263="O",'Paste Data Here - Export'!BC263="MAC"),"Not achieved",""))))))</f>
        <v/>
      </c>
      <c r="N263" s="142" t="str">
        <f>IF(B263="","",IF(OR('Paste Data Here - Export'!GN263="PERS",'Paste Data Here - Export'!GN263="TELEM"),'Paste Data Here - Export'!GK263,IF('Paste Data Here - Export'!GO263="","Not seen in person",'Paste Data Here - Export'!GO263)))</f>
        <v/>
      </c>
      <c r="O263" s="125" t="str">
        <f t="shared" ref="O263:O326" si="51">IF(C263="","",IF(N263="Not seen in person","Not seen within 72h",1440*(N263-C263)))</f>
        <v/>
      </c>
      <c r="P263" s="126" t="str">
        <f t="shared" ref="P263:P326" si="52">IF(C263="","",IF(O263="Not seen within 72h","Not achieved",IF(O263&lt;840.5,"Achieved","Not achieved")))</f>
        <v/>
      </c>
      <c r="Q263" s="95" t="str">
        <f>IF('Paste Data Here - Export'!CR263=TRUE, "Not imaged",IF('Paste Data Here - Export'!AR263="Y","Inpatient stroke",IF('Paste Data Here - Export'!BA263="","",IF('Paste Data Here - Export'!CR263="TRUE","",1440*('Paste Data Here - Export'!CP263-'Paste Data Here - Export'!BA263)))))</f>
        <v/>
      </c>
      <c r="R263" s="95" t="str">
        <f>IF('Paste Data Here - Export'!CR263=TRUE,"Not imaged",IF(OR(C263="",'Paste Data Here - Export'!CP263=""),"",1440*('Paste Data Here - Export'!CP263-C263)))</f>
        <v/>
      </c>
      <c r="S263" s="93" t="str">
        <f>IF(R263&lt;60.5,"Yes",IF('Paste Data Here - Export'!C263="","","No"))</f>
        <v/>
      </c>
      <c r="T263" s="93" t="str">
        <f t="shared" si="44"/>
        <v/>
      </c>
      <c r="U263" s="94" t="str">
        <f>IF(OR(C263="",'Paste Data Here - Export'!DF263=""),"",1440*('Paste Data Here - Export'!DF263-C263))</f>
        <v/>
      </c>
      <c r="V263" s="96" t="str">
        <f t="shared" ref="V263:V326" si="53">IF(U263="","",IF(U263&lt;60.5,"Yes","No"))</f>
        <v/>
      </c>
      <c r="W263" s="97" t="str">
        <f>IF(B263="","",IF('Paste Data Here - Export'!KI263=TRUE,"Yes",IF('Paste Data Here - Export'!L263="","No","Yes")))</f>
        <v/>
      </c>
      <c r="X263" s="98" t="str">
        <f>IF(E263="Yes","6 Month Transfer",IF(AND(W263="Yes",'Paste Data Here - Export'!KM263="D"),"No",IF('Patient level info'!W263="Yes","Yes","")))</f>
        <v/>
      </c>
      <c r="Y263" s="91" t="str">
        <f t="shared" si="45"/>
        <v/>
      </c>
      <c r="Z263" s="99" t="str">
        <f>IF('Paste Data Here - Export'!KQ263="","",IF('Paste Data Here - Export'!KO263="","",'Paste Data Here - Export'!KN263-'Paste Data Here - Export'!KQ263))</f>
        <v/>
      </c>
      <c r="AA263" s="91" t="str">
        <f>IF(AND(W263="Yes",'Paste Data Here - Export'!KM263="D",'Paste Data Here - Export'!KO263="Y"),'Paste Data Here - Export'!KN263+'Patient level info'!AA$3,IF(AND(W263="Yes",'Paste Data Here - Export'!KM263="D",Z263&lt;0),'Paste Data Here - Export'!KQ263,IF(AND(W263="Yes",'Paste Data Here - Export'!KM263="D"),'Paste Data Here - Export'!KN263,IF(X263="Yes",'Paste Data Here - Export'!KS263,""))))</f>
        <v/>
      </c>
      <c r="AB263" s="100" t="str">
        <f>IF(W263="No","",IF('Paste Data Here - Export'!HS263="","",IF('Paste Data Here - Export'!KO263="Y",'Patient level info'!AA263-'Paste Data Here - Export'!HS263,'Paste Data Here - Export'!KQ263-'Paste Data Here - Export'!HS263)))</f>
        <v/>
      </c>
      <c r="AC263" s="100" t="str">
        <f>IF(E263="Yes","",IF(BPT!C263="Record transferred to this team",AA263-C263-(1/6),""))</f>
        <v/>
      </c>
      <c r="AD263" s="100" t="str">
        <f t="shared" si="46"/>
        <v/>
      </c>
      <c r="AE263" s="100" t="str">
        <f t="shared" ref="AE263:AE326" si="54">IF(AD263="","",AD263-(1/6))</f>
        <v/>
      </c>
      <c r="AF263" s="101" t="str">
        <f>IF(AE263="","",IF(Y263="Died same day","Died same day as arrival",IF(AB263="","Did not stay on SU",IF('Paste Data Here - Export'!HR263="ICH","ICU/CCU/HDU",IF(AB263&gt;AE263,100,100*AB263/AE263)))))</f>
        <v/>
      </c>
      <c r="AG263" s="82" t="str">
        <f>IF(E263="Yes","6 Month Transfer",IF(W263="No","Not locked to discharge/transfer",IF(AF263="Did not stay on SU","Not achieved as did not stay on SU",IF('Patient level info'!A263="","",IF(AND(A263=B263,M263="Achieved",P263="Achieved",AF263&gt;=90,AF263&lt;&gt;"Died same day as arrival"),"Achieved",IF(AND(A263&lt;&gt;B263,AF263&gt;=90,M263="Achieved",P263="Achieved"),"Not directly admitted by this team, but achieved criteria at previous team, and achieved 90% of stay on SU whilst at this team",IF(AF263="ICU/CCU/HDU","Admitted to ICU/CCU/HDU",IF(AF263="Died same day as arrival",AF263,IF(AND(AF263&lt;90,M263="Not achieved",P263="Not achieved"),"Not achieved as not direct to SU within 4h, not seen by a consultant within 14h, and less than 90% of stay on SU",IF(AND(AF263&lt;90,M263="Not achieved",P263="Achieved"),"Not achieved as not direct to SU within 4h and less than 90% of stay on SU",IF(AND(AF263&lt;90,M263="Achieved",P263="Not achieved"),"Not achieved as not seen by a consultant within 14h and less than 90% of stay on SU",IF(AND(AF263&gt;=90,M263="Not achieved",P263="Not achieved"),"Not achieved as not direct to SU within 4h and not seen by a consultant within 14h",IF(AND(AF263&gt;=90,M263="Achieved",P263="Not achieved"),"Not achieved as not seen by a consultant within 14h",IF(AF263&lt;90,"Not achieved as less than 90% of stay on SU","Not achieved as not direct to SU within 4h"))))))))))))))</f>
        <v/>
      </c>
    </row>
    <row r="264" spans="1:33" ht="15" customHeight="1" x14ac:dyDescent="0.25">
      <c r="A264" s="89" t="str">
        <f>IF('Paste Data Here - Export'!A264="","",'Paste Data Here - Export'!A264)</f>
        <v/>
      </c>
      <c r="B264" s="90" t="str">
        <f>IF('Paste Data Here - Export'!B264="","",'Paste Data Here - Export'!B264)</f>
        <v/>
      </c>
      <c r="C264" s="91" t="str">
        <f>IF('Paste Data Here - Export'!AR264="Y",'Paste Data Here - Export'!AS264,IF('Paste Data Here - Export'!C264="","",'Paste Data Here - Export'!BA264))</f>
        <v/>
      </c>
      <c r="D264" s="103" t="str">
        <f>IF(B264="","",IF('Paste Data Here - Export'!A264 ='Paste Data Here - Export'!B264, "Yes", "No"))</f>
        <v/>
      </c>
      <c r="E264" s="103" t="str">
        <f>IF(A264="","",IF(AND('Paste Data Here - Export'!P264="",'Paste Data Here - Export'!Q264&lt;&gt;""),"Yes","No"))</f>
        <v/>
      </c>
      <c r="F264" s="104" t="str">
        <f>IF('Paste Data Here - Export'!A264='Paste Data Here - Export'!B264,C264,IF(W264="No","",IF(E264="Yes","6 Month Transfer",'Paste Data Here - Export'!HP264)))</f>
        <v/>
      </c>
      <c r="G264" s="92" t="str">
        <f>IF(B264="","",IF(OR('Paste Data Here - Export'!KB264="Y",'Paste Data Here - Export'!GE264="Y"),"Yes","No"))</f>
        <v/>
      </c>
      <c r="H264" s="93" t="str">
        <f t="shared" si="47"/>
        <v/>
      </c>
      <c r="I264" s="93" t="str">
        <f t="shared" si="48"/>
        <v/>
      </c>
      <c r="J264" s="93" t="str">
        <f t="shared" si="49"/>
        <v/>
      </c>
      <c r="K264" s="125" t="str">
        <f>IF(OR(C264="",'Paste Data Here - Export'!BD264=""),"",1440*('Paste Data Here - Export'!BD264-C264))</f>
        <v/>
      </c>
      <c r="L264" s="93" t="str">
        <f t="shared" si="50"/>
        <v/>
      </c>
      <c r="M264" s="93" t="str">
        <f>IF(AND(L264="Yes",'Paste Data Here - Export'!BC264="SU",'Paste Data Here - Export'!EJ264&lt;&gt;"Y"),"Achieved",IF('Paste Data Here - Export'!EJ264="Y","Not applicable",(IF(AND('Patient level info'!L264="No",'Paste Data Here - Export'!BC264="SU"),"Not achieved",IF('Paste Data Here - Export'!BC264="ICH","Not applicable",IF(OR('Paste Data Here - Export'!BC264="O",'Paste Data Here - Export'!BC264="MAC"),"Not achieved",""))))))</f>
        <v/>
      </c>
      <c r="N264" s="142" t="str">
        <f>IF(B264="","",IF(OR('Paste Data Here - Export'!GN264="PERS",'Paste Data Here - Export'!GN264="TELEM"),'Paste Data Here - Export'!GK264,IF('Paste Data Here - Export'!GO264="","Not seen in person",'Paste Data Here - Export'!GO264)))</f>
        <v/>
      </c>
      <c r="O264" s="125" t="str">
        <f t="shared" si="51"/>
        <v/>
      </c>
      <c r="P264" s="126" t="str">
        <f t="shared" si="52"/>
        <v/>
      </c>
      <c r="Q264" s="95" t="str">
        <f>IF('Paste Data Here - Export'!CR264=TRUE, "Not imaged",IF('Paste Data Here - Export'!AR264="Y","Inpatient stroke",IF('Paste Data Here - Export'!BA264="","",IF('Paste Data Here - Export'!CR264="TRUE","",1440*('Paste Data Here - Export'!CP264-'Paste Data Here - Export'!BA264)))))</f>
        <v/>
      </c>
      <c r="R264" s="95" t="str">
        <f>IF('Paste Data Here - Export'!CR264=TRUE,"Not imaged",IF(OR(C264="",'Paste Data Here - Export'!CP264=""),"",1440*('Paste Data Here - Export'!CP264-C264)))</f>
        <v/>
      </c>
      <c r="S264" s="93" t="str">
        <f>IF(R264&lt;60.5,"Yes",IF('Paste Data Here - Export'!C264="","","No"))</f>
        <v/>
      </c>
      <c r="T264" s="93" t="str">
        <f t="shared" si="44"/>
        <v/>
      </c>
      <c r="U264" s="94" t="str">
        <f>IF(OR(C264="",'Paste Data Here - Export'!DF264=""),"",1440*('Paste Data Here - Export'!DF264-C264))</f>
        <v/>
      </c>
      <c r="V264" s="96" t="str">
        <f t="shared" si="53"/>
        <v/>
      </c>
      <c r="W264" s="97" t="str">
        <f>IF(B264="","",IF('Paste Data Here - Export'!KI264=TRUE,"Yes",IF('Paste Data Here - Export'!L264="","No","Yes")))</f>
        <v/>
      </c>
      <c r="X264" s="98" t="str">
        <f>IF(E264="Yes","6 Month Transfer",IF(AND(W264="Yes",'Paste Data Here - Export'!KM264="D"),"No",IF('Patient level info'!W264="Yes","Yes","")))</f>
        <v/>
      </c>
      <c r="Y264" s="91" t="str">
        <f t="shared" si="45"/>
        <v/>
      </c>
      <c r="Z264" s="99" t="str">
        <f>IF('Paste Data Here - Export'!KQ264="","",IF('Paste Data Here - Export'!KO264="","",'Paste Data Here - Export'!KN264-'Paste Data Here - Export'!KQ264))</f>
        <v/>
      </c>
      <c r="AA264" s="91" t="str">
        <f>IF(AND(W264="Yes",'Paste Data Here - Export'!KM264="D",'Paste Data Here - Export'!KO264="Y"),'Paste Data Here - Export'!KN264+'Patient level info'!AA$3,IF(AND(W264="Yes",'Paste Data Here - Export'!KM264="D",Z264&lt;0),'Paste Data Here - Export'!KQ264,IF(AND(W264="Yes",'Paste Data Here - Export'!KM264="D"),'Paste Data Here - Export'!KN264,IF(X264="Yes",'Paste Data Here - Export'!KS264,""))))</f>
        <v/>
      </c>
      <c r="AB264" s="100" t="str">
        <f>IF(W264="No","",IF('Paste Data Here - Export'!HS264="","",IF('Paste Data Here - Export'!KO264="Y",'Patient level info'!AA264-'Paste Data Here - Export'!HS264,'Paste Data Here - Export'!KQ264-'Paste Data Here - Export'!HS264)))</f>
        <v/>
      </c>
      <c r="AC264" s="100" t="str">
        <f>IF(E264="Yes","",IF(BPT!C264="Record transferred to this team",AA264-C264-(1/6),""))</f>
        <v/>
      </c>
      <c r="AD264" s="100" t="str">
        <f t="shared" si="46"/>
        <v/>
      </c>
      <c r="AE264" s="100" t="str">
        <f t="shared" si="54"/>
        <v/>
      </c>
      <c r="AF264" s="101" t="str">
        <f>IF(AE264="","",IF(Y264="Died same day","Died same day as arrival",IF(AB264="","Did not stay on SU",IF('Paste Data Here - Export'!HR264="ICH","ICU/CCU/HDU",IF(AB264&gt;AE264,100,100*AB264/AE264)))))</f>
        <v/>
      </c>
      <c r="AG264" s="82" t="str">
        <f>IF(E264="Yes","6 Month Transfer",IF(W264="No","Not locked to discharge/transfer",IF(AF264="Did not stay on SU","Not achieved as did not stay on SU",IF('Patient level info'!A264="","",IF(AND(A264=B264,M264="Achieved",P264="Achieved",AF264&gt;=90,AF264&lt;&gt;"Died same day as arrival"),"Achieved",IF(AND(A264&lt;&gt;B264,AF264&gt;=90,M264="Achieved",P264="Achieved"),"Not directly admitted by this team, but achieved criteria at previous team, and achieved 90% of stay on SU whilst at this team",IF(AF264="ICU/CCU/HDU","Admitted to ICU/CCU/HDU",IF(AF264="Died same day as arrival",AF264,IF(AND(AF264&lt;90,M264="Not achieved",P264="Not achieved"),"Not achieved as not direct to SU within 4h, not seen by a consultant within 14h, and less than 90% of stay on SU",IF(AND(AF264&lt;90,M264="Not achieved",P264="Achieved"),"Not achieved as not direct to SU within 4h and less than 90% of stay on SU",IF(AND(AF264&lt;90,M264="Achieved",P264="Not achieved"),"Not achieved as not seen by a consultant within 14h and less than 90% of stay on SU",IF(AND(AF264&gt;=90,M264="Not achieved",P264="Not achieved"),"Not achieved as not direct to SU within 4h and not seen by a consultant within 14h",IF(AND(AF264&gt;=90,M264="Achieved",P264="Not achieved"),"Not achieved as not seen by a consultant within 14h",IF(AF264&lt;90,"Not achieved as less than 90% of stay on SU","Not achieved as not direct to SU within 4h"))))))))))))))</f>
        <v/>
      </c>
    </row>
    <row r="265" spans="1:33" ht="15" customHeight="1" x14ac:dyDescent="0.25">
      <c r="A265" s="89" t="str">
        <f>IF('Paste Data Here - Export'!A265="","",'Paste Data Here - Export'!A265)</f>
        <v/>
      </c>
      <c r="B265" s="90" t="str">
        <f>IF('Paste Data Here - Export'!B265="","",'Paste Data Here - Export'!B265)</f>
        <v/>
      </c>
      <c r="C265" s="91" t="str">
        <f>IF('Paste Data Here - Export'!AR265="Y",'Paste Data Here - Export'!AS265,IF('Paste Data Here - Export'!C265="","",'Paste Data Here - Export'!BA265))</f>
        <v/>
      </c>
      <c r="D265" s="103" t="str">
        <f>IF(B265="","",IF('Paste Data Here - Export'!A265 ='Paste Data Here - Export'!B265, "Yes", "No"))</f>
        <v/>
      </c>
      <c r="E265" s="103" t="str">
        <f>IF(A265="","",IF(AND('Paste Data Here - Export'!P265="",'Paste Data Here - Export'!Q265&lt;&gt;""),"Yes","No"))</f>
        <v/>
      </c>
      <c r="F265" s="104" t="str">
        <f>IF('Paste Data Here - Export'!A265='Paste Data Here - Export'!B265,C265,IF(W265="No","",IF(E265="Yes","6 Month Transfer",'Paste Data Here - Export'!HP265)))</f>
        <v/>
      </c>
      <c r="G265" s="92" t="str">
        <f>IF(B265="","",IF(OR('Paste Data Here - Export'!KB265="Y",'Paste Data Here - Export'!GE265="Y"),"Yes","No"))</f>
        <v/>
      </c>
      <c r="H265" s="93" t="str">
        <f t="shared" si="47"/>
        <v/>
      </c>
      <c r="I265" s="93" t="str">
        <f t="shared" si="48"/>
        <v/>
      </c>
      <c r="J265" s="93" t="str">
        <f t="shared" si="49"/>
        <v/>
      </c>
      <c r="K265" s="125" t="str">
        <f>IF(OR(C265="",'Paste Data Here - Export'!BD265=""),"",1440*('Paste Data Here - Export'!BD265-C265))</f>
        <v/>
      </c>
      <c r="L265" s="93" t="str">
        <f t="shared" si="50"/>
        <v/>
      </c>
      <c r="M265" s="93" t="str">
        <f>IF(AND(L265="Yes",'Paste Data Here - Export'!BC265="SU",'Paste Data Here - Export'!EJ265&lt;&gt;"Y"),"Achieved",IF('Paste Data Here - Export'!EJ265="Y","Not applicable",(IF(AND('Patient level info'!L265="No",'Paste Data Here - Export'!BC265="SU"),"Not achieved",IF('Paste Data Here - Export'!BC265="ICH","Not applicable",IF(OR('Paste Data Here - Export'!BC265="O",'Paste Data Here - Export'!BC265="MAC"),"Not achieved",""))))))</f>
        <v/>
      </c>
      <c r="N265" s="142" t="str">
        <f>IF(B265="","",IF(OR('Paste Data Here - Export'!GN265="PERS",'Paste Data Here - Export'!GN265="TELEM"),'Paste Data Here - Export'!GK265,IF('Paste Data Here - Export'!GO265="","Not seen in person",'Paste Data Here - Export'!GO265)))</f>
        <v/>
      </c>
      <c r="O265" s="125" t="str">
        <f t="shared" si="51"/>
        <v/>
      </c>
      <c r="P265" s="126" t="str">
        <f t="shared" si="52"/>
        <v/>
      </c>
      <c r="Q265" s="95" t="str">
        <f>IF('Paste Data Here - Export'!CR265=TRUE, "Not imaged",IF('Paste Data Here - Export'!AR265="Y","Inpatient stroke",IF('Paste Data Here - Export'!BA265="","",IF('Paste Data Here - Export'!CR265="TRUE","",1440*('Paste Data Here - Export'!CP265-'Paste Data Here - Export'!BA265)))))</f>
        <v/>
      </c>
      <c r="R265" s="95" t="str">
        <f>IF('Paste Data Here - Export'!CR265=TRUE,"Not imaged",IF(OR(C265="",'Paste Data Here - Export'!CP265=""),"",1440*('Paste Data Here - Export'!CP265-C265)))</f>
        <v/>
      </c>
      <c r="S265" s="93" t="str">
        <f>IF(R265&lt;60.5,"Yes",IF('Paste Data Here - Export'!C265="","","No"))</f>
        <v/>
      </c>
      <c r="T265" s="93" t="str">
        <f t="shared" si="44"/>
        <v/>
      </c>
      <c r="U265" s="94" t="str">
        <f>IF(OR(C265="",'Paste Data Here - Export'!DF265=""),"",1440*('Paste Data Here - Export'!DF265-C265))</f>
        <v/>
      </c>
      <c r="V265" s="96" t="str">
        <f t="shared" si="53"/>
        <v/>
      </c>
      <c r="W265" s="97" t="str">
        <f>IF(B265="","",IF('Paste Data Here - Export'!KI265=TRUE,"Yes",IF('Paste Data Here - Export'!L265="","No","Yes")))</f>
        <v/>
      </c>
      <c r="X265" s="98" t="str">
        <f>IF(E265="Yes","6 Month Transfer",IF(AND(W265="Yes",'Paste Data Here - Export'!KM265="D"),"No",IF('Patient level info'!W265="Yes","Yes","")))</f>
        <v/>
      </c>
      <c r="Y265" s="91" t="str">
        <f t="shared" si="45"/>
        <v/>
      </c>
      <c r="Z265" s="99" t="str">
        <f>IF('Paste Data Here - Export'!KQ265="","",IF('Paste Data Here - Export'!KO265="","",'Paste Data Here - Export'!KN265-'Paste Data Here - Export'!KQ265))</f>
        <v/>
      </c>
      <c r="AA265" s="91" t="str">
        <f>IF(AND(W265="Yes",'Paste Data Here - Export'!KM265="D",'Paste Data Here - Export'!KO265="Y"),'Paste Data Here - Export'!KN265+'Patient level info'!AA$3,IF(AND(W265="Yes",'Paste Data Here - Export'!KM265="D",Z265&lt;0),'Paste Data Here - Export'!KQ265,IF(AND(W265="Yes",'Paste Data Here - Export'!KM265="D"),'Paste Data Here - Export'!KN265,IF(X265="Yes",'Paste Data Here - Export'!KS265,""))))</f>
        <v/>
      </c>
      <c r="AB265" s="100" t="str">
        <f>IF(W265="No","",IF('Paste Data Here - Export'!HS265="","",IF('Paste Data Here - Export'!KO265="Y",'Patient level info'!AA265-'Paste Data Here - Export'!HS265,'Paste Data Here - Export'!KQ265-'Paste Data Here - Export'!HS265)))</f>
        <v/>
      </c>
      <c r="AC265" s="100" t="str">
        <f>IF(E265="Yes","",IF(BPT!C265="Record transferred to this team",AA265-C265-(1/6),""))</f>
        <v/>
      </c>
      <c r="AD265" s="100" t="str">
        <f t="shared" si="46"/>
        <v/>
      </c>
      <c r="AE265" s="100" t="str">
        <f t="shared" si="54"/>
        <v/>
      </c>
      <c r="AF265" s="101" t="str">
        <f>IF(AE265="","",IF(Y265="Died same day","Died same day as arrival",IF(AB265="","Did not stay on SU",IF('Paste Data Here - Export'!HR265="ICH","ICU/CCU/HDU",IF(AB265&gt;AE265,100,100*AB265/AE265)))))</f>
        <v/>
      </c>
      <c r="AG265" s="82" t="str">
        <f>IF(E265="Yes","6 Month Transfer",IF(W265="No","Not locked to discharge/transfer",IF(AF265="Did not stay on SU","Not achieved as did not stay on SU",IF('Patient level info'!A265="","",IF(AND(A265=B265,M265="Achieved",P265="Achieved",AF265&gt;=90,AF265&lt;&gt;"Died same day as arrival"),"Achieved",IF(AND(A265&lt;&gt;B265,AF265&gt;=90,M265="Achieved",P265="Achieved"),"Not directly admitted by this team, but achieved criteria at previous team, and achieved 90% of stay on SU whilst at this team",IF(AF265="ICU/CCU/HDU","Admitted to ICU/CCU/HDU",IF(AF265="Died same day as arrival",AF265,IF(AND(AF265&lt;90,M265="Not achieved",P265="Not achieved"),"Not achieved as not direct to SU within 4h, not seen by a consultant within 14h, and less than 90% of stay on SU",IF(AND(AF265&lt;90,M265="Not achieved",P265="Achieved"),"Not achieved as not direct to SU within 4h and less than 90% of stay on SU",IF(AND(AF265&lt;90,M265="Achieved",P265="Not achieved"),"Not achieved as not seen by a consultant within 14h and less than 90% of stay on SU",IF(AND(AF265&gt;=90,M265="Not achieved",P265="Not achieved"),"Not achieved as not direct to SU within 4h and not seen by a consultant within 14h",IF(AND(AF265&gt;=90,M265="Achieved",P265="Not achieved"),"Not achieved as not seen by a consultant within 14h",IF(AF265&lt;90,"Not achieved as less than 90% of stay on SU","Not achieved as not direct to SU within 4h"))))))))))))))</f>
        <v/>
      </c>
    </row>
    <row r="266" spans="1:33" ht="15" customHeight="1" x14ac:dyDescent="0.25">
      <c r="A266" s="89" t="str">
        <f>IF('Paste Data Here - Export'!A266="","",'Paste Data Here - Export'!A266)</f>
        <v/>
      </c>
      <c r="B266" s="90" t="str">
        <f>IF('Paste Data Here - Export'!B266="","",'Paste Data Here - Export'!B266)</f>
        <v/>
      </c>
      <c r="C266" s="91" t="str">
        <f>IF('Paste Data Here - Export'!AR266="Y",'Paste Data Here - Export'!AS266,IF('Paste Data Here - Export'!C266="","",'Paste Data Here - Export'!BA266))</f>
        <v/>
      </c>
      <c r="D266" s="103" t="str">
        <f>IF(B266="","",IF('Paste Data Here - Export'!A266 ='Paste Data Here - Export'!B266, "Yes", "No"))</f>
        <v/>
      </c>
      <c r="E266" s="103" t="str">
        <f>IF(A266="","",IF(AND('Paste Data Here - Export'!P266="",'Paste Data Here - Export'!Q266&lt;&gt;""),"Yes","No"))</f>
        <v/>
      </c>
      <c r="F266" s="104" t="str">
        <f>IF('Paste Data Here - Export'!A266='Paste Data Here - Export'!B266,C266,IF(W266="No","",IF(E266="Yes","6 Month Transfer",'Paste Data Here - Export'!HP266)))</f>
        <v/>
      </c>
      <c r="G266" s="92" t="str">
        <f>IF(B266="","",IF(OR('Paste Data Here - Export'!KB266="Y",'Paste Data Here - Export'!GE266="Y"),"Yes","No"))</f>
        <v/>
      </c>
      <c r="H266" s="93" t="str">
        <f t="shared" si="47"/>
        <v/>
      </c>
      <c r="I266" s="93" t="str">
        <f t="shared" si="48"/>
        <v/>
      </c>
      <c r="J266" s="93" t="str">
        <f t="shared" si="49"/>
        <v/>
      </c>
      <c r="K266" s="125" t="str">
        <f>IF(OR(C266="",'Paste Data Here - Export'!BD266=""),"",1440*('Paste Data Here - Export'!BD266-C266))</f>
        <v/>
      </c>
      <c r="L266" s="93" t="str">
        <f t="shared" si="50"/>
        <v/>
      </c>
      <c r="M266" s="93" t="str">
        <f>IF(AND(L266="Yes",'Paste Data Here - Export'!BC266="SU",'Paste Data Here - Export'!EJ266&lt;&gt;"Y"),"Achieved",IF('Paste Data Here - Export'!EJ266="Y","Not applicable",(IF(AND('Patient level info'!L266="No",'Paste Data Here - Export'!BC266="SU"),"Not achieved",IF('Paste Data Here - Export'!BC266="ICH","Not applicable",IF(OR('Paste Data Here - Export'!BC266="O",'Paste Data Here - Export'!BC266="MAC"),"Not achieved",""))))))</f>
        <v/>
      </c>
      <c r="N266" s="142" t="str">
        <f>IF(B266="","",IF(OR('Paste Data Here - Export'!GN266="PERS",'Paste Data Here - Export'!GN266="TELEM"),'Paste Data Here - Export'!GK266,IF('Paste Data Here - Export'!GO266="","Not seen in person",'Paste Data Here - Export'!GO266)))</f>
        <v/>
      </c>
      <c r="O266" s="125" t="str">
        <f t="shared" si="51"/>
        <v/>
      </c>
      <c r="P266" s="126" t="str">
        <f t="shared" si="52"/>
        <v/>
      </c>
      <c r="Q266" s="95" t="str">
        <f>IF('Paste Data Here - Export'!CR266=TRUE, "Not imaged",IF('Paste Data Here - Export'!AR266="Y","Inpatient stroke",IF('Paste Data Here - Export'!BA266="","",IF('Paste Data Here - Export'!CR266="TRUE","",1440*('Paste Data Here - Export'!CP266-'Paste Data Here - Export'!BA266)))))</f>
        <v/>
      </c>
      <c r="R266" s="95" t="str">
        <f>IF('Paste Data Here - Export'!CR266=TRUE,"Not imaged",IF(OR(C266="",'Paste Data Here - Export'!CP266=""),"",1440*('Paste Data Here - Export'!CP266-C266)))</f>
        <v/>
      </c>
      <c r="S266" s="93" t="str">
        <f>IF(R266&lt;60.5,"Yes",IF('Paste Data Here - Export'!C266="","","No"))</f>
        <v/>
      </c>
      <c r="T266" s="93" t="str">
        <f t="shared" si="44"/>
        <v/>
      </c>
      <c r="U266" s="94" t="str">
        <f>IF(OR(C266="",'Paste Data Here - Export'!DF266=""),"",1440*('Paste Data Here - Export'!DF266-C266))</f>
        <v/>
      </c>
      <c r="V266" s="96" t="str">
        <f t="shared" si="53"/>
        <v/>
      </c>
      <c r="W266" s="97" t="str">
        <f>IF(B266="","",IF('Paste Data Here - Export'!KI266=TRUE,"Yes",IF('Paste Data Here - Export'!L266="","No","Yes")))</f>
        <v/>
      </c>
      <c r="X266" s="98" t="str">
        <f>IF(E266="Yes","6 Month Transfer",IF(AND(W266="Yes",'Paste Data Here - Export'!KM266="D"),"No",IF('Patient level info'!W266="Yes","Yes","")))</f>
        <v/>
      </c>
      <c r="Y266" s="91" t="str">
        <f t="shared" si="45"/>
        <v/>
      </c>
      <c r="Z266" s="99" t="str">
        <f>IF('Paste Data Here - Export'!KQ266="","",IF('Paste Data Here - Export'!KO266="","",'Paste Data Here - Export'!KN266-'Paste Data Here - Export'!KQ266))</f>
        <v/>
      </c>
      <c r="AA266" s="91" t="str">
        <f>IF(AND(W266="Yes",'Paste Data Here - Export'!KM266="D",'Paste Data Here - Export'!KO266="Y"),'Paste Data Here - Export'!KN266+'Patient level info'!AA$3,IF(AND(W266="Yes",'Paste Data Here - Export'!KM266="D",Z266&lt;0),'Paste Data Here - Export'!KQ266,IF(AND(W266="Yes",'Paste Data Here - Export'!KM266="D"),'Paste Data Here - Export'!KN266,IF(X266="Yes",'Paste Data Here - Export'!KS266,""))))</f>
        <v/>
      </c>
      <c r="AB266" s="100" t="str">
        <f>IF(W266="No","",IF('Paste Data Here - Export'!HS266="","",IF('Paste Data Here - Export'!KO266="Y",'Patient level info'!AA266-'Paste Data Here - Export'!HS266,'Paste Data Here - Export'!KQ266-'Paste Data Here - Export'!HS266)))</f>
        <v/>
      </c>
      <c r="AC266" s="100" t="str">
        <f>IF(E266="Yes","",IF(BPT!C266="Record transferred to this team",AA266-C266-(1/6),""))</f>
        <v/>
      </c>
      <c r="AD266" s="100" t="str">
        <f t="shared" si="46"/>
        <v/>
      </c>
      <c r="AE266" s="100" t="str">
        <f t="shared" si="54"/>
        <v/>
      </c>
      <c r="AF266" s="101" t="str">
        <f>IF(AE266="","",IF(Y266="Died same day","Died same day as arrival",IF(AB266="","Did not stay on SU",IF('Paste Data Here - Export'!HR266="ICH","ICU/CCU/HDU",IF(AB266&gt;AE266,100,100*AB266/AE266)))))</f>
        <v/>
      </c>
      <c r="AG266" s="82" t="str">
        <f>IF(E266="Yes","6 Month Transfer",IF(W266="No","Not locked to discharge/transfer",IF(AF266="Did not stay on SU","Not achieved as did not stay on SU",IF('Patient level info'!A266="","",IF(AND(A266=B266,M266="Achieved",P266="Achieved",AF266&gt;=90,AF266&lt;&gt;"Died same day as arrival"),"Achieved",IF(AND(A266&lt;&gt;B266,AF266&gt;=90,M266="Achieved",P266="Achieved"),"Not directly admitted by this team, but achieved criteria at previous team, and achieved 90% of stay on SU whilst at this team",IF(AF266="ICU/CCU/HDU","Admitted to ICU/CCU/HDU",IF(AF266="Died same day as arrival",AF266,IF(AND(AF266&lt;90,M266="Not achieved",P266="Not achieved"),"Not achieved as not direct to SU within 4h, not seen by a consultant within 14h, and less than 90% of stay on SU",IF(AND(AF266&lt;90,M266="Not achieved",P266="Achieved"),"Not achieved as not direct to SU within 4h and less than 90% of stay on SU",IF(AND(AF266&lt;90,M266="Achieved",P266="Not achieved"),"Not achieved as not seen by a consultant within 14h and less than 90% of stay on SU",IF(AND(AF266&gt;=90,M266="Not achieved",P266="Not achieved"),"Not achieved as not direct to SU within 4h and not seen by a consultant within 14h",IF(AND(AF266&gt;=90,M266="Achieved",P266="Not achieved"),"Not achieved as not seen by a consultant within 14h",IF(AF266&lt;90,"Not achieved as less than 90% of stay on SU","Not achieved as not direct to SU within 4h"))))))))))))))</f>
        <v/>
      </c>
    </row>
    <row r="267" spans="1:33" ht="15" customHeight="1" x14ac:dyDescent="0.25">
      <c r="A267" s="89" t="str">
        <f>IF('Paste Data Here - Export'!A267="","",'Paste Data Here - Export'!A267)</f>
        <v/>
      </c>
      <c r="B267" s="90" t="str">
        <f>IF('Paste Data Here - Export'!B267="","",'Paste Data Here - Export'!B267)</f>
        <v/>
      </c>
      <c r="C267" s="91" t="str">
        <f>IF('Paste Data Here - Export'!AR267="Y",'Paste Data Here - Export'!AS267,IF('Paste Data Here - Export'!C267="","",'Paste Data Here - Export'!BA267))</f>
        <v/>
      </c>
      <c r="D267" s="103" t="str">
        <f>IF(B267="","",IF('Paste Data Here - Export'!A267 ='Paste Data Here - Export'!B267, "Yes", "No"))</f>
        <v/>
      </c>
      <c r="E267" s="103" t="str">
        <f>IF(A267="","",IF(AND('Paste Data Here - Export'!P267="",'Paste Data Here - Export'!Q267&lt;&gt;""),"Yes","No"))</f>
        <v/>
      </c>
      <c r="F267" s="104" t="str">
        <f>IF('Paste Data Here - Export'!A267='Paste Data Here - Export'!B267,C267,IF(W267="No","",IF(E267="Yes","6 Month Transfer",'Paste Data Here - Export'!HP267)))</f>
        <v/>
      </c>
      <c r="G267" s="92" t="str">
        <f>IF(B267="","",IF(OR('Paste Data Here - Export'!KB267="Y",'Paste Data Here - Export'!GE267="Y"),"Yes","No"))</f>
        <v/>
      </c>
      <c r="H267" s="93" t="str">
        <f t="shared" si="47"/>
        <v/>
      </c>
      <c r="I267" s="93" t="str">
        <f t="shared" si="48"/>
        <v/>
      </c>
      <c r="J267" s="93" t="str">
        <f t="shared" si="49"/>
        <v/>
      </c>
      <c r="K267" s="125" t="str">
        <f>IF(OR(C267="",'Paste Data Here - Export'!BD267=""),"",1440*('Paste Data Here - Export'!BD267-C267))</f>
        <v/>
      </c>
      <c r="L267" s="93" t="str">
        <f t="shared" si="50"/>
        <v/>
      </c>
      <c r="M267" s="93" t="str">
        <f>IF(AND(L267="Yes",'Paste Data Here - Export'!BC267="SU",'Paste Data Here - Export'!EJ267&lt;&gt;"Y"),"Achieved",IF('Paste Data Here - Export'!EJ267="Y","Not applicable",(IF(AND('Patient level info'!L267="No",'Paste Data Here - Export'!BC267="SU"),"Not achieved",IF('Paste Data Here - Export'!BC267="ICH","Not applicable",IF(OR('Paste Data Here - Export'!BC267="O",'Paste Data Here - Export'!BC267="MAC"),"Not achieved",""))))))</f>
        <v/>
      </c>
      <c r="N267" s="142" t="str">
        <f>IF(B267="","",IF(OR('Paste Data Here - Export'!GN267="PERS",'Paste Data Here - Export'!GN267="TELEM"),'Paste Data Here - Export'!GK267,IF('Paste Data Here - Export'!GO267="","Not seen in person",'Paste Data Here - Export'!GO267)))</f>
        <v/>
      </c>
      <c r="O267" s="125" t="str">
        <f t="shared" si="51"/>
        <v/>
      </c>
      <c r="P267" s="126" t="str">
        <f t="shared" si="52"/>
        <v/>
      </c>
      <c r="Q267" s="95" t="str">
        <f>IF('Paste Data Here - Export'!CR267=TRUE, "Not imaged",IF('Paste Data Here - Export'!AR267="Y","Inpatient stroke",IF('Paste Data Here - Export'!BA267="","",IF('Paste Data Here - Export'!CR267="TRUE","",1440*('Paste Data Here - Export'!CP267-'Paste Data Here - Export'!BA267)))))</f>
        <v/>
      </c>
      <c r="R267" s="95" t="str">
        <f>IF('Paste Data Here - Export'!CR267=TRUE,"Not imaged",IF(OR(C267="",'Paste Data Here - Export'!CP267=""),"",1440*('Paste Data Here - Export'!CP267-C267)))</f>
        <v/>
      </c>
      <c r="S267" s="93" t="str">
        <f>IF(R267&lt;60.5,"Yes",IF('Paste Data Here - Export'!C267="","","No"))</f>
        <v/>
      </c>
      <c r="T267" s="93" t="str">
        <f t="shared" si="44"/>
        <v/>
      </c>
      <c r="U267" s="94" t="str">
        <f>IF(OR(C267="",'Paste Data Here - Export'!DF267=""),"",1440*('Paste Data Here - Export'!DF267-C267))</f>
        <v/>
      </c>
      <c r="V267" s="96" t="str">
        <f t="shared" si="53"/>
        <v/>
      </c>
      <c r="W267" s="97" t="str">
        <f>IF(B267="","",IF('Paste Data Here - Export'!KI267=TRUE,"Yes",IF('Paste Data Here - Export'!L267="","No","Yes")))</f>
        <v/>
      </c>
      <c r="X267" s="98" t="str">
        <f>IF(E267="Yes","6 Month Transfer",IF(AND(W267="Yes",'Paste Data Here - Export'!KM267="D"),"No",IF('Patient level info'!W267="Yes","Yes","")))</f>
        <v/>
      </c>
      <c r="Y267" s="91" t="str">
        <f t="shared" si="45"/>
        <v/>
      </c>
      <c r="Z267" s="99" t="str">
        <f>IF('Paste Data Here - Export'!KQ267="","",IF('Paste Data Here - Export'!KO267="","",'Paste Data Here - Export'!KN267-'Paste Data Here - Export'!KQ267))</f>
        <v/>
      </c>
      <c r="AA267" s="91" t="str">
        <f>IF(AND(W267="Yes",'Paste Data Here - Export'!KM267="D",'Paste Data Here - Export'!KO267="Y"),'Paste Data Here - Export'!KN267+'Patient level info'!AA$3,IF(AND(W267="Yes",'Paste Data Here - Export'!KM267="D",Z267&lt;0),'Paste Data Here - Export'!KQ267,IF(AND(W267="Yes",'Paste Data Here - Export'!KM267="D"),'Paste Data Here - Export'!KN267,IF(X267="Yes",'Paste Data Here - Export'!KS267,""))))</f>
        <v/>
      </c>
      <c r="AB267" s="100" t="str">
        <f>IF(W267="No","",IF('Paste Data Here - Export'!HS267="","",IF('Paste Data Here - Export'!KO267="Y",'Patient level info'!AA267-'Paste Data Here - Export'!HS267,'Paste Data Here - Export'!KQ267-'Paste Data Here - Export'!HS267)))</f>
        <v/>
      </c>
      <c r="AC267" s="100" t="str">
        <f>IF(E267="Yes","",IF(BPT!C267="Record transferred to this team",AA267-C267-(1/6),""))</f>
        <v/>
      </c>
      <c r="AD267" s="100" t="str">
        <f t="shared" si="46"/>
        <v/>
      </c>
      <c r="AE267" s="100" t="str">
        <f t="shared" si="54"/>
        <v/>
      </c>
      <c r="AF267" s="101" t="str">
        <f>IF(AE267="","",IF(Y267="Died same day","Died same day as arrival",IF(AB267="","Did not stay on SU",IF('Paste Data Here - Export'!HR267="ICH","ICU/CCU/HDU",IF(AB267&gt;AE267,100,100*AB267/AE267)))))</f>
        <v/>
      </c>
      <c r="AG267" s="82" t="str">
        <f>IF(E267="Yes","6 Month Transfer",IF(W267="No","Not locked to discharge/transfer",IF(AF267="Did not stay on SU","Not achieved as did not stay on SU",IF('Patient level info'!A267="","",IF(AND(A267=B267,M267="Achieved",P267="Achieved",AF267&gt;=90,AF267&lt;&gt;"Died same day as arrival"),"Achieved",IF(AND(A267&lt;&gt;B267,AF267&gt;=90,M267="Achieved",P267="Achieved"),"Not directly admitted by this team, but achieved criteria at previous team, and achieved 90% of stay on SU whilst at this team",IF(AF267="ICU/CCU/HDU","Admitted to ICU/CCU/HDU",IF(AF267="Died same day as arrival",AF267,IF(AND(AF267&lt;90,M267="Not achieved",P267="Not achieved"),"Not achieved as not direct to SU within 4h, not seen by a consultant within 14h, and less than 90% of stay on SU",IF(AND(AF267&lt;90,M267="Not achieved",P267="Achieved"),"Not achieved as not direct to SU within 4h and less than 90% of stay on SU",IF(AND(AF267&lt;90,M267="Achieved",P267="Not achieved"),"Not achieved as not seen by a consultant within 14h and less than 90% of stay on SU",IF(AND(AF267&gt;=90,M267="Not achieved",P267="Not achieved"),"Not achieved as not direct to SU within 4h and not seen by a consultant within 14h",IF(AND(AF267&gt;=90,M267="Achieved",P267="Not achieved"),"Not achieved as not seen by a consultant within 14h",IF(AF267&lt;90,"Not achieved as less than 90% of stay on SU","Not achieved as not direct to SU within 4h"))))))))))))))</f>
        <v/>
      </c>
    </row>
    <row r="268" spans="1:33" ht="15" customHeight="1" x14ac:dyDescent="0.25">
      <c r="A268" s="89" t="str">
        <f>IF('Paste Data Here - Export'!A268="","",'Paste Data Here - Export'!A268)</f>
        <v/>
      </c>
      <c r="B268" s="90" t="str">
        <f>IF('Paste Data Here - Export'!B268="","",'Paste Data Here - Export'!B268)</f>
        <v/>
      </c>
      <c r="C268" s="91" t="str">
        <f>IF('Paste Data Here - Export'!AR268="Y",'Paste Data Here - Export'!AS268,IF('Paste Data Here - Export'!C268="","",'Paste Data Here - Export'!BA268))</f>
        <v/>
      </c>
      <c r="D268" s="103" t="str">
        <f>IF(B268="","",IF('Paste Data Here - Export'!A268 ='Paste Data Here - Export'!B268, "Yes", "No"))</f>
        <v/>
      </c>
      <c r="E268" s="103" t="str">
        <f>IF(A268="","",IF(AND('Paste Data Here - Export'!P268="",'Paste Data Here - Export'!Q268&lt;&gt;""),"Yes","No"))</f>
        <v/>
      </c>
      <c r="F268" s="104" t="str">
        <f>IF('Paste Data Here - Export'!A268='Paste Data Here - Export'!B268,C268,IF(W268="No","",IF(E268="Yes","6 Month Transfer",'Paste Data Here - Export'!HP268)))</f>
        <v/>
      </c>
      <c r="G268" s="92" t="str">
        <f>IF(B268="","",IF(OR('Paste Data Here - Export'!KB268="Y",'Paste Data Here - Export'!GE268="Y"),"Yes","No"))</f>
        <v/>
      </c>
      <c r="H268" s="93" t="str">
        <f t="shared" si="47"/>
        <v/>
      </c>
      <c r="I268" s="93" t="str">
        <f t="shared" si="48"/>
        <v/>
      </c>
      <c r="J268" s="93" t="str">
        <f t="shared" si="49"/>
        <v/>
      </c>
      <c r="K268" s="125" t="str">
        <f>IF(OR(C268="",'Paste Data Here - Export'!BD268=""),"",1440*('Paste Data Here - Export'!BD268-C268))</f>
        <v/>
      </c>
      <c r="L268" s="93" t="str">
        <f t="shared" si="50"/>
        <v/>
      </c>
      <c r="M268" s="93" t="str">
        <f>IF(AND(L268="Yes",'Paste Data Here - Export'!BC268="SU",'Paste Data Here - Export'!EJ268&lt;&gt;"Y"),"Achieved",IF('Paste Data Here - Export'!EJ268="Y","Not applicable",(IF(AND('Patient level info'!L268="No",'Paste Data Here - Export'!BC268="SU"),"Not achieved",IF('Paste Data Here - Export'!BC268="ICH","Not applicable",IF(OR('Paste Data Here - Export'!BC268="O",'Paste Data Here - Export'!BC268="MAC"),"Not achieved",""))))))</f>
        <v/>
      </c>
      <c r="N268" s="142" t="str">
        <f>IF(B268="","",IF(OR('Paste Data Here - Export'!GN268="PERS",'Paste Data Here - Export'!GN268="TELEM"),'Paste Data Here - Export'!GK268,IF('Paste Data Here - Export'!GO268="","Not seen in person",'Paste Data Here - Export'!GO268)))</f>
        <v/>
      </c>
      <c r="O268" s="125" t="str">
        <f t="shared" si="51"/>
        <v/>
      </c>
      <c r="P268" s="126" t="str">
        <f t="shared" si="52"/>
        <v/>
      </c>
      <c r="Q268" s="95" t="str">
        <f>IF('Paste Data Here - Export'!CR268=TRUE, "Not imaged",IF('Paste Data Here - Export'!AR268="Y","Inpatient stroke",IF('Paste Data Here - Export'!BA268="","",IF('Paste Data Here - Export'!CR268="TRUE","",1440*('Paste Data Here - Export'!CP268-'Paste Data Here - Export'!BA268)))))</f>
        <v/>
      </c>
      <c r="R268" s="95" t="str">
        <f>IF('Paste Data Here - Export'!CR268=TRUE,"Not imaged",IF(OR(C268="",'Paste Data Here - Export'!CP268=""),"",1440*('Paste Data Here - Export'!CP268-C268)))</f>
        <v/>
      </c>
      <c r="S268" s="93" t="str">
        <f>IF(R268&lt;60.5,"Yes",IF('Paste Data Here - Export'!C268="","","No"))</f>
        <v/>
      </c>
      <c r="T268" s="93" t="str">
        <f t="shared" si="44"/>
        <v/>
      </c>
      <c r="U268" s="94" t="str">
        <f>IF(OR(C268="",'Paste Data Here - Export'!DF268=""),"",1440*('Paste Data Here - Export'!DF268-C268))</f>
        <v/>
      </c>
      <c r="V268" s="96" t="str">
        <f t="shared" si="53"/>
        <v/>
      </c>
      <c r="W268" s="97" t="str">
        <f>IF(B268="","",IF('Paste Data Here - Export'!KI268=TRUE,"Yes",IF('Paste Data Here - Export'!L268="","No","Yes")))</f>
        <v/>
      </c>
      <c r="X268" s="98" t="str">
        <f>IF(E268="Yes","6 Month Transfer",IF(AND(W268="Yes",'Paste Data Here - Export'!KM268="D"),"No",IF('Patient level info'!W268="Yes","Yes","")))</f>
        <v/>
      </c>
      <c r="Y268" s="91" t="str">
        <f t="shared" si="45"/>
        <v/>
      </c>
      <c r="Z268" s="99" t="str">
        <f>IF('Paste Data Here - Export'!KQ268="","",IF('Paste Data Here - Export'!KO268="","",'Paste Data Here - Export'!KN268-'Paste Data Here - Export'!KQ268))</f>
        <v/>
      </c>
      <c r="AA268" s="91" t="str">
        <f>IF(AND(W268="Yes",'Paste Data Here - Export'!KM268="D",'Paste Data Here - Export'!KO268="Y"),'Paste Data Here - Export'!KN268+'Patient level info'!AA$3,IF(AND(W268="Yes",'Paste Data Here - Export'!KM268="D",Z268&lt;0),'Paste Data Here - Export'!KQ268,IF(AND(W268="Yes",'Paste Data Here - Export'!KM268="D"),'Paste Data Here - Export'!KN268,IF(X268="Yes",'Paste Data Here - Export'!KS268,""))))</f>
        <v/>
      </c>
      <c r="AB268" s="100" t="str">
        <f>IF(W268="No","",IF('Paste Data Here - Export'!HS268="","",IF('Paste Data Here - Export'!KO268="Y",'Patient level info'!AA268-'Paste Data Here - Export'!HS268,'Paste Data Here - Export'!KQ268-'Paste Data Here - Export'!HS268)))</f>
        <v/>
      </c>
      <c r="AC268" s="100" t="str">
        <f>IF(E268="Yes","",IF(BPT!C268="Record transferred to this team",AA268-C268-(1/6),""))</f>
        <v/>
      </c>
      <c r="AD268" s="100" t="str">
        <f t="shared" si="46"/>
        <v/>
      </c>
      <c r="AE268" s="100" t="str">
        <f t="shared" si="54"/>
        <v/>
      </c>
      <c r="AF268" s="101" t="str">
        <f>IF(AE268="","",IF(Y268="Died same day","Died same day as arrival",IF(AB268="","Did not stay on SU",IF('Paste Data Here - Export'!HR268="ICH","ICU/CCU/HDU",IF(AB268&gt;AE268,100,100*AB268/AE268)))))</f>
        <v/>
      </c>
      <c r="AG268" s="82" t="str">
        <f>IF(E268="Yes","6 Month Transfer",IF(W268="No","Not locked to discharge/transfer",IF(AF268="Did not stay on SU","Not achieved as did not stay on SU",IF('Patient level info'!A268="","",IF(AND(A268=B268,M268="Achieved",P268="Achieved",AF268&gt;=90,AF268&lt;&gt;"Died same day as arrival"),"Achieved",IF(AND(A268&lt;&gt;B268,AF268&gt;=90,M268="Achieved",P268="Achieved"),"Not directly admitted by this team, but achieved criteria at previous team, and achieved 90% of stay on SU whilst at this team",IF(AF268="ICU/CCU/HDU","Admitted to ICU/CCU/HDU",IF(AF268="Died same day as arrival",AF268,IF(AND(AF268&lt;90,M268="Not achieved",P268="Not achieved"),"Not achieved as not direct to SU within 4h, not seen by a consultant within 14h, and less than 90% of stay on SU",IF(AND(AF268&lt;90,M268="Not achieved",P268="Achieved"),"Not achieved as not direct to SU within 4h and less than 90% of stay on SU",IF(AND(AF268&lt;90,M268="Achieved",P268="Not achieved"),"Not achieved as not seen by a consultant within 14h and less than 90% of stay on SU",IF(AND(AF268&gt;=90,M268="Not achieved",P268="Not achieved"),"Not achieved as not direct to SU within 4h and not seen by a consultant within 14h",IF(AND(AF268&gt;=90,M268="Achieved",P268="Not achieved"),"Not achieved as not seen by a consultant within 14h",IF(AF268&lt;90,"Not achieved as less than 90% of stay on SU","Not achieved as not direct to SU within 4h"))))))))))))))</f>
        <v/>
      </c>
    </row>
    <row r="269" spans="1:33" ht="15" customHeight="1" x14ac:dyDescent="0.25">
      <c r="A269" s="89" t="str">
        <f>IF('Paste Data Here - Export'!A269="","",'Paste Data Here - Export'!A269)</f>
        <v/>
      </c>
      <c r="B269" s="90" t="str">
        <f>IF('Paste Data Here - Export'!B269="","",'Paste Data Here - Export'!B269)</f>
        <v/>
      </c>
      <c r="C269" s="91" t="str">
        <f>IF('Paste Data Here - Export'!AR269="Y",'Paste Data Here - Export'!AS269,IF('Paste Data Here - Export'!C269="","",'Paste Data Here - Export'!BA269))</f>
        <v/>
      </c>
      <c r="D269" s="103" t="str">
        <f>IF(B269="","",IF('Paste Data Here - Export'!A269 ='Paste Data Here - Export'!B269, "Yes", "No"))</f>
        <v/>
      </c>
      <c r="E269" s="103" t="str">
        <f>IF(A269="","",IF(AND('Paste Data Here - Export'!P269="",'Paste Data Here - Export'!Q269&lt;&gt;""),"Yes","No"))</f>
        <v/>
      </c>
      <c r="F269" s="104" t="str">
        <f>IF('Paste Data Here - Export'!A269='Paste Data Here - Export'!B269,C269,IF(W269="No","",IF(E269="Yes","6 Month Transfer",'Paste Data Here - Export'!HP269)))</f>
        <v/>
      </c>
      <c r="G269" s="92" t="str">
        <f>IF(B269="","",IF(OR('Paste Data Here - Export'!KB269="Y",'Paste Data Here - Export'!GE269="Y"),"Yes","No"))</f>
        <v/>
      </c>
      <c r="H269" s="93" t="str">
        <f t="shared" si="47"/>
        <v/>
      </c>
      <c r="I269" s="93" t="str">
        <f t="shared" si="48"/>
        <v/>
      </c>
      <c r="J269" s="93" t="str">
        <f t="shared" si="49"/>
        <v/>
      </c>
      <c r="K269" s="125" t="str">
        <f>IF(OR(C269="",'Paste Data Here - Export'!BD269=""),"",1440*('Paste Data Here - Export'!BD269-C269))</f>
        <v/>
      </c>
      <c r="L269" s="93" t="str">
        <f t="shared" si="50"/>
        <v/>
      </c>
      <c r="M269" s="93" t="str">
        <f>IF(AND(L269="Yes",'Paste Data Here - Export'!BC269="SU",'Paste Data Here - Export'!EJ269&lt;&gt;"Y"),"Achieved",IF('Paste Data Here - Export'!EJ269="Y","Not applicable",(IF(AND('Patient level info'!L269="No",'Paste Data Here - Export'!BC269="SU"),"Not achieved",IF('Paste Data Here - Export'!BC269="ICH","Not applicable",IF(OR('Paste Data Here - Export'!BC269="O",'Paste Data Here - Export'!BC269="MAC"),"Not achieved",""))))))</f>
        <v/>
      </c>
      <c r="N269" s="142" t="str">
        <f>IF(B269="","",IF(OR('Paste Data Here - Export'!GN269="PERS",'Paste Data Here - Export'!GN269="TELEM"),'Paste Data Here - Export'!GK269,IF('Paste Data Here - Export'!GO269="","Not seen in person",'Paste Data Here - Export'!GO269)))</f>
        <v/>
      </c>
      <c r="O269" s="125" t="str">
        <f t="shared" si="51"/>
        <v/>
      </c>
      <c r="P269" s="126" t="str">
        <f t="shared" si="52"/>
        <v/>
      </c>
      <c r="Q269" s="95" t="str">
        <f>IF('Paste Data Here - Export'!CR269=TRUE, "Not imaged",IF('Paste Data Here - Export'!AR269="Y","Inpatient stroke",IF('Paste Data Here - Export'!BA269="","",IF('Paste Data Here - Export'!CR269="TRUE","",1440*('Paste Data Here - Export'!CP269-'Paste Data Here - Export'!BA269)))))</f>
        <v/>
      </c>
      <c r="R269" s="95" t="str">
        <f>IF('Paste Data Here - Export'!CR269=TRUE,"Not imaged",IF(OR(C269="",'Paste Data Here - Export'!CP269=""),"",1440*('Paste Data Here - Export'!CP269-C269)))</f>
        <v/>
      </c>
      <c r="S269" s="93" t="str">
        <f>IF(R269&lt;60.5,"Yes",IF('Paste Data Here - Export'!C269="","","No"))</f>
        <v/>
      </c>
      <c r="T269" s="93" t="str">
        <f t="shared" si="44"/>
        <v/>
      </c>
      <c r="U269" s="94" t="str">
        <f>IF(OR(C269="",'Paste Data Here - Export'!DF269=""),"",1440*('Paste Data Here - Export'!DF269-C269))</f>
        <v/>
      </c>
      <c r="V269" s="96" t="str">
        <f t="shared" si="53"/>
        <v/>
      </c>
      <c r="W269" s="97" t="str">
        <f>IF(B269="","",IF('Paste Data Here - Export'!KI269=TRUE,"Yes",IF('Paste Data Here - Export'!L269="","No","Yes")))</f>
        <v/>
      </c>
      <c r="X269" s="98" t="str">
        <f>IF(E269="Yes","6 Month Transfer",IF(AND(W269="Yes",'Paste Data Here - Export'!KM269="D"),"No",IF('Patient level info'!W269="Yes","Yes","")))</f>
        <v/>
      </c>
      <c r="Y269" s="91" t="str">
        <f t="shared" si="45"/>
        <v/>
      </c>
      <c r="Z269" s="99" t="str">
        <f>IF('Paste Data Here - Export'!KQ269="","",IF('Paste Data Here - Export'!KO269="","",'Paste Data Here - Export'!KN269-'Paste Data Here - Export'!KQ269))</f>
        <v/>
      </c>
      <c r="AA269" s="91" t="str">
        <f>IF(AND(W269="Yes",'Paste Data Here - Export'!KM269="D",'Paste Data Here - Export'!KO269="Y"),'Paste Data Here - Export'!KN269+'Patient level info'!AA$3,IF(AND(W269="Yes",'Paste Data Here - Export'!KM269="D",Z269&lt;0),'Paste Data Here - Export'!KQ269,IF(AND(W269="Yes",'Paste Data Here - Export'!KM269="D"),'Paste Data Here - Export'!KN269,IF(X269="Yes",'Paste Data Here - Export'!KS269,""))))</f>
        <v/>
      </c>
      <c r="AB269" s="100" t="str">
        <f>IF(W269="No","",IF('Paste Data Here - Export'!HS269="","",IF('Paste Data Here - Export'!KO269="Y",'Patient level info'!AA269-'Paste Data Here - Export'!HS269,'Paste Data Here - Export'!KQ269-'Paste Data Here - Export'!HS269)))</f>
        <v/>
      </c>
      <c r="AC269" s="100" t="str">
        <f>IF(E269="Yes","",IF(BPT!C269="Record transferred to this team",AA269-C269-(1/6),""))</f>
        <v/>
      </c>
      <c r="AD269" s="100" t="str">
        <f t="shared" si="46"/>
        <v/>
      </c>
      <c r="AE269" s="100" t="str">
        <f t="shared" si="54"/>
        <v/>
      </c>
      <c r="AF269" s="101" t="str">
        <f>IF(AE269="","",IF(Y269="Died same day","Died same day as arrival",IF(AB269="","Did not stay on SU",IF('Paste Data Here - Export'!HR269="ICH","ICU/CCU/HDU",IF(AB269&gt;AE269,100,100*AB269/AE269)))))</f>
        <v/>
      </c>
      <c r="AG269" s="82" t="str">
        <f>IF(E269="Yes","6 Month Transfer",IF(W269="No","Not locked to discharge/transfer",IF(AF269="Did not stay on SU","Not achieved as did not stay on SU",IF('Patient level info'!A269="","",IF(AND(A269=B269,M269="Achieved",P269="Achieved",AF269&gt;=90,AF269&lt;&gt;"Died same day as arrival"),"Achieved",IF(AND(A269&lt;&gt;B269,AF269&gt;=90,M269="Achieved",P269="Achieved"),"Not directly admitted by this team, but achieved criteria at previous team, and achieved 90% of stay on SU whilst at this team",IF(AF269="ICU/CCU/HDU","Admitted to ICU/CCU/HDU",IF(AF269="Died same day as arrival",AF269,IF(AND(AF269&lt;90,M269="Not achieved",P269="Not achieved"),"Not achieved as not direct to SU within 4h, not seen by a consultant within 14h, and less than 90% of stay on SU",IF(AND(AF269&lt;90,M269="Not achieved",P269="Achieved"),"Not achieved as not direct to SU within 4h and less than 90% of stay on SU",IF(AND(AF269&lt;90,M269="Achieved",P269="Not achieved"),"Not achieved as not seen by a consultant within 14h and less than 90% of stay on SU",IF(AND(AF269&gt;=90,M269="Not achieved",P269="Not achieved"),"Not achieved as not direct to SU within 4h and not seen by a consultant within 14h",IF(AND(AF269&gt;=90,M269="Achieved",P269="Not achieved"),"Not achieved as not seen by a consultant within 14h",IF(AF269&lt;90,"Not achieved as less than 90% of stay on SU","Not achieved as not direct to SU within 4h"))))))))))))))</f>
        <v/>
      </c>
    </row>
    <row r="270" spans="1:33" ht="15" customHeight="1" x14ac:dyDescent="0.25">
      <c r="A270" s="89" t="str">
        <f>IF('Paste Data Here - Export'!A270="","",'Paste Data Here - Export'!A270)</f>
        <v/>
      </c>
      <c r="B270" s="90" t="str">
        <f>IF('Paste Data Here - Export'!B270="","",'Paste Data Here - Export'!B270)</f>
        <v/>
      </c>
      <c r="C270" s="91" t="str">
        <f>IF('Paste Data Here - Export'!AR270="Y",'Paste Data Here - Export'!AS270,IF('Paste Data Here - Export'!C270="","",'Paste Data Here - Export'!BA270))</f>
        <v/>
      </c>
      <c r="D270" s="103" t="str">
        <f>IF(B270="","",IF('Paste Data Here - Export'!A270 ='Paste Data Here - Export'!B270, "Yes", "No"))</f>
        <v/>
      </c>
      <c r="E270" s="103" t="str">
        <f>IF(A270="","",IF(AND('Paste Data Here - Export'!P270="",'Paste Data Here - Export'!Q270&lt;&gt;""),"Yes","No"))</f>
        <v/>
      </c>
      <c r="F270" s="104" t="str">
        <f>IF('Paste Data Here - Export'!A270='Paste Data Here - Export'!B270,C270,IF(W270="No","",IF(E270="Yes","6 Month Transfer",'Paste Data Here - Export'!HP270)))</f>
        <v/>
      </c>
      <c r="G270" s="92" t="str">
        <f>IF(B270="","",IF(OR('Paste Data Here - Export'!KB270="Y",'Paste Data Here - Export'!GE270="Y"),"Yes","No"))</f>
        <v/>
      </c>
      <c r="H270" s="93" t="str">
        <f t="shared" si="47"/>
        <v/>
      </c>
      <c r="I270" s="93" t="str">
        <f t="shared" si="48"/>
        <v/>
      </c>
      <c r="J270" s="93" t="str">
        <f t="shared" si="49"/>
        <v/>
      </c>
      <c r="K270" s="125" t="str">
        <f>IF(OR(C270="",'Paste Data Here - Export'!BD270=""),"",1440*('Paste Data Here - Export'!BD270-C270))</f>
        <v/>
      </c>
      <c r="L270" s="93" t="str">
        <f t="shared" si="50"/>
        <v/>
      </c>
      <c r="M270" s="93" t="str">
        <f>IF(AND(L270="Yes",'Paste Data Here - Export'!BC270="SU",'Paste Data Here - Export'!EJ270&lt;&gt;"Y"),"Achieved",IF('Paste Data Here - Export'!EJ270="Y","Not applicable",(IF(AND('Patient level info'!L270="No",'Paste Data Here - Export'!BC270="SU"),"Not achieved",IF('Paste Data Here - Export'!BC270="ICH","Not applicable",IF(OR('Paste Data Here - Export'!BC270="O",'Paste Data Here - Export'!BC270="MAC"),"Not achieved",""))))))</f>
        <v/>
      </c>
      <c r="N270" s="142" t="str">
        <f>IF(B270="","",IF(OR('Paste Data Here - Export'!GN270="PERS",'Paste Data Here - Export'!GN270="TELEM"),'Paste Data Here - Export'!GK270,IF('Paste Data Here - Export'!GO270="","Not seen in person",'Paste Data Here - Export'!GO270)))</f>
        <v/>
      </c>
      <c r="O270" s="125" t="str">
        <f t="shared" si="51"/>
        <v/>
      </c>
      <c r="P270" s="126" t="str">
        <f t="shared" si="52"/>
        <v/>
      </c>
      <c r="Q270" s="95" t="str">
        <f>IF('Paste Data Here - Export'!CR270=TRUE, "Not imaged",IF('Paste Data Here - Export'!AR270="Y","Inpatient stroke",IF('Paste Data Here - Export'!BA270="","",IF('Paste Data Here - Export'!CR270="TRUE","",1440*('Paste Data Here - Export'!CP270-'Paste Data Here - Export'!BA270)))))</f>
        <v/>
      </c>
      <c r="R270" s="95" t="str">
        <f>IF('Paste Data Here - Export'!CR270=TRUE,"Not imaged",IF(OR(C270="",'Paste Data Here - Export'!CP270=""),"",1440*('Paste Data Here - Export'!CP270-C270)))</f>
        <v/>
      </c>
      <c r="S270" s="93" t="str">
        <f>IF(R270&lt;60.5,"Yes",IF('Paste Data Here - Export'!C270="","","No"))</f>
        <v/>
      </c>
      <c r="T270" s="93" t="str">
        <f t="shared" si="44"/>
        <v/>
      </c>
      <c r="U270" s="94" t="str">
        <f>IF(OR(C270="",'Paste Data Here - Export'!DF270=""),"",1440*('Paste Data Here - Export'!DF270-C270))</f>
        <v/>
      </c>
      <c r="V270" s="96" t="str">
        <f t="shared" si="53"/>
        <v/>
      </c>
      <c r="W270" s="97" t="str">
        <f>IF(B270="","",IF('Paste Data Here - Export'!KI270=TRUE,"Yes",IF('Paste Data Here - Export'!L270="","No","Yes")))</f>
        <v/>
      </c>
      <c r="X270" s="98" t="str">
        <f>IF(E270="Yes","6 Month Transfer",IF(AND(W270="Yes",'Paste Data Here - Export'!KM270="D"),"No",IF('Patient level info'!W270="Yes","Yes","")))</f>
        <v/>
      </c>
      <c r="Y270" s="91" t="str">
        <f t="shared" si="45"/>
        <v/>
      </c>
      <c r="Z270" s="99" t="str">
        <f>IF('Paste Data Here - Export'!KQ270="","",IF('Paste Data Here - Export'!KO270="","",'Paste Data Here - Export'!KN270-'Paste Data Here - Export'!KQ270))</f>
        <v/>
      </c>
      <c r="AA270" s="91" t="str">
        <f>IF(AND(W270="Yes",'Paste Data Here - Export'!KM270="D",'Paste Data Here - Export'!KO270="Y"),'Paste Data Here - Export'!KN270+'Patient level info'!AA$3,IF(AND(W270="Yes",'Paste Data Here - Export'!KM270="D",Z270&lt;0),'Paste Data Here - Export'!KQ270,IF(AND(W270="Yes",'Paste Data Here - Export'!KM270="D"),'Paste Data Here - Export'!KN270,IF(X270="Yes",'Paste Data Here - Export'!KS270,""))))</f>
        <v/>
      </c>
      <c r="AB270" s="100" t="str">
        <f>IF(W270="No","",IF('Paste Data Here - Export'!HS270="","",IF('Paste Data Here - Export'!KO270="Y",'Patient level info'!AA270-'Paste Data Here - Export'!HS270,'Paste Data Here - Export'!KQ270-'Paste Data Here - Export'!HS270)))</f>
        <v/>
      </c>
      <c r="AC270" s="100" t="str">
        <f>IF(E270="Yes","",IF(BPT!C270="Record transferred to this team",AA270-C270-(1/6),""))</f>
        <v/>
      </c>
      <c r="AD270" s="100" t="str">
        <f t="shared" si="46"/>
        <v/>
      </c>
      <c r="AE270" s="100" t="str">
        <f t="shared" si="54"/>
        <v/>
      </c>
      <c r="AF270" s="101" t="str">
        <f>IF(AE270="","",IF(Y270="Died same day","Died same day as arrival",IF(AB270="","Did not stay on SU",IF('Paste Data Here - Export'!HR270="ICH","ICU/CCU/HDU",IF(AB270&gt;AE270,100,100*AB270/AE270)))))</f>
        <v/>
      </c>
      <c r="AG270" s="82" t="str">
        <f>IF(E270="Yes","6 Month Transfer",IF(W270="No","Not locked to discharge/transfer",IF(AF270="Did not stay on SU","Not achieved as did not stay on SU",IF('Patient level info'!A270="","",IF(AND(A270=B270,M270="Achieved",P270="Achieved",AF270&gt;=90,AF270&lt;&gt;"Died same day as arrival"),"Achieved",IF(AND(A270&lt;&gt;B270,AF270&gt;=90,M270="Achieved",P270="Achieved"),"Not directly admitted by this team, but achieved criteria at previous team, and achieved 90% of stay on SU whilst at this team",IF(AF270="ICU/CCU/HDU","Admitted to ICU/CCU/HDU",IF(AF270="Died same day as arrival",AF270,IF(AND(AF270&lt;90,M270="Not achieved",P270="Not achieved"),"Not achieved as not direct to SU within 4h, not seen by a consultant within 14h, and less than 90% of stay on SU",IF(AND(AF270&lt;90,M270="Not achieved",P270="Achieved"),"Not achieved as not direct to SU within 4h and less than 90% of stay on SU",IF(AND(AF270&lt;90,M270="Achieved",P270="Not achieved"),"Not achieved as not seen by a consultant within 14h and less than 90% of stay on SU",IF(AND(AF270&gt;=90,M270="Not achieved",P270="Not achieved"),"Not achieved as not direct to SU within 4h and not seen by a consultant within 14h",IF(AND(AF270&gt;=90,M270="Achieved",P270="Not achieved"),"Not achieved as not seen by a consultant within 14h",IF(AF270&lt;90,"Not achieved as less than 90% of stay on SU","Not achieved as not direct to SU within 4h"))))))))))))))</f>
        <v/>
      </c>
    </row>
    <row r="271" spans="1:33" ht="15" customHeight="1" x14ac:dyDescent="0.25">
      <c r="A271" s="89" t="str">
        <f>IF('Paste Data Here - Export'!A271="","",'Paste Data Here - Export'!A271)</f>
        <v/>
      </c>
      <c r="B271" s="90" t="str">
        <f>IF('Paste Data Here - Export'!B271="","",'Paste Data Here - Export'!B271)</f>
        <v/>
      </c>
      <c r="C271" s="91" t="str">
        <f>IF('Paste Data Here - Export'!AR271="Y",'Paste Data Here - Export'!AS271,IF('Paste Data Here - Export'!C271="","",'Paste Data Here - Export'!BA271))</f>
        <v/>
      </c>
      <c r="D271" s="103" t="str">
        <f>IF(B271="","",IF('Paste Data Here - Export'!A271 ='Paste Data Here - Export'!B271, "Yes", "No"))</f>
        <v/>
      </c>
      <c r="E271" s="103" t="str">
        <f>IF(A271="","",IF(AND('Paste Data Here - Export'!P271="",'Paste Data Here - Export'!Q271&lt;&gt;""),"Yes","No"))</f>
        <v/>
      </c>
      <c r="F271" s="104" t="str">
        <f>IF('Paste Data Here - Export'!A271='Paste Data Here - Export'!B271,C271,IF(W271="No","",IF(E271="Yes","6 Month Transfer",'Paste Data Here - Export'!HP271)))</f>
        <v/>
      </c>
      <c r="G271" s="92" t="str">
        <f>IF(B271="","",IF(OR('Paste Data Here - Export'!KB271="Y",'Paste Data Here - Export'!GE271="Y"),"Yes","No"))</f>
        <v/>
      </c>
      <c r="H271" s="93" t="str">
        <f t="shared" si="47"/>
        <v/>
      </c>
      <c r="I271" s="93" t="str">
        <f t="shared" si="48"/>
        <v/>
      </c>
      <c r="J271" s="93" t="str">
        <f t="shared" si="49"/>
        <v/>
      </c>
      <c r="K271" s="125" t="str">
        <f>IF(OR(C271="",'Paste Data Here - Export'!BD271=""),"",1440*('Paste Data Here - Export'!BD271-C271))</f>
        <v/>
      </c>
      <c r="L271" s="93" t="str">
        <f t="shared" si="50"/>
        <v/>
      </c>
      <c r="M271" s="93" t="str">
        <f>IF(AND(L271="Yes",'Paste Data Here - Export'!BC271="SU",'Paste Data Here - Export'!EJ271&lt;&gt;"Y"),"Achieved",IF('Paste Data Here - Export'!EJ271="Y","Not applicable",(IF(AND('Patient level info'!L271="No",'Paste Data Here - Export'!BC271="SU"),"Not achieved",IF('Paste Data Here - Export'!BC271="ICH","Not applicable",IF(OR('Paste Data Here - Export'!BC271="O",'Paste Data Here - Export'!BC271="MAC"),"Not achieved",""))))))</f>
        <v/>
      </c>
      <c r="N271" s="142" t="str">
        <f>IF(B271="","",IF(OR('Paste Data Here - Export'!GN271="PERS",'Paste Data Here - Export'!GN271="TELEM"),'Paste Data Here - Export'!GK271,IF('Paste Data Here - Export'!GO271="","Not seen in person",'Paste Data Here - Export'!GO271)))</f>
        <v/>
      </c>
      <c r="O271" s="125" t="str">
        <f t="shared" si="51"/>
        <v/>
      </c>
      <c r="P271" s="126" t="str">
        <f t="shared" si="52"/>
        <v/>
      </c>
      <c r="Q271" s="95" t="str">
        <f>IF('Paste Data Here - Export'!CR271=TRUE, "Not imaged",IF('Paste Data Here - Export'!AR271="Y","Inpatient stroke",IF('Paste Data Here - Export'!BA271="","",IF('Paste Data Here - Export'!CR271="TRUE","",1440*('Paste Data Here - Export'!CP271-'Paste Data Here - Export'!BA271)))))</f>
        <v/>
      </c>
      <c r="R271" s="95" t="str">
        <f>IF('Paste Data Here - Export'!CR271=TRUE,"Not imaged",IF(OR(C271="",'Paste Data Here - Export'!CP271=""),"",1440*('Paste Data Here - Export'!CP271-C271)))</f>
        <v/>
      </c>
      <c r="S271" s="93" t="str">
        <f>IF(R271&lt;60.5,"Yes",IF('Paste Data Here - Export'!C271="","","No"))</f>
        <v/>
      </c>
      <c r="T271" s="93" t="str">
        <f t="shared" si="44"/>
        <v/>
      </c>
      <c r="U271" s="94" t="str">
        <f>IF(OR(C271="",'Paste Data Here - Export'!DF271=""),"",1440*('Paste Data Here - Export'!DF271-C271))</f>
        <v/>
      </c>
      <c r="V271" s="96" t="str">
        <f t="shared" si="53"/>
        <v/>
      </c>
      <c r="W271" s="97" t="str">
        <f>IF(B271="","",IF('Paste Data Here - Export'!KI271=TRUE,"Yes",IF('Paste Data Here - Export'!L271="","No","Yes")))</f>
        <v/>
      </c>
      <c r="X271" s="98" t="str">
        <f>IF(E271="Yes","6 Month Transfer",IF(AND(W271="Yes",'Paste Data Here - Export'!KM271="D"),"No",IF('Patient level info'!W271="Yes","Yes","")))</f>
        <v/>
      </c>
      <c r="Y271" s="91" t="str">
        <f t="shared" si="45"/>
        <v/>
      </c>
      <c r="Z271" s="99" t="str">
        <f>IF('Paste Data Here - Export'!KQ271="","",IF('Paste Data Here - Export'!KO271="","",'Paste Data Here - Export'!KN271-'Paste Data Here - Export'!KQ271))</f>
        <v/>
      </c>
      <c r="AA271" s="91" t="str">
        <f>IF(AND(W271="Yes",'Paste Data Here - Export'!KM271="D",'Paste Data Here - Export'!KO271="Y"),'Paste Data Here - Export'!KN271+'Patient level info'!AA$3,IF(AND(W271="Yes",'Paste Data Here - Export'!KM271="D",Z271&lt;0),'Paste Data Here - Export'!KQ271,IF(AND(W271="Yes",'Paste Data Here - Export'!KM271="D"),'Paste Data Here - Export'!KN271,IF(X271="Yes",'Paste Data Here - Export'!KS271,""))))</f>
        <v/>
      </c>
      <c r="AB271" s="100" t="str">
        <f>IF(W271="No","",IF('Paste Data Here - Export'!HS271="","",IF('Paste Data Here - Export'!KO271="Y",'Patient level info'!AA271-'Paste Data Here - Export'!HS271,'Paste Data Here - Export'!KQ271-'Paste Data Here - Export'!HS271)))</f>
        <v/>
      </c>
      <c r="AC271" s="100" t="str">
        <f>IF(E271="Yes","",IF(BPT!C271="Record transferred to this team",AA271-C271-(1/6),""))</f>
        <v/>
      </c>
      <c r="AD271" s="100" t="str">
        <f t="shared" si="46"/>
        <v/>
      </c>
      <c r="AE271" s="100" t="str">
        <f t="shared" si="54"/>
        <v/>
      </c>
      <c r="AF271" s="101" t="str">
        <f>IF(AE271="","",IF(Y271="Died same day","Died same day as arrival",IF(AB271="","Did not stay on SU",IF('Paste Data Here - Export'!HR271="ICH","ICU/CCU/HDU",IF(AB271&gt;AE271,100,100*AB271/AE271)))))</f>
        <v/>
      </c>
      <c r="AG271" s="82" t="str">
        <f>IF(E271="Yes","6 Month Transfer",IF(W271="No","Not locked to discharge/transfer",IF(AF271="Did not stay on SU","Not achieved as did not stay on SU",IF('Patient level info'!A271="","",IF(AND(A271=B271,M271="Achieved",P271="Achieved",AF271&gt;=90,AF271&lt;&gt;"Died same day as arrival"),"Achieved",IF(AND(A271&lt;&gt;B271,AF271&gt;=90,M271="Achieved",P271="Achieved"),"Not directly admitted by this team, but achieved criteria at previous team, and achieved 90% of stay on SU whilst at this team",IF(AF271="ICU/CCU/HDU","Admitted to ICU/CCU/HDU",IF(AF271="Died same day as arrival",AF271,IF(AND(AF271&lt;90,M271="Not achieved",P271="Not achieved"),"Not achieved as not direct to SU within 4h, not seen by a consultant within 14h, and less than 90% of stay on SU",IF(AND(AF271&lt;90,M271="Not achieved",P271="Achieved"),"Not achieved as not direct to SU within 4h and less than 90% of stay on SU",IF(AND(AF271&lt;90,M271="Achieved",P271="Not achieved"),"Not achieved as not seen by a consultant within 14h and less than 90% of stay on SU",IF(AND(AF271&gt;=90,M271="Not achieved",P271="Not achieved"),"Not achieved as not direct to SU within 4h and not seen by a consultant within 14h",IF(AND(AF271&gt;=90,M271="Achieved",P271="Not achieved"),"Not achieved as not seen by a consultant within 14h",IF(AF271&lt;90,"Not achieved as less than 90% of stay on SU","Not achieved as not direct to SU within 4h"))))))))))))))</f>
        <v/>
      </c>
    </row>
    <row r="272" spans="1:33" ht="15" customHeight="1" x14ac:dyDescent="0.25">
      <c r="A272" s="89" t="str">
        <f>IF('Paste Data Here - Export'!A272="","",'Paste Data Here - Export'!A272)</f>
        <v/>
      </c>
      <c r="B272" s="90" t="str">
        <f>IF('Paste Data Here - Export'!B272="","",'Paste Data Here - Export'!B272)</f>
        <v/>
      </c>
      <c r="C272" s="91" t="str">
        <f>IF('Paste Data Here - Export'!AR272="Y",'Paste Data Here - Export'!AS272,IF('Paste Data Here - Export'!C272="","",'Paste Data Here - Export'!BA272))</f>
        <v/>
      </c>
      <c r="D272" s="103" t="str">
        <f>IF(B272="","",IF('Paste Data Here - Export'!A272 ='Paste Data Here - Export'!B272, "Yes", "No"))</f>
        <v/>
      </c>
      <c r="E272" s="103" t="str">
        <f>IF(A272="","",IF(AND('Paste Data Here - Export'!P272="",'Paste Data Here - Export'!Q272&lt;&gt;""),"Yes","No"))</f>
        <v/>
      </c>
      <c r="F272" s="104" t="str">
        <f>IF('Paste Data Here - Export'!A272='Paste Data Here - Export'!B272,C272,IF(W272="No","",IF(E272="Yes","6 Month Transfer",'Paste Data Here - Export'!HP272)))</f>
        <v/>
      </c>
      <c r="G272" s="92" t="str">
        <f>IF(B272="","",IF(OR('Paste Data Here - Export'!KB272="Y",'Paste Data Here - Export'!GE272="Y"),"Yes","No"))</f>
        <v/>
      </c>
      <c r="H272" s="93" t="str">
        <f t="shared" si="47"/>
        <v/>
      </c>
      <c r="I272" s="93" t="str">
        <f t="shared" si="48"/>
        <v/>
      </c>
      <c r="J272" s="93" t="str">
        <f t="shared" si="49"/>
        <v/>
      </c>
      <c r="K272" s="125" t="str">
        <f>IF(OR(C272="",'Paste Data Here - Export'!BD272=""),"",1440*('Paste Data Here - Export'!BD272-C272))</f>
        <v/>
      </c>
      <c r="L272" s="93" t="str">
        <f t="shared" si="50"/>
        <v/>
      </c>
      <c r="M272" s="93" t="str">
        <f>IF(AND(L272="Yes",'Paste Data Here - Export'!BC272="SU",'Paste Data Here - Export'!EJ272&lt;&gt;"Y"),"Achieved",IF('Paste Data Here - Export'!EJ272="Y","Not applicable",(IF(AND('Patient level info'!L272="No",'Paste Data Here - Export'!BC272="SU"),"Not achieved",IF('Paste Data Here - Export'!BC272="ICH","Not applicable",IF(OR('Paste Data Here - Export'!BC272="O",'Paste Data Here - Export'!BC272="MAC"),"Not achieved",""))))))</f>
        <v/>
      </c>
      <c r="N272" s="142" t="str">
        <f>IF(B272="","",IF(OR('Paste Data Here - Export'!GN272="PERS",'Paste Data Here - Export'!GN272="TELEM"),'Paste Data Here - Export'!GK272,IF('Paste Data Here - Export'!GO272="","Not seen in person",'Paste Data Here - Export'!GO272)))</f>
        <v/>
      </c>
      <c r="O272" s="125" t="str">
        <f t="shared" si="51"/>
        <v/>
      </c>
      <c r="P272" s="126" t="str">
        <f t="shared" si="52"/>
        <v/>
      </c>
      <c r="Q272" s="95" t="str">
        <f>IF('Paste Data Here - Export'!CR272=TRUE, "Not imaged",IF('Paste Data Here - Export'!AR272="Y","Inpatient stroke",IF('Paste Data Here - Export'!BA272="","",IF('Paste Data Here - Export'!CR272="TRUE","",1440*('Paste Data Here - Export'!CP272-'Paste Data Here - Export'!BA272)))))</f>
        <v/>
      </c>
      <c r="R272" s="95" t="str">
        <f>IF('Paste Data Here - Export'!CR272=TRUE,"Not imaged",IF(OR(C272="",'Paste Data Here - Export'!CP272=""),"",1440*('Paste Data Here - Export'!CP272-C272)))</f>
        <v/>
      </c>
      <c r="S272" s="93" t="str">
        <f>IF(R272&lt;60.5,"Yes",IF('Paste Data Here - Export'!C272="","","No"))</f>
        <v/>
      </c>
      <c r="T272" s="93" t="str">
        <f t="shared" si="44"/>
        <v/>
      </c>
      <c r="U272" s="94" t="str">
        <f>IF(OR(C272="",'Paste Data Here - Export'!DF272=""),"",1440*('Paste Data Here - Export'!DF272-C272))</f>
        <v/>
      </c>
      <c r="V272" s="96" t="str">
        <f t="shared" si="53"/>
        <v/>
      </c>
      <c r="W272" s="97" t="str">
        <f>IF(B272="","",IF('Paste Data Here - Export'!KI272=TRUE,"Yes",IF('Paste Data Here - Export'!L272="","No","Yes")))</f>
        <v/>
      </c>
      <c r="X272" s="98" t="str">
        <f>IF(E272="Yes","6 Month Transfer",IF(AND(W272="Yes",'Paste Data Here - Export'!KM272="D"),"No",IF('Patient level info'!W272="Yes","Yes","")))</f>
        <v/>
      </c>
      <c r="Y272" s="91" t="str">
        <f t="shared" si="45"/>
        <v/>
      </c>
      <c r="Z272" s="99" t="str">
        <f>IF('Paste Data Here - Export'!KQ272="","",IF('Paste Data Here - Export'!KO272="","",'Paste Data Here - Export'!KN272-'Paste Data Here - Export'!KQ272))</f>
        <v/>
      </c>
      <c r="AA272" s="91" t="str">
        <f>IF(AND(W272="Yes",'Paste Data Here - Export'!KM272="D",'Paste Data Here - Export'!KO272="Y"),'Paste Data Here - Export'!KN272+'Patient level info'!AA$3,IF(AND(W272="Yes",'Paste Data Here - Export'!KM272="D",Z272&lt;0),'Paste Data Here - Export'!KQ272,IF(AND(W272="Yes",'Paste Data Here - Export'!KM272="D"),'Paste Data Here - Export'!KN272,IF(X272="Yes",'Paste Data Here - Export'!KS272,""))))</f>
        <v/>
      </c>
      <c r="AB272" s="100" t="str">
        <f>IF(W272="No","",IF('Paste Data Here - Export'!HS272="","",IF('Paste Data Here - Export'!KO272="Y",'Patient level info'!AA272-'Paste Data Here - Export'!HS272,'Paste Data Here - Export'!KQ272-'Paste Data Here - Export'!HS272)))</f>
        <v/>
      </c>
      <c r="AC272" s="100" t="str">
        <f>IF(E272="Yes","",IF(BPT!C272="Record transferred to this team",AA272-C272-(1/6),""))</f>
        <v/>
      </c>
      <c r="AD272" s="100" t="str">
        <f t="shared" si="46"/>
        <v/>
      </c>
      <c r="AE272" s="100" t="str">
        <f t="shared" si="54"/>
        <v/>
      </c>
      <c r="AF272" s="101" t="str">
        <f>IF(AE272="","",IF(Y272="Died same day","Died same day as arrival",IF(AB272="","Did not stay on SU",IF('Paste Data Here - Export'!HR272="ICH","ICU/CCU/HDU",IF(AB272&gt;AE272,100,100*AB272/AE272)))))</f>
        <v/>
      </c>
      <c r="AG272" s="82" t="str">
        <f>IF(E272="Yes","6 Month Transfer",IF(W272="No","Not locked to discharge/transfer",IF(AF272="Did not stay on SU","Not achieved as did not stay on SU",IF('Patient level info'!A272="","",IF(AND(A272=B272,M272="Achieved",P272="Achieved",AF272&gt;=90,AF272&lt;&gt;"Died same day as arrival"),"Achieved",IF(AND(A272&lt;&gt;B272,AF272&gt;=90,M272="Achieved",P272="Achieved"),"Not directly admitted by this team, but achieved criteria at previous team, and achieved 90% of stay on SU whilst at this team",IF(AF272="ICU/CCU/HDU","Admitted to ICU/CCU/HDU",IF(AF272="Died same day as arrival",AF272,IF(AND(AF272&lt;90,M272="Not achieved",P272="Not achieved"),"Not achieved as not direct to SU within 4h, not seen by a consultant within 14h, and less than 90% of stay on SU",IF(AND(AF272&lt;90,M272="Not achieved",P272="Achieved"),"Not achieved as not direct to SU within 4h and less than 90% of stay on SU",IF(AND(AF272&lt;90,M272="Achieved",P272="Not achieved"),"Not achieved as not seen by a consultant within 14h and less than 90% of stay on SU",IF(AND(AF272&gt;=90,M272="Not achieved",P272="Not achieved"),"Not achieved as not direct to SU within 4h and not seen by a consultant within 14h",IF(AND(AF272&gt;=90,M272="Achieved",P272="Not achieved"),"Not achieved as not seen by a consultant within 14h",IF(AF272&lt;90,"Not achieved as less than 90% of stay on SU","Not achieved as not direct to SU within 4h"))))))))))))))</f>
        <v/>
      </c>
    </row>
    <row r="273" spans="1:33" ht="15" customHeight="1" x14ac:dyDescent="0.25">
      <c r="A273" s="89" t="str">
        <f>IF('Paste Data Here - Export'!A273="","",'Paste Data Here - Export'!A273)</f>
        <v/>
      </c>
      <c r="B273" s="90" t="str">
        <f>IF('Paste Data Here - Export'!B273="","",'Paste Data Here - Export'!B273)</f>
        <v/>
      </c>
      <c r="C273" s="91" t="str">
        <f>IF('Paste Data Here - Export'!AR273="Y",'Paste Data Here - Export'!AS273,IF('Paste Data Here - Export'!C273="","",'Paste Data Here - Export'!BA273))</f>
        <v/>
      </c>
      <c r="D273" s="103" t="str">
        <f>IF(B273="","",IF('Paste Data Here - Export'!A273 ='Paste Data Here - Export'!B273, "Yes", "No"))</f>
        <v/>
      </c>
      <c r="E273" s="103" t="str">
        <f>IF(A273="","",IF(AND('Paste Data Here - Export'!P273="",'Paste Data Here - Export'!Q273&lt;&gt;""),"Yes","No"))</f>
        <v/>
      </c>
      <c r="F273" s="104" t="str">
        <f>IF('Paste Data Here - Export'!A273='Paste Data Here - Export'!B273,C273,IF(W273="No","",IF(E273="Yes","6 Month Transfer",'Paste Data Here - Export'!HP273)))</f>
        <v/>
      </c>
      <c r="G273" s="92" t="str">
        <f>IF(B273="","",IF(OR('Paste Data Here - Export'!KB273="Y",'Paste Data Here - Export'!GE273="Y"),"Yes","No"))</f>
        <v/>
      </c>
      <c r="H273" s="93" t="str">
        <f t="shared" si="47"/>
        <v/>
      </c>
      <c r="I273" s="93" t="str">
        <f t="shared" si="48"/>
        <v/>
      </c>
      <c r="J273" s="93" t="str">
        <f t="shared" si="49"/>
        <v/>
      </c>
      <c r="K273" s="125" t="str">
        <f>IF(OR(C273="",'Paste Data Here - Export'!BD273=""),"",1440*('Paste Data Here - Export'!BD273-C273))</f>
        <v/>
      </c>
      <c r="L273" s="93" t="str">
        <f t="shared" si="50"/>
        <v/>
      </c>
      <c r="M273" s="93" t="str">
        <f>IF(AND(L273="Yes",'Paste Data Here - Export'!BC273="SU",'Paste Data Here - Export'!EJ273&lt;&gt;"Y"),"Achieved",IF('Paste Data Here - Export'!EJ273="Y","Not applicable",(IF(AND('Patient level info'!L273="No",'Paste Data Here - Export'!BC273="SU"),"Not achieved",IF('Paste Data Here - Export'!BC273="ICH","Not applicable",IF(OR('Paste Data Here - Export'!BC273="O",'Paste Data Here - Export'!BC273="MAC"),"Not achieved",""))))))</f>
        <v/>
      </c>
      <c r="N273" s="142" t="str">
        <f>IF(B273="","",IF(OR('Paste Data Here - Export'!GN273="PERS",'Paste Data Here - Export'!GN273="TELEM"),'Paste Data Here - Export'!GK273,IF('Paste Data Here - Export'!GO273="","Not seen in person",'Paste Data Here - Export'!GO273)))</f>
        <v/>
      </c>
      <c r="O273" s="125" t="str">
        <f t="shared" si="51"/>
        <v/>
      </c>
      <c r="P273" s="126" t="str">
        <f t="shared" si="52"/>
        <v/>
      </c>
      <c r="Q273" s="95" t="str">
        <f>IF('Paste Data Here - Export'!CR273=TRUE, "Not imaged",IF('Paste Data Here - Export'!AR273="Y","Inpatient stroke",IF('Paste Data Here - Export'!BA273="","",IF('Paste Data Here - Export'!CR273="TRUE","",1440*('Paste Data Here - Export'!CP273-'Paste Data Here - Export'!BA273)))))</f>
        <v/>
      </c>
      <c r="R273" s="95" t="str">
        <f>IF('Paste Data Here - Export'!CR273=TRUE,"Not imaged",IF(OR(C273="",'Paste Data Here - Export'!CP273=""),"",1440*('Paste Data Here - Export'!CP273-C273)))</f>
        <v/>
      </c>
      <c r="S273" s="93" t="str">
        <f>IF(R273&lt;60.5,"Yes",IF('Paste Data Here - Export'!C273="","","No"))</f>
        <v/>
      </c>
      <c r="T273" s="93" t="str">
        <f t="shared" si="44"/>
        <v/>
      </c>
      <c r="U273" s="94" t="str">
        <f>IF(OR(C273="",'Paste Data Here - Export'!DF273=""),"",1440*('Paste Data Here - Export'!DF273-C273))</f>
        <v/>
      </c>
      <c r="V273" s="96" t="str">
        <f t="shared" si="53"/>
        <v/>
      </c>
      <c r="W273" s="97" t="str">
        <f>IF(B273="","",IF('Paste Data Here - Export'!KI273=TRUE,"Yes",IF('Paste Data Here - Export'!L273="","No","Yes")))</f>
        <v/>
      </c>
      <c r="X273" s="98" t="str">
        <f>IF(E273="Yes","6 Month Transfer",IF(AND(W273="Yes",'Paste Data Here - Export'!KM273="D"),"No",IF('Patient level info'!W273="Yes","Yes","")))</f>
        <v/>
      </c>
      <c r="Y273" s="91" t="str">
        <f t="shared" si="45"/>
        <v/>
      </c>
      <c r="Z273" s="99" t="str">
        <f>IF('Paste Data Here - Export'!KQ273="","",IF('Paste Data Here - Export'!KO273="","",'Paste Data Here - Export'!KN273-'Paste Data Here - Export'!KQ273))</f>
        <v/>
      </c>
      <c r="AA273" s="91" t="str">
        <f>IF(AND(W273="Yes",'Paste Data Here - Export'!KM273="D",'Paste Data Here - Export'!KO273="Y"),'Paste Data Here - Export'!KN273+'Patient level info'!AA$3,IF(AND(W273="Yes",'Paste Data Here - Export'!KM273="D",Z273&lt;0),'Paste Data Here - Export'!KQ273,IF(AND(W273="Yes",'Paste Data Here - Export'!KM273="D"),'Paste Data Here - Export'!KN273,IF(X273="Yes",'Paste Data Here - Export'!KS273,""))))</f>
        <v/>
      </c>
      <c r="AB273" s="100" t="str">
        <f>IF(W273="No","",IF('Paste Data Here - Export'!HS273="","",IF('Paste Data Here - Export'!KO273="Y",'Patient level info'!AA273-'Paste Data Here - Export'!HS273,'Paste Data Here - Export'!KQ273-'Paste Data Here - Export'!HS273)))</f>
        <v/>
      </c>
      <c r="AC273" s="100" t="str">
        <f>IF(E273="Yes","",IF(BPT!C273="Record transferred to this team",AA273-C273-(1/6),""))</f>
        <v/>
      </c>
      <c r="AD273" s="100" t="str">
        <f t="shared" si="46"/>
        <v/>
      </c>
      <c r="AE273" s="100" t="str">
        <f t="shared" si="54"/>
        <v/>
      </c>
      <c r="AF273" s="101" t="str">
        <f>IF(AE273="","",IF(Y273="Died same day","Died same day as arrival",IF(AB273="","Did not stay on SU",IF('Paste Data Here - Export'!HR273="ICH","ICU/CCU/HDU",IF(AB273&gt;AE273,100,100*AB273/AE273)))))</f>
        <v/>
      </c>
      <c r="AG273" s="82" t="str">
        <f>IF(E273="Yes","6 Month Transfer",IF(W273="No","Not locked to discharge/transfer",IF(AF273="Did not stay on SU","Not achieved as did not stay on SU",IF('Patient level info'!A273="","",IF(AND(A273=B273,M273="Achieved",P273="Achieved",AF273&gt;=90,AF273&lt;&gt;"Died same day as arrival"),"Achieved",IF(AND(A273&lt;&gt;B273,AF273&gt;=90,M273="Achieved",P273="Achieved"),"Not directly admitted by this team, but achieved criteria at previous team, and achieved 90% of stay on SU whilst at this team",IF(AF273="ICU/CCU/HDU","Admitted to ICU/CCU/HDU",IF(AF273="Died same day as arrival",AF273,IF(AND(AF273&lt;90,M273="Not achieved",P273="Not achieved"),"Not achieved as not direct to SU within 4h, not seen by a consultant within 14h, and less than 90% of stay on SU",IF(AND(AF273&lt;90,M273="Not achieved",P273="Achieved"),"Not achieved as not direct to SU within 4h and less than 90% of stay on SU",IF(AND(AF273&lt;90,M273="Achieved",P273="Not achieved"),"Not achieved as not seen by a consultant within 14h and less than 90% of stay on SU",IF(AND(AF273&gt;=90,M273="Not achieved",P273="Not achieved"),"Not achieved as not direct to SU within 4h and not seen by a consultant within 14h",IF(AND(AF273&gt;=90,M273="Achieved",P273="Not achieved"),"Not achieved as not seen by a consultant within 14h",IF(AF273&lt;90,"Not achieved as less than 90% of stay on SU","Not achieved as not direct to SU within 4h"))))))))))))))</f>
        <v/>
      </c>
    </row>
    <row r="274" spans="1:33" ht="15" customHeight="1" x14ac:dyDescent="0.25">
      <c r="A274" s="89" t="str">
        <f>IF('Paste Data Here - Export'!A274="","",'Paste Data Here - Export'!A274)</f>
        <v/>
      </c>
      <c r="B274" s="90" t="str">
        <f>IF('Paste Data Here - Export'!B274="","",'Paste Data Here - Export'!B274)</f>
        <v/>
      </c>
      <c r="C274" s="91" t="str">
        <f>IF('Paste Data Here - Export'!AR274="Y",'Paste Data Here - Export'!AS274,IF('Paste Data Here - Export'!C274="","",'Paste Data Here - Export'!BA274))</f>
        <v/>
      </c>
      <c r="D274" s="103" t="str">
        <f>IF(B274="","",IF('Paste Data Here - Export'!A274 ='Paste Data Here - Export'!B274, "Yes", "No"))</f>
        <v/>
      </c>
      <c r="E274" s="103" t="str">
        <f>IF(A274="","",IF(AND('Paste Data Here - Export'!P274="",'Paste Data Here - Export'!Q274&lt;&gt;""),"Yes","No"))</f>
        <v/>
      </c>
      <c r="F274" s="104" t="str">
        <f>IF('Paste Data Here - Export'!A274='Paste Data Here - Export'!B274,C274,IF(W274="No","",IF(E274="Yes","6 Month Transfer",'Paste Data Here - Export'!HP274)))</f>
        <v/>
      </c>
      <c r="G274" s="92" t="str">
        <f>IF(B274="","",IF(OR('Paste Data Here - Export'!KB274="Y",'Paste Data Here - Export'!GE274="Y"),"Yes","No"))</f>
        <v/>
      </c>
      <c r="H274" s="93" t="str">
        <f t="shared" si="47"/>
        <v/>
      </c>
      <c r="I274" s="93" t="str">
        <f t="shared" si="48"/>
        <v/>
      </c>
      <c r="J274" s="93" t="str">
        <f t="shared" si="49"/>
        <v/>
      </c>
      <c r="K274" s="125" t="str">
        <f>IF(OR(C274="",'Paste Data Here - Export'!BD274=""),"",1440*('Paste Data Here - Export'!BD274-C274))</f>
        <v/>
      </c>
      <c r="L274" s="93" t="str">
        <f t="shared" si="50"/>
        <v/>
      </c>
      <c r="M274" s="93" t="str">
        <f>IF(AND(L274="Yes",'Paste Data Here - Export'!BC274="SU",'Paste Data Here - Export'!EJ274&lt;&gt;"Y"),"Achieved",IF('Paste Data Here - Export'!EJ274="Y","Not applicable",(IF(AND('Patient level info'!L274="No",'Paste Data Here - Export'!BC274="SU"),"Not achieved",IF('Paste Data Here - Export'!BC274="ICH","Not applicable",IF(OR('Paste Data Here - Export'!BC274="O",'Paste Data Here - Export'!BC274="MAC"),"Not achieved",""))))))</f>
        <v/>
      </c>
      <c r="N274" s="142" t="str">
        <f>IF(B274="","",IF(OR('Paste Data Here - Export'!GN274="PERS",'Paste Data Here - Export'!GN274="TELEM"),'Paste Data Here - Export'!GK274,IF('Paste Data Here - Export'!GO274="","Not seen in person",'Paste Data Here - Export'!GO274)))</f>
        <v/>
      </c>
      <c r="O274" s="125" t="str">
        <f t="shared" si="51"/>
        <v/>
      </c>
      <c r="P274" s="126" t="str">
        <f t="shared" si="52"/>
        <v/>
      </c>
      <c r="Q274" s="95" t="str">
        <f>IF('Paste Data Here - Export'!CR274=TRUE, "Not imaged",IF('Paste Data Here - Export'!AR274="Y","Inpatient stroke",IF('Paste Data Here - Export'!BA274="","",IF('Paste Data Here - Export'!CR274="TRUE","",1440*('Paste Data Here - Export'!CP274-'Paste Data Here - Export'!BA274)))))</f>
        <v/>
      </c>
      <c r="R274" s="95" t="str">
        <f>IF('Paste Data Here - Export'!CR274=TRUE,"Not imaged",IF(OR(C274="",'Paste Data Here - Export'!CP274=""),"",1440*('Paste Data Here - Export'!CP274-C274)))</f>
        <v/>
      </c>
      <c r="S274" s="93" t="str">
        <f>IF(R274&lt;60.5,"Yes",IF('Paste Data Here - Export'!C274="","","No"))</f>
        <v/>
      </c>
      <c r="T274" s="93" t="str">
        <f t="shared" si="44"/>
        <v/>
      </c>
      <c r="U274" s="94" t="str">
        <f>IF(OR(C274="",'Paste Data Here - Export'!DF274=""),"",1440*('Paste Data Here - Export'!DF274-C274))</f>
        <v/>
      </c>
      <c r="V274" s="96" t="str">
        <f t="shared" si="53"/>
        <v/>
      </c>
      <c r="W274" s="97" t="str">
        <f>IF(B274="","",IF('Paste Data Here - Export'!KI274=TRUE,"Yes",IF('Paste Data Here - Export'!L274="","No","Yes")))</f>
        <v/>
      </c>
      <c r="X274" s="98" t="str">
        <f>IF(E274="Yes","6 Month Transfer",IF(AND(W274="Yes",'Paste Data Here - Export'!KM274="D"),"No",IF('Patient level info'!W274="Yes","Yes","")))</f>
        <v/>
      </c>
      <c r="Y274" s="91" t="str">
        <f t="shared" si="45"/>
        <v/>
      </c>
      <c r="Z274" s="99" t="str">
        <f>IF('Paste Data Here - Export'!KQ274="","",IF('Paste Data Here - Export'!KO274="","",'Paste Data Here - Export'!KN274-'Paste Data Here - Export'!KQ274))</f>
        <v/>
      </c>
      <c r="AA274" s="91" t="str">
        <f>IF(AND(W274="Yes",'Paste Data Here - Export'!KM274="D",'Paste Data Here - Export'!KO274="Y"),'Paste Data Here - Export'!KN274+'Patient level info'!AA$3,IF(AND(W274="Yes",'Paste Data Here - Export'!KM274="D",Z274&lt;0),'Paste Data Here - Export'!KQ274,IF(AND(W274="Yes",'Paste Data Here - Export'!KM274="D"),'Paste Data Here - Export'!KN274,IF(X274="Yes",'Paste Data Here - Export'!KS274,""))))</f>
        <v/>
      </c>
      <c r="AB274" s="100" t="str">
        <f>IF(W274="No","",IF('Paste Data Here - Export'!HS274="","",IF('Paste Data Here - Export'!KO274="Y",'Patient level info'!AA274-'Paste Data Here - Export'!HS274,'Paste Data Here - Export'!KQ274-'Paste Data Here - Export'!HS274)))</f>
        <v/>
      </c>
      <c r="AC274" s="100" t="str">
        <f>IF(E274="Yes","",IF(BPT!C274="Record transferred to this team",AA274-C274-(1/6),""))</f>
        <v/>
      </c>
      <c r="AD274" s="100" t="str">
        <f t="shared" si="46"/>
        <v/>
      </c>
      <c r="AE274" s="100" t="str">
        <f t="shared" si="54"/>
        <v/>
      </c>
      <c r="AF274" s="101" t="str">
        <f>IF(AE274="","",IF(Y274="Died same day","Died same day as arrival",IF(AB274="","Did not stay on SU",IF('Paste Data Here - Export'!HR274="ICH","ICU/CCU/HDU",IF(AB274&gt;AE274,100,100*AB274/AE274)))))</f>
        <v/>
      </c>
      <c r="AG274" s="82" t="str">
        <f>IF(E274="Yes","6 Month Transfer",IF(W274="No","Not locked to discharge/transfer",IF(AF274="Did not stay on SU","Not achieved as did not stay on SU",IF('Patient level info'!A274="","",IF(AND(A274=B274,M274="Achieved",P274="Achieved",AF274&gt;=90,AF274&lt;&gt;"Died same day as arrival"),"Achieved",IF(AND(A274&lt;&gt;B274,AF274&gt;=90,M274="Achieved",P274="Achieved"),"Not directly admitted by this team, but achieved criteria at previous team, and achieved 90% of stay on SU whilst at this team",IF(AF274="ICU/CCU/HDU","Admitted to ICU/CCU/HDU",IF(AF274="Died same day as arrival",AF274,IF(AND(AF274&lt;90,M274="Not achieved",P274="Not achieved"),"Not achieved as not direct to SU within 4h, not seen by a consultant within 14h, and less than 90% of stay on SU",IF(AND(AF274&lt;90,M274="Not achieved",P274="Achieved"),"Not achieved as not direct to SU within 4h and less than 90% of stay on SU",IF(AND(AF274&lt;90,M274="Achieved",P274="Not achieved"),"Not achieved as not seen by a consultant within 14h and less than 90% of stay on SU",IF(AND(AF274&gt;=90,M274="Not achieved",P274="Not achieved"),"Not achieved as not direct to SU within 4h and not seen by a consultant within 14h",IF(AND(AF274&gt;=90,M274="Achieved",P274="Not achieved"),"Not achieved as not seen by a consultant within 14h",IF(AF274&lt;90,"Not achieved as less than 90% of stay on SU","Not achieved as not direct to SU within 4h"))))))))))))))</f>
        <v/>
      </c>
    </row>
    <row r="275" spans="1:33" ht="15" customHeight="1" x14ac:dyDescent="0.25">
      <c r="A275" s="89" t="str">
        <f>IF('Paste Data Here - Export'!A275="","",'Paste Data Here - Export'!A275)</f>
        <v/>
      </c>
      <c r="B275" s="90" t="str">
        <f>IF('Paste Data Here - Export'!B275="","",'Paste Data Here - Export'!B275)</f>
        <v/>
      </c>
      <c r="C275" s="91" t="str">
        <f>IF('Paste Data Here - Export'!AR275="Y",'Paste Data Here - Export'!AS275,IF('Paste Data Here - Export'!C275="","",'Paste Data Here - Export'!BA275))</f>
        <v/>
      </c>
      <c r="D275" s="103" t="str">
        <f>IF(B275="","",IF('Paste Data Here - Export'!A275 ='Paste Data Here - Export'!B275, "Yes", "No"))</f>
        <v/>
      </c>
      <c r="E275" s="103" t="str">
        <f>IF(A275="","",IF(AND('Paste Data Here - Export'!P275="",'Paste Data Here - Export'!Q275&lt;&gt;""),"Yes","No"))</f>
        <v/>
      </c>
      <c r="F275" s="104" t="str">
        <f>IF('Paste Data Here - Export'!A275='Paste Data Here - Export'!B275,C275,IF(W275="No","",IF(E275="Yes","6 Month Transfer",'Paste Data Here - Export'!HP275)))</f>
        <v/>
      </c>
      <c r="G275" s="92" t="str">
        <f>IF(B275="","",IF(OR('Paste Data Here - Export'!KB275="Y",'Paste Data Here - Export'!GE275="Y"),"Yes","No"))</f>
        <v/>
      </c>
      <c r="H275" s="93" t="str">
        <f t="shared" si="47"/>
        <v/>
      </c>
      <c r="I275" s="93" t="str">
        <f t="shared" si="48"/>
        <v/>
      </c>
      <c r="J275" s="93" t="str">
        <f t="shared" si="49"/>
        <v/>
      </c>
      <c r="K275" s="125" t="str">
        <f>IF(OR(C275="",'Paste Data Here - Export'!BD275=""),"",1440*('Paste Data Here - Export'!BD275-C275))</f>
        <v/>
      </c>
      <c r="L275" s="93" t="str">
        <f t="shared" si="50"/>
        <v/>
      </c>
      <c r="M275" s="93" t="str">
        <f>IF(AND(L275="Yes",'Paste Data Here - Export'!BC275="SU",'Paste Data Here - Export'!EJ275&lt;&gt;"Y"),"Achieved",IF('Paste Data Here - Export'!EJ275="Y","Not applicable",(IF(AND('Patient level info'!L275="No",'Paste Data Here - Export'!BC275="SU"),"Not achieved",IF('Paste Data Here - Export'!BC275="ICH","Not applicable",IF(OR('Paste Data Here - Export'!BC275="O",'Paste Data Here - Export'!BC275="MAC"),"Not achieved",""))))))</f>
        <v/>
      </c>
      <c r="N275" s="142" t="str">
        <f>IF(B275="","",IF(OR('Paste Data Here - Export'!GN275="PERS",'Paste Data Here - Export'!GN275="TELEM"),'Paste Data Here - Export'!GK275,IF('Paste Data Here - Export'!GO275="","Not seen in person",'Paste Data Here - Export'!GO275)))</f>
        <v/>
      </c>
      <c r="O275" s="125" t="str">
        <f t="shared" si="51"/>
        <v/>
      </c>
      <c r="P275" s="126" t="str">
        <f t="shared" si="52"/>
        <v/>
      </c>
      <c r="Q275" s="95" t="str">
        <f>IF('Paste Data Here - Export'!CR275=TRUE, "Not imaged",IF('Paste Data Here - Export'!AR275="Y","Inpatient stroke",IF('Paste Data Here - Export'!BA275="","",IF('Paste Data Here - Export'!CR275="TRUE","",1440*('Paste Data Here - Export'!CP275-'Paste Data Here - Export'!BA275)))))</f>
        <v/>
      </c>
      <c r="R275" s="95" t="str">
        <f>IF('Paste Data Here - Export'!CR275=TRUE,"Not imaged",IF(OR(C275="",'Paste Data Here - Export'!CP275=""),"",1440*('Paste Data Here - Export'!CP275-C275)))</f>
        <v/>
      </c>
      <c r="S275" s="93" t="str">
        <f>IF(R275&lt;60.5,"Yes",IF('Paste Data Here - Export'!C275="","","No"))</f>
        <v/>
      </c>
      <c r="T275" s="93" t="str">
        <f t="shared" si="44"/>
        <v/>
      </c>
      <c r="U275" s="94" t="str">
        <f>IF(OR(C275="",'Paste Data Here - Export'!DF275=""),"",1440*('Paste Data Here - Export'!DF275-C275))</f>
        <v/>
      </c>
      <c r="V275" s="96" t="str">
        <f t="shared" si="53"/>
        <v/>
      </c>
      <c r="W275" s="97" t="str">
        <f>IF(B275="","",IF('Paste Data Here - Export'!KI275=TRUE,"Yes",IF('Paste Data Here - Export'!L275="","No","Yes")))</f>
        <v/>
      </c>
      <c r="X275" s="98" t="str">
        <f>IF(E275="Yes","6 Month Transfer",IF(AND(W275="Yes",'Paste Data Here - Export'!KM275="D"),"No",IF('Patient level info'!W275="Yes","Yes","")))</f>
        <v/>
      </c>
      <c r="Y275" s="91" t="str">
        <f t="shared" si="45"/>
        <v/>
      </c>
      <c r="Z275" s="99" t="str">
        <f>IF('Paste Data Here - Export'!KQ275="","",IF('Paste Data Here - Export'!KO275="","",'Paste Data Here - Export'!KN275-'Paste Data Here - Export'!KQ275))</f>
        <v/>
      </c>
      <c r="AA275" s="91" t="str">
        <f>IF(AND(W275="Yes",'Paste Data Here - Export'!KM275="D",'Paste Data Here - Export'!KO275="Y"),'Paste Data Here - Export'!KN275+'Patient level info'!AA$3,IF(AND(W275="Yes",'Paste Data Here - Export'!KM275="D",Z275&lt;0),'Paste Data Here - Export'!KQ275,IF(AND(W275="Yes",'Paste Data Here - Export'!KM275="D"),'Paste Data Here - Export'!KN275,IF(X275="Yes",'Paste Data Here - Export'!KS275,""))))</f>
        <v/>
      </c>
      <c r="AB275" s="100" t="str">
        <f>IF(W275="No","",IF('Paste Data Here - Export'!HS275="","",IF('Paste Data Here - Export'!KO275="Y",'Patient level info'!AA275-'Paste Data Here - Export'!HS275,'Paste Data Here - Export'!KQ275-'Paste Data Here - Export'!HS275)))</f>
        <v/>
      </c>
      <c r="AC275" s="100" t="str">
        <f>IF(E275="Yes","",IF(BPT!C275="Record transferred to this team",AA275-C275-(1/6),""))</f>
        <v/>
      </c>
      <c r="AD275" s="100" t="str">
        <f t="shared" si="46"/>
        <v/>
      </c>
      <c r="AE275" s="100" t="str">
        <f t="shared" si="54"/>
        <v/>
      </c>
      <c r="AF275" s="101" t="str">
        <f>IF(AE275="","",IF(Y275="Died same day","Died same day as arrival",IF(AB275="","Did not stay on SU",IF('Paste Data Here - Export'!HR275="ICH","ICU/CCU/HDU",IF(AB275&gt;AE275,100,100*AB275/AE275)))))</f>
        <v/>
      </c>
      <c r="AG275" s="82" t="str">
        <f>IF(E275="Yes","6 Month Transfer",IF(W275="No","Not locked to discharge/transfer",IF(AF275="Did not stay on SU","Not achieved as did not stay on SU",IF('Patient level info'!A275="","",IF(AND(A275=B275,M275="Achieved",P275="Achieved",AF275&gt;=90,AF275&lt;&gt;"Died same day as arrival"),"Achieved",IF(AND(A275&lt;&gt;B275,AF275&gt;=90,M275="Achieved",P275="Achieved"),"Not directly admitted by this team, but achieved criteria at previous team, and achieved 90% of stay on SU whilst at this team",IF(AF275="ICU/CCU/HDU","Admitted to ICU/CCU/HDU",IF(AF275="Died same day as arrival",AF275,IF(AND(AF275&lt;90,M275="Not achieved",P275="Not achieved"),"Not achieved as not direct to SU within 4h, not seen by a consultant within 14h, and less than 90% of stay on SU",IF(AND(AF275&lt;90,M275="Not achieved",P275="Achieved"),"Not achieved as not direct to SU within 4h and less than 90% of stay on SU",IF(AND(AF275&lt;90,M275="Achieved",P275="Not achieved"),"Not achieved as not seen by a consultant within 14h and less than 90% of stay on SU",IF(AND(AF275&gt;=90,M275="Not achieved",P275="Not achieved"),"Not achieved as not direct to SU within 4h and not seen by a consultant within 14h",IF(AND(AF275&gt;=90,M275="Achieved",P275="Not achieved"),"Not achieved as not seen by a consultant within 14h",IF(AF275&lt;90,"Not achieved as less than 90% of stay on SU","Not achieved as not direct to SU within 4h"))))))))))))))</f>
        <v/>
      </c>
    </row>
    <row r="276" spans="1:33" ht="15" customHeight="1" x14ac:dyDescent="0.25">
      <c r="A276" s="89" t="str">
        <f>IF('Paste Data Here - Export'!A276="","",'Paste Data Here - Export'!A276)</f>
        <v/>
      </c>
      <c r="B276" s="90" t="str">
        <f>IF('Paste Data Here - Export'!B276="","",'Paste Data Here - Export'!B276)</f>
        <v/>
      </c>
      <c r="C276" s="91" t="str">
        <f>IF('Paste Data Here - Export'!AR276="Y",'Paste Data Here - Export'!AS276,IF('Paste Data Here - Export'!C276="","",'Paste Data Here - Export'!BA276))</f>
        <v/>
      </c>
      <c r="D276" s="103" t="str">
        <f>IF(B276="","",IF('Paste Data Here - Export'!A276 ='Paste Data Here - Export'!B276, "Yes", "No"))</f>
        <v/>
      </c>
      <c r="E276" s="103" t="str">
        <f>IF(A276="","",IF(AND('Paste Data Here - Export'!P276="",'Paste Data Here - Export'!Q276&lt;&gt;""),"Yes","No"))</f>
        <v/>
      </c>
      <c r="F276" s="104" t="str">
        <f>IF('Paste Data Here - Export'!A276='Paste Data Here - Export'!B276,C276,IF(W276="No","",IF(E276="Yes","6 Month Transfer",'Paste Data Here - Export'!HP276)))</f>
        <v/>
      </c>
      <c r="G276" s="92" t="str">
        <f>IF(B276="","",IF(OR('Paste Data Here - Export'!KB276="Y",'Paste Data Here - Export'!GE276="Y"),"Yes","No"))</f>
        <v/>
      </c>
      <c r="H276" s="93" t="str">
        <f t="shared" si="47"/>
        <v/>
      </c>
      <c r="I276" s="93" t="str">
        <f t="shared" si="48"/>
        <v/>
      </c>
      <c r="J276" s="93" t="str">
        <f t="shared" si="49"/>
        <v/>
      </c>
      <c r="K276" s="125" t="str">
        <f>IF(OR(C276="",'Paste Data Here - Export'!BD276=""),"",1440*('Paste Data Here - Export'!BD276-C276))</f>
        <v/>
      </c>
      <c r="L276" s="93" t="str">
        <f t="shared" si="50"/>
        <v/>
      </c>
      <c r="M276" s="93" t="str">
        <f>IF(AND(L276="Yes",'Paste Data Here - Export'!BC276="SU",'Paste Data Here - Export'!EJ276&lt;&gt;"Y"),"Achieved",IF('Paste Data Here - Export'!EJ276="Y","Not applicable",(IF(AND('Patient level info'!L276="No",'Paste Data Here - Export'!BC276="SU"),"Not achieved",IF('Paste Data Here - Export'!BC276="ICH","Not applicable",IF(OR('Paste Data Here - Export'!BC276="O",'Paste Data Here - Export'!BC276="MAC"),"Not achieved",""))))))</f>
        <v/>
      </c>
      <c r="N276" s="142" t="str">
        <f>IF(B276="","",IF(OR('Paste Data Here - Export'!GN276="PERS",'Paste Data Here - Export'!GN276="TELEM"),'Paste Data Here - Export'!GK276,IF('Paste Data Here - Export'!GO276="","Not seen in person",'Paste Data Here - Export'!GO276)))</f>
        <v/>
      </c>
      <c r="O276" s="125" t="str">
        <f t="shared" si="51"/>
        <v/>
      </c>
      <c r="P276" s="126" t="str">
        <f t="shared" si="52"/>
        <v/>
      </c>
      <c r="Q276" s="95" t="str">
        <f>IF('Paste Data Here - Export'!CR276=TRUE, "Not imaged",IF('Paste Data Here - Export'!AR276="Y","Inpatient stroke",IF('Paste Data Here - Export'!BA276="","",IF('Paste Data Here - Export'!CR276="TRUE","",1440*('Paste Data Here - Export'!CP276-'Paste Data Here - Export'!BA276)))))</f>
        <v/>
      </c>
      <c r="R276" s="95" t="str">
        <f>IF('Paste Data Here - Export'!CR276=TRUE,"Not imaged",IF(OR(C276="",'Paste Data Here - Export'!CP276=""),"",1440*('Paste Data Here - Export'!CP276-C276)))</f>
        <v/>
      </c>
      <c r="S276" s="93" t="str">
        <f>IF(R276&lt;60.5,"Yes",IF('Paste Data Here - Export'!C276="","","No"))</f>
        <v/>
      </c>
      <c r="T276" s="93" t="str">
        <f t="shared" si="44"/>
        <v/>
      </c>
      <c r="U276" s="94" t="str">
        <f>IF(OR(C276="",'Paste Data Here - Export'!DF276=""),"",1440*('Paste Data Here - Export'!DF276-C276))</f>
        <v/>
      </c>
      <c r="V276" s="96" t="str">
        <f t="shared" si="53"/>
        <v/>
      </c>
      <c r="W276" s="97" t="str">
        <f>IF(B276="","",IF('Paste Data Here - Export'!KI276=TRUE,"Yes",IF('Paste Data Here - Export'!L276="","No","Yes")))</f>
        <v/>
      </c>
      <c r="X276" s="98" t="str">
        <f>IF(E276="Yes","6 Month Transfer",IF(AND(W276="Yes",'Paste Data Here - Export'!KM276="D"),"No",IF('Patient level info'!W276="Yes","Yes","")))</f>
        <v/>
      </c>
      <c r="Y276" s="91" t="str">
        <f t="shared" si="45"/>
        <v/>
      </c>
      <c r="Z276" s="99" t="str">
        <f>IF('Paste Data Here - Export'!KQ276="","",IF('Paste Data Here - Export'!KO276="","",'Paste Data Here - Export'!KN276-'Paste Data Here - Export'!KQ276))</f>
        <v/>
      </c>
      <c r="AA276" s="91" t="str">
        <f>IF(AND(W276="Yes",'Paste Data Here - Export'!KM276="D",'Paste Data Here - Export'!KO276="Y"),'Paste Data Here - Export'!KN276+'Patient level info'!AA$3,IF(AND(W276="Yes",'Paste Data Here - Export'!KM276="D",Z276&lt;0),'Paste Data Here - Export'!KQ276,IF(AND(W276="Yes",'Paste Data Here - Export'!KM276="D"),'Paste Data Here - Export'!KN276,IF(X276="Yes",'Paste Data Here - Export'!KS276,""))))</f>
        <v/>
      </c>
      <c r="AB276" s="100" t="str">
        <f>IF(W276="No","",IF('Paste Data Here - Export'!HS276="","",IF('Paste Data Here - Export'!KO276="Y",'Patient level info'!AA276-'Paste Data Here - Export'!HS276,'Paste Data Here - Export'!KQ276-'Paste Data Here - Export'!HS276)))</f>
        <v/>
      </c>
      <c r="AC276" s="100" t="str">
        <f>IF(E276="Yes","",IF(BPT!C276="Record transferred to this team",AA276-C276-(1/6),""))</f>
        <v/>
      </c>
      <c r="AD276" s="100" t="str">
        <f t="shared" si="46"/>
        <v/>
      </c>
      <c r="AE276" s="100" t="str">
        <f t="shared" si="54"/>
        <v/>
      </c>
      <c r="AF276" s="101" t="str">
        <f>IF(AE276="","",IF(Y276="Died same day","Died same day as arrival",IF(AB276="","Did not stay on SU",IF('Paste Data Here - Export'!HR276="ICH","ICU/CCU/HDU",IF(AB276&gt;AE276,100,100*AB276/AE276)))))</f>
        <v/>
      </c>
      <c r="AG276" s="82" t="str">
        <f>IF(E276="Yes","6 Month Transfer",IF(W276="No","Not locked to discharge/transfer",IF(AF276="Did not stay on SU","Not achieved as did not stay on SU",IF('Patient level info'!A276="","",IF(AND(A276=B276,M276="Achieved",P276="Achieved",AF276&gt;=90,AF276&lt;&gt;"Died same day as arrival"),"Achieved",IF(AND(A276&lt;&gt;B276,AF276&gt;=90,M276="Achieved",P276="Achieved"),"Not directly admitted by this team, but achieved criteria at previous team, and achieved 90% of stay on SU whilst at this team",IF(AF276="ICU/CCU/HDU","Admitted to ICU/CCU/HDU",IF(AF276="Died same day as arrival",AF276,IF(AND(AF276&lt;90,M276="Not achieved",P276="Not achieved"),"Not achieved as not direct to SU within 4h, not seen by a consultant within 14h, and less than 90% of stay on SU",IF(AND(AF276&lt;90,M276="Not achieved",P276="Achieved"),"Not achieved as not direct to SU within 4h and less than 90% of stay on SU",IF(AND(AF276&lt;90,M276="Achieved",P276="Not achieved"),"Not achieved as not seen by a consultant within 14h and less than 90% of stay on SU",IF(AND(AF276&gt;=90,M276="Not achieved",P276="Not achieved"),"Not achieved as not direct to SU within 4h and not seen by a consultant within 14h",IF(AND(AF276&gt;=90,M276="Achieved",P276="Not achieved"),"Not achieved as not seen by a consultant within 14h",IF(AF276&lt;90,"Not achieved as less than 90% of stay on SU","Not achieved as not direct to SU within 4h"))))))))))))))</f>
        <v/>
      </c>
    </row>
    <row r="277" spans="1:33" ht="15" customHeight="1" x14ac:dyDescent="0.25">
      <c r="A277" s="89" t="str">
        <f>IF('Paste Data Here - Export'!A277="","",'Paste Data Here - Export'!A277)</f>
        <v/>
      </c>
      <c r="B277" s="90" t="str">
        <f>IF('Paste Data Here - Export'!B277="","",'Paste Data Here - Export'!B277)</f>
        <v/>
      </c>
      <c r="C277" s="91" t="str">
        <f>IF('Paste Data Here - Export'!AR277="Y",'Paste Data Here - Export'!AS277,IF('Paste Data Here - Export'!C277="","",'Paste Data Here - Export'!BA277))</f>
        <v/>
      </c>
      <c r="D277" s="103" t="str">
        <f>IF(B277="","",IF('Paste Data Here - Export'!A277 ='Paste Data Here - Export'!B277, "Yes", "No"))</f>
        <v/>
      </c>
      <c r="E277" s="103" t="str">
        <f>IF(A277="","",IF(AND('Paste Data Here - Export'!P277="",'Paste Data Here - Export'!Q277&lt;&gt;""),"Yes","No"))</f>
        <v/>
      </c>
      <c r="F277" s="104" t="str">
        <f>IF('Paste Data Here - Export'!A277='Paste Data Here - Export'!B277,C277,IF(W277="No","",IF(E277="Yes","6 Month Transfer",'Paste Data Here - Export'!HP277)))</f>
        <v/>
      </c>
      <c r="G277" s="92" t="str">
        <f>IF(B277="","",IF(OR('Paste Data Here - Export'!KB277="Y",'Paste Data Here - Export'!GE277="Y"),"Yes","No"))</f>
        <v/>
      </c>
      <c r="H277" s="93" t="str">
        <f t="shared" si="47"/>
        <v/>
      </c>
      <c r="I277" s="93" t="str">
        <f t="shared" si="48"/>
        <v/>
      </c>
      <c r="J277" s="93" t="str">
        <f t="shared" si="49"/>
        <v/>
      </c>
      <c r="K277" s="125" t="str">
        <f>IF(OR(C277="",'Paste Data Here - Export'!BD277=""),"",1440*('Paste Data Here - Export'!BD277-C277))</f>
        <v/>
      </c>
      <c r="L277" s="93" t="str">
        <f t="shared" si="50"/>
        <v/>
      </c>
      <c r="M277" s="93" t="str">
        <f>IF(AND(L277="Yes",'Paste Data Here - Export'!BC277="SU",'Paste Data Here - Export'!EJ277&lt;&gt;"Y"),"Achieved",IF('Paste Data Here - Export'!EJ277="Y","Not applicable",(IF(AND('Patient level info'!L277="No",'Paste Data Here - Export'!BC277="SU"),"Not achieved",IF('Paste Data Here - Export'!BC277="ICH","Not applicable",IF(OR('Paste Data Here - Export'!BC277="O",'Paste Data Here - Export'!BC277="MAC"),"Not achieved",""))))))</f>
        <v/>
      </c>
      <c r="N277" s="142" t="str">
        <f>IF(B277="","",IF(OR('Paste Data Here - Export'!GN277="PERS",'Paste Data Here - Export'!GN277="TELEM"),'Paste Data Here - Export'!GK277,IF('Paste Data Here - Export'!GO277="","Not seen in person",'Paste Data Here - Export'!GO277)))</f>
        <v/>
      </c>
      <c r="O277" s="125" t="str">
        <f t="shared" si="51"/>
        <v/>
      </c>
      <c r="P277" s="126" t="str">
        <f t="shared" si="52"/>
        <v/>
      </c>
      <c r="Q277" s="95" t="str">
        <f>IF('Paste Data Here - Export'!CR277=TRUE, "Not imaged",IF('Paste Data Here - Export'!AR277="Y","Inpatient stroke",IF('Paste Data Here - Export'!BA277="","",IF('Paste Data Here - Export'!CR277="TRUE","",1440*('Paste Data Here - Export'!CP277-'Paste Data Here - Export'!BA277)))))</f>
        <v/>
      </c>
      <c r="R277" s="95" t="str">
        <f>IF('Paste Data Here - Export'!CR277=TRUE,"Not imaged",IF(OR(C277="",'Paste Data Here - Export'!CP277=""),"",1440*('Paste Data Here - Export'!CP277-C277)))</f>
        <v/>
      </c>
      <c r="S277" s="93" t="str">
        <f>IF(R277&lt;60.5,"Yes",IF('Paste Data Here - Export'!C277="","","No"))</f>
        <v/>
      </c>
      <c r="T277" s="93" t="str">
        <f t="shared" si="44"/>
        <v/>
      </c>
      <c r="U277" s="94" t="str">
        <f>IF(OR(C277="",'Paste Data Here - Export'!DF277=""),"",1440*('Paste Data Here - Export'!DF277-C277))</f>
        <v/>
      </c>
      <c r="V277" s="96" t="str">
        <f t="shared" si="53"/>
        <v/>
      </c>
      <c r="W277" s="97" t="str">
        <f>IF(B277="","",IF('Paste Data Here - Export'!KI277=TRUE,"Yes",IF('Paste Data Here - Export'!L277="","No","Yes")))</f>
        <v/>
      </c>
      <c r="X277" s="98" t="str">
        <f>IF(E277="Yes","6 Month Transfer",IF(AND(W277="Yes",'Paste Data Here - Export'!KM277="D"),"No",IF('Patient level info'!W277="Yes","Yes","")))</f>
        <v/>
      </c>
      <c r="Y277" s="91" t="str">
        <f t="shared" si="45"/>
        <v/>
      </c>
      <c r="Z277" s="99" t="str">
        <f>IF('Paste Data Here - Export'!KQ277="","",IF('Paste Data Here - Export'!KO277="","",'Paste Data Here - Export'!KN277-'Paste Data Here - Export'!KQ277))</f>
        <v/>
      </c>
      <c r="AA277" s="91" t="str">
        <f>IF(AND(W277="Yes",'Paste Data Here - Export'!KM277="D",'Paste Data Here - Export'!KO277="Y"),'Paste Data Here - Export'!KN277+'Patient level info'!AA$3,IF(AND(W277="Yes",'Paste Data Here - Export'!KM277="D",Z277&lt;0),'Paste Data Here - Export'!KQ277,IF(AND(W277="Yes",'Paste Data Here - Export'!KM277="D"),'Paste Data Here - Export'!KN277,IF(X277="Yes",'Paste Data Here - Export'!KS277,""))))</f>
        <v/>
      </c>
      <c r="AB277" s="100" t="str">
        <f>IF(W277="No","",IF('Paste Data Here - Export'!HS277="","",IF('Paste Data Here - Export'!KO277="Y",'Patient level info'!AA277-'Paste Data Here - Export'!HS277,'Paste Data Here - Export'!KQ277-'Paste Data Here - Export'!HS277)))</f>
        <v/>
      </c>
      <c r="AC277" s="100" t="str">
        <f>IF(E277="Yes","",IF(BPT!C277="Record transferred to this team",AA277-C277-(1/6),""))</f>
        <v/>
      </c>
      <c r="AD277" s="100" t="str">
        <f t="shared" si="46"/>
        <v/>
      </c>
      <c r="AE277" s="100" t="str">
        <f t="shared" si="54"/>
        <v/>
      </c>
      <c r="AF277" s="101" t="str">
        <f>IF(AE277="","",IF(Y277="Died same day","Died same day as arrival",IF(AB277="","Did not stay on SU",IF('Paste Data Here - Export'!HR277="ICH","ICU/CCU/HDU",IF(AB277&gt;AE277,100,100*AB277/AE277)))))</f>
        <v/>
      </c>
      <c r="AG277" s="82" t="str">
        <f>IF(E277="Yes","6 Month Transfer",IF(W277="No","Not locked to discharge/transfer",IF(AF277="Did not stay on SU","Not achieved as did not stay on SU",IF('Patient level info'!A277="","",IF(AND(A277=B277,M277="Achieved",P277="Achieved",AF277&gt;=90,AF277&lt;&gt;"Died same day as arrival"),"Achieved",IF(AND(A277&lt;&gt;B277,AF277&gt;=90,M277="Achieved",P277="Achieved"),"Not directly admitted by this team, but achieved criteria at previous team, and achieved 90% of stay on SU whilst at this team",IF(AF277="ICU/CCU/HDU","Admitted to ICU/CCU/HDU",IF(AF277="Died same day as arrival",AF277,IF(AND(AF277&lt;90,M277="Not achieved",P277="Not achieved"),"Not achieved as not direct to SU within 4h, not seen by a consultant within 14h, and less than 90% of stay on SU",IF(AND(AF277&lt;90,M277="Not achieved",P277="Achieved"),"Not achieved as not direct to SU within 4h and less than 90% of stay on SU",IF(AND(AF277&lt;90,M277="Achieved",P277="Not achieved"),"Not achieved as not seen by a consultant within 14h and less than 90% of stay on SU",IF(AND(AF277&gt;=90,M277="Not achieved",P277="Not achieved"),"Not achieved as not direct to SU within 4h and not seen by a consultant within 14h",IF(AND(AF277&gt;=90,M277="Achieved",P277="Not achieved"),"Not achieved as not seen by a consultant within 14h",IF(AF277&lt;90,"Not achieved as less than 90% of stay on SU","Not achieved as not direct to SU within 4h"))))))))))))))</f>
        <v/>
      </c>
    </row>
    <row r="278" spans="1:33" ht="15" customHeight="1" x14ac:dyDescent="0.25">
      <c r="A278" s="89" t="str">
        <f>IF('Paste Data Here - Export'!A278="","",'Paste Data Here - Export'!A278)</f>
        <v/>
      </c>
      <c r="B278" s="90" t="str">
        <f>IF('Paste Data Here - Export'!B278="","",'Paste Data Here - Export'!B278)</f>
        <v/>
      </c>
      <c r="C278" s="91" t="str">
        <f>IF('Paste Data Here - Export'!AR278="Y",'Paste Data Here - Export'!AS278,IF('Paste Data Here - Export'!C278="","",'Paste Data Here - Export'!BA278))</f>
        <v/>
      </c>
      <c r="D278" s="103" t="str">
        <f>IF(B278="","",IF('Paste Data Here - Export'!A278 ='Paste Data Here - Export'!B278, "Yes", "No"))</f>
        <v/>
      </c>
      <c r="E278" s="103" t="str">
        <f>IF(A278="","",IF(AND('Paste Data Here - Export'!P278="",'Paste Data Here - Export'!Q278&lt;&gt;""),"Yes","No"))</f>
        <v/>
      </c>
      <c r="F278" s="104" t="str">
        <f>IF('Paste Data Here - Export'!A278='Paste Data Here - Export'!B278,C278,IF(W278="No","",IF(E278="Yes","6 Month Transfer",'Paste Data Here - Export'!HP278)))</f>
        <v/>
      </c>
      <c r="G278" s="92" t="str">
        <f>IF(B278="","",IF(OR('Paste Data Here - Export'!KB278="Y",'Paste Data Here - Export'!GE278="Y"),"Yes","No"))</f>
        <v/>
      </c>
      <c r="H278" s="93" t="str">
        <f t="shared" si="47"/>
        <v/>
      </c>
      <c r="I278" s="93" t="str">
        <f t="shared" si="48"/>
        <v/>
      </c>
      <c r="J278" s="93" t="str">
        <f t="shared" si="49"/>
        <v/>
      </c>
      <c r="K278" s="125" t="str">
        <f>IF(OR(C278="",'Paste Data Here - Export'!BD278=""),"",1440*('Paste Data Here - Export'!BD278-C278))</f>
        <v/>
      </c>
      <c r="L278" s="93" t="str">
        <f t="shared" si="50"/>
        <v/>
      </c>
      <c r="M278" s="93" t="str">
        <f>IF(AND(L278="Yes",'Paste Data Here - Export'!BC278="SU",'Paste Data Here - Export'!EJ278&lt;&gt;"Y"),"Achieved",IF('Paste Data Here - Export'!EJ278="Y","Not applicable",(IF(AND('Patient level info'!L278="No",'Paste Data Here - Export'!BC278="SU"),"Not achieved",IF('Paste Data Here - Export'!BC278="ICH","Not applicable",IF(OR('Paste Data Here - Export'!BC278="O",'Paste Data Here - Export'!BC278="MAC"),"Not achieved",""))))))</f>
        <v/>
      </c>
      <c r="N278" s="142" t="str">
        <f>IF(B278="","",IF(OR('Paste Data Here - Export'!GN278="PERS",'Paste Data Here - Export'!GN278="TELEM"),'Paste Data Here - Export'!GK278,IF('Paste Data Here - Export'!GO278="","Not seen in person",'Paste Data Here - Export'!GO278)))</f>
        <v/>
      </c>
      <c r="O278" s="125" t="str">
        <f t="shared" si="51"/>
        <v/>
      </c>
      <c r="P278" s="126" t="str">
        <f t="shared" si="52"/>
        <v/>
      </c>
      <c r="Q278" s="95" t="str">
        <f>IF('Paste Data Here - Export'!CR278=TRUE, "Not imaged",IF('Paste Data Here - Export'!AR278="Y","Inpatient stroke",IF('Paste Data Here - Export'!BA278="","",IF('Paste Data Here - Export'!CR278="TRUE","",1440*('Paste Data Here - Export'!CP278-'Paste Data Here - Export'!BA278)))))</f>
        <v/>
      </c>
      <c r="R278" s="95" t="str">
        <f>IF('Paste Data Here - Export'!CR278=TRUE,"Not imaged",IF(OR(C278="",'Paste Data Here - Export'!CP278=""),"",1440*('Paste Data Here - Export'!CP278-C278)))</f>
        <v/>
      </c>
      <c r="S278" s="93" t="str">
        <f>IF(R278&lt;60.5,"Yes",IF('Paste Data Here - Export'!C278="","","No"))</f>
        <v/>
      </c>
      <c r="T278" s="93" t="str">
        <f t="shared" si="44"/>
        <v/>
      </c>
      <c r="U278" s="94" t="str">
        <f>IF(OR(C278="",'Paste Data Here - Export'!DF278=""),"",1440*('Paste Data Here - Export'!DF278-C278))</f>
        <v/>
      </c>
      <c r="V278" s="96" t="str">
        <f t="shared" si="53"/>
        <v/>
      </c>
      <c r="W278" s="97" t="str">
        <f>IF(B278="","",IF('Paste Data Here - Export'!KI278=TRUE,"Yes",IF('Paste Data Here - Export'!L278="","No","Yes")))</f>
        <v/>
      </c>
      <c r="X278" s="98" t="str">
        <f>IF(E278="Yes","6 Month Transfer",IF(AND(W278="Yes",'Paste Data Here - Export'!KM278="D"),"No",IF('Patient level info'!W278="Yes","Yes","")))</f>
        <v/>
      </c>
      <c r="Y278" s="91" t="str">
        <f t="shared" si="45"/>
        <v/>
      </c>
      <c r="Z278" s="99" t="str">
        <f>IF('Paste Data Here - Export'!KQ278="","",IF('Paste Data Here - Export'!KO278="","",'Paste Data Here - Export'!KN278-'Paste Data Here - Export'!KQ278))</f>
        <v/>
      </c>
      <c r="AA278" s="91" t="str">
        <f>IF(AND(W278="Yes",'Paste Data Here - Export'!KM278="D",'Paste Data Here - Export'!KO278="Y"),'Paste Data Here - Export'!KN278+'Patient level info'!AA$3,IF(AND(W278="Yes",'Paste Data Here - Export'!KM278="D",Z278&lt;0),'Paste Data Here - Export'!KQ278,IF(AND(W278="Yes",'Paste Data Here - Export'!KM278="D"),'Paste Data Here - Export'!KN278,IF(X278="Yes",'Paste Data Here - Export'!KS278,""))))</f>
        <v/>
      </c>
      <c r="AB278" s="100" t="str">
        <f>IF(W278="No","",IF('Paste Data Here - Export'!HS278="","",IF('Paste Data Here - Export'!KO278="Y",'Patient level info'!AA278-'Paste Data Here - Export'!HS278,'Paste Data Here - Export'!KQ278-'Paste Data Here - Export'!HS278)))</f>
        <v/>
      </c>
      <c r="AC278" s="100" t="str">
        <f>IF(E278="Yes","",IF(BPT!C278="Record transferred to this team",AA278-C278-(1/6),""))</f>
        <v/>
      </c>
      <c r="AD278" s="100" t="str">
        <f t="shared" si="46"/>
        <v/>
      </c>
      <c r="AE278" s="100" t="str">
        <f t="shared" si="54"/>
        <v/>
      </c>
      <c r="AF278" s="101" t="str">
        <f>IF(AE278="","",IF(Y278="Died same day","Died same day as arrival",IF(AB278="","Did not stay on SU",IF('Paste Data Here - Export'!HR278="ICH","ICU/CCU/HDU",IF(AB278&gt;AE278,100,100*AB278/AE278)))))</f>
        <v/>
      </c>
      <c r="AG278" s="82" t="str">
        <f>IF(E278="Yes","6 Month Transfer",IF(W278="No","Not locked to discharge/transfer",IF(AF278="Did not stay on SU","Not achieved as did not stay on SU",IF('Patient level info'!A278="","",IF(AND(A278=B278,M278="Achieved",P278="Achieved",AF278&gt;=90,AF278&lt;&gt;"Died same day as arrival"),"Achieved",IF(AND(A278&lt;&gt;B278,AF278&gt;=90,M278="Achieved",P278="Achieved"),"Not directly admitted by this team, but achieved criteria at previous team, and achieved 90% of stay on SU whilst at this team",IF(AF278="ICU/CCU/HDU","Admitted to ICU/CCU/HDU",IF(AF278="Died same day as arrival",AF278,IF(AND(AF278&lt;90,M278="Not achieved",P278="Not achieved"),"Not achieved as not direct to SU within 4h, not seen by a consultant within 14h, and less than 90% of stay on SU",IF(AND(AF278&lt;90,M278="Not achieved",P278="Achieved"),"Not achieved as not direct to SU within 4h and less than 90% of stay on SU",IF(AND(AF278&lt;90,M278="Achieved",P278="Not achieved"),"Not achieved as not seen by a consultant within 14h and less than 90% of stay on SU",IF(AND(AF278&gt;=90,M278="Not achieved",P278="Not achieved"),"Not achieved as not direct to SU within 4h and not seen by a consultant within 14h",IF(AND(AF278&gt;=90,M278="Achieved",P278="Not achieved"),"Not achieved as not seen by a consultant within 14h",IF(AF278&lt;90,"Not achieved as less than 90% of stay on SU","Not achieved as not direct to SU within 4h"))))))))))))))</f>
        <v/>
      </c>
    </row>
    <row r="279" spans="1:33" ht="15" customHeight="1" x14ac:dyDescent="0.25">
      <c r="A279" s="89" t="str">
        <f>IF('Paste Data Here - Export'!A279="","",'Paste Data Here - Export'!A279)</f>
        <v/>
      </c>
      <c r="B279" s="90" t="str">
        <f>IF('Paste Data Here - Export'!B279="","",'Paste Data Here - Export'!B279)</f>
        <v/>
      </c>
      <c r="C279" s="91" t="str">
        <f>IF('Paste Data Here - Export'!AR279="Y",'Paste Data Here - Export'!AS279,IF('Paste Data Here - Export'!C279="","",'Paste Data Here - Export'!BA279))</f>
        <v/>
      </c>
      <c r="D279" s="103" t="str">
        <f>IF(B279="","",IF('Paste Data Here - Export'!A279 ='Paste Data Here - Export'!B279, "Yes", "No"))</f>
        <v/>
      </c>
      <c r="E279" s="103" t="str">
        <f>IF(A279="","",IF(AND('Paste Data Here - Export'!P279="",'Paste Data Here - Export'!Q279&lt;&gt;""),"Yes","No"))</f>
        <v/>
      </c>
      <c r="F279" s="104" t="str">
        <f>IF('Paste Data Here - Export'!A279='Paste Data Here - Export'!B279,C279,IF(W279="No","",IF(E279="Yes","6 Month Transfer",'Paste Data Here - Export'!HP279)))</f>
        <v/>
      </c>
      <c r="G279" s="92" t="str">
        <f>IF(B279="","",IF(OR('Paste Data Here - Export'!KB279="Y",'Paste Data Here - Export'!GE279="Y"),"Yes","No"))</f>
        <v/>
      </c>
      <c r="H279" s="93" t="str">
        <f t="shared" si="47"/>
        <v/>
      </c>
      <c r="I279" s="93" t="str">
        <f t="shared" si="48"/>
        <v/>
      </c>
      <c r="J279" s="93" t="str">
        <f t="shared" si="49"/>
        <v/>
      </c>
      <c r="K279" s="125" t="str">
        <f>IF(OR(C279="",'Paste Data Here - Export'!BD279=""),"",1440*('Paste Data Here - Export'!BD279-C279))</f>
        <v/>
      </c>
      <c r="L279" s="93" t="str">
        <f t="shared" si="50"/>
        <v/>
      </c>
      <c r="M279" s="93" t="str">
        <f>IF(AND(L279="Yes",'Paste Data Here - Export'!BC279="SU",'Paste Data Here - Export'!EJ279&lt;&gt;"Y"),"Achieved",IF('Paste Data Here - Export'!EJ279="Y","Not applicable",(IF(AND('Patient level info'!L279="No",'Paste Data Here - Export'!BC279="SU"),"Not achieved",IF('Paste Data Here - Export'!BC279="ICH","Not applicable",IF(OR('Paste Data Here - Export'!BC279="O",'Paste Data Here - Export'!BC279="MAC"),"Not achieved",""))))))</f>
        <v/>
      </c>
      <c r="N279" s="142" t="str">
        <f>IF(B279="","",IF(OR('Paste Data Here - Export'!GN279="PERS",'Paste Data Here - Export'!GN279="TELEM"),'Paste Data Here - Export'!GK279,IF('Paste Data Here - Export'!GO279="","Not seen in person",'Paste Data Here - Export'!GO279)))</f>
        <v/>
      </c>
      <c r="O279" s="125" t="str">
        <f t="shared" si="51"/>
        <v/>
      </c>
      <c r="P279" s="126" t="str">
        <f t="shared" si="52"/>
        <v/>
      </c>
      <c r="Q279" s="95" t="str">
        <f>IF('Paste Data Here - Export'!CR279=TRUE, "Not imaged",IF('Paste Data Here - Export'!AR279="Y","Inpatient stroke",IF('Paste Data Here - Export'!BA279="","",IF('Paste Data Here - Export'!CR279="TRUE","",1440*('Paste Data Here - Export'!CP279-'Paste Data Here - Export'!BA279)))))</f>
        <v/>
      </c>
      <c r="R279" s="95" t="str">
        <f>IF('Paste Data Here - Export'!CR279=TRUE,"Not imaged",IF(OR(C279="",'Paste Data Here - Export'!CP279=""),"",1440*('Paste Data Here - Export'!CP279-C279)))</f>
        <v/>
      </c>
      <c r="S279" s="93" t="str">
        <f>IF(R279&lt;60.5,"Yes",IF('Paste Data Here - Export'!C279="","","No"))</f>
        <v/>
      </c>
      <c r="T279" s="93" t="str">
        <f t="shared" si="44"/>
        <v/>
      </c>
      <c r="U279" s="94" t="str">
        <f>IF(OR(C279="",'Paste Data Here - Export'!DF279=""),"",1440*('Paste Data Here - Export'!DF279-C279))</f>
        <v/>
      </c>
      <c r="V279" s="96" t="str">
        <f t="shared" si="53"/>
        <v/>
      </c>
      <c r="W279" s="97" t="str">
        <f>IF(B279="","",IF('Paste Data Here - Export'!KI279=TRUE,"Yes",IF('Paste Data Here - Export'!L279="","No","Yes")))</f>
        <v/>
      </c>
      <c r="X279" s="98" t="str">
        <f>IF(E279="Yes","6 Month Transfer",IF(AND(W279="Yes",'Paste Data Here - Export'!KM279="D"),"No",IF('Patient level info'!W279="Yes","Yes","")))</f>
        <v/>
      </c>
      <c r="Y279" s="91" t="str">
        <f t="shared" si="45"/>
        <v/>
      </c>
      <c r="Z279" s="99" t="str">
        <f>IF('Paste Data Here - Export'!KQ279="","",IF('Paste Data Here - Export'!KO279="","",'Paste Data Here - Export'!KN279-'Paste Data Here - Export'!KQ279))</f>
        <v/>
      </c>
      <c r="AA279" s="91" t="str">
        <f>IF(AND(W279="Yes",'Paste Data Here - Export'!KM279="D",'Paste Data Here - Export'!KO279="Y"),'Paste Data Here - Export'!KN279+'Patient level info'!AA$3,IF(AND(W279="Yes",'Paste Data Here - Export'!KM279="D",Z279&lt;0),'Paste Data Here - Export'!KQ279,IF(AND(W279="Yes",'Paste Data Here - Export'!KM279="D"),'Paste Data Here - Export'!KN279,IF(X279="Yes",'Paste Data Here - Export'!KS279,""))))</f>
        <v/>
      </c>
      <c r="AB279" s="100" t="str">
        <f>IF(W279="No","",IF('Paste Data Here - Export'!HS279="","",IF('Paste Data Here - Export'!KO279="Y",'Patient level info'!AA279-'Paste Data Here - Export'!HS279,'Paste Data Here - Export'!KQ279-'Paste Data Here - Export'!HS279)))</f>
        <v/>
      </c>
      <c r="AC279" s="100" t="str">
        <f>IF(E279="Yes","",IF(BPT!C279="Record transferred to this team",AA279-C279-(1/6),""))</f>
        <v/>
      </c>
      <c r="AD279" s="100" t="str">
        <f t="shared" si="46"/>
        <v/>
      </c>
      <c r="AE279" s="100" t="str">
        <f t="shared" si="54"/>
        <v/>
      </c>
      <c r="AF279" s="101" t="str">
        <f>IF(AE279="","",IF(Y279="Died same day","Died same day as arrival",IF(AB279="","Did not stay on SU",IF('Paste Data Here - Export'!HR279="ICH","ICU/CCU/HDU",IF(AB279&gt;AE279,100,100*AB279/AE279)))))</f>
        <v/>
      </c>
      <c r="AG279" s="82" t="str">
        <f>IF(E279="Yes","6 Month Transfer",IF(W279="No","Not locked to discharge/transfer",IF(AF279="Did not stay on SU","Not achieved as did not stay on SU",IF('Patient level info'!A279="","",IF(AND(A279=B279,M279="Achieved",P279="Achieved",AF279&gt;=90,AF279&lt;&gt;"Died same day as arrival"),"Achieved",IF(AND(A279&lt;&gt;B279,AF279&gt;=90,M279="Achieved",P279="Achieved"),"Not directly admitted by this team, but achieved criteria at previous team, and achieved 90% of stay on SU whilst at this team",IF(AF279="ICU/CCU/HDU","Admitted to ICU/CCU/HDU",IF(AF279="Died same day as arrival",AF279,IF(AND(AF279&lt;90,M279="Not achieved",P279="Not achieved"),"Not achieved as not direct to SU within 4h, not seen by a consultant within 14h, and less than 90% of stay on SU",IF(AND(AF279&lt;90,M279="Not achieved",P279="Achieved"),"Not achieved as not direct to SU within 4h and less than 90% of stay on SU",IF(AND(AF279&lt;90,M279="Achieved",P279="Not achieved"),"Not achieved as not seen by a consultant within 14h and less than 90% of stay on SU",IF(AND(AF279&gt;=90,M279="Not achieved",P279="Not achieved"),"Not achieved as not direct to SU within 4h and not seen by a consultant within 14h",IF(AND(AF279&gt;=90,M279="Achieved",P279="Not achieved"),"Not achieved as not seen by a consultant within 14h",IF(AF279&lt;90,"Not achieved as less than 90% of stay on SU","Not achieved as not direct to SU within 4h"))))))))))))))</f>
        <v/>
      </c>
    </row>
    <row r="280" spans="1:33" ht="15" customHeight="1" x14ac:dyDescent="0.25">
      <c r="A280" s="89" t="str">
        <f>IF('Paste Data Here - Export'!A280="","",'Paste Data Here - Export'!A280)</f>
        <v/>
      </c>
      <c r="B280" s="90" t="str">
        <f>IF('Paste Data Here - Export'!B280="","",'Paste Data Here - Export'!B280)</f>
        <v/>
      </c>
      <c r="C280" s="91" t="str">
        <f>IF('Paste Data Here - Export'!AR280="Y",'Paste Data Here - Export'!AS280,IF('Paste Data Here - Export'!C280="","",'Paste Data Here - Export'!BA280))</f>
        <v/>
      </c>
      <c r="D280" s="103" t="str">
        <f>IF(B280="","",IF('Paste Data Here - Export'!A280 ='Paste Data Here - Export'!B280, "Yes", "No"))</f>
        <v/>
      </c>
      <c r="E280" s="103" t="str">
        <f>IF(A280="","",IF(AND('Paste Data Here - Export'!P280="",'Paste Data Here - Export'!Q280&lt;&gt;""),"Yes","No"))</f>
        <v/>
      </c>
      <c r="F280" s="104" t="str">
        <f>IF('Paste Data Here - Export'!A280='Paste Data Here - Export'!B280,C280,IF(W280="No","",IF(E280="Yes","6 Month Transfer",'Paste Data Here - Export'!HP280)))</f>
        <v/>
      </c>
      <c r="G280" s="92" t="str">
        <f>IF(B280="","",IF(OR('Paste Data Here - Export'!KB280="Y",'Paste Data Here - Export'!GE280="Y"),"Yes","No"))</f>
        <v/>
      </c>
      <c r="H280" s="93" t="str">
        <f t="shared" si="47"/>
        <v/>
      </c>
      <c r="I280" s="93" t="str">
        <f t="shared" si="48"/>
        <v/>
      </c>
      <c r="J280" s="93" t="str">
        <f t="shared" si="49"/>
        <v/>
      </c>
      <c r="K280" s="125" t="str">
        <f>IF(OR(C280="",'Paste Data Here - Export'!BD280=""),"",1440*('Paste Data Here - Export'!BD280-C280))</f>
        <v/>
      </c>
      <c r="L280" s="93" t="str">
        <f t="shared" si="50"/>
        <v/>
      </c>
      <c r="M280" s="93" t="str">
        <f>IF(AND(L280="Yes",'Paste Data Here - Export'!BC280="SU",'Paste Data Here - Export'!EJ280&lt;&gt;"Y"),"Achieved",IF('Paste Data Here - Export'!EJ280="Y","Not applicable",(IF(AND('Patient level info'!L280="No",'Paste Data Here - Export'!BC280="SU"),"Not achieved",IF('Paste Data Here - Export'!BC280="ICH","Not applicable",IF(OR('Paste Data Here - Export'!BC280="O",'Paste Data Here - Export'!BC280="MAC"),"Not achieved",""))))))</f>
        <v/>
      </c>
      <c r="N280" s="142" t="str">
        <f>IF(B280="","",IF(OR('Paste Data Here - Export'!GN280="PERS",'Paste Data Here - Export'!GN280="TELEM"),'Paste Data Here - Export'!GK280,IF('Paste Data Here - Export'!GO280="","Not seen in person",'Paste Data Here - Export'!GO280)))</f>
        <v/>
      </c>
      <c r="O280" s="125" t="str">
        <f t="shared" si="51"/>
        <v/>
      </c>
      <c r="P280" s="126" t="str">
        <f t="shared" si="52"/>
        <v/>
      </c>
      <c r="Q280" s="95" t="str">
        <f>IF('Paste Data Here - Export'!CR280=TRUE, "Not imaged",IF('Paste Data Here - Export'!AR280="Y","Inpatient stroke",IF('Paste Data Here - Export'!BA280="","",IF('Paste Data Here - Export'!CR280="TRUE","",1440*('Paste Data Here - Export'!CP280-'Paste Data Here - Export'!BA280)))))</f>
        <v/>
      </c>
      <c r="R280" s="95" t="str">
        <f>IF('Paste Data Here - Export'!CR280=TRUE,"Not imaged",IF(OR(C280="",'Paste Data Here - Export'!CP280=""),"",1440*('Paste Data Here - Export'!CP280-C280)))</f>
        <v/>
      </c>
      <c r="S280" s="93" t="str">
        <f>IF(R280&lt;60.5,"Yes",IF('Paste Data Here - Export'!C280="","","No"))</f>
        <v/>
      </c>
      <c r="T280" s="93" t="str">
        <f t="shared" si="44"/>
        <v/>
      </c>
      <c r="U280" s="94" t="str">
        <f>IF(OR(C280="",'Paste Data Here - Export'!DF280=""),"",1440*('Paste Data Here - Export'!DF280-C280))</f>
        <v/>
      </c>
      <c r="V280" s="96" t="str">
        <f t="shared" si="53"/>
        <v/>
      </c>
      <c r="W280" s="97" t="str">
        <f>IF(B280="","",IF('Paste Data Here - Export'!KI280=TRUE,"Yes",IF('Paste Data Here - Export'!L280="","No","Yes")))</f>
        <v/>
      </c>
      <c r="X280" s="98" t="str">
        <f>IF(E280="Yes","6 Month Transfer",IF(AND(W280="Yes",'Paste Data Here - Export'!KM280="D"),"No",IF('Patient level info'!W280="Yes","Yes","")))</f>
        <v/>
      </c>
      <c r="Y280" s="91" t="str">
        <f t="shared" si="45"/>
        <v/>
      </c>
      <c r="Z280" s="99" t="str">
        <f>IF('Paste Data Here - Export'!KQ280="","",IF('Paste Data Here - Export'!KO280="","",'Paste Data Here - Export'!KN280-'Paste Data Here - Export'!KQ280))</f>
        <v/>
      </c>
      <c r="AA280" s="91" t="str">
        <f>IF(AND(W280="Yes",'Paste Data Here - Export'!KM280="D",'Paste Data Here - Export'!KO280="Y"),'Paste Data Here - Export'!KN280+'Patient level info'!AA$3,IF(AND(W280="Yes",'Paste Data Here - Export'!KM280="D",Z280&lt;0),'Paste Data Here - Export'!KQ280,IF(AND(W280="Yes",'Paste Data Here - Export'!KM280="D"),'Paste Data Here - Export'!KN280,IF(X280="Yes",'Paste Data Here - Export'!KS280,""))))</f>
        <v/>
      </c>
      <c r="AB280" s="100" t="str">
        <f>IF(W280="No","",IF('Paste Data Here - Export'!HS280="","",IF('Paste Data Here - Export'!KO280="Y",'Patient level info'!AA280-'Paste Data Here - Export'!HS280,'Paste Data Here - Export'!KQ280-'Paste Data Here - Export'!HS280)))</f>
        <v/>
      </c>
      <c r="AC280" s="100" t="str">
        <f>IF(E280="Yes","",IF(BPT!C280="Record transferred to this team",AA280-C280-(1/6),""))</f>
        <v/>
      </c>
      <c r="AD280" s="100" t="str">
        <f t="shared" si="46"/>
        <v/>
      </c>
      <c r="AE280" s="100" t="str">
        <f t="shared" si="54"/>
        <v/>
      </c>
      <c r="AF280" s="101" t="str">
        <f>IF(AE280="","",IF(Y280="Died same day","Died same day as arrival",IF(AB280="","Did not stay on SU",IF('Paste Data Here - Export'!HR280="ICH","ICU/CCU/HDU",IF(AB280&gt;AE280,100,100*AB280/AE280)))))</f>
        <v/>
      </c>
      <c r="AG280" s="82" t="str">
        <f>IF(E280="Yes","6 Month Transfer",IF(W280="No","Not locked to discharge/transfer",IF(AF280="Did not stay on SU","Not achieved as did not stay on SU",IF('Patient level info'!A280="","",IF(AND(A280=B280,M280="Achieved",P280="Achieved",AF280&gt;=90,AF280&lt;&gt;"Died same day as arrival"),"Achieved",IF(AND(A280&lt;&gt;B280,AF280&gt;=90,M280="Achieved",P280="Achieved"),"Not directly admitted by this team, but achieved criteria at previous team, and achieved 90% of stay on SU whilst at this team",IF(AF280="ICU/CCU/HDU","Admitted to ICU/CCU/HDU",IF(AF280="Died same day as arrival",AF280,IF(AND(AF280&lt;90,M280="Not achieved",P280="Not achieved"),"Not achieved as not direct to SU within 4h, not seen by a consultant within 14h, and less than 90% of stay on SU",IF(AND(AF280&lt;90,M280="Not achieved",P280="Achieved"),"Not achieved as not direct to SU within 4h and less than 90% of stay on SU",IF(AND(AF280&lt;90,M280="Achieved",P280="Not achieved"),"Not achieved as not seen by a consultant within 14h and less than 90% of stay on SU",IF(AND(AF280&gt;=90,M280="Not achieved",P280="Not achieved"),"Not achieved as not direct to SU within 4h and not seen by a consultant within 14h",IF(AND(AF280&gt;=90,M280="Achieved",P280="Not achieved"),"Not achieved as not seen by a consultant within 14h",IF(AF280&lt;90,"Not achieved as less than 90% of stay on SU","Not achieved as not direct to SU within 4h"))))))))))))))</f>
        <v/>
      </c>
    </row>
    <row r="281" spans="1:33" ht="15" customHeight="1" x14ac:dyDescent="0.25">
      <c r="A281" s="89" t="str">
        <f>IF('Paste Data Here - Export'!A281="","",'Paste Data Here - Export'!A281)</f>
        <v/>
      </c>
      <c r="B281" s="90" t="str">
        <f>IF('Paste Data Here - Export'!B281="","",'Paste Data Here - Export'!B281)</f>
        <v/>
      </c>
      <c r="C281" s="91" t="str">
        <f>IF('Paste Data Here - Export'!AR281="Y",'Paste Data Here - Export'!AS281,IF('Paste Data Here - Export'!C281="","",'Paste Data Here - Export'!BA281))</f>
        <v/>
      </c>
      <c r="D281" s="103" t="str">
        <f>IF(B281="","",IF('Paste Data Here - Export'!A281 ='Paste Data Here - Export'!B281, "Yes", "No"))</f>
        <v/>
      </c>
      <c r="E281" s="103" t="str">
        <f>IF(A281="","",IF(AND('Paste Data Here - Export'!P281="",'Paste Data Here - Export'!Q281&lt;&gt;""),"Yes","No"))</f>
        <v/>
      </c>
      <c r="F281" s="104" t="str">
        <f>IF('Paste Data Here - Export'!A281='Paste Data Here - Export'!B281,C281,IF(W281="No","",IF(E281="Yes","6 Month Transfer",'Paste Data Here - Export'!HP281)))</f>
        <v/>
      </c>
      <c r="G281" s="92" t="str">
        <f>IF(B281="","",IF(OR('Paste Data Here - Export'!KB281="Y",'Paste Data Here - Export'!GE281="Y"),"Yes","No"))</f>
        <v/>
      </c>
      <c r="H281" s="93" t="str">
        <f t="shared" si="47"/>
        <v/>
      </c>
      <c r="I281" s="93" t="str">
        <f t="shared" si="48"/>
        <v/>
      </c>
      <c r="J281" s="93" t="str">
        <f t="shared" si="49"/>
        <v/>
      </c>
      <c r="K281" s="125" t="str">
        <f>IF(OR(C281="",'Paste Data Here - Export'!BD281=""),"",1440*('Paste Data Here - Export'!BD281-C281))</f>
        <v/>
      </c>
      <c r="L281" s="93" t="str">
        <f t="shared" si="50"/>
        <v/>
      </c>
      <c r="M281" s="93" t="str">
        <f>IF(AND(L281="Yes",'Paste Data Here - Export'!BC281="SU",'Paste Data Here - Export'!EJ281&lt;&gt;"Y"),"Achieved",IF('Paste Data Here - Export'!EJ281="Y","Not applicable",(IF(AND('Patient level info'!L281="No",'Paste Data Here - Export'!BC281="SU"),"Not achieved",IF('Paste Data Here - Export'!BC281="ICH","Not applicable",IF(OR('Paste Data Here - Export'!BC281="O",'Paste Data Here - Export'!BC281="MAC"),"Not achieved",""))))))</f>
        <v/>
      </c>
      <c r="N281" s="142" t="str">
        <f>IF(B281="","",IF(OR('Paste Data Here - Export'!GN281="PERS",'Paste Data Here - Export'!GN281="TELEM"),'Paste Data Here - Export'!GK281,IF('Paste Data Here - Export'!GO281="","Not seen in person",'Paste Data Here - Export'!GO281)))</f>
        <v/>
      </c>
      <c r="O281" s="125" t="str">
        <f t="shared" si="51"/>
        <v/>
      </c>
      <c r="P281" s="126" t="str">
        <f t="shared" si="52"/>
        <v/>
      </c>
      <c r="Q281" s="95" t="str">
        <f>IF('Paste Data Here - Export'!CR281=TRUE, "Not imaged",IF('Paste Data Here - Export'!AR281="Y","Inpatient stroke",IF('Paste Data Here - Export'!BA281="","",IF('Paste Data Here - Export'!CR281="TRUE","",1440*('Paste Data Here - Export'!CP281-'Paste Data Here - Export'!BA281)))))</f>
        <v/>
      </c>
      <c r="R281" s="95" t="str">
        <f>IF('Paste Data Here - Export'!CR281=TRUE,"Not imaged",IF(OR(C281="",'Paste Data Here - Export'!CP281=""),"",1440*('Paste Data Here - Export'!CP281-C281)))</f>
        <v/>
      </c>
      <c r="S281" s="93" t="str">
        <f>IF(R281&lt;60.5,"Yes",IF('Paste Data Here - Export'!C281="","","No"))</f>
        <v/>
      </c>
      <c r="T281" s="93" t="str">
        <f t="shared" si="44"/>
        <v/>
      </c>
      <c r="U281" s="94" t="str">
        <f>IF(OR(C281="",'Paste Data Here - Export'!DF281=""),"",1440*('Paste Data Here - Export'!DF281-C281))</f>
        <v/>
      </c>
      <c r="V281" s="96" t="str">
        <f t="shared" si="53"/>
        <v/>
      </c>
      <c r="W281" s="97" t="str">
        <f>IF(B281="","",IF('Paste Data Here - Export'!KI281=TRUE,"Yes",IF('Paste Data Here - Export'!L281="","No","Yes")))</f>
        <v/>
      </c>
      <c r="X281" s="98" t="str">
        <f>IF(E281="Yes","6 Month Transfer",IF(AND(W281="Yes",'Paste Data Here - Export'!KM281="D"),"No",IF('Patient level info'!W281="Yes","Yes","")))</f>
        <v/>
      </c>
      <c r="Y281" s="91" t="str">
        <f t="shared" si="45"/>
        <v/>
      </c>
      <c r="Z281" s="99" t="str">
        <f>IF('Paste Data Here - Export'!KQ281="","",IF('Paste Data Here - Export'!KO281="","",'Paste Data Here - Export'!KN281-'Paste Data Here - Export'!KQ281))</f>
        <v/>
      </c>
      <c r="AA281" s="91" t="str">
        <f>IF(AND(W281="Yes",'Paste Data Here - Export'!KM281="D",'Paste Data Here - Export'!KO281="Y"),'Paste Data Here - Export'!KN281+'Patient level info'!AA$3,IF(AND(W281="Yes",'Paste Data Here - Export'!KM281="D",Z281&lt;0),'Paste Data Here - Export'!KQ281,IF(AND(W281="Yes",'Paste Data Here - Export'!KM281="D"),'Paste Data Here - Export'!KN281,IF(X281="Yes",'Paste Data Here - Export'!KS281,""))))</f>
        <v/>
      </c>
      <c r="AB281" s="100" t="str">
        <f>IF(W281="No","",IF('Paste Data Here - Export'!HS281="","",IF('Paste Data Here - Export'!KO281="Y",'Patient level info'!AA281-'Paste Data Here - Export'!HS281,'Paste Data Here - Export'!KQ281-'Paste Data Here - Export'!HS281)))</f>
        <v/>
      </c>
      <c r="AC281" s="100" t="str">
        <f>IF(E281="Yes","",IF(BPT!C281="Record transferred to this team",AA281-C281-(1/6),""))</f>
        <v/>
      </c>
      <c r="AD281" s="100" t="str">
        <f t="shared" si="46"/>
        <v/>
      </c>
      <c r="AE281" s="100" t="str">
        <f t="shared" si="54"/>
        <v/>
      </c>
      <c r="AF281" s="101" t="str">
        <f>IF(AE281="","",IF(Y281="Died same day","Died same day as arrival",IF(AB281="","Did not stay on SU",IF('Paste Data Here - Export'!HR281="ICH","ICU/CCU/HDU",IF(AB281&gt;AE281,100,100*AB281/AE281)))))</f>
        <v/>
      </c>
      <c r="AG281" s="82" t="str">
        <f>IF(E281="Yes","6 Month Transfer",IF(W281="No","Not locked to discharge/transfer",IF(AF281="Did not stay on SU","Not achieved as did not stay on SU",IF('Patient level info'!A281="","",IF(AND(A281=B281,M281="Achieved",P281="Achieved",AF281&gt;=90,AF281&lt;&gt;"Died same day as arrival"),"Achieved",IF(AND(A281&lt;&gt;B281,AF281&gt;=90,M281="Achieved",P281="Achieved"),"Not directly admitted by this team, but achieved criteria at previous team, and achieved 90% of stay on SU whilst at this team",IF(AF281="ICU/CCU/HDU","Admitted to ICU/CCU/HDU",IF(AF281="Died same day as arrival",AF281,IF(AND(AF281&lt;90,M281="Not achieved",P281="Not achieved"),"Not achieved as not direct to SU within 4h, not seen by a consultant within 14h, and less than 90% of stay on SU",IF(AND(AF281&lt;90,M281="Not achieved",P281="Achieved"),"Not achieved as not direct to SU within 4h and less than 90% of stay on SU",IF(AND(AF281&lt;90,M281="Achieved",P281="Not achieved"),"Not achieved as not seen by a consultant within 14h and less than 90% of stay on SU",IF(AND(AF281&gt;=90,M281="Not achieved",P281="Not achieved"),"Not achieved as not direct to SU within 4h and not seen by a consultant within 14h",IF(AND(AF281&gt;=90,M281="Achieved",P281="Not achieved"),"Not achieved as not seen by a consultant within 14h",IF(AF281&lt;90,"Not achieved as less than 90% of stay on SU","Not achieved as not direct to SU within 4h"))))))))))))))</f>
        <v/>
      </c>
    </row>
    <row r="282" spans="1:33" ht="15" customHeight="1" x14ac:dyDescent="0.25">
      <c r="A282" s="89" t="str">
        <f>IF('Paste Data Here - Export'!A282="","",'Paste Data Here - Export'!A282)</f>
        <v/>
      </c>
      <c r="B282" s="90" t="str">
        <f>IF('Paste Data Here - Export'!B282="","",'Paste Data Here - Export'!B282)</f>
        <v/>
      </c>
      <c r="C282" s="91" t="str">
        <f>IF('Paste Data Here - Export'!AR282="Y",'Paste Data Here - Export'!AS282,IF('Paste Data Here - Export'!C282="","",'Paste Data Here - Export'!BA282))</f>
        <v/>
      </c>
      <c r="D282" s="103" t="str">
        <f>IF(B282="","",IF('Paste Data Here - Export'!A282 ='Paste Data Here - Export'!B282, "Yes", "No"))</f>
        <v/>
      </c>
      <c r="E282" s="103" t="str">
        <f>IF(A282="","",IF(AND('Paste Data Here - Export'!P282="",'Paste Data Here - Export'!Q282&lt;&gt;""),"Yes","No"))</f>
        <v/>
      </c>
      <c r="F282" s="104" t="str">
        <f>IF('Paste Data Here - Export'!A282='Paste Data Here - Export'!B282,C282,IF(W282="No","",IF(E282="Yes","6 Month Transfer",'Paste Data Here - Export'!HP282)))</f>
        <v/>
      </c>
      <c r="G282" s="92" t="str">
        <f>IF(B282="","",IF(OR('Paste Data Here - Export'!KB282="Y",'Paste Data Here - Export'!GE282="Y"),"Yes","No"))</f>
        <v/>
      </c>
      <c r="H282" s="93" t="str">
        <f t="shared" si="47"/>
        <v/>
      </c>
      <c r="I282" s="93" t="str">
        <f t="shared" si="48"/>
        <v/>
      </c>
      <c r="J282" s="93" t="str">
        <f t="shared" si="49"/>
        <v/>
      </c>
      <c r="K282" s="125" t="str">
        <f>IF(OR(C282="",'Paste Data Here - Export'!BD282=""),"",1440*('Paste Data Here - Export'!BD282-C282))</f>
        <v/>
      </c>
      <c r="L282" s="93" t="str">
        <f t="shared" si="50"/>
        <v/>
      </c>
      <c r="M282" s="93" t="str">
        <f>IF(AND(L282="Yes",'Paste Data Here - Export'!BC282="SU",'Paste Data Here - Export'!EJ282&lt;&gt;"Y"),"Achieved",IF('Paste Data Here - Export'!EJ282="Y","Not applicable",(IF(AND('Patient level info'!L282="No",'Paste Data Here - Export'!BC282="SU"),"Not achieved",IF('Paste Data Here - Export'!BC282="ICH","Not applicable",IF(OR('Paste Data Here - Export'!BC282="O",'Paste Data Here - Export'!BC282="MAC"),"Not achieved",""))))))</f>
        <v/>
      </c>
      <c r="N282" s="142" t="str">
        <f>IF(B282="","",IF(OR('Paste Data Here - Export'!GN282="PERS",'Paste Data Here - Export'!GN282="TELEM"),'Paste Data Here - Export'!GK282,IF('Paste Data Here - Export'!GO282="","Not seen in person",'Paste Data Here - Export'!GO282)))</f>
        <v/>
      </c>
      <c r="O282" s="125" t="str">
        <f t="shared" si="51"/>
        <v/>
      </c>
      <c r="P282" s="126" t="str">
        <f t="shared" si="52"/>
        <v/>
      </c>
      <c r="Q282" s="95" t="str">
        <f>IF('Paste Data Here - Export'!CR282=TRUE, "Not imaged",IF('Paste Data Here - Export'!AR282="Y","Inpatient stroke",IF('Paste Data Here - Export'!BA282="","",IF('Paste Data Here - Export'!CR282="TRUE","",1440*('Paste Data Here - Export'!CP282-'Paste Data Here - Export'!BA282)))))</f>
        <v/>
      </c>
      <c r="R282" s="95" t="str">
        <f>IF('Paste Data Here - Export'!CR282=TRUE,"Not imaged",IF(OR(C282="",'Paste Data Here - Export'!CP282=""),"",1440*('Paste Data Here - Export'!CP282-C282)))</f>
        <v/>
      </c>
      <c r="S282" s="93" t="str">
        <f>IF(R282&lt;60.5,"Yes",IF('Paste Data Here - Export'!C282="","","No"))</f>
        <v/>
      </c>
      <c r="T282" s="93" t="str">
        <f t="shared" si="44"/>
        <v/>
      </c>
      <c r="U282" s="94" t="str">
        <f>IF(OR(C282="",'Paste Data Here - Export'!DF282=""),"",1440*('Paste Data Here - Export'!DF282-C282))</f>
        <v/>
      </c>
      <c r="V282" s="96" t="str">
        <f t="shared" si="53"/>
        <v/>
      </c>
      <c r="W282" s="97" t="str">
        <f>IF(B282="","",IF('Paste Data Here - Export'!KI282=TRUE,"Yes",IF('Paste Data Here - Export'!L282="","No","Yes")))</f>
        <v/>
      </c>
      <c r="X282" s="98" t="str">
        <f>IF(E282="Yes","6 Month Transfer",IF(AND(W282="Yes",'Paste Data Here - Export'!KM282="D"),"No",IF('Patient level info'!W282="Yes","Yes","")))</f>
        <v/>
      </c>
      <c r="Y282" s="91" t="str">
        <f t="shared" si="45"/>
        <v/>
      </c>
      <c r="Z282" s="99" t="str">
        <f>IF('Paste Data Here - Export'!KQ282="","",IF('Paste Data Here - Export'!KO282="","",'Paste Data Here - Export'!KN282-'Paste Data Here - Export'!KQ282))</f>
        <v/>
      </c>
      <c r="AA282" s="91" t="str">
        <f>IF(AND(W282="Yes",'Paste Data Here - Export'!KM282="D",'Paste Data Here - Export'!KO282="Y"),'Paste Data Here - Export'!KN282+'Patient level info'!AA$3,IF(AND(W282="Yes",'Paste Data Here - Export'!KM282="D",Z282&lt;0),'Paste Data Here - Export'!KQ282,IF(AND(W282="Yes",'Paste Data Here - Export'!KM282="D"),'Paste Data Here - Export'!KN282,IF(X282="Yes",'Paste Data Here - Export'!KS282,""))))</f>
        <v/>
      </c>
      <c r="AB282" s="100" t="str">
        <f>IF(W282="No","",IF('Paste Data Here - Export'!HS282="","",IF('Paste Data Here - Export'!KO282="Y",'Patient level info'!AA282-'Paste Data Here - Export'!HS282,'Paste Data Here - Export'!KQ282-'Paste Data Here - Export'!HS282)))</f>
        <v/>
      </c>
      <c r="AC282" s="100" t="str">
        <f>IF(E282="Yes","",IF(BPT!C282="Record transferred to this team",AA282-C282-(1/6),""))</f>
        <v/>
      </c>
      <c r="AD282" s="100" t="str">
        <f t="shared" si="46"/>
        <v/>
      </c>
      <c r="AE282" s="100" t="str">
        <f t="shared" si="54"/>
        <v/>
      </c>
      <c r="AF282" s="101" t="str">
        <f>IF(AE282="","",IF(Y282="Died same day","Died same day as arrival",IF(AB282="","Did not stay on SU",IF('Paste Data Here - Export'!HR282="ICH","ICU/CCU/HDU",IF(AB282&gt;AE282,100,100*AB282/AE282)))))</f>
        <v/>
      </c>
      <c r="AG282" s="82" t="str">
        <f>IF(E282="Yes","6 Month Transfer",IF(W282="No","Not locked to discharge/transfer",IF(AF282="Did not stay on SU","Not achieved as did not stay on SU",IF('Patient level info'!A282="","",IF(AND(A282=B282,M282="Achieved",P282="Achieved",AF282&gt;=90,AF282&lt;&gt;"Died same day as arrival"),"Achieved",IF(AND(A282&lt;&gt;B282,AF282&gt;=90,M282="Achieved",P282="Achieved"),"Not directly admitted by this team, but achieved criteria at previous team, and achieved 90% of stay on SU whilst at this team",IF(AF282="ICU/CCU/HDU","Admitted to ICU/CCU/HDU",IF(AF282="Died same day as arrival",AF282,IF(AND(AF282&lt;90,M282="Not achieved",P282="Not achieved"),"Not achieved as not direct to SU within 4h, not seen by a consultant within 14h, and less than 90% of stay on SU",IF(AND(AF282&lt;90,M282="Not achieved",P282="Achieved"),"Not achieved as not direct to SU within 4h and less than 90% of stay on SU",IF(AND(AF282&lt;90,M282="Achieved",P282="Not achieved"),"Not achieved as not seen by a consultant within 14h and less than 90% of stay on SU",IF(AND(AF282&gt;=90,M282="Not achieved",P282="Not achieved"),"Not achieved as not direct to SU within 4h and not seen by a consultant within 14h",IF(AND(AF282&gt;=90,M282="Achieved",P282="Not achieved"),"Not achieved as not seen by a consultant within 14h",IF(AF282&lt;90,"Not achieved as less than 90% of stay on SU","Not achieved as not direct to SU within 4h"))))))))))))))</f>
        <v/>
      </c>
    </row>
    <row r="283" spans="1:33" ht="15" customHeight="1" x14ac:dyDescent="0.25">
      <c r="A283" s="89" t="str">
        <f>IF('Paste Data Here - Export'!A283="","",'Paste Data Here - Export'!A283)</f>
        <v/>
      </c>
      <c r="B283" s="90" t="str">
        <f>IF('Paste Data Here - Export'!B283="","",'Paste Data Here - Export'!B283)</f>
        <v/>
      </c>
      <c r="C283" s="91" t="str">
        <f>IF('Paste Data Here - Export'!AR283="Y",'Paste Data Here - Export'!AS283,IF('Paste Data Here - Export'!C283="","",'Paste Data Here - Export'!BA283))</f>
        <v/>
      </c>
      <c r="D283" s="103" t="str">
        <f>IF(B283="","",IF('Paste Data Here - Export'!A283 ='Paste Data Here - Export'!B283, "Yes", "No"))</f>
        <v/>
      </c>
      <c r="E283" s="103" t="str">
        <f>IF(A283="","",IF(AND('Paste Data Here - Export'!P283="",'Paste Data Here - Export'!Q283&lt;&gt;""),"Yes","No"))</f>
        <v/>
      </c>
      <c r="F283" s="104" t="str">
        <f>IF('Paste Data Here - Export'!A283='Paste Data Here - Export'!B283,C283,IF(W283="No","",IF(E283="Yes","6 Month Transfer",'Paste Data Here - Export'!HP283)))</f>
        <v/>
      </c>
      <c r="G283" s="92" t="str">
        <f>IF(B283="","",IF(OR('Paste Data Here - Export'!KB283="Y",'Paste Data Here - Export'!GE283="Y"),"Yes","No"))</f>
        <v/>
      </c>
      <c r="H283" s="93" t="str">
        <f t="shared" si="47"/>
        <v/>
      </c>
      <c r="I283" s="93" t="str">
        <f t="shared" si="48"/>
        <v/>
      </c>
      <c r="J283" s="93" t="str">
        <f t="shared" si="49"/>
        <v/>
      </c>
      <c r="K283" s="125" t="str">
        <f>IF(OR(C283="",'Paste Data Here - Export'!BD283=""),"",1440*('Paste Data Here - Export'!BD283-C283))</f>
        <v/>
      </c>
      <c r="L283" s="93" t="str">
        <f t="shared" si="50"/>
        <v/>
      </c>
      <c r="M283" s="93" t="str">
        <f>IF(AND(L283="Yes",'Paste Data Here - Export'!BC283="SU",'Paste Data Here - Export'!EJ283&lt;&gt;"Y"),"Achieved",IF('Paste Data Here - Export'!EJ283="Y","Not applicable",(IF(AND('Patient level info'!L283="No",'Paste Data Here - Export'!BC283="SU"),"Not achieved",IF('Paste Data Here - Export'!BC283="ICH","Not applicable",IF(OR('Paste Data Here - Export'!BC283="O",'Paste Data Here - Export'!BC283="MAC"),"Not achieved",""))))))</f>
        <v/>
      </c>
      <c r="N283" s="142" t="str">
        <f>IF(B283="","",IF(OR('Paste Data Here - Export'!GN283="PERS",'Paste Data Here - Export'!GN283="TELEM"),'Paste Data Here - Export'!GK283,IF('Paste Data Here - Export'!GO283="","Not seen in person",'Paste Data Here - Export'!GO283)))</f>
        <v/>
      </c>
      <c r="O283" s="125" t="str">
        <f t="shared" si="51"/>
        <v/>
      </c>
      <c r="P283" s="126" t="str">
        <f t="shared" si="52"/>
        <v/>
      </c>
      <c r="Q283" s="95" t="str">
        <f>IF('Paste Data Here - Export'!CR283=TRUE, "Not imaged",IF('Paste Data Here - Export'!AR283="Y","Inpatient stroke",IF('Paste Data Here - Export'!BA283="","",IF('Paste Data Here - Export'!CR283="TRUE","",1440*('Paste Data Here - Export'!CP283-'Paste Data Here - Export'!BA283)))))</f>
        <v/>
      </c>
      <c r="R283" s="95" t="str">
        <f>IF('Paste Data Here - Export'!CR283=TRUE,"Not imaged",IF(OR(C283="",'Paste Data Here - Export'!CP283=""),"",1440*('Paste Data Here - Export'!CP283-C283)))</f>
        <v/>
      </c>
      <c r="S283" s="93" t="str">
        <f>IF(R283&lt;60.5,"Yes",IF('Paste Data Here - Export'!C283="","","No"))</f>
        <v/>
      </c>
      <c r="T283" s="93" t="str">
        <f t="shared" si="44"/>
        <v/>
      </c>
      <c r="U283" s="94" t="str">
        <f>IF(OR(C283="",'Paste Data Here - Export'!DF283=""),"",1440*('Paste Data Here - Export'!DF283-C283))</f>
        <v/>
      </c>
      <c r="V283" s="96" t="str">
        <f t="shared" si="53"/>
        <v/>
      </c>
      <c r="W283" s="97" t="str">
        <f>IF(B283="","",IF('Paste Data Here - Export'!KI283=TRUE,"Yes",IF('Paste Data Here - Export'!L283="","No","Yes")))</f>
        <v/>
      </c>
      <c r="X283" s="98" t="str">
        <f>IF(E283="Yes","6 Month Transfer",IF(AND(W283="Yes",'Paste Data Here - Export'!KM283="D"),"No",IF('Patient level info'!W283="Yes","Yes","")))</f>
        <v/>
      </c>
      <c r="Y283" s="91" t="str">
        <f t="shared" si="45"/>
        <v/>
      </c>
      <c r="Z283" s="99" t="str">
        <f>IF('Paste Data Here - Export'!KQ283="","",IF('Paste Data Here - Export'!KO283="","",'Paste Data Here - Export'!KN283-'Paste Data Here - Export'!KQ283))</f>
        <v/>
      </c>
      <c r="AA283" s="91" t="str">
        <f>IF(AND(W283="Yes",'Paste Data Here - Export'!KM283="D",'Paste Data Here - Export'!KO283="Y"),'Paste Data Here - Export'!KN283+'Patient level info'!AA$3,IF(AND(W283="Yes",'Paste Data Here - Export'!KM283="D",Z283&lt;0),'Paste Data Here - Export'!KQ283,IF(AND(W283="Yes",'Paste Data Here - Export'!KM283="D"),'Paste Data Here - Export'!KN283,IF(X283="Yes",'Paste Data Here - Export'!KS283,""))))</f>
        <v/>
      </c>
      <c r="AB283" s="100" t="str">
        <f>IF(W283="No","",IF('Paste Data Here - Export'!HS283="","",IF('Paste Data Here - Export'!KO283="Y",'Patient level info'!AA283-'Paste Data Here - Export'!HS283,'Paste Data Here - Export'!KQ283-'Paste Data Here - Export'!HS283)))</f>
        <v/>
      </c>
      <c r="AC283" s="100" t="str">
        <f>IF(E283="Yes","",IF(BPT!C283="Record transferred to this team",AA283-C283-(1/6),""))</f>
        <v/>
      </c>
      <c r="AD283" s="100" t="str">
        <f t="shared" si="46"/>
        <v/>
      </c>
      <c r="AE283" s="100" t="str">
        <f t="shared" si="54"/>
        <v/>
      </c>
      <c r="AF283" s="101" t="str">
        <f>IF(AE283="","",IF(Y283="Died same day","Died same day as arrival",IF(AB283="","Did not stay on SU",IF('Paste Data Here - Export'!HR283="ICH","ICU/CCU/HDU",IF(AB283&gt;AE283,100,100*AB283/AE283)))))</f>
        <v/>
      </c>
      <c r="AG283" s="82" t="str">
        <f>IF(E283="Yes","6 Month Transfer",IF(W283="No","Not locked to discharge/transfer",IF(AF283="Did not stay on SU","Not achieved as did not stay on SU",IF('Patient level info'!A283="","",IF(AND(A283=B283,M283="Achieved",P283="Achieved",AF283&gt;=90,AF283&lt;&gt;"Died same day as arrival"),"Achieved",IF(AND(A283&lt;&gt;B283,AF283&gt;=90,M283="Achieved",P283="Achieved"),"Not directly admitted by this team, but achieved criteria at previous team, and achieved 90% of stay on SU whilst at this team",IF(AF283="ICU/CCU/HDU","Admitted to ICU/CCU/HDU",IF(AF283="Died same day as arrival",AF283,IF(AND(AF283&lt;90,M283="Not achieved",P283="Not achieved"),"Not achieved as not direct to SU within 4h, not seen by a consultant within 14h, and less than 90% of stay on SU",IF(AND(AF283&lt;90,M283="Not achieved",P283="Achieved"),"Not achieved as not direct to SU within 4h and less than 90% of stay on SU",IF(AND(AF283&lt;90,M283="Achieved",P283="Not achieved"),"Not achieved as not seen by a consultant within 14h and less than 90% of stay on SU",IF(AND(AF283&gt;=90,M283="Not achieved",P283="Not achieved"),"Not achieved as not direct to SU within 4h and not seen by a consultant within 14h",IF(AND(AF283&gt;=90,M283="Achieved",P283="Not achieved"),"Not achieved as not seen by a consultant within 14h",IF(AF283&lt;90,"Not achieved as less than 90% of stay on SU","Not achieved as not direct to SU within 4h"))))))))))))))</f>
        <v/>
      </c>
    </row>
    <row r="284" spans="1:33" ht="15" customHeight="1" x14ac:dyDescent="0.25">
      <c r="A284" s="89" t="str">
        <f>IF('Paste Data Here - Export'!A284="","",'Paste Data Here - Export'!A284)</f>
        <v/>
      </c>
      <c r="B284" s="90" t="str">
        <f>IF('Paste Data Here - Export'!B284="","",'Paste Data Here - Export'!B284)</f>
        <v/>
      </c>
      <c r="C284" s="91" t="str">
        <f>IF('Paste Data Here - Export'!AR284="Y",'Paste Data Here - Export'!AS284,IF('Paste Data Here - Export'!C284="","",'Paste Data Here - Export'!BA284))</f>
        <v/>
      </c>
      <c r="D284" s="103" t="str">
        <f>IF(B284="","",IF('Paste Data Here - Export'!A284 ='Paste Data Here - Export'!B284, "Yes", "No"))</f>
        <v/>
      </c>
      <c r="E284" s="103" t="str">
        <f>IF(A284="","",IF(AND('Paste Data Here - Export'!P284="",'Paste Data Here - Export'!Q284&lt;&gt;""),"Yes","No"))</f>
        <v/>
      </c>
      <c r="F284" s="104" t="str">
        <f>IF('Paste Data Here - Export'!A284='Paste Data Here - Export'!B284,C284,IF(W284="No","",IF(E284="Yes","6 Month Transfer",'Paste Data Here - Export'!HP284)))</f>
        <v/>
      </c>
      <c r="G284" s="92" t="str">
        <f>IF(B284="","",IF(OR('Paste Data Here - Export'!KB284="Y",'Paste Data Here - Export'!GE284="Y"),"Yes","No"))</f>
        <v/>
      </c>
      <c r="H284" s="93" t="str">
        <f t="shared" si="47"/>
        <v/>
      </c>
      <c r="I284" s="93" t="str">
        <f t="shared" si="48"/>
        <v/>
      </c>
      <c r="J284" s="93" t="str">
        <f t="shared" si="49"/>
        <v/>
      </c>
      <c r="K284" s="125" t="str">
        <f>IF(OR(C284="",'Paste Data Here - Export'!BD284=""),"",1440*('Paste Data Here - Export'!BD284-C284))</f>
        <v/>
      </c>
      <c r="L284" s="93" t="str">
        <f t="shared" si="50"/>
        <v/>
      </c>
      <c r="M284" s="93" t="str">
        <f>IF(AND(L284="Yes",'Paste Data Here - Export'!BC284="SU",'Paste Data Here - Export'!EJ284&lt;&gt;"Y"),"Achieved",IF('Paste Data Here - Export'!EJ284="Y","Not applicable",(IF(AND('Patient level info'!L284="No",'Paste Data Here - Export'!BC284="SU"),"Not achieved",IF('Paste Data Here - Export'!BC284="ICH","Not applicable",IF(OR('Paste Data Here - Export'!BC284="O",'Paste Data Here - Export'!BC284="MAC"),"Not achieved",""))))))</f>
        <v/>
      </c>
      <c r="N284" s="142" t="str">
        <f>IF(B284="","",IF(OR('Paste Data Here - Export'!GN284="PERS",'Paste Data Here - Export'!GN284="TELEM"),'Paste Data Here - Export'!GK284,IF('Paste Data Here - Export'!GO284="","Not seen in person",'Paste Data Here - Export'!GO284)))</f>
        <v/>
      </c>
      <c r="O284" s="125" t="str">
        <f t="shared" si="51"/>
        <v/>
      </c>
      <c r="P284" s="126" t="str">
        <f t="shared" si="52"/>
        <v/>
      </c>
      <c r="Q284" s="95" t="str">
        <f>IF('Paste Data Here - Export'!CR284=TRUE, "Not imaged",IF('Paste Data Here - Export'!AR284="Y","Inpatient stroke",IF('Paste Data Here - Export'!BA284="","",IF('Paste Data Here - Export'!CR284="TRUE","",1440*('Paste Data Here - Export'!CP284-'Paste Data Here - Export'!BA284)))))</f>
        <v/>
      </c>
      <c r="R284" s="95" t="str">
        <f>IF('Paste Data Here - Export'!CR284=TRUE,"Not imaged",IF(OR(C284="",'Paste Data Here - Export'!CP284=""),"",1440*('Paste Data Here - Export'!CP284-C284)))</f>
        <v/>
      </c>
      <c r="S284" s="93" t="str">
        <f>IF(R284&lt;60.5,"Yes",IF('Paste Data Here - Export'!C284="","","No"))</f>
        <v/>
      </c>
      <c r="T284" s="93" t="str">
        <f t="shared" si="44"/>
        <v/>
      </c>
      <c r="U284" s="94" t="str">
        <f>IF(OR(C284="",'Paste Data Here - Export'!DF284=""),"",1440*('Paste Data Here - Export'!DF284-C284))</f>
        <v/>
      </c>
      <c r="V284" s="96" t="str">
        <f t="shared" si="53"/>
        <v/>
      </c>
      <c r="W284" s="97" t="str">
        <f>IF(B284="","",IF('Paste Data Here - Export'!KI284=TRUE,"Yes",IF('Paste Data Here - Export'!L284="","No","Yes")))</f>
        <v/>
      </c>
      <c r="X284" s="98" t="str">
        <f>IF(E284="Yes","6 Month Transfer",IF(AND(W284="Yes",'Paste Data Here - Export'!KM284="D"),"No",IF('Patient level info'!W284="Yes","Yes","")))</f>
        <v/>
      </c>
      <c r="Y284" s="91" t="str">
        <f t="shared" si="45"/>
        <v/>
      </c>
      <c r="Z284" s="99" t="str">
        <f>IF('Paste Data Here - Export'!KQ284="","",IF('Paste Data Here - Export'!KO284="","",'Paste Data Here - Export'!KN284-'Paste Data Here - Export'!KQ284))</f>
        <v/>
      </c>
      <c r="AA284" s="91" t="str">
        <f>IF(AND(W284="Yes",'Paste Data Here - Export'!KM284="D",'Paste Data Here - Export'!KO284="Y"),'Paste Data Here - Export'!KN284+'Patient level info'!AA$3,IF(AND(W284="Yes",'Paste Data Here - Export'!KM284="D",Z284&lt;0),'Paste Data Here - Export'!KQ284,IF(AND(W284="Yes",'Paste Data Here - Export'!KM284="D"),'Paste Data Here - Export'!KN284,IF(X284="Yes",'Paste Data Here - Export'!KS284,""))))</f>
        <v/>
      </c>
      <c r="AB284" s="100" t="str">
        <f>IF(W284="No","",IF('Paste Data Here - Export'!HS284="","",IF('Paste Data Here - Export'!KO284="Y",'Patient level info'!AA284-'Paste Data Here - Export'!HS284,'Paste Data Here - Export'!KQ284-'Paste Data Here - Export'!HS284)))</f>
        <v/>
      </c>
      <c r="AC284" s="100" t="str">
        <f>IF(E284="Yes","",IF(BPT!C284="Record transferred to this team",AA284-C284-(1/6),""))</f>
        <v/>
      </c>
      <c r="AD284" s="100" t="str">
        <f t="shared" si="46"/>
        <v/>
      </c>
      <c r="AE284" s="100" t="str">
        <f t="shared" si="54"/>
        <v/>
      </c>
      <c r="AF284" s="101" t="str">
        <f>IF(AE284="","",IF(Y284="Died same day","Died same day as arrival",IF(AB284="","Did not stay on SU",IF('Paste Data Here - Export'!HR284="ICH","ICU/CCU/HDU",IF(AB284&gt;AE284,100,100*AB284/AE284)))))</f>
        <v/>
      </c>
      <c r="AG284" s="82" t="str">
        <f>IF(E284="Yes","6 Month Transfer",IF(W284="No","Not locked to discharge/transfer",IF(AF284="Did not stay on SU","Not achieved as did not stay on SU",IF('Patient level info'!A284="","",IF(AND(A284=B284,M284="Achieved",P284="Achieved",AF284&gt;=90,AF284&lt;&gt;"Died same day as arrival"),"Achieved",IF(AND(A284&lt;&gt;B284,AF284&gt;=90,M284="Achieved",P284="Achieved"),"Not directly admitted by this team, but achieved criteria at previous team, and achieved 90% of stay on SU whilst at this team",IF(AF284="ICU/CCU/HDU","Admitted to ICU/CCU/HDU",IF(AF284="Died same day as arrival",AF284,IF(AND(AF284&lt;90,M284="Not achieved",P284="Not achieved"),"Not achieved as not direct to SU within 4h, not seen by a consultant within 14h, and less than 90% of stay on SU",IF(AND(AF284&lt;90,M284="Not achieved",P284="Achieved"),"Not achieved as not direct to SU within 4h and less than 90% of stay on SU",IF(AND(AF284&lt;90,M284="Achieved",P284="Not achieved"),"Not achieved as not seen by a consultant within 14h and less than 90% of stay on SU",IF(AND(AF284&gt;=90,M284="Not achieved",P284="Not achieved"),"Not achieved as not direct to SU within 4h and not seen by a consultant within 14h",IF(AND(AF284&gt;=90,M284="Achieved",P284="Not achieved"),"Not achieved as not seen by a consultant within 14h",IF(AF284&lt;90,"Not achieved as less than 90% of stay on SU","Not achieved as not direct to SU within 4h"))))))))))))))</f>
        <v/>
      </c>
    </row>
    <row r="285" spans="1:33" ht="15" customHeight="1" x14ac:dyDescent="0.25">
      <c r="A285" s="89" t="str">
        <f>IF('Paste Data Here - Export'!A285="","",'Paste Data Here - Export'!A285)</f>
        <v/>
      </c>
      <c r="B285" s="90" t="str">
        <f>IF('Paste Data Here - Export'!B285="","",'Paste Data Here - Export'!B285)</f>
        <v/>
      </c>
      <c r="C285" s="91" t="str">
        <f>IF('Paste Data Here - Export'!AR285="Y",'Paste Data Here - Export'!AS285,IF('Paste Data Here - Export'!C285="","",'Paste Data Here - Export'!BA285))</f>
        <v/>
      </c>
      <c r="D285" s="103" t="str">
        <f>IF(B285="","",IF('Paste Data Here - Export'!A285 ='Paste Data Here - Export'!B285, "Yes", "No"))</f>
        <v/>
      </c>
      <c r="E285" s="103" t="str">
        <f>IF(A285="","",IF(AND('Paste Data Here - Export'!P285="",'Paste Data Here - Export'!Q285&lt;&gt;""),"Yes","No"))</f>
        <v/>
      </c>
      <c r="F285" s="104" t="str">
        <f>IF('Paste Data Here - Export'!A285='Paste Data Here - Export'!B285,C285,IF(W285="No","",IF(E285="Yes","6 Month Transfer",'Paste Data Here - Export'!HP285)))</f>
        <v/>
      </c>
      <c r="G285" s="92" t="str">
        <f>IF(B285="","",IF(OR('Paste Data Here - Export'!KB285="Y",'Paste Data Here - Export'!GE285="Y"),"Yes","No"))</f>
        <v/>
      </c>
      <c r="H285" s="93" t="str">
        <f t="shared" si="47"/>
        <v/>
      </c>
      <c r="I285" s="93" t="str">
        <f t="shared" si="48"/>
        <v/>
      </c>
      <c r="J285" s="93" t="str">
        <f t="shared" si="49"/>
        <v/>
      </c>
      <c r="K285" s="125" t="str">
        <f>IF(OR(C285="",'Paste Data Here - Export'!BD285=""),"",1440*('Paste Data Here - Export'!BD285-C285))</f>
        <v/>
      </c>
      <c r="L285" s="93" t="str">
        <f t="shared" si="50"/>
        <v/>
      </c>
      <c r="M285" s="93" t="str">
        <f>IF(AND(L285="Yes",'Paste Data Here - Export'!BC285="SU",'Paste Data Here - Export'!EJ285&lt;&gt;"Y"),"Achieved",IF('Paste Data Here - Export'!EJ285="Y","Not applicable",(IF(AND('Patient level info'!L285="No",'Paste Data Here - Export'!BC285="SU"),"Not achieved",IF('Paste Data Here - Export'!BC285="ICH","Not applicable",IF(OR('Paste Data Here - Export'!BC285="O",'Paste Data Here - Export'!BC285="MAC"),"Not achieved",""))))))</f>
        <v/>
      </c>
      <c r="N285" s="142" t="str">
        <f>IF(B285="","",IF(OR('Paste Data Here - Export'!GN285="PERS",'Paste Data Here - Export'!GN285="TELEM"),'Paste Data Here - Export'!GK285,IF('Paste Data Here - Export'!GO285="","Not seen in person",'Paste Data Here - Export'!GO285)))</f>
        <v/>
      </c>
      <c r="O285" s="125" t="str">
        <f t="shared" si="51"/>
        <v/>
      </c>
      <c r="P285" s="126" t="str">
        <f t="shared" si="52"/>
        <v/>
      </c>
      <c r="Q285" s="95" t="str">
        <f>IF('Paste Data Here - Export'!CR285=TRUE, "Not imaged",IF('Paste Data Here - Export'!AR285="Y","Inpatient stroke",IF('Paste Data Here - Export'!BA285="","",IF('Paste Data Here - Export'!CR285="TRUE","",1440*('Paste Data Here - Export'!CP285-'Paste Data Here - Export'!BA285)))))</f>
        <v/>
      </c>
      <c r="R285" s="95" t="str">
        <f>IF('Paste Data Here - Export'!CR285=TRUE,"Not imaged",IF(OR(C285="",'Paste Data Here - Export'!CP285=""),"",1440*('Paste Data Here - Export'!CP285-C285)))</f>
        <v/>
      </c>
      <c r="S285" s="93" t="str">
        <f>IF(R285&lt;60.5,"Yes",IF('Paste Data Here - Export'!C285="","","No"))</f>
        <v/>
      </c>
      <c r="T285" s="93" t="str">
        <f t="shared" si="44"/>
        <v/>
      </c>
      <c r="U285" s="94" t="str">
        <f>IF(OR(C285="",'Paste Data Here - Export'!DF285=""),"",1440*('Paste Data Here - Export'!DF285-C285))</f>
        <v/>
      </c>
      <c r="V285" s="96" t="str">
        <f t="shared" si="53"/>
        <v/>
      </c>
      <c r="W285" s="97" t="str">
        <f>IF(B285="","",IF('Paste Data Here - Export'!KI285=TRUE,"Yes",IF('Paste Data Here - Export'!L285="","No","Yes")))</f>
        <v/>
      </c>
      <c r="X285" s="98" t="str">
        <f>IF(E285="Yes","6 Month Transfer",IF(AND(W285="Yes",'Paste Data Here - Export'!KM285="D"),"No",IF('Patient level info'!W285="Yes","Yes","")))</f>
        <v/>
      </c>
      <c r="Y285" s="91" t="str">
        <f t="shared" si="45"/>
        <v/>
      </c>
      <c r="Z285" s="99" t="str">
        <f>IF('Paste Data Here - Export'!KQ285="","",IF('Paste Data Here - Export'!KO285="","",'Paste Data Here - Export'!KN285-'Paste Data Here - Export'!KQ285))</f>
        <v/>
      </c>
      <c r="AA285" s="91" t="str">
        <f>IF(AND(W285="Yes",'Paste Data Here - Export'!KM285="D",'Paste Data Here - Export'!KO285="Y"),'Paste Data Here - Export'!KN285+'Patient level info'!AA$3,IF(AND(W285="Yes",'Paste Data Here - Export'!KM285="D",Z285&lt;0),'Paste Data Here - Export'!KQ285,IF(AND(W285="Yes",'Paste Data Here - Export'!KM285="D"),'Paste Data Here - Export'!KN285,IF(X285="Yes",'Paste Data Here - Export'!KS285,""))))</f>
        <v/>
      </c>
      <c r="AB285" s="100" t="str">
        <f>IF(W285="No","",IF('Paste Data Here - Export'!HS285="","",IF('Paste Data Here - Export'!KO285="Y",'Patient level info'!AA285-'Paste Data Here - Export'!HS285,'Paste Data Here - Export'!KQ285-'Paste Data Here - Export'!HS285)))</f>
        <v/>
      </c>
      <c r="AC285" s="100" t="str">
        <f>IF(E285="Yes","",IF(BPT!C285="Record transferred to this team",AA285-C285-(1/6),""))</f>
        <v/>
      </c>
      <c r="AD285" s="100" t="str">
        <f t="shared" si="46"/>
        <v/>
      </c>
      <c r="AE285" s="100" t="str">
        <f t="shared" si="54"/>
        <v/>
      </c>
      <c r="AF285" s="101" t="str">
        <f>IF(AE285="","",IF(Y285="Died same day","Died same day as arrival",IF(AB285="","Did not stay on SU",IF('Paste Data Here - Export'!HR285="ICH","ICU/CCU/HDU",IF(AB285&gt;AE285,100,100*AB285/AE285)))))</f>
        <v/>
      </c>
      <c r="AG285" s="82" t="str">
        <f>IF(E285="Yes","6 Month Transfer",IF(W285="No","Not locked to discharge/transfer",IF(AF285="Did not stay on SU","Not achieved as did not stay on SU",IF('Patient level info'!A285="","",IF(AND(A285=B285,M285="Achieved",P285="Achieved",AF285&gt;=90,AF285&lt;&gt;"Died same day as arrival"),"Achieved",IF(AND(A285&lt;&gt;B285,AF285&gt;=90,M285="Achieved",P285="Achieved"),"Not directly admitted by this team, but achieved criteria at previous team, and achieved 90% of stay on SU whilst at this team",IF(AF285="ICU/CCU/HDU","Admitted to ICU/CCU/HDU",IF(AF285="Died same day as arrival",AF285,IF(AND(AF285&lt;90,M285="Not achieved",P285="Not achieved"),"Not achieved as not direct to SU within 4h, not seen by a consultant within 14h, and less than 90% of stay on SU",IF(AND(AF285&lt;90,M285="Not achieved",P285="Achieved"),"Not achieved as not direct to SU within 4h and less than 90% of stay on SU",IF(AND(AF285&lt;90,M285="Achieved",P285="Not achieved"),"Not achieved as not seen by a consultant within 14h and less than 90% of stay on SU",IF(AND(AF285&gt;=90,M285="Not achieved",P285="Not achieved"),"Not achieved as not direct to SU within 4h and not seen by a consultant within 14h",IF(AND(AF285&gt;=90,M285="Achieved",P285="Not achieved"),"Not achieved as not seen by a consultant within 14h",IF(AF285&lt;90,"Not achieved as less than 90% of stay on SU","Not achieved as not direct to SU within 4h"))))))))))))))</f>
        <v/>
      </c>
    </row>
    <row r="286" spans="1:33" ht="15" customHeight="1" x14ac:dyDescent="0.25">
      <c r="A286" s="89" t="str">
        <f>IF('Paste Data Here - Export'!A286="","",'Paste Data Here - Export'!A286)</f>
        <v/>
      </c>
      <c r="B286" s="90" t="str">
        <f>IF('Paste Data Here - Export'!B286="","",'Paste Data Here - Export'!B286)</f>
        <v/>
      </c>
      <c r="C286" s="91" t="str">
        <f>IF('Paste Data Here - Export'!AR286="Y",'Paste Data Here - Export'!AS286,IF('Paste Data Here - Export'!C286="","",'Paste Data Here - Export'!BA286))</f>
        <v/>
      </c>
      <c r="D286" s="103" t="str">
        <f>IF(B286="","",IF('Paste Data Here - Export'!A286 ='Paste Data Here - Export'!B286, "Yes", "No"))</f>
        <v/>
      </c>
      <c r="E286" s="103" t="str">
        <f>IF(A286="","",IF(AND('Paste Data Here - Export'!P286="",'Paste Data Here - Export'!Q286&lt;&gt;""),"Yes","No"))</f>
        <v/>
      </c>
      <c r="F286" s="104" t="str">
        <f>IF('Paste Data Here - Export'!A286='Paste Data Here - Export'!B286,C286,IF(W286="No","",IF(E286="Yes","6 Month Transfer",'Paste Data Here - Export'!HP286)))</f>
        <v/>
      </c>
      <c r="G286" s="92" t="str">
        <f>IF(B286="","",IF(OR('Paste Data Here - Export'!KB286="Y",'Paste Data Here - Export'!GE286="Y"),"Yes","No"))</f>
        <v/>
      </c>
      <c r="H286" s="93" t="str">
        <f t="shared" si="47"/>
        <v/>
      </c>
      <c r="I286" s="93" t="str">
        <f t="shared" si="48"/>
        <v/>
      </c>
      <c r="J286" s="93" t="str">
        <f t="shared" si="49"/>
        <v/>
      </c>
      <c r="K286" s="125" t="str">
        <f>IF(OR(C286="",'Paste Data Here - Export'!BD286=""),"",1440*('Paste Data Here - Export'!BD286-C286))</f>
        <v/>
      </c>
      <c r="L286" s="93" t="str">
        <f t="shared" si="50"/>
        <v/>
      </c>
      <c r="M286" s="93" t="str">
        <f>IF(AND(L286="Yes",'Paste Data Here - Export'!BC286="SU",'Paste Data Here - Export'!EJ286&lt;&gt;"Y"),"Achieved",IF('Paste Data Here - Export'!EJ286="Y","Not applicable",(IF(AND('Patient level info'!L286="No",'Paste Data Here - Export'!BC286="SU"),"Not achieved",IF('Paste Data Here - Export'!BC286="ICH","Not applicable",IF(OR('Paste Data Here - Export'!BC286="O",'Paste Data Here - Export'!BC286="MAC"),"Not achieved",""))))))</f>
        <v/>
      </c>
      <c r="N286" s="142" t="str">
        <f>IF(B286="","",IF(OR('Paste Data Here - Export'!GN286="PERS",'Paste Data Here - Export'!GN286="TELEM"),'Paste Data Here - Export'!GK286,IF('Paste Data Here - Export'!GO286="","Not seen in person",'Paste Data Here - Export'!GO286)))</f>
        <v/>
      </c>
      <c r="O286" s="125" t="str">
        <f t="shared" si="51"/>
        <v/>
      </c>
      <c r="P286" s="126" t="str">
        <f t="shared" si="52"/>
        <v/>
      </c>
      <c r="Q286" s="95" t="str">
        <f>IF('Paste Data Here - Export'!CR286=TRUE, "Not imaged",IF('Paste Data Here - Export'!AR286="Y","Inpatient stroke",IF('Paste Data Here - Export'!BA286="","",IF('Paste Data Here - Export'!CR286="TRUE","",1440*('Paste Data Here - Export'!CP286-'Paste Data Here - Export'!BA286)))))</f>
        <v/>
      </c>
      <c r="R286" s="95" t="str">
        <f>IF('Paste Data Here - Export'!CR286=TRUE,"Not imaged",IF(OR(C286="",'Paste Data Here - Export'!CP286=""),"",1440*('Paste Data Here - Export'!CP286-C286)))</f>
        <v/>
      </c>
      <c r="S286" s="93" t="str">
        <f>IF(R286&lt;60.5,"Yes",IF('Paste Data Here - Export'!C286="","","No"))</f>
        <v/>
      </c>
      <c r="T286" s="93" t="str">
        <f t="shared" si="44"/>
        <v/>
      </c>
      <c r="U286" s="94" t="str">
        <f>IF(OR(C286="",'Paste Data Here - Export'!DF286=""),"",1440*('Paste Data Here - Export'!DF286-C286))</f>
        <v/>
      </c>
      <c r="V286" s="96" t="str">
        <f t="shared" si="53"/>
        <v/>
      </c>
      <c r="W286" s="97" t="str">
        <f>IF(B286="","",IF('Paste Data Here - Export'!KI286=TRUE,"Yes",IF('Paste Data Here - Export'!L286="","No","Yes")))</f>
        <v/>
      </c>
      <c r="X286" s="98" t="str">
        <f>IF(E286="Yes","6 Month Transfer",IF(AND(W286="Yes",'Paste Data Here - Export'!KM286="D"),"No",IF('Patient level info'!W286="Yes","Yes","")))</f>
        <v/>
      </c>
      <c r="Y286" s="91" t="str">
        <f t="shared" si="45"/>
        <v/>
      </c>
      <c r="Z286" s="99" t="str">
        <f>IF('Paste Data Here - Export'!KQ286="","",IF('Paste Data Here - Export'!KO286="","",'Paste Data Here - Export'!KN286-'Paste Data Here - Export'!KQ286))</f>
        <v/>
      </c>
      <c r="AA286" s="91" t="str">
        <f>IF(AND(W286="Yes",'Paste Data Here - Export'!KM286="D",'Paste Data Here - Export'!KO286="Y"),'Paste Data Here - Export'!KN286+'Patient level info'!AA$3,IF(AND(W286="Yes",'Paste Data Here - Export'!KM286="D",Z286&lt;0),'Paste Data Here - Export'!KQ286,IF(AND(W286="Yes",'Paste Data Here - Export'!KM286="D"),'Paste Data Here - Export'!KN286,IF(X286="Yes",'Paste Data Here - Export'!KS286,""))))</f>
        <v/>
      </c>
      <c r="AB286" s="100" t="str">
        <f>IF(W286="No","",IF('Paste Data Here - Export'!HS286="","",IF('Paste Data Here - Export'!KO286="Y",'Patient level info'!AA286-'Paste Data Here - Export'!HS286,'Paste Data Here - Export'!KQ286-'Paste Data Here - Export'!HS286)))</f>
        <v/>
      </c>
      <c r="AC286" s="100" t="str">
        <f>IF(E286="Yes","",IF(BPT!C286="Record transferred to this team",AA286-C286-(1/6),""))</f>
        <v/>
      </c>
      <c r="AD286" s="100" t="str">
        <f t="shared" si="46"/>
        <v/>
      </c>
      <c r="AE286" s="100" t="str">
        <f t="shared" si="54"/>
        <v/>
      </c>
      <c r="AF286" s="101" t="str">
        <f>IF(AE286="","",IF(Y286="Died same day","Died same day as arrival",IF(AB286="","Did not stay on SU",IF('Paste Data Here - Export'!HR286="ICH","ICU/CCU/HDU",IF(AB286&gt;AE286,100,100*AB286/AE286)))))</f>
        <v/>
      </c>
      <c r="AG286" s="82" t="str">
        <f>IF(E286="Yes","6 Month Transfer",IF(W286="No","Not locked to discharge/transfer",IF(AF286="Did not stay on SU","Not achieved as did not stay on SU",IF('Patient level info'!A286="","",IF(AND(A286=B286,M286="Achieved",P286="Achieved",AF286&gt;=90,AF286&lt;&gt;"Died same day as arrival"),"Achieved",IF(AND(A286&lt;&gt;B286,AF286&gt;=90,M286="Achieved",P286="Achieved"),"Not directly admitted by this team, but achieved criteria at previous team, and achieved 90% of stay on SU whilst at this team",IF(AF286="ICU/CCU/HDU","Admitted to ICU/CCU/HDU",IF(AF286="Died same day as arrival",AF286,IF(AND(AF286&lt;90,M286="Not achieved",P286="Not achieved"),"Not achieved as not direct to SU within 4h, not seen by a consultant within 14h, and less than 90% of stay on SU",IF(AND(AF286&lt;90,M286="Not achieved",P286="Achieved"),"Not achieved as not direct to SU within 4h and less than 90% of stay on SU",IF(AND(AF286&lt;90,M286="Achieved",P286="Not achieved"),"Not achieved as not seen by a consultant within 14h and less than 90% of stay on SU",IF(AND(AF286&gt;=90,M286="Not achieved",P286="Not achieved"),"Not achieved as not direct to SU within 4h and not seen by a consultant within 14h",IF(AND(AF286&gt;=90,M286="Achieved",P286="Not achieved"),"Not achieved as not seen by a consultant within 14h",IF(AF286&lt;90,"Not achieved as less than 90% of stay on SU","Not achieved as not direct to SU within 4h"))))))))))))))</f>
        <v/>
      </c>
    </row>
    <row r="287" spans="1:33" ht="15" customHeight="1" x14ac:dyDescent="0.25">
      <c r="A287" s="89" t="str">
        <f>IF('Paste Data Here - Export'!A287="","",'Paste Data Here - Export'!A287)</f>
        <v/>
      </c>
      <c r="B287" s="90" t="str">
        <f>IF('Paste Data Here - Export'!B287="","",'Paste Data Here - Export'!B287)</f>
        <v/>
      </c>
      <c r="C287" s="91" t="str">
        <f>IF('Paste Data Here - Export'!AR287="Y",'Paste Data Here - Export'!AS287,IF('Paste Data Here - Export'!C287="","",'Paste Data Here - Export'!BA287))</f>
        <v/>
      </c>
      <c r="D287" s="103" t="str">
        <f>IF(B287="","",IF('Paste Data Here - Export'!A287 ='Paste Data Here - Export'!B287, "Yes", "No"))</f>
        <v/>
      </c>
      <c r="E287" s="103" t="str">
        <f>IF(A287="","",IF(AND('Paste Data Here - Export'!P287="",'Paste Data Here - Export'!Q287&lt;&gt;""),"Yes","No"))</f>
        <v/>
      </c>
      <c r="F287" s="104" t="str">
        <f>IF('Paste Data Here - Export'!A287='Paste Data Here - Export'!B287,C287,IF(W287="No","",IF(E287="Yes","6 Month Transfer",'Paste Data Here - Export'!HP287)))</f>
        <v/>
      </c>
      <c r="G287" s="92" t="str">
        <f>IF(B287="","",IF(OR('Paste Data Here - Export'!KB287="Y",'Paste Data Here - Export'!GE287="Y"),"Yes","No"))</f>
        <v/>
      </c>
      <c r="H287" s="93" t="str">
        <f t="shared" si="47"/>
        <v/>
      </c>
      <c r="I287" s="93" t="str">
        <f t="shared" si="48"/>
        <v/>
      </c>
      <c r="J287" s="93" t="str">
        <f t="shared" si="49"/>
        <v/>
      </c>
      <c r="K287" s="125" t="str">
        <f>IF(OR(C287="",'Paste Data Here - Export'!BD287=""),"",1440*('Paste Data Here - Export'!BD287-C287))</f>
        <v/>
      </c>
      <c r="L287" s="93" t="str">
        <f t="shared" si="50"/>
        <v/>
      </c>
      <c r="M287" s="93" t="str">
        <f>IF(AND(L287="Yes",'Paste Data Here - Export'!BC287="SU",'Paste Data Here - Export'!EJ287&lt;&gt;"Y"),"Achieved",IF('Paste Data Here - Export'!EJ287="Y","Not applicable",(IF(AND('Patient level info'!L287="No",'Paste Data Here - Export'!BC287="SU"),"Not achieved",IF('Paste Data Here - Export'!BC287="ICH","Not applicable",IF(OR('Paste Data Here - Export'!BC287="O",'Paste Data Here - Export'!BC287="MAC"),"Not achieved",""))))))</f>
        <v/>
      </c>
      <c r="N287" s="142" t="str">
        <f>IF(B287="","",IF(OR('Paste Data Here - Export'!GN287="PERS",'Paste Data Here - Export'!GN287="TELEM"),'Paste Data Here - Export'!GK287,IF('Paste Data Here - Export'!GO287="","Not seen in person",'Paste Data Here - Export'!GO287)))</f>
        <v/>
      </c>
      <c r="O287" s="125" t="str">
        <f t="shared" si="51"/>
        <v/>
      </c>
      <c r="P287" s="126" t="str">
        <f t="shared" si="52"/>
        <v/>
      </c>
      <c r="Q287" s="95" t="str">
        <f>IF('Paste Data Here - Export'!CR287=TRUE, "Not imaged",IF('Paste Data Here - Export'!AR287="Y","Inpatient stroke",IF('Paste Data Here - Export'!BA287="","",IF('Paste Data Here - Export'!CR287="TRUE","",1440*('Paste Data Here - Export'!CP287-'Paste Data Here - Export'!BA287)))))</f>
        <v/>
      </c>
      <c r="R287" s="95" t="str">
        <f>IF('Paste Data Here - Export'!CR287=TRUE,"Not imaged",IF(OR(C287="",'Paste Data Here - Export'!CP287=""),"",1440*('Paste Data Here - Export'!CP287-C287)))</f>
        <v/>
      </c>
      <c r="S287" s="93" t="str">
        <f>IF(R287&lt;60.5,"Yes",IF('Paste Data Here - Export'!C287="","","No"))</f>
        <v/>
      </c>
      <c r="T287" s="93" t="str">
        <f t="shared" si="44"/>
        <v/>
      </c>
      <c r="U287" s="94" t="str">
        <f>IF(OR(C287="",'Paste Data Here - Export'!DF287=""),"",1440*('Paste Data Here - Export'!DF287-C287))</f>
        <v/>
      </c>
      <c r="V287" s="96" t="str">
        <f t="shared" si="53"/>
        <v/>
      </c>
      <c r="W287" s="97" t="str">
        <f>IF(B287="","",IF('Paste Data Here - Export'!KI287=TRUE,"Yes",IF('Paste Data Here - Export'!L287="","No","Yes")))</f>
        <v/>
      </c>
      <c r="X287" s="98" t="str">
        <f>IF(E287="Yes","6 Month Transfer",IF(AND(W287="Yes",'Paste Data Here - Export'!KM287="D"),"No",IF('Patient level info'!W287="Yes","Yes","")))</f>
        <v/>
      </c>
      <c r="Y287" s="91" t="str">
        <f t="shared" si="45"/>
        <v/>
      </c>
      <c r="Z287" s="99" t="str">
        <f>IF('Paste Data Here - Export'!KQ287="","",IF('Paste Data Here - Export'!KO287="","",'Paste Data Here - Export'!KN287-'Paste Data Here - Export'!KQ287))</f>
        <v/>
      </c>
      <c r="AA287" s="91" t="str">
        <f>IF(AND(W287="Yes",'Paste Data Here - Export'!KM287="D",'Paste Data Here - Export'!KO287="Y"),'Paste Data Here - Export'!KN287+'Patient level info'!AA$3,IF(AND(W287="Yes",'Paste Data Here - Export'!KM287="D",Z287&lt;0),'Paste Data Here - Export'!KQ287,IF(AND(W287="Yes",'Paste Data Here - Export'!KM287="D"),'Paste Data Here - Export'!KN287,IF(X287="Yes",'Paste Data Here - Export'!KS287,""))))</f>
        <v/>
      </c>
      <c r="AB287" s="100" t="str">
        <f>IF(W287="No","",IF('Paste Data Here - Export'!HS287="","",IF('Paste Data Here - Export'!KO287="Y",'Patient level info'!AA287-'Paste Data Here - Export'!HS287,'Paste Data Here - Export'!KQ287-'Paste Data Here - Export'!HS287)))</f>
        <v/>
      </c>
      <c r="AC287" s="100" t="str">
        <f>IF(E287="Yes","",IF(BPT!C287="Record transferred to this team",AA287-C287-(1/6),""))</f>
        <v/>
      </c>
      <c r="AD287" s="100" t="str">
        <f t="shared" si="46"/>
        <v/>
      </c>
      <c r="AE287" s="100" t="str">
        <f t="shared" si="54"/>
        <v/>
      </c>
      <c r="AF287" s="101" t="str">
        <f>IF(AE287="","",IF(Y287="Died same day","Died same day as arrival",IF(AB287="","Did not stay on SU",IF('Paste Data Here - Export'!HR287="ICH","ICU/CCU/HDU",IF(AB287&gt;AE287,100,100*AB287/AE287)))))</f>
        <v/>
      </c>
      <c r="AG287" s="82" t="str">
        <f>IF(E287="Yes","6 Month Transfer",IF(W287="No","Not locked to discharge/transfer",IF(AF287="Did not stay on SU","Not achieved as did not stay on SU",IF('Patient level info'!A287="","",IF(AND(A287=B287,M287="Achieved",P287="Achieved",AF287&gt;=90,AF287&lt;&gt;"Died same day as arrival"),"Achieved",IF(AND(A287&lt;&gt;B287,AF287&gt;=90,M287="Achieved",P287="Achieved"),"Not directly admitted by this team, but achieved criteria at previous team, and achieved 90% of stay on SU whilst at this team",IF(AF287="ICU/CCU/HDU","Admitted to ICU/CCU/HDU",IF(AF287="Died same day as arrival",AF287,IF(AND(AF287&lt;90,M287="Not achieved",P287="Not achieved"),"Not achieved as not direct to SU within 4h, not seen by a consultant within 14h, and less than 90% of stay on SU",IF(AND(AF287&lt;90,M287="Not achieved",P287="Achieved"),"Not achieved as not direct to SU within 4h and less than 90% of stay on SU",IF(AND(AF287&lt;90,M287="Achieved",P287="Not achieved"),"Not achieved as not seen by a consultant within 14h and less than 90% of stay on SU",IF(AND(AF287&gt;=90,M287="Not achieved",P287="Not achieved"),"Not achieved as not direct to SU within 4h and not seen by a consultant within 14h",IF(AND(AF287&gt;=90,M287="Achieved",P287="Not achieved"),"Not achieved as not seen by a consultant within 14h",IF(AF287&lt;90,"Not achieved as less than 90% of stay on SU","Not achieved as not direct to SU within 4h"))))))))))))))</f>
        <v/>
      </c>
    </row>
    <row r="288" spans="1:33" ht="15" customHeight="1" x14ac:dyDescent="0.25">
      <c r="A288" s="89" t="str">
        <f>IF('Paste Data Here - Export'!A288="","",'Paste Data Here - Export'!A288)</f>
        <v/>
      </c>
      <c r="B288" s="90" t="str">
        <f>IF('Paste Data Here - Export'!B288="","",'Paste Data Here - Export'!B288)</f>
        <v/>
      </c>
      <c r="C288" s="91" t="str">
        <f>IF('Paste Data Here - Export'!AR288="Y",'Paste Data Here - Export'!AS288,IF('Paste Data Here - Export'!C288="","",'Paste Data Here - Export'!BA288))</f>
        <v/>
      </c>
      <c r="D288" s="103" t="str">
        <f>IF(B288="","",IF('Paste Data Here - Export'!A288 ='Paste Data Here - Export'!B288, "Yes", "No"))</f>
        <v/>
      </c>
      <c r="E288" s="103" t="str">
        <f>IF(A288="","",IF(AND('Paste Data Here - Export'!P288="",'Paste Data Here - Export'!Q288&lt;&gt;""),"Yes","No"))</f>
        <v/>
      </c>
      <c r="F288" s="104" t="str">
        <f>IF('Paste Data Here - Export'!A288='Paste Data Here - Export'!B288,C288,IF(W288="No","",IF(E288="Yes","6 Month Transfer",'Paste Data Here - Export'!HP288)))</f>
        <v/>
      </c>
      <c r="G288" s="92" t="str">
        <f>IF(B288="","",IF(OR('Paste Data Here - Export'!KB288="Y",'Paste Data Here - Export'!GE288="Y"),"Yes","No"))</f>
        <v/>
      </c>
      <c r="H288" s="93" t="str">
        <f t="shared" si="47"/>
        <v/>
      </c>
      <c r="I288" s="93" t="str">
        <f t="shared" si="48"/>
        <v/>
      </c>
      <c r="J288" s="93" t="str">
        <f t="shared" si="49"/>
        <v/>
      </c>
      <c r="K288" s="125" t="str">
        <f>IF(OR(C288="",'Paste Data Here - Export'!BD288=""),"",1440*('Paste Data Here - Export'!BD288-C288))</f>
        <v/>
      </c>
      <c r="L288" s="93" t="str">
        <f t="shared" si="50"/>
        <v/>
      </c>
      <c r="M288" s="93" t="str">
        <f>IF(AND(L288="Yes",'Paste Data Here - Export'!BC288="SU",'Paste Data Here - Export'!EJ288&lt;&gt;"Y"),"Achieved",IF('Paste Data Here - Export'!EJ288="Y","Not applicable",(IF(AND('Patient level info'!L288="No",'Paste Data Here - Export'!BC288="SU"),"Not achieved",IF('Paste Data Here - Export'!BC288="ICH","Not applicable",IF(OR('Paste Data Here - Export'!BC288="O",'Paste Data Here - Export'!BC288="MAC"),"Not achieved",""))))))</f>
        <v/>
      </c>
      <c r="N288" s="142" t="str">
        <f>IF(B288="","",IF(OR('Paste Data Here - Export'!GN288="PERS",'Paste Data Here - Export'!GN288="TELEM"),'Paste Data Here - Export'!GK288,IF('Paste Data Here - Export'!GO288="","Not seen in person",'Paste Data Here - Export'!GO288)))</f>
        <v/>
      </c>
      <c r="O288" s="125" t="str">
        <f t="shared" si="51"/>
        <v/>
      </c>
      <c r="P288" s="126" t="str">
        <f t="shared" si="52"/>
        <v/>
      </c>
      <c r="Q288" s="95" t="str">
        <f>IF('Paste Data Here - Export'!CR288=TRUE, "Not imaged",IF('Paste Data Here - Export'!AR288="Y","Inpatient stroke",IF('Paste Data Here - Export'!BA288="","",IF('Paste Data Here - Export'!CR288="TRUE","",1440*('Paste Data Here - Export'!CP288-'Paste Data Here - Export'!BA288)))))</f>
        <v/>
      </c>
      <c r="R288" s="95" t="str">
        <f>IF('Paste Data Here - Export'!CR288=TRUE,"Not imaged",IF(OR(C288="",'Paste Data Here - Export'!CP288=""),"",1440*('Paste Data Here - Export'!CP288-C288)))</f>
        <v/>
      </c>
      <c r="S288" s="93" t="str">
        <f>IF(R288&lt;60.5,"Yes",IF('Paste Data Here - Export'!C288="","","No"))</f>
        <v/>
      </c>
      <c r="T288" s="93" t="str">
        <f t="shared" si="44"/>
        <v/>
      </c>
      <c r="U288" s="94" t="str">
        <f>IF(OR(C288="",'Paste Data Here - Export'!DF288=""),"",1440*('Paste Data Here - Export'!DF288-C288))</f>
        <v/>
      </c>
      <c r="V288" s="96" t="str">
        <f t="shared" si="53"/>
        <v/>
      </c>
      <c r="W288" s="97" t="str">
        <f>IF(B288="","",IF('Paste Data Here - Export'!KI288=TRUE,"Yes",IF('Paste Data Here - Export'!L288="","No","Yes")))</f>
        <v/>
      </c>
      <c r="X288" s="98" t="str">
        <f>IF(E288="Yes","6 Month Transfer",IF(AND(W288="Yes",'Paste Data Here - Export'!KM288="D"),"No",IF('Patient level info'!W288="Yes","Yes","")))</f>
        <v/>
      </c>
      <c r="Y288" s="91" t="str">
        <f t="shared" si="45"/>
        <v/>
      </c>
      <c r="Z288" s="99" t="str">
        <f>IF('Paste Data Here - Export'!KQ288="","",IF('Paste Data Here - Export'!KO288="","",'Paste Data Here - Export'!KN288-'Paste Data Here - Export'!KQ288))</f>
        <v/>
      </c>
      <c r="AA288" s="91" t="str">
        <f>IF(AND(W288="Yes",'Paste Data Here - Export'!KM288="D",'Paste Data Here - Export'!KO288="Y"),'Paste Data Here - Export'!KN288+'Patient level info'!AA$3,IF(AND(W288="Yes",'Paste Data Here - Export'!KM288="D",Z288&lt;0),'Paste Data Here - Export'!KQ288,IF(AND(W288="Yes",'Paste Data Here - Export'!KM288="D"),'Paste Data Here - Export'!KN288,IF(X288="Yes",'Paste Data Here - Export'!KS288,""))))</f>
        <v/>
      </c>
      <c r="AB288" s="100" t="str">
        <f>IF(W288="No","",IF('Paste Data Here - Export'!HS288="","",IF('Paste Data Here - Export'!KO288="Y",'Patient level info'!AA288-'Paste Data Here - Export'!HS288,'Paste Data Here - Export'!KQ288-'Paste Data Here - Export'!HS288)))</f>
        <v/>
      </c>
      <c r="AC288" s="100" t="str">
        <f>IF(E288="Yes","",IF(BPT!C288="Record transferred to this team",AA288-C288-(1/6),""))</f>
        <v/>
      </c>
      <c r="AD288" s="100" t="str">
        <f t="shared" si="46"/>
        <v/>
      </c>
      <c r="AE288" s="100" t="str">
        <f t="shared" si="54"/>
        <v/>
      </c>
      <c r="AF288" s="101" t="str">
        <f>IF(AE288="","",IF(Y288="Died same day","Died same day as arrival",IF(AB288="","Did not stay on SU",IF('Paste Data Here - Export'!HR288="ICH","ICU/CCU/HDU",IF(AB288&gt;AE288,100,100*AB288/AE288)))))</f>
        <v/>
      </c>
      <c r="AG288" s="82" t="str">
        <f>IF(E288="Yes","6 Month Transfer",IF(W288="No","Not locked to discharge/transfer",IF(AF288="Did not stay on SU","Not achieved as did not stay on SU",IF('Patient level info'!A288="","",IF(AND(A288=B288,M288="Achieved",P288="Achieved",AF288&gt;=90,AF288&lt;&gt;"Died same day as arrival"),"Achieved",IF(AND(A288&lt;&gt;B288,AF288&gt;=90,M288="Achieved",P288="Achieved"),"Not directly admitted by this team, but achieved criteria at previous team, and achieved 90% of stay on SU whilst at this team",IF(AF288="ICU/CCU/HDU","Admitted to ICU/CCU/HDU",IF(AF288="Died same day as arrival",AF288,IF(AND(AF288&lt;90,M288="Not achieved",P288="Not achieved"),"Not achieved as not direct to SU within 4h, not seen by a consultant within 14h, and less than 90% of stay on SU",IF(AND(AF288&lt;90,M288="Not achieved",P288="Achieved"),"Not achieved as not direct to SU within 4h and less than 90% of stay on SU",IF(AND(AF288&lt;90,M288="Achieved",P288="Not achieved"),"Not achieved as not seen by a consultant within 14h and less than 90% of stay on SU",IF(AND(AF288&gt;=90,M288="Not achieved",P288="Not achieved"),"Not achieved as not direct to SU within 4h and not seen by a consultant within 14h",IF(AND(AF288&gt;=90,M288="Achieved",P288="Not achieved"),"Not achieved as not seen by a consultant within 14h",IF(AF288&lt;90,"Not achieved as less than 90% of stay on SU","Not achieved as not direct to SU within 4h"))))))))))))))</f>
        <v/>
      </c>
    </row>
    <row r="289" spans="1:33" ht="15" customHeight="1" x14ac:dyDescent="0.25">
      <c r="A289" s="89" t="str">
        <f>IF('Paste Data Here - Export'!A289="","",'Paste Data Here - Export'!A289)</f>
        <v/>
      </c>
      <c r="B289" s="90" t="str">
        <f>IF('Paste Data Here - Export'!B289="","",'Paste Data Here - Export'!B289)</f>
        <v/>
      </c>
      <c r="C289" s="91" t="str">
        <f>IF('Paste Data Here - Export'!AR289="Y",'Paste Data Here - Export'!AS289,IF('Paste Data Here - Export'!C289="","",'Paste Data Here - Export'!BA289))</f>
        <v/>
      </c>
      <c r="D289" s="103" t="str">
        <f>IF(B289="","",IF('Paste Data Here - Export'!A289 ='Paste Data Here - Export'!B289, "Yes", "No"))</f>
        <v/>
      </c>
      <c r="E289" s="103" t="str">
        <f>IF(A289="","",IF(AND('Paste Data Here - Export'!P289="",'Paste Data Here - Export'!Q289&lt;&gt;""),"Yes","No"))</f>
        <v/>
      </c>
      <c r="F289" s="104" t="str">
        <f>IF('Paste Data Here - Export'!A289='Paste Data Here - Export'!B289,C289,IF(W289="No","",IF(E289="Yes","6 Month Transfer",'Paste Data Here - Export'!HP289)))</f>
        <v/>
      </c>
      <c r="G289" s="92" t="str">
        <f>IF(B289="","",IF(OR('Paste Data Here - Export'!KB289="Y",'Paste Data Here - Export'!GE289="Y"),"Yes","No"))</f>
        <v/>
      </c>
      <c r="H289" s="93" t="str">
        <f t="shared" si="47"/>
        <v/>
      </c>
      <c r="I289" s="93" t="str">
        <f t="shared" si="48"/>
        <v/>
      </c>
      <c r="J289" s="93" t="str">
        <f t="shared" si="49"/>
        <v/>
      </c>
      <c r="K289" s="125" t="str">
        <f>IF(OR(C289="",'Paste Data Here - Export'!BD289=""),"",1440*('Paste Data Here - Export'!BD289-C289))</f>
        <v/>
      </c>
      <c r="L289" s="93" t="str">
        <f t="shared" si="50"/>
        <v/>
      </c>
      <c r="M289" s="93" t="str">
        <f>IF(AND(L289="Yes",'Paste Data Here - Export'!BC289="SU",'Paste Data Here - Export'!EJ289&lt;&gt;"Y"),"Achieved",IF('Paste Data Here - Export'!EJ289="Y","Not applicable",(IF(AND('Patient level info'!L289="No",'Paste Data Here - Export'!BC289="SU"),"Not achieved",IF('Paste Data Here - Export'!BC289="ICH","Not applicable",IF(OR('Paste Data Here - Export'!BC289="O",'Paste Data Here - Export'!BC289="MAC"),"Not achieved",""))))))</f>
        <v/>
      </c>
      <c r="N289" s="142" t="str">
        <f>IF(B289="","",IF(OR('Paste Data Here - Export'!GN289="PERS",'Paste Data Here - Export'!GN289="TELEM"),'Paste Data Here - Export'!GK289,IF('Paste Data Here - Export'!GO289="","Not seen in person",'Paste Data Here - Export'!GO289)))</f>
        <v/>
      </c>
      <c r="O289" s="125" t="str">
        <f t="shared" si="51"/>
        <v/>
      </c>
      <c r="P289" s="126" t="str">
        <f t="shared" si="52"/>
        <v/>
      </c>
      <c r="Q289" s="95" t="str">
        <f>IF('Paste Data Here - Export'!CR289=TRUE, "Not imaged",IF('Paste Data Here - Export'!AR289="Y","Inpatient stroke",IF('Paste Data Here - Export'!BA289="","",IF('Paste Data Here - Export'!CR289="TRUE","",1440*('Paste Data Here - Export'!CP289-'Paste Data Here - Export'!BA289)))))</f>
        <v/>
      </c>
      <c r="R289" s="95" t="str">
        <f>IF('Paste Data Here - Export'!CR289=TRUE,"Not imaged",IF(OR(C289="",'Paste Data Here - Export'!CP289=""),"",1440*('Paste Data Here - Export'!CP289-C289)))</f>
        <v/>
      </c>
      <c r="S289" s="93" t="str">
        <f>IF(R289&lt;60.5,"Yes",IF('Paste Data Here - Export'!C289="","","No"))</f>
        <v/>
      </c>
      <c r="T289" s="93" t="str">
        <f t="shared" si="44"/>
        <v/>
      </c>
      <c r="U289" s="94" t="str">
        <f>IF(OR(C289="",'Paste Data Here - Export'!DF289=""),"",1440*('Paste Data Here - Export'!DF289-C289))</f>
        <v/>
      </c>
      <c r="V289" s="96" t="str">
        <f t="shared" si="53"/>
        <v/>
      </c>
      <c r="W289" s="97" t="str">
        <f>IF(B289="","",IF('Paste Data Here - Export'!KI289=TRUE,"Yes",IF('Paste Data Here - Export'!L289="","No","Yes")))</f>
        <v/>
      </c>
      <c r="X289" s="98" t="str">
        <f>IF(E289="Yes","6 Month Transfer",IF(AND(W289="Yes",'Paste Data Here - Export'!KM289="D"),"No",IF('Patient level info'!W289="Yes","Yes","")))</f>
        <v/>
      </c>
      <c r="Y289" s="91" t="str">
        <f t="shared" si="45"/>
        <v/>
      </c>
      <c r="Z289" s="99" t="str">
        <f>IF('Paste Data Here - Export'!KQ289="","",IF('Paste Data Here - Export'!KO289="","",'Paste Data Here - Export'!KN289-'Paste Data Here - Export'!KQ289))</f>
        <v/>
      </c>
      <c r="AA289" s="91" t="str">
        <f>IF(AND(W289="Yes",'Paste Data Here - Export'!KM289="D",'Paste Data Here - Export'!KO289="Y"),'Paste Data Here - Export'!KN289+'Patient level info'!AA$3,IF(AND(W289="Yes",'Paste Data Here - Export'!KM289="D",Z289&lt;0),'Paste Data Here - Export'!KQ289,IF(AND(W289="Yes",'Paste Data Here - Export'!KM289="D"),'Paste Data Here - Export'!KN289,IF(X289="Yes",'Paste Data Here - Export'!KS289,""))))</f>
        <v/>
      </c>
      <c r="AB289" s="100" t="str">
        <f>IF(W289="No","",IF('Paste Data Here - Export'!HS289="","",IF('Paste Data Here - Export'!KO289="Y",'Patient level info'!AA289-'Paste Data Here - Export'!HS289,'Paste Data Here - Export'!KQ289-'Paste Data Here - Export'!HS289)))</f>
        <v/>
      </c>
      <c r="AC289" s="100" t="str">
        <f>IF(E289="Yes","",IF(BPT!C289="Record transferred to this team",AA289-C289-(1/6),""))</f>
        <v/>
      </c>
      <c r="AD289" s="100" t="str">
        <f t="shared" si="46"/>
        <v/>
      </c>
      <c r="AE289" s="100" t="str">
        <f t="shared" si="54"/>
        <v/>
      </c>
      <c r="AF289" s="101" t="str">
        <f>IF(AE289="","",IF(Y289="Died same day","Died same day as arrival",IF(AB289="","Did not stay on SU",IF('Paste Data Here - Export'!HR289="ICH","ICU/CCU/HDU",IF(AB289&gt;AE289,100,100*AB289/AE289)))))</f>
        <v/>
      </c>
      <c r="AG289" s="82" t="str">
        <f>IF(E289="Yes","6 Month Transfer",IF(W289="No","Not locked to discharge/transfer",IF(AF289="Did not stay on SU","Not achieved as did not stay on SU",IF('Patient level info'!A289="","",IF(AND(A289=B289,M289="Achieved",P289="Achieved",AF289&gt;=90,AF289&lt;&gt;"Died same day as arrival"),"Achieved",IF(AND(A289&lt;&gt;B289,AF289&gt;=90,M289="Achieved",P289="Achieved"),"Not directly admitted by this team, but achieved criteria at previous team, and achieved 90% of stay on SU whilst at this team",IF(AF289="ICU/CCU/HDU","Admitted to ICU/CCU/HDU",IF(AF289="Died same day as arrival",AF289,IF(AND(AF289&lt;90,M289="Not achieved",P289="Not achieved"),"Not achieved as not direct to SU within 4h, not seen by a consultant within 14h, and less than 90% of stay on SU",IF(AND(AF289&lt;90,M289="Not achieved",P289="Achieved"),"Not achieved as not direct to SU within 4h and less than 90% of stay on SU",IF(AND(AF289&lt;90,M289="Achieved",P289="Not achieved"),"Not achieved as not seen by a consultant within 14h and less than 90% of stay on SU",IF(AND(AF289&gt;=90,M289="Not achieved",P289="Not achieved"),"Not achieved as not direct to SU within 4h and not seen by a consultant within 14h",IF(AND(AF289&gt;=90,M289="Achieved",P289="Not achieved"),"Not achieved as not seen by a consultant within 14h",IF(AF289&lt;90,"Not achieved as less than 90% of stay on SU","Not achieved as not direct to SU within 4h"))))))))))))))</f>
        <v/>
      </c>
    </row>
    <row r="290" spans="1:33" ht="15" customHeight="1" x14ac:dyDescent="0.25">
      <c r="A290" s="89" t="str">
        <f>IF('Paste Data Here - Export'!A290="","",'Paste Data Here - Export'!A290)</f>
        <v/>
      </c>
      <c r="B290" s="90" t="str">
        <f>IF('Paste Data Here - Export'!B290="","",'Paste Data Here - Export'!B290)</f>
        <v/>
      </c>
      <c r="C290" s="91" t="str">
        <f>IF('Paste Data Here - Export'!AR290="Y",'Paste Data Here - Export'!AS290,IF('Paste Data Here - Export'!C290="","",'Paste Data Here - Export'!BA290))</f>
        <v/>
      </c>
      <c r="D290" s="103" t="str">
        <f>IF(B290="","",IF('Paste Data Here - Export'!A290 ='Paste Data Here - Export'!B290, "Yes", "No"))</f>
        <v/>
      </c>
      <c r="E290" s="103" t="str">
        <f>IF(A290="","",IF(AND('Paste Data Here - Export'!P290="",'Paste Data Here - Export'!Q290&lt;&gt;""),"Yes","No"))</f>
        <v/>
      </c>
      <c r="F290" s="104" t="str">
        <f>IF('Paste Data Here - Export'!A290='Paste Data Here - Export'!B290,C290,IF(W290="No","",IF(E290="Yes","6 Month Transfer",'Paste Data Here - Export'!HP290)))</f>
        <v/>
      </c>
      <c r="G290" s="92" t="str">
        <f>IF(B290="","",IF(OR('Paste Data Here - Export'!KB290="Y",'Paste Data Here - Export'!GE290="Y"),"Yes","No"))</f>
        <v/>
      </c>
      <c r="H290" s="93" t="str">
        <f t="shared" si="47"/>
        <v/>
      </c>
      <c r="I290" s="93" t="str">
        <f t="shared" si="48"/>
        <v/>
      </c>
      <c r="J290" s="93" t="str">
        <f t="shared" si="49"/>
        <v/>
      </c>
      <c r="K290" s="125" t="str">
        <f>IF(OR(C290="",'Paste Data Here - Export'!BD290=""),"",1440*('Paste Data Here - Export'!BD290-C290))</f>
        <v/>
      </c>
      <c r="L290" s="93" t="str">
        <f t="shared" si="50"/>
        <v/>
      </c>
      <c r="M290" s="93" t="str">
        <f>IF(AND(L290="Yes",'Paste Data Here - Export'!BC290="SU",'Paste Data Here - Export'!EJ290&lt;&gt;"Y"),"Achieved",IF('Paste Data Here - Export'!EJ290="Y","Not applicable",(IF(AND('Patient level info'!L290="No",'Paste Data Here - Export'!BC290="SU"),"Not achieved",IF('Paste Data Here - Export'!BC290="ICH","Not applicable",IF(OR('Paste Data Here - Export'!BC290="O",'Paste Data Here - Export'!BC290="MAC"),"Not achieved",""))))))</f>
        <v/>
      </c>
      <c r="N290" s="142" t="str">
        <f>IF(B290="","",IF(OR('Paste Data Here - Export'!GN290="PERS",'Paste Data Here - Export'!GN290="TELEM"),'Paste Data Here - Export'!GK290,IF('Paste Data Here - Export'!GO290="","Not seen in person",'Paste Data Here - Export'!GO290)))</f>
        <v/>
      </c>
      <c r="O290" s="125" t="str">
        <f t="shared" si="51"/>
        <v/>
      </c>
      <c r="P290" s="126" t="str">
        <f t="shared" si="52"/>
        <v/>
      </c>
      <c r="Q290" s="95" t="str">
        <f>IF('Paste Data Here - Export'!CR290=TRUE, "Not imaged",IF('Paste Data Here - Export'!AR290="Y","Inpatient stroke",IF('Paste Data Here - Export'!BA290="","",IF('Paste Data Here - Export'!CR290="TRUE","",1440*('Paste Data Here - Export'!CP290-'Paste Data Here - Export'!BA290)))))</f>
        <v/>
      </c>
      <c r="R290" s="95" t="str">
        <f>IF('Paste Data Here - Export'!CR290=TRUE,"Not imaged",IF(OR(C290="",'Paste Data Here - Export'!CP290=""),"",1440*('Paste Data Here - Export'!CP290-C290)))</f>
        <v/>
      </c>
      <c r="S290" s="93" t="str">
        <f>IF(R290&lt;60.5,"Yes",IF('Paste Data Here - Export'!C290="","","No"))</f>
        <v/>
      </c>
      <c r="T290" s="93" t="str">
        <f t="shared" si="44"/>
        <v/>
      </c>
      <c r="U290" s="94" t="str">
        <f>IF(OR(C290="",'Paste Data Here - Export'!DF290=""),"",1440*('Paste Data Here - Export'!DF290-C290))</f>
        <v/>
      </c>
      <c r="V290" s="96" t="str">
        <f t="shared" si="53"/>
        <v/>
      </c>
      <c r="W290" s="97" t="str">
        <f>IF(B290="","",IF('Paste Data Here - Export'!KI290=TRUE,"Yes",IF('Paste Data Here - Export'!L290="","No","Yes")))</f>
        <v/>
      </c>
      <c r="X290" s="98" t="str">
        <f>IF(E290="Yes","6 Month Transfer",IF(AND(W290="Yes",'Paste Data Here - Export'!KM290="D"),"No",IF('Patient level info'!W290="Yes","Yes","")))</f>
        <v/>
      </c>
      <c r="Y290" s="91" t="str">
        <f t="shared" si="45"/>
        <v/>
      </c>
      <c r="Z290" s="99" t="str">
        <f>IF('Paste Data Here - Export'!KQ290="","",IF('Paste Data Here - Export'!KO290="","",'Paste Data Here - Export'!KN290-'Paste Data Here - Export'!KQ290))</f>
        <v/>
      </c>
      <c r="AA290" s="91" t="str">
        <f>IF(AND(W290="Yes",'Paste Data Here - Export'!KM290="D",'Paste Data Here - Export'!KO290="Y"),'Paste Data Here - Export'!KN290+'Patient level info'!AA$3,IF(AND(W290="Yes",'Paste Data Here - Export'!KM290="D",Z290&lt;0),'Paste Data Here - Export'!KQ290,IF(AND(W290="Yes",'Paste Data Here - Export'!KM290="D"),'Paste Data Here - Export'!KN290,IF(X290="Yes",'Paste Data Here - Export'!KS290,""))))</f>
        <v/>
      </c>
      <c r="AB290" s="100" t="str">
        <f>IF(W290="No","",IF('Paste Data Here - Export'!HS290="","",IF('Paste Data Here - Export'!KO290="Y",'Patient level info'!AA290-'Paste Data Here - Export'!HS290,'Paste Data Here - Export'!KQ290-'Paste Data Here - Export'!HS290)))</f>
        <v/>
      </c>
      <c r="AC290" s="100" t="str">
        <f>IF(E290="Yes","",IF(BPT!C290="Record transferred to this team",AA290-C290-(1/6),""))</f>
        <v/>
      </c>
      <c r="AD290" s="100" t="str">
        <f t="shared" si="46"/>
        <v/>
      </c>
      <c r="AE290" s="100" t="str">
        <f t="shared" si="54"/>
        <v/>
      </c>
      <c r="AF290" s="101" t="str">
        <f>IF(AE290="","",IF(Y290="Died same day","Died same day as arrival",IF(AB290="","Did not stay on SU",IF('Paste Data Here - Export'!HR290="ICH","ICU/CCU/HDU",IF(AB290&gt;AE290,100,100*AB290/AE290)))))</f>
        <v/>
      </c>
      <c r="AG290" s="82" t="str">
        <f>IF(E290="Yes","6 Month Transfer",IF(W290="No","Not locked to discharge/transfer",IF(AF290="Did not stay on SU","Not achieved as did not stay on SU",IF('Patient level info'!A290="","",IF(AND(A290=B290,M290="Achieved",P290="Achieved",AF290&gt;=90,AF290&lt;&gt;"Died same day as arrival"),"Achieved",IF(AND(A290&lt;&gt;B290,AF290&gt;=90,M290="Achieved",P290="Achieved"),"Not directly admitted by this team, but achieved criteria at previous team, and achieved 90% of stay on SU whilst at this team",IF(AF290="ICU/CCU/HDU","Admitted to ICU/CCU/HDU",IF(AF290="Died same day as arrival",AF290,IF(AND(AF290&lt;90,M290="Not achieved",P290="Not achieved"),"Not achieved as not direct to SU within 4h, not seen by a consultant within 14h, and less than 90% of stay on SU",IF(AND(AF290&lt;90,M290="Not achieved",P290="Achieved"),"Not achieved as not direct to SU within 4h and less than 90% of stay on SU",IF(AND(AF290&lt;90,M290="Achieved",P290="Not achieved"),"Not achieved as not seen by a consultant within 14h and less than 90% of stay on SU",IF(AND(AF290&gt;=90,M290="Not achieved",P290="Not achieved"),"Not achieved as not direct to SU within 4h and not seen by a consultant within 14h",IF(AND(AF290&gt;=90,M290="Achieved",P290="Not achieved"),"Not achieved as not seen by a consultant within 14h",IF(AF290&lt;90,"Not achieved as less than 90% of stay on SU","Not achieved as not direct to SU within 4h"))))))))))))))</f>
        <v/>
      </c>
    </row>
    <row r="291" spans="1:33" ht="15" customHeight="1" x14ac:dyDescent="0.25">
      <c r="A291" s="89" t="str">
        <f>IF('Paste Data Here - Export'!A291="","",'Paste Data Here - Export'!A291)</f>
        <v/>
      </c>
      <c r="B291" s="90" t="str">
        <f>IF('Paste Data Here - Export'!B291="","",'Paste Data Here - Export'!B291)</f>
        <v/>
      </c>
      <c r="C291" s="91" t="str">
        <f>IF('Paste Data Here - Export'!AR291="Y",'Paste Data Here - Export'!AS291,IF('Paste Data Here - Export'!C291="","",'Paste Data Here - Export'!BA291))</f>
        <v/>
      </c>
      <c r="D291" s="103" t="str">
        <f>IF(B291="","",IF('Paste Data Here - Export'!A291 ='Paste Data Here - Export'!B291, "Yes", "No"))</f>
        <v/>
      </c>
      <c r="E291" s="103" t="str">
        <f>IF(A291="","",IF(AND('Paste Data Here - Export'!P291="",'Paste Data Here - Export'!Q291&lt;&gt;""),"Yes","No"))</f>
        <v/>
      </c>
      <c r="F291" s="104" t="str">
        <f>IF('Paste Data Here - Export'!A291='Paste Data Here - Export'!B291,C291,IF(W291="No","",IF(E291="Yes","6 Month Transfer",'Paste Data Here - Export'!HP291)))</f>
        <v/>
      </c>
      <c r="G291" s="92" t="str">
        <f>IF(B291="","",IF(OR('Paste Data Here - Export'!KB291="Y",'Paste Data Here - Export'!GE291="Y"),"Yes","No"))</f>
        <v/>
      </c>
      <c r="H291" s="93" t="str">
        <f t="shared" si="47"/>
        <v/>
      </c>
      <c r="I291" s="93" t="str">
        <f t="shared" si="48"/>
        <v/>
      </c>
      <c r="J291" s="93" t="str">
        <f t="shared" si="49"/>
        <v/>
      </c>
      <c r="K291" s="125" t="str">
        <f>IF(OR(C291="",'Paste Data Here - Export'!BD291=""),"",1440*('Paste Data Here - Export'!BD291-C291))</f>
        <v/>
      </c>
      <c r="L291" s="93" t="str">
        <f t="shared" si="50"/>
        <v/>
      </c>
      <c r="M291" s="93" t="str">
        <f>IF(AND(L291="Yes",'Paste Data Here - Export'!BC291="SU",'Paste Data Here - Export'!EJ291&lt;&gt;"Y"),"Achieved",IF('Paste Data Here - Export'!EJ291="Y","Not applicable",(IF(AND('Patient level info'!L291="No",'Paste Data Here - Export'!BC291="SU"),"Not achieved",IF('Paste Data Here - Export'!BC291="ICH","Not applicable",IF(OR('Paste Data Here - Export'!BC291="O",'Paste Data Here - Export'!BC291="MAC"),"Not achieved",""))))))</f>
        <v/>
      </c>
      <c r="N291" s="142" t="str">
        <f>IF(B291="","",IF(OR('Paste Data Here - Export'!GN291="PERS",'Paste Data Here - Export'!GN291="TELEM"),'Paste Data Here - Export'!GK291,IF('Paste Data Here - Export'!GO291="","Not seen in person",'Paste Data Here - Export'!GO291)))</f>
        <v/>
      </c>
      <c r="O291" s="125" t="str">
        <f t="shared" si="51"/>
        <v/>
      </c>
      <c r="P291" s="126" t="str">
        <f t="shared" si="52"/>
        <v/>
      </c>
      <c r="Q291" s="95" t="str">
        <f>IF('Paste Data Here - Export'!CR291=TRUE, "Not imaged",IF('Paste Data Here - Export'!AR291="Y","Inpatient stroke",IF('Paste Data Here - Export'!BA291="","",IF('Paste Data Here - Export'!CR291="TRUE","",1440*('Paste Data Here - Export'!CP291-'Paste Data Here - Export'!BA291)))))</f>
        <v/>
      </c>
      <c r="R291" s="95" t="str">
        <f>IF('Paste Data Here - Export'!CR291=TRUE,"Not imaged",IF(OR(C291="",'Paste Data Here - Export'!CP291=""),"",1440*('Paste Data Here - Export'!CP291-C291)))</f>
        <v/>
      </c>
      <c r="S291" s="93" t="str">
        <f>IF(R291&lt;60.5,"Yes",IF('Paste Data Here - Export'!C291="","","No"))</f>
        <v/>
      </c>
      <c r="T291" s="93" t="str">
        <f t="shared" si="44"/>
        <v/>
      </c>
      <c r="U291" s="94" t="str">
        <f>IF(OR(C291="",'Paste Data Here - Export'!DF291=""),"",1440*('Paste Data Here - Export'!DF291-C291))</f>
        <v/>
      </c>
      <c r="V291" s="96" t="str">
        <f t="shared" si="53"/>
        <v/>
      </c>
      <c r="W291" s="97" t="str">
        <f>IF(B291="","",IF('Paste Data Here - Export'!KI291=TRUE,"Yes",IF('Paste Data Here - Export'!L291="","No","Yes")))</f>
        <v/>
      </c>
      <c r="X291" s="98" t="str">
        <f>IF(E291="Yes","6 Month Transfer",IF(AND(W291="Yes",'Paste Data Here - Export'!KM291="D"),"No",IF('Patient level info'!W291="Yes","Yes","")))</f>
        <v/>
      </c>
      <c r="Y291" s="91" t="str">
        <f t="shared" si="45"/>
        <v/>
      </c>
      <c r="Z291" s="99" t="str">
        <f>IF('Paste Data Here - Export'!KQ291="","",IF('Paste Data Here - Export'!KO291="","",'Paste Data Here - Export'!KN291-'Paste Data Here - Export'!KQ291))</f>
        <v/>
      </c>
      <c r="AA291" s="91" t="str">
        <f>IF(AND(W291="Yes",'Paste Data Here - Export'!KM291="D",'Paste Data Here - Export'!KO291="Y"),'Paste Data Here - Export'!KN291+'Patient level info'!AA$3,IF(AND(W291="Yes",'Paste Data Here - Export'!KM291="D",Z291&lt;0),'Paste Data Here - Export'!KQ291,IF(AND(W291="Yes",'Paste Data Here - Export'!KM291="D"),'Paste Data Here - Export'!KN291,IF(X291="Yes",'Paste Data Here - Export'!KS291,""))))</f>
        <v/>
      </c>
      <c r="AB291" s="100" t="str">
        <f>IF(W291="No","",IF('Paste Data Here - Export'!HS291="","",IF('Paste Data Here - Export'!KO291="Y",'Patient level info'!AA291-'Paste Data Here - Export'!HS291,'Paste Data Here - Export'!KQ291-'Paste Data Here - Export'!HS291)))</f>
        <v/>
      </c>
      <c r="AC291" s="100" t="str">
        <f>IF(E291="Yes","",IF(BPT!C291="Record transferred to this team",AA291-C291-(1/6),""))</f>
        <v/>
      </c>
      <c r="AD291" s="100" t="str">
        <f t="shared" si="46"/>
        <v/>
      </c>
      <c r="AE291" s="100" t="str">
        <f t="shared" si="54"/>
        <v/>
      </c>
      <c r="AF291" s="101" t="str">
        <f>IF(AE291="","",IF(Y291="Died same day","Died same day as arrival",IF(AB291="","Did not stay on SU",IF('Paste Data Here - Export'!HR291="ICH","ICU/CCU/HDU",IF(AB291&gt;AE291,100,100*AB291/AE291)))))</f>
        <v/>
      </c>
      <c r="AG291" s="82" t="str">
        <f>IF(E291="Yes","6 Month Transfer",IF(W291="No","Not locked to discharge/transfer",IF(AF291="Did not stay on SU","Not achieved as did not stay on SU",IF('Patient level info'!A291="","",IF(AND(A291=B291,M291="Achieved",P291="Achieved",AF291&gt;=90,AF291&lt;&gt;"Died same day as arrival"),"Achieved",IF(AND(A291&lt;&gt;B291,AF291&gt;=90,M291="Achieved",P291="Achieved"),"Not directly admitted by this team, but achieved criteria at previous team, and achieved 90% of stay on SU whilst at this team",IF(AF291="ICU/CCU/HDU","Admitted to ICU/CCU/HDU",IF(AF291="Died same day as arrival",AF291,IF(AND(AF291&lt;90,M291="Not achieved",P291="Not achieved"),"Not achieved as not direct to SU within 4h, not seen by a consultant within 14h, and less than 90% of stay on SU",IF(AND(AF291&lt;90,M291="Not achieved",P291="Achieved"),"Not achieved as not direct to SU within 4h and less than 90% of stay on SU",IF(AND(AF291&lt;90,M291="Achieved",P291="Not achieved"),"Not achieved as not seen by a consultant within 14h and less than 90% of stay on SU",IF(AND(AF291&gt;=90,M291="Not achieved",P291="Not achieved"),"Not achieved as not direct to SU within 4h and not seen by a consultant within 14h",IF(AND(AF291&gt;=90,M291="Achieved",P291="Not achieved"),"Not achieved as not seen by a consultant within 14h",IF(AF291&lt;90,"Not achieved as less than 90% of stay on SU","Not achieved as not direct to SU within 4h"))))))))))))))</f>
        <v/>
      </c>
    </row>
    <row r="292" spans="1:33" ht="15" customHeight="1" x14ac:dyDescent="0.25">
      <c r="A292" s="89" t="str">
        <f>IF('Paste Data Here - Export'!A292="","",'Paste Data Here - Export'!A292)</f>
        <v/>
      </c>
      <c r="B292" s="90" t="str">
        <f>IF('Paste Data Here - Export'!B292="","",'Paste Data Here - Export'!B292)</f>
        <v/>
      </c>
      <c r="C292" s="91" t="str">
        <f>IF('Paste Data Here - Export'!AR292="Y",'Paste Data Here - Export'!AS292,IF('Paste Data Here - Export'!C292="","",'Paste Data Here - Export'!BA292))</f>
        <v/>
      </c>
      <c r="D292" s="103" t="str">
        <f>IF(B292="","",IF('Paste Data Here - Export'!A292 ='Paste Data Here - Export'!B292, "Yes", "No"))</f>
        <v/>
      </c>
      <c r="E292" s="103" t="str">
        <f>IF(A292="","",IF(AND('Paste Data Here - Export'!P292="",'Paste Data Here - Export'!Q292&lt;&gt;""),"Yes","No"))</f>
        <v/>
      </c>
      <c r="F292" s="104" t="str">
        <f>IF('Paste Data Here - Export'!A292='Paste Data Here - Export'!B292,C292,IF(W292="No","",IF(E292="Yes","6 Month Transfer",'Paste Data Here - Export'!HP292)))</f>
        <v/>
      </c>
      <c r="G292" s="92" t="str">
        <f>IF(B292="","",IF(OR('Paste Data Here - Export'!KB292="Y",'Paste Data Here - Export'!GE292="Y"),"Yes","No"))</f>
        <v/>
      </c>
      <c r="H292" s="93" t="str">
        <f t="shared" si="47"/>
        <v/>
      </c>
      <c r="I292" s="93" t="str">
        <f t="shared" si="48"/>
        <v/>
      </c>
      <c r="J292" s="93" t="str">
        <f t="shared" si="49"/>
        <v/>
      </c>
      <c r="K292" s="125" t="str">
        <f>IF(OR(C292="",'Paste Data Here - Export'!BD292=""),"",1440*('Paste Data Here - Export'!BD292-C292))</f>
        <v/>
      </c>
      <c r="L292" s="93" t="str">
        <f t="shared" si="50"/>
        <v/>
      </c>
      <c r="M292" s="93" t="str">
        <f>IF(AND(L292="Yes",'Paste Data Here - Export'!BC292="SU",'Paste Data Here - Export'!EJ292&lt;&gt;"Y"),"Achieved",IF('Paste Data Here - Export'!EJ292="Y","Not applicable",(IF(AND('Patient level info'!L292="No",'Paste Data Here - Export'!BC292="SU"),"Not achieved",IF('Paste Data Here - Export'!BC292="ICH","Not applicable",IF(OR('Paste Data Here - Export'!BC292="O",'Paste Data Here - Export'!BC292="MAC"),"Not achieved",""))))))</f>
        <v/>
      </c>
      <c r="N292" s="142" t="str">
        <f>IF(B292="","",IF(OR('Paste Data Here - Export'!GN292="PERS",'Paste Data Here - Export'!GN292="TELEM"),'Paste Data Here - Export'!GK292,IF('Paste Data Here - Export'!GO292="","Not seen in person",'Paste Data Here - Export'!GO292)))</f>
        <v/>
      </c>
      <c r="O292" s="125" t="str">
        <f t="shared" si="51"/>
        <v/>
      </c>
      <c r="P292" s="126" t="str">
        <f t="shared" si="52"/>
        <v/>
      </c>
      <c r="Q292" s="95" t="str">
        <f>IF('Paste Data Here - Export'!CR292=TRUE, "Not imaged",IF('Paste Data Here - Export'!AR292="Y","Inpatient stroke",IF('Paste Data Here - Export'!BA292="","",IF('Paste Data Here - Export'!CR292="TRUE","",1440*('Paste Data Here - Export'!CP292-'Paste Data Here - Export'!BA292)))))</f>
        <v/>
      </c>
      <c r="R292" s="95" t="str">
        <f>IF('Paste Data Here - Export'!CR292=TRUE,"Not imaged",IF(OR(C292="",'Paste Data Here - Export'!CP292=""),"",1440*('Paste Data Here - Export'!CP292-C292)))</f>
        <v/>
      </c>
      <c r="S292" s="93" t="str">
        <f>IF(R292&lt;60.5,"Yes",IF('Paste Data Here - Export'!C292="","","No"))</f>
        <v/>
      </c>
      <c r="T292" s="93" t="str">
        <f t="shared" si="44"/>
        <v/>
      </c>
      <c r="U292" s="94" t="str">
        <f>IF(OR(C292="",'Paste Data Here - Export'!DF292=""),"",1440*('Paste Data Here - Export'!DF292-C292))</f>
        <v/>
      </c>
      <c r="V292" s="96" t="str">
        <f t="shared" si="53"/>
        <v/>
      </c>
      <c r="W292" s="97" t="str">
        <f>IF(B292="","",IF('Paste Data Here - Export'!KI292=TRUE,"Yes",IF('Paste Data Here - Export'!L292="","No","Yes")))</f>
        <v/>
      </c>
      <c r="X292" s="98" t="str">
        <f>IF(E292="Yes","6 Month Transfer",IF(AND(W292="Yes",'Paste Data Here - Export'!KM292="D"),"No",IF('Patient level info'!W292="Yes","Yes","")))</f>
        <v/>
      </c>
      <c r="Y292" s="91" t="str">
        <f t="shared" si="45"/>
        <v/>
      </c>
      <c r="Z292" s="99" t="str">
        <f>IF('Paste Data Here - Export'!KQ292="","",IF('Paste Data Here - Export'!KO292="","",'Paste Data Here - Export'!KN292-'Paste Data Here - Export'!KQ292))</f>
        <v/>
      </c>
      <c r="AA292" s="91" t="str">
        <f>IF(AND(W292="Yes",'Paste Data Here - Export'!KM292="D",'Paste Data Here - Export'!KO292="Y"),'Paste Data Here - Export'!KN292+'Patient level info'!AA$3,IF(AND(W292="Yes",'Paste Data Here - Export'!KM292="D",Z292&lt;0),'Paste Data Here - Export'!KQ292,IF(AND(W292="Yes",'Paste Data Here - Export'!KM292="D"),'Paste Data Here - Export'!KN292,IF(X292="Yes",'Paste Data Here - Export'!KS292,""))))</f>
        <v/>
      </c>
      <c r="AB292" s="100" t="str">
        <f>IF(W292="No","",IF('Paste Data Here - Export'!HS292="","",IF('Paste Data Here - Export'!KO292="Y",'Patient level info'!AA292-'Paste Data Here - Export'!HS292,'Paste Data Here - Export'!KQ292-'Paste Data Here - Export'!HS292)))</f>
        <v/>
      </c>
      <c r="AC292" s="100" t="str">
        <f>IF(E292="Yes","",IF(BPT!C292="Record transferred to this team",AA292-C292-(1/6),""))</f>
        <v/>
      </c>
      <c r="AD292" s="100" t="str">
        <f t="shared" si="46"/>
        <v/>
      </c>
      <c r="AE292" s="100" t="str">
        <f t="shared" si="54"/>
        <v/>
      </c>
      <c r="AF292" s="101" t="str">
        <f>IF(AE292="","",IF(Y292="Died same day","Died same day as arrival",IF(AB292="","Did not stay on SU",IF('Paste Data Here - Export'!HR292="ICH","ICU/CCU/HDU",IF(AB292&gt;AE292,100,100*AB292/AE292)))))</f>
        <v/>
      </c>
      <c r="AG292" s="82" t="str">
        <f>IF(E292="Yes","6 Month Transfer",IF(W292="No","Not locked to discharge/transfer",IF(AF292="Did not stay on SU","Not achieved as did not stay on SU",IF('Patient level info'!A292="","",IF(AND(A292=B292,M292="Achieved",P292="Achieved",AF292&gt;=90,AF292&lt;&gt;"Died same day as arrival"),"Achieved",IF(AND(A292&lt;&gt;B292,AF292&gt;=90,M292="Achieved",P292="Achieved"),"Not directly admitted by this team, but achieved criteria at previous team, and achieved 90% of stay on SU whilst at this team",IF(AF292="ICU/CCU/HDU","Admitted to ICU/CCU/HDU",IF(AF292="Died same day as arrival",AF292,IF(AND(AF292&lt;90,M292="Not achieved",P292="Not achieved"),"Not achieved as not direct to SU within 4h, not seen by a consultant within 14h, and less than 90% of stay on SU",IF(AND(AF292&lt;90,M292="Not achieved",P292="Achieved"),"Not achieved as not direct to SU within 4h and less than 90% of stay on SU",IF(AND(AF292&lt;90,M292="Achieved",P292="Not achieved"),"Not achieved as not seen by a consultant within 14h and less than 90% of stay on SU",IF(AND(AF292&gt;=90,M292="Not achieved",P292="Not achieved"),"Not achieved as not direct to SU within 4h and not seen by a consultant within 14h",IF(AND(AF292&gt;=90,M292="Achieved",P292="Not achieved"),"Not achieved as not seen by a consultant within 14h",IF(AF292&lt;90,"Not achieved as less than 90% of stay on SU","Not achieved as not direct to SU within 4h"))))))))))))))</f>
        <v/>
      </c>
    </row>
    <row r="293" spans="1:33" ht="15" customHeight="1" x14ac:dyDescent="0.25">
      <c r="A293" s="89" t="str">
        <f>IF('Paste Data Here - Export'!A293="","",'Paste Data Here - Export'!A293)</f>
        <v/>
      </c>
      <c r="B293" s="90" t="str">
        <f>IF('Paste Data Here - Export'!B293="","",'Paste Data Here - Export'!B293)</f>
        <v/>
      </c>
      <c r="C293" s="91" t="str">
        <f>IF('Paste Data Here - Export'!AR293="Y",'Paste Data Here - Export'!AS293,IF('Paste Data Here - Export'!C293="","",'Paste Data Here - Export'!BA293))</f>
        <v/>
      </c>
      <c r="D293" s="103" t="str">
        <f>IF(B293="","",IF('Paste Data Here - Export'!A293 ='Paste Data Here - Export'!B293, "Yes", "No"))</f>
        <v/>
      </c>
      <c r="E293" s="103" t="str">
        <f>IF(A293="","",IF(AND('Paste Data Here - Export'!P293="",'Paste Data Here - Export'!Q293&lt;&gt;""),"Yes","No"))</f>
        <v/>
      </c>
      <c r="F293" s="104" t="str">
        <f>IF('Paste Data Here - Export'!A293='Paste Data Here - Export'!B293,C293,IF(W293="No","",IF(E293="Yes","6 Month Transfer",'Paste Data Here - Export'!HP293)))</f>
        <v/>
      </c>
      <c r="G293" s="92" t="str">
        <f>IF(B293="","",IF(OR('Paste Data Here - Export'!KB293="Y",'Paste Data Here - Export'!GE293="Y"),"Yes","No"))</f>
        <v/>
      </c>
      <c r="H293" s="93" t="str">
        <f t="shared" si="47"/>
        <v/>
      </c>
      <c r="I293" s="93" t="str">
        <f t="shared" si="48"/>
        <v/>
      </c>
      <c r="J293" s="93" t="str">
        <f t="shared" si="49"/>
        <v/>
      </c>
      <c r="K293" s="125" t="str">
        <f>IF(OR(C293="",'Paste Data Here - Export'!BD293=""),"",1440*('Paste Data Here - Export'!BD293-C293))</f>
        <v/>
      </c>
      <c r="L293" s="93" t="str">
        <f t="shared" si="50"/>
        <v/>
      </c>
      <c r="M293" s="93" t="str">
        <f>IF(AND(L293="Yes",'Paste Data Here - Export'!BC293="SU",'Paste Data Here - Export'!EJ293&lt;&gt;"Y"),"Achieved",IF('Paste Data Here - Export'!EJ293="Y","Not applicable",(IF(AND('Patient level info'!L293="No",'Paste Data Here - Export'!BC293="SU"),"Not achieved",IF('Paste Data Here - Export'!BC293="ICH","Not applicable",IF(OR('Paste Data Here - Export'!BC293="O",'Paste Data Here - Export'!BC293="MAC"),"Not achieved",""))))))</f>
        <v/>
      </c>
      <c r="N293" s="142" t="str">
        <f>IF(B293="","",IF(OR('Paste Data Here - Export'!GN293="PERS",'Paste Data Here - Export'!GN293="TELEM"),'Paste Data Here - Export'!GK293,IF('Paste Data Here - Export'!GO293="","Not seen in person",'Paste Data Here - Export'!GO293)))</f>
        <v/>
      </c>
      <c r="O293" s="125" t="str">
        <f t="shared" si="51"/>
        <v/>
      </c>
      <c r="P293" s="126" t="str">
        <f t="shared" si="52"/>
        <v/>
      </c>
      <c r="Q293" s="95" t="str">
        <f>IF('Paste Data Here - Export'!CR293=TRUE, "Not imaged",IF('Paste Data Here - Export'!AR293="Y","Inpatient stroke",IF('Paste Data Here - Export'!BA293="","",IF('Paste Data Here - Export'!CR293="TRUE","",1440*('Paste Data Here - Export'!CP293-'Paste Data Here - Export'!BA293)))))</f>
        <v/>
      </c>
      <c r="R293" s="95" t="str">
        <f>IF('Paste Data Here - Export'!CR293=TRUE,"Not imaged",IF(OR(C293="",'Paste Data Here - Export'!CP293=""),"",1440*('Paste Data Here - Export'!CP293-C293)))</f>
        <v/>
      </c>
      <c r="S293" s="93" t="str">
        <f>IF(R293&lt;60.5,"Yes",IF('Paste Data Here - Export'!C293="","","No"))</f>
        <v/>
      </c>
      <c r="T293" s="93" t="str">
        <f t="shared" si="44"/>
        <v/>
      </c>
      <c r="U293" s="94" t="str">
        <f>IF(OR(C293="",'Paste Data Here - Export'!DF293=""),"",1440*('Paste Data Here - Export'!DF293-C293))</f>
        <v/>
      </c>
      <c r="V293" s="96" t="str">
        <f t="shared" si="53"/>
        <v/>
      </c>
      <c r="W293" s="97" t="str">
        <f>IF(B293="","",IF('Paste Data Here - Export'!KI293=TRUE,"Yes",IF('Paste Data Here - Export'!L293="","No","Yes")))</f>
        <v/>
      </c>
      <c r="X293" s="98" t="str">
        <f>IF(E293="Yes","6 Month Transfer",IF(AND(W293="Yes",'Paste Data Here - Export'!KM293="D"),"No",IF('Patient level info'!W293="Yes","Yes","")))</f>
        <v/>
      </c>
      <c r="Y293" s="91" t="str">
        <f t="shared" si="45"/>
        <v/>
      </c>
      <c r="Z293" s="99" t="str">
        <f>IF('Paste Data Here - Export'!KQ293="","",IF('Paste Data Here - Export'!KO293="","",'Paste Data Here - Export'!KN293-'Paste Data Here - Export'!KQ293))</f>
        <v/>
      </c>
      <c r="AA293" s="91" t="str">
        <f>IF(AND(W293="Yes",'Paste Data Here - Export'!KM293="D",'Paste Data Here - Export'!KO293="Y"),'Paste Data Here - Export'!KN293+'Patient level info'!AA$3,IF(AND(W293="Yes",'Paste Data Here - Export'!KM293="D",Z293&lt;0),'Paste Data Here - Export'!KQ293,IF(AND(W293="Yes",'Paste Data Here - Export'!KM293="D"),'Paste Data Here - Export'!KN293,IF(X293="Yes",'Paste Data Here - Export'!KS293,""))))</f>
        <v/>
      </c>
      <c r="AB293" s="100" t="str">
        <f>IF(W293="No","",IF('Paste Data Here - Export'!HS293="","",IF('Paste Data Here - Export'!KO293="Y",'Patient level info'!AA293-'Paste Data Here - Export'!HS293,'Paste Data Here - Export'!KQ293-'Paste Data Here - Export'!HS293)))</f>
        <v/>
      </c>
      <c r="AC293" s="100" t="str">
        <f>IF(E293="Yes","",IF(BPT!C293="Record transferred to this team",AA293-C293-(1/6),""))</f>
        <v/>
      </c>
      <c r="AD293" s="100" t="str">
        <f t="shared" si="46"/>
        <v/>
      </c>
      <c r="AE293" s="100" t="str">
        <f t="shared" si="54"/>
        <v/>
      </c>
      <c r="AF293" s="101" t="str">
        <f>IF(AE293="","",IF(Y293="Died same day","Died same day as arrival",IF(AB293="","Did not stay on SU",IF('Paste Data Here - Export'!HR293="ICH","ICU/CCU/HDU",IF(AB293&gt;AE293,100,100*AB293/AE293)))))</f>
        <v/>
      </c>
      <c r="AG293" s="82" t="str">
        <f>IF(E293="Yes","6 Month Transfer",IF(W293="No","Not locked to discharge/transfer",IF(AF293="Did not stay on SU","Not achieved as did not stay on SU",IF('Patient level info'!A293="","",IF(AND(A293=B293,M293="Achieved",P293="Achieved",AF293&gt;=90,AF293&lt;&gt;"Died same day as arrival"),"Achieved",IF(AND(A293&lt;&gt;B293,AF293&gt;=90,M293="Achieved",P293="Achieved"),"Not directly admitted by this team, but achieved criteria at previous team, and achieved 90% of stay on SU whilst at this team",IF(AF293="ICU/CCU/HDU","Admitted to ICU/CCU/HDU",IF(AF293="Died same day as arrival",AF293,IF(AND(AF293&lt;90,M293="Not achieved",P293="Not achieved"),"Not achieved as not direct to SU within 4h, not seen by a consultant within 14h, and less than 90% of stay on SU",IF(AND(AF293&lt;90,M293="Not achieved",P293="Achieved"),"Not achieved as not direct to SU within 4h and less than 90% of stay on SU",IF(AND(AF293&lt;90,M293="Achieved",P293="Not achieved"),"Not achieved as not seen by a consultant within 14h and less than 90% of stay on SU",IF(AND(AF293&gt;=90,M293="Not achieved",P293="Not achieved"),"Not achieved as not direct to SU within 4h and not seen by a consultant within 14h",IF(AND(AF293&gt;=90,M293="Achieved",P293="Not achieved"),"Not achieved as not seen by a consultant within 14h",IF(AF293&lt;90,"Not achieved as less than 90% of stay on SU","Not achieved as not direct to SU within 4h"))))))))))))))</f>
        <v/>
      </c>
    </row>
    <row r="294" spans="1:33" ht="15" customHeight="1" x14ac:dyDescent="0.25">
      <c r="A294" s="89" t="str">
        <f>IF('Paste Data Here - Export'!A294="","",'Paste Data Here - Export'!A294)</f>
        <v/>
      </c>
      <c r="B294" s="90" t="str">
        <f>IF('Paste Data Here - Export'!B294="","",'Paste Data Here - Export'!B294)</f>
        <v/>
      </c>
      <c r="C294" s="91" t="str">
        <f>IF('Paste Data Here - Export'!AR294="Y",'Paste Data Here - Export'!AS294,IF('Paste Data Here - Export'!C294="","",'Paste Data Here - Export'!BA294))</f>
        <v/>
      </c>
      <c r="D294" s="103" t="str">
        <f>IF(B294="","",IF('Paste Data Here - Export'!A294 ='Paste Data Here - Export'!B294, "Yes", "No"))</f>
        <v/>
      </c>
      <c r="E294" s="103" t="str">
        <f>IF(A294="","",IF(AND('Paste Data Here - Export'!P294="",'Paste Data Here - Export'!Q294&lt;&gt;""),"Yes","No"))</f>
        <v/>
      </c>
      <c r="F294" s="104" t="str">
        <f>IF('Paste Data Here - Export'!A294='Paste Data Here - Export'!B294,C294,IF(W294="No","",IF(E294="Yes","6 Month Transfer",'Paste Data Here - Export'!HP294)))</f>
        <v/>
      </c>
      <c r="G294" s="92" t="str">
        <f>IF(B294="","",IF(OR('Paste Data Here - Export'!KB294="Y",'Paste Data Here - Export'!GE294="Y"),"Yes","No"))</f>
        <v/>
      </c>
      <c r="H294" s="93" t="str">
        <f t="shared" si="47"/>
        <v/>
      </c>
      <c r="I294" s="93" t="str">
        <f t="shared" si="48"/>
        <v/>
      </c>
      <c r="J294" s="93" t="str">
        <f t="shared" si="49"/>
        <v/>
      </c>
      <c r="K294" s="125" t="str">
        <f>IF(OR(C294="",'Paste Data Here - Export'!BD294=""),"",1440*('Paste Data Here - Export'!BD294-C294))</f>
        <v/>
      </c>
      <c r="L294" s="93" t="str">
        <f t="shared" si="50"/>
        <v/>
      </c>
      <c r="M294" s="93" t="str">
        <f>IF(AND(L294="Yes",'Paste Data Here - Export'!BC294="SU",'Paste Data Here - Export'!EJ294&lt;&gt;"Y"),"Achieved",IF('Paste Data Here - Export'!EJ294="Y","Not applicable",(IF(AND('Patient level info'!L294="No",'Paste Data Here - Export'!BC294="SU"),"Not achieved",IF('Paste Data Here - Export'!BC294="ICH","Not applicable",IF(OR('Paste Data Here - Export'!BC294="O",'Paste Data Here - Export'!BC294="MAC"),"Not achieved",""))))))</f>
        <v/>
      </c>
      <c r="N294" s="142" t="str">
        <f>IF(B294="","",IF(OR('Paste Data Here - Export'!GN294="PERS",'Paste Data Here - Export'!GN294="TELEM"),'Paste Data Here - Export'!GK294,IF('Paste Data Here - Export'!GO294="","Not seen in person",'Paste Data Here - Export'!GO294)))</f>
        <v/>
      </c>
      <c r="O294" s="125" t="str">
        <f t="shared" si="51"/>
        <v/>
      </c>
      <c r="P294" s="126" t="str">
        <f t="shared" si="52"/>
        <v/>
      </c>
      <c r="Q294" s="95" t="str">
        <f>IF('Paste Data Here - Export'!CR294=TRUE, "Not imaged",IF('Paste Data Here - Export'!AR294="Y","Inpatient stroke",IF('Paste Data Here - Export'!BA294="","",IF('Paste Data Here - Export'!CR294="TRUE","",1440*('Paste Data Here - Export'!CP294-'Paste Data Here - Export'!BA294)))))</f>
        <v/>
      </c>
      <c r="R294" s="95" t="str">
        <f>IF('Paste Data Here - Export'!CR294=TRUE,"Not imaged",IF(OR(C294="",'Paste Data Here - Export'!CP294=""),"",1440*('Paste Data Here - Export'!CP294-C294)))</f>
        <v/>
      </c>
      <c r="S294" s="93" t="str">
        <f>IF(R294&lt;60.5,"Yes",IF('Paste Data Here - Export'!C294="","","No"))</f>
        <v/>
      </c>
      <c r="T294" s="93" t="str">
        <f t="shared" si="44"/>
        <v/>
      </c>
      <c r="U294" s="94" t="str">
        <f>IF(OR(C294="",'Paste Data Here - Export'!DF294=""),"",1440*('Paste Data Here - Export'!DF294-C294))</f>
        <v/>
      </c>
      <c r="V294" s="96" t="str">
        <f t="shared" si="53"/>
        <v/>
      </c>
      <c r="W294" s="97" t="str">
        <f>IF(B294="","",IF('Paste Data Here - Export'!KI294=TRUE,"Yes",IF('Paste Data Here - Export'!L294="","No","Yes")))</f>
        <v/>
      </c>
      <c r="X294" s="98" t="str">
        <f>IF(E294="Yes","6 Month Transfer",IF(AND(W294="Yes",'Paste Data Here - Export'!KM294="D"),"No",IF('Patient level info'!W294="Yes","Yes","")))</f>
        <v/>
      </c>
      <c r="Y294" s="91" t="str">
        <f t="shared" si="45"/>
        <v/>
      </c>
      <c r="Z294" s="99" t="str">
        <f>IF('Paste Data Here - Export'!KQ294="","",IF('Paste Data Here - Export'!KO294="","",'Paste Data Here - Export'!KN294-'Paste Data Here - Export'!KQ294))</f>
        <v/>
      </c>
      <c r="AA294" s="91" t="str">
        <f>IF(AND(W294="Yes",'Paste Data Here - Export'!KM294="D",'Paste Data Here - Export'!KO294="Y"),'Paste Data Here - Export'!KN294+'Patient level info'!AA$3,IF(AND(W294="Yes",'Paste Data Here - Export'!KM294="D",Z294&lt;0),'Paste Data Here - Export'!KQ294,IF(AND(W294="Yes",'Paste Data Here - Export'!KM294="D"),'Paste Data Here - Export'!KN294,IF(X294="Yes",'Paste Data Here - Export'!KS294,""))))</f>
        <v/>
      </c>
      <c r="AB294" s="100" t="str">
        <f>IF(W294="No","",IF('Paste Data Here - Export'!HS294="","",IF('Paste Data Here - Export'!KO294="Y",'Patient level info'!AA294-'Paste Data Here - Export'!HS294,'Paste Data Here - Export'!KQ294-'Paste Data Here - Export'!HS294)))</f>
        <v/>
      </c>
      <c r="AC294" s="100" t="str">
        <f>IF(E294="Yes","",IF(BPT!C294="Record transferred to this team",AA294-C294-(1/6),""))</f>
        <v/>
      </c>
      <c r="AD294" s="100" t="str">
        <f t="shared" si="46"/>
        <v/>
      </c>
      <c r="AE294" s="100" t="str">
        <f t="shared" si="54"/>
        <v/>
      </c>
      <c r="AF294" s="101" t="str">
        <f>IF(AE294="","",IF(Y294="Died same day","Died same day as arrival",IF(AB294="","Did not stay on SU",IF('Paste Data Here - Export'!HR294="ICH","ICU/CCU/HDU",IF(AB294&gt;AE294,100,100*AB294/AE294)))))</f>
        <v/>
      </c>
      <c r="AG294" s="82" t="str">
        <f>IF(E294="Yes","6 Month Transfer",IF(W294="No","Not locked to discharge/transfer",IF(AF294="Did not stay on SU","Not achieved as did not stay on SU",IF('Patient level info'!A294="","",IF(AND(A294=B294,M294="Achieved",P294="Achieved",AF294&gt;=90,AF294&lt;&gt;"Died same day as arrival"),"Achieved",IF(AND(A294&lt;&gt;B294,AF294&gt;=90,M294="Achieved",P294="Achieved"),"Not directly admitted by this team, but achieved criteria at previous team, and achieved 90% of stay on SU whilst at this team",IF(AF294="ICU/CCU/HDU","Admitted to ICU/CCU/HDU",IF(AF294="Died same day as arrival",AF294,IF(AND(AF294&lt;90,M294="Not achieved",P294="Not achieved"),"Not achieved as not direct to SU within 4h, not seen by a consultant within 14h, and less than 90% of stay on SU",IF(AND(AF294&lt;90,M294="Not achieved",P294="Achieved"),"Not achieved as not direct to SU within 4h and less than 90% of stay on SU",IF(AND(AF294&lt;90,M294="Achieved",P294="Not achieved"),"Not achieved as not seen by a consultant within 14h and less than 90% of stay on SU",IF(AND(AF294&gt;=90,M294="Not achieved",P294="Not achieved"),"Not achieved as not direct to SU within 4h and not seen by a consultant within 14h",IF(AND(AF294&gt;=90,M294="Achieved",P294="Not achieved"),"Not achieved as not seen by a consultant within 14h",IF(AF294&lt;90,"Not achieved as less than 90% of stay on SU","Not achieved as not direct to SU within 4h"))))))))))))))</f>
        <v/>
      </c>
    </row>
    <row r="295" spans="1:33" ht="15" customHeight="1" x14ac:dyDescent="0.25">
      <c r="A295" s="89" t="str">
        <f>IF('Paste Data Here - Export'!A295="","",'Paste Data Here - Export'!A295)</f>
        <v/>
      </c>
      <c r="B295" s="90" t="str">
        <f>IF('Paste Data Here - Export'!B295="","",'Paste Data Here - Export'!B295)</f>
        <v/>
      </c>
      <c r="C295" s="91" t="str">
        <f>IF('Paste Data Here - Export'!AR295="Y",'Paste Data Here - Export'!AS295,IF('Paste Data Here - Export'!C295="","",'Paste Data Here - Export'!BA295))</f>
        <v/>
      </c>
      <c r="D295" s="103" t="str">
        <f>IF(B295="","",IF('Paste Data Here - Export'!A295 ='Paste Data Here - Export'!B295, "Yes", "No"))</f>
        <v/>
      </c>
      <c r="E295" s="103" t="str">
        <f>IF(A295="","",IF(AND('Paste Data Here - Export'!P295="",'Paste Data Here - Export'!Q295&lt;&gt;""),"Yes","No"))</f>
        <v/>
      </c>
      <c r="F295" s="104" t="str">
        <f>IF('Paste Data Here - Export'!A295='Paste Data Here - Export'!B295,C295,IF(W295="No","",IF(E295="Yes","6 Month Transfer",'Paste Data Here - Export'!HP295)))</f>
        <v/>
      </c>
      <c r="G295" s="92" t="str">
        <f>IF(B295="","",IF(OR('Paste Data Here - Export'!KB295="Y",'Paste Data Here - Export'!GE295="Y"),"Yes","No"))</f>
        <v/>
      </c>
      <c r="H295" s="93" t="str">
        <f t="shared" si="47"/>
        <v/>
      </c>
      <c r="I295" s="93" t="str">
        <f t="shared" si="48"/>
        <v/>
      </c>
      <c r="J295" s="93" t="str">
        <f t="shared" si="49"/>
        <v/>
      </c>
      <c r="K295" s="125" t="str">
        <f>IF(OR(C295="",'Paste Data Here - Export'!BD295=""),"",1440*('Paste Data Here - Export'!BD295-C295))</f>
        <v/>
      </c>
      <c r="L295" s="93" t="str">
        <f t="shared" si="50"/>
        <v/>
      </c>
      <c r="M295" s="93" t="str">
        <f>IF(AND(L295="Yes",'Paste Data Here - Export'!BC295="SU",'Paste Data Here - Export'!EJ295&lt;&gt;"Y"),"Achieved",IF('Paste Data Here - Export'!EJ295="Y","Not applicable",(IF(AND('Patient level info'!L295="No",'Paste Data Here - Export'!BC295="SU"),"Not achieved",IF('Paste Data Here - Export'!BC295="ICH","Not applicable",IF(OR('Paste Data Here - Export'!BC295="O",'Paste Data Here - Export'!BC295="MAC"),"Not achieved",""))))))</f>
        <v/>
      </c>
      <c r="N295" s="142" t="str">
        <f>IF(B295="","",IF(OR('Paste Data Here - Export'!GN295="PERS",'Paste Data Here - Export'!GN295="TELEM"),'Paste Data Here - Export'!GK295,IF('Paste Data Here - Export'!GO295="","Not seen in person",'Paste Data Here - Export'!GO295)))</f>
        <v/>
      </c>
      <c r="O295" s="125" t="str">
        <f t="shared" si="51"/>
        <v/>
      </c>
      <c r="P295" s="126" t="str">
        <f t="shared" si="52"/>
        <v/>
      </c>
      <c r="Q295" s="95" t="str">
        <f>IF('Paste Data Here - Export'!CR295=TRUE, "Not imaged",IF('Paste Data Here - Export'!AR295="Y","Inpatient stroke",IF('Paste Data Here - Export'!BA295="","",IF('Paste Data Here - Export'!CR295="TRUE","",1440*('Paste Data Here - Export'!CP295-'Paste Data Here - Export'!BA295)))))</f>
        <v/>
      </c>
      <c r="R295" s="95" t="str">
        <f>IF('Paste Data Here - Export'!CR295=TRUE,"Not imaged",IF(OR(C295="",'Paste Data Here - Export'!CP295=""),"",1440*('Paste Data Here - Export'!CP295-C295)))</f>
        <v/>
      </c>
      <c r="S295" s="93" t="str">
        <f>IF(R295&lt;60.5,"Yes",IF('Paste Data Here - Export'!C295="","","No"))</f>
        <v/>
      </c>
      <c r="T295" s="93" t="str">
        <f t="shared" si="44"/>
        <v/>
      </c>
      <c r="U295" s="94" t="str">
        <f>IF(OR(C295="",'Paste Data Here - Export'!DF295=""),"",1440*('Paste Data Here - Export'!DF295-C295))</f>
        <v/>
      </c>
      <c r="V295" s="96" t="str">
        <f t="shared" si="53"/>
        <v/>
      </c>
      <c r="W295" s="97" t="str">
        <f>IF(B295="","",IF('Paste Data Here - Export'!KI295=TRUE,"Yes",IF('Paste Data Here - Export'!L295="","No","Yes")))</f>
        <v/>
      </c>
      <c r="X295" s="98" t="str">
        <f>IF(E295="Yes","6 Month Transfer",IF(AND(W295="Yes",'Paste Data Here - Export'!KM295="D"),"No",IF('Patient level info'!W295="Yes","Yes","")))</f>
        <v/>
      </c>
      <c r="Y295" s="91" t="str">
        <f t="shared" si="45"/>
        <v/>
      </c>
      <c r="Z295" s="99" t="str">
        <f>IF('Paste Data Here - Export'!KQ295="","",IF('Paste Data Here - Export'!KO295="","",'Paste Data Here - Export'!KN295-'Paste Data Here - Export'!KQ295))</f>
        <v/>
      </c>
      <c r="AA295" s="91" t="str">
        <f>IF(AND(W295="Yes",'Paste Data Here - Export'!KM295="D",'Paste Data Here - Export'!KO295="Y"),'Paste Data Here - Export'!KN295+'Patient level info'!AA$3,IF(AND(W295="Yes",'Paste Data Here - Export'!KM295="D",Z295&lt;0),'Paste Data Here - Export'!KQ295,IF(AND(W295="Yes",'Paste Data Here - Export'!KM295="D"),'Paste Data Here - Export'!KN295,IF(X295="Yes",'Paste Data Here - Export'!KS295,""))))</f>
        <v/>
      </c>
      <c r="AB295" s="100" t="str">
        <f>IF(W295="No","",IF('Paste Data Here - Export'!HS295="","",IF('Paste Data Here - Export'!KO295="Y",'Patient level info'!AA295-'Paste Data Here - Export'!HS295,'Paste Data Here - Export'!KQ295-'Paste Data Here - Export'!HS295)))</f>
        <v/>
      </c>
      <c r="AC295" s="100" t="str">
        <f>IF(E295="Yes","",IF(BPT!C295="Record transferred to this team",AA295-C295-(1/6),""))</f>
        <v/>
      </c>
      <c r="AD295" s="100" t="str">
        <f t="shared" si="46"/>
        <v/>
      </c>
      <c r="AE295" s="100" t="str">
        <f t="shared" si="54"/>
        <v/>
      </c>
      <c r="AF295" s="101" t="str">
        <f>IF(AE295="","",IF(Y295="Died same day","Died same day as arrival",IF(AB295="","Did not stay on SU",IF('Paste Data Here - Export'!HR295="ICH","ICU/CCU/HDU",IF(AB295&gt;AE295,100,100*AB295/AE295)))))</f>
        <v/>
      </c>
      <c r="AG295" s="82" t="str">
        <f>IF(E295="Yes","6 Month Transfer",IF(W295="No","Not locked to discharge/transfer",IF(AF295="Did not stay on SU","Not achieved as did not stay on SU",IF('Patient level info'!A295="","",IF(AND(A295=B295,M295="Achieved",P295="Achieved",AF295&gt;=90,AF295&lt;&gt;"Died same day as arrival"),"Achieved",IF(AND(A295&lt;&gt;B295,AF295&gt;=90,M295="Achieved",P295="Achieved"),"Not directly admitted by this team, but achieved criteria at previous team, and achieved 90% of stay on SU whilst at this team",IF(AF295="ICU/CCU/HDU","Admitted to ICU/CCU/HDU",IF(AF295="Died same day as arrival",AF295,IF(AND(AF295&lt;90,M295="Not achieved",P295="Not achieved"),"Not achieved as not direct to SU within 4h, not seen by a consultant within 14h, and less than 90% of stay on SU",IF(AND(AF295&lt;90,M295="Not achieved",P295="Achieved"),"Not achieved as not direct to SU within 4h and less than 90% of stay on SU",IF(AND(AF295&lt;90,M295="Achieved",P295="Not achieved"),"Not achieved as not seen by a consultant within 14h and less than 90% of stay on SU",IF(AND(AF295&gt;=90,M295="Not achieved",P295="Not achieved"),"Not achieved as not direct to SU within 4h and not seen by a consultant within 14h",IF(AND(AF295&gt;=90,M295="Achieved",P295="Not achieved"),"Not achieved as not seen by a consultant within 14h",IF(AF295&lt;90,"Not achieved as less than 90% of stay on SU","Not achieved as not direct to SU within 4h"))))))))))))))</f>
        <v/>
      </c>
    </row>
    <row r="296" spans="1:33" ht="15" customHeight="1" x14ac:dyDescent="0.25">
      <c r="A296" s="89" t="str">
        <f>IF('Paste Data Here - Export'!A296="","",'Paste Data Here - Export'!A296)</f>
        <v/>
      </c>
      <c r="B296" s="90" t="str">
        <f>IF('Paste Data Here - Export'!B296="","",'Paste Data Here - Export'!B296)</f>
        <v/>
      </c>
      <c r="C296" s="91" t="str">
        <f>IF('Paste Data Here - Export'!AR296="Y",'Paste Data Here - Export'!AS296,IF('Paste Data Here - Export'!C296="","",'Paste Data Here - Export'!BA296))</f>
        <v/>
      </c>
      <c r="D296" s="103" t="str">
        <f>IF(B296="","",IF('Paste Data Here - Export'!A296 ='Paste Data Here - Export'!B296, "Yes", "No"))</f>
        <v/>
      </c>
      <c r="E296" s="103" t="str">
        <f>IF(A296="","",IF(AND('Paste Data Here - Export'!P296="",'Paste Data Here - Export'!Q296&lt;&gt;""),"Yes","No"))</f>
        <v/>
      </c>
      <c r="F296" s="104" t="str">
        <f>IF('Paste Data Here - Export'!A296='Paste Data Here - Export'!B296,C296,IF(W296="No","",IF(E296="Yes","6 Month Transfer",'Paste Data Here - Export'!HP296)))</f>
        <v/>
      </c>
      <c r="G296" s="92" t="str">
        <f>IF(B296="","",IF(OR('Paste Data Here - Export'!KB296="Y",'Paste Data Here - Export'!GE296="Y"),"Yes","No"))</f>
        <v/>
      </c>
      <c r="H296" s="93" t="str">
        <f t="shared" si="47"/>
        <v/>
      </c>
      <c r="I296" s="93" t="str">
        <f t="shared" si="48"/>
        <v/>
      </c>
      <c r="J296" s="93" t="str">
        <f t="shared" si="49"/>
        <v/>
      </c>
      <c r="K296" s="125" t="str">
        <f>IF(OR(C296="",'Paste Data Here - Export'!BD296=""),"",1440*('Paste Data Here - Export'!BD296-C296))</f>
        <v/>
      </c>
      <c r="L296" s="93" t="str">
        <f t="shared" si="50"/>
        <v/>
      </c>
      <c r="M296" s="93" t="str">
        <f>IF(AND(L296="Yes",'Paste Data Here - Export'!BC296="SU",'Paste Data Here - Export'!EJ296&lt;&gt;"Y"),"Achieved",IF('Paste Data Here - Export'!EJ296="Y","Not applicable",(IF(AND('Patient level info'!L296="No",'Paste Data Here - Export'!BC296="SU"),"Not achieved",IF('Paste Data Here - Export'!BC296="ICH","Not applicable",IF(OR('Paste Data Here - Export'!BC296="O",'Paste Data Here - Export'!BC296="MAC"),"Not achieved",""))))))</f>
        <v/>
      </c>
      <c r="N296" s="142" t="str">
        <f>IF(B296="","",IF(OR('Paste Data Here - Export'!GN296="PERS",'Paste Data Here - Export'!GN296="TELEM"),'Paste Data Here - Export'!GK296,IF('Paste Data Here - Export'!GO296="","Not seen in person",'Paste Data Here - Export'!GO296)))</f>
        <v/>
      </c>
      <c r="O296" s="125" t="str">
        <f t="shared" si="51"/>
        <v/>
      </c>
      <c r="P296" s="126" t="str">
        <f t="shared" si="52"/>
        <v/>
      </c>
      <c r="Q296" s="95" t="str">
        <f>IF('Paste Data Here - Export'!CR296=TRUE, "Not imaged",IF('Paste Data Here - Export'!AR296="Y","Inpatient stroke",IF('Paste Data Here - Export'!BA296="","",IF('Paste Data Here - Export'!CR296="TRUE","",1440*('Paste Data Here - Export'!CP296-'Paste Data Here - Export'!BA296)))))</f>
        <v/>
      </c>
      <c r="R296" s="95" t="str">
        <f>IF('Paste Data Here - Export'!CR296=TRUE,"Not imaged",IF(OR(C296="",'Paste Data Here - Export'!CP296=""),"",1440*('Paste Data Here - Export'!CP296-C296)))</f>
        <v/>
      </c>
      <c r="S296" s="93" t="str">
        <f>IF(R296&lt;60.5,"Yes",IF('Paste Data Here - Export'!C296="","","No"))</f>
        <v/>
      </c>
      <c r="T296" s="93" t="str">
        <f t="shared" si="44"/>
        <v/>
      </c>
      <c r="U296" s="94" t="str">
        <f>IF(OR(C296="",'Paste Data Here - Export'!DF296=""),"",1440*('Paste Data Here - Export'!DF296-C296))</f>
        <v/>
      </c>
      <c r="V296" s="96" t="str">
        <f t="shared" si="53"/>
        <v/>
      </c>
      <c r="W296" s="97" t="str">
        <f>IF(B296="","",IF('Paste Data Here - Export'!KI296=TRUE,"Yes",IF('Paste Data Here - Export'!L296="","No","Yes")))</f>
        <v/>
      </c>
      <c r="X296" s="98" t="str">
        <f>IF(E296="Yes","6 Month Transfer",IF(AND(W296="Yes",'Paste Data Here - Export'!KM296="D"),"No",IF('Patient level info'!W296="Yes","Yes","")))</f>
        <v/>
      </c>
      <c r="Y296" s="91" t="str">
        <f t="shared" si="45"/>
        <v/>
      </c>
      <c r="Z296" s="99" t="str">
        <f>IF('Paste Data Here - Export'!KQ296="","",IF('Paste Data Here - Export'!KO296="","",'Paste Data Here - Export'!KN296-'Paste Data Here - Export'!KQ296))</f>
        <v/>
      </c>
      <c r="AA296" s="91" t="str">
        <f>IF(AND(W296="Yes",'Paste Data Here - Export'!KM296="D",'Paste Data Here - Export'!KO296="Y"),'Paste Data Here - Export'!KN296+'Patient level info'!AA$3,IF(AND(W296="Yes",'Paste Data Here - Export'!KM296="D",Z296&lt;0),'Paste Data Here - Export'!KQ296,IF(AND(W296="Yes",'Paste Data Here - Export'!KM296="D"),'Paste Data Here - Export'!KN296,IF(X296="Yes",'Paste Data Here - Export'!KS296,""))))</f>
        <v/>
      </c>
      <c r="AB296" s="100" t="str">
        <f>IF(W296="No","",IF('Paste Data Here - Export'!HS296="","",IF('Paste Data Here - Export'!KO296="Y",'Patient level info'!AA296-'Paste Data Here - Export'!HS296,'Paste Data Here - Export'!KQ296-'Paste Data Here - Export'!HS296)))</f>
        <v/>
      </c>
      <c r="AC296" s="100" t="str">
        <f>IF(E296="Yes","",IF(BPT!C296="Record transferred to this team",AA296-C296-(1/6),""))</f>
        <v/>
      </c>
      <c r="AD296" s="100" t="str">
        <f t="shared" si="46"/>
        <v/>
      </c>
      <c r="AE296" s="100" t="str">
        <f t="shared" si="54"/>
        <v/>
      </c>
      <c r="AF296" s="101" t="str">
        <f>IF(AE296="","",IF(Y296="Died same day","Died same day as arrival",IF(AB296="","Did not stay on SU",IF('Paste Data Here - Export'!HR296="ICH","ICU/CCU/HDU",IF(AB296&gt;AE296,100,100*AB296/AE296)))))</f>
        <v/>
      </c>
      <c r="AG296" s="82" t="str">
        <f>IF(E296="Yes","6 Month Transfer",IF(W296="No","Not locked to discharge/transfer",IF(AF296="Did not stay on SU","Not achieved as did not stay on SU",IF('Patient level info'!A296="","",IF(AND(A296=B296,M296="Achieved",P296="Achieved",AF296&gt;=90,AF296&lt;&gt;"Died same day as arrival"),"Achieved",IF(AND(A296&lt;&gt;B296,AF296&gt;=90,M296="Achieved",P296="Achieved"),"Not directly admitted by this team, but achieved criteria at previous team, and achieved 90% of stay on SU whilst at this team",IF(AF296="ICU/CCU/HDU","Admitted to ICU/CCU/HDU",IF(AF296="Died same day as arrival",AF296,IF(AND(AF296&lt;90,M296="Not achieved",P296="Not achieved"),"Not achieved as not direct to SU within 4h, not seen by a consultant within 14h, and less than 90% of stay on SU",IF(AND(AF296&lt;90,M296="Not achieved",P296="Achieved"),"Not achieved as not direct to SU within 4h and less than 90% of stay on SU",IF(AND(AF296&lt;90,M296="Achieved",P296="Not achieved"),"Not achieved as not seen by a consultant within 14h and less than 90% of stay on SU",IF(AND(AF296&gt;=90,M296="Not achieved",P296="Not achieved"),"Not achieved as not direct to SU within 4h and not seen by a consultant within 14h",IF(AND(AF296&gt;=90,M296="Achieved",P296="Not achieved"),"Not achieved as not seen by a consultant within 14h",IF(AF296&lt;90,"Not achieved as less than 90% of stay on SU","Not achieved as not direct to SU within 4h"))))))))))))))</f>
        <v/>
      </c>
    </row>
    <row r="297" spans="1:33" ht="15" customHeight="1" x14ac:dyDescent="0.25">
      <c r="A297" s="89" t="str">
        <f>IF('Paste Data Here - Export'!A297="","",'Paste Data Here - Export'!A297)</f>
        <v/>
      </c>
      <c r="B297" s="90" t="str">
        <f>IF('Paste Data Here - Export'!B297="","",'Paste Data Here - Export'!B297)</f>
        <v/>
      </c>
      <c r="C297" s="91" t="str">
        <f>IF('Paste Data Here - Export'!AR297="Y",'Paste Data Here - Export'!AS297,IF('Paste Data Here - Export'!C297="","",'Paste Data Here - Export'!BA297))</f>
        <v/>
      </c>
      <c r="D297" s="103" t="str">
        <f>IF(B297="","",IF('Paste Data Here - Export'!A297 ='Paste Data Here - Export'!B297, "Yes", "No"))</f>
        <v/>
      </c>
      <c r="E297" s="103" t="str">
        <f>IF(A297="","",IF(AND('Paste Data Here - Export'!P297="",'Paste Data Here - Export'!Q297&lt;&gt;""),"Yes","No"))</f>
        <v/>
      </c>
      <c r="F297" s="104" t="str">
        <f>IF('Paste Data Here - Export'!A297='Paste Data Here - Export'!B297,C297,IF(W297="No","",IF(E297="Yes","6 Month Transfer",'Paste Data Here - Export'!HP297)))</f>
        <v/>
      </c>
      <c r="G297" s="92" t="str">
        <f>IF(B297="","",IF(OR('Paste Data Here - Export'!KB297="Y",'Paste Data Here - Export'!GE297="Y"),"Yes","No"))</f>
        <v/>
      </c>
      <c r="H297" s="93" t="str">
        <f t="shared" si="47"/>
        <v/>
      </c>
      <c r="I297" s="93" t="str">
        <f t="shared" si="48"/>
        <v/>
      </c>
      <c r="J297" s="93" t="str">
        <f t="shared" si="49"/>
        <v/>
      </c>
      <c r="K297" s="125" t="str">
        <f>IF(OR(C297="",'Paste Data Here - Export'!BD297=""),"",1440*('Paste Data Here - Export'!BD297-C297))</f>
        <v/>
      </c>
      <c r="L297" s="93" t="str">
        <f t="shared" si="50"/>
        <v/>
      </c>
      <c r="M297" s="93" t="str">
        <f>IF(AND(L297="Yes",'Paste Data Here - Export'!BC297="SU",'Paste Data Here - Export'!EJ297&lt;&gt;"Y"),"Achieved",IF('Paste Data Here - Export'!EJ297="Y","Not applicable",(IF(AND('Patient level info'!L297="No",'Paste Data Here - Export'!BC297="SU"),"Not achieved",IF('Paste Data Here - Export'!BC297="ICH","Not applicable",IF(OR('Paste Data Here - Export'!BC297="O",'Paste Data Here - Export'!BC297="MAC"),"Not achieved",""))))))</f>
        <v/>
      </c>
      <c r="N297" s="142" t="str">
        <f>IF(B297="","",IF(OR('Paste Data Here - Export'!GN297="PERS",'Paste Data Here - Export'!GN297="TELEM"),'Paste Data Here - Export'!GK297,IF('Paste Data Here - Export'!GO297="","Not seen in person",'Paste Data Here - Export'!GO297)))</f>
        <v/>
      </c>
      <c r="O297" s="125" t="str">
        <f t="shared" si="51"/>
        <v/>
      </c>
      <c r="P297" s="126" t="str">
        <f t="shared" si="52"/>
        <v/>
      </c>
      <c r="Q297" s="95" t="str">
        <f>IF('Paste Data Here - Export'!CR297=TRUE, "Not imaged",IF('Paste Data Here - Export'!AR297="Y","Inpatient stroke",IF('Paste Data Here - Export'!BA297="","",IF('Paste Data Here - Export'!CR297="TRUE","",1440*('Paste Data Here - Export'!CP297-'Paste Data Here - Export'!BA297)))))</f>
        <v/>
      </c>
      <c r="R297" s="95" t="str">
        <f>IF('Paste Data Here - Export'!CR297=TRUE,"Not imaged",IF(OR(C297="",'Paste Data Here - Export'!CP297=""),"",1440*('Paste Data Here - Export'!CP297-C297)))</f>
        <v/>
      </c>
      <c r="S297" s="93" t="str">
        <f>IF(R297&lt;60.5,"Yes",IF('Paste Data Here - Export'!C297="","","No"))</f>
        <v/>
      </c>
      <c r="T297" s="93" t="str">
        <f t="shared" si="44"/>
        <v/>
      </c>
      <c r="U297" s="94" t="str">
        <f>IF(OR(C297="",'Paste Data Here - Export'!DF297=""),"",1440*('Paste Data Here - Export'!DF297-C297))</f>
        <v/>
      </c>
      <c r="V297" s="96" t="str">
        <f t="shared" si="53"/>
        <v/>
      </c>
      <c r="W297" s="97" t="str">
        <f>IF(B297="","",IF('Paste Data Here - Export'!KI297=TRUE,"Yes",IF('Paste Data Here - Export'!L297="","No","Yes")))</f>
        <v/>
      </c>
      <c r="X297" s="98" t="str">
        <f>IF(E297="Yes","6 Month Transfer",IF(AND(W297="Yes",'Paste Data Here - Export'!KM297="D"),"No",IF('Patient level info'!W297="Yes","Yes","")))</f>
        <v/>
      </c>
      <c r="Y297" s="91" t="str">
        <f t="shared" si="45"/>
        <v/>
      </c>
      <c r="Z297" s="99" t="str">
        <f>IF('Paste Data Here - Export'!KQ297="","",IF('Paste Data Here - Export'!KO297="","",'Paste Data Here - Export'!KN297-'Paste Data Here - Export'!KQ297))</f>
        <v/>
      </c>
      <c r="AA297" s="91" t="str">
        <f>IF(AND(W297="Yes",'Paste Data Here - Export'!KM297="D",'Paste Data Here - Export'!KO297="Y"),'Paste Data Here - Export'!KN297+'Patient level info'!AA$3,IF(AND(W297="Yes",'Paste Data Here - Export'!KM297="D",Z297&lt;0),'Paste Data Here - Export'!KQ297,IF(AND(W297="Yes",'Paste Data Here - Export'!KM297="D"),'Paste Data Here - Export'!KN297,IF(X297="Yes",'Paste Data Here - Export'!KS297,""))))</f>
        <v/>
      </c>
      <c r="AB297" s="100" t="str">
        <f>IF(W297="No","",IF('Paste Data Here - Export'!HS297="","",IF('Paste Data Here - Export'!KO297="Y",'Patient level info'!AA297-'Paste Data Here - Export'!HS297,'Paste Data Here - Export'!KQ297-'Paste Data Here - Export'!HS297)))</f>
        <v/>
      </c>
      <c r="AC297" s="100" t="str">
        <f>IF(E297="Yes","",IF(BPT!C297="Record transferred to this team",AA297-C297-(1/6),""))</f>
        <v/>
      </c>
      <c r="AD297" s="100" t="str">
        <f t="shared" si="46"/>
        <v/>
      </c>
      <c r="AE297" s="100" t="str">
        <f t="shared" si="54"/>
        <v/>
      </c>
      <c r="AF297" s="101" t="str">
        <f>IF(AE297="","",IF(Y297="Died same day","Died same day as arrival",IF(AB297="","Did not stay on SU",IF('Paste Data Here - Export'!HR297="ICH","ICU/CCU/HDU",IF(AB297&gt;AE297,100,100*AB297/AE297)))))</f>
        <v/>
      </c>
      <c r="AG297" s="82" t="str">
        <f>IF(E297="Yes","6 Month Transfer",IF(W297="No","Not locked to discharge/transfer",IF(AF297="Did not stay on SU","Not achieved as did not stay on SU",IF('Patient level info'!A297="","",IF(AND(A297=B297,M297="Achieved",P297="Achieved",AF297&gt;=90,AF297&lt;&gt;"Died same day as arrival"),"Achieved",IF(AND(A297&lt;&gt;B297,AF297&gt;=90,M297="Achieved",P297="Achieved"),"Not directly admitted by this team, but achieved criteria at previous team, and achieved 90% of stay on SU whilst at this team",IF(AF297="ICU/CCU/HDU","Admitted to ICU/CCU/HDU",IF(AF297="Died same day as arrival",AF297,IF(AND(AF297&lt;90,M297="Not achieved",P297="Not achieved"),"Not achieved as not direct to SU within 4h, not seen by a consultant within 14h, and less than 90% of stay on SU",IF(AND(AF297&lt;90,M297="Not achieved",P297="Achieved"),"Not achieved as not direct to SU within 4h and less than 90% of stay on SU",IF(AND(AF297&lt;90,M297="Achieved",P297="Not achieved"),"Not achieved as not seen by a consultant within 14h and less than 90% of stay on SU",IF(AND(AF297&gt;=90,M297="Not achieved",P297="Not achieved"),"Not achieved as not direct to SU within 4h and not seen by a consultant within 14h",IF(AND(AF297&gt;=90,M297="Achieved",P297="Not achieved"),"Not achieved as not seen by a consultant within 14h",IF(AF297&lt;90,"Not achieved as less than 90% of stay on SU","Not achieved as not direct to SU within 4h"))))))))))))))</f>
        <v/>
      </c>
    </row>
    <row r="298" spans="1:33" ht="15" customHeight="1" x14ac:dyDescent="0.25">
      <c r="A298" s="89" t="str">
        <f>IF('Paste Data Here - Export'!A298="","",'Paste Data Here - Export'!A298)</f>
        <v/>
      </c>
      <c r="B298" s="90" t="str">
        <f>IF('Paste Data Here - Export'!B298="","",'Paste Data Here - Export'!B298)</f>
        <v/>
      </c>
      <c r="C298" s="91" t="str">
        <f>IF('Paste Data Here - Export'!AR298="Y",'Paste Data Here - Export'!AS298,IF('Paste Data Here - Export'!C298="","",'Paste Data Here - Export'!BA298))</f>
        <v/>
      </c>
      <c r="D298" s="103" t="str">
        <f>IF(B298="","",IF('Paste Data Here - Export'!A298 ='Paste Data Here - Export'!B298, "Yes", "No"))</f>
        <v/>
      </c>
      <c r="E298" s="103" t="str">
        <f>IF(A298="","",IF(AND('Paste Data Here - Export'!P298="",'Paste Data Here - Export'!Q298&lt;&gt;""),"Yes","No"))</f>
        <v/>
      </c>
      <c r="F298" s="104" t="str">
        <f>IF('Paste Data Here - Export'!A298='Paste Data Here - Export'!B298,C298,IF(W298="No","",IF(E298="Yes","6 Month Transfer",'Paste Data Here - Export'!HP298)))</f>
        <v/>
      </c>
      <c r="G298" s="92" t="str">
        <f>IF(B298="","",IF(OR('Paste Data Here - Export'!KB298="Y",'Paste Data Here - Export'!GE298="Y"),"Yes","No"))</f>
        <v/>
      </c>
      <c r="H298" s="93" t="str">
        <f t="shared" si="47"/>
        <v/>
      </c>
      <c r="I298" s="93" t="str">
        <f t="shared" si="48"/>
        <v/>
      </c>
      <c r="J298" s="93" t="str">
        <f t="shared" si="49"/>
        <v/>
      </c>
      <c r="K298" s="125" t="str">
        <f>IF(OR(C298="",'Paste Data Here - Export'!BD298=""),"",1440*('Paste Data Here - Export'!BD298-C298))</f>
        <v/>
      </c>
      <c r="L298" s="93" t="str">
        <f t="shared" si="50"/>
        <v/>
      </c>
      <c r="M298" s="93" t="str">
        <f>IF(AND(L298="Yes",'Paste Data Here - Export'!BC298="SU",'Paste Data Here - Export'!EJ298&lt;&gt;"Y"),"Achieved",IF('Paste Data Here - Export'!EJ298="Y","Not applicable",(IF(AND('Patient level info'!L298="No",'Paste Data Here - Export'!BC298="SU"),"Not achieved",IF('Paste Data Here - Export'!BC298="ICH","Not applicable",IF(OR('Paste Data Here - Export'!BC298="O",'Paste Data Here - Export'!BC298="MAC"),"Not achieved",""))))))</f>
        <v/>
      </c>
      <c r="N298" s="142" t="str">
        <f>IF(B298="","",IF(OR('Paste Data Here - Export'!GN298="PERS",'Paste Data Here - Export'!GN298="TELEM"),'Paste Data Here - Export'!GK298,IF('Paste Data Here - Export'!GO298="","Not seen in person",'Paste Data Here - Export'!GO298)))</f>
        <v/>
      </c>
      <c r="O298" s="125" t="str">
        <f t="shared" si="51"/>
        <v/>
      </c>
      <c r="P298" s="126" t="str">
        <f t="shared" si="52"/>
        <v/>
      </c>
      <c r="Q298" s="95" t="str">
        <f>IF('Paste Data Here - Export'!CR298=TRUE, "Not imaged",IF('Paste Data Here - Export'!AR298="Y","Inpatient stroke",IF('Paste Data Here - Export'!BA298="","",IF('Paste Data Here - Export'!CR298="TRUE","",1440*('Paste Data Here - Export'!CP298-'Paste Data Here - Export'!BA298)))))</f>
        <v/>
      </c>
      <c r="R298" s="95" t="str">
        <f>IF('Paste Data Here - Export'!CR298=TRUE,"Not imaged",IF(OR(C298="",'Paste Data Here - Export'!CP298=""),"",1440*('Paste Data Here - Export'!CP298-C298)))</f>
        <v/>
      </c>
      <c r="S298" s="93" t="str">
        <f>IF(R298&lt;60.5,"Yes",IF('Paste Data Here - Export'!C298="","","No"))</f>
        <v/>
      </c>
      <c r="T298" s="93" t="str">
        <f t="shared" si="44"/>
        <v/>
      </c>
      <c r="U298" s="94" t="str">
        <f>IF(OR(C298="",'Paste Data Here - Export'!DF298=""),"",1440*('Paste Data Here - Export'!DF298-C298))</f>
        <v/>
      </c>
      <c r="V298" s="96" t="str">
        <f t="shared" si="53"/>
        <v/>
      </c>
      <c r="W298" s="97" t="str">
        <f>IF(B298="","",IF('Paste Data Here - Export'!KI298=TRUE,"Yes",IF('Paste Data Here - Export'!L298="","No","Yes")))</f>
        <v/>
      </c>
      <c r="X298" s="98" t="str">
        <f>IF(E298="Yes","6 Month Transfer",IF(AND(W298="Yes",'Paste Data Here - Export'!KM298="D"),"No",IF('Patient level info'!W298="Yes","Yes","")))</f>
        <v/>
      </c>
      <c r="Y298" s="91" t="str">
        <f t="shared" si="45"/>
        <v/>
      </c>
      <c r="Z298" s="99" t="str">
        <f>IF('Paste Data Here - Export'!KQ298="","",IF('Paste Data Here - Export'!KO298="","",'Paste Data Here - Export'!KN298-'Paste Data Here - Export'!KQ298))</f>
        <v/>
      </c>
      <c r="AA298" s="91" t="str">
        <f>IF(AND(W298="Yes",'Paste Data Here - Export'!KM298="D",'Paste Data Here - Export'!KO298="Y"),'Paste Data Here - Export'!KN298+'Patient level info'!AA$3,IF(AND(W298="Yes",'Paste Data Here - Export'!KM298="D",Z298&lt;0),'Paste Data Here - Export'!KQ298,IF(AND(W298="Yes",'Paste Data Here - Export'!KM298="D"),'Paste Data Here - Export'!KN298,IF(X298="Yes",'Paste Data Here - Export'!KS298,""))))</f>
        <v/>
      </c>
      <c r="AB298" s="100" t="str">
        <f>IF(W298="No","",IF('Paste Data Here - Export'!HS298="","",IF('Paste Data Here - Export'!KO298="Y",'Patient level info'!AA298-'Paste Data Here - Export'!HS298,'Paste Data Here - Export'!KQ298-'Paste Data Here - Export'!HS298)))</f>
        <v/>
      </c>
      <c r="AC298" s="100" t="str">
        <f>IF(E298="Yes","",IF(BPT!C298="Record transferred to this team",AA298-C298-(1/6),""))</f>
        <v/>
      </c>
      <c r="AD298" s="100" t="str">
        <f t="shared" si="46"/>
        <v/>
      </c>
      <c r="AE298" s="100" t="str">
        <f t="shared" si="54"/>
        <v/>
      </c>
      <c r="AF298" s="101" t="str">
        <f>IF(AE298="","",IF(Y298="Died same day","Died same day as arrival",IF(AB298="","Did not stay on SU",IF('Paste Data Here - Export'!HR298="ICH","ICU/CCU/HDU",IF(AB298&gt;AE298,100,100*AB298/AE298)))))</f>
        <v/>
      </c>
      <c r="AG298" s="82" t="str">
        <f>IF(E298="Yes","6 Month Transfer",IF(W298="No","Not locked to discharge/transfer",IF(AF298="Did not stay on SU","Not achieved as did not stay on SU",IF('Patient level info'!A298="","",IF(AND(A298=B298,M298="Achieved",P298="Achieved",AF298&gt;=90,AF298&lt;&gt;"Died same day as arrival"),"Achieved",IF(AND(A298&lt;&gt;B298,AF298&gt;=90,M298="Achieved",P298="Achieved"),"Not directly admitted by this team, but achieved criteria at previous team, and achieved 90% of stay on SU whilst at this team",IF(AF298="ICU/CCU/HDU","Admitted to ICU/CCU/HDU",IF(AF298="Died same day as arrival",AF298,IF(AND(AF298&lt;90,M298="Not achieved",P298="Not achieved"),"Not achieved as not direct to SU within 4h, not seen by a consultant within 14h, and less than 90% of stay on SU",IF(AND(AF298&lt;90,M298="Not achieved",P298="Achieved"),"Not achieved as not direct to SU within 4h and less than 90% of stay on SU",IF(AND(AF298&lt;90,M298="Achieved",P298="Not achieved"),"Not achieved as not seen by a consultant within 14h and less than 90% of stay on SU",IF(AND(AF298&gt;=90,M298="Not achieved",P298="Not achieved"),"Not achieved as not direct to SU within 4h and not seen by a consultant within 14h",IF(AND(AF298&gt;=90,M298="Achieved",P298="Not achieved"),"Not achieved as not seen by a consultant within 14h",IF(AF298&lt;90,"Not achieved as less than 90% of stay on SU","Not achieved as not direct to SU within 4h"))))))))))))))</f>
        <v/>
      </c>
    </row>
    <row r="299" spans="1:33" ht="15" customHeight="1" x14ac:dyDescent="0.25">
      <c r="A299" s="89" t="str">
        <f>IF('Paste Data Here - Export'!A299="","",'Paste Data Here - Export'!A299)</f>
        <v/>
      </c>
      <c r="B299" s="90" t="str">
        <f>IF('Paste Data Here - Export'!B299="","",'Paste Data Here - Export'!B299)</f>
        <v/>
      </c>
      <c r="C299" s="91" t="str">
        <f>IF('Paste Data Here - Export'!AR299="Y",'Paste Data Here - Export'!AS299,IF('Paste Data Here - Export'!C299="","",'Paste Data Here - Export'!BA299))</f>
        <v/>
      </c>
      <c r="D299" s="103" t="str">
        <f>IF(B299="","",IF('Paste Data Here - Export'!A299 ='Paste Data Here - Export'!B299, "Yes", "No"))</f>
        <v/>
      </c>
      <c r="E299" s="103" t="str">
        <f>IF(A299="","",IF(AND('Paste Data Here - Export'!P299="",'Paste Data Here - Export'!Q299&lt;&gt;""),"Yes","No"))</f>
        <v/>
      </c>
      <c r="F299" s="104" t="str">
        <f>IF('Paste Data Here - Export'!A299='Paste Data Here - Export'!B299,C299,IF(W299="No","",IF(E299="Yes","6 Month Transfer",'Paste Data Here - Export'!HP299)))</f>
        <v/>
      </c>
      <c r="G299" s="92" t="str">
        <f>IF(B299="","",IF(OR('Paste Data Here - Export'!KB299="Y",'Paste Data Here - Export'!GE299="Y"),"Yes","No"))</f>
        <v/>
      </c>
      <c r="H299" s="93" t="str">
        <f t="shared" si="47"/>
        <v/>
      </c>
      <c r="I299" s="93" t="str">
        <f t="shared" si="48"/>
        <v/>
      </c>
      <c r="J299" s="93" t="str">
        <f t="shared" si="49"/>
        <v/>
      </c>
      <c r="K299" s="125" t="str">
        <f>IF(OR(C299="",'Paste Data Here - Export'!BD299=""),"",1440*('Paste Data Here - Export'!BD299-C299))</f>
        <v/>
      </c>
      <c r="L299" s="93" t="str">
        <f t="shared" si="50"/>
        <v/>
      </c>
      <c r="M299" s="93" t="str">
        <f>IF(AND(L299="Yes",'Paste Data Here - Export'!BC299="SU",'Paste Data Here - Export'!EJ299&lt;&gt;"Y"),"Achieved",IF('Paste Data Here - Export'!EJ299="Y","Not applicable",(IF(AND('Patient level info'!L299="No",'Paste Data Here - Export'!BC299="SU"),"Not achieved",IF('Paste Data Here - Export'!BC299="ICH","Not applicable",IF(OR('Paste Data Here - Export'!BC299="O",'Paste Data Here - Export'!BC299="MAC"),"Not achieved",""))))))</f>
        <v/>
      </c>
      <c r="N299" s="142" t="str">
        <f>IF(B299="","",IF(OR('Paste Data Here - Export'!GN299="PERS",'Paste Data Here - Export'!GN299="TELEM"),'Paste Data Here - Export'!GK299,IF('Paste Data Here - Export'!GO299="","Not seen in person",'Paste Data Here - Export'!GO299)))</f>
        <v/>
      </c>
      <c r="O299" s="125" t="str">
        <f t="shared" si="51"/>
        <v/>
      </c>
      <c r="P299" s="126" t="str">
        <f t="shared" si="52"/>
        <v/>
      </c>
      <c r="Q299" s="95" t="str">
        <f>IF('Paste Data Here - Export'!CR299=TRUE, "Not imaged",IF('Paste Data Here - Export'!AR299="Y","Inpatient stroke",IF('Paste Data Here - Export'!BA299="","",IF('Paste Data Here - Export'!CR299="TRUE","",1440*('Paste Data Here - Export'!CP299-'Paste Data Here - Export'!BA299)))))</f>
        <v/>
      </c>
      <c r="R299" s="95" t="str">
        <f>IF('Paste Data Here - Export'!CR299=TRUE,"Not imaged",IF(OR(C299="",'Paste Data Here - Export'!CP299=""),"",1440*('Paste Data Here - Export'!CP299-C299)))</f>
        <v/>
      </c>
      <c r="S299" s="93" t="str">
        <f>IF(R299&lt;60.5,"Yes",IF('Paste Data Here - Export'!C299="","","No"))</f>
        <v/>
      </c>
      <c r="T299" s="93" t="str">
        <f t="shared" si="44"/>
        <v/>
      </c>
      <c r="U299" s="94" t="str">
        <f>IF(OR(C299="",'Paste Data Here - Export'!DF299=""),"",1440*('Paste Data Here - Export'!DF299-C299))</f>
        <v/>
      </c>
      <c r="V299" s="96" t="str">
        <f t="shared" si="53"/>
        <v/>
      </c>
      <c r="W299" s="97" t="str">
        <f>IF(B299="","",IF('Paste Data Here - Export'!KI299=TRUE,"Yes",IF('Paste Data Here - Export'!L299="","No","Yes")))</f>
        <v/>
      </c>
      <c r="X299" s="98" t="str">
        <f>IF(E299="Yes","6 Month Transfer",IF(AND(W299="Yes",'Paste Data Here - Export'!KM299="D"),"No",IF('Patient level info'!W299="Yes","Yes","")))</f>
        <v/>
      </c>
      <c r="Y299" s="91" t="str">
        <f t="shared" si="45"/>
        <v/>
      </c>
      <c r="Z299" s="99" t="str">
        <f>IF('Paste Data Here - Export'!KQ299="","",IF('Paste Data Here - Export'!KO299="","",'Paste Data Here - Export'!KN299-'Paste Data Here - Export'!KQ299))</f>
        <v/>
      </c>
      <c r="AA299" s="91" t="str">
        <f>IF(AND(W299="Yes",'Paste Data Here - Export'!KM299="D",'Paste Data Here - Export'!KO299="Y"),'Paste Data Here - Export'!KN299+'Patient level info'!AA$3,IF(AND(W299="Yes",'Paste Data Here - Export'!KM299="D",Z299&lt;0),'Paste Data Here - Export'!KQ299,IF(AND(W299="Yes",'Paste Data Here - Export'!KM299="D"),'Paste Data Here - Export'!KN299,IF(X299="Yes",'Paste Data Here - Export'!KS299,""))))</f>
        <v/>
      </c>
      <c r="AB299" s="100" t="str">
        <f>IF(W299="No","",IF('Paste Data Here - Export'!HS299="","",IF('Paste Data Here - Export'!KO299="Y",'Patient level info'!AA299-'Paste Data Here - Export'!HS299,'Paste Data Here - Export'!KQ299-'Paste Data Here - Export'!HS299)))</f>
        <v/>
      </c>
      <c r="AC299" s="100" t="str">
        <f>IF(E299="Yes","",IF(BPT!C299="Record transferred to this team",AA299-C299-(1/6),""))</f>
        <v/>
      </c>
      <c r="AD299" s="100" t="str">
        <f t="shared" si="46"/>
        <v/>
      </c>
      <c r="AE299" s="100" t="str">
        <f t="shared" si="54"/>
        <v/>
      </c>
      <c r="AF299" s="101" t="str">
        <f>IF(AE299="","",IF(Y299="Died same day","Died same day as arrival",IF(AB299="","Did not stay on SU",IF('Paste Data Here - Export'!HR299="ICH","ICU/CCU/HDU",IF(AB299&gt;AE299,100,100*AB299/AE299)))))</f>
        <v/>
      </c>
      <c r="AG299" s="82" t="str">
        <f>IF(E299="Yes","6 Month Transfer",IF(W299="No","Not locked to discharge/transfer",IF(AF299="Did not stay on SU","Not achieved as did not stay on SU",IF('Patient level info'!A299="","",IF(AND(A299=B299,M299="Achieved",P299="Achieved",AF299&gt;=90,AF299&lt;&gt;"Died same day as arrival"),"Achieved",IF(AND(A299&lt;&gt;B299,AF299&gt;=90,M299="Achieved",P299="Achieved"),"Not directly admitted by this team, but achieved criteria at previous team, and achieved 90% of stay on SU whilst at this team",IF(AF299="ICU/CCU/HDU","Admitted to ICU/CCU/HDU",IF(AF299="Died same day as arrival",AF299,IF(AND(AF299&lt;90,M299="Not achieved",P299="Not achieved"),"Not achieved as not direct to SU within 4h, not seen by a consultant within 14h, and less than 90% of stay on SU",IF(AND(AF299&lt;90,M299="Not achieved",P299="Achieved"),"Not achieved as not direct to SU within 4h and less than 90% of stay on SU",IF(AND(AF299&lt;90,M299="Achieved",P299="Not achieved"),"Not achieved as not seen by a consultant within 14h and less than 90% of stay on SU",IF(AND(AF299&gt;=90,M299="Not achieved",P299="Not achieved"),"Not achieved as not direct to SU within 4h and not seen by a consultant within 14h",IF(AND(AF299&gt;=90,M299="Achieved",P299="Not achieved"),"Not achieved as not seen by a consultant within 14h",IF(AF299&lt;90,"Not achieved as less than 90% of stay on SU","Not achieved as not direct to SU within 4h"))))))))))))))</f>
        <v/>
      </c>
    </row>
    <row r="300" spans="1:33" ht="15" customHeight="1" x14ac:dyDescent="0.25">
      <c r="A300" s="89" t="str">
        <f>IF('Paste Data Here - Export'!A300="","",'Paste Data Here - Export'!A300)</f>
        <v/>
      </c>
      <c r="B300" s="90" t="str">
        <f>IF('Paste Data Here - Export'!B300="","",'Paste Data Here - Export'!B300)</f>
        <v/>
      </c>
      <c r="C300" s="91" t="str">
        <f>IF('Paste Data Here - Export'!AR300="Y",'Paste Data Here - Export'!AS300,IF('Paste Data Here - Export'!C300="","",'Paste Data Here - Export'!BA300))</f>
        <v/>
      </c>
      <c r="D300" s="103" t="str">
        <f>IF(B300="","",IF('Paste Data Here - Export'!A300 ='Paste Data Here - Export'!B300, "Yes", "No"))</f>
        <v/>
      </c>
      <c r="E300" s="103" t="str">
        <f>IF(A300="","",IF(AND('Paste Data Here - Export'!P300="",'Paste Data Here - Export'!Q300&lt;&gt;""),"Yes","No"))</f>
        <v/>
      </c>
      <c r="F300" s="104" t="str">
        <f>IF('Paste Data Here - Export'!A300='Paste Data Here - Export'!B300,C300,IF(W300="No","",IF(E300="Yes","6 Month Transfer",'Paste Data Here - Export'!HP300)))</f>
        <v/>
      </c>
      <c r="G300" s="92" t="str">
        <f>IF(B300="","",IF(OR('Paste Data Here - Export'!KB300="Y",'Paste Data Here - Export'!GE300="Y"),"Yes","No"))</f>
        <v/>
      </c>
      <c r="H300" s="93" t="str">
        <f t="shared" si="47"/>
        <v/>
      </c>
      <c r="I300" s="93" t="str">
        <f t="shared" si="48"/>
        <v/>
      </c>
      <c r="J300" s="93" t="str">
        <f t="shared" si="49"/>
        <v/>
      </c>
      <c r="K300" s="125" t="str">
        <f>IF(OR(C300="",'Paste Data Here - Export'!BD300=""),"",1440*('Paste Data Here - Export'!BD300-C300))</f>
        <v/>
      </c>
      <c r="L300" s="93" t="str">
        <f t="shared" si="50"/>
        <v/>
      </c>
      <c r="M300" s="93" t="str">
        <f>IF(AND(L300="Yes",'Paste Data Here - Export'!BC300="SU",'Paste Data Here - Export'!EJ300&lt;&gt;"Y"),"Achieved",IF('Paste Data Here - Export'!EJ300="Y","Not applicable",(IF(AND('Patient level info'!L300="No",'Paste Data Here - Export'!BC300="SU"),"Not achieved",IF('Paste Data Here - Export'!BC300="ICH","Not applicable",IF(OR('Paste Data Here - Export'!BC300="O",'Paste Data Here - Export'!BC300="MAC"),"Not achieved",""))))))</f>
        <v/>
      </c>
      <c r="N300" s="142" t="str">
        <f>IF(B300="","",IF(OR('Paste Data Here - Export'!GN300="PERS",'Paste Data Here - Export'!GN300="TELEM"),'Paste Data Here - Export'!GK300,IF('Paste Data Here - Export'!GO300="","Not seen in person",'Paste Data Here - Export'!GO300)))</f>
        <v/>
      </c>
      <c r="O300" s="125" t="str">
        <f t="shared" si="51"/>
        <v/>
      </c>
      <c r="P300" s="126" t="str">
        <f t="shared" si="52"/>
        <v/>
      </c>
      <c r="Q300" s="95" t="str">
        <f>IF('Paste Data Here - Export'!CR300=TRUE, "Not imaged",IF('Paste Data Here - Export'!AR300="Y","Inpatient stroke",IF('Paste Data Here - Export'!BA300="","",IF('Paste Data Here - Export'!CR300="TRUE","",1440*('Paste Data Here - Export'!CP300-'Paste Data Here - Export'!BA300)))))</f>
        <v/>
      </c>
      <c r="R300" s="95" t="str">
        <f>IF('Paste Data Here - Export'!CR300=TRUE,"Not imaged",IF(OR(C300="",'Paste Data Here - Export'!CP300=""),"",1440*('Paste Data Here - Export'!CP300-C300)))</f>
        <v/>
      </c>
      <c r="S300" s="93" t="str">
        <f>IF(R300&lt;60.5,"Yes",IF('Paste Data Here - Export'!C300="","","No"))</f>
        <v/>
      </c>
      <c r="T300" s="93" t="str">
        <f t="shared" si="44"/>
        <v/>
      </c>
      <c r="U300" s="94" t="str">
        <f>IF(OR(C300="",'Paste Data Here - Export'!DF300=""),"",1440*('Paste Data Here - Export'!DF300-C300))</f>
        <v/>
      </c>
      <c r="V300" s="96" t="str">
        <f t="shared" si="53"/>
        <v/>
      </c>
      <c r="W300" s="97" t="str">
        <f>IF(B300="","",IF('Paste Data Here - Export'!KI300=TRUE,"Yes",IF('Paste Data Here - Export'!L300="","No","Yes")))</f>
        <v/>
      </c>
      <c r="X300" s="98" t="str">
        <f>IF(E300="Yes","6 Month Transfer",IF(AND(W300="Yes",'Paste Data Here - Export'!KM300="D"),"No",IF('Patient level info'!W300="Yes","Yes","")))</f>
        <v/>
      </c>
      <c r="Y300" s="91" t="str">
        <f t="shared" si="45"/>
        <v/>
      </c>
      <c r="Z300" s="99" t="str">
        <f>IF('Paste Data Here - Export'!KQ300="","",IF('Paste Data Here - Export'!KO300="","",'Paste Data Here - Export'!KN300-'Paste Data Here - Export'!KQ300))</f>
        <v/>
      </c>
      <c r="AA300" s="91" t="str">
        <f>IF(AND(W300="Yes",'Paste Data Here - Export'!KM300="D",'Paste Data Here - Export'!KO300="Y"),'Paste Data Here - Export'!KN300+'Patient level info'!AA$3,IF(AND(W300="Yes",'Paste Data Here - Export'!KM300="D",Z300&lt;0),'Paste Data Here - Export'!KQ300,IF(AND(W300="Yes",'Paste Data Here - Export'!KM300="D"),'Paste Data Here - Export'!KN300,IF(X300="Yes",'Paste Data Here - Export'!KS300,""))))</f>
        <v/>
      </c>
      <c r="AB300" s="100" t="str">
        <f>IF(W300="No","",IF('Paste Data Here - Export'!HS300="","",IF('Paste Data Here - Export'!KO300="Y",'Patient level info'!AA300-'Paste Data Here - Export'!HS300,'Paste Data Here - Export'!KQ300-'Paste Data Here - Export'!HS300)))</f>
        <v/>
      </c>
      <c r="AC300" s="100" t="str">
        <f>IF(E300="Yes","",IF(BPT!C300="Record transferred to this team",AA300-C300-(1/6),""))</f>
        <v/>
      </c>
      <c r="AD300" s="100" t="str">
        <f t="shared" si="46"/>
        <v/>
      </c>
      <c r="AE300" s="100" t="str">
        <f t="shared" si="54"/>
        <v/>
      </c>
      <c r="AF300" s="101" t="str">
        <f>IF(AE300="","",IF(Y300="Died same day","Died same day as arrival",IF(AB300="","Did not stay on SU",IF('Paste Data Here - Export'!HR300="ICH","ICU/CCU/HDU",IF(AB300&gt;AE300,100,100*AB300/AE300)))))</f>
        <v/>
      </c>
      <c r="AG300" s="82" t="str">
        <f>IF(E300="Yes","6 Month Transfer",IF(W300="No","Not locked to discharge/transfer",IF(AF300="Did not stay on SU","Not achieved as did not stay on SU",IF('Patient level info'!A300="","",IF(AND(A300=B300,M300="Achieved",P300="Achieved",AF300&gt;=90,AF300&lt;&gt;"Died same day as arrival"),"Achieved",IF(AND(A300&lt;&gt;B300,AF300&gt;=90,M300="Achieved",P300="Achieved"),"Not directly admitted by this team, but achieved criteria at previous team, and achieved 90% of stay on SU whilst at this team",IF(AF300="ICU/CCU/HDU","Admitted to ICU/CCU/HDU",IF(AF300="Died same day as arrival",AF300,IF(AND(AF300&lt;90,M300="Not achieved",P300="Not achieved"),"Not achieved as not direct to SU within 4h, not seen by a consultant within 14h, and less than 90% of stay on SU",IF(AND(AF300&lt;90,M300="Not achieved",P300="Achieved"),"Not achieved as not direct to SU within 4h and less than 90% of stay on SU",IF(AND(AF300&lt;90,M300="Achieved",P300="Not achieved"),"Not achieved as not seen by a consultant within 14h and less than 90% of stay on SU",IF(AND(AF300&gt;=90,M300="Not achieved",P300="Not achieved"),"Not achieved as not direct to SU within 4h and not seen by a consultant within 14h",IF(AND(AF300&gt;=90,M300="Achieved",P300="Not achieved"),"Not achieved as not seen by a consultant within 14h",IF(AF300&lt;90,"Not achieved as less than 90% of stay on SU","Not achieved as not direct to SU within 4h"))))))))))))))</f>
        <v/>
      </c>
    </row>
    <row r="301" spans="1:33" ht="15" customHeight="1" x14ac:dyDescent="0.25">
      <c r="A301" s="89" t="str">
        <f>IF('Paste Data Here - Export'!A301="","",'Paste Data Here - Export'!A301)</f>
        <v/>
      </c>
      <c r="B301" s="90" t="str">
        <f>IF('Paste Data Here - Export'!B301="","",'Paste Data Here - Export'!B301)</f>
        <v/>
      </c>
      <c r="C301" s="91" t="str">
        <f>IF('Paste Data Here - Export'!AR301="Y",'Paste Data Here - Export'!AS301,IF('Paste Data Here - Export'!C301="","",'Paste Data Here - Export'!BA301))</f>
        <v/>
      </c>
      <c r="D301" s="103" t="str">
        <f>IF(B301="","",IF('Paste Data Here - Export'!A301 ='Paste Data Here - Export'!B301, "Yes", "No"))</f>
        <v/>
      </c>
      <c r="E301" s="103" t="str">
        <f>IF(A301="","",IF(AND('Paste Data Here - Export'!P301="",'Paste Data Here - Export'!Q301&lt;&gt;""),"Yes","No"))</f>
        <v/>
      </c>
      <c r="F301" s="104" t="str">
        <f>IF('Paste Data Here - Export'!A301='Paste Data Here - Export'!B301,C301,IF(W301="No","",IF(E301="Yes","6 Month Transfer",'Paste Data Here - Export'!HP301)))</f>
        <v/>
      </c>
      <c r="G301" s="92" t="str">
        <f>IF(B301="","",IF(OR('Paste Data Here - Export'!KB301="Y",'Paste Data Here - Export'!GE301="Y"),"Yes","No"))</f>
        <v/>
      </c>
      <c r="H301" s="93" t="str">
        <f t="shared" si="47"/>
        <v/>
      </c>
      <c r="I301" s="93" t="str">
        <f t="shared" si="48"/>
        <v/>
      </c>
      <c r="J301" s="93" t="str">
        <f t="shared" si="49"/>
        <v/>
      </c>
      <c r="K301" s="125" t="str">
        <f>IF(OR(C301="",'Paste Data Here - Export'!BD301=""),"",1440*('Paste Data Here - Export'!BD301-C301))</f>
        <v/>
      </c>
      <c r="L301" s="93" t="str">
        <f t="shared" si="50"/>
        <v/>
      </c>
      <c r="M301" s="93" t="str">
        <f>IF(AND(L301="Yes",'Paste Data Here - Export'!BC301="SU",'Paste Data Here - Export'!EJ301&lt;&gt;"Y"),"Achieved",IF('Paste Data Here - Export'!EJ301="Y","Not applicable",(IF(AND('Patient level info'!L301="No",'Paste Data Here - Export'!BC301="SU"),"Not achieved",IF('Paste Data Here - Export'!BC301="ICH","Not applicable",IF(OR('Paste Data Here - Export'!BC301="O",'Paste Data Here - Export'!BC301="MAC"),"Not achieved",""))))))</f>
        <v/>
      </c>
      <c r="N301" s="142" t="str">
        <f>IF(B301="","",IF(OR('Paste Data Here - Export'!GN301="PERS",'Paste Data Here - Export'!GN301="TELEM"),'Paste Data Here - Export'!GK301,IF('Paste Data Here - Export'!GO301="","Not seen in person",'Paste Data Here - Export'!GO301)))</f>
        <v/>
      </c>
      <c r="O301" s="125" t="str">
        <f t="shared" si="51"/>
        <v/>
      </c>
      <c r="P301" s="126" t="str">
        <f t="shared" si="52"/>
        <v/>
      </c>
      <c r="Q301" s="95" t="str">
        <f>IF('Paste Data Here - Export'!CR301=TRUE, "Not imaged",IF('Paste Data Here - Export'!AR301="Y","Inpatient stroke",IF('Paste Data Here - Export'!BA301="","",IF('Paste Data Here - Export'!CR301="TRUE","",1440*('Paste Data Here - Export'!CP301-'Paste Data Here - Export'!BA301)))))</f>
        <v/>
      </c>
      <c r="R301" s="95" t="str">
        <f>IF('Paste Data Here - Export'!CR301=TRUE,"Not imaged",IF(OR(C301="",'Paste Data Here - Export'!CP301=""),"",1440*('Paste Data Here - Export'!CP301-C301)))</f>
        <v/>
      </c>
      <c r="S301" s="93" t="str">
        <f>IF(R301&lt;60.5,"Yes",IF('Paste Data Here - Export'!C301="","","No"))</f>
        <v/>
      </c>
      <c r="T301" s="93" t="str">
        <f t="shared" si="44"/>
        <v/>
      </c>
      <c r="U301" s="94" t="str">
        <f>IF(OR(C301="",'Paste Data Here - Export'!DF301=""),"",1440*('Paste Data Here - Export'!DF301-C301))</f>
        <v/>
      </c>
      <c r="V301" s="96" t="str">
        <f t="shared" si="53"/>
        <v/>
      </c>
      <c r="W301" s="97" t="str">
        <f>IF(B301="","",IF('Paste Data Here - Export'!KI301=TRUE,"Yes",IF('Paste Data Here - Export'!L301="","No","Yes")))</f>
        <v/>
      </c>
      <c r="X301" s="98" t="str">
        <f>IF(E301="Yes","6 Month Transfer",IF(AND(W301="Yes",'Paste Data Here - Export'!KM301="D"),"No",IF('Patient level info'!W301="Yes","Yes","")))</f>
        <v/>
      </c>
      <c r="Y301" s="91" t="str">
        <f t="shared" si="45"/>
        <v/>
      </c>
      <c r="Z301" s="99" t="str">
        <f>IF('Paste Data Here - Export'!KQ301="","",IF('Paste Data Here - Export'!KO301="","",'Paste Data Here - Export'!KN301-'Paste Data Here - Export'!KQ301))</f>
        <v/>
      </c>
      <c r="AA301" s="91" t="str">
        <f>IF(AND(W301="Yes",'Paste Data Here - Export'!KM301="D",'Paste Data Here - Export'!KO301="Y"),'Paste Data Here - Export'!KN301+'Patient level info'!AA$3,IF(AND(W301="Yes",'Paste Data Here - Export'!KM301="D",Z301&lt;0),'Paste Data Here - Export'!KQ301,IF(AND(W301="Yes",'Paste Data Here - Export'!KM301="D"),'Paste Data Here - Export'!KN301,IF(X301="Yes",'Paste Data Here - Export'!KS301,""))))</f>
        <v/>
      </c>
      <c r="AB301" s="100" t="str">
        <f>IF(W301="No","",IF('Paste Data Here - Export'!HS301="","",IF('Paste Data Here - Export'!KO301="Y",'Patient level info'!AA301-'Paste Data Here - Export'!HS301,'Paste Data Here - Export'!KQ301-'Paste Data Here - Export'!HS301)))</f>
        <v/>
      </c>
      <c r="AC301" s="100" t="str">
        <f>IF(E301="Yes","",IF(BPT!C301="Record transferred to this team",AA301-C301-(1/6),""))</f>
        <v/>
      </c>
      <c r="AD301" s="100" t="str">
        <f t="shared" si="46"/>
        <v/>
      </c>
      <c r="AE301" s="100" t="str">
        <f t="shared" si="54"/>
        <v/>
      </c>
      <c r="AF301" s="101" t="str">
        <f>IF(AE301="","",IF(Y301="Died same day","Died same day as arrival",IF(AB301="","Did not stay on SU",IF('Paste Data Here - Export'!HR301="ICH","ICU/CCU/HDU",IF(AB301&gt;AE301,100,100*AB301/AE301)))))</f>
        <v/>
      </c>
      <c r="AG301" s="82" t="str">
        <f>IF(E301="Yes","6 Month Transfer",IF(W301="No","Not locked to discharge/transfer",IF(AF301="Did not stay on SU","Not achieved as did not stay on SU",IF('Patient level info'!A301="","",IF(AND(A301=B301,M301="Achieved",P301="Achieved",AF301&gt;=90,AF301&lt;&gt;"Died same day as arrival"),"Achieved",IF(AND(A301&lt;&gt;B301,AF301&gt;=90,M301="Achieved",P301="Achieved"),"Not directly admitted by this team, but achieved criteria at previous team, and achieved 90% of stay on SU whilst at this team",IF(AF301="ICU/CCU/HDU","Admitted to ICU/CCU/HDU",IF(AF301="Died same day as arrival",AF301,IF(AND(AF301&lt;90,M301="Not achieved",P301="Not achieved"),"Not achieved as not direct to SU within 4h, not seen by a consultant within 14h, and less than 90% of stay on SU",IF(AND(AF301&lt;90,M301="Not achieved",P301="Achieved"),"Not achieved as not direct to SU within 4h and less than 90% of stay on SU",IF(AND(AF301&lt;90,M301="Achieved",P301="Not achieved"),"Not achieved as not seen by a consultant within 14h and less than 90% of stay on SU",IF(AND(AF301&gt;=90,M301="Not achieved",P301="Not achieved"),"Not achieved as not direct to SU within 4h and not seen by a consultant within 14h",IF(AND(AF301&gt;=90,M301="Achieved",P301="Not achieved"),"Not achieved as not seen by a consultant within 14h",IF(AF301&lt;90,"Not achieved as less than 90% of stay on SU","Not achieved as not direct to SU within 4h"))))))))))))))</f>
        <v/>
      </c>
    </row>
    <row r="302" spans="1:33" ht="15" customHeight="1" x14ac:dyDescent="0.25">
      <c r="A302" s="89" t="str">
        <f>IF('Paste Data Here - Export'!A302="","",'Paste Data Here - Export'!A302)</f>
        <v/>
      </c>
      <c r="B302" s="90" t="str">
        <f>IF('Paste Data Here - Export'!B302="","",'Paste Data Here - Export'!B302)</f>
        <v/>
      </c>
      <c r="C302" s="91" t="str">
        <f>IF('Paste Data Here - Export'!AR302="Y",'Paste Data Here - Export'!AS302,IF('Paste Data Here - Export'!C302="","",'Paste Data Here - Export'!BA302))</f>
        <v/>
      </c>
      <c r="D302" s="103" t="str">
        <f>IF(B302="","",IF('Paste Data Here - Export'!A302 ='Paste Data Here - Export'!B302, "Yes", "No"))</f>
        <v/>
      </c>
      <c r="E302" s="103" t="str">
        <f>IF(A302="","",IF(AND('Paste Data Here - Export'!P302="",'Paste Data Here - Export'!Q302&lt;&gt;""),"Yes","No"))</f>
        <v/>
      </c>
      <c r="F302" s="104" t="str">
        <f>IF('Paste Data Here - Export'!A302='Paste Data Here - Export'!B302,C302,IF(W302="No","",IF(E302="Yes","6 Month Transfer",'Paste Data Here - Export'!HP302)))</f>
        <v/>
      </c>
      <c r="G302" s="92" t="str">
        <f>IF(B302="","",IF(OR('Paste Data Here - Export'!KB302="Y",'Paste Data Here - Export'!GE302="Y"),"Yes","No"))</f>
        <v/>
      </c>
      <c r="H302" s="93" t="str">
        <f t="shared" si="47"/>
        <v/>
      </c>
      <c r="I302" s="93" t="str">
        <f t="shared" si="48"/>
        <v/>
      </c>
      <c r="J302" s="93" t="str">
        <f t="shared" si="49"/>
        <v/>
      </c>
      <c r="K302" s="125" t="str">
        <f>IF(OR(C302="",'Paste Data Here - Export'!BD302=""),"",1440*('Paste Data Here - Export'!BD302-C302))</f>
        <v/>
      </c>
      <c r="L302" s="93" t="str">
        <f t="shared" si="50"/>
        <v/>
      </c>
      <c r="M302" s="93" t="str">
        <f>IF(AND(L302="Yes",'Paste Data Here - Export'!BC302="SU",'Paste Data Here - Export'!EJ302&lt;&gt;"Y"),"Achieved",IF('Paste Data Here - Export'!EJ302="Y","Not applicable",(IF(AND('Patient level info'!L302="No",'Paste Data Here - Export'!BC302="SU"),"Not achieved",IF('Paste Data Here - Export'!BC302="ICH","Not applicable",IF(OR('Paste Data Here - Export'!BC302="O",'Paste Data Here - Export'!BC302="MAC"),"Not achieved",""))))))</f>
        <v/>
      </c>
      <c r="N302" s="142" t="str">
        <f>IF(B302="","",IF(OR('Paste Data Here - Export'!GN302="PERS",'Paste Data Here - Export'!GN302="TELEM"),'Paste Data Here - Export'!GK302,IF('Paste Data Here - Export'!GO302="","Not seen in person",'Paste Data Here - Export'!GO302)))</f>
        <v/>
      </c>
      <c r="O302" s="125" t="str">
        <f t="shared" si="51"/>
        <v/>
      </c>
      <c r="P302" s="126" t="str">
        <f t="shared" si="52"/>
        <v/>
      </c>
      <c r="Q302" s="95" t="str">
        <f>IF('Paste Data Here - Export'!CR302=TRUE, "Not imaged",IF('Paste Data Here - Export'!AR302="Y","Inpatient stroke",IF('Paste Data Here - Export'!BA302="","",IF('Paste Data Here - Export'!CR302="TRUE","",1440*('Paste Data Here - Export'!CP302-'Paste Data Here - Export'!BA302)))))</f>
        <v/>
      </c>
      <c r="R302" s="95" t="str">
        <f>IF('Paste Data Here - Export'!CR302=TRUE,"Not imaged",IF(OR(C302="",'Paste Data Here - Export'!CP302=""),"",1440*('Paste Data Here - Export'!CP302-C302)))</f>
        <v/>
      </c>
      <c r="S302" s="93" t="str">
        <f>IF(R302&lt;60.5,"Yes",IF('Paste Data Here - Export'!C302="","","No"))</f>
        <v/>
      </c>
      <c r="T302" s="93" t="str">
        <f t="shared" si="44"/>
        <v/>
      </c>
      <c r="U302" s="94" t="str">
        <f>IF(OR(C302="",'Paste Data Here - Export'!DF302=""),"",1440*('Paste Data Here - Export'!DF302-C302))</f>
        <v/>
      </c>
      <c r="V302" s="96" t="str">
        <f t="shared" si="53"/>
        <v/>
      </c>
      <c r="W302" s="97" t="str">
        <f>IF(B302="","",IF('Paste Data Here - Export'!KI302=TRUE,"Yes",IF('Paste Data Here - Export'!L302="","No","Yes")))</f>
        <v/>
      </c>
      <c r="X302" s="98" t="str">
        <f>IF(E302="Yes","6 Month Transfer",IF(AND(W302="Yes",'Paste Data Here - Export'!KM302="D"),"No",IF('Patient level info'!W302="Yes","Yes","")))</f>
        <v/>
      </c>
      <c r="Y302" s="91" t="str">
        <f t="shared" si="45"/>
        <v/>
      </c>
      <c r="Z302" s="99" t="str">
        <f>IF('Paste Data Here - Export'!KQ302="","",IF('Paste Data Here - Export'!KO302="","",'Paste Data Here - Export'!KN302-'Paste Data Here - Export'!KQ302))</f>
        <v/>
      </c>
      <c r="AA302" s="91" t="str">
        <f>IF(AND(W302="Yes",'Paste Data Here - Export'!KM302="D",'Paste Data Here - Export'!KO302="Y"),'Paste Data Here - Export'!KN302+'Patient level info'!AA$3,IF(AND(W302="Yes",'Paste Data Here - Export'!KM302="D",Z302&lt;0),'Paste Data Here - Export'!KQ302,IF(AND(W302="Yes",'Paste Data Here - Export'!KM302="D"),'Paste Data Here - Export'!KN302,IF(X302="Yes",'Paste Data Here - Export'!KS302,""))))</f>
        <v/>
      </c>
      <c r="AB302" s="100" t="str">
        <f>IF(W302="No","",IF('Paste Data Here - Export'!HS302="","",IF('Paste Data Here - Export'!KO302="Y",'Patient level info'!AA302-'Paste Data Here - Export'!HS302,'Paste Data Here - Export'!KQ302-'Paste Data Here - Export'!HS302)))</f>
        <v/>
      </c>
      <c r="AC302" s="100" t="str">
        <f>IF(E302="Yes","",IF(BPT!C302="Record transferred to this team",AA302-C302-(1/6),""))</f>
        <v/>
      </c>
      <c r="AD302" s="100" t="str">
        <f t="shared" si="46"/>
        <v/>
      </c>
      <c r="AE302" s="100" t="str">
        <f t="shared" si="54"/>
        <v/>
      </c>
      <c r="AF302" s="101" t="str">
        <f>IF(AE302="","",IF(Y302="Died same day","Died same day as arrival",IF(AB302="","Did not stay on SU",IF('Paste Data Here - Export'!HR302="ICH","ICU/CCU/HDU",IF(AB302&gt;AE302,100,100*AB302/AE302)))))</f>
        <v/>
      </c>
      <c r="AG302" s="82" t="str">
        <f>IF(E302="Yes","6 Month Transfer",IF(W302="No","Not locked to discharge/transfer",IF(AF302="Did not stay on SU","Not achieved as did not stay on SU",IF('Patient level info'!A302="","",IF(AND(A302=B302,M302="Achieved",P302="Achieved",AF302&gt;=90,AF302&lt;&gt;"Died same day as arrival"),"Achieved",IF(AND(A302&lt;&gt;B302,AF302&gt;=90,M302="Achieved",P302="Achieved"),"Not directly admitted by this team, but achieved criteria at previous team, and achieved 90% of stay on SU whilst at this team",IF(AF302="ICU/CCU/HDU","Admitted to ICU/CCU/HDU",IF(AF302="Died same day as arrival",AF302,IF(AND(AF302&lt;90,M302="Not achieved",P302="Not achieved"),"Not achieved as not direct to SU within 4h, not seen by a consultant within 14h, and less than 90% of stay on SU",IF(AND(AF302&lt;90,M302="Not achieved",P302="Achieved"),"Not achieved as not direct to SU within 4h and less than 90% of stay on SU",IF(AND(AF302&lt;90,M302="Achieved",P302="Not achieved"),"Not achieved as not seen by a consultant within 14h and less than 90% of stay on SU",IF(AND(AF302&gt;=90,M302="Not achieved",P302="Not achieved"),"Not achieved as not direct to SU within 4h and not seen by a consultant within 14h",IF(AND(AF302&gt;=90,M302="Achieved",P302="Not achieved"),"Not achieved as not seen by a consultant within 14h",IF(AF302&lt;90,"Not achieved as less than 90% of stay on SU","Not achieved as not direct to SU within 4h"))))))))))))))</f>
        <v/>
      </c>
    </row>
    <row r="303" spans="1:33" ht="15" customHeight="1" x14ac:dyDescent="0.25">
      <c r="A303" s="89" t="str">
        <f>IF('Paste Data Here - Export'!A303="","",'Paste Data Here - Export'!A303)</f>
        <v/>
      </c>
      <c r="B303" s="90" t="str">
        <f>IF('Paste Data Here - Export'!B303="","",'Paste Data Here - Export'!B303)</f>
        <v/>
      </c>
      <c r="C303" s="91" t="str">
        <f>IF('Paste Data Here - Export'!AR303="Y",'Paste Data Here - Export'!AS303,IF('Paste Data Here - Export'!C303="","",'Paste Data Here - Export'!BA303))</f>
        <v/>
      </c>
      <c r="D303" s="103" t="str">
        <f>IF(B303="","",IF('Paste Data Here - Export'!A303 ='Paste Data Here - Export'!B303, "Yes", "No"))</f>
        <v/>
      </c>
      <c r="E303" s="103" t="str">
        <f>IF(A303="","",IF(AND('Paste Data Here - Export'!P303="",'Paste Data Here - Export'!Q303&lt;&gt;""),"Yes","No"))</f>
        <v/>
      </c>
      <c r="F303" s="104" t="str">
        <f>IF('Paste Data Here - Export'!A303='Paste Data Here - Export'!B303,C303,IF(W303="No","",IF(E303="Yes","6 Month Transfer",'Paste Data Here - Export'!HP303)))</f>
        <v/>
      </c>
      <c r="G303" s="92" t="str">
        <f>IF(B303="","",IF(OR('Paste Data Here - Export'!KB303="Y",'Paste Data Here - Export'!GE303="Y"),"Yes","No"))</f>
        <v/>
      </c>
      <c r="H303" s="93" t="str">
        <f t="shared" si="47"/>
        <v/>
      </c>
      <c r="I303" s="93" t="str">
        <f t="shared" si="48"/>
        <v/>
      </c>
      <c r="J303" s="93" t="str">
        <f t="shared" si="49"/>
        <v/>
      </c>
      <c r="K303" s="125" t="str">
        <f>IF(OR(C303="",'Paste Data Here - Export'!BD303=""),"",1440*('Paste Data Here - Export'!BD303-C303))</f>
        <v/>
      </c>
      <c r="L303" s="93" t="str">
        <f t="shared" si="50"/>
        <v/>
      </c>
      <c r="M303" s="93" t="str">
        <f>IF(AND(L303="Yes",'Paste Data Here - Export'!BC303="SU",'Paste Data Here - Export'!EJ303&lt;&gt;"Y"),"Achieved",IF('Paste Data Here - Export'!EJ303="Y","Not applicable",(IF(AND('Patient level info'!L303="No",'Paste Data Here - Export'!BC303="SU"),"Not achieved",IF('Paste Data Here - Export'!BC303="ICH","Not applicable",IF(OR('Paste Data Here - Export'!BC303="O",'Paste Data Here - Export'!BC303="MAC"),"Not achieved",""))))))</f>
        <v/>
      </c>
      <c r="N303" s="142" t="str">
        <f>IF(B303="","",IF(OR('Paste Data Here - Export'!GN303="PERS",'Paste Data Here - Export'!GN303="TELEM"),'Paste Data Here - Export'!GK303,IF('Paste Data Here - Export'!GO303="","Not seen in person",'Paste Data Here - Export'!GO303)))</f>
        <v/>
      </c>
      <c r="O303" s="125" t="str">
        <f t="shared" si="51"/>
        <v/>
      </c>
      <c r="P303" s="126" t="str">
        <f t="shared" si="52"/>
        <v/>
      </c>
      <c r="Q303" s="95" t="str">
        <f>IF('Paste Data Here - Export'!CR303=TRUE, "Not imaged",IF('Paste Data Here - Export'!AR303="Y","Inpatient stroke",IF('Paste Data Here - Export'!BA303="","",IF('Paste Data Here - Export'!CR303="TRUE","",1440*('Paste Data Here - Export'!CP303-'Paste Data Here - Export'!BA303)))))</f>
        <v/>
      </c>
      <c r="R303" s="95" t="str">
        <f>IF('Paste Data Here - Export'!CR303=TRUE,"Not imaged",IF(OR(C303="",'Paste Data Here - Export'!CP303=""),"",1440*('Paste Data Here - Export'!CP303-C303)))</f>
        <v/>
      </c>
      <c r="S303" s="93" t="str">
        <f>IF(R303&lt;60.5,"Yes",IF('Paste Data Here - Export'!C303="","","No"))</f>
        <v/>
      </c>
      <c r="T303" s="93" t="str">
        <f t="shared" si="44"/>
        <v/>
      </c>
      <c r="U303" s="94" t="str">
        <f>IF(OR(C303="",'Paste Data Here - Export'!DF303=""),"",1440*('Paste Data Here - Export'!DF303-C303))</f>
        <v/>
      </c>
      <c r="V303" s="96" t="str">
        <f t="shared" si="53"/>
        <v/>
      </c>
      <c r="W303" s="97" t="str">
        <f>IF(B303="","",IF('Paste Data Here - Export'!KI303=TRUE,"Yes",IF('Paste Data Here - Export'!L303="","No","Yes")))</f>
        <v/>
      </c>
      <c r="X303" s="98" t="str">
        <f>IF(E303="Yes","6 Month Transfer",IF(AND(W303="Yes",'Paste Data Here - Export'!KM303="D"),"No",IF('Patient level info'!W303="Yes","Yes","")))</f>
        <v/>
      </c>
      <c r="Y303" s="91" t="str">
        <f t="shared" si="45"/>
        <v/>
      </c>
      <c r="Z303" s="99" t="str">
        <f>IF('Paste Data Here - Export'!KQ303="","",IF('Paste Data Here - Export'!KO303="","",'Paste Data Here - Export'!KN303-'Paste Data Here - Export'!KQ303))</f>
        <v/>
      </c>
      <c r="AA303" s="91" t="str">
        <f>IF(AND(W303="Yes",'Paste Data Here - Export'!KM303="D",'Paste Data Here - Export'!KO303="Y"),'Paste Data Here - Export'!KN303+'Patient level info'!AA$3,IF(AND(W303="Yes",'Paste Data Here - Export'!KM303="D",Z303&lt;0),'Paste Data Here - Export'!KQ303,IF(AND(W303="Yes",'Paste Data Here - Export'!KM303="D"),'Paste Data Here - Export'!KN303,IF(X303="Yes",'Paste Data Here - Export'!KS303,""))))</f>
        <v/>
      </c>
      <c r="AB303" s="100" t="str">
        <f>IF(W303="No","",IF('Paste Data Here - Export'!HS303="","",IF('Paste Data Here - Export'!KO303="Y",'Patient level info'!AA303-'Paste Data Here - Export'!HS303,'Paste Data Here - Export'!KQ303-'Paste Data Here - Export'!HS303)))</f>
        <v/>
      </c>
      <c r="AC303" s="100" t="str">
        <f>IF(E303="Yes","",IF(BPT!C303="Record transferred to this team",AA303-C303-(1/6),""))</f>
        <v/>
      </c>
      <c r="AD303" s="100" t="str">
        <f t="shared" si="46"/>
        <v/>
      </c>
      <c r="AE303" s="100" t="str">
        <f t="shared" si="54"/>
        <v/>
      </c>
      <c r="AF303" s="101" t="str">
        <f>IF(AE303="","",IF(Y303="Died same day","Died same day as arrival",IF(AB303="","Did not stay on SU",IF('Paste Data Here - Export'!HR303="ICH","ICU/CCU/HDU",IF(AB303&gt;AE303,100,100*AB303/AE303)))))</f>
        <v/>
      </c>
      <c r="AG303" s="82" t="str">
        <f>IF(E303="Yes","6 Month Transfer",IF(W303="No","Not locked to discharge/transfer",IF(AF303="Did not stay on SU","Not achieved as did not stay on SU",IF('Patient level info'!A303="","",IF(AND(A303=B303,M303="Achieved",P303="Achieved",AF303&gt;=90,AF303&lt;&gt;"Died same day as arrival"),"Achieved",IF(AND(A303&lt;&gt;B303,AF303&gt;=90,M303="Achieved",P303="Achieved"),"Not directly admitted by this team, but achieved criteria at previous team, and achieved 90% of stay on SU whilst at this team",IF(AF303="ICU/CCU/HDU","Admitted to ICU/CCU/HDU",IF(AF303="Died same day as arrival",AF303,IF(AND(AF303&lt;90,M303="Not achieved",P303="Not achieved"),"Not achieved as not direct to SU within 4h, not seen by a consultant within 14h, and less than 90% of stay on SU",IF(AND(AF303&lt;90,M303="Not achieved",P303="Achieved"),"Not achieved as not direct to SU within 4h and less than 90% of stay on SU",IF(AND(AF303&lt;90,M303="Achieved",P303="Not achieved"),"Not achieved as not seen by a consultant within 14h and less than 90% of stay on SU",IF(AND(AF303&gt;=90,M303="Not achieved",P303="Not achieved"),"Not achieved as not direct to SU within 4h and not seen by a consultant within 14h",IF(AND(AF303&gt;=90,M303="Achieved",P303="Not achieved"),"Not achieved as not seen by a consultant within 14h",IF(AF303&lt;90,"Not achieved as less than 90% of stay on SU","Not achieved as not direct to SU within 4h"))))))))))))))</f>
        <v/>
      </c>
    </row>
    <row r="304" spans="1:33" ht="15" customHeight="1" x14ac:dyDescent="0.25">
      <c r="A304" s="89" t="str">
        <f>IF('Paste Data Here - Export'!A304="","",'Paste Data Here - Export'!A304)</f>
        <v/>
      </c>
      <c r="B304" s="90" t="str">
        <f>IF('Paste Data Here - Export'!B304="","",'Paste Data Here - Export'!B304)</f>
        <v/>
      </c>
      <c r="C304" s="91" t="str">
        <f>IF('Paste Data Here - Export'!AR304="Y",'Paste Data Here - Export'!AS304,IF('Paste Data Here - Export'!C304="","",'Paste Data Here - Export'!BA304))</f>
        <v/>
      </c>
      <c r="D304" s="103" t="str">
        <f>IF(B304="","",IF('Paste Data Here - Export'!A304 ='Paste Data Here - Export'!B304, "Yes", "No"))</f>
        <v/>
      </c>
      <c r="E304" s="103" t="str">
        <f>IF(A304="","",IF(AND('Paste Data Here - Export'!P304="",'Paste Data Here - Export'!Q304&lt;&gt;""),"Yes","No"))</f>
        <v/>
      </c>
      <c r="F304" s="104" t="str">
        <f>IF('Paste Data Here - Export'!A304='Paste Data Here - Export'!B304,C304,IF(W304="No","",IF(E304="Yes","6 Month Transfer",'Paste Data Here - Export'!HP304)))</f>
        <v/>
      </c>
      <c r="G304" s="92" t="str">
        <f>IF(B304="","",IF(OR('Paste Data Here - Export'!KB304="Y",'Paste Data Here - Export'!GE304="Y"),"Yes","No"))</f>
        <v/>
      </c>
      <c r="H304" s="93" t="str">
        <f t="shared" si="47"/>
        <v/>
      </c>
      <c r="I304" s="93" t="str">
        <f t="shared" si="48"/>
        <v/>
      </c>
      <c r="J304" s="93" t="str">
        <f t="shared" si="49"/>
        <v/>
      </c>
      <c r="K304" s="125" t="str">
        <f>IF(OR(C304="",'Paste Data Here - Export'!BD304=""),"",1440*('Paste Data Here - Export'!BD304-C304))</f>
        <v/>
      </c>
      <c r="L304" s="93" t="str">
        <f t="shared" si="50"/>
        <v/>
      </c>
      <c r="M304" s="93" t="str">
        <f>IF(AND(L304="Yes",'Paste Data Here - Export'!BC304="SU",'Paste Data Here - Export'!EJ304&lt;&gt;"Y"),"Achieved",IF('Paste Data Here - Export'!EJ304="Y","Not applicable",(IF(AND('Patient level info'!L304="No",'Paste Data Here - Export'!BC304="SU"),"Not achieved",IF('Paste Data Here - Export'!BC304="ICH","Not applicable",IF(OR('Paste Data Here - Export'!BC304="O",'Paste Data Here - Export'!BC304="MAC"),"Not achieved",""))))))</f>
        <v/>
      </c>
      <c r="N304" s="142" t="str">
        <f>IF(B304="","",IF(OR('Paste Data Here - Export'!GN304="PERS",'Paste Data Here - Export'!GN304="TELEM"),'Paste Data Here - Export'!GK304,IF('Paste Data Here - Export'!GO304="","Not seen in person",'Paste Data Here - Export'!GO304)))</f>
        <v/>
      </c>
      <c r="O304" s="125" t="str">
        <f t="shared" si="51"/>
        <v/>
      </c>
      <c r="P304" s="126" t="str">
        <f t="shared" si="52"/>
        <v/>
      </c>
      <c r="Q304" s="95" t="str">
        <f>IF('Paste Data Here - Export'!CR304=TRUE, "Not imaged",IF('Paste Data Here - Export'!AR304="Y","Inpatient stroke",IF('Paste Data Here - Export'!BA304="","",IF('Paste Data Here - Export'!CR304="TRUE","",1440*('Paste Data Here - Export'!CP304-'Paste Data Here - Export'!BA304)))))</f>
        <v/>
      </c>
      <c r="R304" s="95" t="str">
        <f>IF('Paste Data Here - Export'!CR304=TRUE,"Not imaged",IF(OR(C304="",'Paste Data Here - Export'!CP304=""),"",1440*('Paste Data Here - Export'!CP304-C304)))</f>
        <v/>
      </c>
      <c r="S304" s="93" t="str">
        <f>IF(R304&lt;60.5,"Yes",IF('Paste Data Here - Export'!C304="","","No"))</f>
        <v/>
      </c>
      <c r="T304" s="93" t="str">
        <f t="shared" si="44"/>
        <v/>
      </c>
      <c r="U304" s="94" t="str">
        <f>IF(OR(C304="",'Paste Data Here - Export'!DF304=""),"",1440*('Paste Data Here - Export'!DF304-C304))</f>
        <v/>
      </c>
      <c r="V304" s="96" t="str">
        <f t="shared" si="53"/>
        <v/>
      </c>
      <c r="W304" s="97" t="str">
        <f>IF(B304="","",IF('Paste Data Here - Export'!KI304=TRUE,"Yes",IF('Paste Data Here - Export'!L304="","No","Yes")))</f>
        <v/>
      </c>
      <c r="X304" s="98" t="str">
        <f>IF(E304="Yes","6 Month Transfer",IF(AND(W304="Yes",'Paste Data Here - Export'!KM304="D"),"No",IF('Patient level info'!W304="Yes","Yes","")))</f>
        <v/>
      </c>
      <c r="Y304" s="91" t="str">
        <f t="shared" si="45"/>
        <v/>
      </c>
      <c r="Z304" s="99" t="str">
        <f>IF('Paste Data Here - Export'!KQ304="","",IF('Paste Data Here - Export'!KO304="","",'Paste Data Here - Export'!KN304-'Paste Data Here - Export'!KQ304))</f>
        <v/>
      </c>
      <c r="AA304" s="91" t="str">
        <f>IF(AND(W304="Yes",'Paste Data Here - Export'!KM304="D",'Paste Data Here - Export'!KO304="Y"),'Paste Data Here - Export'!KN304+'Patient level info'!AA$3,IF(AND(W304="Yes",'Paste Data Here - Export'!KM304="D",Z304&lt;0),'Paste Data Here - Export'!KQ304,IF(AND(W304="Yes",'Paste Data Here - Export'!KM304="D"),'Paste Data Here - Export'!KN304,IF(X304="Yes",'Paste Data Here - Export'!KS304,""))))</f>
        <v/>
      </c>
      <c r="AB304" s="100" t="str">
        <f>IF(W304="No","",IF('Paste Data Here - Export'!HS304="","",IF('Paste Data Here - Export'!KO304="Y",'Patient level info'!AA304-'Paste Data Here - Export'!HS304,'Paste Data Here - Export'!KQ304-'Paste Data Here - Export'!HS304)))</f>
        <v/>
      </c>
      <c r="AC304" s="100" t="str">
        <f>IF(E304="Yes","",IF(BPT!C304="Record transferred to this team",AA304-C304-(1/6),""))</f>
        <v/>
      </c>
      <c r="AD304" s="100" t="str">
        <f t="shared" si="46"/>
        <v/>
      </c>
      <c r="AE304" s="100" t="str">
        <f t="shared" si="54"/>
        <v/>
      </c>
      <c r="AF304" s="101" t="str">
        <f>IF(AE304="","",IF(Y304="Died same day","Died same day as arrival",IF(AB304="","Did not stay on SU",IF('Paste Data Here - Export'!HR304="ICH","ICU/CCU/HDU",IF(AB304&gt;AE304,100,100*AB304/AE304)))))</f>
        <v/>
      </c>
      <c r="AG304" s="82" t="str">
        <f>IF(E304="Yes","6 Month Transfer",IF(W304="No","Not locked to discharge/transfer",IF(AF304="Did not stay on SU","Not achieved as did not stay on SU",IF('Patient level info'!A304="","",IF(AND(A304=B304,M304="Achieved",P304="Achieved",AF304&gt;=90,AF304&lt;&gt;"Died same day as arrival"),"Achieved",IF(AND(A304&lt;&gt;B304,AF304&gt;=90,M304="Achieved",P304="Achieved"),"Not directly admitted by this team, but achieved criteria at previous team, and achieved 90% of stay on SU whilst at this team",IF(AF304="ICU/CCU/HDU","Admitted to ICU/CCU/HDU",IF(AF304="Died same day as arrival",AF304,IF(AND(AF304&lt;90,M304="Not achieved",P304="Not achieved"),"Not achieved as not direct to SU within 4h, not seen by a consultant within 14h, and less than 90% of stay on SU",IF(AND(AF304&lt;90,M304="Not achieved",P304="Achieved"),"Not achieved as not direct to SU within 4h and less than 90% of stay on SU",IF(AND(AF304&lt;90,M304="Achieved",P304="Not achieved"),"Not achieved as not seen by a consultant within 14h and less than 90% of stay on SU",IF(AND(AF304&gt;=90,M304="Not achieved",P304="Not achieved"),"Not achieved as not direct to SU within 4h and not seen by a consultant within 14h",IF(AND(AF304&gt;=90,M304="Achieved",P304="Not achieved"),"Not achieved as not seen by a consultant within 14h",IF(AF304&lt;90,"Not achieved as less than 90% of stay on SU","Not achieved as not direct to SU within 4h"))))))))))))))</f>
        <v/>
      </c>
    </row>
    <row r="305" spans="1:33" ht="15" customHeight="1" x14ac:dyDescent="0.25">
      <c r="A305" s="89" t="str">
        <f>IF('Paste Data Here - Export'!A305="","",'Paste Data Here - Export'!A305)</f>
        <v/>
      </c>
      <c r="B305" s="90" t="str">
        <f>IF('Paste Data Here - Export'!B305="","",'Paste Data Here - Export'!B305)</f>
        <v/>
      </c>
      <c r="C305" s="91" t="str">
        <f>IF('Paste Data Here - Export'!AR305="Y",'Paste Data Here - Export'!AS305,IF('Paste Data Here - Export'!C305="","",'Paste Data Here - Export'!BA305))</f>
        <v/>
      </c>
      <c r="D305" s="103" t="str">
        <f>IF(B305="","",IF('Paste Data Here - Export'!A305 ='Paste Data Here - Export'!B305, "Yes", "No"))</f>
        <v/>
      </c>
      <c r="E305" s="103" t="str">
        <f>IF(A305="","",IF(AND('Paste Data Here - Export'!P305="",'Paste Data Here - Export'!Q305&lt;&gt;""),"Yes","No"))</f>
        <v/>
      </c>
      <c r="F305" s="104" t="str">
        <f>IF('Paste Data Here - Export'!A305='Paste Data Here - Export'!B305,C305,IF(W305="No","",IF(E305="Yes","6 Month Transfer",'Paste Data Here - Export'!HP305)))</f>
        <v/>
      </c>
      <c r="G305" s="92" t="str">
        <f>IF(B305="","",IF(OR('Paste Data Here - Export'!KB305="Y",'Paste Data Here - Export'!GE305="Y"),"Yes","No"))</f>
        <v/>
      </c>
      <c r="H305" s="93" t="str">
        <f t="shared" si="47"/>
        <v/>
      </c>
      <c r="I305" s="93" t="str">
        <f t="shared" si="48"/>
        <v/>
      </c>
      <c r="J305" s="93" t="str">
        <f t="shared" si="49"/>
        <v/>
      </c>
      <c r="K305" s="125" t="str">
        <f>IF(OR(C305="",'Paste Data Here - Export'!BD305=""),"",1440*('Paste Data Here - Export'!BD305-C305))</f>
        <v/>
      </c>
      <c r="L305" s="93" t="str">
        <f t="shared" si="50"/>
        <v/>
      </c>
      <c r="M305" s="93" t="str">
        <f>IF(AND(L305="Yes",'Paste Data Here - Export'!BC305="SU",'Paste Data Here - Export'!EJ305&lt;&gt;"Y"),"Achieved",IF('Paste Data Here - Export'!EJ305="Y","Not applicable",(IF(AND('Patient level info'!L305="No",'Paste Data Here - Export'!BC305="SU"),"Not achieved",IF('Paste Data Here - Export'!BC305="ICH","Not applicable",IF(OR('Paste Data Here - Export'!BC305="O",'Paste Data Here - Export'!BC305="MAC"),"Not achieved",""))))))</f>
        <v/>
      </c>
      <c r="N305" s="142" t="str">
        <f>IF(B305="","",IF(OR('Paste Data Here - Export'!GN305="PERS",'Paste Data Here - Export'!GN305="TELEM"),'Paste Data Here - Export'!GK305,IF('Paste Data Here - Export'!GO305="","Not seen in person",'Paste Data Here - Export'!GO305)))</f>
        <v/>
      </c>
      <c r="O305" s="125" t="str">
        <f t="shared" si="51"/>
        <v/>
      </c>
      <c r="P305" s="126" t="str">
        <f t="shared" si="52"/>
        <v/>
      </c>
      <c r="Q305" s="95" t="str">
        <f>IF('Paste Data Here - Export'!CR305=TRUE, "Not imaged",IF('Paste Data Here - Export'!AR305="Y","Inpatient stroke",IF('Paste Data Here - Export'!BA305="","",IF('Paste Data Here - Export'!CR305="TRUE","",1440*('Paste Data Here - Export'!CP305-'Paste Data Here - Export'!BA305)))))</f>
        <v/>
      </c>
      <c r="R305" s="95" t="str">
        <f>IF('Paste Data Here - Export'!CR305=TRUE,"Not imaged",IF(OR(C305="",'Paste Data Here - Export'!CP305=""),"",1440*('Paste Data Here - Export'!CP305-C305)))</f>
        <v/>
      </c>
      <c r="S305" s="93" t="str">
        <f>IF(R305&lt;60.5,"Yes",IF('Paste Data Here - Export'!C305="","","No"))</f>
        <v/>
      </c>
      <c r="T305" s="93" t="str">
        <f t="shared" si="44"/>
        <v/>
      </c>
      <c r="U305" s="94" t="str">
        <f>IF(OR(C305="",'Paste Data Here - Export'!DF305=""),"",1440*('Paste Data Here - Export'!DF305-C305))</f>
        <v/>
      </c>
      <c r="V305" s="96" t="str">
        <f t="shared" si="53"/>
        <v/>
      </c>
      <c r="W305" s="97" t="str">
        <f>IF(B305="","",IF('Paste Data Here - Export'!KI305=TRUE,"Yes",IF('Paste Data Here - Export'!L305="","No","Yes")))</f>
        <v/>
      </c>
      <c r="X305" s="98" t="str">
        <f>IF(E305="Yes","6 Month Transfer",IF(AND(W305="Yes",'Paste Data Here - Export'!KM305="D"),"No",IF('Patient level info'!W305="Yes","Yes","")))</f>
        <v/>
      </c>
      <c r="Y305" s="91" t="str">
        <f t="shared" si="45"/>
        <v/>
      </c>
      <c r="Z305" s="99" t="str">
        <f>IF('Paste Data Here - Export'!KQ305="","",IF('Paste Data Here - Export'!KO305="","",'Paste Data Here - Export'!KN305-'Paste Data Here - Export'!KQ305))</f>
        <v/>
      </c>
      <c r="AA305" s="91" t="str">
        <f>IF(AND(W305="Yes",'Paste Data Here - Export'!KM305="D",'Paste Data Here - Export'!KO305="Y"),'Paste Data Here - Export'!KN305+'Patient level info'!AA$3,IF(AND(W305="Yes",'Paste Data Here - Export'!KM305="D",Z305&lt;0),'Paste Data Here - Export'!KQ305,IF(AND(W305="Yes",'Paste Data Here - Export'!KM305="D"),'Paste Data Here - Export'!KN305,IF(X305="Yes",'Paste Data Here - Export'!KS305,""))))</f>
        <v/>
      </c>
      <c r="AB305" s="100" t="str">
        <f>IF(W305="No","",IF('Paste Data Here - Export'!HS305="","",IF('Paste Data Here - Export'!KO305="Y",'Patient level info'!AA305-'Paste Data Here - Export'!HS305,'Paste Data Here - Export'!KQ305-'Paste Data Here - Export'!HS305)))</f>
        <v/>
      </c>
      <c r="AC305" s="100" t="str">
        <f>IF(E305="Yes","",IF(BPT!C305="Record transferred to this team",AA305-C305-(1/6),""))</f>
        <v/>
      </c>
      <c r="AD305" s="100" t="str">
        <f t="shared" si="46"/>
        <v/>
      </c>
      <c r="AE305" s="100" t="str">
        <f t="shared" si="54"/>
        <v/>
      </c>
      <c r="AF305" s="101" t="str">
        <f>IF(AE305="","",IF(Y305="Died same day","Died same day as arrival",IF(AB305="","Did not stay on SU",IF('Paste Data Here - Export'!HR305="ICH","ICU/CCU/HDU",IF(AB305&gt;AE305,100,100*AB305/AE305)))))</f>
        <v/>
      </c>
      <c r="AG305" s="82" t="str">
        <f>IF(E305="Yes","6 Month Transfer",IF(W305="No","Not locked to discharge/transfer",IF(AF305="Did not stay on SU","Not achieved as did not stay on SU",IF('Patient level info'!A305="","",IF(AND(A305=B305,M305="Achieved",P305="Achieved",AF305&gt;=90,AF305&lt;&gt;"Died same day as arrival"),"Achieved",IF(AND(A305&lt;&gt;B305,AF305&gt;=90,M305="Achieved",P305="Achieved"),"Not directly admitted by this team, but achieved criteria at previous team, and achieved 90% of stay on SU whilst at this team",IF(AF305="ICU/CCU/HDU","Admitted to ICU/CCU/HDU",IF(AF305="Died same day as arrival",AF305,IF(AND(AF305&lt;90,M305="Not achieved",P305="Not achieved"),"Not achieved as not direct to SU within 4h, not seen by a consultant within 14h, and less than 90% of stay on SU",IF(AND(AF305&lt;90,M305="Not achieved",P305="Achieved"),"Not achieved as not direct to SU within 4h and less than 90% of stay on SU",IF(AND(AF305&lt;90,M305="Achieved",P305="Not achieved"),"Not achieved as not seen by a consultant within 14h and less than 90% of stay on SU",IF(AND(AF305&gt;=90,M305="Not achieved",P305="Not achieved"),"Not achieved as not direct to SU within 4h and not seen by a consultant within 14h",IF(AND(AF305&gt;=90,M305="Achieved",P305="Not achieved"),"Not achieved as not seen by a consultant within 14h",IF(AF305&lt;90,"Not achieved as less than 90% of stay on SU","Not achieved as not direct to SU within 4h"))))))))))))))</f>
        <v/>
      </c>
    </row>
    <row r="306" spans="1:33" ht="15" customHeight="1" x14ac:dyDescent="0.25">
      <c r="A306" s="89" t="str">
        <f>IF('Paste Data Here - Export'!A306="","",'Paste Data Here - Export'!A306)</f>
        <v/>
      </c>
      <c r="B306" s="90" t="str">
        <f>IF('Paste Data Here - Export'!B306="","",'Paste Data Here - Export'!B306)</f>
        <v/>
      </c>
      <c r="C306" s="91" t="str">
        <f>IF('Paste Data Here - Export'!AR306="Y",'Paste Data Here - Export'!AS306,IF('Paste Data Here - Export'!C306="","",'Paste Data Here - Export'!BA306))</f>
        <v/>
      </c>
      <c r="D306" s="103" t="str">
        <f>IF(B306="","",IF('Paste Data Here - Export'!A306 ='Paste Data Here - Export'!B306, "Yes", "No"))</f>
        <v/>
      </c>
      <c r="E306" s="103" t="str">
        <f>IF(A306="","",IF(AND('Paste Data Here - Export'!P306="",'Paste Data Here - Export'!Q306&lt;&gt;""),"Yes","No"))</f>
        <v/>
      </c>
      <c r="F306" s="104" t="str">
        <f>IF('Paste Data Here - Export'!A306='Paste Data Here - Export'!B306,C306,IF(W306="No","",IF(E306="Yes","6 Month Transfer",'Paste Data Here - Export'!HP306)))</f>
        <v/>
      </c>
      <c r="G306" s="92" t="str">
        <f>IF(B306="","",IF(OR('Paste Data Here - Export'!KB306="Y",'Paste Data Here - Export'!GE306="Y"),"Yes","No"))</f>
        <v/>
      </c>
      <c r="H306" s="93" t="str">
        <f t="shared" si="47"/>
        <v/>
      </c>
      <c r="I306" s="93" t="str">
        <f t="shared" si="48"/>
        <v/>
      </c>
      <c r="J306" s="93" t="str">
        <f t="shared" si="49"/>
        <v/>
      </c>
      <c r="K306" s="125" t="str">
        <f>IF(OR(C306="",'Paste Data Here - Export'!BD306=""),"",1440*('Paste Data Here - Export'!BD306-C306))</f>
        <v/>
      </c>
      <c r="L306" s="93" t="str">
        <f t="shared" si="50"/>
        <v/>
      </c>
      <c r="M306" s="93" t="str">
        <f>IF(AND(L306="Yes",'Paste Data Here - Export'!BC306="SU",'Paste Data Here - Export'!EJ306&lt;&gt;"Y"),"Achieved",IF('Paste Data Here - Export'!EJ306="Y","Not applicable",(IF(AND('Patient level info'!L306="No",'Paste Data Here - Export'!BC306="SU"),"Not achieved",IF('Paste Data Here - Export'!BC306="ICH","Not applicable",IF(OR('Paste Data Here - Export'!BC306="O",'Paste Data Here - Export'!BC306="MAC"),"Not achieved",""))))))</f>
        <v/>
      </c>
      <c r="N306" s="142" t="str">
        <f>IF(B306="","",IF(OR('Paste Data Here - Export'!GN306="PERS",'Paste Data Here - Export'!GN306="TELEM"),'Paste Data Here - Export'!GK306,IF('Paste Data Here - Export'!GO306="","Not seen in person",'Paste Data Here - Export'!GO306)))</f>
        <v/>
      </c>
      <c r="O306" s="125" t="str">
        <f t="shared" si="51"/>
        <v/>
      </c>
      <c r="P306" s="126" t="str">
        <f t="shared" si="52"/>
        <v/>
      </c>
      <c r="Q306" s="95" t="str">
        <f>IF('Paste Data Here - Export'!CR306=TRUE, "Not imaged",IF('Paste Data Here - Export'!AR306="Y","Inpatient stroke",IF('Paste Data Here - Export'!BA306="","",IF('Paste Data Here - Export'!CR306="TRUE","",1440*('Paste Data Here - Export'!CP306-'Paste Data Here - Export'!BA306)))))</f>
        <v/>
      </c>
      <c r="R306" s="95" t="str">
        <f>IF('Paste Data Here - Export'!CR306=TRUE,"Not imaged",IF(OR(C306="",'Paste Data Here - Export'!CP306=""),"",1440*('Paste Data Here - Export'!CP306-C306)))</f>
        <v/>
      </c>
      <c r="S306" s="93" t="str">
        <f>IF(R306&lt;60.5,"Yes",IF('Paste Data Here - Export'!C306="","","No"))</f>
        <v/>
      </c>
      <c r="T306" s="93" t="str">
        <f t="shared" si="44"/>
        <v/>
      </c>
      <c r="U306" s="94" t="str">
        <f>IF(OR(C306="",'Paste Data Here - Export'!DF306=""),"",1440*('Paste Data Here - Export'!DF306-C306))</f>
        <v/>
      </c>
      <c r="V306" s="96" t="str">
        <f t="shared" si="53"/>
        <v/>
      </c>
      <c r="W306" s="97" t="str">
        <f>IF(B306="","",IF('Paste Data Here - Export'!KI306=TRUE,"Yes",IF('Paste Data Here - Export'!L306="","No","Yes")))</f>
        <v/>
      </c>
      <c r="X306" s="98" t="str">
        <f>IF(E306="Yes","6 Month Transfer",IF(AND(W306="Yes",'Paste Data Here - Export'!KM306="D"),"No",IF('Patient level info'!W306="Yes","Yes","")))</f>
        <v/>
      </c>
      <c r="Y306" s="91" t="str">
        <f t="shared" si="45"/>
        <v/>
      </c>
      <c r="Z306" s="99" t="str">
        <f>IF('Paste Data Here - Export'!KQ306="","",IF('Paste Data Here - Export'!KO306="","",'Paste Data Here - Export'!KN306-'Paste Data Here - Export'!KQ306))</f>
        <v/>
      </c>
      <c r="AA306" s="91" t="str">
        <f>IF(AND(W306="Yes",'Paste Data Here - Export'!KM306="D",'Paste Data Here - Export'!KO306="Y"),'Paste Data Here - Export'!KN306+'Patient level info'!AA$3,IF(AND(W306="Yes",'Paste Data Here - Export'!KM306="D",Z306&lt;0),'Paste Data Here - Export'!KQ306,IF(AND(W306="Yes",'Paste Data Here - Export'!KM306="D"),'Paste Data Here - Export'!KN306,IF(X306="Yes",'Paste Data Here - Export'!KS306,""))))</f>
        <v/>
      </c>
      <c r="AB306" s="100" t="str">
        <f>IF(W306="No","",IF('Paste Data Here - Export'!HS306="","",IF('Paste Data Here - Export'!KO306="Y",'Patient level info'!AA306-'Paste Data Here - Export'!HS306,'Paste Data Here - Export'!KQ306-'Paste Data Here - Export'!HS306)))</f>
        <v/>
      </c>
      <c r="AC306" s="100" t="str">
        <f>IF(E306="Yes","",IF(BPT!C306="Record transferred to this team",AA306-C306-(1/6),""))</f>
        <v/>
      </c>
      <c r="AD306" s="100" t="str">
        <f t="shared" si="46"/>
        <v/>
      </c>
      <c r="AE306" s="100" t="str">
        <f t="shared" si="54"/>
        <v/>
      </c>
      <c r="AF306" s="101" t="str">
        <f>IF(AE306="","",IF(Y306="Died same day","Died same day as arrival",IF(AB306="","Did not stay on SU",IF('Paste Data Here - Export'!HR306="ICH","ICU/CCU/HDU",IF(AB306&gt;AE306,100,100*AB306/AE306)))))</f>
        <v/>
      </c>
      <c r="AG306" s="82" t="str">
        <f>IF(E306="Yes","6 Month Transfer",IF(W306="No","Not locked to discharge/transfer",IF(AF306="Did not stay on SU","Not achieved as did not stay on SU",IF('Patient level info'!A306="","",IF(AND(A306=B306,M306="Achieved",P306="Achieved",AF306&gt;=90,AF306&lt;&gt;"Died same day as arrival"),"Achieved",IF(AND(A306&lt;&gt;B306,AF306&gt;=90,M306="Achieved",P306="Achieved"),"Not directly admitted by this team, but achieved criteria at previous team, and achieved 90% of stay on SU whilst at this team",IF(AF306="ICU/CCU/HDU","Admitted to ICU/CCU/HDU",IF(AF306="Died same day as arrival",AF306,IF(AND(AF306&lt;90,M306="Not achieved",P306="Not achieved"),"Not achieved as not direct to SU within 4h, not seen by a consultant within 14h, and less than 90% of stay on SU",IF(AND(AF306&lt;90,M306="Not achieved",P306="Achieved"),"Not achieved as not direct to SU within 4h and less than 90% of stay on SU",IF(AND(AF306&lt;90,M306="Achieved",P306="Not achieved"),"Not achieved as not seen by a consultant within 14h and less than 90% of stay on SU",IF(AND(AF306&gt;=90,M306="Not achieved",P306="Not achieved"),"Not achieved as not direct to SU within 4h and not seen by a consultant within 14h",IF(AND(AF306&gt;=90,M306="Achieved",P306="Not achieved"),"Not achieved as not seen by a consultant within 14h",IF(AF306&lt;90,"Not achieved as less than 90% of stay on SU","Not achieved as not direct to SU within 4h"))))))))))))))</f>
        <v/>
      </c>
    </row>
    <row r="307" spans="1:33" ht="15" customHeight="1" x14ac:dyDescent="0.25">
      <c r="A307" s="89" t="str">
        <f>IF('Paste Data Here - Export'!A307="","",'Paste Data Here - Export'!A307)</f>
        <v/>
      </c>
      <c r="B307" s="90" t="str">
        <f>IF('Paste Data Here - Export'!B307="","",'Paste Data Here - Export'!B307)</f>
        <v/>
      </c>
      <c r="C307" s="91" t="str">
        <f>IF('Paste Data Here - Export'!AR307="Y",'Paste Data Here - Export'!AS307,IF('Paste Data Here - Export'!C307="","",'Paste Data Here - Export'!BA307))</f>
        <v/>
      </c>
      <c r="D307" s="103" t="str">
        <f>IF(B307="","",IF('Paste Data Here - Export'!A307 ='Paste Data Here - Export'!B307, "Yes", "No"))</f>
        <v/>
      </c>
      <c r="E307" s="103" t="str">
        <f>IF(A307="","",IF(AND('Paste Data Here - Export'!P307="",'Paste Data Here - Export'!Q307&lt;&gt;""),"Yes","No"))</f>
        <v/>
      </c>
      <c r="F307" s="104" t="str">
        <f>IF('Paste Data Here - Export'!A307='Paste Data Here - Export'!B307,C307,IF(W307="No","",IF(E307="Yes","6 Month Transfer",'Paste Data Here - Export'!HP307)))</f>
        <v/>
      </c>
      <c r="G307" s="92" t="str">
        <f>IF(B307="","",IF(OR('Paste Data Here - Export'!KB307="Y",'Paste Data Here - Export'!GE307="Y"),"Yes","No"))</f>
        <v/>
      </c>
      <c r="H307" s="93" t="str">
        <f t="shared" si="47"/>
        <v/>
      </c>
      <c r="I307" s="93" t="str">
        <f t="shared" si="48"/>
        <v/>
      </c>
      <c r="J307" s="93" t="str">
        <f t="shared" si="49"/>
        <v/>
      </c>
      <c r="K307" s="125" t="str">
        <f>IF(OR(C307="",'Paste Data Here - Export'!BD307=""),"",1440*('Paste Data Here - Export'!BD307-C307))</f>
        <v/>
      </c>
      <c r="L307" s="93" t="str">
        <f t="shared" si="50"/>
        <v/>
      </c>
      <c r="M307" s="93" t="str">
        <f>IF(AND(L307="Yes",'Paste Data Here - Export'!BC307="SU",'Paste Data Here - Export'!EJ307&lt;&gt;"Y"),"Achieved",IF('Paste Data Here - Export'!EJ307="Y","Not applicable",(IF(AND('Patient level info'!L307="No",'Paste Data Here - Export'!BC307="SU"),"Not achieved",IF('Paste Data Here - Export'!BC307="ICH","Not applicable",IF(OR('Paste Data Here - Export'!BC307="O",'Paste Data Here - Export'!BC307="MAC"),"Not achieved",""))))))</f>
        <v/>
      </c>
      <c r="N307" s="142" t="str">
        <f>IF(B307="","",IF(OR('Paste Data Here - Export'!GN307="PERS",'Paste Data Here - Export'!GN307="TELEM"),'Paste Data Here - Export'!GK307,IF('Paste Data Here - Export'!GO307="","Not seen in person",'Paste Data Here - Export'!GO307)))</f>
        <v/>
      </c>
      <c r="O307" s="125" t="str">
        <f t="shared" si="51"/>
        <v/>
      </c>
      <c r="P307" s="126" t="str">
        <f t="shared" si="52"/>
        <v/>
      </c>
      <c r="Q307" s="95" t="str">
        <f>IF('Paste Data Here - Export'!CR307=TRUE, "Not imaged",IF('Paste Data Here - Export'!AR307="Y","Inpatient stroke",IF('Paste Data Here - Export'!BA307="","",IF('Paste Data Here - Export'!CR307="TRUE","",1440*('Paste Data Here - Export'!CP307-'Paste Data Here - Export'!BA307)))))</f>
        <v/>
      </c>
      <c r="R307" s="95" t="str">
        <f>IF('Paste Data Here - Export'!CR307=TRUE,"Not imaged",IF(OR(C307="",'Paste Data Here - Export'!CP307=""),"",1440*('Paste Data Here - Export'!CP307-C307)))</f>
        <v/>
      </c>
      <c r="S307" s="93" t="str">
        <f>IF(R307&lt;60.5,"Yes",IF('Paste Data Here - Export'!C307="","","No"))</f>
        <v/>
      </c>
      <c r="T307" s="93" t="str">
        <f t="shared" si="44"/>
        <v/>
      </c>
      <c r="U307" s="94" t="str">
        <f>IF(OR(C307="",'Paste Data Here - Export'!DF307=""),"",1440*('Paste Data Here - Export'!DF307-C307))</f>
        <v/>
      </c>
      <c r="V307" s="96" t="str">
        <f t="shared" si="53"/>
        <v/>
      </c>
      <c r="W307" s="97" t="str">
        <f>IF(B307="","",IF('Paste Data Here - Export'!KI307=TRUE,"Yes",IF('Paste Data Here - Export'!L307="","No","Yes")))</f>
        <v/>
      </c>
      <c r="X307" s="98" t="str">
        <f>IF(E307="Yes","6 Month Transfer",IF(AND(W307="Yes",'Paste Data Here - Export'!KM307="D"),"No",IF('Patient level info'!W307="Yes","Yes","")))</f>
        <v/>
      </c>
      <c r="Y307" s="91" t="str">
        <f t="shared" si="45"/>
        <v/>
      </c>
      <c r="Z307" s="99" t="str">
        <f>IF('Paste Data Here - Export'!KQ307="","",IF('Paste Data Here - Export'!KO307="","",'Paste Data Here - Export'!KN307-'Paste Data Here - Export'!KQ307))</f>
        <v/>
      </c>
      <c r="AA307" s="91" t="str">
        <f>IF(AND(W307="Yes",'Paste Data Here - Export'!KM307="D",'Paste Data Here - Export'!KO307="Y"),'Paste Data Here - Export'!KN307+'Patient level info'!AA$3,IF(AND(W307="Yes",'Paste Data Here - Export'!KM307="D",Z307&lt;0),'Paste Data Here - Export'!KQ307,IF(AND(W307="Yes",'Paste Data Here - Export'!KM307="D"),'Paste Data Here - Export'!KN307,IF(X307="Yes",'Paste Data Here - Export'!KS307,""))))</f>
        <v/>
      </c>
      <c r="AB307" s="100" t="str">
        <f>IF(W307="No","",IF('Paste Data Here - Export'!HS307="","",IF('Paste Data Here - Export'!KO307="Y",'Patient level info'!AA307-'Paste Data Here - Export'!HS307,'Paste Data Here - Export'!KQ307-'Paste Data Here - Export'!HS307)))</f>
        <v/>
      </c>
      <c r="AC307" s="100" t="str">
        <f>IF(E307="Yes","",IF(BPT!C307="Record transferred to this team",AA307-C307-(1/6),""))</f>
        <v/>
      </c>
      <c r="AD307" s="100" t="str">
        <f t="shared" si="46"/>
        <v/>
      </c>
      <c r="AE307" s="100" t="str">
        <f t="shared" si="54"/>
        <v/>
      </c>
      <c r="AF307" s="101" t="str">
        <f>IF(AE307="","",IF(Y307="Died same day","Died same day as arrival",IF(AB307="","Did not stay on SU",IF('Paste Data Here - Export'!HR307="ICH","ICU/CCU/HDU",IF(AB307&gt;AE307,100,100*AB307/AE307)))))</f>
        <v/>
      </c>
      <c r="AG307" s="82" t="str">
        <f>IF(E307="Yes","6 Month Transfer",IF(W307="No","Not locked to discharge/transfer",IF(AF307="Did not stay on SU","Not achieved as did not stay on SU",IF('Patient level info'!A307="","",IF(AND(A307=B307,M307="Achieved",P307="Achieved",AF307&gt;=90,AF307&lt;&gt;"Died same day as arrival"),"Achieved",IF(AND(A307&lt;&gt;B307,AF307&gt;=90,M307="Achieved",P307="Achieved"),"Not directly admitted by this team, but achieved criteria at previous team, and achieved 90% of stay on SU whilst at this team",IF(AF307="ICU/CCU/HDU","Admitted to ICU/CCU/HDU",IF(AF307="Died same day as arrival",AF307,IF(AND(AF307&lt;90,M307="Not achieved",P307="Not achieved"),"Not achieved as not direct to SU within 4h, not seen by a consultant within 14h, and less than 90% of stay on SU",IF(AND(AF307&lt;90,M307="Not achieved",P307="Achieved"),"Not achieved as not direct to SU within 4h and less than 90% of stay on SU",IF(AND(AF307&lt;90,M307="Achieved",P307="Not achieved"),"Not achieved as not seen by a consultant within 14h and less than 90% of stay on SU",IF(AND(AF307&gt;=90,M307="Not achieved",P307="Not achieved"),"Not achieved as not direct to SU within 4h and not seen by a consultant within 14h",IF(AND(AF307&gt;=90,M307="Achieved",P307="Not achieved"),"Not achieved as not seen by a consultant within 14h",IF(AF307&lt;90,"Not achieved as less than 90% of stay on SU","Not achieved as not direct to SU within 4h"))))))))))))))</f>
        <v/>
      </c>
    </row>
    <row r="308" spans="1:33" ht="15" customHeight="1" x14ac:dyDescent="0.25">
      <c r="A308" s="89" t="str">
        <f>IF('Paste Data Here - Export'!A308="","",'Paste Data Here - Export'!A308)</f>
        <v/>
      </c>
      <c r="B308" s="90" t="str">
        <f>IF('Paste Data Here - Export'!B308="","",'Paste Data Here - Export'!B308)</f>
        <v/>
      </c>
      <c r="C308" s="91" t="str">
        <f>IF('Paste Data Here - Export'!AR308="Y",'Paste Data Here - Export'!AS308,IF('Paste Data Here - Export'!C308="","",'Paste Data Here - Export'!BA308))</f>
        <v/>
      </c>
      <c r="D308" s="103" t="str">
        <f>IF(B308="","",IF('Paste Data Here - Export'!A308 ='Paste Data Here - Export'!B308, "Yes", "No"))</f>
        <v/>
      </c>
      <c r="E308" s="103" t="str">
        <f>IF(A308="","",IF(AND('Paste Data Here - Export'!P308="",'Paste Data Here - Export'!Q308&lt;&gt;""),"Yes","No"))</f>
        <v/>
      </c>
      <c r="F308" s="104" t="str">
        <f>IF('Paste Data Here - Export'!A308='Paste Data Here - Export'!B308,C308,IF(W308="No","",IF(E308="Yes","6 Month Transfer",'Paste Data Here - Export'!HP308)))</f>
        <v/>
      </c>
      <c r="G308" s="92" t="str">
        <f>IF(B308="","",IF(OR('Paste Data Here - Export'!KB308="Y",'Paste Data Here - Export'!GE308="Y"),"Yes","No"))</f>
        <v/>
      </c>
      <c r="H308" s="93" t="str">
        <f t="shared" si="47"/>
        <v/>
      </c>
      <c r="I308" s="93" t="str">
        <f t="shared" si="48"/>
        <v/>
      </c>
      <c r="J308" s="93" t="str">
        <f t="shared" si="49"/>
        <v/>
      </c>
      <c r="K308" s="125" t="str">
        <f>IF(OR(C308="",'Paste Data Here - Export'!BD308=""),"",1440*('Paste Data Here - Export'!BD308-C308))</f>
        <v/>
      </c>
      <c r="L308" s="93" t="str">
        <f t="shared" si="50"/>
        <v/>
      </c>
      <c r="M308" s="93" t="str">
        <f>IF(AND(L308="Yes",'Paste Data Here - Export'!BC308="SU",'Paste Data Here - Export'!EJ308&lt;&gt;"Y"),"Achieved",IF('Paste Data Here - Export'!EJ308="Y","Not applicable",(IF(AND('Patient level info'!L308="No",'Paste Data Here - Export'!BC308="SU"),"Not achieved",IF('Paste Data Here - Export'!BC308="ICH","Not applicable",IF(OR('Paste Data Here - Export'!BC308="O",'Paste Data Here - Export'!BC308="MAC"),"Not achieved",""))))))</f>
        <v/>
      </c>
      <c r="N308" s="142" t="str">
        <f>IF(B308="","",IF(OR('Paste Data Here - Export'!GN308="PERS",'Paste Data Here - Export'!GN308="TELEM"),'Paste Data Here - Export'!GK308,IF('Paste Data Here - Export'!GO308="","Not seen in person",'Paste Data Here - Export'!GO308)))</f>
        <v/>
      </c>
      <c r="O308" s="125" t="str">
        <f t="shared" si="51"/>
        <v/>
      </c>
      <c r="P308" s="126" t="str">
        <f t="shared" si="52"/>
        <v/>
      </c>
      <c r="Q308" s="95" t="str">
        <f>IF('Paste Data Here - Export'!CR308=TRUE, "Not imaged",IF('Paste Data Here - Export'!AR308="Y","Inpatient stroke",IF('Paste Data Here - Export'!BA308="","",IF('Paste Data Here - Export'!CR308="TRUE","",1440*('Paste Data Here - Export'!CP308-'Paste Data Here - Export'!BA308)))))</f>
        <v/>
      </c>
      <c r="R308" s="95" t="str">
        <f>IF('Paste Data Here - Export'!CR308=TRUE,"Not imaged",IF(OR(C308="",'Paste Data Here - Export'!CP308=""),"",1440*('Paste Data Here - Export'!CP308-C308)))</f>
        <v/>
      </c>
      <c r="S308" s="93" t="str">
        <f>IF(R308&lt;60.5,"Yes",IF('Paste Data Here - Export'!C308="","","No"))</f>
        <v/>
      </c>
      <c r="T308" s="93" t="str">
        <f t="shared" si="44"/>
        <v/>
      </c>
      <c r="U308" s="94" t="str">
        <f>IF(OR(C308="",'Paste Data Here - Export'!DF308=""),"",1440*('Paste Data Here - Export'!DF308-C308))</f>
        <v/>
      </c>
      <c r="V308" s="96" t="str">
        <f t="shared" si="53"/>
        <v/>
      </c>
      <c r="W308" s="97" t="str">
        <f>IF(B308="","",IF('Paste Data Here - Export'!KI308=TRUE,"Yes",IF('Paste Data Here - Export'!L308="","No","Yes")))</f>
        <v/>
      </c>
      <c r="X308" s="98" t="str">
        <f>IF(E308="Yes","6 Month Transfer",IF(AND(W308="Yes",'Paste Data Here - Export'!KM308="D"),"No",IF('Patient level info'!W308="Yes","Yes","")))</f>
        <v/>
      </c>
      <c r="Y308" s="91" t="str">
        <f t="shared" si="45"/>
        <v/>
      </c>
      <c r="Z308" s="99" t="str">
        <f>IF('Paste Data Here - Export'!KQ308="","",IF('Paste Data Here - Export'!KO308="","",'Paste Data Here - Export'!KN308-'Paste Data Here - Export'!KQ308))</f>
        <v/>
      </c>
      <c r="AA308" s="91" t="str">
        <f>IF(AND(W308="Yes",'Paste Data Here - Export'!KM308="D",'Paste Data Here - Export'!KO308="Y"),'Paste Data Here - Export'!KN308+'Patient level info'!AA$3,IF(AND(W308="Yes",'Paste Data Here - Export'!KM308="D",Z308&lt;0),'Paste Data Here - Export'!KQ308,IF(AND(W308="Yes",'Paste Data Here - Export'!KM308="D"),'Paste Data Here - Export'!KN308,IF(X308="Yes",'Paste Data Here - Export'!KS308,""))))</f>
        <v/>
      </c>
      <c r="AB308" s="100" t="str">
        <f>IF(W308="No","",IF('Paste Data Here - Export'!HS308="","",IF('Paste Data Here - Export'!KO308="Y",'Patient level info'!AA308-'Paste Data Here - Export'!HS308,'Paste Data Here - Export'!KQ308-'Paste Data Here - Export'!HS308)))</f>
        <v/>
      </c>
      <c r="AC308" s="100" t="str">
        <f>IF(E308="Yes","",IF(BPT!C308="Record transferred to this team",AA308-C308-(1/6),""))</f>
        <v/>
      </c>
      <c r="AD308" s="100" t="str">
        <f t="shared" si="46"/>
        <v/>
      </c>
      <c r="AE308" s="100" t="str">
        <f t="shared" si="54"/>
        <v/>
      </c>
      <c r="AF308" s="101" t="str">
        <f>IF(AE308="","",IF(Y308="Died same day","Died same day as arrival",IF(AB308="","Did not stay on SU",IF('Paste Data Here - Export'!HR308="ICH","ICU/CCU/HDU",IF(AB308&gt;AE308,100,100*AB308/AE308)))))</f>
        <v/>
      </c>
      <c r="AG308" s="82" t="str">
        <f>IF(E308="Yes","6 Month Transfer",IF(W308="No","Not locked to discharge/transfer",IF(AF308="Did not stay on SU","Not achieved as did not stay on SU",IF('Patient level info'!A308="","",IF(AND(A308=B308,M308="Achieved",P308="Achieved",AF308&gt;=90,AF308&lt;&gt;"Died same day as arrival"),"Achieved",IF(AND(A308&lt;&gt;B308,AF308&gt;=90,M308="Achieved",P308="Achieved"),"Not directly admitted by this team, but achieved criteria at previous team, and achieved 90% of stay on SU whilst at this team",IF(AF308="ICU/CCU/HDU","Admitted to ICU/CCU/HDU",IF(AF308="Died same day as arrival",AF308,IF(AND(AF308&lt;90,M308="Not achieved",P308="Not achieved"),"Not achieved as not direct to SU within 4h, not seen by a consultant within 14h, and less than 90% of stay on SU",IF(AND(AF308&lt;90,M308="Not achieved",P308="Achieved"),"Not achieved as not direct to SU within 4h and less than 90% of stay on SU",IF(AND(AF308&lt;90,M308="Achieved",P308="Not achieved"),"Not achieved as not seen by a consultant within 14h and less than 90% of stay on SU",IF(AND(AF308&gt;=90,M308="Not achieved",P308="Not achieved"),"Not achieved as not direct to SU within 4h and not seen by a consultant within 14h",IF(AND(AF308&gt;=90,M308="Achieved",P308="Not achieved"),"Not achieved as not seen by a consultant within 14h",IF(AF308&lt;90,"Not achieved as less than 90% of stay on SU","Not achieved as not direct to SU within 4h"))))))))))))))</f>
        <v/>
      </c>
    </row>
    <row r="309" spans="1:33" ht="15" customHeight="1" x14ac:dyDescent="0.25">
      <c r="A309" s="89" t="str">
        <f>IF('Paste Data Here - Export'!A309="","",'Paste Data Here - Export'!A309)</f>
        <v/>
      </c>
      <c r="B309" s="90" t="str">
        <f>IF('Paste Data Here - Export'!B309="","",'Paste Data Here - Export'!B309)</f>
        <v/>
      </c>
      <c r="C309" s="91" t="str">
        <f>IF('Paste Data Here - Export'!AR309="Y",'Paste Data Here - Export'!AS309,IF('Paste Data Here - Export'!C309="","",'Paste Data Here - Export'!BA309))</f>
        <v/>
      </c>
      <c r="D309" s="103" t="str">
        <f>IF(B309="","",IF('Paste Data Here - Export'!A309 ='Paste Data Here - Export'!B309, "Yes", "No"))</f>
        <v/>
      </c>
      <c r="E309" s="103" t="str">
        <f>IF(A309="","",IF(AND('Paste Data Here - Export'!P309="",'Paste Data Here - Export'!Q309&lt;&gt;""),"Yes","No"))</f>
        <v/>
      </c>
      <c r="F309" s="104" t="str">
        <f>IF('Paste Data Here - Export'!A309='Paste Data Here - Export'!B309,C309,IF(W309="No","",IF(E309="Yes","6 Month Transfer",'Paste Data Here - Export'!HP309)))</f>
        <v/>
      </c>
      <c r="G309" s="92" t="str">
        <f>IF(B309="","",IF(OR('Paste Data Here - Export'!KB309="Y",'Paste Data Here - Export'!GE309="Y"),"Yes","No"))</f>
        <v/>
      </c>
      <c r="H309" s="93" t="str">
        <f t="shared" si="47"/>
        <v/>
      </c>
      <c r="I309" s="93" t="str">
        <f t="shared" si="48"/>
        <v/>
      </c>
      <c r="J309" s="93" t="str">
        <f t="shared" si="49"/>
        <v/>
      </c>
      <c r="K309" s="125" t="str">
        <f>IF(OR(C309="",'Paste Data Here - Export'!BD309=""),"",1440*('Paste Data Here - Export'!BD309-C309))</f>
        <v/>
      </c>
      <c r="L309" s="93" t="str">
        <f t="shared" si="50"/>
        <v/>
      </c>
      <c r="M309" s="93" t="str">
        <f>IF(AND(L309="Yes",'Paste Data Here - Export'!BC309="SU",'Paste Data Here - Export'!EJ309&lt;&gt;"Y"),"Achieved",IF('Paste Data Here - Export'!EJ309="Y","Not applicable",(IF(AND('Patient level info'!L309="No",'Paste Data Here - Export'!BC309="SU"),"Not achieved",IF('Paste Data Here - Export'!BC309="ICH","Not applicable",IF(OR('Paste Data Here - Export'!BC309="O",'Paste Data Here - Export'!BC309="MAC"),"Not achieved",""))))))</f>
        <v/>
      </c>
      <c r="N309" s="142" t="str">
        <f>IF(B309="","",IF(OR('Paste Data Here - Export'!GN309="PERS",'Paste Data Here - Export'!GN309="TELEM"),'Paste Data Here - Export'!GK309,IF('Paste Data Here - Export'!GO309="","Not seen in person",'Paste Data Here - Export'!GO309)))</f>
        <v/>
      </c>
      <c r="O309" s="125" t="str">
        <f t="shared" si="51"/>
        <v/>
      </c>
      <c r="P309" s="126" t="str">
        <f t="shared" si="52"/>
        <v/>
      </c>
      <c r="Q309" s="95" t="str">
        <f>IF('Paste Data Here - Export'!CR309=TRUE, "Not imaged",IF('Paste Data Here - Export'!AR309="Y","Inpatient stroke",IF('Paste Data Here - Export'!BA309="","",IF('Paste Data Here - Export'!CR309="TRUE","",1440*('Paste Data Here - Export'!CP309-'Paste Data Here - Export'!BA309)))))</f>
        <v/>
      </c>
      <c r="R309" s="95" t="str">
        <f>IF('Paste Data Here - Export'!CR309=TRUE,"Not imaged",IF(OR(C309="",'Paste Data Here - Export'!CP309=""),"",1440*('Paste Data Here - Export'!CP309-C309)))</f>
        <v/>
      </c>
      <c r="S309" s="93" t="str">
        <f>IF(R309&lt;60.5,"Yes",IF('Paste Data Here - Export'!C309="","","No"))</f>
        <v/>
      </c>
      <c r="T309" s="93" t="str">
        <f t="shared" si="44"/>
        <v/>
      </c>
      <c r="U309" s="94" t="str">
        <f>IF(OR(C309="",'Paste Data Here - Export'!DF309=""),"",1440*('Paste Data Here - Export'!DF309-C309))</f>
        <v/>
      </c>
      <c r="V309" s="96" t="str">
        <f t="shared" si="53"/>
        <v/>
      </c>
      <c r="W309" s="97" t="str">
        <f>IF(B309="","",IF('Paste Data Here - Export'!KI309=TRUE,"Yes",IF('Paste Data Here - Export'!L309="","No","Yes")))</f>
        <v/>
      </c>
      <c r="X309" s="98" t="str">
        <f>IF(E309="Yes","6 Month Transfer",IF(AND(W309="Yes",'Paste Data Here - Export'!KM309="D"),"No",IF('Patient level info'!W309="Yes","Yes","")))</f>
        <v/>
      </c>
      <c r="Y309" s="91" t="str">
        <f t="shared" si="45"/>
        <v/>
      </c>
      <c r="Z309" s="99" t="str">
        <f>IF('Paste Data Here - Export'!KQ309="","",IF('Paste Data Here - Export'!KO309="","",'Paste Data Here - Export'!KN309-'Paste Data Here - Export'!KQ309))</f>
        <v/>
      </c>
      <c r="AA309" s="91" t="str">
        <f>IF(AND(W309="Yes",'Paste Data Here - Export'!KM309="D",'Paste Data Here - Export'!KO309="Y"),'Paste Data Here - Export'!KN309+'Patient level info'!AA$3,IF(AND(W309="Yes",'Paste Data Here - Export'!KM309="D",Z309&lt;0),'Paste Data Here - Export'!KQ309,IF(AND(W309="Yes",'Paste Data Here - Export'!KM309="D"),'Paste Data Here - Export'!KN309,IF(X309="Yes",'Paste Data Here - Export'!KS309,""))))</f>
        <v/>
      </c>
      <c r="AB309" s="100" t="str">
        <f>IF(W309="No","",IF('Paste Data Here - Export'!HS309="","",IF('Paste Data Here - Export'!KO309="Y",'Patient level info'!AA309-'Paste Data Here - Export'!HS309,'Paste Data Here - Export'!KQ309-'Paste Data Here - Export'!HS309)))</f>
        <v/>
      </c>
      <c r="AC309" s="100" t="str">
        <f>IF(E309="Yes","",IF(BPT!C309="Record transferred to this team",AA309-C309-(1/6),""))</f>
        <v/>
      </c>
      <c r="AD309" s="100" t="str">
        <f t="shared" si="46"/>
        <v/>
      </c>
      <c r="AE309" s="100" t="str">
        <f t="shared" si="54"/>
        <v/>
      </c>
      <c r="AF309" s="101" t="str">
        <f>IF(AE309="","",IF(Y309="Died same day","Died same day as arrival",IF(AB309="","Did not stay on SU",IF('Paste Data Here - Export'!HR309="ICH","ICU/CCU/HDU",IF(AB309&gt;AE309,100,100*AB309/AE309)))))</f>
        <v/>
      </c>
      <c r="AG309" s="82" t="str">
        <f>IF(E309="Yes","6 Month Transfer",IF(W309="No","Not locked to discharge/transfer",IF(AF309="Did not stay on SU","Not achieved as did not stay on SU",IF('Patient level info'!A309="","",IF(AND(A309=B309,M309="Achieved",P309="Achieved",AF309&gt;=90,AF309&lt;&gt;"Died same day as arrival"),"Achieved",IF(AND(A309&lt;&gt;B309,AF309&gt;=90,M309="Achieved",P309="Achieved"),"Not directly admitted by this team, but achieved criteria at previous team, and achieved 90% of stay on SU whilst at this team",IF(AF309="ICU/CCU/HDU","Admitted to ICU/CCU/HDU",IF(AF309="Died same day as arrival",AF309,IF(AND(AF309&lt;90,M309="Not achieved",P309="Not achieved"),"Not achieved as not direct to SU within 4h, not seen by a consultant within 14h, and less than 90% of stay on SU",IF(AND(AF309&lt;90,M309="Not achieved",P309="Achieved"),"Not achieved as not direct to SU within 4h and less than 90% of stay on SU",IF(AND(AF309&lt;90,M309="Achieved",P309="Not achieved"),"Not achieved as not seen by a consultant within 14h and less than 90% of stay on SU",IF(AND(AF309&gt;=90,M309="Not achieved",P309="Not achieved"),"Not achieved as not direct to SU within 4h and not seen by a consultant within 14h",IF(AND(AF309&gt;=90,M309="Achieved",P309="Not achieved"),"Not achieved as not seen by a consultant within 14h",IF(AF309&lt;90,"Not achieved as less than 90% of stay on SU","Not achieved as not direct to SU within 4h"))))))))))))))</f>
        <v/>
      </c>
    </row>
    <row r="310" spans="1:33" ht="15" customHeight="1" x14ac:dyDescent="0.25">
      <c r="A310" s="89" t="str">
        <f>IF('Paste Data Here - Export'!A310="","",'Paste Data Here - Export'!A310)</f>
        <v/>
      </c>
      <c r="B310" s="90" t="str">
        <f>IF('Paste Data Here - Export'!B310="","",'Paste Data Here - Export'!B310)</f>
        <v/>
      </c>
      <c r="C310" s="91" t="str">
        <f>IF('Paste Data Here - Export'!AR310="Y",'Paste Data Here - Export'!AS310,IF('Paste Data Here - Export'!C310="","",'Paste Data Here - Export'!BA310))</f>
        <v/>
      </c>
      <c r="D310" s="103" t="str">
        <f>IF(B310="","",IF('Paste Data Here - Export'!A310 ='Paste Data Here - Export'!B310, "Yes", "No"))</f>
        <v/>
      </c>
      <c r="E310" s="103" t="str">
        <f>IF(A310="","",IF(AND('Paste Data Here - Export'!P310="",'Paste Data Here - Export'!Q310&lt;&gt;""),"Yes","No"))</f>
        <v/>
      </c>
      <c r="F310" s="104" t="str">
        <f>IF('Paste Data Here - Export'!A310='Paste Data Here - Export'!B310,C310,IF(W310="No","",IF(E310="Yes","6 Month Transfer",'Paste Data Here - Export'!HP310)))</f>
        <v/>
      </c>
      <c r="G310" s="92" t="str">
        <f>IF(B310="","",IF(OR('Paste Data Here - Export'!KB310="Y",'Paste Data Here - Export'!GE310="Y"),"Yes","No"))</f>
        <v/>
      </c>
      <c r="H310" s="93" t="str">
        <f t="shared" si="47"/>
        <v/>
      </c>
      <c r="I310" s="93" t="str">
        <f t="shared" si="48"/>
        <v/>
      </c>
      <c r="J310" s="93" t="str">
        <f t="shared" si="49"/>
        <v/>
      </c>
      <c r="K310" s="125" t="str">
        <f>IF(OR(C310="",'Paste Data Here - Export'!BD310=""),"",1440*('Paste Data Here - Export'!BD310-C310))</f>
        <v/>
      </c>
      <c r="L310" s="93" t="str">
        <f t="shared" si="50"/>
        <v/>
      </c>
      <c r="M310" s="93" t="str">
        <f>IF(AND(L310="Yes",'Paste Data Here - Export'!BC310="SU",'Paste Data Here - Export'!EJ310&lt;&gt;"Y"),"Achieved",IF('Paste Data Here - Export'!EJ310="Y","Not applicable",(IF(AND('Patient level info'!L310="No",'Paste Data Here - Export'!BC310="SU"),"Not achieved",IF('Paste Data Here - Export'!BC310="ICH","Not applicable",IF(OR('Paste Data Here - Export'!BC310="O",'Paste Data Here - Export'!BC310="MAC"),"Not achieved",""))))))</f>
        <v/>
      </c>
      <c r="N310" s="142" t="str">
        <f>IF(B310="","",IF(OR('Paste Data Here - Export'!GN310="PERS",'Paste Data Here - Export'!GN310="TELEM"),'Paste Data Here - Export'!GK310,IF('Paste Data Here - Export'!GO310="","Not seen in person",'Paste Data Here - Export'!GO310)))</f>
        <v/>
      </c>
      <c r="O310" s="125" t="str">
        <f t="shared" si="51"/>
        <v/>
      </c>
      <c r="P310" s="126" t="str">
        <f t="shared" si="52"/>
        <v/>
      </c>
      <c r="Q310" s="95" t="str">
        <f>IF('Paste Data Here - Export'!CR310=TRUE, "Not imaged",IF('Paste Data Here - Export'!AR310="Y","Inpatient stroke",IF('Paste Data Here - Export'!BA310="","",IF('Paste Data Here - Export'!CR310="TRUE","",1440*('Paste Data Here - Export'!CP310-'Paste Data Here - Export'!BA310)))))</f>
        <v/>
      </c>
      <c r="R310" s="95" t="str">
        <f>IF('Paste Data Here - Export'!CR310=TRUE,"Not imaged",IF(OR(C310="",'Paste Data Here - Export'!CP310=""),"",1440*('Paste Data Here - Export'!CP310-C310)))</f>
        <v/>
      </c>
      <c r="S310" s="93" t="str">
        <f>IF(R310&lt;60.5,"Yes",IF('Paste Data Here - Export'!C310="","","No"))</f>
        <v/>
      </c>
      <c r="T310" s="93" t="str">
        <f t="shared" si="44"/>
        <v/>
      </c>
      <c r="U310" s="94" t="str">
        <f>IF(OR(C310="",'Paste Data Here - Export'!DF310=""),"",1440*('Paste Data Here - Export'!DF310-C310))</f>
        <v/>
      </c>
      <c r="V310" s="96" t="str">
        <f t="shared" si="53"/>
        <v/>
      </c>
      <c r="W310" s="97" t="str">
        <f>IF(B310="","",IF('Paste Data Here - Export'!KI310=TRUE,"Yes",IF('Paste Data Here - Export'!L310="","No","Yes")))</f>
        <v/>
      </c>
      <c r="X310" s="98" t="str">
        <f>IF(E310="Yes","6 Month Transfer",IF(AND(W310="Yes",'Paste Data Here - Export'!KM310="D"),"No",IF('Patient level info'!W310="Yes","Yes","")))</f>
        <v/>
      </c>
      <c r="Y310" s="91" t="str">
        <f t="shared" si="45"/>
        <v/>
      </c>
      <c r="Z310" s="99" t="str">
        <f>IF('Paste Data Here - Export'!KQ310="","",IF('Paste Data Here - Export'!KO310="","",'Paste Data Here - Export'!KN310-'Paste Data Here - Export'!KQ310))</f>
        <v/>
      </c>
      <c r="AA310" s="91" t="str">
        <f>IF(AND(W310="Yes",'Paste Data Here - Export'!KM310="D",'Paste Data Here - Export'!KO310="Y"),'Paste Data Here - Export'!KN310+'Patient level info'!AA$3,IF(AND(W310="Yes",'Paste Data Here - Export'!KM310="D",Z310&lt;0),'Paste Data Here - Export'!KQ310,IF(AND(W310="Yes",'Paste Data Here - Export'!KM310="D"),'Paste Data Here - Export'!KN310,IF(X310="Yes",'Paste Data Here - Export'!KS310,""))))</f>
        <v/>
      </c>
      <c r="AB310" s="100" t="str">
        <f>IF(W310="No","",IF('Paste Data Here - Export'!HS310="","",IF('Paste Data Here - Export'!KO310="Y",'Patient level info'!AA310-'Paste Data Here - Export'!HS310,'Paste Data Here - Export'!KQ310-'Paste Data Here - Export'!HS310)))</f>
        <v/>
      </c>
      <c r="AC310" s="100" t="str">
        <f>IF(E310="Yes","",IF(BPT!C310="Record transferred to this team",AA310-C310-(1/6),""))</f>
        <v/>
      </c>
      <c r="AD310" s="100" t="str">
        <f t="shared" si="46"/>
        <v/>
      </c>
      <c r="AE310" s="100" t="str">
        <f t="shared" si="54"/>
        <v/>
      </c>
      <c r="AF310" s="101" t="str">
        <f>IF(AE310="","",IF(Y310="Died same day","Died same day as arrival",IF(AB310="","Did not stay on SU",IF('Paste Data Here - Export'!HR310="ICH","ICU/CCU/HDU",IF(AB310&gt;AE310,100,100*AB310/AE310)))))</f>
        <v/>
      </c>
      <c r="AG310" s="82" t="str">
        <f>IF(E310="Yes","6 Month Transfer",IF(W310="No","Not locked to discharge/transfer",IF(AF310="Did not stay on SU","Not achieved as did not stay on SU",IF('Patient level info'!A310="","",IF(AND(A310=B310,M310="Achieved",P310="Achieved",AF310&gt;=90,AF310&lt;&gt;"Died same day as arrival"),"Achieved",IF(AND(A310&lt;&gt;B310,AF310&gt;=90,M310="Achieved",P310="Achieved"),"Not directly admitted by this team, but achieved criteria at previous team, and achieved 90% of stay on SU whilst at this team",IF(AF310="ICU/CCU/HDU","Admitted to ICU/CCU/HDU",IF(AF310="Died same day as arrival",AF310,IF(AND(AF310&lt;90,M310="Not achieved",P310="Not achieved"),"Not achieved as not direct to SU within 4h, not seen by a consultant within 14h, and less than 90% of stay on SU",IF(AND(AF310&lt;90,M310="Not achieved",P310="Achieved"),"Not achieved as not direct to SU within 4h and less than 90% of stay on SU",IF(AND(AF310&lt;90,M310="Achieved",P310="Not achieved"),"Not achieved as not seen by a consultant within 14h and less than 90% of stay on SU",IF(AND(AF310&gt;=90,M310="Not achieved",P310="Not achieved"),"Not achieved as not direct to SU within 4h and not seen by a consultant within 14h",IF(AND(AF310&gt;=90,M310="Achieved",P310="Not achieved"),"Not achieved as not seen by a consultant within 14h",IF(AF310&lt;90,"Not achieved as less than 90% of stay on SU","Not achieved as not direct to SU within 4h"))))))))))))))</f>
        <v/>
      </c>
    </row>
    <row r="311" spans="1:33" ht="15" customHeight="1" x14ac:dyDescent="0.25">
      <c r="A311" s="89" t="str">
        <f>IF('Paste Data Here - Export'!A311="","",'Paste Data Here - Export'!A311)</f>
        <v/>
      </c>
      <c r="B311" s="90" t="str">
        <f>IF('Paste Data Here - Export'!B311="","",'Paste Data Here - Export'!B311)</f>
        <v/>
      </c>
      <c r="C311" s="91" t="str">
        <f>IF('Paste Data Here - Export'!AR311="Y",'Paste Data Here - Export'!AS311,IF('Paste Data Here - Export'!C311="","",'Paste Data Here - Export'!BA311))</f>
        <v/>
      </c>
      <c r="D311" s="103" t="str">
        <f>IF(B311="","",IF('Paste Data Here - Export'!A311 ='Paste Data Here - Export'!B311, "Yes", "No"))</f>
        <v/>
      </c>
      <c r="E311" s="103" t="str">
        <f>IF(A311="","",IF(AND('Paste Data Here - Export'!P311="",'Paste Data Here - Export'!Q311&lt;&gt;""),"Yes","No"))</f>
        <v/>
      </c>
      <c r="F311" s="104" t="str">
        <f>IF('Paste Data Here - Export'!A311='Paste Data Here - Export'!B311,C311,IF(W311="No","",IF(E311="Yes","6 Month Transfer",'Paste Data Here - Export'!HP311)))</f>
        <v/>
      </c>
      <c r="G311" s="92" t="str">
        <f>IF(B311="","",IF(OR('Paste Data Here - Export'!KB311="Y",'Paste Data Here - Export'!GE311="Y"),"Yes","No"))</f>
        <v/>
      </c>
      <c r="H311" s="93" t="str">
        <f t="shared" si="47"/>
        <v/>
      </c>
      <c r="I311" s="93" t="str">
        <f t="shared" si="48"/>
        <v/>
      </c>
      <c r="J311" s="93" t="str">
        <f t="shared" si="49"/>
        <v/>
      </c>
      <c r="K311" s="125" t="str">
        <f>IF(OR(C311="",'Paste Data Here - Export'!BD311=""),"",1440*('Paste Data Here - Export'!BD311-C311))</f>
        <v/>
      </c>
      <c r="L311" s="93" t="str">
        <f t="shared" si="50"/>
        <v/>
      </c>
      <c r="M311" s="93" t="str">
        <f>IF(AND(L311="Yes",'Paste Data Here - Export'!BC311="SU",'Paste Data Here - Export'!EJ311&lt;&gt;"Y"),"Achieved",IF('Paste Data Here - Export'!EJ311="Y","Not applicable",(IF(AND('Patient level info'!L311="No",'Paste Data Here - Export'!BC311="SU"),"Not achieved",IF('Paste Data Here - Export'!BC311="ICH","Not applicable",IF(OR('Paste Data Here - Export'!BC311="O",'Paste Data Here - Export'!BC311="MAC"),"Not achieved",""))))))</f>
        <v/>
      </c>
      <c r="N311" s="142" t="str">
        <f>IF(B311="","",IF(OR('Paste Data Here - Export'!GN311="PERS",'Paste Data Here - Export'!GN311="TELEM"),'Paste Data Here - Export'!GK311,IF('Paste Data Here - Export'!GO311="","Not seen in person",'Paste Data Here - Export'!GO311)))</f>
        <v/>
      </c>
      <c r="O311" s="125" t="str">
        <f t="shared" si="51"/>
        <v/>
      </c>
      <c r="P311" s="126" t="str">
        <f t="shared" si="52"/>
        <v/>
      </c>
      <c r="Q311" s="95" t="str">
        <f>IF('Paste Data Here - Export'!CR311=TRUE, "Not imaged",IF('Paste Data Here - Export'!AR311="Y","Inpatient stroke",IF('Paste Data Here - Export'!BA311="","",IF('Paste Data Here - Export'!CR311="TRUE","",1440*('Paste Data Here - Export'!CP311-'Paste Data Here - Export'!BA311)))))</f>
        <v/>
      </c>
      <c r="R311" s="95" t="str">
        <f>IF('Paste Data Here - Export'!CR311=TRUE,"Not imaged",IF(OR(C311="",'Paste Data Here - Export'!CP311=""),"",1440*('Paste Data Here - Export'!CP311-C311)))</f>
        <v/>
      </c>
      <c r="S311" s="93" t="str">
        <f>IF(R311&lt;60.5,"Yes",IF('Paste Data Here - Export'!C311="","","No"))</f>
        <v/>
      </c>
      <c r="T311" s="93" t="str">
        <f t="shared" si="44"/>
        <v/>
      </c>
      <c r="U311" s="94" t="str">
        <f>IF(OR(C311="",'Paste Data Here - Export'!DF311=""),"",1440*('Paste Data Here - Export'!DF311-C311))</f>
        <v/>
      </c>
      <c r="V311" s="96" t="str">
        <f t="shared" si="53"/>
        <v/>
      </c>
      <c r="W311" s="97" t="str">
        <f>IF(B311="","",IF('Paste Data Here - Export'!KI311=TRUE,"Yes",IF('Paste Data Here - Export'!L311="","No","Yes")))</f>
        <v/>
      </c>
      <c r="X311" s="98" t="str">
        <f>IF(E311="Yes","6 Month Transfer",IF(AND(W311="Yes",'Paste Data Here - Export'!KM311="D"),"No",IF('Patient level info'!W311="Yes","Yes","")))</f>
        <v/>
      </c>
      <c r="Y311" s="91" t="str">
        <f t="shared" si="45"/>
        <v/>
      </c>
      <c r="Z311" s="99" t="str">
        <f>IF('Paste Data Here - Export'!KQ311="","",IF('Paste Data Here - Export'!KO311="","",'Paste Data Here - Export'!KN311-'Paste Data Here - Export'!KQ311))</f>
        <v/>
      </c>
      <c r="AA311" s="91" t="str">
        <f>IF(AND(W311="Yes",'Paste Data Here - Export'!KM311="D",'Paste Data Here - Export'!KO311="Y"),'Paste Data Here - Export'!KN311+'Patient level info'!AA$3,IF(AND(W311="Yes",'Paste Data Here - Export'!KM311="D",Z311&lt;0),'Paste Data Here - Export'!KQ311,IF(AND(W311="Yes",'Paste Data Here - Export'!KM311="D"),'Paste Data Here - Export'!KN311,IF(X311="Yes",'Paste Data Here - Export'!KS311,""))))</f>
        <v/>
      </c>
      <c r="AB311" s="100" t="str">
        <f>IF(W311="No","",IF('Paste Data Here - Export'!HS311="","",IF('Paste Data Here - Export'!KO311="Y",'Patient level info'!AA311-'Paste Data Here - Export'!HS311,'Paste Data Here - Export'!KQ311-'Paste Data Here - Export'!HS311)))</f>
        <v/>
      </c>
      <c r="AC311" s="100" t="str">
        <f>IF(E311="Yes","",IF(BPT!C311="Record transferred to this team",AA311-C311-(1/6),""))</f>
        <v/>
      </c>
      <c r="AD311" s="100" t="str">
        <f t="shared" si="46"/>
        <v/>
      </c>
      <c r="AE311" s="100" t="str">
        <f t="shared" si="54"/>
        <v/>
      </c>
      <c r="AF311" s="101" t="str">
        <f>IF(AE311="","",IF(Y311="Died same day","Died same day as arrival",IF(AB311="","Did not stay on SU",IF('Paste Data Here - Export'!HR311="ICH","ICU/CCU/HDU",IF(AB311&gt;AE311,100,100*AB311/AE311)))))</f>
        <v/>
      </c>
      <c r="AG311" s="82" t="str">
        <f>IF(E311="Yes","6 Month Transfer",IF(W311="No","Not locked to discharge/transfer",IF(AF311="Did not stay on SU","Not achieved as did not stay on SU",IF('Patient level info'!A311="","",IF(AND(A311=B311,M311="Achieved",P311="Achieved",AF311&gt;=90,AF311&lt;&gt;"Died same day as arrival"),"Achieved",IF(AND(A311&lt;&gt;B311,AF311&gt;=90,M311="Achieved",P311="Achieved"),"Not directly admitted by this team, but achieved criteria at previous team, and achieved 90% of stay on SU whilst at this team",IF(AF311="ICU/CCU/HDU","Admitted to ICU/CCU/HDU",IF(AF311="Died same day as arrival",AF311,IF(AND(AF311&lt;90,M311="Not achieved",P311="Not achieved"),"Not achieved as not direct to SU within 4h, not seen by a consultant within 14h, and less than 90% of stay on SU",IF(AND(AF311&lt;90,M311="Not achieved",P311="Achieved"),"Not achieved as not direct to SU within 4h and less than 90% of stay on SU",IF(AND(AF311&lt;90,M311="Achieved",P311="Not achieved"),"Not achieved as not seen by a consultant within 14h and less than 90% of stay on SU",IF(AND(AF311&gt;=90,M311="Not achieved",P311="Not achieved"),"Not achieved as not direct to SU within 4h and not seen by a consultant within 14h",IF(AND(AF311&gt;=90,M311="Achieved",P311="Not achieved"),"Not achieved as not seen by a consultant within 14h",IF(AF311&lt;90,"Not achieved as less than 90% of stay on SU","Not achieved as not direct to SU within 4h"))))))))))))))</f>
        <v/>
      </c>
    </row>
    <row r="312" spans="1:33" ht="15" customHeight="1" x14ac:dyDescent="0.25">
      <c r="A312" s="89" t="str">
        <f>IF('Paste Data Here - Export'!A312="","",'Paste Data Here - Export'!A312)</f>
        <v/>
      </c>
      <c r="B312" s="90" t="str">
        <f>IF('Paste Data Here - Export'!B312="","",'Paste Data Here - Export'!B312)</f>
        <v/>
      </c>
      <c r="C312" s="91" t="str">
        <f>IF('Paste Data Here - Export'!AR312="Y",'Paste Data Here - Export'!AS312,IF('Paste Data Here - Export'!C312="","",'Paste Data Here - Export'!BA312))</f>
        <v/>
      </c>
      <c r="D312" s="103" t="str">
        <f>IF(B312="","",IF('Paste Data Here - Export'!A312 ='Paste Data Here - Export'!B312, "Yes", "No"))</f>
        <v/>
      </c>
      <c r="E312" s="103" t="str">
        <f>IF(A312="","",IF(AND('Paste Data Here - Export'!P312="",'Paste Data Here - Export'!Q312&lt;&gt;""),"Yes","No"))</f>
        <v/>
      </c>
      <c r="F312" s="104" t="str">
        <f>IF('Paste Data Here - Export'!A312='Paste Data Here - Export'!B312,C312,IF(W312="No","",IF(E312="Yes","6 Month Transfer",'Paste Data Here - Export'!HP312)))</f>
        <v/>
      </c>
      <c r="G312" s="92" t="str">
        <f>IF(B312="","",IF(OR('Paste Data Here - Export'!KB312="Y",'Paste Data Here - Export'!GE312="Y"),"Yes","No"))</f>
        <v/>
      </c>
      <c r="H312" s="93" t="str">
        <f t="shared" si="47"/>
        <v/>
      </c>
      <c r="I312" s="93" t="str">
        <f t="shared" si="48"/>
        <v/>
      </c>
      <c r="J312" s="93" t="str">
        <f t="shared" si="49"/>
        <v/>
      </c>
      <c r="K312" s="125" t="str">
        <f>IF(OR(C312="",'Paste Data Here - Export'!BD312=""),"",1440*('Paste Data Here - Export'!BD312-C312))</f>
        <v/>
      </c>
      <c r="L312" s="93" t="str">
        <f t="shared" si="50"/>
        <v/>
      </c>
      <c r="M312" s="93" t="str">
        <f>IF(AND(L312="Yes",'Paste Data Here - Export'!BC312="SU",'Paste Data Here - Export'!EJ312&lt;&gt;"Y"),"Achieved",IF('Paste Data Here - Export'!EJ312="Y","Not applicable",(IF(AND('Patient level info'!L312="No",'Paste Data Here - Export'!BC312="SU"),"Not achieved",IF('Paste Data Here - Export'!BC312="ICH","Not applicable",IF(OR('Paste Data Here - Export'!BC312="O",'Paste Data Here - Export'!BC312="MAC"),"Not achieved",""))))))</f>
        <v/>
      </c>
      <c r="N312" s="142" t="str">
        <f>IF(B312="","",IF(OR('Paste Data Here - Export'!GN312="PERS",'Paste Data Here - Export'!GN312="TELEM"),'Paste Data Here - Export'!GK312,IF('Paste Data Here - Export'!GO312="","Not seen in person",'Paste Data Here - Export'!GO312)))</f>
        <v/>
      </c>
      <c r="O312" s="125" t="str">
        <f t="shared" si="51"/>
        <v/>
      </c>
      <c r="P312" s="126" t="str">
        <f t="shared" si="52"/>
        <v/>
      </c>
      <c r="Q312" s="95" t="str">
        <f>IF('Paste Data Here - Export'!CR312=TRUE, "Not imaged",IF('Paste Data Here - Export'!AR312="Y","Inpatient stroke",IF('Paste Data Here - Export'!BA312="","",IF('Paste Data Here - Export'!CR312="TRUE","",1440*('Paste Data Here - Export'!CP312-'Paste Data Here - Export'!BA312)))))</f>
        <v/>
      </c>
      <c r="R312" s="95" t="str">
        <f>IF('Paste Data Here - Export'!CR312=TRUE,"Not imaged",IF(OR(C312="",'Paste Data Here - Export'!CP312=""),"",1440*('Paste Data Here - Export'!CP312-C312)))</f>
        <v/>
      </c>
      <c r="S312" s="93" t="str">
        <f>IF(R312&lt;60.5,"Yes",IF('Paste Data Here - Export'!C312="","","No"))</f>
        <v/>
      </c>
      <c r="T312" s="93" t="str">
        <f t="shared" si="44"/>
        <v/>
      </c>
      <c r="U312" s="94" t="str">
        <f>IF(OR(C312="",'Paste Data Here - Export'!DF312=""),"",1440*('Paste Data Here - Export'!DF312-C312))</f>
        <v/>
      </c>
      <c r="V312" s="96" t="str">
        <f t="shared" si="53"/>
        <v/>
      </c>
      <c r="W312" s="97" t="str">
        <f>IF(B312="","",IF('Paste Data Here - Export'!KI312=TRUE,"Yes",IF('Paste Data Here - Export'!L312="","No","Yes")))</f>
        <v/>
      </c>
      <c r="X312" s="98" t="str">
        <f>IF(E312="Yes","6 Month Transfer",IF(AND(W312="Yes",'Paste Data Here - Export'!KM312="D"),"No",IF('Patient level info'!W312="Yes","Yes","")))</f>
        <v/>
      </c>
      <c r="Y312" s="91" t="str">
        <f t="shared" si="45"/>
        <v/>
      </c>
      <c r="Z312" s="99" t="str">
        <f>IF('Paste Data Here - Export'!KQ312="","",IF('Paste Data Here - Export'!KO312="","",'Paste Data Here - Export'!KN312-'Paste Data Here - Export'!KQ312))</f>
        <v/>
      </c>
      <c r="AA312" s="91" t="str">
        <f>IF(AND(W312="Yes",'Paste Data Here - Export'!KM312="D",'Paste Data Here - Export'!KO312="Y"),'Paste Data Here - Export'!KN312+'Patient level info'!AA$3,IF(AND(W312="Yes",'Paste Data Here - Export'!KM312="D",Z312&lt;0),'Paste Data Here - Export'!KQ312,IF(AND(W312="Yes",'Paste Data Here - Export'!KM312="D"),'Paste Data Here - Export'!KN312,IF(X312="Yes",'Paste Data Here - Export'!KS312,""))))</f>
        <v/>
      </c>
      <c r="AB312" s="100" t="str">
        <f>IF(W312="No","",IF('Paste Data Here - Export'!HS312="","",IF('Paste Data Here - Export'!KO312="Y",'Patient level info'!AA312-'Paste Data Here - Export'!HS312,'Paste Data Here - Export'!KQ312-'Paste Data Here - Export'!HS312)))</f>
        <v/>
      </c>
      <c r="AC312" s="100" t="str">
        <f>IF(E312="Yes","",IF(BPT!C312="Record transferred to this team",AA312-C312-(1/6),""))</f>
        <v/>
      </c>
      <c r="AD312" s="100" t="str">
        <f t="shared" si="46"/>
        <v/>
      </c>
      <c r="AE312" s="100" t="str">
        <f t="shared" si="54"/>
        <v/>
      </c>
      <c r="AF312" s="101" t="str">
        <f>IF(AE312="","",IF(Y312="Died same day","Died same day as arrival",IF(AB312="","Did not stay on SU",IF('Paste Data Here - Export'!HR312="ICH","ICU/CCU/HDU",IF(AB312&gt;AE312,100,100*AB312/AE312)))))</f>
        <v/>
      </c>
      <c r="AG312" s="82" t="str">
        <f>IF(E312="Yes","6 Month Transfer",IF(W312="No","Not locked to discharge/transfer",IF(AF312="Did not stay on SU","Not achieved as did not stay on SU",IF('Patient level info'!A312="","",IF(AND(A312=B312,M312="Achieved",P312="Achieved",AF312&gt;=90,AF312&lt;&gt;"Died same day as arrival"),"Achieved",IF(AND(A312&lt;&gt;B312,AF312&gt;=90,M312="Achieved",P312="Achieved"),"Not directly admitted by this team, but achieved criteria at previous team, and achieved 90% of stay on SU whilst at this team",IF(AF312="ICU/CCU/HDU","Admitted to ICU/CCU/HDU",IF(AF312="Died same day as arrival",AF312,IF(AND(AF312&lt;90,M312="Not achieved",P312="Not achieved"),"Not achieved as not direct to SU within 4h, not seen by a consultant within 14h, and less than 90% of stay on SU",IF(AND(AF312&lt;90,M312="Not achieved",P312="Achieved"),"Not achieved as not direct to SU within 4h and less than 90% of stay on SU",IF(AND(AF312&lt;90,M312="Achieved",P312="Not achieved"),"Not achieved as not seen by a consultant within 14h and less than 90% of stay on SU",IF(AND(AF312&gt;=90,M312="Not achieved",P312="Not achieved"),"Not achieved as not direct to SU within 4h and not seen by a consultant within 14h",IF(AND(AF312&gt;=90,M312="Achieved",P312="Not achieved"),"Not achieved as not seen by a consultant within 14h",IF(AF312&lt;90,"Not achieved as less than 90% of stay on SU","Not achieved as not direct to SU within 4h"))))))))))))))</f>
        <v/>
      </c>
    </row>
    <row r="313" spans="1:33" ht="15" customHeight="1" x14ac:dyDescent="0.25">
      <c r="A313" s="89" t="str">
        <f>IF('Paste Data Here - Export'!A313="","",'Paste Data Here - Export'!A313)</f>
        <v/>
      </c>
      <c r="B313" s="90" t="str">
        <f>IF('Paste Data Here - Export'!B313="","",'Paste Data Here - Export'!B313)</f>
        <v/>
      </c>
      <c r="C313" s="91" t="str">
        <f>IF('Paste Data Here - Export'!AR313="Y",'Paste Data Here - Export'!AS313,IF('Paste Data Here - Export'!C313="","",'Paste Data Here - Export'!BA313))</f>
        <v/>
      </c>
      <c r="D313" s="103" t="str">
        <f>IF(B313="","",IF('Paste Data Here - Export'!A313 ='Paste Data Here - Export'!B313, "Yes", "No"))</f>
        <v/>
      </c>
      <c r="E313" s="103" t="str">
        <f>IF(A313="","",IF(AND('Paste Data Here - Export'!P313="",'Paste Data Here - Export'!Q313&lt;&gt;""),"Yes","No"))</f>
        <v/>
      </c>
      <c r="F313" s="104" t="str">
        <f>IF('Paste Data Here - Export'!A313='Paste Data Here - Export'!B313,C313,IF(W313="No","",IF(E313="Yes","6 Month Transfer",'Paste Data Here - Export'!HP313)))</f>
        <v/>
      </c>
      <c r="G313" s="92" t="str">
        <f>IF(B313="","",IF(OR('Paste Data Here - Export'!KB313="Y",'Paste Data Here - Export'!GE313="Y"),"Yes","No"))</f>
        <v/>
      </c>
      <c r="H313" s="93" t="str">
        <f t="shared" si="47"/>
        <v/>
      </c>
      <c r="I313" s="93" t="str">
        <f t="shared" si="48"/>
        <v/>
      </c>
      <c r="J313" s="93" t="str">
        <f t="shared" si="49"/>
        <v/>
      </c>
      <c r="K313" s="125" t="str">
        <f>IF(OR(C313="",'Paste Data Here - Export'!BD313=""),"",1440*('Paste Data Here - Export'!BD313-C313))</f>
        <v/>
      </c>
      <c r="L313" s="93" t="str">
        <f t="shared" si="50"/>
        <v/>
      </c>
      <c r="M313" s="93" t="str">
        <f>IF(AND(L313="Yes",'Paste Data Here - Export'!BC313="SU",'Paste Data Here - Export'!EJ313&lt;&gt;"Y"),"Achieved",IF('Paste Data Here - Export'!EJ313="Y","Not applicable",(IF(AND('Patient level info'!L313="No",'Paste Data Here - Export'!BC313="SU"),"Not achieved",IF('Paste Data Here - Export'!BC313="ICH","Not applicable",IF(OR('Paste Data Here - Export'!BC313="O",'Paste Data Here - Export'!BC313="MAC"),"Not achieved",""))))))</f>
        <v/>
      </c>
      <c r="N313" s="142" t="str">
        <f>IF(B313="","",IF(OR('Paste Data Here - Export'!GN313="PERS",'Paste Data Here - Export'!GN313="TELEM"),'Paste Data Here - Export'!GK313,IF('Paste Data Here - Export'!GO313="","Not seen in person",'Paste Data Here - Export'!GO313)))</f>
        <v/>
      </c>
      <c r="O313" s="125" t="str">
        <f t="shared" si="51"/>
        <v/>
      </c>
      <c r="P313" s="126" t="str">
        <f t="shared" si="52"/>
        <v/>
      </c>
      <c r="Q313" s="95" t="str">
        <f>IF('Paste Data Here - Export'!CR313=TRUE, "Not imaged",IF('Paste Data Here - Export'!AR313="Y","Inpatient stroke",IF('Paste Data Here - Export'!BA313="","",IF('Paste Data Here - Export'!CR313="TRUE","",1440*('Paste Data Here - Export'!CP313-'Paste Data Here - Export'!BA313)))))</f>
        <v/>
      </c>
      <c r="R313" s="95" t="str">
        <f>IF('Paste Data Here - Export'!CR313=TRUE,"Not imaged",IF(OR(C313="",'Paste Data Here - Export'!CP313=""),"",1440*('Paste Data Here - Export'!CP313-C313)))</f>
        <v/>
      </c>
      <c r="S313" s="93" t="str">
        <f>IF(R313&lt;60.5,"Yes",IF('Paste Data Here - Export'!C313="","","No"))</f>
        <v/>
      </c>
      <c r="T313" s="93" t="str">
        <f t="shared" si="44"/>
        <v/>
      </c>
      <c r="U313" s="94" t="str">
        <f>IF(OR(C313="",'Paste Data Here - Export'!DF313=""),"",1440*('Paste Data Here - Export'!DF313-C313))</f>
        <v/>
      </c>
      <c r="V313" s="96" t="str">
        <f t="shared" si="53"/>
        <v/>
      </c>
      <c r="W313" s="97" t="str">
        <f>IF(B313="","",IF('Paste Data Here - Export'!KI313=TRUE,"Yes",IF('Paste Data Here - Export'!L313="","No","Yes")))</f>
        <v/>
      </c>
      <c r="X313" s="98" t="str">
        <f>IF(E313="Yes","6 Month Transfer",IF(AND(W313="Yes",'Paste Data Here - Export'!KM313="D"),"No",IF('Patient level info'!W313="Yes","Yes","")))</f>
        <v/>
      </c>
      <c r="Y313" s="91" t="str">
        <f t="shared" si="45"/>
        <v/>
      </c>
      <c r="Z313" s="99" t="str">
        <f>IF('Paste Data Here - Export'!KQ313="","",IF('Paste Data Here - Export'!KO313="","",'Paste Data Here - Export'!KN313-'Paste Data Here - Export'!KQ313))</f>
        <v/>
      </c>
      <c r="AA313" s="91" t="str">
        <f>IF(AND(W313="Yes",'Paste Data Here - Export'!KM313="D",'Paste Data Here - Export'!KO313="Y"),'Paste Data Here - Export'!KN313+'Patient level info'!AA$3,IF(AND(W313="Yes",'Paste Data Here - Export'!KM313="D",Z313&lt;0),'Paste Data Here - Export'!KQ313,IF(AND(W313="Yes",'Paste Data Here - Export'!KM313="D"),'Paste Data Here - Export'!KN313,IF(X313="Yes",'Paste Data Here - Export'!KS313,""))))</f>
        <v/>
      </c>
      <c r="AB313" s="100" t="str">
        <f>IF(W313="No","",IF('Paste Data Here - Export'!HS313="","",IF('Paste Data Here - Export'!KO313="Y",'Patient level info'!AA313-'Paste Data Here - Export'!HS313,'Paste Data Here - Export'!KQ313-'Paste Data Here - Export'!HS313)))</f>
        <v/>
      </c>
      <c r="AC313" s="100" t="str">
        <f>IF(E313="Yes","",IF(BPT!C313="Record transferred to this team",AA313-C313-(1/6),""))</f>
        <v/>
      </c>
      <c r="AD313" s="100" t="str">
        <f t="shared" si="46"/>
        <v/>
      </c>
      <c r="AE313" s="100" t="str">
        <f t="shared" si="54"/>
        <v/>
      </c>
      <c r="AF313" s="101" t="str">
        <f>IF(AE313="","",IF(Y313="Died same day","Died same day as arrival",IF(AB313="","Did not stay on SU",IF('Paste Data Here - Export'!HR313="ICH","ICU/CCU/HDU",IF(AB313&gt;AE313,100,100*AB313/AE313)))))</f>
        <v/>
      </c>
      <c r="AG313" s="82" t="str">
        <f>IF(E313="Yes","6 Month Transfer",IF(W313="No","Not locked to discharge/transfer",IF(AF313="Did not stay on SU","Not achieved as did not stay on SU",IF('Patient level info'!A313="","",IF(AND(A313=B313,M313="Achieved",P313="Achieved",AF313&gt;=90,AF313&lt;&gt;"Died same day as arrival"),"Achieved",IF(AND(A313&lt;&gt;B313,AF313&gt;=90,M313="Achieved",P313="Achieved"),"Not directly admitted by this team, but achieved criteria at previous team, and achieved 90% of stay on SU whilst at this team",IF(AF313="ICU/CCU/HDU","Admitted to ICU/CCU/HDU",IF(AF313="Died same day as arrival",AF313,IF(AND(AF313&lt;90,M313="Not achieved",P313="Not achieved"),"Not achieved as not direct to SU within 4h, not seen by a consultant within 14h, and less than 90% of stay on SU",IF(AND(AF313&lt;90,M313="Not achieved",P313="Achieved"),"Not achieved as not direct to SU within 4h and less than 90% of stay on SU",IF(AND(AF313&lt;90,M313="Achieved",P313="Not achieved"),"Not achieved as not seen by a consultant within 14h and less than 90% of stay on SU",IF(AND(AF313&gt;=90,M313="Not achieved",P313="Not achieved"),"Not achieved as not direct to SU within 4h and not seen by a consultant within 14h",IF(AND(AF313&gt;=90,M313="Achieved",P313="Not achieved"),"Not achieved as not seen by a consultant within 14h",IF(AF313&lt;90,"Not achieved as less than 90% of stay on SU","Not achieved as not direct to SU within 4h"))))))))))))))</f>
        <v/>
      </c>
    </row>
    <row r="314" spans="1:33" ht="15" customHeight="1" x14ac:dyDescent="0.25">
      <c r="A314" s="89" t="str">
        <f>IF('Paste Data Here - Export'!A314="","",'Paste Data Here - Export'!A314)</f>
        <v/>
      </c>
      <c r="B314" s="90" t="str">
        <f>IF('Paste Data Here - Export'!B314="","",'Paste Data Here - Export'!B314)</f>
        <v/>
      </c>
      <c r="C314" s="91" t="str">
        <f>IF('Paste Data Here - Export'!AR314="Y",'Paste Data Here - Export'!AS314,IF('Paste Data Here - Export'!C314="","",'Paste Data Here - Export'!BA314))</f>
        <v/>
      </c>
      <c r="D314" s="103" t="str">
        <f>IF(B314="","",IF('Paste Data Here - Export'!A314 ='Paste Data Here - Export'!B314, "Yes", "No"))</f>
        <v/>
      </c>
      <c r="E314" s="103" t="str">
        <f>IF(A314="","",IF(AND('Paste Data Here - Export'!P314="",'Paste Data Here - Export'!Q314&lt;&gt;""),"Yes","No"))</f>
        <v/>
      </c>
      <c r="F314" s="104" t="str">
        <f>IF('Paste Data Here - Export'!A314='Paste Data Here - Export'!B314,C314,IF(W314="No","",IF(E314="Yes","6 Month Transfer",'Paste Data Here - Export'!HP314)))</f>
        <v/>
      </c>
      <c r="G314" s="92" t="str">
        <f>IF(B314="","",IF(OR('Paste Data Here - Export'!KB314="Y",'Paste Data Here - Export'!GE314="Y"),"Yes","No"))</f>
        <v/>
      </c>
      <c r="H314" s="93" t="str">
        <f t="shared" si="47"/>
        <v/>
      </c>
      <c r="I314" s="93" t="str">
        <f t="shared" si="48"/>
        <v/>
      </c>
      <c r="J314" s="93" t="str">
        <f t="shared" si="49"/>
        <v/>
      </c>
      <c r="K314" s="125" t="str">
        <f>IF(OR(C314="",'Paste Data Here - Export'!BD314=""),"",1440*('Paste Data Here - Export'!BD314-C314))</f>
        <v/>
      </c>
      <c r="L314" s="93" t="str">
        <f t="shared" si="50"/>
        <v/>
      </c>
      <c r="M314" s="93" t="str">
        <f>IF(AND(L314="Yes",'Paste Data Here - Export'!BC314="SU",'Paste Data Here - Export'!EJ314&lt;&gt;"Y"),"Achieved",IF('Paste Data Here - Export'!EJ314="Y","Not applicable",(IF(AND('Patient level info'!L314="No",'Paste Data Here - Export'!BC314="SU"),"Not achieved",IF('Paste Data Here - Export'!BC314="ICH","Not applicable",IF(OR('Paste Data Here - Export'!BC314="O",'Paste Data Here - Export'!BC314="MAC"),"Not achieved",""))))))</f>
        <v/>
      </c>
      <c r="N314" s="142" t="str">
        <f>IF(B314="","",IF(OR('Paste Data Here - Export'!GN314="PERS",'Paste Data Here - Export'!GN314="TELEM"),'Paste Data Here - Export'!GK314,IF('Paste Data Here - Export'!GO314="","Not seen in person",'Paste Data Here - Export'!GO314)))</f>
        <v/>
      </c>
      <c r="O314" s="125" t="str">
        <f t="shared" si="51"/>
        <v/>
      </c>
      <c r="P314" s="126" t="str">
        <f t="shared" si="52"/>
        <v/>
      </c>
      <c r="Q314" s="95" t="str">
        <f>IF('Paste Data Here - Export'!CR314=TRUE, "Not imaged",IF('Paste Data Here - Export'!AR314="Y","Inpatient stroke",IF('Paste Data Here - Export'!BA314="","",IF('Paste Data Here - Export'!CR314="TRUE","",1440*('Paste Data Here - Export'!CP314-'Paste Data Here - Export'!BA314)))))</f>
        <v/>
      </c>
      <c r="R314" s="95" t="str">
        <f>IF('Paste Data Here - Export'!CR314=TRUE,"Not imaged",IF(OR(C314="",'Paste Data Here - Export'!CP314=""),"",1440*('Paste Data Here - Export'!CP314-C314)))</f>
        <v/>
      </c>
      <c r="S314" s="93" t="str">
        <f>IF(R314&lt;60.5,"Yes",IF('Paste Data Here - Export'!C314="","","No"))</f>
        <v/>
      </c>
      <c r="T314" s="93" t="str">
        <f t="shared" si="44"/>
        <v/>
      </c>
      <c r="U314" s="94" t="str">
        <f>IF(OR(C314="",'Paste Data Here - Export'!DF314=""),"",1440*('Paste Data Here - Export'!DF314-C314))</f>
        <v/>
      </c>
      <c r="V314" s="96" t="str">
        <f t="shared" si="53"/>
        <v/>
      </c>
      <c r="W314" s="97" t="str">
        <f>IF(B314="","",IF('Paste Data Here - Export'!KI314=TRUE,"Yes",IF('Paste Data Here - Export'!L314="","No","Yes")))</f>
        <v/>
      </c>
      <c r="X314" s="98" t="str">
        <f>IF(E314="Yes","6 Month Transfer",IF(AND(W314="Yes",'Paste Data Here - Export'!KM314="D"),"No",IF('Patient level info'!W314="Yes","Yes","")))</f>
        <v/>
      </c>
      <c r="Y314" s="91" t="str">
        <f t="shared" si="45"/>
        <v/>
      </c>
      <c r="Z314" s="99" t="str">
        <f>IF('Paste Data Here - Export'!KQ314="","",IF('Paste Data Here - Export'!KO314="","",'Paste Data Here - Export'!KN314-'Paste Data Here - Export'!KQ314))</f>
        <v/>
      </c>
      <c r="AA314" s="91" t="str">
        <f>IF(AND(W314="Yes",'Paste Data Here - Export'!KM314="D",'Paste Data Here - Export'!KO314="Y"),'Paste Data Here - Export'!KN314+'Patient level info'!AA$3,IF(AND(W314="Yes",'Paste Data Here - Export'!KM314="D",Z314&lt;0),'Paste Data Here - Export'!KQ314,IF(AND(W314="Yes",'Paste Data Here - Export'!KM314="D"),'Paste Data Here - Export'!KN314,IF(X314="Yes",'Paste Data Here - Export'!KS314,""))))</f>
        <v/>
      </c>
      <c r="AB314" s="100" t="str">
        <f>IF(W314="No","",IF('Paste Data Here - Export'!HS314="","",IF('Paste Data Here - Export'!KO314="Y",'Patient level info'!AA314-'Paste Data Here - Export'!HS314,'Paste Data Here - Export'!KQ314-'Paste Data Here - Export'!HS314)))</f>
        <v/>
      </c>
      <c r="AC314" s="100" t="str">
        <f>IF(E314="Yes","",IF(BPT!C314="Record transferred to this team",AA314-C314-(1/6),""))</f>
        <v/>
      </c>
      <c r="AD314" s="100" t="str">
        <f t="shared" si="46"/>
        <v/>
      </c>
      <c r="AE314" s="100" t="str">
        <f t="shared" si="54"/>
        <v/>
      </c>
      <c r="AF314" s="101" t="str">
        <f>IF(AE314="","",IF(Y314="Died same day","Died same day as arrival",IF(AB314="","Did not stay on SU",IF('Paste Data Here - Export'!HR314="ICH","ICU/CCU/HDU",IF(AB314&gt;AE314,100,100*AB314/AE314)))))</f>
        <v/>
      </c>
      <c r="AG314" s="82" t="str">
        <f>IF(E314="Yes","6 Month Transfer",IF(W314="No","Not locked to discharge/transfer",IF(AF314="Did not stay on SU","Not achieved as did not stay on SU",IF('Patient level info'!A314="","",IF(AND(A314=B314,M314="Achieved",P314="Achieved",AF314&gt;=90,AF314&lt;&gt;"Died same day as arrival"),"Achieved",IF(AND(A314&lt;&gt;B314,AF314&gt;=90,M314="Achieved",P314="Achieved"),"Not directly admitted by this team, but achieved criteria at previous team, and achieved 90% of stay on SU whilst at this team",IF(AF314="ICU/CCU/HDU","Admitted to ICU/CCU/HDU",IF(AF314="Died same day as arrival",AF314,IF(AND(AF314&lt;90,M314="Not achieved",P314="Not achieved"),"Not achieved as not direct to SU within 4h, not seen by a consultant within 14h, and less than 90% of stay on SU",IF(AND(AF314&lt;90,M314="Not achieved",P314="Achieved"),"Not achieved as not direct to SU within 4h and less than 90% of stay on SU",IF(AND(AF314&lt;90,M314="Achieved",P314="Not achieved"),"Not achieved as not seen by a consultant within 14h and less than 90% of stay on SU",IF(AND(AF314&gt;=90,M314="Not achieved",P314="Not achieved"),"Not achieved as not direct to SU within 4h and not seen by a consultant within 14h",IF(AND(AF314&gt;=90,M314="Achieved",P314="Not achieved"),"Not achieved as not seen by a consultant within 14h",IF(AF314&lt;90,"Not achieved as less than 90% of stay on SU","Not achieved as not direct to SU within 4h"))))))))))))))</f>
        <v/>
      </c>
    </row>
    <row r="315" spans="1:33" ht="15" customHeight="1" x14ac:dyDescent="0.25">
      <c r="A315" s="89" t="str">
        <f>IF('Paste Data Here - Export'!A315="","",'Paste Data Here - Export'!A315)</f>
        <v/>
      </c>
      <c r="B315" s="90" t="str">
        <f>IF('Paste Data Here - Export'!B315="","",'Paste Data Here - Export'!B315)</f>
        <v/>
      </c>
      <c r="C315" s="91" t="str">
        <f>IF('Paste Data Here - Export'!AR315="Y",'Paste Data Here - Export'!AS315,IF('Paste Data Here - Export'!C315="","",'Paste Data Here - Export'!BA315))</f>
        <v/>
      </c>
      <c r="D315" s="103" t="str">
        <f>IF(B315="","",IF('Paste Data Here - Export'!A315 ='Paste Data Here - Export'!B315, "Yes", "No"))</f>
        <v/>
      </c>
      <c r="E315" s="103" t="str">
        <f>IF(A315="","",IF(AND('Paste Data Here - Export'!P315="",'Paste Data Here - Export'!Q315&lt;&gt;""),"Yes","No"))</f>
        <v/>
      </c>
      <c r="F315" s="104" t="str">
        <f>IF('Paste Data Here - Export'!A315='Paste Data Here - Export'!B315,C315,IF(W315="No","",IF(E315="Yes","6 Month Transfer",'Paste Data Here - Export'!HP315)))</f>
        <v/>
      </c>
      <c r="G315" s="92" t="str">
        <f>IF(B315="","",IF(OR('Paste Data Here - Export'!KB315="Y",'Paste Data Here - Export'!GE315="Y"),"Yes","No"))</f>
        <v/>
      </c>
      <c r="H315" s="93" t="str">
        <f t="shared" si="47"/>
        <v/>
      </c>
      <c r="I315" s="93" t="str">
        <f t="shared" si="48"/>
        <v/>
      </c>
      <c r="J315" s="93" t="str">
        <f t="shared" si="49"/>
        <v/>
      </c>
      <c r="K315" s="125" t="str">
        <f>IF(OR(C315="",'Paste Data Here - Export'!BD315=""),"",1440*('Paste Data Here - Export'!BD315-C315))</f>
        <v/>
      </c>
      <c r="L315" s="93" t="str">
        <f t="shared" si="50"/>
        <v/>
      </c>
      <c r="M315" s="93" t="str">
        <f>IF(AND(L315="Yes",'Paste Data Here - Export'!BC315="SU",'Paste Data Here - Export'!EJ315&lt;&gt;"Y"),"Achieved",IF('Paste Data Here - Export'!EJ315="Y","Not applicable",(IF(AND('Patient level info'!L315="No",'Paste Data Here - Export'!BC315="SU"),"Not achieved",IF('Paste Data Here - Export'!BC315="ICH","Not applicable",IF(OR('Paste Data Here - Export'!BC315="O",'Paste Data Here - Export'!BC315="MAC"),"Not achieved",""))))))</f>
        <v/>
      </c>
      <c r="N315" s="142" t="str">
        <f>IF(B315="","",IF(OR('Paste Data Here - Export'!GN315="PERS",'Paste Data Here - Export'!GN315="TELEM"),'Paste Data Here - Export'!GK315,IF('Paste Data Here - Export'!GO315="","Not seen in person",'Paste Data Here - Export'!GO315)))</f>
        <v/>
      </c>
      <c r="O315" s="125" t="str">
        <f t="shared" si="51"/>
        <v/>
      </c>
      <c r="P315" s="126" t="str">
        <f t="shared" si="52"/>
        <v/>
      </c>
      <c r="Q315" s="95" t="str">
        <f>IF('Paste Data Here - Export'!CR315=TRUE, "Not imaged",IF('Paste Data Here - Export'!AR315="Y","Inpatient stroke",IF('Paste Data Here - Export'!BA315="","",IF('Paste Data Here - Export'!CR315="TRUE","",1440*('Paste Data Here - Export'!CP315-'Paste Data Here - Export'!BA315)))))</f>
        <v/>
      </c>
      <c r="R315" s="95" t="str">
        <f>IF('Paste Data Here - Export'!CR315=TRUE,"Not imaged",IF(OR(C315="",'Paste Data Here - Export'!CP315=""),"",1440*('Paste Data Here - Export'!CP315-C315)))</f>
        <v/>
      </c>
      <c r="S315" s="93" t="str">
        <f>IF(R315&lt;60.5,"Yes",IF('Paste Data Here - Export'!C315="","","No"))</f>
        <v/>
      </c>
      <c r="T315" s="93" t="str">
        <f t="shared" si="44"/>
        <v/>
      </c>
      <c r="U315" s="94" t="str">
        <f>IF(OR(C315="",'Paste Data Here - Export'!DF315=""),"",1440*('Paste Data Here - Export'!DF315-C315))</f>
        <v/>
      </c>
      <c r="V315" s="96" t="str">
        <f t="shared" si="53"/>
        <v/>
      </c>
      <c r="W315" s="97" t="str">
        <f>IF(B315="","",IF('Paste Data Here - Export'!KI315=TRUE,"Yes",IF('Paste Data Here - Export'!L315="","No","Yes")))</f>
        <v/>
      </c>
      <c r="X315" s="98" t="str">
        <f>IF(E315="Yes","6 Month Transfer",IF(AND(W315="Yes",'Paste Data Here - Export'!KM315="D"),"No",IF('Patient level info'!W315="Yes","Yes","")))</f>
        <v/>
      </c>
      <c r="Y315" s="91" t="str">
        <f t="shared" si="45"/>
        <v/>
      </c>
      <c r="Z315" s="99" t="str">
        <f>IF('Paste Data Here - Export'!KQ315="","",IF('Paste Data Here - Export'!KO315="","",'Paste Data Here - Export'!KN315-'Paste Data Here - Export'!KQ315))</f>
        <v/>
      </c>
      <c r="AA315" s="91" t="str">
        <f>IF(AND(W315="Yes",'Paste Data Here - Export'!KM315="D",'Paste Data Here - Export'!KO315="Y"),'Paste Data Here - Export'!KN315+'Patient level info'!AA$3,IF(AND(W315="Yes",'Paste Data Here - Export'!KM315="D",Z315&lt;0),'Paste Data Here - Export'!KQ315,IF(AND(W315="Yes",'Paste Data Here - Export'!KM315="D"),'Paste Data Here - Export'!KN315,IF(X315="Yes",'Paste Data Here - Export'!KS315,""))))</f>
        <v/>
      </c>
      <c r="AB315" s="100" t="str">
        <f>IF(W315="No","",IF('Paste Data Here - Export'!HS315="","",IF('Paste Data Here - Export'!KO315="Y",'Patient level info'!AA315-'Paste Data Here - Export'!HS315,'Paste Data Here - Export'!KQ315-'Paste Data Here - Export'!HS315)))</f>
        <v/>
      </c>
      <c r="AC315" s="100" t="str">
        <f>IF(E315="Yes","",IF(BPT!C315="Record transferred to this team",AA315-C315-(1/6),""))</f>
        <v/>
      </c>
      <c r="AD315" s="100" t="str">
        <f t="shared" si="46"/>
        <v/>
      </c>
      <c r="AE315" s="100" t="str">
        <f t="shared" si="54"/>
        <v/>
      </c>
      <c r="AF315" s="101" t="str">
        <f>IF(AE315="","",IF(Y315="Died same day","Died same day as arrival",IF(AB315="","Did not stay on SU",IF('Paste Data Here - Export'!HR315="ICH","ICU/CCU/HDU",IF(AB315&gt;AE315,100,100*AB315/AE315)))))</f>
        <v/>
      </c>
      <c r="AG315" s="82" t="str">
        <f>IF(E315="Yes","6 Month Transfer",IF(W315="No","Not locked to discharge/transfer",IF(AF315="Did not stay on SU","Not achieved as did not stay on SU",IF('Patient level info'!A315="","",IF(AND(A315=B315,M315="Achieved",P315="Achieved",AF315&gt;=90,AF315&lt;&gt;"Died same day as arrival"),"Achieved",IF(AND(A315&lt;&gt;B315,AF315&gt;=90,M315="Achieved",P315="Achieved"),"Not directly admitted by this team, but achieved criteria at previous team, and achieved 90% of stay on SU whilst at this team",IF(AF315="ICU/CCU/HDU","Admitted to ICU/CCU/HDU",IF(AF315="Died same day as arrival",AF315,IF(AND(AF315&lt;90,M315="Not achieved",P315="Not achieved"),"Not achieved as not direct to SU within 4h, not seen by a consultant within 14h, and less than 90% of stay on SU",IF(AND(AF315&lt;90,M315="Not achieved",P315="Achieved"),"Not achieved as not direct to SU within 4h and less than 90% of stay on SU",IF(AND(AF315&lt;90,M315="Achieved",P315="Not achieved"),"Not achieved as not seen by a consultant within 14h and less than 90% of stay on SU",IF(AND(AF315&gt;=90,M315="Not achieved",P315="Not achieved"),"Not achieved as not direct to SU within 4h and not seen by a consultant within 14h",IF(AND(AF315&gt;=90,M315="Achieved",P315="Not achieved"),"Not achieved as not seen by a consultant within 14h",IF(AF315&lt;90,"Not achieved as less than 90% of stay on SU","Not achieved as not direct to SU within 4h"))))))))))))))</f>
        <v/>
      </c>
    </row>
    <row r="316" spans="1:33" ht="15" customHeight="1" x14ac:dyDescent="0.25">
      <c r="A316" s="89" t="str">
        <f>IF('Paste Data Here - Export'!A316="","",'Paste Data Here - Export'!A316)</f>
        <v/>
      </c>
      <c r="B316" s="90" t="str">
        <f>IF('Paste Data Here - Export'!B316="","",'Paste Data Here - Export'!B316)</f>
        <v/>
      </c>
      <c r="C316" s="91" t="str">
        <f>IF('Paste Data Here - Export'!AR316="Y",'Paste Data Here - Export'!AS316,IF('Paste Data Here - Export'!C316="","",'Paste Data Here - Export'!BA316))</f>
        <v/>
      </c>
      <c r="D316" s="103" t="str">
        <f>IF(B316="","",IF('Paste Data Here - Export'!A316 ='Paste Data Here - Export'!B316, "Yes", "No"))</f>
        <v/>
      </c>
      <c r="E316" s="103" t="str">
        <f>IF(A316="","",IF(AND('Paste Data Here - Export'!P316="",'Paste Data Here - Export'!Q316&lt;&gt;""),"Yes","No"))</f>
        <v/>
      </c>
      <c r="F316" s="104" t="str">
        <f>IF('Paste Data Here - Export'!A316='Paste Data Here - Export'!B316,C316,IF(W316="No","",IF(E316="Yes","6 Month Transfer",'Paste Data Here - Export'!HP316)))</f>
        <v/>
      </c>
      <c r="G316" s="92" t="str">
        <f>IF(B316="","",IF(OR('Paste Data Here - Export'!KB316="Y",'Paste Data Here - Export'!GE316="Y"),"Yes","No"))</f>
        <v/>
      </c>
      <c r="H316" s="93" t="str">
        <f t="shared" si="47"/>
        <v/>
      </c>
      <c r="I316" s="93" t="str">
        <f t="shared" si="48"/>
        <v/>
      </c>
      <c r="J316" s="93" t="str">
        <f t="shared" si="49"/>
        <v/>
      </c>
      <c r="K316" s="125" t="str">
        <f>IF(OR(C316="",'Paste Data Here - Export'!BD316=""),"",1440*('Paste Data Here - Export'!BD316-C316))</f>
        <v/>
      </c>
      <c r="L316" s="93" t="str">
        <f t="shared" si="50"/>
        <v/>
      </c>
      <c r="M316" s="93" t="str">
        <f>IF(AND(L316="Yes",'Paste Data Here - Export'!BC316="SU",'Paste Data Here - Export'!EJ316&lt;&gt;"Y"),"Achieved",IF('Paste Data Here - Export'!EJ316="Y","Not applicable",(IF(AND('Patient level info'!L316="No",'Paste Data Here - Export'!BC316="SU"),"Not achieved",IF('Paste Data Here - Export'!BC316="ICH","Not applicable",IF(OR('Paste Data Here - Export'!BC316="O",'Paste Data Here - Export'!BC316="MAC"),"Not achieved",""))))))</f>
        <v/>
      </c>
      <c r="N316" s="142" t="str">
        <f>IF(B316="","",IF(OR('Paste Data Here - Export'!GN316="PERS",'Paste Data Here - Export'!GN316="TELEM"),'Paste Data Here - Export'!GK316,IF('Paste Data Here - Export'!GO316="","Not seen in person",'Paste Data Here - Export'!GO316)))</f>
        <v/>
      </c>
      <c r="O316" s="125" t="str">
        <f t="shared" si="51"/>
        <v/>
      </c>
      <c r="P316" s="126" t="str">
        <f t="shared" si="52"/>
        <v/>
      </c>
      <c r="Q316" s="95" t="str">
        <f>IF('Paste Data Here - Export'!CR316=TRUE, "Not imaged",IF('Paste Data Here - Export'!AR316="Y","Inpatient stroke",IF('Paste Data Here - Export'!BA316="","",IF('Paste Data Here - Export'!CR316="TRUE","",1440*('Paste Data Here - Export'!CP316-'Paste Data Here - Export'!BA316)))))</f>
        <v/>
      </c>
      <c r="R316" s="95" t="str">
        <f>IF('Paste Data Here - Export'!CR316=TRUE,"Not imaged",IF(OR(C316="",'Paste Data Here - Export'!CP316=""),"",1440*('Paste Data Here - Export'!CP316-C316)))</f>
        <v/>
      </c>
      <c r="S316" s="93" t="str">
        <f>IF(R316&lt;60.5,"Yes",IF('Paste Data Here - Export'!C316="","","No"))</f>
        <v/>
      </c>
      <c r="T316" s="93" t="str">
        <f t="shared" si="44"/>
        <v/>
      </c>
      <c r="U316" s="94" t="str">
        <f>IF(OR(C316="",'Paste Data Here - Export'!DF316=""),"",1440*('Paste Data Here - Export'!DF316-C316))</f>
        <v/>
      </c>
      <c r="V316" s="96" t="str">
        <f t="shared" si="53"/>
        <v/>
      </c>
      <c r="W316" s="97" t="str">
        <f>IF(B316="","",IF('Paste Data Here - Export'!KI316=TRUE,"Yes",IF('Paste Data Here - Export'!L316="","No","Yes")))</f>
        <v/>
      </c>
      <c r="X316" s="98" t="str">
        <f>IF(E316="Yes","6 Month Transfer",IF(AND(W316="Yes",'Paste Data Here - Export'!KM316="D"),"No",IF('Patient level info'!W316="Yes","Yes","")))</f>
        <v/>
      </c>
      <c r="Y316" s="91" t="str">
        <f t="shared" si="45"/>
        <v/>
      </c>
      <c r="Z316" s="99" t="str">
        <f>IF('Paste Data Here - Export'!KQ316="","",IF('Paste Data Here - Export'!KO316="","",'Paste Data Here - Export'!KN316-'Paste Data Here - Export'!KQ316))</f>
        <v/>
      </c>
      <c r="AA316" s="91" t="str">
        <f>IF(AND(W316="Yes",'Paste Data Here - Export'!KM316="D",'Paste Data Here - Export'!KO316="Y"),'Paste Data Here - Export'!KN316+'Patient level info'!AA$3,IF(AND(W316="Yes",'Paste Data Here - Export'!KM316="D",Z316&lt;0),'Paste Data Here - Export'!KQ316,IF(AND(W316="Yes",'Paste Data Here - Export'!KM316="D"),'Paste Data Here - Export'!KN316,IF(X316="Yes",'Paste Data Here - Export'!KS316,""))))</f>
        <v/>
      </c>
      <c r="AB316" s="100" t="str">
        <f>IF(W316="No","",IF('Paste Data Here - Export'!HS316="","",IF('Paste Data Here - Export'!KO316="Y",'Patient level info'!AA316-'Paste Data Here - Export'!HS316,'Paste Data Here - Export'!KQ316-'Paste Data Here - Export'!HS316)))</f>
        <v/>
      </c>
      <c r="AC316" s="100" t="str">
        <f>IF(E316="Yes","",IF(BPT!C316="Record transferred to this team",AA316-C316-(1/6),""))</f>
        <v/>
      </c>
      <c r="AD316" s="100" t="str">
        <f t="shared" si="46"/>
        <v/>
      </c>
      <c r="AE316" s="100" t="str">
        <f t="shared" si="54"/>
        <v/>
      </c>
      <c r="AF316" s="101" t="str">
        <f>IF(AE316="","",IF(Y316="Died same day","Died same day as arrival",IF(AB316="","Did not stay on SU",IF('Paste Data Here - Export'!HR316="ICH","ICU/CCU/HDU",IF(AB316&gt;AE316,100,100*AB316/AE316)))))</f>
        <v/>
      </c>
      <c r="AG316" s="82" t="str">
        <f>IF(E316="Yes","6 Month Transfer",IF(W316="No","Not locked to discharge/transfer",IF(AF316="Did not stay on SU","Not achieved as did not stay on SU",IF('Patient level info'!A316="","",IF(AND(A316=B316,M316="Achieved",P316="Achieved",AF316&gt;=90,AF316&lt;&gt;"Died same day as arrival"),"Achieved",IF(AND(A316&lt;&gt;B316,AF316&gt;=90,M316="Achieved",P316="Achieved"),"Not directly admitted by this team, but achieved criteria at previous team, and achieved 90% of stay on SU whilst at this team",IF(AF316="ICU/CCU/HDU","Admitted to ICU/CCU/HDU",IF(AF316="Died same day as arrival",AF316,IF(AND(AF316&lt;90,M316="Not achieved",P316="Not achieved"),"Not achieved as not direct to SU within 4h, not seen by a consultant within 14h, and less than 90% of stay on SU",IF(AND(AF316&lt;90,M316="Not achieved",P316="Achieved"),"Not achieved as not direct to SU within 4h and less than 90% of stay on SU",IF(AND(AF316&lt;90,M316="Achieved",P316="Not achieved"),"Not achieved as not seen by a consultant within 14h and less than 90% of stay on SU",IF(AND(AF316&gt;=90,M316="Not achieved",P316="Not achieved"),"Not achieved as not direct to SU within 4h and not seen by a consultant within 14h",IF(AND(AF316&gt;=90,M316="Achieved",P316="Not achieved"),"Not achieved as not seen by a consultant within 14h",IF(AF316&lt;90,"Not achieved as less than 90% of stay on SU","Not achieved as not direct to SU within 4h"))))))))))))))</f>
        <v/>
      </c>
    </row>
    <row r="317" spans="1:33" ht="15" customHeight="1" x14ac:dyDescent="0.25">
      <c r="A317" s="89" t="str">
        <f>IF('Paste Data Here - Export'!A317="","",'Paste Data Here - Export'!A317)</f>
        <v/>
      </c>
      <c r="B317" s="90" t="str">
        <f>IF('Paste Data Here - Export'!B317="","",'Paste Data Here - Export'!B317)</f>
        <v/>
      </c>
      <c r="C317" s="91" t="str">
        <f>IF('Paste Data Here - Export'!AR317="Y",'Paste Data Here - Export'!AS317,IF('Paste Data Here - Export'!C317="","",'Paste Data Here - Export'!BA317))</f>
        <v/>
      </c>
      <c r="D317" s="103" t="str">
        <f>IF(B317="","",IF('Paste Data Here - Export'!A317 ='Paste Data Here - Export'!B317, "Yes", "No"))</f>
        <v/>
      </c>
      <c r="E317" s="103" t="str">
        <f>IF(A317="","",IF(AND('Paste Data Here - Export'!P317="",'Paste Data Here - Export'!Q317&lt;&gt;""),"Yes","No"))</f>
        <v/>
      </c>
      <c r="F317" s="104" t="str">
        <f>IF('Paste Data Here - Export'!A317='Paste Data Here - Export'!B317,C317,IF(W317="No","",IF(E317="Yes","6 Month Transfer",'Paste Data Here - Export'!HP317)))</f>
        <v/>
      </c>
      <c r="G317" s="92" t="str">
        <f>IF(B317="","",IF(OR('Paste Data Here - Export'!KB317="Y",'Paste Data Here - Export'!GE317="Y"),"Yes","No"))</f>
        <v/>
      </c>
      <c r="H317" s="93" t="str">
        <f t="shared" si="47"/>
        <v/>
      </c>
      <c r="I317" s="93" t="str">
        <f t="shared" si="48"/>
        <v/>
      </c>
      <c r="J317" s="93" t="str">
        <f t="shared" si="49"/>
        <v/>
      </c>
      <c r="K317" s="125" t="str">
        <f>IF(OR(C317="",'Paste Data Here - Export'!BD317=""),"",1440*('Paste Data Here - Export'!BD317-C317))</f>
        <v/>
      </c>
      <c r="L317" s="93" t="str">
        <f t="shared" si="50"/>
        <v/>
      </c>
      <c r="M317" s="93" t="str">
        <f>IF(AND(L317="Yes",'Paste Data Here - Export'!BC317="SU",'Paste Data Here - Export'!EJ317&lt;&gt;"Y"),"Achieved",IF('Paste Data Here - Export'!EJ317="Y","Not applicable",(IF(AND('Patient level info'!L317="No",'Paste Data Here - Export'!BC317="SU"),"Not achieved",IF('Paste Data Here - Export'!BC317="ICH","Not applicable",IF(OR('Paste Data Here - Export'!BC317="O",'Paste Data Here - Export'!BC317="MAC"),"Not achieved",""))))))</f>
        <v/>
      </c>
      <c r="N317" s="142" t="str">
        <f>IF(B317="","",IF(OR('Paste Data Here - Export'!GN317="PERS",'Paste Data Here - Export'!GN317="TELEM"),'Paste Data Here - Export'!GK317,IF('Paste Data Here - Export'!GO317="","Not seen in person",'Paste Data Here - Export'!GO317)))</f>
        <v/>
      </c>
      <c r="O317" s="125" t="str">
        <f t="shared" si="51"/>
        <v/>
      </c>
      <c r="P317" s="126" t="str">
        <f t="shared" si="52"/>
        <v/>
      </c>
      <c r="Q317" s="95" t="str">
        <f>IF('Paste Data Here - Export'!CR317=TRUE, "Not imaged",IF('Paste Data Here - Export'!AR317="Y","Inpatient stroke",IF('Paste Data Here - Export'!BA317="","",IF('Paste Data Here - Export'!CR317="TRUE","",1440*('Paste Data Here - Export'!CP317-'Paste Data Here - Export'!BA317)))))</f>
        <v/>
      </c>
      <c r="R317" s="95" t="str">
        <f>IF('Paste Data Here - Export'!CR317=TRUE,"Not imaged",IF(OR(C317="",'Paste Data Here - Export'!CP317=""),"",1440*('Paste Data Here - Export'!CP317-C317)))</f>
        <v/>
      </c>
      <c r="S317" s="93" t="str">
        <f>IF(R317&lt;60.5,"Yes",IF('Paste Data Here - Export'!C317="","","No"))</f>
        <v/>
      </c>
      <c r="T317" s="93" t="str">
        <f t="shared" si="44"/>
        <v/>
      </c>
      <c r="U317" s="94" t="str">
        <f>IF(OR(C317="",'Paste Data Here - Export'!DF317=""),"",1440*('Paste Data Here - Export'!DF317-C317))</f>
        <v/>
      </c>
      <c r="V317" s="96" t="str">
        <f t="shared" si="53"/>
        <v/>
      </c>
      <c r="W317" s="97" t="str">
        <f>IF(B317="","",IF('Paste Data Here - Export'!KI317=TRUE,"Yes",IF('Paste Data Here - Export'!L317="","No","Yes")))</f>
        <v/>
      </c>
      <c r="X317" s="98" t="str">
        <f>IF(E317="Yes","6 Month Transfer",IF(AND(W317="Yes",'Paste Data Here - Export'!KM317="D"),"No",IF('Patient level info'!W317="Yes","Yes","")))</f>
        <v/>
      </c>
      <c r="Y317" s="91" t="str">
        <f t="shared" si="45"/>
        <v/>
      </c>
      <c r="Z317" s="99" t="str">
        <f>IF('Paste Data Here - Export'!KQ317="","",IF('Paste Data Here - Export'!KO317="","",'Paste Data Here - Export'!KN317-'Paste Data Here - Export'!KQ317))</f>
        <v/>
      </c>
      <c r="AA317" s="91" t="str">
        <f>IF(AND(W317="Yes",'Paste Data Here - Export'!KM317="D",'Paste Data Here - Export'!KO317="Y"),'Paste Data Here - Export'!KN317+'Patient level info'!AA$3,IF(AND(W317="Yes",'Paste Data Here - Export'!KM317="D",Z317&lt;0),'Paste Data Here - Export'!KQ317,IF(AND(W317="Yes",'Paste Data Here - Export'!KM317="D"),'Paste Data Here - Export'!KN317,IF(X317="Yes",'Paste Data Here - Export'!KS317,""))))</f>
        <v/>
      </c>
      <c r="AB317" s="100" t="str">
        <f>IF(W317="No","",IF('Paste Data Here - Export'!HS317="","",IF('Paste Data Here - Export'!KO317="Y",'Patient level info'!AA317-'Paste Data Here - Export'!HS317,'Paste Data Here - Export'!KQ317-'Paste Data Here - Export'!HS317)))</f>
        <v/>
      </c>
      <c r="AC317" s="100" t="str">
        <f>IF(E317="Yes","",IF(BPT!C317="Record transferred to this team",AA317-C317-(1/6),""))</f>
        <v/>
      </c>
      <c r="AD317" s="100" t="str">
        <f t="shared" si="46"/>
        <v/>
      </c>
      <c r="AE317" s="100" t="str">
        <f t="shared" si="54"/>
        <v/>
      </c>
      <c r="AF317" s="101" t="str">
        <f>IF(AE317="","",IF(Y317="Died same day","Died same day as arrival",IF(AB317="","Did not stay on SU",IF('Paste Data Here - Export'!HR317="ICH","ICU/CCU/HDU",IF(AB317&gt;AE317,100,100*AB317/AE317)))))</f>
        <v/>
      </c>
      <c r="AG317" s="82" t="str">
        <f>IF(E317="Yes","6 Month Transfer",IF(W317="No","Not locked to discharge/transfer",IF(AF317="Did not stay on SU","Not achieved as did not stay on SU",IF('Patient level info'!A317="","",IF(AND(A317=B317,M317="Achieved",P317="Achieved",AF317&gt;=90,AF317&lt;&gt;"Died same day as arrival"),"Achieved",IF(AND(A317&lt;&gt;B317,AF317&gt;=90,M317="Achieved",P317="Achieved"),"Not directly admitted by this team, but achieved criteria at previous team, and achieved 90% of stay on SU whilst at this team",IF(AF317="ICU/CCU/HDU","Admitted to ICU/CCU/HDU",IF(AF317="Died same day as arrival",AF317,IF(AND(AF317&lt;90,M317="Not achieved",P317="Not achieved"),"Not achieved as not direct to SU within 4h, not seen by a consultant within 14h, and less than 90% of stay on SU",IF(AND(AF317&lt;90,M317="Not achieved",P317="Achieved"),"Not achieved as not direct to SU within 4h and less than 90% of stay on SU",IF(AND(AF317&lt;90,M317="Achieved",P317="Not achieved"),"Not achieved as not seen by a consultant within 14h and less than 90% of stay on SU",IF(AND(AF317&gt;=90,M317="Not achieved",P317="Not achieved"),"Not achieved as not direct to SU within 4h and not seen by a consultant within 14h",IF(AND(AF317&gt;=90,M317="Achieved",P317="Not achieved"),"Not achieved as not seen by a consultant within 14h",IF(AF317&lt;90,"Not achieved as less than 90% of stay on SU","Not achieved as not direct to SU within 4h"))))))))))))))</f>
        <v/>
      </c>
    </row>
    <row r="318" spans="1:33" ht="15" customHeight="1" x14ac:dyDescent="0.25">
      <c r="A318" s="89" t="str">
        <f>IF('Paste Data Here - Export'!A318="","",'Paste Data Here - Export'!A318)</f>
        <v/>
      </c>
      <c r="B318" s="90" t="str">
        <f>IF('Paste Data Here - Export'!B318="","",'Paste Data Here - Export'!B318)</f>
        <v/>
      </c>
      <c r="C318" s="91" t="str">
        <f>IF('Paste Data Here - Export'!AR318="Y",'Paste Data Here - Export'!AS318,IF('Paste Data Here - Export'!C318="","",'Paste Data Here - Export'!BA318))</f>
        <v/>
      </c>
      <c r="D318" s="103" t="str">
        <f>IF(B318="","",IF('Paste Data Here - Export'!A318 ='Paste Data Here - Export'!B318, "Yes", "No"))</f>
        <v/>
      </c>
      <c r="E318" s="103" t="str">
        <f>IF(A318="","",IF(AND('Paste Data Here - Export'!P318="",'Paste Data Here - Export'!Q318&lt;&gt;""),"Yes","No"))</f>
        <v/>
      </c>
      <c r="F318" s="104" t="str">
        <f>IF('Paste Data Here - Export'!A318='Paste Data Here - Export'!B318,C318,IF(W318="No","",IF(E318="Yes","6 Month Transfer",'Paste Data Here - Export'!HP318)))</f>
        <v/>
      </c>
      <c r="G318" s="92" t="str">
        <f>IF(B318="","",IF(OR('Paste Data Here - Export'!KB318="Y",'Paste Data Here - Export'!GE318="Y"),"Yes","No"))</f>
        <v/>
      </c>
      <c r="H318" s="93" t="str">
        <f t="shared" si="47"/>
        <v/>
      </c>
      <c r="I318" s="93" t="str">
        <f t="shared" si="48"/>
        <v/>
      </c>
      <c r="J318" s="93" t="str">
        <f t="shared" si="49"/>
        <v/>
      </c>
      <c r="K318" s="125" t="str">
        <f>IF(OR(C318="",'Paste Data Here - Export'!BD318=""),"",1440*('Paste Data Here - Export'!BD318-C318))</f>
        <v/>
      </c>
      <c r="L318" s="93" t="str">
        <f t="shared" si="50"/>
        <v/>
      </c>
      <c r="M318" s="93" t="str">
        <f>IF(AND(L318="Yes",'Paste Data Here - Export'!BC318="SU",'Paste Data Here - Export'!EJ318&lt;&gt;"Y"),"Achieved",IF('Paste Data Here - Export'!EJ318="Y","Not applicable",(IF(AND('Patient level info'!L318="No",'Paste Data Here - Export'!BC318="SU"),"Not achieved",IF('Paste Data Here - Export'!BC318="ICH","Not applicable",IF(OR('Paste Data Here - Export'!BC318="O",'Paste Data Here - Export'!BC318="MAC"),"Not achieved",""))))))</f>
        <v/>
      </c>
      <c r="N318" s="142" t="str">
        <f>IF(B318="","",IF(OR('Paste Data Here - Export'!GN318="PERS",'Paste Data Here - Export'!GN318="TELEM"),'Paste Data Here - Export'!GK318,IF('Paste Data Here - Export'!GO318="","Not seen in person",'Paste Data Here - Export'!GO318)))</f>
        <v/>
      </c>
      <c r="O318" s="125" t="str">
        <f t="shared" si="51"/>
        <v/>
      </c>
      <c r="P318" s="126" t="str">
        <f t="shared" si="52"/>
        <v/>
      </c>
      <c r="Q318" s="95" t="str">
        <f>IF('Paste Data Here - Export'!CR318=TRUE, "Not imaged",IF('Paste Data Here - Export'!AR318="Y","Inpatient stroke",IF('Paste Data Here - Export'!BA318="","",IF('Paste Data Here - Export'!CR318="TRUE","",1440*('Paste Data Here - Export'!CP318-'Paste Data Here - Export'!BA318)))))</f>
        <v/>
      </c>
      <c r="R318" s="95" t="str">
        <f>IF('Paste Data Here - Export'!CR318=TRUE,"Not imaged",IF(OR(C318="",'Paste Data Here - Export'!CP318=""),"",1440*('Paste Data Here - Export'!CP318-C318)))</f>
        <v/>
      </c>
      <c r="S318" s="93" t="str">
        <f>IF(R318&lt;60.5,"Yes",IF('Paste Data Here - Export'!C318="","","No"))</f>
        <v/>
      </c>
      <c r="T318" s="93" t="str">
        <f t="shared" si="44"/>
        <v/>
      </c>
      <c r="U318" s="94" t="str">
        <f>IF(OR(C318="",'Paste Data Here - Export'!DF318=""),"",1440*('Paste Data Here - Export'!DF318-C318))</f>
        <v/>
      </c>
      <c r="V318" s="96" t="str">
        <f t="shared" si="53"/>
        <v/>
      </c>
      <c r="W318" s="97" t="str">
        <f>IF(B318="","",IF('Paste Data Here - Export'!KI318=TRUE,"Yes",IF('Paste Data Here - Export'!L318="","No","Yes")))</f>
        <v/>
      </c>
      <c r="X318" s="98" t="str">
        <f>IF(E318="Yes","6 Month Transfer",IF(AND(W318="Yes",'Paste Data Here - Export'!KM318="D"),"No",IF('Patient level info'!W318="Yes","Yes","")))</f>
        <v/>
      </c>
      <c r="Y318" s="91" t="str">
        <f t="shared" si="45"/>
        <v/>
      </c>
      <c r="Z318" s="99" t="str">
        <f>IF('Paste Data Here - Export'!KQ318="","",IF('Paste Data Here - Export'!KO318="","",'Paste Data Here - Export'!KN318-'Paste Data Here - Export'!KQ318))</f>
        <v/>
      </c>
      <c r="AA318" s="91" t="str">
        <f>IF(AND(W318="Yes",'Paste Data Here - Export'!KM318="D",'Paste Data Here - Export'!KO318="Y"),'Paste Data Here - Export'!KN318+'Patient level info'!AA$3,IF(AND(W318="Yes",'Paste Data Here - Export'!KM318="D",Z318&lt;0),'Paste Data Here - Export'!KQ318,IF(AND(W318="Yes",'Paste Data Here - Export'!KM318="D"),'Paste Data Here - Export'!KN318,IF(X318="Yes",'Paste Data Here - Export'!KS318,""))))</f>
        <v/>
      </c>
      <c r="AB318" s="100" t="str">
        <f>IF(W318="No","",IF('Paste Data Here - Export'!HS318="","",IF('Paste Data Here - Export'!KO318="Y",'Patient level info'!AA318-'Paste Data Here - Export'!HS318,'Paste Data Here - Export'!KQ318-'Paste Data Here - Export'!HS318)))</f>
        <v/>
      </c>
      <c r="AC318" s="100" t="str">
        <f>IF(E318="Yes","",IF(BPT!C318="Record transferred to this team",AA318-C318-(1/6),""))</f>
        <v/>
      </c>
      <c r="AD318" s="100" t="str">
        <f t="shared" si="46"/>
        <v/>
      </c>
      <c r="AE318" s="100" t="str">
        <f t="shared" si="54"/>
        <v/>
      </c>
      <c r="AF318" s="101" t="str">
        <f>IF(AE318="","",IF(Y318="Died same day","Died same day as arrival",IF(AB318="","Did not stay on SU",IF('Paste Data Here - Export'!HR318="ICH","ICU/CCU/HDU",IF(AB318&gt;AE318,100,100*AB318/AE318)))))</f>
        <v/>
      </c>
      <c r="AG318" s="82" t="str">
        <f>IF(E318="Yes","6 Month Transfer",IF(W318="No","Not locked to discharge/transfer",IF(AF318="Did not stay on SU","Not achieved as did not stay on SU",IF('Patient level info'!A318="","",IF(AND(A318=B318,M318="Achieved",P318="Achieved",AF318&gt;=90,AF318&lt;&gt;"Died same day as arrival"),"Achieved",IF(AND(A318&lt;&gt;B318,AF318&gt;=90,M318="Achieved",P318="Achieved"),"Not directly admitted by this team, but achieved criteria at previous team, and achieved 90% of stay on SU whilst at this team",IF(AF318="ICU/CCU/HDU","Admitted to ICU/CCU/HDU",IF(AF318="Died same day as arrival",AF318,IF(AND(AF318&lt;90,M318="Not achieved",P318="Not achieved"),"Not achieved as not direct to SU within 4h, not seen by a consultant within 14h, and less than 90% of stay on SU",IF(AND(AF318&lt;90,M318="Not achieved",P318="Achieved"),"Not achieved as not direct to SU within 4h and less than 90% of stay on SU",IF(AND(AF318&lt;90,M318="Achieved",P318="Not achieved"),"Not achieved as not seen by a consultant within 14h and less than 90% of stay on SU",IF(AND(AF318&gt;=90,M318="Not achieved",P318="Not achieved"),"Not achieved as not direct to SU within 4h and not seen by a consultant within 14h",IF(AND(AF318&gt;=90,M318="Achieved",P318="Not achieved"),"Not achieved as not seen by a consultant within 14h",IF(AF318&lt;90,"Not achieved as less than 90% of stay on SU","Not achieved as not direct to SU within 4h"))))))))))))))</f>
        <v/>
      </c>
    </row>
    <row r="319" spans="1:33" ht="15" customHeight="1" x14ac:dyDescent="0.25">
      <c r="A319" s="89" t="str">
        <f>IF('Paste Data Here - Export'!A319="","",'Paste Data Here - Export'!A319)</f>
        <v/>
      </c>
      <c r="B319" s="90" t="str">
        <f>IF('Paste Data Here - Export'!B319="","",'Paste Data Here - Export'!B319)</f>
        <v/>
      </c>
      <c r="C319" s="91" t="str">
        <f>IF('Paste Data Here - Export'!AR319="Y",'Paste Data Here - Export'!AS319,IF('Paste Data Here - Export'!C319="","",'Paste Data Here - Export'!BA319))</f>
        <v/>
      </c>
      <c r="D319" s="103" t="str">
        <f>IF(B319="","",IF('Paste Data Here - Export'!A319 ='Paste Data Here - Export'!B319, "Yes", "No"))</f>
        <v/>
      </c>
      <c r="E319" s="103" t="str">
        <f>IF(A319="","",IF(AND('Paste Data Here - Export'!P319="",'Paste Data Here - Export'!Q319&lt;&gt;""),"Yes","No"))</f>
        <v/>
      </c>
      <c r="F319" s="104" t="str">
        <f>IF('Paste Data Here - Export'!A319='Paste Data Here - Export'!B319,C319,IF(W319="No","",IF(E319="Yes","6 Month Transfer",'Paste Data Here - Export'!HP319)))</f>
        <v/>
      </c>
      <c r="G319" s="92" t="str">
        <f>IF(B319="","",IF(OR('Paste Data Here - Export'!KB319="Y",'Paste Data Here - Export'!GE319="Y"),"Yes","No"))</f>
        <v/>
      </c>
      <c r="H319" s="93" t="str">
        <f t="shared" si="47"/>
        <v/>
      </c>
      <c r="I319" s="93" t="str">
        <f t="shared" si="48"/>
        <v/>
      </c>
      <c r="J319" s="93" t="str">
        <f t="shared" si="49"/>
        <v/>
      </c>
      <c r="K319" s="125" t="str">
        <f>IF(OR(C319="",'Paste Data Here - Export'!BD319=""),"",1440*('Paste Data Here - Export'!BD319-C319))</f>
        <v/>
      </c>
      <c r="L319" s="93" t="str">
        <f t="shared" si="50"/>
        <v/>
      </c>
      <c r="M319" s="93" t="str">
        <f>IF(AND(L319="Yes",'Paste Data Here - Export'!BC319="SU",'Paste Data Here - Export'!EJ319&lt;&gt;"Y"),"Achieved",IF('Paste Data Here - Export'!EJ319="Y","Not applicable",(IF(AND('Patient level info'!L319="No",'Paste Data Here - Export'!BC319="SU"),"Not achieved",IF('Paste Data Here - Export'!BC319="ICH","Not applicable",IF(OR('Paste Data Here - Export'!BC319="O",'Paste Data Here - Export'!BC319="MAC"),"Not achieved",""))))))</f>
        <v/>
      </c>
      <c r="N319" s="142" t="str">
        <f>IF(B319="","",IF(OR('Paste Data Here - Export'!GN319="PERS",'Paste Data Here - Export'!GN319="TELEM"),'Paste Data Here - Export'!GK319,IF('Paste Data Here - Export'!GO319="","Not seen in person",'Paste Data Here - Export'!GO319)))</f>
        <v/>
      </c>
      <c r="O319" s="125" t="str">
        <f t="shared" si="51"/>
        <v/>
      </c>
      <c r="P319" s="126" t="str">
        <f t="shared" si="52"/>
        <v/>
      </c>
      <c r="Q319" s="95" t="str">
        <f>IF('Paste Data Here - Export'!CR319=TRUE, "Not imaged",IF('Paste Data Here - Export'!AR319="Y","Inpatient stroke",IF('Paste Data Here - Export'!BA319="","",IF('Paste Data Here - Export'!CR319="TRUE","",1440*('Paste Data Here - Export'!CP319-'Paste Data Here - Export'!BA319)))))</f>
        <v/>
      </c>
      <c r="R319" s="95" t="str">
        <f>IF('Paste Data Here - Export'!CR319=TRUE,"Not imaged",IF(OR(C319="",'Paste Data Here - Export'!CP319=""),"",1440*('Paste Data Here - Export'!CP319-C319)))</f>
        <v/>
      </c>
      <c r="S319" s="93" t="str">
        <f>IF(R319&lt;60.5,"Yes",IF('Paste Data Here - Export'!C319="","","No"))</f>
        <v/>
      </c>
      <c r="T319" s="93" t="str">
        <f t="shared" si="44"/>
        <v/>
      </c>
      <c r="U319" s="94" t="str">
        <f>IF(OR(C319="",'Paste Data Here - Export'!DF319=""),"",1440*('Paste Data Here - Export'!DF319-C319))</f>
        <v/>
      </c>
      <c r="V319" s="96" t="str">
        <f t="shared" si="53"/>
        <v/>
      </c>
      <c r="W319" s="97" t="str">
        <f>IF(B319="","",IF('Paste Data Here - Export'!KI319=TRUE,"Yes",IF('Paste Data Here - Export'!L319="","No","Yes")))</f>
        <v/>
      </c>
      <c r="X319" s="98" t="str">
        <f>IF(E319="Yes","6 Month Transfer",IF(AND(W319="Yes",'Paste Data Here - Export'!KM319="D"),"No",IF('Patient level info'!W319="Yes","Yes","")))</f>
        <v/>
      </c>
      <c r="Y319" s="91" t="str">
        <f t="shared" si="45"/>
        <v/>
      </c>
      <c r="Z319" s="99" t="str">
        <f>IF('Paste Data Here - Export'!KQ319="","",IF('Paste Data Here - Export'!KO319="","",'Paste Data Here - Export'!KN319-'Paste Data Here - Export'!KQ319))</f>
        <v/>
      </c>
      <c r="AA319" s="91" t="str">
        <f>IF(AND(W319="Yes",'Paste Data Here - Export'!KM319="D",'Paste Data Here - Export'!KO319="Y"),'Paste Data Here - Export'!KN319+'Patient level info'!AA$3,IF(AND(W319="Yes",'Paste Data Here - Export'!KM319="D",Z319&lt;0),'Paste Data Here - Export'!KQ319,IF(AND(W319="Yes",'Paste Data Here - Export'!KM319="D"),'Paste Data Here - Export'!KN319,IF(X319="Yes",'Paste Data Here - Export'!KS319,""))))</f>
        <v/>
      </c>
      <c r="AB319" s="100" t="str">
        <f>IF(W319="No","",IF('Paste Data Here - Export'!HS319="","",IF('Paste Data Here - Export'!KO319="Y",'Patient level info'!AA319-'Paste Data Here - Export'!HS319,'Paste Data Here - Export'!KQ319-'Paste Data Here - Export'!HS319)))</f>
        <v/>
      </c>
      <c r="AC319" s="100" t="str">
        <f>IF(E319="Yes","",IF(BPT!C319="Record transferred to this team",AA319-C319-(1/6),""))</f>
        <v/>
      </c>
      <c r="AD319" s="100" t="str">
        <f t="shared" si="46"/>
        <v/>
      </c>
      <c r="AE319" s="100" t="str">
        <f t="shared" si="54"/>
        <v/>
      </c>
      <c r="AF319" s="101" t="str">
        <f>IF(AE319="","",IF(Y319="Died same day","Died same day as arrival",IF(AB319="","Did not stay on SU",IF('Paste Data Here - Export'!HR319="ICH","ICU/CCU/HDU",IF(AB319&gt;AE319,100,100*AB319/AE319)))))</f>
        <v/>
      </c>
      <c r="AG319" s="82" t="str">
        <f>IF(E319="Yes","6 Month Transfer",IF(W319="No","Not locked to discharge/transfer",IF(AF319="Did not stay on SU","Not achieved as did not stay on SU",IF('Patient level info'!A319="","",IF(AND(A319=B319,M319="Achieved",P319="Achieved",AF319&gt;=90,AF319&lt;&gt;"Died same day as arrival"),"Achieved",IF(AND(A319&lt;&gt;B319,AF319&gt;=90,M319="Achieved",P319="Achieved"),"Not directly admitted by this team, but achieved criteria at previous team, and achieved 90% of stay on SU whilst at this team",IF(AF319="ICU/CCU/HDU","Admitted to ICU/CCU/HDU",IF(AF319="Died same day as arrival",AF319,IF(AND(AF319&lt;90,M319="Not achieved",P319="Not achieved"),"Not achieved as not direct to SU within 4h, not seen by a consultant within 14h, and less than 90% of stay on SU",IF(AND(AF319&lt;90,M319="Not achieved",P319="Achieved"),"Not achieved as not direct to SU within 4h and less than 90% of stay on SU",IF(AND(AF319&lt;90,M319="Achieved",P319="Not achieved"),"Not achieved as not seen by a consultant within 14h and less than 90% of stay on SU",IF(AND(AF319&gt;=90,M319="Not achieved",P319="Not achieved"),"Not achieved as not direct to SU within 4h and not seen by a consultant within 14h",IF(AND(AF319&gt;=90,M319="Achieved",P319="Not achieved"),"Not achieved as not seen by a consultant within 14h",IF(AF319&lt;90,"Not achieved as less than 90% of stay on SU","Not achieved as not direct to SU within 4h"))))))))))))))</f>
        <v/>
      </c>
    </row>
    <row r="320" spans="1:33" ht="15" customHeight="1" x14ac:dyDescent="0.25">
      <c r="A320" s="89" t="str">
        <f>IF('Paste Data Here - Export'!A320="","",'Paste Data Here - Export'!A320)</f>
        <v/>
      </c>
      <c r="B320" s="90" t="str">
        <f>IF('Paste Data Here - Export'!B320="","",'Paste Data Here - Export'!B320)</f>
        <v/>
      </c>
      <c r="C320" s="91" t="str">
        <f>IF('Paste Data Here - Export'!AR320="Y",'Paste Data Here - Export'!AS320,IF('Paste Data Here - Export'!C320="","",'Paste Data Here - Export'!BA320))</f>
        <v/>
      </c>
      <c r="D320" s="103" t="str">
        <f>IF(B320="","",IF('Paste Data Here - Export'!A320 ='Paste Data Here - Export'!B320, "Yes", "No"))</f>
        <v/>
      </c>
      <c r="E320" s="103" t="str">
        <f>IF(A320="","",IF(AND('Paste Data Here - Export'!P320="",'Paste Data Here - Export'!Q320&lt;&gt;""),"Yes","No"))</f>
        <v/>
      </c>
      <c r="F320" s="104" t="str">
        <f>IF('Paste Data Here - Export'!A320='Paste Data Here - Export'!B320,C320,IF(W320="No","",IF(E320="Yes","6 Month Transfer",'Paste Data Here - Export'!HP320)))</f>
        <v/>
      </c>
      <c r="G320" s="92" t="str">
        <f>IF(B320="","",IF(OR('Paste Data Here - Export'!KB320="Y",'Paste Data Here - Export'!GE320="Y"),"Yes","No"))</f>
        <v/>
      </c>
      <c r="H320" s="93" t="str">
        <f t="shared" si="47"/>
        <v/>
      </c>
      <c r="I320" s="93" t="str">
        <f t="shared" si="48"/>
        <v/>
      </c>
      <c r="J320" s="93" t="str">
        <f t="shared" si="49"/>
        <v/>
      </c>
      <c r="K320" s="125" t="str">
        <f>IF(OR(C320="",'Paste Data Here - Export'!BD320=""),"",1440*('Paste Data Here - Export'!BD320-C320))</f>
        <v/>
      </c>
      <c r="L320" s="93" t="str">
        <f t="shared" si="50"/>
        <v/>
      </c>
      <c r="M320" s="93" t="str">
        <f>IF(AND(L320="Yes",'Paste Data Here - Export'!BC320="SU",'Paste Data Here - Export'!EJ320&lt;&gt;"Y"),"Achieved",IF('Paste Data Here - Export'!EJ320="Y","Not applicable",(IF(AND('Patient level info'!L320="No",'Paste Data Here - Export'!BC320="SU"),"Not achieved",IF('Paste Data Here - Export'!BC320="ICH","Not applicable",IF(OR('Paste Data Here - Export'!BC320="O",'Paste Data Here - Export'!BC320="MAC"),"Not achieved",""))))))</f>
        <v/>
      </c>
      <c r="N320" s="142" t="str">
        <f>IF(B320="","",IF(OR('Paste Data Here - Export'!GN320="PERS",'Paste Data Here - Export'!GN320="TELEM"),'Paste Data Here - Export'!GK320,IF('Paste Data Here - Export'!GO320="","Not seen in person",'Paste Data Here - Export'!GO320)))</f>
        <v/>
      </c>
      <c r="O320" s="125" t="str">
        <f t="shared" si="51"/>
        <v/>
      </c>
      <c r="P320" s="126" t="str">
        <f t="shared" si="52"/>
        <v/>
      </c>
      <c r="Q320" s="95" t="str">
        <f>IF('Paste Data Here - Export'!CR320=TRUE, "Not imaged",IF('Paste Data Here - Export'!AR320="Y","Inpatient stroke",IF('Paste Data Here - Export'!BA320="","",IF('Paste Data Here - Export'!CR320="TRUE","",1440*('Paste Data Here - Export'!CP320-'Paste Data Here - Export'!BA320)))))</f>
        <v/>
      </c>
      <c r="R320" s="95" t="str">
        <f>IF('Paste Data Here - Export'!CR320=TRUE,"Not imaged",IF(OR(C320="",'Paste Data Here - Export'!CP320=""),"",1440*('Paste Data Here - Export'!CP320-C320)))</f>
        <v/>
      </c>
      <c r="S320" s="93" t="str">
        <f>IF(R320&lt;60.5,"Yes",IF('Paste Data Here - Export'!C320="","","No"))</f>
        <v/>
      </c>
      <c r="T320" s="93" t="str">
        <f t="shared" si="44"/>
        <v/>
      </c>
      <c r="U320" s="94" t="str">
        <f>IF(OR(C320="",'Paste Data Here - Export'!DF320=""),"",1440*('Paste Data Here - Export'!DF320-C320))</f>
        <v/>
      </c>
      <c r="V320" s="96" t="str">
        <f t="shared" si="53"/>
        <v/>
      </c>
      <c r="W320" s="97" t="str">
        <f>IF(B320="","",IF('Paste Data Here - Export'!KI320=TRUE,"Yes",IF('Paste Data Here - Export'!L320="","No","Yes")))</f>
        <v/>
      </c>
      <c r="X320" s="98" t="str">
        <f>IF(E320="Yes","6 Month Transfer",IF(AND(W320="Yes",'Paste Data Here - Export'!KM320="D"),"No",IF('Patient level info'!W320="Yes","Yes","")))</f>
        <v/>
      </c>
      <c r="Y320" s="91" t="str">
        <f t="shared" si="45"/>
        <v/>
      </c>
      <c r="Z320" s="99" t="str">
        <f>IF('Paste Data Here - Export'!KQ320="","",IF('Paste Data Here - Export'!KO320="","",'Paste Data Here - Export'!KN320-'Paste Data Here - Export'!KQ320))</f>
        <v/>
      </c>
      <c r="AA320" s="91" t="str">
        <f>IF(AND(W320="Yes",'Paste Data Here - Export'!KM320="D",'Paste Data Here - Export'!KO320="Y"),'Paste Data Here - Export'!KN320+'Patient level info'!AA$3,IF(AND(W320="Yes",'Paste Data Here - Export'!KM320="D",Z320&lt;0),'Paste Data Here - Export'!KQ320,IF(AND(W320="Yes",'Paste Data Here - Export'!KM320="D"),'Paste Data Here - Export'!KN320,IF(X320="Yes",'Paste Data Here - Export'!KS320,""))))</f>
        <v/>
      </c>
      <c r="AB320" s="100" t="str">
        <f>IF(W320="No","",IF('Paste Data Here - Export'!HS320="","",IF('Paste Data Here - Export'!KO320="Y",'Patient level info'!AA320-'Paste Data Here - Export'!HS320,'Paste Data Here - Export'!KQ320-'Paste Data Here - Export'!HS320)))</f>
        <v/>
      </c>
      <c r="AC320" s="100" t="str">
        <f>IF(E320="Yes","",IF(BPT!C320="Record transferred to this team",AA320-C320-(1/6),""))</f>
        <v/>
      </c>
      <c r="AD320" s="100" t="str">
        <f t="shared" si="46"/>
        <v/>
      </c>
      <c r="AE320" s="100" t="str">
        <f t="shared" si="54"/>
        <v/>
      </c>
      <c r="AF320" s="101" t="str">
        <f>IF(AE320="","",IF(Y320="Died same day","Died same day as arrival",IF(AB320="","Did not stay on SU",IF('Paste Data Here - Export'!HR320="ICH","ICU/CCU/HDU",IF(AB320&gt;AE320,100,100*AB320/AE320)))))</f>
        <v/>
      </c>
      <c r="AG320" s="82" t="str">
        <f>IF(E320="Yes","6 Month Transfer",IF(W320="No","Not locked to discharge/transfer",IF(AF320="Did not stay on SU","Not achieved as did not stay on SU",IF('Patient level info'!A320="","",IF(AND(A320=B320,M320="Achieved",P320="Achieved",AF320&gt;=90,AF320&lt;&gt;"Died same day as arrival"),"Achieved",IF(AND(A320&lt;&gt;B320,AF320&gt;=90,M320="Achieved",P320="Achieved"),"Not directly admitted by this team, but achieved criteria at previous team, and achieved 90% of stay on SU whilst at this team",IF(AF320="ICU/CCU/HDU","Admitted to ICU/CCU/HDU",IF(AF320="Died same day as arrival",AF320,IF(AND(AF320&lt;90,M320="Not achieved",P320="Not achieved"),"Not achieved as not direct to SU within 4h, not seen by a consultant within 14h, and less than 90% of stay on SU",IF(AND(AF320&lt;90,M320="Not achieved",P320="Achieved"),"Not achieved as not direct to SU within 4h and less than 90% of stay on SU",IF(AND(AF320&lt;90,M320="Achieved",P320="Not achieved"),"Not achieved as not seen by a consultant within 14h and less than 90% of stay on SU",IF(AND(AF320&gt;=90,M320="Not achieved",P320="Not achieved"),"Not achieved as not direct to SU within 4h and not seen by a consultant within 14h",IF(AND(AF320&gt;=90,M320="Achieved",P320="Not achieved"),"Not achieved as not seen by a consultant within 14h",IF(AF320&lt;90,"Not achieved as less than 90% of stay on SU","Not achieved as not direct to SU within 4h"))))))))))))))</f>
        <v/>
      </c>
    </row>
    <row r="321" spans="1:33" ht="15" customHeight="1" x14ac:dyDescent="0.25">
      <c r="A321" s="89" t="str">
        <f>IF('Paste Data Here - Export'!A321="","",'Paste Data Here - Export'!A321)</f>
        <v/>
      </c>
      <c r="B321" s="90" t="str">
        <f>IF('Paste Data Here - Export'!B321="","",'Paste Data Here - Export'!B321)</f>
        <v/>
      </c>
      <c r="C321" s="91" t="str">
        <f>IF('Paste Data Here - Export'!AR321="Y",'Paste Data Here - Export'!AS321,IF('Paste Data Here - Export'!C321="","",'Paste Data Here - Export'!BA321))</f>
        <v/>
      </c>
      <c r="D321" s="103" t="str">
        <f>IF(B321="","",IF('Paste Data Here - Export'!A321 ='Paste Data Here - Export'!B321, "Yes", "No"))</f>
        <v/>
      </c>
      <c r="E321" s="103" t="str">
        <f>IF(A321="","",IF(AND('Paste Data Here - Export'!P321="",'Paste Data Here - Export'!Q321&lt;&gt;""),"Yes","No"))</f>
        <v/>
      </c>
      <c r="F321" s="104" t="str">
        <f>IF('Paste Data Here - Export'!A321='Paste Data Here - Export'!B321,C321,IF(W321="No","",IF(E321="Yes","6 Month Transfer",'Paste Data Here - Export'!HP321)))</f>
        <v/>
      </c>
      <c r="G321" s="92" t="str">
        <f>IF(B321="","",IF(OR('Paste Data Here - Export'!KB321="Y",'Paste Data Here - Export'!GE321="Y"),"Yes","No"))</f>
        <v/>
      </c>
      <c r="H321" s="93" t="str">
        <f t="shared" si="47"/>
        <v/>
      </c>
      <c r="I321" s="93" t="str">
        <f t="shared" si="48"/>
        <v/>
      </c>
      <c r="J321" s="93" t="str">
        <f t="shared" si="49"/>
        <v/>
      </c>
      <c r="K321" s="125" t="str">
        <f>IF(OR(C321="",'Paste Data Here - Export'!BD321=""),"",1440*('Paste Data Here - Export'!BD321-C321))</f>
        <v/>
      </c>
      <c r="L321" s="93" t="str">
        <f t="shared" si="50"/>
        <v/>
      </c>
      <c r="M321" s="93" t="str">
        <f>IF(AND(L321="Yes",'Paste Data Here - Export'!BC321="SU",'Paste Data Here - Export'!EJ321&lt;&gt;"Y"),"Achieved",IF('Paste Data Here - Export'!EJ321="Y","Not applicable",(IF(AND('Patient level info'!L321="No",'Paste Data Here - Export'!BC321="SU"),"Not achieved",IF('Paste Data Here - Export'!BC321="ICH","Not applicable",IF(OR('Paste Data Here - Export'!BC321="O",'Paste Data Here - Export'!BC321="MAC"),"Not achieved",""))))))</f>
        <v/>
      </c>
      <c r="N321" s="142" t="str">
        <f>IF(B321="","",IF(OR('Paste Data Here - Export'!GN321="PERS",'Paste Data Here - Export'!GN321="TELEM"),'Paste Data Here - Export'!GK321,IF('Paste Data Here - Export'!GO321="","Not seen in person",'Paste Data Here - Export'!GO321)))</f>
        <v/>
      </c>
      <c r="O321" s="125" t="str">
        <f t="shared" si="51"/>
        <v/>
      </c>
      <c r="P321" s="126" t="str">
        <f t="shared" si="52"/>
        <v/>
      </c>
      <c r="Q321" s="95" t="str">
        <f>IF('Paste Data Here - Export'!CR321=TRUE, "Not imaged",IF('Paste Data Here - Export'!AR321="Y","Inpatient stroke",IF('Paste Data Here - Export'!BA321="","",IF('Paste Data Here - Export'!CR321="TRUE","",1440*('Paste Data Here - Export'!CP321-'Paste Data Here - Export'!BA321)))))</f>
        <v/>
      </c>
      <c r="R321" s="95" t="str">
        <f>IF('Paste Data Here - Export'!CR321=TRUE,"Not imaged",IF(OR(C321="",'Paste Data Here - Export'!CP321=""),"",1440*('Paste Data Here - Export'!CP321-C321)))</f>
        <v/>
      </c>
      <c r="S321" s="93" t="str">
        <f>IF(R321&lt;60.5,"Yes",IF('Paste Data Here - Export'!C321="","","No"))</f>
        <v/>
      </c>
      <c r="T321" s="93" t="str">
        <f t="shared" si="44"/>
        <v/>
      </c>
      <c r="U321" s="94" t="str">
        <f>IF(OR(C321="",'Paste Data Here - Export'!DF321=""),"",1440*('Paste Data Here - Export'!DF321-C321))</f>
        <v/>
      </c>
      <c r="V321" s="96" t="str">
        <f t="shared" si="53"/>
        <v/>
      </c>
      <c r="W321" s="97" t="str">
        <f>IF(B321="","",IF('Paste Data Here - Export'!KI321=TRUE,"Yes",IF('Paste Data Here - Export'!L321="","No","Yes")))</f>
        <v/>
      </c>
      <c r="X321" s="98" t="str">
        <f>IF(E321="Yes","6 Month Transfer",IF(AND(W321="Yes",'Paste Data Here - Export'!KM321="D"),"No",IF('Patient level info'!W321="Yes","Yes","")))</f>
        <v/>
      </c>
      <c r="Y321" s="91" t="str">
        <f t="shared" si="45"/>
        <v/>
      </c>
      <c r="Z321" s="99" t="str">
        <f>IF('Paste Data Here - Export'!KQ321="","",IF('Paste Data Here - Export'!KO321="","",'Paste Data Here - Export'!KN321-'Paste Data Here - Export'!KQ321))</f>
        <v/>
      </c>
      <c r="AA321" s="91" t="str">
        <f>IF(AND(W321="Yes",'Paste Data Here - Export'!KM321="D",'Paste Data Here - Export'!KO321="Y"),'Paste Data Here - Export'!KN321+'Patient level info'!AA$3,IF(AND(W321="Yes",'Paste Data Here - Export'!KM321="D",Z321&lt;0),'Paste Data Here - Export'!KQ321,IF(AND(W321="Yes",'Paste Data Here - Export'!KM321="D"),'Paste Data Here - Export'!KN321,IF(X321="Yes",'Paste Data Here - Export'!KS321,""))))</f>
        <v/>
      </c>
      <c r="AB321" s="100" t="str">
        <f>IF(W321="No","",IF('Paste Data Here - Export'!HS321="","",IF('Paste Data Here - Export'!KO321="Y",'Patient level info'!AA321-'Paste Data Here - Export'!HS321,'Paste Data Here - Export'!KQ321-'Paste Data Here - Export'!HS321)))</f>
        <v/>
      </c>
      <c r="AC321" s="100" t="str">
        <f>IF(E321="Yes","",IF(BPT!C321="Record transferred to this team",AA321-C321-(1/6),""))</f>
        <v/>
      </c>
      <c r="AD321" s="100" t="str">
        <f t="shared" si="46"/>
        <v/>
      </c>
      <c r="AE321" s="100" t="str">
        <f t="shared" si="54"/>
        <v/>
      </c>
      <c r="AF321" s="101" t="str">
        <f>IF(AE321="","",IF(Y321="Died same day","Died same day as arrival",IF(AB321="","Did not stay on SU",IF('Paste Data Here - Export'!HR321="ICH","ICU/CCU/HDU",IF(AB321&gt;AE321,100,100*AB321/AE321)))))</f>
        <v/>
      </c>
      <c r="AG321" s="82" t="str">
        <f>IF(E321="Yes","6 Month Transfer",IF(W321="No","Not locked to discharge/transfer",IF(AF321="Did not stay on SU","Not achieved as did not stay on SU",IF('Patient level info'!A321="","",IF(AND(A321=B321,M321="Achieved",P321="Achieved",AF321&gt;=90,AF321&lt;&gt;"Died same day as arrival"),"Achieved",IF(AND(A321&lt;&gt;B321,AF321&gt;=90,M321="Achieved",P321="Achieved"),"Not directly admitted by this team, but achieved criteria at previous team, and achieved 90% of stay on SU whilst at this team",IF(AF321="ICU/CCU/HDU","Admitted to ICU/CCU/HDU",IF(AF321="Died same day as arrival",AF321,IF(AND(AF321&lt;90,M321="Not achieved",P321="Not achieved"),"Not achieved as not direct to SU within 4h, not seen by a consultant within 14h, and less than 90% of stay on SU",IF(AND(AF321&lt;90,M321="Not achieved",P321="Achieved"),"Not achieved as not direct to SU within 4h and less than 90% of stay on SU",IF(AND(AF321&lt;90,M321="Achieved",P321="Not achieved"),"Not achieved as not seen by a consultant within 14h and less than 90% of stay on SU",IF(AND(AF321&gt;=90,M321="Not achieved",P321="Not achieved"),"Not achieved as not direct to SU within 4h and not seen by a consultant within 14h",IF(AND(AF321&gt;=90,M321="Achieved",P321="Not achieved"),"Not achieved as not seen by a consultant within 14h",IF(AF321&lt;90,"Not achieved as less than 90% of stay on SU","Not achieved as not direct to SU within 4h"))))))))))))))</f>
        <v/>
      </c>
    </row>
    <row r="322" spans="1:33" ht="15" customHeight="1" x14ac:dyDescent="0.25">
      <c r="A322" s="89" t="str">
        <f>IF('Paste Data Here - Export'!A322="","",'Paste Data Here - Export'!A322)</f>
        <v/>
      </c>
      <c r="B322" s="90" t="str">
        <f>IF('Paste Data Here - Export'!B322="","",'Paste Data Here - Export'!B322)</f>
        <v/>
      </c>
      <c r="C322" s="91" t="str">
        <f>IF('Paste Data Here - Export'!AR322="Y",'Paste Data Here - Export'!AS322,IF('Paste Data Here - Export'!C322="","",'Paste Data Here - Export'!BA322))</f>
        <v/>
      </c>
      <c r="D322" s="103" t="str">
        <f>IF(B322="","",IF('Paste Data Here - Export'!A322 ='Paste Data Here - Export'!B322, "Yes", "No"))</f>
        <v/>
      </c>
      <c r="E322" s="103" t="str">
        <f>IF(A322="","",IF(AND('Paste Data Here - Export'!P322="",'Paste Data Here - Export'!Q322&lt;&gt;""),"Yes","No"))</f>
        <v/>
      </c>
      <c r="F322" s="104" t="str">
        <f>IF('Paste Data Here - Export'!A322='Paste Data Here - Export'!B322,C322,IF(W322="No","",IF(E322="Yes","6 Month Transfer",'Paste Data Here - Export'!HP322)))</f>
        <v/>
      </c>
      <c r="G322" s="92" t="str">
        <f>IF(B322="","",IF(OR('Paste Data Here - Export'!KB322="Y",'Paste Data Here - Export'!GE322="Y"),"Yes","No"))</f>
        <v/>
      </c>
      <c r="H322" s="93" t="str">
        <f t="shared" si="47"/>
        <v/>
      </c>
      <c r="I322" s="93" t="str">
        <f t="shared" si="48"/>
        <v/>
      </c>
      <c r="J322" s="93" t="str">
        <f t="shared" si="49"/>
        <v/>
      </c>
      <c r="K322" s="125" t="str">
        <f>IF(OR(C322="",'Paste Data Here - Export'!BD322=""),"",1440*('Paste Data Here - Export'!BD322-C322))</f>
        <v/>
      </c>
      <c r="L322" s="93" t="str">
        <f t="shared" si="50"/>
        <v/>
      </c>
      <c r="M322" s="93" t="str">
        <f>IF(AND(L322="Yes",'Paste Data Here - Export'!BC322="SU",'Paste Data Here - Export'!EJ322&lt;&gt;"Y"),"Achieved",IF('Paste Data Here - Export'!EJ322="Y","Not applicable",(IF(AND('Patient level info'!L322="No",'Paste Data Here - Export'!BC322="SU"),"Not achieved",IF('Paste Data Here - Export'!BC322="ICH","Not applicable",IF(OR('Paste Data Here - Export'!BC322="O",'Paste Data Here - Export'!BC322="MAC"),"Not achieved",""))))))</f>
        <v/>
      </c>
      <c r="N322" s="142" t="str">
        <f>IF(B322="","",IF(OR('Paste Data Here - Export'!GN322="PERS",'Paste Data Here - Export'!GN322="TELEM"),'Paste Data Here - Export'!GK322,IF('Paste Data Here - Export'!GO322="","Not seen in person",'Paste Data Here - Export'!GO322)))</f>
        <v/>
      </c>
      <c r="O322" s="125" t="str">
        <f t="shared" si="51"/>
        <v/>
      </c>
      <c r="P322" s="126" t="str">
        <f t="shared" si="52"/>
        <v/>
      </c>
      <c r="Q322" s="95" t="str">
        <f>IF('Paste Data Here - Export'!CR322=TRUE, "Not imaged",IF('Paste Data Here - Export'!AR322="Y","Inpatient stroke",IF('Paste Data Here - Export'!BA322="","",IF('Paste Data Here - Export'!CR322="TRUE","",1440*('Paste Data Here - Export'!CP322-'Paste Data Here - Export'!BA322)))))</f>
        <v/>
      </c>
      <c r="R322" s="95" t="str">
        <f>IF('Paste Data Here - Export'!CR322=TRUE,"Not imaged",IF(OR(C322="",'Paste Data Here - Export'!CP322=""),"",1440*('Paste Data Here - Export'!CP322-C322)))</f>
        <v/>
      </c>
      <c r="S322" s="93" t="str">
        <f>IF(R322&lt;60.5,"Yes",IF('Paste Data Here - Export'!C322="","","No"))</f>
        <v/>
      </c>
      <c r="T322" s="93" t="str">
        <f t="shared" si="44"/>
        <v/>
      </c>
      <c r="U322" s="94" t="str">
        <f>IF(OR(C322="",'Paste Data Here - Export'!DF322=""),"",1440*('Paste Data Here - Export'!DF322-C322))</f>
        <v/>
      </c>
      <c r="V322" s="96" t="str">
        <f t="shared" si="53"/>
        <v/>
      </c>
      <c r="W322" s="97" t="str">
        <f>IF(B322="","",IF('Paste Data Here - Export'!KI322=TRUE,"Yes",IF('Paste Data Here - Export'!L322="","No","Yes")))</f>
        <v/>
      </c>
      <c r="X322" s="98" t="str">
        <f>IF(E322="Yes","6 Month Transfer",IF(AND(W322="Yes",'Paste Data Here - Export'!KM322="D"),"No",IF('Patient level info'!W322="Yes","Yes","")))</f>
        <v/>
      </c>
      <c r="Y322" s="91" t="str">
        <f t="shared" si="45"/>
        <v/>
      </c>
      <c r="Z322" s="99" t="str">
        <f>IF('Paste Data Here - Export'!KQ322="","",IF('Paste Data Here - Export'!KO322="","",'Paste Data Here - Export'!KN322-'Paste Data Here - Export'!KQ322))</f>
        <v/>
      </c>
      <c r="AA322" s="91" t="str">
        <f>IF(AND(W322="Yes",'Paste Data Here - Export'!KM322="D",'Paste Data Here - Export'!KO322="Y"),'Paste Data Here - Export'!KN322+'Patient level info'!AA$3,IF(AND(W322="Yes",'Paste Data Here - Export'!KM322="D",Z322&lt;0),'Paste Data Here - Export'!KQ322,IF(AND(W322="Yes",'Paste Data Here - Export'!KM322="D"),'Paste Data Here - Export'!KN322,IF(X322="Yes",'Paste Data Here - Export'!KS322,""))))</f>
        <v/>
      </c>
      <c r="AB322" s="100" t="str">
        <f>IF(W322="No","",IF('Paste Data Here - Export'!HS322="","",IF('Paste Data Here - Export'!KO322="Y",'Patient level info'!AA322-'Paste Data Here - Export'!HS322,'Paste Data Here - Export'!KQ322-'Paste Data Here - Export'!HS322)))</f>
        <v/>
      </c>
      <c r="AC322" s="100" t="str">
        <f>IF(E322="Yes","",IF(BPT!C322="Record transferred to this team",AA322-C322-(1/6),""))</f>
        <v/>
      </c>
      <c r="AD322" s="100" t="str">
        <f t="shared" si="46"/>
        <v/>
      </c>
      <c r="AE322" s="100" t="str">
        <f t="shared" si="54"/>
        <v/>
      </c>
      <c r="AF322" s="101" t="str">
        <f>IF(AE322="","",IF(Y322="Died same day","Died same day as arrival",IF(AB322="","Did not stay on SU",IF('Paste Data Here - Export'!HR322="ICH","ICU/CCU/HDU",IF(AB322&gt;AE322,100,100*AB322/AE322)))))</f>
        <v/>
      </c>
      <c r="AG322" s="82" t="str">
        <f>IF(E322="Yes","6 Month Transfer",IF(W322="No","Not locked to discharge/transfer",IF(AF322="Did not stay on SU","Not achieved as did not stay on SU",IF('Patient level info'!A322="","",IF(AND(A322=B322,M322="Achieved",P322="Achieved",AF322&gt;=90,AF322&lt;&gt;"Died same day as arrival"),"Achieved",IF(AND(A322&lt;&gt;B322,AF322&gt;=90,M322="Achieved",P322="Achieved"),"Not directly admitted by this team, but achieved criteria at previous team, and achieved 90% of stay on SU whilst at this team",IF(AF322="ICU/CCU/HDU","Admitted to ICU/CCU/HDU",IF(AF322="Died same day as arrival",AF322,IF(AND(AF322&lt;90,M322="Not achieved",P322="Not achieved"),"Not achieved as not direct to SU within 4h, not seen by a consultant within 14h, and less than 90% of stay on SU",IF(AND(AF322&lt;90,M322="Not achieved",P322="Achieved"),"Not achieved as not direct to SU within 4h and less than 90% of stay on SU",IF(AND(AF322&lt;90,M322="Achieved",P322="Not achieved"),"Not achieved as not seen by a consultant within 14h and less than 90% of stay on SU",IF(AND(AF322&gt;=90,M322="Not achieved",P322="Not achieved"),"Not achieved as not direct to SU within 4h and not seen by a consultant within 14h",IF(AND(AF322&gt;=90,M322="Achieved",P322="Not achieved"),"Not achieved as not seen by a consultant within 14h",IF(AF322&lt;90,"Not achieved as less than 90% of stay on SU","Not achieved as not direct to SU within 4h"))))))))))))))</f>
        <v/>
      </c>
    </row>
    <row r="323" spans="1:33" ht="15" customHeight="1" x14ac:dyDescent="0.25">
      <c r="A323" s="89" t="str">
        <f>IF('Paste Data Here - Export'!A323="","",'Paste Data Here - Export'!A323)</f>
        <v/>
      </c>
      <c r="B323" s="90" t="str">
        <f>IF('Paste Data Here - Export'!B323="","",'Paste Data Here - Export'!B323)</f>
        <v/>
      </c>
      <c r="C323" s="91" t="str">
        <f>IF('Paste Data Here - Export'!AR323="Y",'Paste Data Here - Export'!AS323,IF('Paste Data Here - Export'!C323="","",'Paste Data Here - Export'!BA323))</f>
        <v/>
      </c>
      <c r="D323" s="103" t="str">
        <f>IF(B323="","",IF('Paste Data Here - Export'!A323 ='Paste Data Here - Export'!B323, "Yes", "No"))</f>
        <v/>
      </c>
      <c r="E323" s="103" t="str">
        <f>IF(A323="","",IF(AND('Paste Data Here - Export'!P323="",'Paste Data Here - Export'!Q323&lt;&gt;""),"Yes","No"))</f>
        <v/>
      </c>
      <c r="F323" s="104" t="str">
        <f>IF('Paste Data Here - Export'!A323='Paste Data Here - Export'!B323,C323,IF(W323="No","",IF(E323="Yes","6 Month Transfer",'Paste Data Here - Export'!HP323)))</f>
        <v/>
      </c>
      <c r="G323" s="92" t="str">
        <f>IF(B323="","",IF(OR('Paste Data Here - Export'!KB323="Y",'Paste Data Here - Export'!GE323="Y"),"Yes","No"))</f>
        <v/>
      </c>
      <c r="H323" s="93" t="str">
        <f t="shared" si="47"/>
        <v/>
      </c>
      <c r="I323" s="93" t="str">
        <f t="shared" si="48"/>
        <v/>
      </c>
      <c r="J323" s="93" t="str">
        <f t="shared" si="49"/>
        <v/>
      </c>
      <c r="K323" s="125" t="str">
        <f>IF(OR(C323="",'Paste Data Here - Export'!BD323=""),"",1440*('Paste Data Here - Export'!BD323-C323))</f>
        <v/>
      </c>
      <c r="L323" s="93" t="str">
        <f t="shared" si="50"/>
        <v/>
      </c>
      <c r="M323" s="93" t="str">
        <f>IF(AND(L323="Yes",'Paste Data Here - Export'!BC323="SU",'Paste Data Here - Export'!EJ323&lt;&gt;"Y"),"Achieved",IF('Paste Data Here - Export'!EJ323="Y","Not applicable",(IF(AND('Patient level info'!L323="No",'Paste Data Here - Export'!BC323="SU"),"Not achieved",IF('Paste Data Here - Export'!BC323="ICH","Not applicable",IF(OR('Paste Data Here - Export'!BC323="O",'Paste Data Here - Export'!BC323="MAC"),"Not achieved",""))))))</f>
        <v/>
      </c>
      <c r="N323" s="142" t="str">
        <f>IF(B323="","",IF(OR('Paste Data Here - Export'!GN323="PERS",'Paste Data Here - Export'!GN323="TELEM"),'Paste Data Here - Export'!GK323,IF('Paste Data Here - Export'!GO323="","Not seen in person",'Paste Data Here - Export'!GO323)))</f>
        <v/>
      </c>
      <c r="O323" s="125" t="str">
        <f t="shared" si="51"/>
        <v/>
      </c>
      <c r="P323" s="126" t="str">
        <f t="shared" si="52"/>
        <v/>
      </c>
      <c r="Q323" s="95" t="str">
        <f>IF('Paste Data Here - Export'!CR323=TRUE, "Not imaged",IF('Paste Data Here - Export'!AR323="Y","Inpatient stroke",IF('Paste Data Here - Export'!BA323="","",IF('Paste Data Here - Export'!CR323="TRUE","",1440*('Paste Data Here - Export'!CP323-'Paste Data Here - Export'!BA323)))))</f>
        <v/>
      </c>
      <c r="R323" s="95" t="str">
        <f>IF('Paste Data Here - Export'!CR323=TRUE,"Not imaged",IF(OR(C323="",'Paste Data Here - Export'!CP323=""),"",1440*('Paste Data Here - Export'!CP323-C323)))</f>
        <v/>
      </c>
      <c r="S323" s="93" t="str">
        <f>IF(R323&lt;60.5,"Yes",IF('Paste Data Here - Export'!C323="","","No"))</f>
        <v/>
      </c>
      <c r="T323" s="93" t="str">
        <f t="shared" si="44"/>
        <v/>
      </c>
      <c r="U323" s="94" t="str">
        <f>IF(OR(C323="",'Paste Data Here - Export'!DF323=""),"",1440*('Paste Data Here - Export'!DF323-C323))</f>
        <v/>
      </c>
      <c r="V323" s="96" t="str">
        <f t="shared" si="53"/>
        <v/>
      </c>
      <c r="W323" s="97" t="str">
        <f>IF(B323="","",IF('Paste Data Here - Export'!KI323=TRUE,"Yes",IF('Paste Data Here - Export'!L323="","No","Yes")))</f>
        <v/>
      </c>
      <c r="X323" s="98" t="str">
        <f>IF(E323="Yes","6 Month Transfer",IF(AND(W323="Yes",'Paste Data Here - Export'!KM323="D"),"No",IF('Patient level info'!W323="Yes","Yes","")))</f>
        <v/>
      </c>
      <c r="Y323" s="91" t="str">
        <f t="shared" si="45"/>
        <v/>
      </c>
      <c r="Z323" s="99" t="str">
        <f>IF('Paste Data Here - Export'!KQ323="","",IF('Paste Data Here - Export'!KO323="","",'Paste Data Here - Export'!KN323-'Paste Data Here - Export'!KQ323))</f>
        <v/>
      </c>
      <c r="AA323" s="91" t="str">
        <f>IF(AND(W323="Yes",'Paste Data Here - Export'!KM323="D",'Paste Data Here - Export'!KO323="Y"),'Paste Data Here - Export'!KN323+'Patient level info'!AA$3,IF(AND(W323="Yes",'Paste Data Here - Export'!KM323="D",Z323&lt;0),'Paste Data Here - Export'!KQ323,IF(AND(W323="Yes",'Paste Data Here - Export'!KM323="D"),'Paste Data Here - Export'!KN323,IF(X323="Yes",'Paste Data Here - Export'!KS323,""))))</f>
        <v/>
      </c>
      <c r="AB323" s="100" t="str">
        <f>IF(W323="No","",IF('Paste Data Here - Export'!HS323="","",IF('Paste Data Here - Export'!KO323="Y",'Patient level info'!AA323-'Paste Data Here - Export'!HS323,'Paste Data Here - Export'!KQ323-'Paste Data Here - Export'!HS323)))</f>
        <v/>
      </c>
      <c r="AC323" s="100" t="str">
        <f>IF(E323="Yes","",IF(BPT!C323="Record transferred to this team",AA323-C323-(1/6),""))</f>
        <v/>
      </c>
      <c r="AD323" s="100" t="str">
        <f t="shared" si="46"/>
        <v/>
      </c>
      <c r="AE323" s="100" t="str">
        <f t="shared" si="54"/>
        <v/>
      </c>
      <c r="AF323" s="101" t="str">
        <f>IF(AE323="","",IF(Y323="Died same day","Died same day as arrival",IF(AB323="","Did not stay on SU",IF('Paste Data Here - Export'!HR323="ICH","ICU/CCU/HDU",IF(AB323&gt;AE323,100,100*AB323/AE323)))))</f>
        <v/>
      </c>
      <c r="AG323" s="82" t="str">
        <f>IF(E323="Yes","6 Month Transfer",IF(W323="No","Not locked to discharge/transfer",IF(AF323="Did not stay on SU","Not achieved as did not stay on SU",IF('Patient level info'!A323="","",IF(AND(A323=B323,M323="Achieved",P323="Achieved",AF323&gt;=90,AF323&lt;&gt;"Died same day as arrival"),"Achieved",IF(AND(A323&lt;&gt;B323,AF323&gt;=90,M323="Achieved",P323="Achieved"),"Not directly admitted by this team, but achieved criteria at previous team, and achieved 90% of stay on SU whilst at this team",IF(AF323="ICU/CCU/HDU","Admitted to ICU/CCU/HDU",IF(AF323="Died same day as arrival",AF323,IF(AND(AF323&lt;90,M323="Not achieved",P323="Not achieved"),"Not achieved as not direct to SU within 4h, not seen by a consultant within 14h, and less than 90% of stay on SU",IF(AND(AF323&lt;90,M323="Not achieved",P323="Achieved"),"Not achieved as not direct to SU within 4h and less than 90% of stay on SU",IF(AND(AF323&lt;90,M323="Achieved",P323="Not achieved"),"Not achieved as not seen by a consultant within 14h and less than 90% of stay on SU",IF(AND(AF323&gt;=90,M323="Not achieved",P323="Not achieved"),"Not achieved as not direct to SU within 4h and not seen by a consultant within 14h",IF(AND(AF323&gt;=90,M323="Achieved",P323="Not achieved"),"Not achieved as not seen by a consultant within 14h",IF(AF323&lt;90,"Not achieved as less than 90% of stay on SU","Not achieved as not direct to SU within 4h"))))))))))))))</f>
        <v/>
      </c>
    </row>
    <row r="324" spans="1:33" ht="15" customHeight="1" x14ac:dyDescent="0.25">
      <c r="A324" s="89" t="str">
        <f>IF('Paste Data Here - Export'!A324="","",'Paste Data Here - Export'!A324)</f>
        <v/>
      </c>
      <c r="B324" s="90" t="str">
        <f>IF('Paste Data Here - Export'!B324="","",'Paste Data Here - Export'!B324)</f>
        <v/>
      </c>
      <c r="C324" s="91" t="str">
        <f>IF('Paste Data Here - Export'!AR324="Y",'Paste Data Here - Export'!AS324,IF('Paste Data Here - Export'!C324="","",'Paste Data Here - Export'!BA324))</f>
        <v/>
      </c>
      <c r="D324" s="103" t="str">
        <f>IF(B324="","",IF('Paste Data Here - Export'!A324 ='Paste Data Here - Export'!B324, "Yes", "No"))</f>
        <v/>
      </c>
      <c r="E324" s="103" t="str">
        <f>IF(A324="","",IF(AND('Paste Data Here - Export'!P324="",'Paste Data Here - Export'!Q324&lt;&gt;""),"Yes","No"))</f>
        <v/>
      </c>
      <c r="F324" s="104" t="str">
        <f>IF('Paste Data Here - Export'!A324='Paste Data Here - Export'!B324,C324,IF(W324="No","",IF(E324="Yes","6 Month Transfer",'Paste Data Here - Export'!HP324)))</f>
        <v/>
      </c>
      <c r="G324" s="92" t="str">
        <f>IF(B324="","",IF(OR('Paste Data Here - Export'!KB324="Y",'Paste Data Here - Export'!GE324="Y"),"Yes","No"))</f>
        <v/>
      </c>
      <c r="H324" s="93" t="str">
        <f t="shared" si="47"/>
        <v/>
      </c>
      <c r="I324" s="93" t="str">
        <f t="shared" si="48"/>
        <v/>
      </c>
      <c r="J324" s="93" t="str">
        <f t="shared" si="49"/>
        <v/>
      </c>
      <c r="K324" s="125" t="str">
        <f>IF(OR(C324="",'Paste Data Here - Export'!BD324=""),"",1440*('Paste Data Here - Export'!BD324-C324))</f>
        <v/>
      </c>
      <c r="L324" s="93" t="str">
        <f t="shared" si="50"/>
        <v/>
      </c>
      <c r="M324" s="93" t="str">
        <f>IF(AND(L324="Yes",'Paste Data Here - Export'!BC324="SU",'Paste Data Here - Export'!EJ324&lt;&gt;"Y"),"Achieved",IF('Paste Data Here - Export'!EJ324="Y","Not applicable",(IF(AND('Patient level info'!L324="No",'Paste Data Here - Export'!BC324="SU"),"Not achieved",IF('Paste Data Here - Export'!BC324="ICH","Not applicable",IF(OR('Paste Data Here - Export'!BC324="O",'Paste Data Here - Export'!BC324="MAC"),"Not achieved",""))))))</f>
        <v/>
      </c>
      <c r="N324" s="142" t="str">
        <f>IF(B324="","",IF(OR('Paste Data Here - Export'!GN324="PERS",'Paste Data Here - Export'!GN324="TELEM"),'Paste Data Here - Export'!GK324,IF('Paste Data Here - Export'!GO324="","Not seen in person",'Paste Data Here - Export'!GO324)))</f>
        <v/>
      </c>
      <c r="O324" s="125" t="str">
        <f t="shared" si="51"/>
        <v/>
      </c>
      <c r="P324" s="126" t="str">
        <f t="shared" si="52"/>
        <v/>
      </c>
      <c r="Q324" s="95" t="str">
        <f>IF('Paste Data Here - Export'!CR324=TRUE, "Not imaged",IF('Paste Data Here - Export'!AR324="Y","Inpatient stroke",IF('Paste Data Here - Export'!BA324="","",IF('Paste Data Here - Export'!CR324="TRUE","",1440*('Paste Data Here - Export'!CP324-'Paste Data Here - Export'!BA324)))))</f>
        <v/>
      </c>
      <c r="R324" s="95" t="str">
        <f>IF('Paste Data Here - Export'!CR324=TRUE,"Not imaged",IF(OR(C324="",'Paste Data Here - Export'!CP324=""),"",1440*('Paste Data Here - Export'!CP324-C324)))</f>
        <v/>
      </c>
      <c r="S324" s="93" t="str">
        <f>IF(R324&lt;60.5,"Yes",IF('Paste Data Here - Export'!C324="","","No"))</f>
        <v/>
      </c>
      <c r="T324" s="93" t="str">
        <f t="shared" si="44"/>
        <v/>
      </c>
      <c r="U324" s="94" t="str">
        <f>IF(OR(C324="",'Paste Data Here - Export'!DF324=""),"",1440*('Paste Data Here - Export'!DF324-C324))</f>
        <v/>
      </c>
      <c r="V324" s="96" t="str">
        <f t="shared" si="53"/>
        <v/>
      </c>
      <c r="W324" s="97" t="str">
        <f>IF(B324="","",IF('Paste Data Here - Export'!KI324=TRUE,"Yes",IF('Paste Data Here - Export'!L324="","No","Yes")))</f>
        <v/>
      </c>
      <c r="X324" s="98" t="str">
        <f>IF(E324="Yes","6 Month Transfer",IF(AND(W324="Yes",'Paste Data Here - Export'!KM324="D"),"No",IF('Patient level info'!W324="Yes","Yes","")))</f>
        <v/>
      </c>
      <c r="Y324" s="91" t="str">
        <f t="shared" si="45"/>
        <v/>
      </c>
      <c r="Z324" s="99" t="str">
        <f>IF('Paste Data Here - Export'!KQ324="","",IF('Paste Data Here - Export'!KO324="","",'Paste Data Here - Export'!KN324-'Paste Data Here - Export'!KQ324))</f>
        <v/>
      </c>
      <c r="AA324" s="91" t="str">
        <f>IF(AND(W324="Yes",'Paste Data Here - Export'!KM324="D",'Paste Data Here - Export'!KO324="Y"),'Paste Data Here - Export'!KN324+'Patient level info'!AA$3,IF(AND(W324="Yes",'Paste Data Here - Export'!KM324="D",Z324&lt;0),'Paste Data Here - Export'!KQ324,IF(AND(W324="Yes",'Paste Data Here - Export'!KM324="D"),'Paste Data Here - Export'!KN324,IF(X324="Yes",'Paste Data Here - Export'!KS324,""))))</f>
        <v/>
      </c>
      <c r="AB324" s="100" t="str">
        <f>IF(W324="No","",IF('Paste Data Here - Export'!HS324="","",IF('Paste Data Here - Export'!KO324="Y",'Patient level info'!AA324-'Paste Data Here - Export'!HS324,'Paste Data Here - Export'!KQ324-'Paste Data Here - Export'!HS324)))</f>
        <v/>
      </c>
      <c r="AC324" s="100" t="str">
        <f>IF(E324="Yes","",IF(BPT!C324="Record transferred to this team",AA324-C324-(1/6),""))</f>
        <v/>
      </c>
      <c r="AD324" s="100" t="str">
        <f t="shared" si="46"/>
        <v/>
      </c>
      <c r="AE324" s="100" t="str">
        <f t="shared" si="54"/>
        <v/>
      </c>
      <c r="AF324" s="101" t="str">
        <f>IF(AE324="","",IF(Y324="Died same day","Died same day as arrival",IF(AB324="","Did not stay on SU",IF('Paste Data Here - Export'!HR324="ICH","ICU/CCU/HDU",IF(AB324&gt;AE324,100,100*AB324/AE324)))))</f>
        <v/>
      </c>
      <c r="AG324" s="82" t="str">
        <f>IF(E324="Yes","6 Month Transfer",IF(W324="No","Not locked to discharge/transfer",IF(AF324="Did not stay on SU","Not achieved as did not stay on SU",IF('Patient level info'!A324="","",IF(AND(A324=B324,M324="Achieved",P324="Achieved",AF324&gt;=90,AF324&lt;&gt;"Died same day as arrival"),"Achieved",IF(AND(A324&lt;&gt;B324,AF324&gt;=90,M324="Achieved",P324="Achieved"),"Not directly admitted by this team, but achieved criteria at previous team, and achieved 90% of stay on SU whilst at this team",IF(AF324="ICU/CCU/HDU","Admitted to ICU/CCU/HDU",IF(AF324="Died same day as arrival",AF324,IF(AND(AF324&lt;90,M324="Not achieved",P324="Not achieved"),"Not achieved as not direct to SU within 4h, not seen by a consultant within 14h, and less than 90% of stay on SU",IF(AND(AF324&lt;90,M324="Not achieved",P324="Achieved"),"Not achieved as not direct to SU within 4h and less than 90% of stay on SU",IF(AND(AF324&lt;90,M324="Achieved",P324="Not achieved"),"Not achieved as not seen by a consultant within 14h and less than 90% of stay on SU",IF(AND(AF324&gt;=90,M324="Not achieved",P324="Not achieved"),"Not achieved as not direct to SU within 4h and not seen by a consultant within 14h",IF(AND(AF324&gt;=90,M324="Achieved",P324="Not achieved"),"Not achieved as not seen by a consultant within 14h",IF(AF324&lt;90,"Not achieved as less than 90% of stay on SU","Not achieved as not direct to SU within 4h"))))))))))))))</f>
        <v/>
      </c>
    </row>
    <row r="325" spans="1:33" ht="15" customHeight="1" x14ac:dyDescent="0.25">
      <c r="A325" s="89" t="str">
        <f>IF('Paste Data Here - Export'!A325="","",'Paste Data Here - Export'!A325)</f>
        <v/>
      </c>
      <c r="B325" s="90" t="str">
        <f>IF('Paste Data Here - Export'!B325="","",'Paste Data Here - Export'!B325)</f>
        <v/>
      </c>
      <c r="C325" s="91" t="str">
        <f>IF('Paste Data Here - Export'!AR325="Y",'Paste Data Here - Export'!AS325,IF('Paste Data Here - Export'!C325="","",'Paste Data Here - Export'!BA325))</f>
        <v/>
      </c>
      <c r="D325" s="103" t="str">
        <f>IF(B325="","",IF('Paste Data Here - Export'!A325 ='Paste Data Here - Export'!B325, "Yes", "No"))</f>
        <v/>
      </c>
      <c r="E325" s="103" t="str">
        <f>IF(A325="","",IF(AND('Paste Data Here - Export'!P325="",'Paste Data Here - Export'!Q325&lt;&gt;""),"Yes","No"))</f>
        <v/>
      </c>
      <c r="F325" s="104" t="str">
        <f>IF('Paste Data Here - Export'!A325='Paste Data Here - Export'!B325,C325,IF(W325="No","",IF(E325="Yes","6 Month Transfer",'Paste Data Here - Export'!HP325)))</f>
        <v/>
      </c>
      <c r="G325" s="92" t="str">
        <f>IF(B325="","",IF(OR('Paste Data Here - Export'!KB325="Y",'Paste Data Here - Export'!GE325="Y"),"Yes","No"))</f>
        <v/>
      </c>
      <c r="H325" s="93" t="str">
        <f t="shared" si="47"/>
        <v/>
      </c>
      <c r="I325" s="93" t="str">
        <f t="shared" si="48"/>
        <v/>
      </c>
      <c r="J325" s="93" t="str">
        <f t="shared" si="49"/>
        <v/>
      </c>
      <c r="K325" s="125" t="str">
        <f>IF(OR(C325="",'Paste Data Here - Export'!BD325=""),"",1440*('Paste Data Here - Export'!BD325-C325))</f>
        <v/>
      </c>
      <c r="L325" s="93" t="str">
        <f t="shared" si="50"/>
        <v/>
      </c>
      <c r="M325" s="93" t="str">
        <f>IF(AND(L325="Yes",'Paste Data Here - Export'!BC325="SU",'Paste Data Here - Export'!EJ325&lt;&gt;"Y"),"Achieved",IF('Paste Data Here - Export'!EJ325="Y","Not applicable",(IF(AND('Patient level info'!L325="No",'Paste Data Here - Export'!BC325="SU"),"Not achieved",IF('Paste Data Here - Export'!BC325="ICH","Not applicable",IF(OR('Paste Data Here - Export'!BC325="O",'Paste Data Here - Export'!BC325="MAC"),"Not achieved",""))))))</f>
        <v/>
      </c>
      <c r="N325" s="142" t="str">
        <f>IF(B325="","",IF(OR('Paste Data Here - Export'!GN325="PERS",'Paste Data Here - Export'!GN325="TELEM"),'Paste Data Here - Export'!GK325,IF('Paste Data Here - Export'!GO325="","Not seen in person",'Paste Data Here - Export'!GO325)))</f>
        <v/>
      </c>
      <c r="O325" s="125" t="str">
        <f t="shared" si="51"/>
        <v/>
      </c>
      <c r="P325" s="126" t="str">
        <f t="shared" si="52"/>
        <v/>
      </c>
      <c r="Q325" s="95" t="str">
        <f>IF('Paste Data Here - Export'!CR325=TRUE, "Not imaged",IF('Paste Data Here - Export'!AR325="Y","Inpatient stroke",IF('Paste Data Here - Export'!BA325="","",IF('Paste Data Here - Export'!CR325="TRUE","",1440*('Paste Data Here - Export'!CP325-'Paste Data Here - Export'!BA325)))))</f>
        <v/>
      </c>
      <c r="R325" s="95" t="str">
        <f>IF('Paste Data Here - Export'!CR325=TRUE,"Not imaged",IF(OR(C325="",'Paste Data Here - Export'!CP325=""),"",1440*('Paste Data Here - Export'!CP325-C325)))</f>
        <v/>
      </c>
      <c r="S325" s="93" t="str">
        <f>IF(R325&lt;60.5,"Yes",IF('Paste Data Here - Export'!C325="","","No"))</f>
        <v/>
      </c>
      <c r="T325" s="93" t="str">
        <f t="shared" si="44"/>
        <v/>
      </c>
      <c r="U325" s="94" t="str">
        <f>IF(OR(C325="",'Paste Data Here - Export'!DF325=""),"",1440*('Paste Data Here - Export'!DF325-C325))</f>
        <v/>
      </c>
      <c r="V325" s="96" t="str">
        <f t="shared" si="53"/>
        <v/>
      </c>
      <c r="W325" s="97" t="str">
        <f>IF(B325="","",IF('Paste Data Here - Export'!KI325=TRUE,"Yes",IF('Paste Data Here - Export'!L325="","No","Yes")))</f>
        <v/>
      </c>
      <c r="X325" s="98" t="str">
        <f>IF(E325="Yes","6 Month Transfer",IF(AND(W325="Yes",'Paste Data Here - Export'!KM325="D"),"No",IF('Patient level info'!W325="Yes","Yes","")))</f>
        <v/>
      </c>
      <c r="Y325" s="91" t="str">
        <f t="shared" si="45"/>
        <v/>
      </c>
      <c r="Z325" s="99" t="str">
        <f>IF('Paste Data Here - Export'!KQ325="","",IF('Paste Data Here - Export'!KO325="","",'Paste Data Here - Export'!KN325-'Paste Data Here - Export'!KQ325))</f>
        <v/>
      </c>
      <c r="AA325" s="91" t="str">
        <f>IF(AND(W325="Yes",'Paste Data Here - Export'!KM325="D",'Paste Data Here - Export'!KO325="Y"),'Paste Data Here - Export'!KN325+'Patient level info'!AA$3,IF(AND(W325="Yes",'Paste Data Here - Export'!KM325="D",Z325&lt;0),'Paste Data Here - Export'!KQ325,IF(AND(W325="Yes",'Paste Data Here - Export'!KM325="D"),'Paste Data Here - Export'!KN325,IF(X325="Yes",'Paste Data Here - Export'!KS325,""))))</f>
        <v/>
      </c>
      <c r="AB325" s="100" t="str">
        <f>IF(W325="No","",IF('Paste Data Here - Export'!HS325="","",IF('Paste Data Here - Export'!KO325="Y",'Patient level info'!AA325-'Paste Data Here - Export'!HS325,'Paste Data Here - Export'!KQ325-'Paste Data Here - Export'!HS325)))</f>
        <v/>
      </c>
      <c r="AC325" s="100" t="str">
        <f>IF(E325="Yes","",IF(BPT!C325="Record transferred to this team",AA325-C325-(1/6),""))</f>
        <v/>
      </c>
      <c r="AD325" s="100" t="str">
        <f t="shared" si="46"/>
        <v/>
      </c>
      <c r="AE325" s="100" t="str">
        <f t="shared" si="54"/>
        <v/>
      </c>
      <c r="AF325" s="101" t="str">
        <f>IF(AE325="","",IF(Y325="Died same day","Died same day as arrival",IF(AB325="","Did not stay on SU",IF('Paste Data Here - Export'!HR325="ICH","ICU/CCU/HDU",IF(AB325&gt;AE325,100,100*AB325/AE325)))))</f>
        <v/>
      </c>
      <c r="AG325" s="82" t="str">
        <f>IF(E325="Yes","6 Month Transfer",IF(W325="No","Not locked to discharge/transfer",IF(AF325="Did not stay on SU","Not achieved as did not stay on SU",IF('Patient level info'!A325="","",IF(AND(A325=B325,M325="Achieved",P325="Achieved",AF325&gt;=90,AF325&lt;&gt;"Died same day as arrival"),"Achieved",IF(AND(A325&lt;&gt;B325,AF325&gt;=90,M325="Achieved",P325="Achieved"),"Not directly admitted by this team, but achieved criteria at previous team, and achieved 90% of stay on SU whilst at this team",IF(AF325="ICU/CCU/HDU","Admitted to ICU/CCU/HDU",IF(AF325="Died same day as arrival",AF325,IF(AND(AF325&lt;90,M325="Not achieved",P325="Not achieved"),"Not achieved as not direct to SU within 4h, not seen by a consultant within 14h, and less than 90% of stay on SU",IF(AND(AF325&lt;90,M325="Not achieved",P325="Achieved"),"Not achieved as not direct to SU within 4h and less than 90% of stay on SU",IF(AND(AF325&lt;90,M325="Achieved",P325="Not achieved"),"Not achieved as not seen by a consultant within 14h and less than 90% of stay on SU",IF(AND(AF325&gt;=90,M325="Not achieved",P325="Not achieved"),"Not achieved as not direct to SU within 4h and not seen by a consultant within 14h",IF(AND(AF325&gt;=90,M325="Achieved",P325="Not achieved"),"Not achieved as not seen by a consultant within 14h",IF(AF325&lt;90,"Not achieved as less than 90% of stay on SU","Not achieved as not direct to SU within 4h"))))))))))))))</f>
        <v/>
      </c>
    </row>
    <row r="326" spans="1:33" ht="15" customHeight="1" x14ac:dyDescent="0.25">
      <c r="A326" s="89" t="str">
        <f>IF('Paste Data Here - Export'!A326="","",'Paste Data Here - Export'!A326)</f>
        <v/>
      </c>
      <c r="B326" s="90" t="str">
        <f>IF('Paste Data Here - Export'!B326="","",'Paste Data Here - Export'!B326)</f>
        <v/>
      </c>
      <c r="C326" s="91" t="str">
        <f>IF('Paste Data Here - Export'!AR326="Y",'Paste Data Here - Export'!AS326,IF('Paste Data Here - Export'!C326="","",'Paste Data Here - Export'!BA326))</f>
        <v/>
      </c>
      <c r="D326" s="103" t="str">
        <f>IF(B326="","",IF('Paste Data Here - Export'!A326 ='Paste Data Here - Export'!B326, "Yes", "No"))</f>
        <v/>
      </c>
      <c r="E326" s="103" t="str">
        <f>IF(A326="","",IF(AND('Paste Data Here - Export'!P326="",'Paste Data Here - Export'!Q326&lt;&gt;""),"Yes","No"))</f>
        <v/>
      </c>
      <c r="F326" s="104" t="str">
        <f>IF('Paste Data Here - Export'!A326='Paste Data Here - Export'!B326,C326,IF(W326="No","",IF(E326="Yes","6 Month Transfer",'Paste Data Here - Export'!HP326)))</f>
        <v/>
      </c>
      <c r="G326" s="92" t="str">
        <f>IF(B326="","",IF(OR('Paste Data Here - Export'!KB326="Y",'Paste Data Here - Export'!GE326="Y"),"Yes","No"))</f>
        <v/>
      </c>
      <c r="H326" s="93" t="str">
        <f t="shared" si="47"/>
        <v/>
      </c>
      <c r="I326" s="93" t="str">
        <f t="shared" si="48"/>
        <v/>
      </c>
      <c r="J326" s="93" t="str">
        <f t="shared" si="49"/>
        <v/>
      </c>
      <c r="K326" s="125" t="str">
        <f>IF(OR(C326="",'Paste Data Here - Export'!BD326=""),"",1440*('Paste Data Here - Export'!BD326-C326))</f>
        <v/>
      </c>
      <c r="L326" s="93" t="str">
        <f t="shared" si="50"/>
        <v/>
      </c>
      <c r="M326" s="93" t="str">
        <f>IF(AND(L326="Yes",'Paste Data Here - Export'!BC326="SU",'Paste Data Here - Export'!EJ326&lt;&gt;"Y"),"Achieved",IF('Paste Data Here - Export'!EJ326="Y","Not applicable",(IF(AND('Patient level info'!L326="No",'Paste Data Here - Export'!BC326="SU"),"Not achieved",IF('Paste Data Here - Export'!BC326="ICH","Not applicable",IF(OR('Paste Data Here - Export'!BC326="O",'Paste Data Here - Export'!BC326="MAC"),"Not achieved",""))))))</f>
        <v/>
      </c>
      <c r="N326" s="142" t="str">
        <f>IF(B326="","",IF(OR('Paste Data Here - Export'!GN326="PERS",'Paste Data Here - Export'!GN326="TELEM"),'Paste Data Here - Export'!GK326,IF('Paste Data Here - Export'!GO326="","Not seen in person",'Paste Data Here - Export'!GO326)))</f>
        <v/>
      </c>
      <c r="O326" s="125" t="str">
        <f t="shared" si="51"/>
        <v/>
      </c>
      <c r="P326" s="126" t="str">
        <f t="shared" si="52"/>
        <v/>
      </c>
      <c r="Q326" s="95" t="str">
        <f>IF('Paste Data Here - Export'!CR326=TRUE, "Not imaged",IF('Paste Data Here - Export'!AR326="Y","Inpatient stroke",IF('Paste Data Here - Export'!BA326="","",IF('Paste Data Here - Export'!CR326="TRUE","",1440*('Paste Data Here - Export'!CP326-'Paste Data Here - Export'!BA326)))))</f>
        <v/>
      </c>
      <c r="R326" s="95" t="str">
        <f>IF('Paste Data Here - Export'!CR326=TRUE,"Not imaged",IF(OR(C326="",'Paste Data Here - Export'!CP326=""),"",1440*('Paste Data Here - Export'!CP326-C326)))</f>
        <v/>
      </c>
      <c r="S326" s="93" t="str">
        <f>IF(R326&lt;60.5,"Yes",IF('Paste Data Here - Export'!C326="","","No"))</f>
        <v/>
      </c>
      <c r="T326" s="93" t="str">
        <f t="shared" ref="T326:T389" si="55">IF(B326="","",IF(R326&lt;720.5,"Yes","No"))</f>
        <v/>
      </c>
      <c r="U326" s="94" t="str">
        <f>IF(OR(C326="",'Paste Data Here - Export'!DF326=""),"",1440*('Paste Data Here - Export'!DF326-C326))</f>
        <v/>
      </c>
      <c r="V326" s="96" t="str">
        <f t="shared" si="53"/>
        <v/>
      </c>
      <c r="W326" s="97" t="str">
        <f>IF(B326="","",IF('Paste Data Here - Export'!KI326=TRUE,"Yes",IF('Paste Data Here - Export'!L326="","No","Yes")))</f>
        <v/>
      </c>
      <c r="X326" s="98" t="str">
        <f>IF(E326="Yes","6 Month Transfer",IF(AND(W326="Yes",'Paste Data Here - Export'!KM326="D"),"No",IF('Patient level info'!W326="Yes","Yes","")))</f>
        <v/>
      </c>
      <c r="Y326" s="91" t="str">
        <f t="shared" ref="Y326:Y389" si="56">IF(E326="Yes","",IF(X326="","",IF(X326="Yes","Alive",IF(AND(DAY(AA326)-DAY(F326)=0,AA326-F326&lt;2),"Died same day","Died different day"))))</f>
        <v/>
      </c>
      <c r="Z326" s="99" t="str">
        <f>IF('Paste Data Here - Export'!KQ326="","",IF('Paste Data Here - Export'!KO326="","",'Paste Data Here - Export'!KN326-'Paste Data Here - Export'!KQ326))</f>
        <v/>
      </c>
      <c r="AA326" s="91" t="str">
        <f>IF(AND(W326="Yes",'Paste Data Here - Export'!KM326="D",'Paste Data Here - Export'!KO326="Y"),'Paste Data Here - Export'!KN326+'Patient level info'!AA$3,IF(AND(W326="Yes",'Paste Data Here - Export'!KM326="D",Z326&lt;0),'Paste Data Here - Export'!KQ326,IF(AND(W326="Yes",'Paste Data Here - Export'!KM326="D"),'Paste Data Here - Export'!KN326,IF(X326="Yes",'Paste Data Here - Export'!KS326,""))))</f>
        <v/>
      </c>
      <c r="AB326" s="100" t="str">
        <f>IF(W326="No","",IF('Paste Data Here - Export'!HS326="","",IF('Paste Data Here - Export'!KO326="Y",'Patient level info'!AA326-'Paste Data Here - Export'!HS326,'Paste Data Here - Export'!KQ326-'Paste Data Here - Export'!HS326)))</f>
        <v/>
      </c>
      <c r="AC326" s="100" t="str">
        <f>IF(E326="Yes","",IF(BPT!C326="Record transferred to this team",AA326-C326-(1/6),""))</f>
        <v/>
      </c>
      <c r="AD326" s="100" t="str">
        <f t="shared" ref="AD326:AD389" si="57">IF(AA326="","",AA326-F326)</f>
        <v/>
      </c>
      <c r="AE326" s="100" t="str">
        <f t="shared" si="54"/>
        <v/>
      </c>
      <c r="AF326" s="101" t="str">
        <f>IF(AE326="","",IF(Y326="Died same day","Died same day as arrival",IF(AB326="","Did not stay on SU",IF('Paste Data Here - Export'!HR326="ICH","ICU/CCU/HDU",IF(AB326&gt;AE326,100,100*AB326/AE326)))))</f>
        <v/>
      </c>
      <c r="AG326" s="82" t="str">
        <f>IF(E326="Yes","6 Month Transfer",IF(W326="No","Not locked to discharge/transfer",IF(AF326="Did not stay on SU","Not achieved as did not stay on SU",IF('Patient level info'!A326="","",IF(AND(A326=B326,M326="Achieved",P326="Achieved",AF326&gt;=90,AF326&lt;&gt;"Died same day as arrival"),"Achieved",IF(AND(A326&lt;&gt;B326,AF326&gt;=90,M326="Achieved",P326="Achieved"),"Not directly admitted by this team, but achieved criteria at previous team, and achieved 90% of stay on SU whilst at this team",IF(AF326="ICU/CCU/HDU","Admitted to ICU/CCU/HDU",IF(AF326="Died same day as arrival",AF326,IF(AND(AF326&lt;90,M326="Not achieved",P326="Not achieved"),"Not achieved as not direct to SU within 4h, not seen by a consultant within 14h, and less than 90% of stay on SU",IF(AND(AF326&lt;90,M326="Not achieved",P326="Achieved"),"Not achieved as not direct to SU within 4h and less than 90% of stay on SU",IF(AND(AF326&lt;90,M326="Achieved",P326="Not achieved"),"Not achieved as not seen by a consultant within 14h and less than 90% of stay on SU",IF(AND(AF326&gt;=90,M326="Not achieved",P326="Not achieved"),"Not achieved as not direct to SU within 4h and not seen by a consultant within 14h",IF(AND(AF326&gt;=90,M326="Achieved",P326="Not achieved"),"Not achieved as not seen by a consultant within 14h",IF(AF326&lt;90,"Not achieved as less than 90% of stay on SU","Not achieved as not direct to SU within 4h"))))))))))))))</f>
        <v/>
      </c>
    </row>
    <row r="327" spans="1:33" ht="15" customHeight="1" x14ac:dyDescent="0.25">
      <c r="A327" s="89" t="str">
        <f>IF('Paste Data Here - Export'!A327="","",'Paste Data Here - Export'!A327)</f>
        <v/>
      </c>
      <c r="B327" s="90" t="str">
        <f>IF('Paste Data Here - Export'!B327="","",'Paste Data Here - Export'!B327)</f>
        <v/>
      </c>
      <c r="C327" s="91" t="str">
        <f>IF('Paste Data Here - Export'!AR327="Y",'Paste Data Here - Export'!AS327,IF('Paste Data Here - Export'!C327="","",'Paste Data Here - Export'!BA327))</f>
        <v/>
      </c>
      <c r="D327" s="103" t="str">
        <f>IF(B327="","",IF('Paste Data Here - Export'!A327 ='Paste Data Here - Export'!B327, "Yes", "No"))</f>
        <v/>
      </c>
      <c r="E327" s="103" t="str">
        <f>IF(A327="","",IF(AND('Paste Data Here - Export'!P327="",'Paste Data Here - Export'!Q327&lt;&gt;""),"Yes","No"))</f>
        <v/>
      </c>
      <c r="F327" s="104" t="str">
        <f>IF('Paste Data Here - Export'!A327='Paste Data Here - Export'!B327,C327,IF(W327="No","",IF(E327="Yes","6 Month Transfer",'Paste Data Here - Export'!HP327)))</f>
        <v/>
      </c>
      <c r="G327" s="92" t="str">
        <f>IF(B327="","",IF(OR('Paste Data Here - Export'!KB327="Y",'Paste Data Here - Export'!GE327="Y"),"Yes","No"))</f>
        <v/>
      </c>
      <c r="H327" s="93" t="str">
        <f t="shared" ref="H327:H390" si="58">IF(F327="","",(TEXT(F327,"ddd")))</f>
        <v/>
      </c>
      <c r="I327" s="93" t="str">
        <f t="shared" ref="I327:I390" si="59">IF(F327="","",(TEXT(F327,"h")))</f>
        <v/>
      </c>
      <c r="J327" s="93" t="str">
        <f t="shared" ref="J327:J390" si="60">IF(F327="","",IF(OR(H327="Sat",H327="Sun",I327="18",I327="19",I327="20",I327="21",I327="22",I327="23",I327="0",I327="1",I327="2",I327="3",I327="4",I327="5",I327="6",I327="7"),"Out of hours","In hours"))</f>
        <v/>
      </c>
      <c r="K327" s="125" t="str">
        <f>IF(OR(C327="",'Paste Data Here - Export'!BD327=""),"",1440*('Paste Data Here - Export'!BD327-C327))</f>
        <v/>
      </c>
      <c r="L327" s="93" t="str">
        <f t="shared" ref="L327:L390" si="61">IF(B327="","",IF(K327="","No",IF(K327&lt;240.5,"Yes","No")))</f>
        <v/>
      </c>
      <c r="M327" s="93" t="str">
        <f>IF(AND(L327="Yes",'Paste Data Here - Export'!BC327="SU",'Paste Data Here - Export'!EJ327&lt;&gt;"Y"),"Achieved",IF('Paste Data Here - Export'!EJ327="Y","Not applicable",(IF(AND('Patient level info'!L327="No",'Paste Data Here - Export'!BC327="SU"),"Not achieved",IF('Paste Data Here - Export'!BC327="ICH","Not applicable",IF(OR('Paste Data Here - Export'!BC327="O",'Paste Data Here - Export'!BC327="MAC"),"Not achieved",""))))))</f>
        <v/>
      </c>
      <c r="N327" s="142" t="str">
        <f>IF(B327="","",IF(OR('Paste Data Here - Export'!GN327="PERS",'Paste Data Here - Export'!GN327="TELEM"),'Paste Data Here - Export'!GK327,IF('Paste Data Here - Export'!GO327="","Not seen in person",'Paste Data Here - Export'!GO327)))</f>
        <v/>
      </c>
      <c r="O327" s="125" t="str">
        <f t="shared" ref="O327:O390" si="62">IF(C327="","",IF(N327="Not seen in person","Not seen within 72h",1440*(N327-C327)))</f>
        <v/>
      </c>
      <c r="P327" s="126" t="str">
        <f t="shared" ref="P327:P390" si="63">IF(C327="","",IF(O327="Not seen within 72h","Not achieved",IF(O327&lt;840.5,"Achieved","Not achieved")))</f>
        <v/>
      </c>
      <c r="Q327" s="95" t="str">
        <f>IF('Paste Data Here - Export'!CR327=TRUE, "Not imaged",IF('Paste Data Here - Export'!AR327="Y","Inpatient stroke",IF('Paste Data Here - Export'!BA327="","",IF('Paste Data Here - Export'!CR327="TRUE","",1440*('Paste Data Here - Export'!CP327-'Paste Data Here - Export'!BA327)))))</f>
        <v/>
      </c>
      <c r="R327" s="95" t="str">
        <f>IF('Paste Data Here - Export'!CR327=TRUE,"Not imaged",IF(OR(C327="",'Paste Data Here - Export'!CP327=""),"",1440*('Paste Data Here - Export'!CP327-C327)))</f>
        <v/>
      </c>
      <c r="S327" s="93" t="str">
        <f>IF(R327&lt;60.5,"Yes",IF('Paste Data Here - Export'!C327="","","No"))</f>
        <v/>
      </c>
      <c r="T327" s="93" t="str">
        <f t="shared" si="55"/>
        <v/>
      </c>
      <c r="U327" s="94" t="str">
        <f>IF(OR(C327="",'Paste Data Here - Export'!DF327=""),"",1440*('Paste Data Here - Export'!DF327-C327))</f>
        <v/>
      </c>
      <c r="V327" s="96" t="str">
        <f t="shared" ref="V327:V390" si="64">IF(U327="","",IF(U327&lt;60.5,"Yes","No"))</f>
        <v/>
      </c>
      <c r="W327" s="97" t="str">
        <f>IF(B327="","",IF('Paste Data Here - Export'!KI327=TRUE,"Yes",IF('Paste Data Here - Export'!L327="","No","Yes")))</f>
        <v/>
      </c>
      <c r="X327" s="98" t="str">
        <f>IF(E327="Yes","6 Month Transfer",IF(AND(W327="Yes",'Paste Data Here - Export'!KM327="D"),"No",IF('Patient level info'!W327="Yes","Yes","")))</f>
        <v/>
      </c>
      <c r="Y327" s="91" t="str">
        <f t="shared" si="56"/>
        <v/>
      </c>
      <c r="Z327" s="99" t="str">
        <f>IF('Paste Data Here - Export'!KQ327="","",IF('Paste Data Here - Export'!KO327="","",'Paste Data Here - Export'!KN327-'Paste Data Here - Export'!KQ327))</f>
        <v/>
      </c>
      <c r="AA327" s="91" t="str">
        <f>IF(AND(W327="Yes",'Paste Data Here - Export'!KM327="D",'Paste Data Here - Export'!KO327="Y"),'Paste Data Here - Export'!KN327+'Patient level info'!AA$3,IF(AND(W327="Yes",'Paste Data Here - Export'!KM327="D",Z327&lt;0),'Paste Data Here - Export'!KQ327,IF(AND(W327="Yes",'Paste Data Here - Export'!KM327="D"),'Paste Data Here - Export'!KN327,IF(X327="Yes",'Paste Data Here - Export'!KS327,""))))</f>
        <v/>
      </c>
      <c r="AB327" s="100" t="str">
        <f>IF(W327="No","",IF('Paste Data Here - Export'!HS327="","",IF('Paste Data Here - Export'!KO327="Y",'Patient level info'!AA327-'Paste Data Here - Export'!HS327,'Paste Data Here - Export'!KQ327-'Paste Data Here - Export'!HS327)))</f>
        <v/>
      </c>
      <c r="AC327" s="100" t="str">
        <f>IF(E327="Yes","",IF(BPT!C327="Record transferred to this team",AA327-C327-(1/6),""))</f>
        <v/>
      </c>
      <c r="AD327" s="100" t="str">
        <f t="shared" si="57"/>
        <v/>
      </c>
      <c r="AE327" s="100" t="str">
        <f t="shared" ref="AE327:AE390" si="65">IF(AD327="","",AD327-(1/6))</f>
        <v/>
      </c>
      <c r="AF327" s="101" t="str">
        <f>IF(AE327="","",IF(Y327="Died same day","Died same day as arrival",IF(AB327="","Did not stay on SU",IF('Paste Data Here - Export'!HR327="ICH","ICU/CCU/HDU",IF(AB327&gt;AE327,100,100*AB327/AE327)))))</f>
        <v/>
      </c>
      <c r="AG327" s="82" t="str">
        <f>IF(E327="Yes","6 Month Transfer",IF(W327="No","Not locked to discharge/transfer",IF(AF327="Did not stay on SU","Not achieved as did not stay on SU",IF('Patient level info'!A327="","",IF(AND(A327=B327,M327="Achieved",P327="Achieved",AF327&gt;=90,AF327&lt;&gt;"Died same day as arrival"),"Achieved",IF(AND(A327&lt;&gt;B327,AF327&gt;=90,M327="Achieved",P327="Achieved"),"Not directly admitted by this team, but achieved criteria at previous team, and achieved 90% of stay on SU whilst at this team",IF(AF327="ICU/CCU/HDU","Admitted to ICU/CCU/HDU",IF(AF327="Died same day as arrival",AF327,IF(AND(AF327&lt;90,M327="Not achieved",P327="Not achieved"),"Not achieved as not direct to SU within 4h, not seen by a consultant within 14h, and less than 90% of stay on SU",IF(AND(AF327&lt;90,M327="Not achieved",P327="Achieved"),"Not achieved as not direct to SU within 4h and less than 90% of stay on SU",IF(AND(AF327&lt;90,M327="Achieved",P327="Not achieved"),"Not achieved as not seen by a consultant within 14h and less than 90% of stay on SU",IF(AND(AF327&gt;=90,M327="Not achieved",P327="Not achieved"),"Not achieved as not direct to SU within 4h and not seen by a consultant within 14h",IF(AND(AF327&gt;=90,M327="Achieved",P327="Not achieved"),"Not achieved as not seen by a consultant within 14h",IF(AF327&lt;90,"Not achieved as less than 90% of stay on SU","Not achieved as not direct to SU within 4h"))))))))))))))</f>
        <v/>
      </c>
    </row>
    <row r="328" spans="1:33" ht="15" customHeight="1" x14ac:dyDescent="0.25">
      <c r="A328" s="89" t="str">
        <f>IF('Paste Data Here - Export'!A328="","",'Paste Data Here - Export'!A328)</f>
        <v/>
      </c>
      <c r="B328" s="90" t="str">
        <f>IF('Paste Data Here - Export'!B328="","",'Paste Data Here - Export'!B328)</f>
        <v/>
      </c>
      <c r="C328" s="91" t="str">
        <f>IF('Paste Data Here - Export'!AR328="Y",'Paste Data Here - Export'!AS328,IF('Paste Data Here - Export'!C328="","",'Paste Data Here - Export'!BA328))</f>
        <v/>
      </c>
      <c r="D328" s="103" t="str">
        <f>IF(B328="","",IF('Paste Data Here - Export'!A328 ='Paste Data Here - Export'!B328, "Yes", "No"))</f>
        <v/>
      </c>
      <c r="E328" s="103" t="str">
        <f>IF(A328="","",IF(AND('Paste Data Here - Export'!P328="",'Paste Data Here - Export'!Q328&lt;&gt;""),"Yes","No"))</f>
        <v/>
      </c>
      <c r="F328" s="104" t="str">
        <f>IF('Paste Data Here - Export'!A328='Paste Data Here - Export'!B328,C328,IF(W328="No","",IF(E328="Yes","6 Month Transfer",'Paste Data Here - Export'!HP328)))</f>
        <v/>
      </c>
      <c r="G328" s="92" t="str">
        <f>IF(B328="","",IF(OR('Paste Data Here - Export'!KB328="Y",'Paste Data Here - Export'!GE328="Y"),"Yes","No"))</f>
        <v/>
      </c>
      <c r="H328" s="93" t="str">
        <f t="shared" si="58"/>
        <v/>
      </c>
      <c r="I328" s="93" t="str">
        <f t="shared" si="59"/>
        <v/>
      </c>
      <c r="J328" s="93" t="str">
        <f t="shared" si="60"/>
        <v/>
      </c>
      <c r="K328" s="125" t="str">
        <f>IF(OR(C328="",'Paste Data Here - Export'!BD328=""),"",1440*('Paste Data Here - Export'!BD328-C328))</f>
        <v/>
      </c>
      <c r="L328" s="93" t="str">
        <f t="shared" si="61"/>
        <v/>
      </c>
      <c r="M328" s="93" t="str">
        <f>IF(AND(L328="Yes",'Paste Data Here - Export'!BC328="SU",'Paste Data Here - Export'!EJ328&lt;&gt;"Y"),"Achieved",IF('Paste Data Here - Export'!EJ328="Y","Not applicable",(IF(AND('Patient level info'!L328="No",'Paste Data Here - Export'!BC328="SU"),"Not achieved",IF('Paste Data Here - Export'!BC328="ICH","Not applicable",IF(OR('Paste Data Here - Export'!BC328="O",'Paste Data Here - Export'!BC328="MAC"),"Not achieved",""))))))</f>
        <v/>
      </c>
      <c r="N328" s="142" t="str">
        <f>IF(B328="","",IF(OR('Paste Data Here - Export'!GN328="PERS",'Paste Data Here - Export'!GN328="TELEM"),'Paste Data Here - Export'!GK328,IF('Paste Data Here - Export'!GO328="","Not seen in person",'Paste Data Here - Export'!GO328)))</f>
        <v/>
      </c>
      <c r="O328" s="125" t="str">
        <f t="shared" si="62"/>
        <v/>
      </c>
      <c r="P328" s="126" t="str">
        <f t="shared" si="63"/>
        <v/>
      </c>
      <c r="Q328" s="95" t="str">
        <f>IF('Paste Data Here - Export'!CR328=TRUE, "Not imaged",IF('Paste Data Here - Export'!AR328="Y","Inpatient stroke",IF('Paste Data Here - Export'!BA328="","",IF('Paste Data Here - Export'!CR328="TRUE","",1440*('Paste Data Here - Export'!CP328-'Paste Data Here - Export'!BA328)))))</f>
        <v/>
      </c>
      <c r="R328" s="95" t="str">
        <f>IF('Paste Data Here - Export'!CR328=TRUE,"Not imaged",IF(OR(C328="",'Paste Data Here - Export'!CP328=""),"",1440*('Paste Data Here - Export'!CP328-C328)))</f>
        <v/>
      </c>
      <c r="S328" s="93" t="str">
        <f>IF(R328&lt;60.5,"Yes",IF('Paste Data Here - Export'!C328="","","No"))</f>
        <v/>
      </c>
      <c r="T328" s="93" t="str">
        <f t="shared" si="55"/>
        <v/>
      </c>
      <c r="U328" s="94" t="str">
        <f>IF(OR(C328="",'Paste Data Here - Export'!DF328=""),"",1440*('Paste Data Here - Export'!DF328-C328))</f>
        <v/>
      </c>
      <c r="V328" s="96" t="str">
        <f t="shared" si="64"/>
        <v/>
      </c>
      <c r="W328" s="97" t="str">
        <f>IF(B328="","",IF('Paste Data Here - Export'!KI328=TRUE,"Yes",IF('Paste Data Here - Export'!L328="","No","Yes")))</f>
        <v/>
      </c>
      <c r="X328" s="98" t="str">
        <f>IF(E328="Yes","6 Month Transfer",IF(AND(W328="Yes",'Paste Data Here - Export'!KM328="D"),"No",IF('Patient level info'!W328="Yes","Yes","")))</f>
        <v/>
      </c>
      <c r="Y328" s="91" t="str">
        <f t="shared" si="56"/>
        <v/>
      </c>
      <c r="Z328" s="99" t="str">
        <f>IF('Paste Data Here - Export'!KQ328="","",IF('Paste Data Here - Export'!KO328="","",'Paste Data Here - Export'!KN328-'Paste Data Here - Export'!KQ328))</f>
        <v/>
      </c>
      <c r="AA328" s="91" t="str">
        <f>IF(AND(W328="Yes",'Paste Data Here - Export'!KM328="D",'Paste Data Here - Export'!KO328="Y"),'Paste Data Here - Export'!KN328+'Patient level info'!AA$3,IF(AND(W328="Yes",'Paste Data Here - Export'!KM328="D",Z328&lt;0),'Paste Data Here - Export'!KQ328,IF(AND(W328="Yes",'Paste Data Here - Export'!KM328="D"),'Paste Data Here - Export'!KN328,IF(X328="Yes",'Paste Data Here - Export'!KS328,""))))</f>
        <v/>
      </c>
      <c r="AB328" s="100" t="str">
        <f>IF(W328="No","",IF('Paste Data Here - Export'!HS328="","",IF('Paste Data Here - Export'!KO328="Y",'Patient level info'!AA328-'Paste Data Here - Export'!HS328,'Paste Data Here - Export'!KQ328-'Paste Data Here - Export'!HS328)))</f>
        <v/>
      </c>
      <c r="AC328" s="100" t="str">
        <f>IF(E328="Yes","",IF(BPT!C328="Record transferred to this team",AA328-C328-(1/6),""))</f>
        <v/>
      </c>
      <c r="AD328" s="100" t="str">
        <f t="shared" si="57"/>
        <v/>
      </c>
      <c r="AE328" s="100" t="str">
        <f t="shared" si="65"/>
        <v/>
      </c>
      <c r="AF328" s="101" t="str">
        <f>IF(AE328="","",IF(Y328="Died same day","Died same day as arrival",IF(AB328="","Did not stay on SU",IF('Paste Data Here - Export'!HR328="ICH","ICU/CCU/HDU",IF(AB328&gt;AE328,100,100*AB328/AE328)))))</f>
        <v/>
      </c>
      <c r="AG328" s="82" t="str">
        <f>IF(E328="Yes","6 Month Transfer",IF(W328="No","Not locked to discharge/transfer",IF(AF328="Did not stay on SU","Not achieved as did not stay on SU",IF('Patient level info'!A328="","",IF(AND(A328=B328,M328="Achieved",P328="Achieved",AF328&gt;=90,AF328&lt;&gt;"Died same day as arrival"),"Achieved",IF(AND(A328&lt;&gt;B328,AF328&gt;=90,M328="Achieved",P328="Achieved"),"Not directly admitted by this team, but achieved criteria at previous team, and achieved 90% of stay on SU whilst at this team",IF(AF328="ICU/CCU/HDU","Admitted to ICU/CCU/HDU",IF(AF328="Died same day as arrival",AF328,IF(AND(AF328&lt;90,M328="Not achieved",P328="Not achieved"),"Not achieved as not direct to SU within 4h, not seen by a consultant within 14h, and less than 90% of stay on SU",IF(AND(AF328&lt;90,M328="Not achieved",P328="Achieved"),"Not achieved as not direct to SU within 4h and less than 90% of stay on SU",IF(AND(AF328&lt;90,M328="Achieved",P328="Not achieved"),"Not achieved as not seen by a consultant within 14h and less than 90% of stay on SU",IF(AND(AF328&gt;=90,M328="Not achieved",P328="Not achieved"),"Not achieved as not direct to SU within 4h and not seen by a consultant within 14h",IF(AND(AF328&gt;=90,M328="Achieved",P328="Not achieved"),"Not achieved as not seen by a consultant within 14h",IF(AF328&lt;90,"Not achieved as less than 90% of stay on SU","Not achieved as not direct to SU within 4h"))))))))))))))</f>
        <v/>
      </c>
    </row>
    <row r="329" spans="1:33" ht="15" customHeight="1" x14ac:dyDescent="0.25">
      <c r="A329" s="89" t="str">
        <f>IF('Paste Data Here - Export'!A329="","",'Paste Data Here - Export'!A329)</f>
        <v/>
      </c>
      <c r="B329" s="90" t="str">
        <f>IF('Paste Data Here - Export'!B329="","",'Paste Data Here - Export'!B329)</f>
        <v/>
      </c>
      <c r="C329" s="91" t="str">
        <f>IF('Paste Data Here - Export'!AR329="Y",'Paste Data Here - Export'!AS329,IF('Paste Data Here - Export'!C329="","",'Paste Data Here - Export'!BA329))</f>
        <v/>
      </c>
      <c r="D329" s="103" t="str">
        <f>IF(B329="","",IF('Paste Data Here - Export'!A329 ='Paste Data Here - Export'!B329, "Yes", "No"))</f>
        <v/>
      </c>
      <c r="E329" s="103" t="str">
        <f>IF(A329="","",IF(AND('Paste Data Here - Export'!P329="",'Paste Data Here - Export'!Q329&lt;&gt;""),"Yes","No"))</f>
        <v/>
      </c>
      <c r="F329" s="104" t="str">
        <f>IF('Paste Data Here - Export'!A329='Paste Data Here - Export'!B329,C329,IF(W329="No","",IF(E329="Yes","6 Month Transfer",'Paste Data Here - Export'!HP329)))</f>
        <v/>
      </c>
      <c r="G329" s="92" t="str">
        <f>IF(B329="","",IF(OR('Paste Data Here - Export'!KB329="Y",'Paste Data Here - Export'!GE329="Y"),"Yes","No"))</f>
        <v/>
      </c>
      <c r="H329" s="93" t="str">
        <f t="shared" si="58"/>
        <v/>
      </c>
      <c r="I329" s="93" t="str">
        <f t="shared" si="59"/>
        <v/>
      </c>
      <c r="J329" s="93" t="str">
        <f t="shared" si="60"/>
        <v/>
      </c>
      <c r="K329" s="125" t="str">
        <f>IF(OR(C329="",'Paste Data Here - Export'!BD329=""),"",1440*('Paste Data Here - Export'!BD329-C329))</f>
        <v/>
      </c>
      <c r="L329" s="93" t="str">
        <f t="shared" si="61"/>
        <v/>
      </c>
      <c r="M329" s="93" t="str">
        <f>IF(AND(L329="Yes",'Paste Data Here - Export'!BC329="SU",'Paste Data Here - Export'!EJ329&lt;&gt;"Y"),"Achieved",IF('Paste Data Here - Export'!EJ329="Y","Not applicable",(IF(AND('Patient level info'!L329="No",'Paste Data Here - Export'!BC329="SU"),"Not achieved",IF('Paste Data Here - Export'!BC329="ICH","Not applicable",IF(OR('Paste Data Here - Export'!BC329="O",'Paste Data Here - Export'!BC329="MAC"),"Not achieved",""))))))</f>
        <v/>
      </c>
      <c r="N329" s="142" t="str">
        <f>IF(B329="","",IF(OR('Paste Data Here - Export'!GN329="PERS",'Paste Data Here - Export'!GN329="TELEM"),'Paste Data Here - Export'!GK329,IF('Paste Data Here - Export'!GO329="","Not seen in person",'Paste Data Here - Export'!GO329)))</f>
        <v/>
      </c>
      <c r="O329" s="125" t="str">
        <f t="shared" si="62"/>
        <v/>
      </c>
      <c r="P329" s="126" t="str">
        <f t="shared" si="63"/>
        <v/>
      </c>
      <c r="Q329" s="95" t="str">
        <f>IF('Paste Data Here - Export'!CR329=TRUE, "Not imaged",IF('Paste Data Here - Export'!AR329="Y","Inpatient stroke",IF('Paste Data Here - Export'!BA329="","",IF('Paste Data Here - Export'!CR329="TRUE","",1440*('Paste Data Here - Export'!CP329-'Paste Data Here - Export'!BA329)))))</f>
        <v/>
      </c>
      <c r="R329" s="95" t="str">
        <f>IF('Paste Data Here - Export'!CR329=TRUE,"Not imaged",IF(OR(C329="",'Paste Data Here - Export'!CP329=""),"",1440*('Paste Data Here - Export'!CP329-C329)))</f>
        <v/>
      </c>
      <c r="S329" s="93" t="str">
        <f>IF(R329&lt;60.5,"Yes",IF('Paste Data Here - Export'!C329="","","No"))</f>
        <v/>
      </c>
      <c r="T329" s="93" t="str">
        <f t="shared" si="55"/>
        <v/>
      </c>
      <c r="U329" s="94" t="str">
        <f>IF(OR(C329="",'Paste Data Here - Export'!DF329=""),"",1440*('Paste Data Here - Export'!DF329-C329))</f>
        <v/>
      </c>
      <c r="V329" s="96" t="str">
        <f t="shared" si="64"/>
        <v/>
      </c>
      <c r="W329" s="97" t="str">
        <f>IF(B329="","",IF('Paste Data Here - Export'!KI329=TRUE,"Yes",IF('Paste Data Here - Export'!L329="","No","Yes")))</f>
        <v/>
      </c>
      <c r="X329" s="98" t="str">
        <f>IF(E329="Yes","6 Month Transfer",IF(AND(W329="Yes",'Paste Data Here - Export'!KM329="D"),"No",IF('Patient level info'!W329="Yes","Yes","")))</f>
        <v/>
      </c>
      <c r="Y329" s="91" t="str">
        <f t="shared" si="56"/>
        <v/>
      </c>
      <c r="Z329" s="99" t="str">
        <f>IF('Paste Data Here - Export'!KQ329="","",IF('Paste Data Here - Export'!KO329="","",'Paste Data Here - Export'!KN329-'Paste Data Here - Export'!KQ329))</f>
        <v/>
      </c>
      <c r="AA329" s="91" t="str">
        <f>IF(AND(W329="Yes",'Paste Data Here - Export'!KM329="D",'Paste Data Here - Export'!KO329="Y"),'Paste Data Here - Export'!KN329+'Patient level info'!AA$3,IF(AND(W329="Yes",'Paste Data Here - Export'!KM329="D",Z329&lt;0),'Paste Data Here - Export'!KQ329,IF(AND(W329="Yes",'Paste Data Here - Export'!KM329="D"),'Paste Data Here - Export'!KN329,IF(X329="Yes",'Paste Data Here - Export'!KS329,""))))</f>
        <v/>
      </c>
      <c r="AB329" s="100" t="str">
        <f>IF(W329="No","",IF('Paste Data Here - Export'!HS329="","",IF('Paste Data Here - Export'!KO329="Y",'Patient level info'!AA329-'Paste Data Here - Export'!HS329,'Paste Data Here - Export'!KQ329-'Paste Data Here - Export'!HS329)))</f>
        <v/>
      </c>
      <c r="AC329" s="100" t="str">
        <f>IF(E329="Yes","",IF(BPT!C329="Record transferred to this team",AA329-C329-(1/6),""))</f>
        <v/>
      </c>
      <c r="AD329" s="100" t="str">
        <f t="shared" si="57"/>
        <v/>
      </c>
      <c r="AE329" s="100" t="str">
        <f t="shared" si="65"/>
        <v/>
      </c>
      <c r="AF329" s="101" t="str">
        <f>IF(AE329="","",IF(Y329="Died same day","Died same day as arrival",IF(AB329="","Did not stay on SU",IF('Paste Data Here - Export'!HR329="ICH","ICU/CCU/HDU",IF(AB329&gt;AE329,100,100*AB329/AE329)))))</f>
        <v/>
      </c>
      <c r="AG329" s="82" t="str">
        <f>IF(E329="Yes","6 Month Transfer",IF(W329="No","Not locked to discharge/transfer",IF(AF329="Did not stay on SU","Not achieved as did not stay on SU",IF('Patient level info'!A329="","",IF(AND(A329=B329,M329="Achieved",P329="Achieved",AF329&gt;=90,AF329&lt;&gt;"Died same day as arrival"),"Achieved",IF(AND(A329&lt;&gt;B329,AF329&gt;=90,M329="Achieved",P329="Achieved"),"Not directly admitted by this team, but achieved criteria at previous team, and achieved 90% of stay on SU whilst at this team",IF(AF329="ICU/CCU/HDU","Admitted to ICU/CCU/HDU",IF(AF329="Died same day as arrival",AF329,IF(AND(AF329&lt;90,M329="Not achieved",P329="Not achieved"),"Not achieved as not direct to SU within 4h, not seen by a consultant within 14h, and less than 90% of stay on SU",IF(AND(AF329&lt;90,M329="Not achieved",P329="Achieved"),"Not achieved as not direct to SU within 4h and less than 90% of stay on SU",IF(AND(AF329&lt;90,M329="Achieved",P329="Not achieved"),"Not achieved as not seen by a consultant within 14h and less than 90% of stay on SU",IF(AND(AF329&gt;=90,M329="Not achieved",P329="Not achieved"),"Not achieved as not direct to SU within 4h and not seen by a consultant within 14h",IF(AND(AF329&gt;=90,M329="Achieved",P329="Not achieved"),"Not achieved as not seen by a consultant within 14h",IF(AF329&lt;90,"Not achieved as less than 90% of stay on SU","Not achieved as not direct to SU within 4h"))))))))))))))</f>
        <v/>
      </c>
    </row>
    <row r="330" spans="1:33" ht="15" customHeight="1" x14ac:dyDescent="0.25">
      <c r="A330" s="89" t="str">
        <f>IF('Paste Data Here - Export'!A330="","",'Paste Data Here - Export'!A330)</f>
        <v/>
      </c>
      <c r="B330" s="90" t="str">
        <f>IF('Paste Data Here - Export'!B330="","",'Paste Data Here - Export'!B330)</f>
        <v/>
      </c>
      <c r="C330" s="91" t="str">
        <f>IF('Paste Data Here - Export'!AR330="Y",'Paste Data Here - Export'!AS330,IF('Paste Data Here - Export'!C330="","",'Paste Data Here - Export'!BA330))</f>
        <v/>
      </c>
      <c r="D330" s="103" t="str">
        <f>IF(B330="","",IF('Paste Data Here - Export'!A330 ='Paste Data Here - Export'!B330, "Yes", "No"))</f>
        <v/>
      </c>
      <c r="E330" s="103" t="str">
        <f>IF(A330="","",IF(AND('Paste Data Here - Export'!P330="",'Paste Data Here - Export'!Q330&lt;&gt;""),"Yes","No"))</f>
        <v/>
      </c>
      <c r="F330" s="104" t="str">
        <f>IF('Paste Data Here - Export'!A330='Paste Data Here - Export'!B330,C330,IF(W330="No","",IF(E330="Yes","6 Month Transfer",'Paste Data Here - Export'!HP330)))</f>
        <v/>
      </c>
      <c r="G330" s="92" t="str">
        <f>IF(B330="","",IF(OR('Paste Data Here - Export'!KB330="Y",'Paste Data Here - Export'!GE330="Y"),"Yes","No"))</f>
        <v/>
      </c>
      <c r="H330" s="93" t="str">
        <f t="shared" si="58"/>
        <v/>
      </c>
      <c r="I330" s="93" t="str">
        <f t="shared" si="59"/>
        <v/>
      </c>
      <c r="J330" s="93" t="str">
        <f t="shared" si="60"/>
        <v/>
      </c>
      <c r="K330" s="125" t="str">
        <f>IF(OR(C330="",'Paste Data Here - Export'!BD330=""),"",1440*('Paste Data Here - Export'!BD330-C330))</f>
        <v/>
      </c>
      <c r="L330" s="93" t="str">
        <f t="shared" si="61"/>
        <v/>
      </c>
      <c r="M330" s="93" t="str">
        <f>IF(AND(L330="Yes",'Paste Data Here - Export'!BC330="SU",'Paste Data Here - Export'!EJ330&lt;&gt;"Y"),"Achieved",IF('Paste Data Here - Export'!EJ330="Y","Not applicable",(IF(AND('Patient level info'!L330="No",'Paste Data Here - Export'!BC330="SU"),"Not achieved",IF('Paste Data Here - Export'!BC330="ICH","Not applicable",IF(OR('Paste Data Here - Export'!BC330="O",'Paste Data Here - Export'!BC330="MAC"),"Not achieved",""))))))</f>
        <v/>
      </c>
      <c r="N330" s="142" t="str">
        <f>IF(B330="","",IF(OR('Paste Data Here - Export'!GN330="PERS",'Paste Data Here - Export'!GN330="TELEM"),'Paste Data Here - Export'!GK330,IF('Paste Data Here - Export'!GO330="","Not seen in person",'Paste Data Here - Export'!GO330)))</f>
        <v/>
      </c>
      <c r="O330" s="125" t="str">
        <f t="shared" si="62"/>
        <v/>
      </c>
      <c r="P330" s="126" t="str">
        <f t="shared" si="63"/>
        <v/>
      </c>
      <c r="Q330" s="95" t="str">
        <f>IF('Paste Data Here - Export'!CR330=TRUE, "Not imaged",IF('Paste Data Here - Export'!AR330="Y","Inpatient stroke",IF('Paste Data Here - Export'!BA330="","",IF('Paste Data Here - Export'!CR330="TRUE","",1440*('Paste Data Here - Export'!CP330-'Paste Data Here - Export'!BA330)))))</f>
        <v/>
      </c>
      <c r="R330" s="95" t="str">
        <f>IF('Paste Data Here - Export'!CR330=TRUE,"Not imaged",IF(OR(C330="",'Paste Data Here - Export'!CP330=""),"",1440*('Paste Data Here - Export'!CP330-C330)))</f>
        <v/>
      </c>
      <c r="S330" s="93" t="str">
        <f>IF(R330&lt;60.5,"Yes",IF('Paste Data Here - Export'!C330="","","No"))</f>
        <v/>
      </c>
      <c r="T330" s="93" t="str">
        <f t="shared" si="55"/>
        <v/>
      </c>
      <c r="U330" s="94" t="str">
        <f>IF(OR(C330="",'Paste Data Here - Export'!DF330=""),"",1440*('Paste Data Here - Export'!DF330-C330))</f>
        <v/>
      </c>
      <c r="V330" s="96" t="str">
        <f t="shared" si="64"/>
        <v/>
      </c>
      <c r="W330" s="97" t="str">
        <f>IF(B330="","",IF('Paste Data Here - Export'!KI330=TRUE,"Yes",IF('Paste Data Here - Export'!L330="","No","Yes")))</f>
        <v/>
      </c>
      <c r="X330" s="98" t="str">
        <f>IF(E330="Yes","6 Month Transfer",IF(AND(W330="Yes",'Paste Data Here - Export'!KM330="D"),"No",IF('Patient level info'!W330="Yes","Yes","")))</f>
        <v/>
      </c>
      <c r="Y330" s="91" t="str">
        <f t="shared" si="56"/>
        <v/>
      </c>
      <c r="Z330" s="99" t="str">
        <f>IF('Paste Data Here - Export'!KQ330="","",IF('Paste Data Here - Export'!KO330="","",'Paste Data Here - Export'!KN330-'Paste Data Here - Export'!KQ330))</f>
        <v/>
      </c>
      <c r="AA330" s="91" t="str">
        <f>IF(AND(W330="Yes",'Paste Data Here - Export'!KM330="D",'Paste Data Here - Export'!KO330="Y"),'Paste Data Here - Export'!KN330+'Patient level info'!AA$3,IF(AND(W330="Yes",'Paste Data Here - Export'!KM330="D",Z330&lt;0),'Paste Data Here - Export'!KQ330,IF(AND(W330="Yes",'Paste Data Here - Export'!KM330="D"),'Paste Data Here - Export'!KN330,IF(X330="Yes",'Paste Data Here - Export'!KS330,""))))</f>
        <v/>
      </c>
      <c r="AB330" s="100" t="str">
        <f>IF(W330="No","",IF('Paste Data Here - Export'!HS330="","",IF('Paste Data Here - Export'!KO330="Y",'Patient level info'!AA330-'Paste Data Here - Export'!HS330,'Paste Data Here - Export'!KQ330-'Paste Data Here - Export'!HS330)))</f>
        <v/>
      </c>
      <c r="AC330" s="100" t="str">
        <f>IF(E330="Yes","",IF(BPT!C330="Record transferred to this team",AA330-C330-(1/6),""))</f>
        <v/>
      </c>
      <c r="AD330" s="100" t="str">
        <f t="shared" si="57"/>
        <v/>
      </c>
      <c r="AE330" s="100" t="str">
        <f t="shared" si="65"/>
        <v/>
      </c>
      <c r="AF330" s="101" t="str">
        <f>IF(AE330="","",IF(Y330="Died same day","Died same day as arrival",IF(AB330="","Did not stay on SU",IF('Paste Data Here - Export'!HR330="ICH","ICU/CCU/HDU",IF(AB330&gt;AE330,100,100*AB330/AE330)))))</f>
        <v/>
      </c>
      <c r="AG330" s="82" t="str">
        <f>IF(E330="Yes","6 Month Transfer",IF(W330="No","Not locked to discharge/transfer",IF(AF330="Did not stay on SU","Not achieved as did not stay on SU",IF('Patient level info'!A330="","",IF(AND(A330=B330,M330="Achieved",P330="Achieved",AF330&gt;=90,AF330&lt;&gt;"Died same day as arrival"),"Achieved",IF(AND(A330&lt;&gt;B330,AF330&gt;=90,M330="Achieved",P330="Achieved"),"Not directly admitted by this team, but achieved criteria at previous team, and achieved 90% of stay on SU whilst at this team",IF(AF330="ICU/CCU/HDU","Admitted to ICU/CCU/HDU",IF(AF330="Died same day as arrival",AF330,IF(AND(AF330&lt;90,M330="Not achieved",P330="Not achieved"),"Not achieved as not direct to SU within 4h, not seen by a consultant within 14h, and less than 90% of stay on SU",IF(AND(AF330&lt;90,M330="Not achieved",P330="Achieved"),"Not achieved as not direct to SU within 4h and less than 90% of stay on SU",IF(AND(AF330&lt;90,M330="Achieved",P330="Not achieved"),"Not achieved as not seen by a consultant within 14h and less than 90% of stay on SU",IF(AND(AF330&gt;=90,M330="Not achieved",P330="Not achieved"),"Not achieved as not direct to SU within 4h and not seen by a consultant within 14h",IF(AND(AF330&gt;=90,M330="Achieved",P330="Not achieved"),"Not achieved as not seen by a consultant within 14h",IF(AF330&lt;90,"Not achieved as less than 90% of stay on SU","Not achieved as not direct to SU within 4h"))))))))))))))</f>
        <v/>
      </c>
    </row>
    <row r="331" spans="1:33" ht="15" customHeight="1" x14ac:dyDescent="0.25">
      <c r="A331" s="89" t="str">
        <f>IF('Paste Data Here - Export'!A331="","",'Paste Data Here - Export'!A331)</f>
        <v/>
      </c>
      <c r="B331" s="90" t="str">
        <f>IF('Paste Data Here - Export'!B331="","",'Paste Data Here - Export'!B331)</f>
        <v/>
      </c>
      <c r="C331" s="91" t="str">
        <f>IF('Paste Data Here - Export'!AR331="Y",'Paste Data Here - Export'!AS331,IF('Paste Data Here - Export'!C331="","",'Paste Data Here - Export'!BA331))</f>
        <v/>
      </c>
      <c r="D331" s="103" t="str">
        <f>IF(B331="","",IF('Paste Data Here - Export'!A331 ='Paste Data Here - Export'!B331, "Yes", "No"))</f>
        <v/>
      </c>
      <c r="E331" s="103" t="str">
        <f>IF(A331="","",IF(AND('Paste Data Here - Export'!P331="",'Paste Data Here - Export'!Q331&lt;&gt;""),"Yes","No"))</f>
        <v/>
      </c>
      <c r="F331" s="104" t="str">
        <f>IF('Paste Data Here - Export'!A331='Paste Data Here - Export'!B331,C331,IF(W331="No","",IF(E331="Yes","6 Month Transfer",'Paste Data Here - Export'!HP331)))</f>
        <v/>
      </c>
      <c r="G331" s="92" t="str">
        <f>IF(B331="","",IF(OR('Paste Data Here - Export'!KB331="Y",'Paste Data Here - Export'!GE331="Y"),"Yes","No"))</f>
        <v/>
      </c>
      <c r="H331" s="93" t="str">
        <f t="shared" si="58"/>
        <v/>
      </c>
      <c r="I331" s="93" t="str">
        <f t="shared" si="59"/>
        <v/>
      </c>
      <c r="J331" s="93" t="str">
        <f t="shared" si="60"/>
        <v/>
      </c>
      <c r="K331" s="125" t="str">
        <f>IF(OR(C331="",'Paste Data Here - Export'!BD331=""),"",1440*('Paste Data Here - Export'!BD331-C331))</f>
        <v/>
      </c>
      <c r="L331" s="93" t="str">
        <f t="shared" si="61"/>
        <v/>
      </c>
      <c r="M331" s="93" t="str">
        <f>IF(AND(L331="Yes",'Paste Data Here - Export'!BC331="SU",'Paste Data Here - Export'!EJ331&lt;&gt;"Y"),"Achieved",IF('Paste Data Here - Export'!EJ331="Y","Not applicable",(IF(AND('Patient level info'!L331="No",'Paste Data Here - Export'!BC331="SU"),"Not achieved",IF('Paste Data Here - Export'!BC331="ICH","Not applicable",IF(OR('Paste Data Here - Export'!BC331="O",'Paste Data Here - Export'!BC331="MAC"),"Not achieved",""))))))</f>
        <v/>
      </c>
      <c r="N331" s="142" t="str">
        <f>IF(B331="","",IF(OR('Paste Data Here - Export'!GN331="PERS",'Paste Data Here - Export'!GN331="TELEM"),'Paste Data Here - Export'!GK331,IF('Paste Data Here - Export'!GO331="","Not seen in person",'Paste Data Here - Export'!GO331)))</f>
        <v/>
      </c>
      <c r="O331" s="125" t="str">
        <f t="shared" si="62"/>
        <v/>
      </c>
      <c r="P331" s="126" t="str">
        <f t="shared" si="63"/>
        <v/>
      </c>
      <c r="Q331" s="95" t="str">
        <f>IF('Paste Data Here - Export'!CR331=TRUE, "Not imaged",IF('Paste Data Here - Export'!AR331="Y","Inpatient stroke",IF('Paste Data Here - Export'!BA331="","",IF('Paste Data Here - Export'!CR331="TRUE","",1440*('Paste Data Here - Export'!CP331-'Paste Data Here - Export'!BA331)))))</f>
        <v/>
      </c>
      <c r="R331" s="95" t="str">
        <f>IF('Paste Data Here - Export'!CR331=TRUE,"Not imaged",IF(OR(C331="",'Paste Data Here - Export'!CP331=""),"",1440*('Paste Data Here - Export'!CP331-C331)))</f>
        <v/>
      </c>
      <c r="S331" s="93" t="str">
        <f>IF(R331&lt;60.5,"Yes",IF('Paste Data Here - Export'!C331="","","No"))</f>
        <v/>
      </c>
      <c r="T331" s="93" t="str">
        <f t="shared" si="55"/>
        <v/>
      </c>
      <c r="U331" s="94" t="str">
        <f>IF(OR(C331="",'Paste Data Here - Export'!DF331=""),"",1440*('Paste Data Here - Export'!DF331-C331))</f>
        <v/>
      </c>
      <c r="V331" s="96" t="str">
        <f t="shared" si="64"/>
        <v/>
      </c>
      <c r="W331" s="97" t="str">
        <f>IF(B331="","",IF('Paste Data Here - Export'!KI331=TRUE,"Yes",IF('Paste Data Here - Export'!L331="","No","Yes")))</f>
        <v/>
      </c>
      <c r="X331" s="98" t="str">
        <f>IF(E331="Yes","6 Month Transfer",IF(AND(W331="Yes",'Paste Data Here - Export'!KM331="D"),"No",IF('Patient level info'!W331="Yes","Yes","")))</f>
        <v/>
      </c>
      <c r="Y331" s="91" t="str">
        <f t="shared" si="56"/>
        <v/>
      </c>
      <c r="Z331" s="99" t="str">
        <f>IF('Paste Data Here - Export'!KQ331="","",IF('Paste Data Here - Export'!KO331="","",'Paste Data Here - Export'!KN331-'Paste Data Here - Export'!KQ331))</f>
        <v/>
      </c>
      <c r="AA331" s="91" t="str">
        <f>IF(AND(W331="Yes",'Paste Data Here - Export'!KM331="D",'Paste Data Here - Export'!KO331="Y"),'Paste Data Here - Export'!KN331+'Patient level info'!AA$3,IF(AND(W331="Yes",'Paste Data Here - Export'!KM331="D",Z331&lt;0),'Paste Data Here - Export'!KQ331,IF(AND(W331="Yes",'Paste Data Here - Export'!KM331="D"),'Paste Data Here - Export'!KN331,IF(X331="Yes",'Paste Data Here - Export'!KS331,""))))</f>
        <v/>
      </c>
      <c r="AB331" s="100" t="str">
        <f>IF(W331="No","",IF('Paste Data Here - Export'!HS331="","",IF('Paste Data Here - Export'!KO331="Y",'Patient level info'!AA331-'Paste Data Here - Export'!HS331,'Paste Data Here - Export'!KQ331-'Paste Data Here - Export'!HS331)))</f>
        <v/>
      </c>
      <c r="AC331" s="100" t="str">
        <f>IF(E331="Yes","",IF(BPT!C331="Record transferred to this team",AA331-C331-(1/6),""))</f>
        <v/>
      </c>
      <c r="AD331" s="100" t="str">
        <f t="shared" si="57"/>
        <v/>
      </c>
      <c r="AE331" s="100" t="str">
        <f t="shared" si="65"/>
        <v/>
      </c>
      <c r="AF331" s="101" t="str">
        <f>IF(AE331="","",IF(Y331="Died same day","Died same day as arrival",IF(AB331="","Did not stay on SU",IF('Paste Data Here - Export'!HR331="ICH","ICU/CCU/HDU",IF(AB331&gt;AE331,100,100*AB331/AE331)))))</f>
        <v/>
      </c>
      <c r="AG331" s="82" t="str">
        <f>IF(E331="Yes","6 Month Transfer",IF(W331="No","Not locked to discharge/transfer",IF(AF331="Did not stay on SU","Not achieved as did not stay on SU",IF('Patient level info'!A331="","",IF(AND(A331=B331,M331="Achieved",P331="Achieved",AF331&gt;=90,AF331&lt;&gt;"Died same day as arrival"),"Achieved",IF(AND(A331&lt;&gt;B331,AF331&gt;=90,M331="Achieved",P331="Achieved"),"Not directly admitted by this team, but achieved criteria at previous team, and achieved 90% of stay on SU whilst at this team",IF(AF331="ICU/CCU/HDU","Admitted to ICU/CCU/HDU",IF(AF331="Died same day as arrival",AF331,IF(AND(AF331&lt;90,M331="Not achieved",P331="Not achieved"),"Not achieved as not direct to SU within 4h, not seen by a consultant within 14h, and less than 90% of stay on SU",IF(AND(AF331&lt;90,M331="Not achieved",P331="Achieved"),"Not achieved as not direct to SU within 4h and less than 90% of stay on SU",IF(AND(AF331&lt;90,M331="Achieved",P331="Not achieved"),"Not achieved as not seen by a consultant within 14h and less than 90% of stay on SU",IF(AND(AF331&gt;=90,M331="Not achieved",P331="Not achieved"),"Not achieved as not direct to SU within 4h and not seen by a consultant within 14h",IF(AND(AF331&gt;=90,M331="Achieved",P331="Not achieved"),"Not achieved as not seen by a consultant within 14h",IF(AF331&lt;90,"Not achieved as less than 90% of stay on SU","Not achieved as not direct to SU within 4h"))))))))))))))</f>
        <v/>
      </c>
    </row>
    <row r="332" spans="1:33" ht="15" customHeight="1" x14ac:dyDescent="0.25">
      <c r="A332" s="89" t="str">
        <f>IF('Paste Data Here - Export'!A332="","",'Paste Data Here - Export'!A332)</f>
        <v/>
      </c>
      <c r="B332" s="90" t="str">
        <f>IF('Paste Data Here - Export'!B332="","",'Paste Data Here - Export'!B332)</f>
        <v/>
      </c>
      <c r="C332" s="91" t="str">
        <f>IF('Paste Data Here - Export'!AR332="Y",'Paste Data Here - Export'!AS332,IF('Paste Data Here - Export'!C332="","",'Paste Data Here - Export'!BA332))</f>
        <v/>
      </c>
      <c r="D332" s="103" t="str">
        <f>IF(B332="","",IF('Paste Data Here - Export'!A332 ='Paste Data Here - Export'!B332, "Yes", "No"))</f>
        <v/>
      </c>
      <c r="E332" s="103" t="str">
        <f>IF(A332="","",IF(AND('Paste Data Here - Export'!P332="",'Paste Data Here - Export'!Q332&lt;&gt;""),"Yes","No"))</f>
        <v/>
      </c>
      <c r="F332" s="104" t="str">
        <f>IF('Paste Data Here - Export'!A332='Paste Data Here - Export'!B332,C332,IF(W332="No","",IF(E332="Yes","6 Month Transfer",'Paste Data Here - Export'!HP332)))</f>
        <v/>
      </c>
      <c r="G332" s="92" t="str">
        <f>IF(B332="","",IF(OR('Paste Data Here - Export'!KB332="Y",'Paste Data Here - Export'!GE332="Y"),"Yes","No"))</f>
        <v/>
      </c>
      <c r="H332" s="93" t="str">
        <f t="shared" si="58"/>
        <v/>
      </c>
      <c r="I332" s="93" t="str">
        <f t="shared" si="59"/>
        <v/>
      </c>
      <c r="J332" s="93" t="str">
        <f t="shared" si="60"/>
        <v/>
      </c>
      <c r="K332" s="125" t="str">
        <f>IF(OR(C332="",'Paste Data Here - Export'!BD332=""),"",1440*('Paste Data Here - Export'!BD332-C332))</f>
        <v/>
      </c>
      <c r="L332" s="93" t="str">
        <f t="shared" si="61"/>
        <v/>
      </c>
      <c r="M332" s="93" t="str">
        <f>IF(AND(L332="Yes",'Paste Data Here - Export'!BC332="SU",'Paste Data Here - Export'!EJ332&lt;&gt;"Y"),"Achieved",IF('Paste Data Here - Export'!EJ332="Y","Not applicable",(IF(AND('Patient level info'!L332="No",'Paste Data Here - Export'!BC332="SU"),"Not achieved",IF('Paste Data Here - Export'!BC332="ICH","Not applicable",IF(OR('Paste Data Here - Export'!BC332="O",'Paste Data Here - Export'!BC332="MAC"),"Not achieved",""))))))</f>
        <v/>
      </c>
      <c r="N332" s="142" t="str">
        <f>IF(B332="","",IF(OR('Paste Data Here - Export'!GN332="PERS",'Paste Data Here - Export'!GN332="TELEM"),'Paste Data Here - Export'!GK332,IF('Paste Data Here - Export'!GO332="","Not seen in person",'Paste Data Here - Export'!GO332)))</f>
        <v/>
      </c>
      <c r="O332" s="125" t="str">
        <f t="shared" si="62"/>
        <v/>
      </c>
      <c r="P332" s="126" t="str">
        <f t="shared" si="63"/>
        <v/>
      </c>
      <c r="Q332" s="95" t="str">
        <f>IF('Paste Data Here - Export'!CR332=TRUE, "Not imaged",IF('Paste Data Here - Export'!AR332="Y","Inpatient stroke",IF('Paste Data Here - Export'!BA332="","",IF('Paste Data Here - Export'!CR332="TRUE","",1440*('Paste Data Here - Export'!CP332-'Paste Data Here - Export'!BA332)))))</f>
        <v/>
      </c>
      <c r="R332" s="95" t="str">
        <f>IF('Paste Data Here - Export'!CR332=TRUE,"Not imaged",IF(OR(C332="",'Paste Data Here - Export'!CP332=""),"",1440*('Paste Data Here - Export'!CP332-C332)))</f>
        <v/>
      </c>
      <c r="S332" s="93" t="str">
        <f>IF(R332&lt;60.5,"Yes",IF('Paste Data Here - Export'!C332="","","No"))</f>
        <v/>
      </c>
      <c r="T332" s="93" t="str">
        <f t="shared" si="55"/>
        <v/>
      </c>
      <c r="U332" s="94" t="str">
        <f>IF(OR(C332="",'Paste Data Here - Export'!DF332=""),"",1440*('Paste Data Here - Export'!DF332-C332))</f>
        <v/>
      </c>
      <c r="V332" s="96" t="str">
        <f t="shared" si="64"/>
        <v/>
      </c>
      <c r="W332" s="97" t="str">
        <f>IF(B332="","",IF('Paste Data Here - Export'!KI332=TRUE,"Yes",IF('Paste Data Here - Export'!L332="","No","Yes")))</f>
        <v/>
      </c>
      <c r="X332" s="98" t="str">
        <f>IF(E332="Yes","6 Month Transfer",IF(AND(W332="Yes",'Paste Data Here - Export'!KM332="D"),"No",IF('Patient level info'!W332="Yes","Yes","")))</f>
        <v/>
      </c>
      <c r="Y332" s="91" t="str">
        <f t="shared" si="56"/>
        <v/>
      </c>
      <c r="Z332" s="99" t="str">
        <f>IF('Paste Data Here - Export'!KQ332="","",IF('Paste Data Here - Export'!KO332="","",'Paste Data Here - Export'!KN332-'Paste Data Here - Export'!KQ332))</f>
        <v/>
      </c>
      <c r="AA332" s="91" t="str">
        <f>IF(AND(W332="Yes",'Paste Data Here - Export'!KM332="D",'Paste Data Here - Export'!KO332="Y"),'Paste Data Here - Export'!KN332+'Patient level info'!AA$3,IF(AND(W332="Yes",'Paste Data Here - Export'!KM332="D",Z332&lt;0),'Paste Data Here - Export'!KQ332,IF(AND(W332="Yes",'Paste Data Here - Export'!KM332="D"),'Paste Data Here - Export'!KN332,IF(X332="Yes",'Paste Data Here - Export'!KS332,""))))</f>
        <v/>
      </c>
      <c r="AB332" s="100" t="str">
        <f>IF(W332="No","",IF('Paste Data Here - Export'!HS332="","",IF('Paste Data Here - Export'!KO332="Y",'Patient level info'!AA332-'Paste Data Here - Export'!HS332,'Paste Data Here - Export'!KQ332-'Paste Data Here - Export'!HS332)))</f>
        <v/>
      </c>
      <c r="AC332" s="100" t="str">
        <f>IF(E332="Yes","",IF(BPT!C332="Record transferred to this team",AA332-C332-(1/6),""))</f>
        <v/>
      </c>
      <c r="AD332" s="100" t="str">
        <f t="shared" si="57"/>
        <v/>
      </c>
      <c r="AE332" s="100" t="str">
        <f t="shared" si="65"/>
        <v/>
      </c>
      <c r="AF332" s="101" t="str">
        <f>IF(AE332="","",IF(Y332="Died same day","Died same day as arrival",IF(AB332="","Did not stay on SU",IF('Paste Data Here - Export'!HR332="ICH","ICU/CCU/HDU",IF(AB332&gt;AE332,100,100*AB332/AE332)))))</f>
        <v/>
      </c>
      <c r="AG332" s="82" t="str">
        <f>IF(E332="Yes","6 Month Transfer",IF(W332="No","Not locked to discharge/transfer",IF(AF332="Did not stay on SU","Not achieved as did not stay on SU",IF('Patient level info'!A332="","",IF(AND(A332=B332,M332="Achieved",P332="Achieved",AF332&gt;=90,AF332&lt;&gt;"Died same day as arrival"),"Achieved",IF(AND(A332&lt;&gt;B332,AF332&gt;=90,M332="Achieved",P332="Achieved"),"Not directly admitted by this team, but achieved criteria at previous team, and achieved 90% of stay on SU whilst at this team",IF(AF332="ICU/CCU/HDU","Admitted to ICU/CCU/HDU",IF(AF332="Died same day as arrival",AF332,IF(AND(AF332&lt;90,M332="Not achieved",P332="Not achieved"),"Not achieved as not direct to SU within 4h, not seen by a consultant within 14h, and less than 90% of stay on SU",IF(AND(AF332&lt;90,M332="Not achieved",P332="Achieved"),"Not achieved as not direct to SU within 4h and less than 90% of stay on SU",IF(AND(AF332&lt;90,M332="Achieved",P332="Not achieved"),"Not achieved as not seen by a consultant within 14h and less than 90% of stay on SU",IF(AND(AF332&gt;=90,M332="Not achieved",P332="Not achieved"),"Not achieved as not direct to SU within 4h and not seen by a consultant within 14h",IF(AND(AF332&gt;=90,M332="Achieved",P332="Not achieved"),"Not achieved as not seen by a consultant within 14h",IF(AF332&lt;90,"Not achieved as less than 90% of stay on SU","Not achieved as not direct to SU within 4h"))))))))))))))</f>
        <v/>
      </c>
    </row>
    <row r="333" spans="1:33" ht="15" customHeight="1" x14ac:dyDescent="0.25">
      <c r="A333" s="89" t="str">
        <f>IF('Paste Data Here - Export'!A333="","",'Paste Data Here - Export'!A333)</f>
        <v/>
      </c>
      <c r="B333" s="90" t="str">
        <f>IF('Paste Data Here - Export'!B333="","",'Paste Data Here - Export'!B333)</f>
        <v/>
      </c>
      <c r="C333" s="91" t="str">
        <f>IF('Paste Data Here - Export'!AR333="Y",'Paste Data Here - Export'!AS333,IF('Paste Data Here - Export'!C333="","",'Paste Data Here - Export'!BA333))</f>
        <v/>
      </c>
      <c r="D333" s="103" t="str">
        <f>IF(B333="","",IF('Paste Data Here - Export'!A333 ='Paste Data Here - Export'!B333, "Yes", "No"))</f>
        <v/>
      </c>
      <c r="E333" s="103" t="str">
        <f>IF(A333="","",IF(AND('Paste Data Here - Export'!P333="",'Paste Data Here - Export'!Q333&lt;&gt;""),"Yes","No"))</f>
        <v/>
      </c>
      <c r="F333" s="104" t="str">
        <f>IF('Paste Data Here - Export'!A333='Paste Data Here - Export'!B333,C333,IF(W333="No","",IF(E333="Yes","6 Month Transfer",'Paste Data Here - Export'!HP333)))</f>
        <v/>
      </c>
      <c r="G333" s="92" t="str">
        <f>IF(B333="","",IF(OR('Paste Data Here - Export'!KB333="Y",'Paste Data Here - Export'!GE333="Y"),"Yes","No"))</f>
        <v/>
      </c>
      <c r="H333" s="93" t="str">
        <f t="shared" si="58"/>
        <v/>
      </c>
      <c r="I333" s="93" t="str">
        <f t="shared" si="59"/>
        <v/>
      </c>
      <c r="J333" s="93" t="str">
        <f t="shared" si="60"/>
        <v/>
      </c>
      <c r="K333" s="125" t="str">
        <f>IF(OR(C333="",'Paste Data Here - Export'!BD333=""),"",1440*('Paste Data Here - Export'!BD333-C333))</f>
        <v/>
      </c>
      <c r="L333" s="93" t="str">
        <f t="shared" si="61"/>
        <v/>
      </c>
      <c r="M333" s="93" t="str">
        <f>IF(AND(L333="Yes",'Paste Data Here - Export'!BC333="SU",'Paste Data Here - Export'!EJ333&lt;&gt;"Y"),"Achieved",IF('Paste Data Here - Export'!EJ333="Y","Not applicable",(IF(AND('Patient level info'!L333="No",'Paste Data Here - Export'!BC333="SU"),"Not achieved",IF('Paste Data Here - Export'!BC333="ICH","Not applicable",IF(OR('Paste Data Here - Export'!BC333="O",'Paste Data Here - Export'!BC333="MAC"),"Not achieved",""))))))</f>
        <v/>
      </c>
      <c r="N333" s="142" t="str">
        <f>IF(B333="","",IF(OR('Paste Data Here - Export'!GN333="PERS",'Paste Data Here - Export'!GN333="TELEM"),'Paste Data Here - Export'!GK333,IF('Paste Data Here - Export'!GO333="","Not seen in person",'Paste Data Here - Export'!GO333)))</f>
        <v/>
      </c>
      <c r="O333" s="125" t="str">
        <f t="shared" si="62"/>
        <v/>
      </c>
      <c r="P333" s="126" t="str">
        <f t="shared" si="63"/>
        <v/>
      </c>
      <c r="Q333" s="95" t="str">
        <f>IF('Paste Data Here - Export'!CR333=TRUE, "Not imaged",IF('Paste Data Here - Export'!AR333="Y","Inpatient stroke",IF('Paste Data Here - Export'!BA333="","",IF('Paste Data Here - Export'!CR333="TRUE","",1440*('Paste Data Here - Export'!CP333-'Paste Data Here - Export'!BA333)))))</f>
        <v/>
      </c>
      <c r="R333" s="95" t="str">
        <f>IF('Paste Data Here - Export'!CR333=TRUE,"Not imaged",IF(OR(C333="",'Paste Data Here - Export'!CP333=""),"",1440*('Paste Data Here - Export'!CP333-C333)))</f>
        <v/>
      </c>
      <c r="S333" s="93" t="str">
        <f>IF(R333&lt;60.5,"Yes",IF('Paste Data Here - Export'!C333="","","No"))</f>
        <v/>
      </c>
      <c r="T333" s="93" t="str">
        <f t="shared" si="55"/>
        <v/>
      </c>
      <c r="U333" s="94" t="str">
        <f>IF(OR(C333="",'Paste Data Here - Export'!DF333=""),"",1440*('Paste Data Here - Export'!DF333-C333))</f>
        <v/>
      </c>
      <c r="V333" s="96" t="str">
        <f t="shared" si="64"/>
        <v/>
      </c>
      <c r="W333" s="97" t="str">
        <f>IF(B333="","",IF('Paste Data Here - Export'!KI333=TRUE,"Yes",IF('Paste Data Here - Export'!L333="","No","Yes")))</f>
        <v/>
      </c>
      <c r="X333" s="98" t="str">
        <f>IF(E333="Yes","6 Month Transfer",IF(AND(W333="Yes",'Paste Data Here - Export'!KM333="D"),"No",IF('Patient level info'!W333="Yes","Yes","")))</f>
        <v/>
      </c>
      <c r="Y333" s="91" t="str">
        <f t="shared" si="56"/>
        <v/>
      </c>
      <c r="Z333" s="99" t="str">
        <f>IF('Paste Data Here - Export'!KQ333="","",IF('Paste Data Here - Export'!KO333="","",'Paste Data Here - Export'!KN333-'Paste Data Here - Export'!KQ333))</f>
        <v/>
      </c>
      <c r="AA333" s="91" t="str">
        <f>IF(AND(W333="Yes",'Paste Data Here - Export'!KM333="D",'Paste Data Here - Export'!KO333="Y"),'Paste Data Here - Export'!KN333+'Patient level info'!AA$3,IF(AND(W333="Yes",'Paste Data Here - Export'!KM333="D",Z333&lt;0),'Paste Data Here - Export'!KQ333,IF(AND(W333="Yes",'Paste Data Here - Export'!KM333="D"),'Paste Data Here - Export'!KN333,IF(X333="Yes",'Paste Data Here - Export'!KS333,""))))</f>
        <v/>
      </c>
      <c r="AB333" s="100" t="str">
        <f>IF(W333="No","",IF('Paste Data Here - Export'!HS333="","",IF('Paste Data Here - Export'!KO333="Y",'Patient level info'!AA333-'Paste Data Here - Export'!HS333,'Paste Data Here - Export'!KQ333-'Paste Data Here - Export'!HS333)))</f>
        <v/>
      </c>
      <c r="AC333" s="100" t="str">
        <f>IF(E333="Yes","",IF(BPT!C333="Record transferred to this team",AA333-C333-(1/6),""))</f>
        <v/>
      </c>
      <c r="AD333" s="100" t="str">
        <f t="shared" si="57"/>
        <v/>
      </c>
      <c r="AE333" s="100" t="str">
        <f t="shared" si="65"/>
        <v/>
      </c>
      <c r="AF333" s="101" t="str">
        <f>IF(AE333="","",IF(Y333="Died same day","Died same day as arrival",IF(AB333="","Did not stay on SU",IF('Paste Data Here - Export'!HR333="ICH","ICU/CCU/HDU",IF(AB333&gt;AE333,100,100*AB333/AE333)))))</f>
        <v/>
      </c>
      <c r="AG333" s="82" t="str">
        <f>IF(E333="Yes","6 Month Transfer",IF(W333="No","Not locked to discharge/transfer",IF(AF333="Did not stay on SU","Not achieved as did not stay on SU",IF('Patient level info'!A333="","",IF(AND(A333=B333,M333="Achieved",P333="Achieved",AF333&gt;=90,AF333&lt;&gt;"Died same day as arrival"),"Achieved",IF(AND(A333&lt;&gt;B333,AF333&gt;=90,M333="Achieved",P333="Achieved"),"Not directly admitted by this team, but achieved criteria at previous team, and achieved 90% of stay on SU whilst at this team",IF(AF333="ICU/CCU/HDU","Admitted to ICU/CCU/HDU",IF(AF333="Died same day as arrival",AF333,IF(AND(AF333&lt;90,M333="Not achieved",P333="Not achieved"),"Not achieved as not direct to SU within 4h, not seen by a consultant within 14h, and less than 90% of stay on SU",IF(AND(AF333&lt;90,M333="Not achieved",P333="Achieved"),"Not achieved as not direct to SU within 4h and less than 90% of stay on SU",IF(AND(AF333&lt;90,M333="Achieved",P333="Not achieved"),"Not achieved as not seen by a consultant within 14h and less than 90% of stay on SU",IF(AND(AF333&gt;=90,M333="Not achieved",P333="Not achieved"),"Not achieved as not direct to SU within 4h and not seen by a consultant within 14h",IF(AND(AF333&gt;=90,M333="Achieved",P333="Not achieved"),"Not achieved as not seen by a consultant within 14h",IF(AF333&lt;90,"Not achieved as less than 90% of stay on SU","Not achieved as not direct to SU within 4h"))))))))))))))</f>
        <v/>
      </c>
    </row>
    <row r="334" spans="1:33" ht="15" customHeight="1" x14ac:dyDescent="0.25">
      <c r="A334" s="89" t="str">
        <f>IF('Paste Data Here - Export'!A334="","",'Paste Data Here - Export'!A334)</f>
        <v/>
      </c>
      <c r="B334" s="90" t="str">
        <f>IF('Paste Data Here - Export'!B334="","",'Paste Data Here - Export'!B334)</f>
        <v/>
      </c>
      <c r="C334" s="91" t="str">
        <f>IF('Paste Data Here - Export'!AR334="Y",'Paste Data Here - Export'!AS334,IF('Paste Data Here - Export'!C334="","",'Paste Data Here - Export'!BA334))</f>
        <v/>
      </c>
      <c r="D334" s="103" t="str">
        <f>IF(B334="","",IF('Paste Data Here - Export'!A334 ='Paste Data Here - Export'!B334, "Yes", "No"))</f>
        <v/>
      </c>
      <c r="E334" s="103" t="str">
        <f>IF(A334="","",IF(AND('Paste Data Here - Export'!P334="",'Paste Data Here - Export'!Q334&lt;&gt;""),"Yes","No"))</f>
        <v/>
      </c>
      <c r="F334" s="104" t="str">
        <f>IF('Paste Data Here - Export'!A334='Paste Data Here - Export'!B334,C334,IF(W334="No","",IF(E334="Yes","6 Month Transfer",'Paste Data Here - Export'!HP334)))</f>
        <v/>
      </c>
      <c r="G334" s="92" t="str">
        <f>IF(B334="","",IF(OR('Paste Data Here - Export'!KB334="Y",'Paste Data Here - Export'!GE334="Y"),"Yes","No"))</f>
        <v/>
      </c>
      <c r="H334" s="93" t="str">
        <f t="shared" si="58"/>
        <v/>
      </c>
      <c r="I334" s="93" t="str">
        <f t="shared" si="59"/>
        <v/>
      </c>
      <c r="J334" s="93" t="str">
        <f t="shared" si="60"/>
        <v/>
      </c>
      <c r="K334" s="125" t="str">
        <f>IF(OR(C334="",'Paste Data Here - Export'!BD334=""),"",1440*('Paste Data Here - Export'!BD334-C334))</f>
        <v/>
      </c>
      <c r="L334" s="93" t="str">
        <f t="shared" si="61"/>
        <v/>
      </c>
      <c r="M334" s="93" t="str">
        <f>IF(AND(L334="Yes",'Paste Data Here - Export'!BC334="SU",'Paste Data Here - Export'!EJ334&lt;&gt;"Y"),"Achieved",IF('Paste Data Here - Export'!EJ334="Y","Not applicable",(IF(AND('Patient level info'!L334="No",'Paste Data Here - Export'!BC334="SU"),"Not achieved",IF('Paste Data Here - Export'!BC334="ICH","Not applicable",IF(OR('Paste Data Here - Export'!BC334="O",'Paste Data Here - Export'!BC334="MAC"),"Not achieved",""))))))</f>
        <v/>
      </c>
      <c r="N334" s="142" t="str">
        <f>IF(B334="","",IF(OR('Paste Data Here - Export'!GN334="PERS",'Paste Data Here - Export'!GN334="TELEM"),'Paste Data Here - Export'!GK334,IF('Paste Data Here - Export'!GO334="","Not seen in person",'Paste Data Here - Export'!GO334)))</f>
        <v/>
      </c>
      <c r="O334" s="125" t="str">
        <f t="shared" si="62"/>
        <v/>
      </c>
      <c r="P334" s="126" t="str">
        <f t="shared" si="63"/>
        <v/>
      </c>
      <c r="Q334" s="95" t="str">
        <f>IF('Paste Data Here - Export'!CR334=TRUE, "Not imaged",IF('Paste Data Here - Export'!AR334="Y","Inpatient stroke",IF('Paste Data Here - Export'!BA334="","",IF('Paste Data Here - Export'!CR334="TRUE","",1440*('Paste Data Here - Export'!CP334-'Paste Data Here - Export'!BA334)))))</f>
        <v/>
      </c>
      <c r="R334" s="95" t="str">
        <f>IF('Paste Data Here - Export'!CR334=TRUE,"Not imaged",IF(OR(C334="",'Paste Data Here - Export'!CP334=""),"",1440*('Paste Data Here - Export'!CP334-C334)))</f>
        <v/>
      </c>
      <c r="S334" s="93" t="str">
        <f>IF(R334&lt;60.5,"Yes",IF('Paste Data Here - Export'!C334="","","No"))</f>
        <v/>
      </c>
      <c r="T334" s="93" t="str">
        <f t="shared" si="55"/>
        <v/>
      </c>
      <c r="U334" s="94" t="str">
        <f>IF(OR(C334="",'Paste Data Here - Export'!DF334=""),"",1440*('Paste Data Here - Export'!DF334-C334))</f>
        <v/>
      </c>
      <c r="V334" s="96" t="str">
        <f t="shared" si="64"/>
        <v/>
      </c>
      <c r="W334" s="97" t="str">
        <f>IF(B334="","",IF('Paste Data Here - Export'!KI334=TRUE,"Yes",IF('Paste Data Here - Export'!L334="","No","Yes")))</f>
        <v/>
      </c>
      <c r="X334" s="98" t="str">
        <f>IF(E334="Yes","6 Month Transfer",IF(AND(W334="Yes",'Paste Data Here - Export'!KM334="D"),"No",IF('Patient level info'!W334="Yes","Yes","")))</f>
        <v/>
      </c>
      <c r="Y334" s="91" t="str">
        <f t="shared" si="56"/>
        <v/>
      </c>
      <c r="Z334" s="99" t="str">
        <f>IF('Paste Data Here - Export'!KQ334="","",IF('Paste Data Here - Export'!KO334="","",'Paste Data Here - Export'!KN334-'Paste Data Here - Export'!KQ334))</f>
        <v/>
      </c>
      <c r="AA334" s="91" t="str">
        <f>IF(AND(W334="Yes",'Paste Data Here - Export'!KM334="D",'Paste Data Here - Export'!KO334="Y"),'Paste Data Here - Export'!KN334+'Patient level info'!AA$3,IF(AND(W334="Yes",'Paste Data Here - Export'!KM334="D",Z334&lt;0),'Paste Data Here - Export'!KQ334,IF(AND(W334="Yes",'Paste Data Here - Export'!KM334="D"),'Paste Data Here - Export'!KN334,IF(X334="Yes",'Paste Data Here - Export'!KS334,""))))</f>
        <v/>
      </c>
      <c r="AB334" s="100" t="str">
        <f>IF(W334="No","",IF('Paste Data Here - Export'!HS334="","",IF('Paste Data Here - Export'!KO334="Y",'Patient level info'!AA334-'Paste Data Here - Export'!HS334,'Paste Data Here - Export'!KQ334-'Paste Data Here - Export'!HS334)))</f>
        <v/>
      </c>
      <c r="AC334" s="100" t="str">
        <f>IF(E334="Yes","",IF(BPT!C334="Record transferred to this team",AA334-C334-(1/6),""))</f>
        <v/>
      </c>
      <c r="AD334" s="100" t="str">
        <f t="shared" si="57"/>
        <v/>
      </c>
      <c r="AE334" s="100" t="str">
        <f t="shared" si="65"/>
        <v/>
      </c>
      <c r="AF334" s="101" t="str">
        <f>IF(AE334="","",IF(Y334="Died same day","Died same day as arrival",IF(AB334="","Did not stay on SU",IF('Paste Data Here - Export'!HR334="ICH","ICU/CCU/HDU",IF(AB334&gt;AE334,100,100*AB334/AE334)))))</f>
        <v/>
      </c>
      <c r="AG334" s="82" t="str">
        <f>IF(E334="Yes","6 Month Transfer",IF(W334="No","Not locked to discharge/transfer",IF(AF334="Did not stay on SU","Not achieved as did not stay on SU",IF('Patient level info'!A334="","",IF(AND(A334=B334,M334="Achieved",P334="Achieved",AF334&gt;=90,AF334&lt;&gt;"Died same day as arrival"),"Achieved",IF(AND(A334&lt;&gt;B334,AF334&gt;=90,M334="Achieved",P334="Achieved"),"Not directly admitted by this team, but achieved criteria at previous team, and achieved 90% of stay on SU whilst at this team",IF(AF334="ICU/CCU/HDU","Admitted to ICU/CCU/HDU",IF(AF334="Died same day as arrival",AF334,IF(AND(AF334&lt;90,M334="Not achieved",P334="Not achieved"),"Not achieved as not direct to SU within 4h, not seen by a consultant within 14h, and less than 90% of stay on SU",IF(AND(AF334&lt;90,M334="Not achieved",P334="Achieved"),"Not achieved as not direct to SU within 4h and less than 90% of stay on SU",IF(AND(AF334&lt;90,M334="Achieved",P334="Not achieved"),"Not achieved as not seen by a consultant within 14h and less than 90% of stay on SU",IF(AND(AF334&gt;=90,M334="Not achieved",P334="Not achieved"),"Not achieved as not direct to SU within 4h and not seen by a consultant within 14h",IF(AND(AF334&gt;=90,M334="Achieved",P334="Not achieved"),"Not achieved as not seen by a consultant within 14h",IF(AF334&lt;90,"Not achieved as less than 90% of stay on SU","Not achieved as not direct to SU within 4h"))))))))))))))</f>
        <v/>
      </c>
    </row>
    <row r="335" spans="1:33" ht="15" customHeight="1" x14ac:dyDescent="0.25">
      <c r="A335" s="89" t="str">
        <f>IF('Paste Data Here - Export'!A335="","",'Paste Data Here - Export'!A335)</f>
        <v/>
      </c>
      <c r="B335" s="90" t="str">
        <f>IF('Paste Data Here - Export'!B335="","",'Paste Data Here - Export'!B335)</f>
        <v/>
      </c>
      <c r="C335" s="91" t="str">
        <f>IF('Paste Data Here - Export'!AR335="Y",'Paste Data Here - Export'!AS335,IF('Paste Data Here - Export'!C335="","",'Paste Data Here - Export'!BA335))</f>
        <v/>
      </c>
      <c r="D335" s="103" t="str">
        <f>IF(B335="","",IF('Paste Data Here - Export'!A335 ='Paste Data Here - Export'!B335, "Yes", "No"))</f>
        <v/>
      </c>
      <c r="E335" s="103" t="str">
        <f>IF(A335="","",IF(AND('Paste Data Here - Export'!P335="",'Paste Data Here - Export'!Q335&lt;&gt;""),"Yes","No"))</f>
        <v/>
      </c>
      <c r="F335" s="104" t="str">
        <f>IF('Paste Data Here - Export'!A335='Paste Data Here - Export'!B335,C335,IF(W335="No","",IF(E335="Yes","6 Month Transfer",'Paste Data Here - Export'!HP335)))</f>
        <v/>
      </c>
      <c r="G335" s="92" t="str">
        <f>IF(B335="","",IF(OR('Paste Data Here - Export'!KB335="Y",'Paste Data Here - Export'!GE335="Y"),"Yes","No"))</f>
        <v/>
      </c>
      <c r="H335" s="93" t="str">
        <f t="shared" si="58"/>
        <v/>
      </c>
      <c r="I335" s="93" t="str">
        <f t="shared" si="59"/>
        <v/>
      </c>
      <c r="J335" s="93" t="str">
        <f t="shared" si="60"/>
        <v/>
      </c>
      <c r="K335" s="125" t="str">
        <f>IF(OR(C335="",'Paste Data Here - Export'!BD335=""),"",1440*('Paste Data Here - Export'!BD335-C335))</f>
        <v/>
      </c>
      <c r="L335" s="93" t="str">
        <f t="shared" si="61"/>
        <v/>
      </c>
      <c r="M335" s="93" t="str">
        <f>IF(AND(L335="Yes",'Paste Data Here - Export'!BC335="SU",'Paste Data Here - Export'!EJ335&lt;&gt;"Y"),"Achieved",IF('Paste Data Here - Export'!EJ335="Y","Not applicable",(IF(AND('Patient level info'!L335="No",'Paste Data Here - Export'!BC335="SU"),"Not achieved",IF('Paste Data Here - Export'!BC335="ICH","Not applicable",IF(OR('Paste Data Here - Export'!BC335="O",'Paste Data Here - Export'!BC335="MAC"),"Not achieved",""))))))</f>
        <v/>
      </c>
      <c r="N335" s="142" t="str">
        <f>IF(B335="","",IF(OR('Paste Data Here - Export'!GN335="PERS",'Paste Data Here - Export'!GN335="TELEM"),'Paste Data Here - Export'!GK335,IF('Paste Data Here - Export'!GO335="","Not seen in person",'Paste Data Here - Export'!GO335)))</f>
        <v/>
      </c>
      <c r="O335" s="125" t="str">
        <f t="shared" si="62"/>
        <v/>
      </c>
      <c r="P335" s="126" t="str">
        <f t="shared" si="63"/>
        <v/>
      </c>
      <c r="Q335" s="95" t="str">
        <f>IF('Paste Data Here - Export'!CR335=TRUE, "Not imaged",IF('Paste Data Here - Export'!AR335="Y","Inpatient stroke",IF('Paste Data Here - Export'!BA335="","",IF('Paste Data Here - Export'!CR335="TRUE","",1440*('Paste Data Here - Export'!CP335-'Paste Data Here - Export'!BA335)))))</f>
        <v/>
      </c>
      <c r="R335" s="95" t="str">
        <f>IF('Paste Data Here - Export'!CR335=TRUE,"Not imaged",IF(OR(C335="",'Paste Data Here - Export'!CP335=""),"",1440*('Paste Data Here - Export'!CP335-C335)))</f>
        <v/>
      </c>
      <c r="S335" s="93" t="str">
        <f>IF(R335&lt;60.5,"Yes",IF('Paste Data Here - Export'!C335="","","No"))</f>
        <v/>
      </c>
      <c r="T335" s="93" t="str">
        <f t="shared" si="55"/>
        <v/>
      </c>
      <c r="U335" s="94" t="str">
        <f>IF(OR(C335="",'Paste Data Here - Export'!DF335=""),"",1440*('Paste Data Here - Export'!DF335-C335))</f>
        <v/>
      </c>
      <c r="V335" s="96" t="str">
        <f t="shared" si="64"/>
        <v/>
      </c>
      <c r="W335" s="97" t="str">
        <f>IF(B335="","",IF('Paste Data Here - Export'!KI335=TRUE,"Yes",IF('Paste Data Here - Export'!L335="","No","Yes")))</f>
        <v/>
      </c>
      <c r="X335" s="98" t="str">
        <f>IF(E335="Yes","6 Month Transfer",IF(AND(W335="Yes",'Paste Data Here - Export'!KM335="D"),"No",IF('Patient level info'!W335="Yes","Yes","")))</f>
        <v/>
      </c>
      <c r="Y335" s="91" t="str">
        <f t="shared" si="56"/>
        <v/>
      </c>
      <c r="Z335" s="99" t="str">
        <f>IF('Paste Data Here - Export'!KQ335="","",IF('Paste Data Here - Export'!KO335="","",'Paste Data Here - Export'!KN335-'Paste Data Here - Export'!KQ335))</f>
        <v/>
      </c>
      <c r="AA335" s="91" t="str">
        <f>IF(AND(W335="Yes",'Paste Data Here - Export'!KM335="D",'Paste Data Here - Export'!KO335="Y"),'Paste Data Here - Export'!KN335+'Patient level info'!AA$3,IF(AND(W335="Yes",'Paste Data Here - Export'!KM335="D",Z335&lt;0),'Paste Data Here - Export'!KQ335,IF(AND(W335="Yes",'Paste Data Here - Export'!KM335="D"),'Paste Data Here - Export'!KN335,IF(X335="Yes",'Paste Data Here - Export'!KS335,""))))</f>
        <v/>
      </c>
      <c r="AB335" s="100" t="str">
        <f>IF(W335="No","",IF('Paste Data Here - Export'!HS335="","",IF('Paste Data Here - Export'!KO335="Y",'Patient level info'!AA335-'Paste Data Here - Export'!HS335,'Paste Data Here - Export'!KQ335-'Paste Data Here - Export'!HS335)))</f>
        <v/>
      </c>
      <c r="AC335" s="100" t="str">
        <f>IF(E335="Yes","",IF(BPT!C335="Record transferred to this team",AA335-C335-(1/6),""))</f>
        <v/>
      </c>
      <c r="AD335" s="100" t="str">
        <f t="shared" si="57"/>
        <v/>
      </c>
      <c r="AE335" s="100" t="str">
        <f t="shared" si="65"/>
        <v/>
      </c>
      <c r="AF335" s="101" t="str">
        <f>IF(AE335="","",IF(Y335="Died same day","Died same day as arrival",IF(AB335="","Did not stay on SU",IF('Paste Data Here - Export'!HR335="ICH","ICU/CCU/HDU",IF(AB335&gt;AE335,100,100*AB335/AE335)))))</f>
        <v/>
      </c>
      <c r="AG335" s="82" t="str">
        <f>IF(E335="Yes","6 Month Transfer",IF(W335="No","Not locked to discharge/transfer",IF(AF335="Did not stay on SU","Not achieved as did not stay on SU",IF('Patient level info'!A335="","",IF(AND(A335=B335,M335="Achieved",P335="Achieved",AF335&gt;=90,AF335&lt;&gt;"Died same day as arrival"),"Achieved",IF(AND(A335&lt;&gt;B335,AF335&gt;=90,M335="Achieved",P335="Achieved"),"Not directly admitted by this team, but achieved criteria at previous team, and achieved 90% of stay on SU whilst at this team",IF(AF335="ICU/CCU/HDU","Admitted to ICU/CCU/HDU",IF(AF335="Died same day as arrival",AF335,IF(AND(AF335&lt;90,M335="Not achieved",P335="Not achieved"),"Not achieved as not direct to SU within 4h, not seen by a consultant within 14h, and less than 90% of stay on SU",IF(AND(AF335&lt;90,M335="Not achieved",P335="Achieved"),"Not achieved as not direct to SU within 4h and less than 90% of stay on SU",IF(AND(AF335&lt;90,M335="Achieved",P335="Not achieved"),"Not achieved as not seen by a consultant within 14h and less than 90% of stay on SU",IF(AND(AF335&gt;=90,M335="Not achieved",P335="Not achieved"),"Not achieved as not direct to SU within 4h and not seen by a consultant within 14h",IF(AND(AF335&gt;=90,M335="Achieved",P335="Not achieved"),"Not achieved as not seen by a consultant within 14h",IF(AF335&lt;90,"Not achieved as less than 90% of stay on SU","Not achieved as not direct to SU within 4h"))))))))))))))</f>
        <v/>
      </c>
    </row>
    <row r="336" spans="1:33" ht="15" customHeight="1" x14ac:dyDescent="0.25">
      <c r="A336" s="89" t="str">
        <f>IF('Paste Data Here - Export'!A336="","",'Paste Data Here - Export'!A336)</f>
        <v/>
      </c>
      <c r="B336" s="90" t="str">
        <f>IF('Paste Data Here - Export'!B336="","",'Paste Data Here - Export'!B336)</f>
        <v/>
      </c>
      <c r="C336" s="91" t="str">
        <f>IF('Paste Data Here - Export'!AR336="Y",'Paste Data Here - Export'!AS336,IF('Paste Data Here - Export'!C336="","",'Paste Data Here - Export'!BA336))</f>
        <v/>
      </c>
      <c r="D336" s="103" t="str">
        <f>IF(B336="","",IF('Paste Data Here - Export'!A336 ='Paste Data Here - Export'!B336, "Yes", "No"))</f>
        <v/>
      </c>
      <c r="E336" s="103" t="str">
        <f>IF(A336="","",IF(AND('Paste Data Here - Export'!P336="",'Paste Data Here - Export'!Q336&lt;&gt;""),"Yes","No"))</f>
        <v/>
      </c>
      <c r="F336" s="104" t="str">
        <f>IF('Paste Data Here - Export'!A336='Paste Data Here - Export'!B336,C336,IF(W336="No","",IF(E336="Yes","6 Month Transfer",'Paste Data Here - Export'!HP336)))</f>
        <v/>
      </c>
      <c r="G336" s="92" t="str">
        <f>IF(B336="","",IF(OR('Paste Data Here - Export'!KB336="Y",'Paste Data Here - Export'!GE336="Y"),"Yes","No"))</f>
        <v/>
      </c>
      <c r="H336" s="93" t="str">
        <f t="shared" si="58"/>
        <v/>
      </c>
      <c r="I336" s="93" t="str">
        <f t="shared" si="59"/>
        <v/>
      </c>
      <c r="J336" s="93" t="str">
        <f t="shared" si="60"/>
        <v/>
      </c>
      <c r="K336" s="125" t="str">
        <f>IF(OR(C336="",'Paste Data Here - Export'!BD336=""),"",1440*('Paste Data Here - Export'!BD336-C336))</f>
        <v/>
      </c>
      <c r="L336" s="93" t="str">
        <f t="shared" si="61"/>
        <v/>
      </c>
      <c r="M336" s="93" t="str">
        <f>IF(AND(L336="Yes",'Paste Data Here - Export'!BC336="SU",'Paste Data Here - Export'!EJ336&lt;&gt;"Y"),"Achieved",IF('Paste Data Here - Export'!EJ336="Y","Not applicable",(IF(AND('Patient level info'!L336="No",'Paste Data Here - Export'!BC336="SU"),"Not achieved",IF('Paste Data Here - Export'!BC336="ICH","Not applicable",IF(OR('Paste Data Here - Export'!BC336="O",'Paste Data Here - Export'!BC336="MAC"),"Not achieved",""))))))</f>
        <v/>
      </c>
      <c r="N336" s="142" t="str">
        <f>IF(B336="","",IF(OR('Paste Data Here - Export'!GN336="PERS",'Paste Data Here - Export'!GN336="TELEM"),'Paste Data Here - Export'!GK336,IF('Paste Data Here - Export'!GO336="","Not seen in person",'Paste Data Here - Export'!GO336)))</f>
        <v/>
      </c>
      <c r="O336" s="125" t="str">
        <f t="shared" si="62"/>
        <v/>
      </c>
      <c r="P336" s="126" t="str">
        <f t="shared" si="63"/>
        <v/>
      </c>
      <c r="Q336" s="95" t="str">
        <f>IF('Paste Data Here - Export'!CR336=TRUE, "Not imaged",IF('Paste Data Here - Export'!AR336="Y","Inpatient stroke",IF('Paste Data Here - Export'!BA336="","",IF('Paste Data Here - Export'!CR336="TRUE","",1440*('Paste Data Here - Export'!CP336-'Paste Data Here - Export'!BA336)))))</f>
        <v/>
      </c>
      <c r="R336" s="95" t="str">
        <f>IF('Paste Data Here - Export'!CR336=TRUE,"Not imaged",IF(OR(C336="",'Paste Data Here - Export'!CP336=""),"",1440*('Paste Data Here - Export'!CP336-C336)))</f>
        <v/>
      </c>
      <c r="S336" s="93" t="str">
        <f>IF(R336&lt;60.5,"Yes",IF('Paste Data Here - Export'!C336="","","No"))</f>
        <v/>
      </c>
      <c r="T336" s="93" t="str">
        <f t="shared" si="55"/>
        <v/>
      </c>
      <c r="U336" s="94" t="str">
        <f>IF(OR(C336="",'Paste Data Here - Export'!DF336=""),"",1440*('Paste Data Here - Export'!DF336-C336))</f>
        <v/>
      </c>
      <c r="V336" s="96" t="str">
        <f t="shared" si="64"/>
        <v/>
      </c>
      <c r="W336" s="97" t="str">
        <f>IF(B336="","",IF('Paste Data Here - Export'!KI336=TRUE,"Yes",IF('Paste Data Here - Export'!L336="","No","Yes")))</f>
        <v/>
      </c>
      <c r="X336" s="98" t="str">
        <f>IF(E336="Yes","6 Month Transfer",IF(AND(W336="Yes",'Paste Data Here - Export'!KM336="D"),"No",IF('Patient level info'!W336="Yes","Yes","")))</f>
        <v/>
      </c>
      <c r="Y336" s="91" t="str">
        <f t="shared" si="56"/>
        <v/>
      </c>
      <c r="Z336" s="99" t="str">
        <f>IF('Paste Data Here - Export'!KQ336="","",IF('Paste Data Here - Export'!KO336="","",'Paste Data Here - Export'!KN336-'Paste Data Here - Export'!KQ336))</f>
        <v/>
      </c>
      <c r="AA336" s="91" t="str">
        <f>IF(AND(W336="Yes",'Paste Data Here - Export'!KM336="D",'Paste Data Here - Export'!KO336="Y"),'Paste Data Here - Export'!KN336+'Patient level info'!AA$3,IF(AND(W336="Yes",'Paste Data Here - Export'!KM336="D",Z336&lt;0),'Paste Data Here - Export'!KQ336,IF(AND(W336="Yes",'Paste Data Here - Export'!KM336="D"),'Paste Data Here - Export'!KN336,IF(X336="Yes",'Paste Data Here - Export'!KS336,""))))</f>
        <v/>
      </c>
      <c r="AB336" s="100" t="str">
        <f>IF(W336="No","",IF('Paste Data Here - Export'!HS336="","",IF('Paste Data Here - Export'!KO336="Y",'Patient level info'!AA336-'Paste Data Here - Export'!HS336,'Paste Data Here - Export'!KQ336-'Paste Data Here - Export'!HS336)))</f>
        <v/>
      </c>
      <c r="AC336" s="100" t="str">
        <f>IF(E336="Yes","",IF(BPT!C336="Record transferred to this team",AA336-C336-(1/6),""))</f>
        <v/>
      </c>
      <c r="AD336" s="100" t="str">
        <f t="shared" si="57"/>
        <v/>
      </c>
      <c r="AE336" s="100" t="str">
        <f t="shared" si="65"/>
        <v/>
      </c>
      <c r="AF336" s="101" t="str">
        <f>IF(AE336="","",IF(Y336="Died same day","Died same day as arrival",IF(AB336="","Did not stay on SU",IF('Paste Data Here - Export'!HR336="ICH","ICU/CCU/HDU",IF(AB336&gt;AE336,100,100*AB336/AE336)))))</f>
        <v/>
      </c>
      <c r="AG336" s="82" t="str">
        <f>IF(E336="Yes","6 Month Transfer",IF(W336="No","Not locked to discharge/transfer",IF(AF336="Did not stay on SU","Not achieved as did not stay on SU",IF('Patient level info'!A336="","",IF(AND(A336=B336,M336="Achieved",P336="Achieved",AF336&gt;=90,AF336&lt;&gt;"Died same day as arrival"),"Achieved",IF(AND(A336&lt;&gt;B336,AF336&gt;=90,M336="Achieved",P336="Achieved"),"Not directly admitted by this team, but achieved criteria at previous team, and achieved 90% of stay on SU whilst at this team",IF(AF336="ICU/CCU/HDU","Admitted to ICU/CCU/HDU",IF(AF336="Died same day as arrival",AF336,IF(AND(AF336&lt;90,M336="Not achieved",P336="Not achieved"),"Not achieved as not direct to SU within 4h, not seen by a consultant within 14h, and less than 90% of stay on SU",IF(AND(AF336&lt;90,M336="Not achieved",P336="Achieved"),"Not achieved as not direct to SU within 4h and less than 90% of stay on SU",IF(AND(AF336&lt;90,M336="Achieved",P336="Not achieved"),"Not achieved as not seen by a consultant within 14h and less than 90% of stay on SU",IF(AND(AF336&gt;=90,M336="Not achieved",P336="Not achieved"),"Not achieved as not direct to SU within 4h and not seen by a consultant within 14h",IF(AND(AF336&gt;=90,M336="Achieved",P336="Not achieved"),"Not achieved as not seen by a consultant within 14h",IF(AF336&lt;90,"Not achieved as less than 90% of stay on SU","Not achieved as not direct to SU within 4h"))))))))))))))</f>
        <v/>
      </c>
    </row>
    <row r="337" spans="1:33" ht="15" customHeight="1" x14ac:dyDescent="0.25">
      <c r="A337" s="89" t="str">
        <f>IF('Paste Data Here - Export'!A337="","",'Paste Data Here - Export'!A337)</f>
        <v/>
      </c>
      <c r="B337" s="90" t="str">
        <f>IF('Paste Data Here - Export'!B337="","",'Paste Data Here - Export'!B337)</f>
        <v/>
      </c>
      <c r="C337" s="91" t="str">
        <f>IF('Paste Data Here - Export'!AR337="Y",'Paste Data Here - Export'!AS337,IF('Paste Data Here - Export'!C337="","",'Paste Data Here - Export'!BA337))</f>
        <v/>
      </c>
      <c r="D337" s="103" t="str">
        <f>IF(B337="","",IF('Paste Data Here - Export'!A337 ='Paste Data Here - Export'!B337, "Yes", "No"))</f>
        <v/>
      </c>
      <c r="E337" s="103" t="str">
        <f>IF(A337="","",IF(AND('Paste Data Here - Export'!P337="",'Paste Data Here - Export'!Q337&lt;&gt;""),"Yes","No"))</f>
        <v/>
      </c>
      <c r="F337" s="104" t="str">
        <f>IF('Paste Data Here - Export'!A337='Paste Data Here - Export'!B337,C337,IF(W337="No","",IF(E337="Yes","6 Month Transfer",'Paste Data Here - Export'!HP337)))</f>
        <v/>
      </c>
      <c r="G337" s="92" t="str">
        <f>IF(B337="","",IF(OR('Paste Data Here - Export'!KB337="Y",'Paste Data Here - Export'!GE337="Y"),"Yes","No"))</f>
        <v/>
      </c>
      <c r="H337" s="93" t="str">
        <f t="shared" si="58"/>
        <v/>
      </c>
      <c r="I337" s="93" t="str">
        <f t="shared" si="59"/>
        <v/>
      </c>
      <c r="J337" s="93" t="str">
        <f t="shared" si="60"/>
        <v/>
      </c>
      <c r="K337" s="125" t="str">
        <f>IF(OR(C337="",'Paste Data Here - Export'!BD337=""),"",1440*('Paste Data Here - Export'!BD337-C337))</f>
        <v/>
      </c>
      <c r="L337" s="93" t="str">
        <f t="shared" si="61"/>
        <v/>
      </c>
      <c r="M337" s="93" t="str">
        <f>IF(AND(L337="Yes",'Paste Data Here - Export'!BC337="SU",'Paste Data Here - Export'!EJ337&lt;&gt;"Y"),"Achieved",IF('Paste Data Here - Export'!EJ337="Y","Not applicable",(IF(AND('Patient level info'!L337="No",'Paste Data Here - Export'!BC337="SU"),"Not achieved",IF('Paste Data Here - Export'!BC337="ICH","Not applicable",IF(OR('Paste Data Here - Export'!BC337="O",'Paste Data Here - Export'!BC337="MAC"),"Not achieved",""))))))</f>
        <v/>
      </c>
      <c r="N337" s="142" t="str">
        <f>IF(B337="","",IF(OR('Paste Data Here - Export'!GN337="PERS",'Paste Data Here - Export'!GN337="TELEM"),'Paste Data Here - Export'!GK337,IF('Paste Data Here - Export'!GO337="","Not seen in person",'Paste Data Here - Export'!GO337)))</f>
        <v/>
      </c>
      <c r="O337" s="125" t="str">
        <f t="shared" si="62"/>
        <v/>
      </c>
      <c r="P337" s="126" t="str">
        <f t="shared" si="63"/>
        <v/>
      </c>
      <c r="Q337" s="95" t="str">
        <f>IF('Paste Data Here - Export'!CR337=TRUE, "Not imaged",IF('Paste Data Here - Export'!AR337="Y","Inpatient stroke",IF('Paste Data Here - Export'!BA337="","",IF('Paste Data Here - Export'!CR337="TRUE","",1440*('Paste Data Here - Export'!CP337-'Paste Data Here - Export'!BA337)))))</f>
        <v/>
      </c>
      <c r="R337" s="95" t="str">
        <f>IF('Paste Data Here - Export'!CR337=TRUE,"Not imaged",IF(OR(C337="",'Paste Data Here - Export'!CP337=""),"",1440*('Paste Data Here - Export'!CP337-C337)))</f>
        <v/>
      </c>
      <c r="S337" s="93" t="str">
        <f>IF(R337&lt;60.5,"Yes",IF('Paste Data Here - Export'!C337="","","No"))</f>
        <v/>
      </c>
      <c r="T337" s="93" t="str">
        <f t="shared" si="55"/>
        <v/>
      </c>
      <c r="U337" s="94" t="str">
        <f>IF(OR(C337="",'Paste Data Here - Export'!DF337=""),"",1440*('Paste Data Here - Export'!DF337-C337))</f>
        <v/>
      </c>
      <c r="V337" s="96" t="str">
        <f t="shared" si="64"/>
        <v/>
      </c>
      <c r="W337" s="97" t="str">
        <f>IF(B337="","",IF('Paste Data Here - Export'!KI337=TRUE,"Yes",IF('Paste Data Here - Export'!L337="","No","Yes")))</f>
        <v/>
      </c>
      <c r="X337" s="98" t="str">
        <f>IF(E337="Yes","6 Month Transfer",IF(AND(W337="Yes",'Paste Data Here - Export'!KM337="D"),"No",IF('Patient level info'!W337="Yes","Yes","")))</f>
        <v/>
      </c>
      <c r="Y337" s="91" t="str">
        <f t="shared" si="56"/>
        <v/>
      </c>
      <c r="Z337" s="99" t="str">
        <f>IF('Paste Data Here - Export'!KQ337="","",IF('Paste Data Here - Export'!KO337="","",'Paste Data Here - Export'!KN337-'Paste Data Here - Export'!KQ337))</f>
        <v/>
      </c>
      <c r="AA337" s="91" t="str">
        <f>IF(AND(W337="Yes",'Paste Data Here - Export'!KM337="D",'Paste Data Here - Export'!KO337="Y"),'Paste Data Here - Export'!KN337+'Patient level info'!AA$3,IF(AND(W337="Yes",'Paste Data Here - Export'!KM337="D",Z337&lt;0),'Paste Data Here - Export'!KQ337,IF(AND(W337="Yes",'Paste Data Here - Export'!KM337="D"),'Paste Data Here - Export'!KN337,IF(X337="Yes",'Paste Data Here - Export'!KS337,""))))</f>
        <v/>
      </c>
      <c r="AB337" s="100" t="str">
        <f>IF(W337="No","",IF('Paste Data Here - Export'!HS337="","",IF('Paste Data Here - Export'!KO337="Y",'Patient level info'!AA337-'Paste Data Here - Export'!HS337,'Paste Data Here - Export'!KQ337-'Paste Data Here - Export'!HS337)))</f>
        <v/>
      </c>
      <c r="AC337" s="100" t="str">
        <f>IF(E337="Yes","",IF(BPT!C337="Record transferred to this team",AA337-C337-(1/6),""))</f>
        <v/>
      </c>
      <c r="AD337" s="100" t="str">
        <f t="shared" si="57"/>
        <v/>
      </c>
      <c r="AE337" s="100" t="str">
        <f t="shared" si="65"/>
        <v/>
      </c>
      <c r="AF337" s="101" t="str">
        <f>IF(AE337="","",IF(Y337="Died same day","Died same day as arrival",IF(AB337="","Did not stay on SU",IF('Paste Data Here - Export'!HR337="ICH","ICU/CCU/HDU",IF(AB337&gt;AE337,100,100*AB337/AE337)))))</f>
        <v/>
      </c>
      <c r="AG337" s="82" t="str">
        <f>IF(E337="Yes","6 Month Transfer",IF(W337="No","Not locked to discharge/transfer",IF(AF337="Did not stay on SU","Not achieved as did not stay on SU",IF('Patient level info'!A337="","",IF(AND(A337=B337,M337="Achieved",P337="Achieved",AF337&gt;=90,AF337&lt;&gt;"Died same day as arrival"),"Achieved",IF(AND(A337&lt;&gt;B337,AF337&gt;=90,M337="Achieved",P337="Achieved"),"Not directly admitted by this team, but achieved criteria at previous team, and achieved 90% of stay on SU whilst at this team",IF(AF337="ICU/CCU/HDU","Admitted to ICU/CCU/HDU",IF(AF337="Died same day as arrival",AF337,IF(AND(AF337&lt;90,M337="Not achieved",P337="Not achieved"),"Not achieved as not direct to SU within 4h, not seen by a consultant within 14h, and less than 90% of stay on SU",IF(AND(AF337&lt;90,M337="Not achieved",P337="Achieved"),"Not achieved as not direct to SU within 4h and less than 90% of stay on SU",IF(AND(AF337&lt;90,M337="Achieved",P337="Not achieved"),"Not achieved as not seen by a consultant within 14h and less than 90% of stay on SU",IF(AND(AF337&gt;=90,M337="Not achieved",P337="Not achieved"),"Not achieved as not direct to SU within 4h and not seen by a consultant within 14h",IF(AND(AF337&gt;=90,M337="Achieved",P337="Not achieved"),"Not achieved as not seen by a consultant within 14h",IF(AF337&lt;90,"Not achieved as less than 90% of stay on SU","Not achieved as not direct to SU within 4h"))))))))))))))</f>
        <v/>
      </c>
    </row>
    <row r="338" spans="1:33" ht="15" customHeight="1" x14ac:dyDescent="0.25">
      <c r="A338" s="89" t="str">
        <f>IF('Paste Data Here - Export'!A338="","",'Paste Data Here - Export'!A338)</f>
        <v/>
      </c>
      <c r="B338" s="90" t="str">
        <f>IF('Paste Data Here - Export'!B338="","",'Paste Data Here - Export'!B338)</f>
        <v/>
      </c>
      <c r="C338" s="91" t="str">
        <f>IF('Paste Data Here - Export'!AR338="Y",'Paste Data Here - Export'!AS338,IF('Paste Data Here - Export'!C338="","",'Paste Data Here - Export'!BA338))</f>
        <v/>
      </c>
      <c r="D338" s="103" t="str">
        <f>IF(B338="","",IF('Paste Data Here - Export'!A338 ='Paste Data Here - Export'!B338, "Yes", "No"))</f>
        <v/>
      </c>
      <c r="E338" s="103" t="str">
        <f>IF(A338="","",IF(AND('Paste Data Here - Export'!P338="",'Paste Data Here - Export'!Q338&lt;&gt;""),"Yes","No"))</f>
        <v/>
      </c>
      <c r="F338" s="104" t="str">
        <f>IF('Paste Data Here - Export'!A338='Paste Data Here - Export'!B338,C338,IF(W338="No","",IF(E338="Yes","6 Month Transfer",'Paste Data Here - Export'!HP338)))</f>
        <v/>
      </c>
      <c r="G338" s="92" t="str">
        <f>IF(B338="","",IF(OR('Paste Data Here - Export'!KB338="Y",'Paste Data Here - Export'!GE338="Y"),"Yes","No"))</f>
        <v/>
      </c>
      <c r="H338" s="93" t="str">
        <f t="shared" si="58"/>
        <v/>
      </c>
      <c r="I338" s="93" t="str">
        <f t="shared" si="59"/>
        <v/>
      </c>
      <c r="J338" s="93" t="str">
        <f t="shared" si="60"/>
        <v/>
      </c>
      <c r="K338" s="125" t="str">
        <f>IF(OR(C338="",'Paste Data Here - Export'!BD338=""),"",1440*('Paste Data Here - Export'!BD338-C338))</f>
        <v/>
      </c>
      <c r="L338" s="93" t="str">
        <f t="shared" si="61"/>
        <v/>
      </c>
      <c r="M338" s="93" t="str">
        <f>IF(AND(L338="Yes",'Paste Data Here - Export'!BC338="SU",'Paste Data Here - Export'!EJ338&lt;&gt;"Y"),"Achieved",IF('Paste Data Here - Export'!EJ338="Y","Not applicable",(IF(AND('Patient level info'!L338="No",'Paste Data Here - Export'!BC338="SU"),"Not achieved",IF('Paste Data Here - Export'!BC338="ICH","Not applicable",IF(OR('Paste Data Here - Export'!BC338="O",'Paste Data Here - Export'!BC338="MAC"),"Not achieved",""))))))</f>
        <v/>
      </c>
      <c r="N338" s="142" t="str">
        <f>IF(B338="","",IF(OR('Paste Data Here - Export'!GN338="PERS",'Paste Data Here - Export'!GN338="TELEM"),'Paste Data Here - Export'!GK338,IF('Paste Data Here - Export'!GO338="","Not seen in person",'Paste Data Here - Export'!GO338)))</f>
        <v/>
      </c>
      <c r="O338" s="125" t="str">
        <f t="shared" si="62"/>
        <v/>
      </c>
      <c r="P338" s="126" t="str">
        <f t="shared" si="63"/>
        <v/>
      </c>
      <c r="Q338" s="95" t="str">
        <f>IF('Paste Data Here - Export'!CR338=TRUE, "Not imaged",IF('Paste Data Here - Export'!AR338="Y","Inpatient stroke",IF('Paste Data Here - Export'!BA338="","",IF('Paste Data Here - Export'!CR338="TRUE","",1440*('Paste Data Here - Export'!CP338-'Paste Data Here - Export'!BA338)))))</f>
        <v/>
      </c>
      <c r="R338" s="95" t="str">
        <f>IF('Paste Data Here - Export'!CR338=TRUE,"Not imaged",IF(OR(C338="",'Paste Data Here - Export'!CP338=""),"",1440*('Paste Data Here - Export'!CP338-C338)))</f>
        <v/>
      </c>
      <c r="S338" s="93" t="str">
        <f>IF(R338&lt;60.5,"Yes",IF('Paste Data Here - Export'!C338="","","No"))</f>
        <v/>
      </c>
      <c r="T338" s="93" t="str">
        <f t="shared" si="55"/>
        <v/>
      </c>
      <c r="U338" s="94" t="str">
        <f>IF(OR(C338="",'Paste Data Here - Export'!DF338=""),"",1440*('Paste Data Here - Export'!DF338-C338))</f>
        <v/>
      </c>
      <c r="V338" s="96" t="str">
        <f t="shared" si="64"/>
        <v/>
      </c>
      <c r="W338" s="97" t="str">
        <f>IF(B338="","",IF('Paste Data Here - Export'!KI338=TRUE,"Yes",IF('Paste Data Here - Export'!L338="","No","Yes")))</f>
        <v/>
      </c>
      <c r="X338" s="98" t="str">
        <f>IF(E338="Yes","6 Month Transfer",IF(AND(W338="Yes",'Paste Data Here - Export'!KM338="D"),"No",IF('Patient level info'!W338="Yes","Yes","")))</f>
        <v/>
      </c>
      <c r="Y338" s="91" t="str">
        <f t="shared" si="56"/>
        <v/>
      </c>
      <c r="Z338" s="99" t="str">
        <f>IF('Paste Data Here - Export'!KQ338="","",IF('Paste Data Here - Export'!KO338="","",'Paste Data Here - Export'!KN338-'Paste Data Here - Export'!KQ338))</f>
        <v/>
      </c>
      <c r="AA338" s="91" t="str">
        <f>IF(AND(W338="Yes",'Paste Data Here - Export'!KM338="D",'Paste Data Here - Export'!KO338="Y"),'Paste Data Here - Export'!KN338+'Patient level info'!AA$3,IF(AND(W338="Yes",'Paste Data Here - Export'!KM338="D",Z338&lt;0),'Paste Data Here - Export'!KQ338,IF(AND(W338="Yes",'Paste Data Here - Export'!KM338="D"),'Paste Data Here - Export'!KN338,IF(X338="Yes",'Paste Data Here - Export'!KS338,""))))</f>
        <v/>
      </c>
      <c r="AB338" s="100" t="str">
        <f>IF(W338="No","",IF('Paste Data Here - Export'!HS338="","",IF('Paste Data Here - Export'!KO338="Y",'Patient level info'!AA338-'Paste Data Here - Export'!HS338,'Paste Data Here - Export'!KQ338-'Paste Data Here - Export'!HS338)))</f>
        <v/>
      </c>
      <c r="AC338" s="100" t="str">
        <f>IF(E338="Yes","",IF(BPT!C338="Record transferred to this team",AA338-C338-(1/6),""))</f>
        <v/>
      </c>
      <c r="AD338" s="100" t="str">
        <f t="shared" si="57"/>
        <v/>
      </c>
      <c r="AE338" s="100" t="str">
        <f t="shared" si="65"/>
        <v/>
      </c>
      <c r="AF338" s="101" t="str">
        <f>IF(AE338="","",IF(Y338="Died same day","Died same day as arrival",IF(AB338="","Did not stay on SU",IF('Paste Data Here - Export'!HR338="ICH","ICU/CCU/HDU",IF(AB338&gt;AE338,100,100*AB338/AE338)))))</f>
        <v/>
      </c>
      <c r="AG338" s="82" t="str">
        <f>IF(E338="Yes","6 Month Transfer",IF(W338="No","Not locked to discharge/transfer",IF(AF338="Did not stay on SU","Not achieved as did not stay on SU",IF('Patient level info'!A338="","",IF(AND(A338=B338,M338="Achieved",P338="Achieved",AF338&gt;=90,AF338&lt;&gt;"Died same day as arrival"),"Achieved",IF(AND(A338&lt;&gt;B338,AF338&gt;=90,M338="Achieved",P338="Achieved"),"Not directly admitted by this team, but achieved criteria at previous team, and achieved 90% of stay on SU whilst at this team",IF(AF338="ICU/CCU/HDU","Admitted to ICU/CCU/HDU",IF(AF338="Died same day as arrival",AF338,IF(AND(AF338&lt;90,M338="Not achieved",P338="Not achieved"),"Not achieved as not direct to SU within 4h, not seen by a consultant within 14h, and less than 90% of stay on SU",IF(AND(AF338&lt;90,M338="Not achieved",P338="Achieved"),"Not achieved as not direct to SU within 4h and less than 90% of stay on SU",IF(AND(AF338&lt;90,M338="Achieved",P338="Not achieved"),"Not achieved as not seen by a consultant within 14h and less than 90% of stay on SU",IF(AND(AF338&gt;=90,M338="Not achieved",P338="Not achieved"),"Not achieved as not direct to SU within 4h and not seen by a consultant within 14h",IF(AND(AF338&gt;=90,M338="Achieved",P338="Not achieved"),"Not achieved as not seen by a consultant within 14h",IF(AF338&lt;90,"Not achieved as less than 90% of stay on SU","Not achieved as not direct to SU within 4h"))))))))))))))</f>
        <v/>
      </c>
    </row>
    <row r="339" spans="1:33" ht="15" customHeight="1" x14ac:dyDescent="0.25">
      <c r="A339" s="89" t="str">
        <f>IF('Paste Data Here - Export'!A339="","",'Paste Data Here - Export'!A339)</f>
        <v/>
      </c>
      <c r="B339" s="90" t="str">
        <f>IF('Paste Data Here - Export'!B339="","",'Paste Data Here - Export'!B339)</f>
        <v/>
      </c>
      <c r="C339" s="91" t="str">
        <f>IF('Paste Data Here - Export'!AR339="Y",'Paste Data Here - Export'!AS339,IF('Paste Data Here - Export'!C339="","",'Paste Data Here - Export'!BA339))</f>
        <v/>
      </c>
      <c r="D339" s="103" t="str">
        <f>IF(B339="","",IF('Paste Data Here - Export'!A339 ='Paste Data Here - Export'!B339, "Yes", "No"))</f>
        <v/>
      </c>
      <c r="E339" s="103" t="str">
        <f>IF(A339="","",IF(AND('Paste Data Here - Export'!P339="",'Paste Data Here - Export'!Q339&lt;&gt;""),"Yes","No"))</f>
        <v/>
      </c>
      <c r="F339" s="104" t="str">
        <f>IF('Paste Data Here - Export'!A339='Paste Data Here - Export'!B339,C339,IF(W339="No","",IF(E339="Yes","6 Month Transfer",'Paste Data Here - Export'!HP339)))</f>
        <v/>
      </c>
      <c r="G339" s="92" t="str">
        <f>IF(B339="","",IF(OR('Paste Data Here - Export'!KB339="Y",'Paste Data Here - Export'!GE339="Y"),"Yes","No"))</f>
        <v/>
      </c>
      <c r="H339" s="93" t="str">
        <f t="shared" si="58"/>
        <v/>
      </c>
      <c r="I339" s="93" t="str">
        <f t="shared" si="59"/>
        <v/>
      </c>
      <c r="J339" s="93" t="str">
        <f t="shared" si="60"/>
        <v/>
      </c>
      <c r="K339" s="125" t="str">
        <f>IF(OR(C339="",'Paste Data Here - Export'!BD339=""),"",1440*('Paste Data Here - Export'!BD339-C339))</f>
        <v/>
      </c>
      <c r="L339" s="93" t="str">
        <f t="shared" si="61"/>
        <v/>
      </c>
      <c r="M339" s="93" t="str">
        <f>IF(AND(L339="Yes",'Paste Data Here - Export'!BC339="SU",'Paste Data Here - Export'!EJ339&lt;&gt;"Y"),"Achieved",IF('Paste Data Here - Export'!EJ339="Y","Not applicable",(IF(AND('Patient level info'!L339="No",'Paste Data Here - Export'!BC339="SU"),"Not achieved",IF('Paste Data Here - Export'!BC339="ICH","Not applicable",IF(OR('Paste Data Here - Export'!BC339="O",'Paste Data Here - Export'!BC339="MAC"),"Not achieved",""))))))</f>
        <v/>
      </c>
      <c r="N339" s="142" t="str">
        <f>IF(B339="","",IF(OR('Paste Data Here - Export'!GN339="PERS",'Paste Data Here - Export'!GN339="TELEM"),'Paste Data Here - Export'!GK339,IF('Paste Data Here - Export'!GO339="","Not seen in person",'Paste Data Here - Export'!GO339)))</f>
        <v/>
      </c>
      <c r="O339" s="125" t="str">
        <f t="shared" si="62"/>
        <v/>
      </c>
      <c r="P339" s="126" t="str">
        <f t="shared" si="63"/>
        <v/>
      </c>
      <c r="Q339" s="95" t="str">
        <f>IF('Paste Data Here - Export'!CR339=TRUE, "Not imaged",IF('Paste Data Here - Export'!AR339="Y","Inpatient stroke",IF('Paste Data Here - Export'!BA339="","",IF('Paste Data Here - Export'!CR339="TRUE","",1440*('Paste Data Here - Export'!CP339-'Paste Data Here - Export'!BA339)))))</f>
        <v/>
      </c>
      <c r="R339" s="95" t="str">
        <f>IF('Paste Data Here - Export'!CR339=TRUE,"Not imaged",IF(OR(C339="",'Paste Data Here - Export'!CP339=""),"",1440*('Paste Data Here - Export'!CP339-C339)))</f>
        <v/>
      </c>
      <c r="S339" s="93" t="str">
        <f>IF(R339&lt;60.5,"Yes",IF('Paste Data Here - Export'!C339="","","No"))</f>
        <v/>
      </c>
      <c r="T339" s="93" t="str">
        <f t="shared" si="55"/>
        <v/>
      </c>
      <c r="U339" s="94" t="str">
        <f>IF(OR(C339="",'Paste Data Here - Export'!DF339=""),"",1440*('Paste Data Here - Export'!DF339-C339))</f>
        <v/>
      </c>
      <c r="V339" s="96" t="str">
        <f t="shared" si="64"/>
        <v/>
      </c>
      <c r="W339" s="97" t="str">
        <f>IF(B339="","",IF('Paste Data Here - Export'!KI339=TRUE,"Yes",IF('Paste Data Here - Export'!L339="","No","Yes")))</f>
        <v/>
      </c>
      <c r="X339" s="98" t="str">
        <f>IF(E339="Yes","6 Month Transfer",IF(AND(W339="Yes",'Paste Data Here - Export'!KM339="D"),"No",IF('Patient level info'!W339="Yes","Yes","")))</f>
        <v/>
      </c>
      <c r="Y339" s="91" t="str">
        <f t="shared" si="56"/>
        <v/>
      </c>
      <c r="Z339" s="99" t="str">
        <f>IF('Paste Data Here - Export'!KQ339="","",IF('Paste Data Here - Export'!KO339="","",'Paste Data Here - Export'!KN339-'Paste Data Here - Export'!KQ339))</f>
        <v/>
      </c>
      <c r="AA339" s="91" t="str">
        <f>IF(AND(W339="Yes",'Paste Data Here - Export'!KM339="D",'Paste Data Here - Export'!KO339="Y"),'Paste Data Here - Export'!KN339+'Patient level info'!AA$3,IF(AND(W339="Yes",'Paste Data Here - Export'!KM339="D",Z339&lt;0),'Paste Data Here - Export'!KQ339,IF(AND(W339="Yes",'Paste Data Here - Export'!KM339="D"),'Paste Data Here - Export'!KN339,IF(X339="Yes",'Paste Data Here - Export'!KS339,""))))</f>
        <v/>
      </c>
      <c r="AB339" s="100" t="str">
        <f>IF(W339="No","",IF('Paste Data Here - Export'!HS339="","",IF('Paste Data Here - Export'!KO339="Y",'Patient level info'!AA339-'Paste Data Here - Export'!HS339,'Paste Data Here - Export'!KQ339-'Paste Data Here - Export'!HS339)))</f>
        <v/>
      </c>
      <c r="AC339" s="100" t="str">
        <f>IF(E339="Yes","",IF(BPT!C339="Record transferred to this team",AA339-C339-(1/6),""))</f>
        <v/>
      </c>
      <c r="AD339" s="100" t="str">
        <f t="shared" si="57"/>
        <v/>
      </c>
      <c r="AE339" s="100" t="str">
        <f t="shared" si="65"/>
        <v/>
      </c>
      <c r="AF339" s="101" t="str">
        <f>IF(AE339="","",IF(Y339="Died same day","Died same day as arrival",IF(AB339="","Did not stay on SU",IF('Paste Data Here - Export'!HR339="ICH","ICU/CCU/HDU",IF(AB339&gt;AE339,100,100*AB339/AE339)))))</f>
        <v/>
      </c>
      <c r="AG339" s="82" t="str">
        <f>IF(E339="Yes","6 Month Transfer",IF(W339="No","Not locked to discharge/transfer",IF(AF339="Did not stay on SU","Not achieved as did not stay on SU",IF('Patient level info'!A339="","",IF(AND(A339=B339,M339="Achieved",P339="Achieved",AF339&gt;=90,AF339&lt;&gt;"Died same day as arrival"),"Achieved",IF(AND(A339&lt;&gt;B339,AF339&gt;=90,M339="Achieved",P339="Achieved"),"Not directly admitted by this team, but achieved criteria at previous team, and achieved 90% of stay on SU whilst at this team",IF(AF339="ICU/CCU/HDU","Admitted to ICU/CCU/HDU",IF(AF339="Died same day as arrival",AF339,IF(AND(AF339&lt;90,M339="Not achieved",P339="Not achieved"),"Not achieved as not direct to SU within 4h, not seen by a consultant within 14h, and less than 90% of stay on SU",IF(AND(AF339&lt;90,M339="Not achieved",P339="Achieved"),"Not achieved as not direct to SU within 4h and less than 90% of stay on SU",IF(AND(AF339&lt;90,M339="Achieved",P339="Not achieved"),"Not achieved as not seen by a consultant within 14h and less than 90% of stay on SU",IF(AND(AF339&gt;=90,M339="Not achieved",P339="Not achieved"),"Not achieved as not direct to SU within 4h and not seen by a consultant within 14h",IF(AND(AF339&gt;=90,M339="Achieved",P339="Not achieved"),"Not achieved as not seen by a consultant within 14h",IF(AF339&lt;90,"Not achieved as less than 90% of stay on SU","Not achieved as not direct to SU within 4h"))))))))))))))</f>
        <v/>
      </c>
    </row>
    <row r="340" spans="1:33" ht="15" customHeight="1" x14ac:dyDescent="0.25">
      <c r="A340" s="89" t="str">
        <f>IF('Paste Data Here - Export'!A340="","",'Paste Data Here - Export'!A340)</f>
        <v/>
      </c>
      <c r="B340" s="90" t="str">
        <f>IF('Paste Data Here - Export'!B340="","",'Paste Data Here - Export'!B340)</f>
        <v/>
      </c>
      <c r="C340" s="91" t="str">
        <f>IF('Paste Data Here - Export'!AR340="Y",'Paste Data Here - Export'!AS340,IF('Paste Data Here - Export'!C340="","",'Paste Data Here - Export'!BA340))</f>
        <v/>
      </c>
      <c r="D340" s="103" t="str">
        <f>IF(B340="","",IF('Paste Data Here - Export'!A340 ='Paste Data Here - Export'!B340, "Yes", "No"))</f>
        <v/>
      </c>
      <c r="E340" s="103" t="str">
        <f>IF(A340="","",IF(AND('Paste Data Here - Export'!P340="",'Paste Data Here - Export'!Q340&lt;&gt;""),"Yes","No"))</f>
        <v/>
      </c>
      <c r="F340" s="104" t="str">
        <f>IF('Paste Data Here - Export'!A340='Paste Data Here - Export'!B340,C340,IF(W340="No","",IF(E340="Yes","6 Month Transfer",'Paste Data Here - Export'!HP340)))</f>
        <v/>
      </c>
      <c r="G340" s="92" t="str">
        <f>IF(B340="","",IF(OR('Paste Data Here - Export'!KB340="Y",'Paste Data Here - Export'!GE340="Y"),"Yes","No"))</f>
        <v/>
      </c>
      <c r="H340" s="93" t="str">
        <f t="shared" si="58"/>
        <v/>
      </c>
      <c r="I340" s="93" t="str">
        <f t="shared" si="59"/>
        <v/>
      </c>
      <c r="J340" s="93" t="str">
        <f t="shared" si="60"/>
        <v/>
      </c>
      <c r="K340" s="125" t="str">
        <f>IF(OR(C340="",'Paste Data Here - Export'!BD340=""),"",1440*('Paste Data Here - Export'!BD340-C340))</f>
        <v/>
      </c>
      <c r="L340" s="93" t="str">
        <f t="shared" si="61"/>
        <v/>
      </c>
      <c r="M340" s="93" t="str">
        <f>IF(AND(L340="Yes",'Paste Data Here - Export'!BC340="SU",'Paste Data Here - Export'!EJ340&lt;&gt;"Y"),"Achieved",IF('Paste Data Here - Export'!EJ340="Y","Not applicable",(IF(AND('Patient level info'!L340="No",'Paste Data Here - Export'!BC340="SU"),"Not achieved",IF('Paste Data Here - Export'!BC340="ICH","Not applicable",IF(OR('Paste Data Here - Export'!BC340="O",'Paste Data Here - Export'!BC340="MAC"),"Not achieved",""))))))</f>
        <v/>
      </c>
      <c r="N340" s="142" t="str">
        <f>IF(B340="","",IF(OR('Paste Data Here - Export'!GN340="PERS",'Paste Data Here - Export'!GN340="TELEM"),'Paste Data Here - Export'!GK340,IF('Paste Data Here - Export'!GO340="","Not seen in person",'Paste Data Here - Export'!GO340)))</f>
        <v/>
      </c>
      <c r="O340" s="125" t="str">
        <f t="shared" si="62"/>
        <v/>
      </c>
      <c r="P340" s="126" t="str">
        <f t="shared" si="63"/>
        <v/>
      </c>
      <c r="Q340" s="95" t="str">
        <f>IF('Paste Data Here - Export'!CR340=TRUE, "Not imaged",IF('Paste Data Here - Export'!AR340="Y","Inpatient stroke",IF('Paste Data Here - Export'!BA340="","",IF('Paste Data Here - Export'!CR340="TRUE","",1440*('Paste Data Here - Export'!CP340-'Paste Data Here - Export'!BA340)))))</f>
        <v/>
      </c>
      <c r="R340" s="95" t="str">
        <f>IF('Paste Data Here - Export'!CR340=TRUE,"Not imaged",IF(OR(C340="",'Paste Data Here - Export'!CP340=""),"",1440*('Paste Data Here - Export'!CP340-C340)))</f>
        <v/>
      </c>
      <c r="S340" s="93" t="str">
        <f>IF(R340&lt;60.5,"Yes",IF('Paste Data Here - Export'!C340="","","No"))</f>
        <v/>
      </c>
      <c r="T340" s="93" t="str">
        <f t="shared" si="55"/>
        <v/>
      </c>
      <c r="U340" s="94" t="str">
        <f>IF(OR(C340="",'Paste Data Here - Export'!DF340=""),"",1440*('Paste Data Here - Export'!DF340-C340))</f>
        <v/>
      </c>
      <c r="V340" s="96" t="str">
        <f t="shared" si="64"/>
        <v/>
      </c>
      <c r="W340" s="97" t="str">
        <f>IF(B340="","",IF('Paste Data Here - Export'!KI340=TRUE,"Yes",IF('Paste Data Here - Export'!L340="","No","Yes")))</f>
        <v/>
      </c>
      <c r="X340" s="98" t="str">
        <f>IF(E340="Yes","6 Month Transfer",IF(AND(W340="Yes",'Paste Data Here - Export'!KM340="D"),"No",IF('Patient level info'!W340="Yes","Yes","")))</f>
        <v/>
      </c>
      <c r="Y340" s="91" t="str">
        <f t="shared" si="56"/>
        <v/>
      </c>
      <c r="Z340" s="99" t="str">
        <f>IF('Paste Data Here - Export'!KQ340="","",IF('Paste Data Here - Export'!KO340="","",'Paste Data Here - Export'!KN340-'Paste Data Here - Export'!KQ340))</f>
        <v/>
      </c>
      <c r="AA340" s="91" t="str">
        <f>IF(AND(W340="Yes",'Paste Data Here - Export'!KM340="D",'Paste Data Here - Export'!KO340="Y"),'Paste Data Here - Export'!KN340+'Patient level info'!AA$3,IF(AND(W340="Yes",'Paste Data Here - Export'!KM340="D",Z340&lt;0),'Paste Data Here - Export'!KQ340,IF(AND(W340="Yes",'Paste Data Here - Export'!KM340="D"),'Paste Data Here - Export'!KN340,IF(X340="Yes",'Paste Data Here - Export'!KS340,""))))</f>
        <v/>
      </c>
      <c r="AB340" s="100" t="str">
        <f>IF(W340="No","",IF('Paste Data Here - Export'!HS340="","",IF('Paste Data Here - Export'!KO340="Y",'Patient level info'!AA340-'Paste Data Here - Export'!HS340,'Paste Data Here - Export'!KQ340-'Paste Data Here - Export'!HS340)))</f>
        <v/>
      </c>
      <c r="AC340" s="100" t="str">
        <f>IF(E340="Yes","",IF(BPT!C340="Record transferred to this team",AA340-C340-(1/6),""))</f>
        <v/>
      </c>
      <c r="AD340" s="100" t="str">
        <f t="shared" si="57"/>
        <v/>
      </c>
      <c r="AE340" s="100" t="str">
        <f t="shared" si="65"/>
        <v/>
      </c>
      <c r="AF340" s="101" t="str">
        <f>IF(AE340="","",IF(Y340="Died same day","Died same day as arrival",IF(AB340="","Did not stay on SU",IF('Paste Data Here - Export'!HR340="ICH","ICU/CCU/HDU",IF(AB340&gt;AE340,100,100*AB340/AE340)))))</f>
        <v/>
      </c>
      <c r="AG340" s="82" t="str">
        <f>IF(E340="Yes","6 Month Transfer",IF(W340="No","Not locked to discharge/transfer",IF(AF340="Did not stay on SU","Not achieved as did not stay on SU",IF('Patient level info'!A340="","",IF(AND(A340=B340,M340="Achieved",P340="Achieved",AF340&gt;=90,AF340&lt;&gt;"Died same day as arrival"),"Achieved",IF(AND(A340&lt;&gt;B340,AF340&gt;=90,M340="Achieved",P340="Achieved"),"Not directly admitted by this team, but achieved criteria at previous team, and achieved 90% of stay on SU whilst at this team",IF(AF340="ICU/CCU/HDU","Admitted to ICU/CCU/HDU",IF(AF340="Died same day as arrival",AF340,IF(AND(AF340&lt;90,M340="Not achieved",P340="Not achieved"),"Not achieved as not direct to SU within 4h, not seen by a consultant within 14h, and less than 90% of stay on SU",IF(AND(AF340&lt;90,M340="Not achieved",P340="Achieved"),"Not achieved as not direct to SU within 4h and less than 90% of stay on SU",IF(AND(AF340&lt;90,M340="Achieved",P340="Not achieved"),"Not achieved as not seen by a consultant within 14h and less than 90% of stay on SU",IF(AND(AF340&gt;=90,M340="Not achieved",P340="Not achieved"),"Not achieved as not direct to SU within 4h and not seen by a consultant within 14h",IF(AND(AF340&gt;=90,M340="Achieved",P340="Not achieved"),"Not achieved as not seen by a consultant within 14h",IF(AF340&lt;90,"Not achieved as less than 90% of stay on SU","Not achieved as not direct to SU within 4h"))))))))))))))</f>
        <v/>
      </c>
    </row>
    <row r="341" spans="1:33" ht="15" customHeight="1" x14ac:dyDescent="0.25">
      <c r="A341" s="89" t="str">
        <f>IF('Paste Data Here - Export'!A341="","",'Paste Data Here - Export'!A341)</f>
        <v/>
      </c>
      <c r="B341" s="90" t="str">
        <f>IF('Paste Data Here - Export'!B341="","",'Paste Data Here - Export'!B341)</f>
        <v/>
      </c>
      <c r="C341" s="91" t="str">
        <f>IF('Paste Data Here - Export'!AR341="Y",'Paste Data Here - Export'!AS341,IF('Paste Data Here - Export'!C341="","",'Paste Data Here - Export'!BA341))</f>
        <v/>
      </c>
      <c r="D341" s="103" t="str">
        <f>IF(B341="","",IF('Paste Data Here - Export'!A341 ='Paste Data Here - Export'!B341, "Yes", "No"))</f>
        <v/>
      </c>
      <c r="E341" s="103" t="str">
        <f>IF(A341="","",IF(AND('Paste Data Here - Export'!P341="",'Paste Data Here - Export'!Q341&lt;&gt;""),"Yes","No"))</f>
        <v/>
      </c>
      <c r="F341" s="104" t="str">
        <f>IF('Paste Data Here - Export'!A341='Paste Data Here - Export'!B341,C341,IF(W341="No","",IF(E341="Yes","6 Month Transfer",'Paste Data Here - Export'!HP341)))</f>
        <v/>
      </c>
      <c r="G341" s="92" t="str">
        <f>IF(B341="","",IF(OR('Paste Data Here - Export'!KB341="Y",'Paste Data Here - Export'!GE341="Y"),"Yes","No"))</f>
        <v/>
      </c>
      <c r="H341" s="93" t="str">
        <f t="shared" si="58"/>
        <v/>
      </c>
      <c r="I341" s="93" t="str">
        <f t="shared" si="59"/>
        <v/>
      </c>
      <c r="J341" s="93" t="str">
        <f t="shared" si="60"/>
        <v/>
      </c>
      <c r="K341" s="125" t="str">
        <f>IF(OR(C341="",'Paste Data Here - Export'!BD341=""),"",1440*('Paste Data Here - Export'!BD341-C341))</f>
        <v/>
      </c>
      <c r="L341" s="93" t="str">
        <f t="shared" si="61"/>
        <v/>
      </c>
      <c r="M341" s="93" t="str">
        <f>IF(AND(L341="Yes",'Paste Data Here - Export'!BC341="SU",'Paste Data Here - Export'!EJ341&lt;&gt;"Y"),"Achieved",IF('Paste Data Here - Export'!EJ341="Y","Not applicable",(IF(AND('Patient level info'!L341="No",'Paste Data Here - Export'!BC341="SU"),"Not achieved",IF('Paste Data Here - Export'!BC341="ICH","Not applicable",IF(OR('Paste Data Here - Export'!BC341="O",'Paste Data Here - Export'!BC341="MAC"),"Not achieved",""))))))</f>
        <v/>
      </c>
      <c r="N341" s="142" t="str">
        <f>IF(B341="","",IF(OR('Paste Data Here - Export'!GN341="PERS",'Paste Data Here - Export'!GN341="TELEM"),'Paste Data Here - Export'!GK341,IF('Paste Data Here - Export'!GO341="","Not seen in person",'Paste Data Here - Export'!GO341)))</f>
        <v/>
      </c>
      <c r="O341" s="125" t="str">
        <f t="shared" si="62"/>
        <v/>
      </c>
      <c r="P341" s="126" t="str">
        <f t="shared" si="63"/>
        <v/>
      </c>
      <c r="Q341" s="95" t="str">
        <f>IF('Paste Data Here - Export'!CR341=TRUE, "Not imaged",IF('Paste Data Here - Export'!AR341="Y","Inpatient stroke",IF('Paste Data Here - Export'!BA341="","",IF('Paste Data Here - Export'!CR341="TRUE","",1440*('Paste Data Here - Export'!CP341-'Paste Data Here - Export'!BA341)))))</f>
        <v/>
      </c>
      <c r="R341" s="95" t="str">
        <f>IF('Paste Data Here - Export'!CR341=TRUE,"Not imaged",IF(OR(C341="",'Paste Data Here - Export'!CP341=""),"",1440*('Paste Data Here - Export'!CP341-C341)))</f>
        <v/>
      </c>
      <c r="S341" s="93" t="str">
        <f>IF(R341&lt;60.5,"Yes",IF('Paste Data Here - Export'!C341="","","No"))</f>
        <v/>
      </c>
      <c r="T341" s="93" t="str">
        <f t="shared" si="55"/>
        <v/>
      </c>
      <c r="U341" s="94" t="str">
        <f>IF(OR(C341="",'Paste Data Here - Export'!DF341=""),"",1440*('Paste Data Here - Export'!DF341-C341))</f>
        <v/>
      </c>
      <c r="V341" s="96" t="str">
        <f t="shared" si="64"/>
        <v/>
      </c>
      <c r="W341" s="97" t="str">
        <f>IF(B341="","",IF('Paste Data Here - Export'!KI341=TRUE,"Yes",IF('Paste Data Here - Export'!L341="","No","Yes")))</f>
        <v/>
      </c>
      <c r="X341" s="98" t="str">
        <f>IF(E341="Yes","6 Month Transfer",IF(AND(W341="Yes",'Paste Data Here - Export'!KM341="D"),"No",IF('Patient level info'!W341="Yes","Yes","")))</f>
        <v/>
      </c>
      <c r="Y341" s="91" t="str">
        <f t="shared" si="56"/>
        <v/>
      </c>
      <c r="Z341" s="99" t="str">
        <f>IF('Paste Data Here - Export'!KQ341="","",IF('Paste Data Here - Export'!KO341="","",'Paste Data Here - Export'!KN341-'Paste Data Here - Export'!KQ341))</f>
        <v/>
      </c>
      <c r="AA341" s="91" t="str">
        <f>IF(AND(W341="Yes",'Paste Data Here - Export'!KM341="D",'Paste Data Here - Export'!KO341="Y"),'Paste Data Here - Export'!KN341+'Patient level info'!AA$3,IF(AND(W341="Yes",'Paste Data Here - Export'!KM341="D",Z341&lt;0),'Paste Data Here - Export'!KQ341,IF(AND(W341="Yes",'Paste Data Here - Export'!KM341="D"),'Paste Data Here - Export'!KN341,IF(X341="Yes",'Paste Data Here - Export'!KS341,""))))</f>
        <v/>
      </c>
      <c r="AB341" s="100" t="str">
        <f>IF(W341="No","",IF('Paste Data Here - Export'!HS341="","",IF('Paste Data Here - Export'!KO341="Y",'Patient level info'!AA341-'Paste Data Here - Export'!HS341,'Paste Data Here - Export'!KQ341-'Paste Data Here - Export'!HS341)))</f>
        <v/>
      </c>
      <c r="AC341" s="100" t="str">
        <f>IF(E341="Yes","",IF(BPT!C341="Record transferred to this team",AA341-C341-(1/6),""))</f>
        <v/>
      </c>
      <c r="AD341" s="100" t="str">
        <f t="shared" si="57"/>
        <v/>
      </c>
      <c r="AE341" s="100" t="str">
        <f t="shared" si="65"/>
        <v/>
      </c>
      <c r="AF341" s="101" t="str">
        <f>IF(AE341="","",IF(Y341="Died same day","Died same day as arrival",IF(AB341="","Did not stay on SU",IF('Paste Data Here - Export'!HR341="ICH","ICU/CCU/HDU",IF(AB341&gt;AE341,100,100*AB341/AE341)))))</f>
        <v/>
      </c>
      <c r="AG341" s="82" t="str">
        <f>IF(E341="Yes","6 Month Transfer",IF(W341="No","Not locked to discharge/transfer",IF(AF341="Did not stay on SU","Not achieved as did not stay on SU",IF('Patient level info'!A341="","",IF(AND(A341=B341,M341="Achieved",P341="Achieved",AF341&gt;=90,AF341&lt;&gt;"Died same day as arrival"),"Achieved",IF(AND(A341&lt;&gt;B341,AF341&gt;=90,M341="Achieved",P341="Achieved"),"Not directly admitted by this team, but achieved criteria at previous team, and achieved 90% of stay on SU whilst at this team",IF(AF341="ICU/CCU/HDU","Admitted to ICU/CCU/HDU",IF(AF341="Died same day as arrival",AF341,IF(AND(AF341&lt;90,M341="Not achieved",P341="Not achieved"),"Not achieved as not direct to SU within 4h, not seen by a consultant within 14h, and less than 90% of stay on SU",IF(AND(AF341&lt;90,M341="Not achieved",P341="Achieved"),"Not achieved as not direct to SU within 4h and less than 90% of stay on SU",IF(AND(AF341&lt;90,M341="Achieved",P341="Not achieved"),"Not achieved as not seen by a consultant within 14h and less than 90% of stay on SU",IF(AND(AF341&gt;=90,M341="Not achieved",P341="Not achieved"),"Not achieved as not direct to SU within 4h and not seen by a consultant within 14h",IF(AND(AF341&gt;=90,M341="Achieved",P341="Not achieved"),"Not achieved as not seen by a consultant within 14h",IF(AF341&lt;90,"Not achieved as less than 90% of stay on SU","Not achieved as not direct to SU within 4h"))))))))))))))</f>
        <v/>
      </c>
    </row>
    <row r="342" spans="1:33" ht="15" customHeight="1" x14ac:dyDescent="0.25">
      <c r="A342" s="89" t="str">
        <f>IF('Paste Data Here - Export'!A342="","",'Paste Data Here - Export'!A342)</f>
        <v/>
      </c>
      <c r="B342" s="90" t="str">
        <f>IF('Paste Data Here - Export'!B342="","",'Paste Data Here - Export'!B342)</f>
        <v/>
      </c>
      <c r="C342" s="91" t="str">
        <f>IF('Paste Data Here - Export'!AR342="Y",'Paste Data Here - Export'!AS342,IF('Paste Data Here - Export'!C342="","",'Paste Data Here - Export'!BA342))</f>
        <v/>
      </c>
      <c r="D342" s="103" t="str">
        <f>IF(B342="","",IF('Paste Data Here - Export'!A342 ='Paste Data Here - Export'!B342, "Yes", "No"))</f>
        <v/>
      </c>
      <c r="E342" s="103" t="str">
        <f>IF(A342="","",IF(AND('Paste Data Here - Export'!P342="",'Paste Data Here - Export'!Q342&lt;&gt;""),"Yes","No"))</f>
        <v/>
      </c>
      <c r="F342" s="104" t="str">
        <f>IF('Paste Data Here - Export'!A342='Paste Data Here - Export'!B342,C342,IF(W342="No","",IF(E342="Yes","6 Month Transfer",'Paste Data Here - Export'!HP342)))</f>
        <v/>
      </c>
      <c r="G342" s="92" t="str">
        <f>IF(B342="","",IF(OR('Paste Data Here - Export'!KB342="Y",'Paste Data Here - Export'!GE342="Y"),"Yes","No"))</f>
        <v/>
      </c>
      <c r="H342" s="93" t="str">
        <f t="shared" si="58"/>
        <v/>
      </c>
      <c r="I342" s="93" t="str">
        <f t="shared" si="59"/>
        <v/>
      </c>
      <c r="J342" s="93" t="str">
        <f t="shared" si="60"/>
        <v/>
      </c>
      <c r="K342" s="125" t="str">
        <f>IF(OR(C342="",'Paste Data Here - Export'!BD342=""),"",1440*('Paste Data Here - Export'!BD342-C342))</f>
        <v/>
      </c>
      <c r="L342" s="93" t="str">
        <f t="shared" si="61"/>
        <v/>
      </c>
      <c r="M342" s="93" t="str">
        <f>IF(AND(L342="Yes",'Paste Data Here - Export'!BC342="SU",'Paste Data Here - Export'!EJ342&lt;&gt;"Y"),"Achieved",IF('Paste Data Here - Export'!EJ342="Y","Not applicable",(IF(AND('Patient level info'!L342="No",'Paste Data Here - Export'!BC342="SU"),"Not achieved",IF('Paste Data Here - Export'!BC342="ICH","Not applicable",IF(OR('Paste Data Here - Export'!BC342="O",'Paste Data Here - Export'!BC342="MAC"),"Not achieved",""))))))</f>
        <v/>
      </c>
      <c r="N342" s="142" t="str">
        <f>IF(B342="","",IF(OR('Paste Data Here - Export'!GN342="PERS",'Paste Data Here - Export'!GN342="TELEM"),'Paste Data Here - Export'!GK342,IF('Paste Data Here - Export'!GO342="","Not seen in person",'Paste Data Here - Export'!GO342)))</f>
        <v/>
      </c>
      <c r="O342" s="125" t="str">
        <f t="shared" si="62"/>
        <v/>
      </c>
      <c r="P342" s="126" t="str">
        <f t="shared" si="63"/>
        <v/>
      </c>
      <c r="Q342" s="95" t="str">
        <f>IF('Paste Data Here - Export'!CR342=TRUE, "Not imaged",IF('Paste Data Here - Export'!AR342="Y","Inpatient stroke",IF('Paste Data Here - Export'!BA342="","",IF('Paste Data Here - Export'!CR342="TRUE","",1440*('Paste Data Here - Export'!CP342-'Paste Data Here - Export'!BA342)))))</f>
        <v/>
      </c>
      <c r="R342" s="95" t="str">
        <f>IF('Paste Data Here - Export'!CR342=TRUE,"Not imaged",IF(OR(C342="",'Paste Data Here - Export'!CP342=""),"",1440*('Paste Data Here - Export'!CP342-C342)))</f>
        <v/>
      </c>
      <c r="S342" s="93" t="str">
        <f>IF(R342&lt;60.5,"Yes",IF('Paste Data Here - Export'!C342="","","No"))</f>
        <v/>
      </c>
      <c r="T342" s="93" t="str">
        <f t="shared" si="55"/>
        <v/>
      </c>
      <c r="U342" s="94" t="str">
        <f>IF(OR(C342="",'Paste Data Here - Export'!DF342=""),"",1440*('Paste Data Here - Export'!DF342-C342))</f>
        <v/>
      </c>
      <c r="V342" s="96" t="str">
        <f t="shared" si="64"/>
        <v/>
      </c>
      <c r="W342" s="97" t="str">
        <f>IF(B342="","",IF('Paste Data Here - Export'!KI342=TRUE,"Yes",IF('Paste Data Here - Export'!L342="","No","Yes")))</f>
        <v/>
      </c>
      <c r="X342" s="98" t="str">
        <f>IF(E342="Yes","6 Month Transfer",IF(AND(W342="Yes",'Paste Data Here - Export'!KM342="D"),"No",IF('Patient level info'!W342="Yes","Yes","")))</f>
        <v/>
      </c>
      <c r="Y342" s="91" t="str">
        <f t="shared" si="56"/>
        <v/>
      </c>
      <c r="Z342" s="99" t="str">
        <f>IF('Paste Data Here - Export'!KQ342="","",IF('Paste Data Here - Export'!KO342="","",'Paste Data Here - Export'!KN342-'Paste Data Here - Export'!KQ342))</f>
        <v/>
      </c>
      <c r="AA342" s="91" t="str">
        <f>IF(AND(W342="Yes",'Paste Data Here - Export'!KM342="D",'Paste Data Here - Export'!KO342="Y"),'Paste Data Here - Export'!KN342+'Patient level info'!AA$3,IF(AND(W342="Yes",'Paste Data Here - Export'!KM342="D",Z342&lt;0),'Paste Data Here - Export'!KQ342,IF(AND(W342="Yes",'Paste Data Here - Export'!KM342="D"),'Paste Data Here - Export'!KN342,IF(X342="Yes",'Paste Data Here - Export'!KS342,""))))</f>
        <v/>
      </c>
      <c r="AB342" s="100" t="str">
        <f>IF(W342="No","",IF('Paste Data Here - Export'!HS342="","",IF('Paste Data Here - Export'!KO342="Y",'Patient level info'!AA342-'Paste Data Here - Export'!HS342,'Paste Data Here - Export'!KQ342-'Paste Data Here - Export'!HS342)))</f>
        <v/>
      </c>
      <c r="AC342" s="100" t="str">
        <f>IF(E342="Yes","",IF(BPT!C342="Record transferred to this team",AA342-C342-(1/6),""))</f>
        <v/>
      </c>
      <c r="AD342" s="100" t="str">
        <f t="shared" si="57"/>
        <v/>
      </c>
      <c r="AE342" s="100" t="str">
        <f t="shared" si="65"/>
        <v/>
      </c>
      <c r="AF342" s="101" t="str">
        <f>IF(AE342="","",IF(Y342="Died same day","Died same day as arrival",IF(AB342="","Did not stay on SU",IF('Paste Data Here - Export'!HR342="ICH","ICU/CCU/HDU",IF(AB342&gt;AE342,100,100*AB342/AE342)))))</f>
        <v/>
      </c>
      <c r="AG342" s="82" t="str">
        <f>IF(E342="Yes","6 Month Transfer",IF(W342="No","Not locked to discharge/transfer",IF(AF342="Did not stay on SU","Not achieved as did not stay on SU",IF('Patient level info'!A342="","",IF(AND(A342=B342,M342="Achieved",P342="Achieved",AF342&gt;=90,AF342&lt;&gt;"Died same day as arrival"),"Achieved",IF(AND(A342&lt;&gt;B342,AF342&gt;=90,M342="Achieved",P342="Achieved"),"Not directly admitted by this team, but achieved criteria at previous team, and achieved 90% of stay on SU whilst at this team",IF(AF342="ICU/CCU/HDU","Admitted to ICU/CCU/HDU",IF(AF342="Died same day as arrival",AF342,IF(AND(AF342&lt;90,M342="Not achieved",P342="Not achieved"),"Not achieved as not direct to SU within 4h, not seen by a consultant within 14h, and less than 90% of stay on SU",IF(AND(AF342&lt;90,M342="Not achieved",P342="Achieved"),"Not achieved as not direct to SU within 4h and less than 90% of stay on SU",IF(AND(AF342&lt;90,M342="Achieved",P342="Not achieved"),"Not achieved as not seen by a consultant within 14h and less than 90% of stay on SU",IF(AND(AF342&gt;=90,M342="Not achieved",P342="Not achieved"),"Not achieved as not direct to SU within 4h and not seen by a consultant within 14h",IF(AND(AF342&gt;=90,M342="Achieved",P342="Not achieved"),"Not achieved as not seen by a consultant within 14h",IF(AF342&lt;90,"Not achieved as less than 90% of stay on SU","Not achieved as not direct to SU within 4h"))))))))))))))</f>
        <v/>
      </c>
    </row>
    <row r="343" spans="1:33" ht="15" customHeight="1" x14ac:dyDescent="0.25">
      <c r="A343" s="89" t="str">
        <f>IF('Paste Data Here - Export'!A343="","",'Paste Data Here - Export'!A343)</f>
        <v/>
      </c>
      <c r="B343" s="90" t="str">
        <f>IF('Paste Data Here - Export'!B343="","",'Paste Data Here - Export'!B343)</f>
        <v/>
      </c>
      <c r="C343" s="91" t="str">
        <f>IF('Paste Data Here - Export'!AR343="Y",'Paste Data Here - Export'!AS343,IF('Paste Data Here - Export'!C343="","",'Paste Data Here - Export'!BA343))</f>
        <v/>
      </c>
      <c r="D343" s="103" t="str">
        <f>IF(B343="","",IF('Paste Data Here - Export'!A343 ='Paste Data Here - Export'!B343, "Yes", "No"))</f>
        <v/>
      </c>
      <c r="E343" s="103" t="str">
        <f>IF(A343="","",IF(AND('Paste Data Here - Export'!P343="",'Paste Data Here - Export'!Q343&lt;&gt;""),"Yes","No"))</f>
        <v/>
      </c>
      <c r="F343" s="104" t="str">
        <f>IF('Paste Data Here - Export'!A343='Paste Data Here - Export'!B343,C343,IF(W343="No","",IF(E343="Yes","6 Month Transfer",'Paste Data Here - Export'!HP343)))</f>
        <v/>
      </c>
      <c r="G343" s="92" t="str">
        <f>IF(B343="","",IF(OR('Paste Data Here - Export'!KB343="Y",'Paste Data Here - Export'!GE343="Y"),"Yes","No"))</f>
        <v/>
      </c>
      <c r="H343" s="93" t="str">
        <f t="shared" si="58"/>
        <v/>
      </c>
      <c r="I343" s="93" t="str">
        <f t="shared" si="59"/>
        <v/>
      </c>
      <c r="J343" s="93" t="str">
        <f t="shared" si="60"/>
        <v/>
      </c>
      <c r="K343" s="125" t="str">
        <f>IF(OR(C343="",'Paste Data Here - Export'!BD343=""),"",1440*('Paste Data Here - Export'!BD343-C343))</f>
        <v/>
      </c>
      <c r="L343" s="93" t="str">
        <f t="shared" si="61"/>
        <v/>
      </c>
      <c r="M343" s="93" t="str">
        <f>IF(AND(L343="Yes",'Paste Data Here - Export'!BC343="SU",'Paste Data Here - Export'!EJ343&lt;&gt;"Y"),"Achieved",IF('Paste Data Here - Export'!EJ343="Y","Not applicable",(IF(AND('Patient level info'!L343="No",'Paste Data Here - Export'!BC343="SU"),"Not achieved",IF('Paste Data Here - Export'!BC343="ICH","Not applicable",IF(OR('Paste Data Here - Export'!BC343="O",'Paste Data Here - Export'!BC343="MAC"),"Not achieved",""))))))</f>
        <v/>
      </c>
      <c r="N343" s="142" t="str">
        <f>IF(B343="","",IF(OR('Paste Data Here - Export'!GN343="PERS",'Paste Data Here - Export'!GN343="TELEM"),'Paste Data Here - Export'!GK343,IF('Paste Data Here - Export'!GO343="","Not seen in person",'Paste Data Here - Export'!GO343)))</f>
        <v/>
      </c>
      <c r="O343" s="125" t="str">
        <f t="shared" si="62"/>
        <v/>
      </c>
      <c r="P343" s="126" t="str">
        <f t="shared" si="63"/>
        <v/>
      </c>
      <c r="Q343" s="95" t="str">
        <f>IF('Paste Data Here - Export'!CR343=TRUE, "Not imaged",IF('Paste Data Here - Export'!AR343="Y","Inpatient stroke",IF('Paste Data Here - Export'!BA343="","",IF('Paste Data Here - Export'!CR343="TRUE","",1440*('Paste Data Here - Export'!CP343-'Paste Data Here - Export'!BA343)))))</f>
        <v/>
      </c>
      <c r="R343" s="95" t="str">
        <f>IF('Paste Data Here - Export'!CR343=TRUE,"Not imaged",IF(OR(C343="",'Paste Data Here - Export'!CP343=""),"",1440*('Paste Data Here - Export'!CP343-C343)))</f>
        <v/>
      </c>
      <c r="S343" s="93" t="str">
        <f>IF(R343&lt;60.5,"Yes",IF('Paste Data Here - Export'!C343="","","No"))</f>
        <v/>
      </c>
      <c r="T343" s="93" t="str">
        <f t="shared" si="55"/>
        <v/>
      </c>
      <c r="U343" s="94" t="str">
        <f>IF(OR(C343="",'Paste Data Here - Export'!DF343=""),"",1440*('Paste Data Here - Export'!DF343-C343))</f>
        <v/>
      </c>
      <c r="V343" s="96" t="str">
        <f t="shared" si="64"/>
        <v/>
      </c>
      <c r="W343" s="97" t="str">
        <f>IF(B343="","",IF('Paste Data Here - Export'!KI343=TRUE,"Yes",IF('Paste Data Here - Export'!L343="","No","Yes")))</f>
        <v/>
      </c>
      <c r="X343" s="98" t="str">
        <f>IF(E343="Yes","6 Month Transfer",IF(AND(W343="Yes",'Paste Data Here - Export'!KM343="D"),"No",IF('Patient level info'!W343="Yes","Yes","")))</f>
        <v/>
      </c>
      <c r="Y343" s="91" t="str">
        <f t="shared" si="56"/>
        <v/>
      </c>
      <c r="Z343" s="99" t="str">
        <f>IF('Paste Data Here - Export'!KQ343="","",IF('Paste Data Here - Export'!KO343="","",'Paste Data Here - Export'!KN343-'Paste Data Here - Export'!KQ343))</f>
        <v/>
      </c>
      <c r="AA343" s="91" t="str">
        <f>IF(AND(W343="Yes",'Paste Data Here - Export'!KM343="D",'Paste Data Here - Export'!KO343="Y"),'Paste Data Here - Export'!KN343+'Patient level info'!AA$3,IF(AND(W343="Yes",'Paste Data Here - Export'!KM343="D",Z343&lt;0),'Paste Data Here - Export'!KQ343,IF(AND(W343="Yes",'Paste Data Here - Export'!KM343="D"),'Paste Data Here - Export'!KN343,IF(X343="Yes",'Paste Data Here - Export'!KS343,""))))</f>
        <v/>
      </c>
      <c r="AB343" s="100" t="str">
        <f>IF(W343="No","",IF('Paste Data Here - Export'!HS343="","",IF('Paste Data Here - Export'!KO343="Y",'Patient level info'!AA343-'Paste Data Here - Export'!HS343,'Paste Data Here - Export'!KQ343-'Paste Data Here - Export'!HS343)))</f>
        <v/>
      </c>
      <c r="AC343" s="100" t="str">
        <f>IF(E343="Yes","",IF(BPT!C343="Record transferred to this team",AA343-C343-(1/6),""))</f>
        <v/>
      </c>
      <c r="AD343" s="100" t="str">
        <f t="shared" si="57"/>
        <v/>
      </c>
      <c r="AE343" s="100" t="str">
        <f t="shared" si="65"/>
        <v/>
      </c>
      <c r="AF343" s="101" t="str">
        <f>IF(AE343="","",IF(Y343="Died same day","Died same day as arrival",IF(AB343="","Did not stay on SU",IF('Paste Data Here - Export'!HR343="ICH","ICU/CCU/HDU",IF(AB343&gt;AE343,100,100*AB343/AE343)))))</f>
        <v/>
      </c>
      <c r="AG343" s="82" t="str">
        <f>IF(E343="Yes","6 Month Transfer",IF(W343="No","Not locked to discharge/transfer",IF(AF343="Did not stay on SU","Not achieved as did not stay on SU",IF('Patient level info'!A343="","",IF(AND(A343=B343,M343="Achieved",P343="Achieved",AF343&gt;=90,AF343&lt;&gt;"Died same day as arrival"),"Achieved",IF(AND(A343&lt;&gt;B343,AF343&gt;=90,M343="Achieved",P343="Achieved"),"Not directly admitted by this team, but achieved criteria at previous team, and achieved 90% of stay on SU whilst at this team",IF(AF343="ICU/CCU/HDU","Admitted to ICU/CCU/HDU",IF(AF343="Died same day as arrival",AF343,IF(AND(AF343&lt;90,M343="Not achieved",P343="Not achieved"),"Not achieved as not direct to SU within 4h, not seen by a consultant within 14h, and less than 90% of stay on SU",IF(AND(AF343&lt;90,M343="Not achieved",P343="Achieved"),"Not achieved as not direct to SU within 4h and less than 90% of stay on SU",IF(AND(AF343&lt;90,M343="Achieved",P343="Not achieved"),"Not achieved as not seen by a consultant within 14h and less than 90% of stay on SU",IF(AND(AF343&gt;=90,M343="Not achieved",P343="Not achieved"),"Not achieved as not direct to SU within 4h and not seen by a consultant within 14h",IF(AND(AF343&gt;=90,M343="Achieved",P343="Not achieved"),"Not achieved as not seen by a consultant within 14h",IF(AF343&lt;90,"Not achieved as less than 90% of stay on SU","Not achieved as not direct to SU within 4h"))))))))))))))</f>
        <v/>
      </c>
    </row>
    <row r="344" spans="1:33" ht="15" customHeight="1" x14ac:dyDescent="0.25">
      <c r="A344" s="89" t="str">
        <f>IF('Paste Data Here - Export'!A344="","",'Paste Data Here - Export'!A344)</f>
        <v/>
      </c>
      <c r="B344" s="90" t="str">
        <f>IF('Paste Data Here - Export'!B344="","",'Paste Data Here - Export'!B344)</f>
        <v/>
      </c>
      <c r="C344" s="91" t="str">
        <f>IF('Paste Data Here - Export'!AR344="Y",'Paste Data Here - Export'!AS344,IF('Paste Data Here - Export'!C344="","",'Paste Data Here - Export'!BA344))</f>
        <v/>
      </c>
      <c r="D344" s="103" t="str">
        <f>IF(B344="","",IF('Paste Data Here - Export'!A344 ='Paste Data Here - Export'!B344, "Yes", "No"))</f>
        <v/>
      </c>
      <c r="E344" s="103" t="str">
        <f>IF(A344="","",IF(AND('Paste Data Here - Export'!P344="",'Paste Data Here - Export'!Q344&lt;&gt;""),"Yes","No"))</f>
        <v/>
      </c>
      <c r="F344" s="104" t="str">
        <f>IF('Paste Data Here - Export'!A344='Paste Data Here - Export'!B344,C344,IF(W344="No","",IF(E344="Yes","6 Month Transfer",'Paste Data Here - Export'!HP344)))</f>
        <v/>
      </c>
      <c r="G344" s="92" t="str">
        <f>IF(B344="","",IF(OR('Paste Data Here - Export'!KB344="Y",'Paste Data Here - Export'!GE344="Y"),"Yes","No"))</f>
        <v/>
      </c>
      <c r="H344" s="93" t="str">
        <f t="shared" si="58"/>
        <v/>
      </c>
      <c r="I344" s="93" t="str">
        <f t="shared" si="59"/>
        <v/>
      </c>
      <c r="J344" s="93" t="str">
        <f t="shared" si="60"/>
        <v/>
      </c>
      <c r="K344" s="125" t="str">
        <f>IF(OR(C344="",'Paste Data Here - Export'!BD344=""),"",1440*('Paste Data Here - Export'!BD344-C344))</f>
        <v/>
      </c>
      <c r="L344" s="93" t="str">
        <f t="shared" si="61"/>
        <v/>
      </c>
      <c r="M344" s="93" t="str">
        <f>IF(AND(L344="Yes",'Paste Data Here - Export'!BC344="SU",'Paste Data Here - Export'!EJ344&lt;&gt;"Y"),"Achieved",IF('Paste Data Here - Export'!EJ344="Y","Not applicable",(IF(AND('Patient level info'!L344="No",'Paste Data Here - Export'!BC344="SU"),"Not achieved",IF('Paste Data Here - Export'!BC344="ICH","Not applicable",IF(OR('Paste Data Here - Export'!BC344="O",'Paste Data Here - Export'!BC344="MAC"),"Not achieved",""))))))</f>
        <v/>
      </c>
      <c r="N344" s="142" t="str">
        <f>IF(B344="","",IF(OR('Paste Data Here - Export'!GN344="PERS",'Paste Data Here - Export'!GN344="TELEM"),'Paste Data Here - Export'!GK344,IF('Paste Data Here - Export'!GO344="","Not seen in person",'Paste Data Here - Export'!GO344)))</f>
        <v/>
      </c>
      <c r="O344" s="125" t="str">
        <f t="shared" si="62"/>
        <v/>
      </c>
      <c r="P344" s="126" t="str">
        <f t="shared" si="63"/>
        <v/>
      </c>
      <c r="Q344" s="95" t="str">
        <f>IF('Paste Data Here - Export'!CR344=TRUE, "Not imaged",IF('Paste Data Here - Export'!AR344="Y","Inpatient stroke",IF('Paste Data Here - Export'!BA344="","",IF('Paste Data Here - Export'!CR344="TRUE","",1440*('Paste Data Here - Export'!CP344-'Paste Data Here - Export'!BA344)))))</f>
        <v/>
      </c>
      <c r="R344" s="95" t="str">
        <f>IF('Paste Data Here - Export'!CR344=TRUE,"Not imaged",IF(OR(C344="",'Paste Data Here - Export'!CP344=""),"",1440*('Paste Data Here - Export'!CP344-C344)))</f>
        <v/>
      </c>
      <c r="S344" s="93" t="str">
        <f>IF(R344&lt;60.5,"Yes",IF('Paste Data Here - Export'!C344="","","No"))</f>
        <v/>
      </c>
      <c r="T344" s="93" t="str">
        <f t="shared" si="55"/>
        <v/>
      </c>
      <c r="U344" s="94" t="str">
        <f>IF(OR(C344="",'Paste Data Here - Export'!DF344=""),"",1440*('Paste Data Here - Export'!DF344-C344))</f>
        <v/>
      </c>
      <c r="V344" s="96" t="str">
        <f t="shared" si="64"/>
        <v/>
      </c>
      <c r="W344" s="97" t="str">
        <f>IF(B344="","",IF('Paste Data Here - Export'!KI344=TRUE,"Yes",IF('Paste Data Here - Export'!L344="","No","Yes")))</f>
        <v/>
      </c>
      <c r="X344" s="98" t="str">
        <f>IF(E344="Yes","6 Month Transfer",IF(AND(W344="Yes",'Paste Data Here - Export'!KM344="D"),"No",IF('Patient level info'!W344="Yes","Yes","")))</f>
        <v/>
      </c>
      <c r="Y344" s="91" t="str">
        <f t="shared" si="56"/>
        <v/>
      </c>
      <c r="Z344" s="99" t="str">
        <f>IF('Paste Data Here - Export'!KQ344="","",IF('Paste Data Here - Export'!KO344="","",'Paste Data Here - Export'!KN344-'Paste Data Here - Export'!KQ344))</f>
        <v/>
      </c>
      <c r="AA344" s="91" t="str">
        <f>IF(AND(W344="Yes",'Paste Data Here - Export'!KM344="D",'Paste Data Here - Export'!KO344="Y"),'Paste Data Here - Export'!KN344+'Patient level info'!AA$3,IF(AND(W344="Yes",'Paste Data Here - Export'!KM344="D",Z344&lt;0),'Paste Data Here - Export'!KQ344,IF(AND(W344="Yes",'Paste Data Here - Export'!KM344="D"),'Paste Data Here - Export'!KN344,IF(X344="Yes",'Paste Data Here - Export'!KS344,""))))</f>
        <v/>
      </c>
      <c r="AB344" s="100" t="str">
        <f>IF(W344="No","",IF('Paste Data Here - Export'!HS344="","",IF('Paste Data Here - Export'!KO344="Y",'Patient level info'!AA344-'Paste Data Here - Export'!HS344,'Paste Data Here - Export'!KQ344-'Paste Data Here - Export'!HS344)))</f>
        <v/>
      </c>
      <c r="AC344" s="100" t="str">
        <f>IF(E344="Yes","",IF(BPT!C344="Record transferred to this team",AA344-C344-(1/6),""))</f>
        <v/>
      </c>
      <c r="AD344" s="100" t="str">
        <f t="shared" si="57"/>
        <v/>
      </c>
      <c r="AE344" s="100" t="str">
        <f t="shared" si="65"/>
        <v/>
      </c>
      <c r="AF344" s="101" t="str">
        <f>IF(AE344="","",IF(Y344="Died same day","Died same day as arrival",IF(AB344="","Did not stay on SU",IF('Paste Data Here - Export'!HR344="ICH","ICU/CCU/HDU",IF(AB344&gt;AE344,100,100*AB344/AE344)))))</f>
        <v/>
      </c>
      <c r="AG344" s="82" t="str">
        <f>IF(E344="Yes","6 Month Transfer",IF(W344="No","Not locked to discharge/transfer",IF(AF344="Did not stay on SU","Not achieved as did not stay on SU",IF('Patient level info'!A344="","",IF(AND(A344=B344,M344="Achieved",P344="Achieved",AF344&gt;=90,AF344&lt;&gt;"Died same day as arrival"),"Achieved",IF(AND(A344&lt;&gt;B344,AF344&gt;=90,M344="Achieved",P344="Achieved"),"Not directly admitted by this team, but achieved criteria at previous team, and achieved 90% of stay on SU whilst at this team",IF(AF344="ICU/CCU/HDU","Admitted to ICU/CCU/HDU",IF(AF344="Died same day as arrival",AF344,IF(AND(AF344&lt;90,M344="Not achieved",P344="Not achieved"),"Not achieved as not direct to SU within 4h, not seen by a consultant within 14h, and less than 90% of stay on SU",IF(AND(AF344&lt;90,M344="Not achieved",P344="Achieved"),"Not achieved as not direct to SU within 4h and less than 90% of stay on SU",IF(AND(AF344&lt;90,M344="Achieved",P344="Not achieved"),"Not achieved as not seen by a consultant within 14h and less than 90% of stay on SU",IF(AND(AF344&gt;=90,M344="Not achieved",P344="Not achieved"),"Not achieved as not direct to SU within 4h and not seen by a consultant within 14h",IF(AND(AF344&gt;=90,M344="Achieved",P344="Not achieved"),"Not achieved as not seen by a consultant within 14h",IF(AF344&lt;90,"Not achieved as less than 90% of stay on SU","Not achieved as not direct to SU within 4h"))))))))))))))</f>
        <v/>
      </c>
    </row>
    <row r="345" spans="1:33" ht="15" customHeight="1" x14ac:dyDescent="0.25">
      <c r="A345" s="89" t="str">
        <f>IF('Paste Data Here - Export'!A345="","",'Paste Data Here - Export'!A345)</f>
        <v/>
      </c>
      <c r="B345" s="90" t="str">
        <f>IF('Paste Data Here - Export'!B345="","",'Paste Data Here - Export'!B345)</f>
        <v/>
      </c>
      <c r="C345" s="91" t="str">
        <f>IF('Paste Data Here - Export'!AR345="Y",'Paste Data Here - Export'!AS345,IF('Paste Data Here - Export'!C345="","",'Paste Data Here - Export'!BA345))</f>
        <v/>
      </c>
      <c r="D345" s="103" t="str">
        <f>IF(B345="","",IF('Paste Data Here - Export'!A345 ='Paste Data Here - Export'!B345, "Yes", "No"))</f>
        <v/>
      </c>
      <c r="E345" s="103" t="str">
        <f>IF(A345="","",IF(AND('Paste Data Here - Export'!P345="",'Paste Data Here - Export'!Q345&lt;&gt;""),"Yes","No"))</f>
        <v/>
      </c>
      <c r="F345" s="104" t="str">
        <f>IF('Paste Data Here - Export'!A345='Paste Data Here - Export'!B345,C345,IF(W345="No","",IF(E345="Yes","6 Month Transfer",'Paste Data Here - Export'!HP345)))</f>
        <v/>
      </c>
      <c r="G345" s="92" t="str">
        <f>IF(B345="","",IF(OR('Paste Data Here - Export'!KB345="Y",'Paste Data Here - Export'!GE345="Y"),"Yes","No"))</f>
        <v/>
      </c>
      <c r="H345" s="93" t="str">
        <f t="shared" si="58"/>
        <v/>
      </c>
      <c r="I345" s="93" t="str">
        <f t="shared" si="59"/>
        <v/>
      </c>
      <c r="J345" s="93" t="str">
        <f t="shared" si="60"/>
        <v/>
      </c>
      <c r="K345" s="125" t="str">
        <f>IF(OR(C345="",'Paste Data Here - Export'!BD345=""),"",1440*('Paste Data Here - Export'!BD345-C345))</f>
        <v/>
      </c>
      <c r="L345" s="93" t="str">
        <f t="shared" si="61"/>
        <v/>
      </c>
      <c r="M345" s="93" t="str">
        <f>IF(AND(L345="Yes",'Paste Data Here - Export'!BC345="SU",'Paste Data Here - Export'!EJ345&lt;&gt;"Y"),"Achieved",IF('Paste Data Here - Export'!EJ345="Y","Not applicable",(IF(AND('Patient level info'!L345="No",'Paste Data Here - Export'!BC345="SU"),"Not achieved",IF('Paste Data Here - Export'!BC345="ICH","Not applicable",IF(OR('Paste Data Here - Export'!BC345="O",'Paste Data Here - Export'!BC345="MAC"),"Not achieved",""))))))</f>
        <v/>
      </c>
      <c r="N345" s="142" t="str">
        <f>IF(B345="","",IF(OR('Paste Data Here - Export'!GN345="PERS",'Paste Data Here - Export'!GN345="TELEM"),'Paste Data Here - Export'!GK345,IF('Paste Data Here - Export'!GO345="","Not seen in person",'Paste Data Here - Export'!GO345)))</f>
        <v/>
      </c>
      <c r="O345" s="125" t="str">
        <f t="shared" si="62"/>
        <v/>
      </c>
      <c r="P345" s="126" t="str">
        <f t="shared" si="63"/>
        <v/>
      </c>
      <c r="Q345" s="95" t="str">
        <f>IF('Paste Data Here - Export'!CR345=TRUE, "Not imaged",IF('Paste Data Here - Export'!AR345="Y","Inpatient stroke",IF('Paste Data Here - Export'!BA345="","",IF('Paste Data Here - Export'!CR345="TRUE","",1440*('Paste Data Here - Export'!CP345-'Paste Data Here - Export'!BA345)))))</f>
        <v/>
      </c>
      <c r="R345" s="95" t="str">
        <f>IF('Paste Data Here - Export'!CR345=TRUE,"Not imaged",IF(OR(C345="",'Paste Data Here - Export'!CP345=""),"",1440*('Paste Data Here - Export'!CP345-C345)))</f>
        <v/>
      </c>
      <c r="S345" s="93" t="str">
        <f>IF(R345&lt;60.5,"Yes",IF('Paste Data Here - Export'!C345="","","No"))</f>
        <v/>
      </c>
      <c r="T345" s="93" t="str">
        <f t="shared" si="55"/>
        <v/>
      </c>
      <c r="U345" s="94" t="str">
        <f>IF(OR(C345="",'Paste Data Here - Export'!DF345=""),"",1440*('Paste Data Here - Export'!DF345-C345))</f>
        <v/>
      </c>
      <c r="V345" s="96" t="str">
        <f t="shared" si="64"/>
        <v/>
      </c>
      <c r="W345" s="97" t="str">
        <f>IF(B345="","",IF('Paste Data Here - Export'!KI345=TRUE,"Yes",IF('Paste Data Here - Export'!L345="","No","Yes")))</f>
        <v/>
      </c>
      <c r="X345" s="98" t="str">
        <f>IF(E345="Yes","6 Month Transfer",IF(AND(W345="Yes",'Paste Data Here - Export'!KM345="D"),"No",IF('Patient level info'!W345="Yes","Yes","")))</f>
        <v/>
      </c>
      <c r="Y345" s="91" t="str">
        <f t="shared" si="56"/>
        <v/>
      </c>
      <c r="Z345" s="99" t="str">
        <f>IF('Paste Data Here - Export'!KQ345="","",IF('Paste Data Here - Export'!KO345="","",'Paste Data Here - Export'!KN345-'Paste Data Here - Export'!KQ345))</f>
        <v/>
      </c>
      <c r="AA345" s="91" t="str">
        <f>IF(AND(W345="Yes",'Paste Data Here - Export'!KM345="D",'Paste Data Here - Export'!KO345="Y"),'Paste Data Here - Export'!KN345+'Patient level info'!AA$3,IF(AND(W345="Yes",'Paste Data Here - Export'!KM345="D",Z345&lt;0),'Paste Data Here - Export'!KQ345,IF(AND(W345="Yes",'Paste Data Here - Export'!KM345="D"),'Paste Data Here - Export'!KN345,IF(X345="Yes",'Paste Data Here - Export'!KS345,""))))</f>
        <v/>
      </c>
      <c r="AB345" s="100" t="str">
        <f>IF(W345="No","",IF('Paste Data Here - Export'!HS345="","",IF('Paste Data Here - Export'!KO345="Y",'Patient level info'!AA345-'Paste Data Here - Export'!HS345,'Paste Data Here - Export'!KQ345-'Paste Data Here - Export'!HS345)))</f>
        <v/>
      </c>
      <c r="AC345" s="100" t="str">
        <f>IF(E345="Yes","",IF(BPT!C345="Record transferred to this team",AA345-C345-(1/6),""))</f>
        <v/>
      </c>
      <c r="AD345" s="100" t="str">
        <f t="shared" si="57"/>
        <v/>
      </c>
      <c r="AE345" s="100" t="str">
        <f t="shared" si="65"/>
        <v/>
      </c>
      <c r="AF345" s="101" t="str">
        <f>IF(AE345="","",IF(Y345="Died same day","Died same day as arrival",IF(AB345="","Did not stay on SU",IF('Paste Data Here - Export'!HR345="ICH","ICU/CCU/HDU",IF(AB345&gt;AE345,100,100*AB345/AE345)))))</f>
        <v/>
      </c>
      <c r="AG345" s="82" t="str">
        <f>IF(E345="Yes","6 Month Transfer",IF(W345="No","Not locked to discharge/transfer",IF(AF345="Did not stay on SU","Not achieved as did not stay on SU",IF('Patient level info'!A345="","",IF(AND(A345=B345,M345="Achieved",P345="Achieved",AF345&gt;=90,AF345&lt;&gt;"Died same day as arrival"),"Achieved",IF(AND(A345&lt;&gt;B345,AF345&gt;=90,M345="Achieved",P345="Achieved"),"Not directly admitted by this team, but achieved criteria at previous team, and achieved 90% of stay on SU whilst at this team",IF(AF345="ICU/CCU/HDU","Admitted to ICU/CCU/HDU",IF(AF345="Died same day as arrival",AF345,IF(AND(AF345&lt;90,M345="Not achieved",P345="Not achieved"),"Not achieved as not direct to SU within 4h, not seen by a consultant within 14h, and less than 90% of stay on SU",IF(AND(AF345&lt;90,M345="Not achieved",P345="Achieved"),"Not achieved as not direct to SU within 4h and less than 90% of stay on SU",IF(AND(AF345&lt;90,M345="Achieved",P345="Not achieved"),"Not achieved as not seen by a consultant within 14h and less than 90% of stay on SU",IF(AND(AF345&gt;=90,M345="Not achieved",P345="Not achieved"),"Not achieved as not direct to SU within 4h and not seen by a consultant within 14h",IF(AND(AF345&gt;=90,M345="Achieved",P345="Not achieved"),"Not achieved as not seen by a consultant within 14h",IF(AF345&lt;90,"Not achieved as less than 90% of stay on SU","Not achieved as not direct to SU within 4h"))))))))))))))</f>
        <v/>
      </c>
    </row>
    <row r="346" spans="1:33" ht="15" customHeight="1" x14ac:dyDescent="0.25">
      <c r="A346" s="89" t="str">
        <f>IF('Paste Data Here - Export'!A346="","",'Paste Data Here - Export'!A346)</f>
        <v/>
      </c>
      <c r="B346" s="90" t="str">
        <f>IF('Paste Data Here - Export'!B346="","",'Paste Data Here - Export'!B346)</f>
        <v/>
      </c>
      <c r="C346" s="91" t="str">
        <f>IF('Paste Data Here - Export'!AR346="Y",'Paste Data Here - Export'!AS346,IF('Paste Data Here - Export'!C346="","",'Paste Data Here - Export'!BA346))</f>
        <v/>
      </c>
      <c r="D346" s="103" t="str">
        <f>IF(B346="","",IF('Paste Data Here - Export'!A346 ='Paste Data Here - Export'!B346, "Yes", "No"))</f>
        <v/>
      </c>
      <c r="E346" s="103" t="str">
        <f>IF(A346="","",IF(AND('Paste Data Here - Export'!P346="",'Paste Data Here - Export'!Q346&lt;&gt;""),"Yes","No"))</f>
        <v/>
      </c>
      <c r="F346" s="104" t="str">
        <f>IF('Paste Data Here - Export'!A346='Paste Data Here - Export'!B346,C346,IF(W346="No","",IF(E346="Yes","6 Month Transfer",'Paste Data Here - Export'!HP346)))</f>
        <v/>
      </c>
      <c r="G346" s="92" t="str">
        <f>IF(B346="","",IF(OR('Paste Data Here - Export'!KB346="Y",'Paste Data Here - Export'!GE346="Y"),"Yes","No"))</f>
        <v/>
      </c>
      <c r="H346" s="93" t="str">
        <f t="shared" si="58"/>
        <v/>
      </c>
      <c r="I346" s="93" t="str">
        <f t="shared" si="59"/>
        <v/>
      </c>
      <c r="J346" s="93" t="str">
        <f t="shared" si="60"/>
        <v/>
      </c>
      <c r="K346" s="125" t="str">
        <f>IF(OR(C346="",'Paste Data Here - Export'!BD346=""),"",1440*('Paste Data Here - Export'!BD346-C346))</f>
        <v/>
      </c>
      <c r="L346" s="93" t="str">
        <f t="shared" si="61"/>
        <v/>
      </c>
      <c r="M346" s="93" t="str">
        <f>IF(AND(L346="Yes",'Paste Data Here - Export'!BC346="SU",'Paste Data Here - Export'!EJ346&lt;&gt;"Y"),"Achieved",IF('Paste Data Here - Export'!EJ346="Y","Not applicable",(IF(AND('Patient level info'!L346="No",'Paste Data Here - Export'!BC346="SU"),"Not achieved",IF('Paste Data Here - Export'!BC346="ICH","Not applicable",IF(OR('Paste Data Here - Export'!BC346="O",'Paste Data Here - Export'!BC346="MAC"),"Not achieved",""))))))</f>
        <v/>
      </c>
      <c r="N346" s="142" t="str">
        <f>IF(B346="","",IF(OR('Paste Data Here - Export'!GN346="PERS",'Paste Data Here - Export'!GN346="TELEM"),'Paste Data Here - Export'!GK346,IF('Paste Data Here - Export'!GO346="","Not seen in person",'Paste Data Here - Export'!GO346)))</f>
        <v/>
      </c>
      <c r="O346" s="125" t="str">
        <f t="shared" si="62"/>
        <v/>
      </c>
      <c r="P346" s="126" t="str">
        <f t="shared" si="63"/>
        <v/>
      </c>
      <c r="Q346" s="95" t="str">
        <f>IF('Paste Data Here - Export'!CR346=TRUE, "Not imaged",IF('Paste Data Here - Export'!AR346="Y","Inpatient stroke",IF('Paste Data Here - Export'!BA346="","",IF('Paste Data Here - Export'!CR346="TRUE","",1440*('Paste Data Here - Export'!CP346-'Paste Data Here - Export'!BA346)))))</f>
        <v/>
      </c>
      <c r="R346" s="95" t="str">
        <f>IF('Paste Data Here - Export'!CR346=TRUE,"Not imaged",IF(OR(C346="",'Paste Data Here - Export'!CP346=""),"",1440*('Paste Data Here - Export'!CP346-C346)))</f>
        <v/>
      </c>
      <c r="S346" s="93" t="str">
        <f>IF(R346&lt;60.5,"Yes",IF('Paste Data Here - Export'!C346="","","No"))</f>
        <v/>
      </c>
      <c r="T346" s="93" t="str">
        <f t="shared" si="55"/>
        <v/>
      </c>
      <c r="U346" s="94" t="str">
        <f>IF(OR(C346="",'Paste Data Here - Export'!DF346=""),"",1440*('Paste Data Here - Export'!DF346-C346))</f>
        <v/>
      </c>
      <c r="V346" s="96" t="str">
        <f t="shared" si="64"/>
        <v/>
      </c>
      <c r="W346" s="97" t="str">
        <f>IF(B346="","",IF('Paste Data Here - Export'!KI346=TRUE,"Yes",IF('Paste Data Here - Export'!L346="","No","Yes")))</f>
        <v/>
      </c>
      <c r="X346" s="98" t="str">
        <f>IF(E346="Yes","6 Month Transfer",IF(AND(W346="Yes",'Paste Data Here - Export'!KM346="D"),"No",IF('Patient level info'!W346="Yes","Yes","")))</f>
        <v/>
      </c>
      <c r="Y346" s="91" t="str">
        <f t="shared" si="56"/>
        <v/>
      </c>
      <c r="Z346" s="99" t="str">
        <f>IF('Paste Data Here - Export'!KQ346="","",IF('Paste Data Here - Export'!KO346="","",'Paste Data Here - Export'!KN346-'Paste Data Here - Export'!KQ346))</f>
        <v/>
      </c>
      <c r="AA346" s="91" t="str">
        <f>IF(AND(W346="Yes",'Paste Data Here - Export'!KM346="D",'Paste Data Here - Export'!KO346="Y"),'Paste Data Here - Export'!KN346+'Patient level info'!AA$3,IF(AND(W346="Yes",'Paste Data Here - Export'!KM346="D",Z346&lt;0),'Paste Data Here - Export'!KQ346,IF(AND(W346="Yes",'Paste Data Here - Export'!KM346="D"),'Paste Data Here - Export'!KN346,IF(X346="Yes",'Paste Data Here - Export'!KS346,""))))</f>
        <v/>
      </c>
      <c r="AB346" s="100" t="str">
        <f>IF(W346="No","",IF('Paste Data Here - Export'!HS346="","",IF('Paste Data Here - Export'!KO346="Y",'Patient level info'!AA346-'Paste Data Here - Export'!HS346,'Paste Data Here - Export'!KQ346-'Paste Data Here - Export'!HS346)))</f>
        <v/>
      </c>
      <c r="AC346" s="100" t="str">
        <f>IF(E346="Yes","",IF(BPT!C346="Record transferred to this team",AA346-C346-(1/6),""))</f>
        <v/>
      </c>
      <c r="AD346" s="100" t="str">
        <f t="shared" si="57"/>
        <v/>
      </c>
      <c r="AE346" s="100" t="str">
        <f t="shared" si="65"/>
        <v/>
      </c>
      <c r="AF346" s="101" t="str">
        <f>IF(AE346="","",IF(Y346="Died same day","Died same day as arrival",IF(AB346="","Did not stay on SU",IF('Paste Data Here - Export'!HR346="ICH","ICU/CCU/HDU",IF(AB346&gt;AE346,100,100*AB346/AE346)))))</f>
        <v/>
      </c>
      <c r="AG346" s="82" t="str">
        <f>IF(E346="Yes","6 Month Transfer",IF(W346="No","Not locked to discharge/transfer",IF(AF346="Did not stay on SU","Not achieved as did not stay on SU",IF('Patient level info'!A346="","",IF(AND(A346=B346,M346="Achieved",P346="Achieved",AF346&gt;=90,AF346&lt;&gt;"Died same day as arrival"),"Achieved",IF(AND(A346&lt;&gt;B346,AF346&gt;=90,M346="Achieved",P346="Achieved"),"Not directly admitted by this team, but achieved criteria at previous team, and achieved 90% of stay on SU whilst at this team",IF(AF346="ICU/CCU/HDU","Admitted to ICU/CCU/HDU",IF(AF346="Died same day as arrival",AF346,IF(AND(AF346&lt;90,M346="Not achieved",P346="Not achieved"),"Not achieved as not direct to SU within 4h, not seen by a consultant within 14h, and less than 90% of stay on SU",IF(AND(AF346&lt;90,M346="Not achieved",P346="Achieved"),"Not achieved as not direct to SU within 4h and less than 90% of stay on SU",IF(AND(AF346&lt;90,M346="Achieved",P346="Not achieved"),"Not achieved as not seen by a consultant within 14h and less than 90% of stay on SU",IF(AND(AF346&gt;=90,M346="Not achieved",P346="Not achieved"),"Not achieved as not direct to SU within 4h and not seen by a consultant within 14h",IF(AND(AF346&gt;=90,M346="Achieved",P346="Not achieved"),"Not achieved as not seen by a consultant within 14h",IF(AF346&lt;90,"Not achieved as less than 90% of stay on SU","Not achieved as not direct to SU within 4h"))))))))))))))</f>
        <v/>
      </c>
    </row>
    <row r="347" spans="1:33" ht="15" customHeight="1" x14ac:dyDescent="0.25">
      <c r="A347" s="89" t="str">
        <f>IF('Paste Data Here - Export'!A347="","",'Paste Data Here - Export'!A347)</f>
        <v/>
      </c>
      <c r="B347" s="90" t="str">
        <f>IF('Paste Data Here - Export'!B347="","",'Paste Data Here - Export'!B347)</f>
        <v/>
      </c>
      <c r="C347" s="91" t="str">
        <f>IF('Paste Data Here - Export'!AR347="Y",'Paste Data Here - Export'!AS347,IF('Paste Data Here - Export'!C347="","",'Paste Data Here - Export'!BA347))</f>
        <v/>
      </c>
      <c r="D347" s="103" t="str">
        <f>IF(B347="","",IF('Paste Data Here - Export'!A347 ='Paste Data Here - Export'!B347, "Yes", "No"))</f>
        <v/>
      </c>
      <c r="E347" s="103" t="str">
        <f>IF(A347="","",IF(AND('Paste Data Here - Export'!P347="",'Paste Data Here - Export'!Q347&lt;&gt;""),"Yes","No"))</f>
        <v/>
      </c>
      <c r="F347" s="104" t="str">
        <f>IF('Paste Data Here - Export'!A347='Paste Data Here - Export'!B347,C347,IF(W347="No","",IF(E347="Yes","6 Month Transfer",'Paste Data Here - Export'!HP347)))</f>
        <v/>
      </c>
      <c r="G347" s="92" t="str">
        <f>IF(B347="","",IF(OR('Paste Data Here - Export'!KB347="Y",'Paste Data Here - Export'!GE347="Y"),"Yes","No"))</f>
        <v/>
      </c>
      <c r="H347" s="93" t="str">
        <f t="shared" si="58"/>
        <v/>
      </c>
      <c r="I347" s="93" t="str">
        <f t="shared" si="59"/>
        <v/>
      </c>
      <c r="J347" s="93" t="str">
        <f t="shared" si="60"/>
        <v/>
      </c>
      <c r="K347" s="125" t="str">
        <f>IF(OR(C347="",'Paste Data Here - Export'!BD347=""),"",1440*('Paste Data Here - Export'!BD347-C347))</f>
        <v/>
      </c>
      <c r="L347" s="93" t="str">
        <f t="shared" si="61"/>
        <v/>
      </c>
      <c r="M347" s="93" t="str">
        <f>IF(AND(L347="Yes",'Paste Data Here - Export'!BC347="SU",'Paste Data Here - Export'!EJ347&lt;&gt;"Y"),"Achieved",IF('Paste Data Here - Export'!EJ347="Y","Not applicable",(IF(AND('Patient level info'!L347="No",'Paste Data Here - Export'!BC347="SU"),"Not achieved",IF('Paste Data Here - Export'!BC347="ICH","Not applicable",IF(OR('Paste Data Here - Export'!BC347="O",'Paste Data Here - Export'!BC347="MAC"),"Not achieved",""))))))</f>
        <v/>
      </c>
      <c r="N347" s="142" t="str">
        <f>IF(B347="","",IF(OR('Paste Data Here - Export'!GN347="PERS",'Paste Data Here - Export'!GN347="TELEM"),'Paste Data Here - Export'!GK347,IF('Paste Data Here - Export'!GO347="","Not seen in person",'Paste Data Here - Export'!GO347)))</f>
        <v/>
      </c>
      <c r="O347" s="125" t="str">
        <f t="shared" si="62"/>
        <v/>
      </c>
      <c r="P347" s="126" t="str">
        <f t="shared" si="63"/>
        <v/>
      </c>
      <c r="Q347" s="95" t="str">
        <f>IF('Paste Data Here - Export'!CR347=TRUE, "Not imaged",IF('Paste Data Here - Export'!AR347="Y","Inpatient stroke",IF('Paste Data Here - Export'!BA347="","",IF('Paste Data Here - Export'!CR347="TRUE","",1440*('Paste Data Here - Export'!CP347-'Paste Data Here - Export'!BA347)))))</f>
        <v/>
      </c>
      <c r="R347" s="95" t="str">
        <f>IF('Paste Data Here - Export'!CR347=TRUE,"Not imaged",IF(OR(C347="",'Paste Data Here - Export'!CP347=""),"",1440*('Paste Data Here - Export'!CP347-C347)))</f>
        <v/>
      </c>
      <c r="S347" s="93" t="str">
        <f>IF(R347&lt;60.5,"Yes",IF('Paste Data Here - Export'!C347="","","No"))</f>
        <v/>
      </c>
      <c r="T347" s="93" t="str">
        <f t="shared" si="55"/>
        <v/>
      </c>
      <c r="U347" s="94" t="str">
        <f>IF(OR(C347="",'Paste Data Here - Export'!DF347=""),"",1440*('Paste Data Here - Export'!DF347-C347))</f>
        <v/>
      </c>
      <c r="V347" s="96" t="str">
        <f t="shared" si="64"/>
        <v/>
      </c>
      <c r="W347" s="97" t="str">
        <f>IF(B347="","",IF('Paste Data Here - Export'!KI347=TRUE,"Yes",IF('Paste Data Here - Export'!L347="","No","Yes")))</f>
        <v/>
      </c>
      <c r="X347" s="98" t="str">
        <f>IF(E347="Yes","6 Month Transfer",IF(AND(W347="Yes",'Paste Data Here - Export'!KM347="D"),"No",IF('Patient level info'!W347="Yes","Yes","")))</f>
        <v/>
      </c>
      <c r="Y347" s="91" t="str">
        <f t="shared" si="56"/>
        <v/>
      </c>
      <c r="Z347" s="99" t="str">
        <f>IF('Paste Data Here - Export'!KQ347="","",IF('Paste Data Here - Export'!KO347="","",'Paste Data Here - Export'!KN347-'Paste Data Here - Export'!KQ347))</f>
        <v/>
      </c>
      <c r="AA347" s="91" t="str">
        <f>IF(AND(W347="Yes",'Paste Data Here - Export'!KM347="D",'Paste Data Here - Export'!KO347="Y"),'Paste Data Here - Export'!KN347+'Patient level info'!AA$3,IF(AND(W347="Yes",'Paste Data Here - Export'!KM347="D",Z347&lt;0),'Paste Data Here - Export'!KQ347,IF(AND(W347="Yes",'Paste Data Here - Export'!KM347="D"),'Paste Data Here - Export'!KN347,IF(X347="Yes",'Paste Data Here - Export'!KS347,""))))</f>
        <v/>
      </c>
      <c r="AB347" s="100" t="str">
        <f>IF(W347="No","",IF('Paste Data Here - Export'!HS347="","",IF('Paste Data Here - Export'!KO347="Y",'Patient level info'!AA347-'Paste Data Here - Export'!HS347,'Paste Data Here - Export'!KQ347-'Paste Data Here - Export'!HS347)))</f>
        <v/>
      </c>
      <c r="AC347" s="100" t="str">
        <f>IF(E347="Yes","",IF(BPT!C347="Record transferred to this team",AA347-C347-(1/6),""))</f>
        <v/>
      </c>
      <c r="AD347" s="100" t="str">
        <f t="shared" si="57"/>
        <v/>
      </c>
      <c r="AE347" s="100" t="str">
        <f t="shared" si="65"/>
        <v/>
      </c>
      <c r="AF347" s="101" t="str">
        <f>IF(AE347="","",IF(Y347="Died same day","Died same day as arrival",IF(AB347="","Did not stay on SU",IF('Paste Data Here - Export'!HR347="ICH","ICU/CCU/HDU",IF(AB347&gt;AE347,100,100*AB347/AE347)))))</f>
        <v/>
      </c>
      <c r="AG347" s="82" t="str">
        <f>IF(E347="Yes","6 Month Transfer",IF(W347="No","Not locked to discharge/transfer",IF(AF347="Did not stay on SU","Not achieved as did not stay on SU",IF('Patient level info'!A347="","",IF(AND(A347=B347,M347="Achieved",P347="Achieved",AF347&gt;=90,AF347&lt;&gt;"Died same day as arrival"),"Achieved",IF(AND(A347&lt;&gt;B347,AF347&gt;=90,M347="Achieved",P347="Achieved"),"Not directly admitted by this team, but achieved criteria at previous team, and achieved 90% of stay on SU whilst at this team",IF(AF347="ICU/CCU/HDU","Admitted to ICU/CCU/HDU",IF(AF347="Died same day as arrival",AF347,IF(AND(AF347&lt;90,M347="Not achieved",P347="Not achieved"),"Not achieved as not direct to SU within 4h, not seen by a consultant within 14h, and less than 90% of stay on SU",IF(AND(AF347&lt;90,M347="Not achieved",P347="Achieved"),"Not achieved as not direct to SU within 4h and less than 90% of stay on SU",IF(AND(AF347&lt;90,M347="Achieved",P347="Not achieved"),"Not achieved as not seen by a consultant within 14h and less than 90% of stay on SU",IF(AND(AF347&gt;=90,M347="Not achieved",P347="Not achieved"),"Not achieved as not direct to SU within 4h and not seen by a consultant within 14h",IF(AND(AF347&gt;=90,M347="Achieved",P347="Not achieved"),"Not achieved as not seen by a consultant within 14h",IF(AF347&lt;90,"Not achieved as less than 90% of stay on SU","Not achieved as not direct to SU within 4h"))))))))))))))</f>
        <v/>
      </c>
    </row>
    <row r="348" spans="1:33" ht="15" customHeight="1" x14ac:dyDescent="0.25">
      <c r="A348" s="89" t="str">
        <f>IF('Paste Data Here - Export'!A348="","",'Paste Data Here - Export'!A348)</f>
        <v/>
      </c>
      <c r="B348" s="90" t="str">
        <f>IF('Paste Data Here - Export'!B348="","",'Paste Data Here - Export'!B348)</f>
        <v/>
      </c>
      <c r="C348" s="91" t="str">
        <f>IF('Paste Data Here - Export'!AR348="Y",'Paste Data Here - Export'!AS348,IF('Paste Data Here - Export'!C348="","",'Paste Data Here - Export'!BA348))</f>
        <v/>
      </c>
      <c r="D348" s="103" t="str">
        <f>IF(B348="","",IF('Paste Data Here - Export'!A348 ='Paste Data Here - Export'!B348, "Yes", "No"))</f>
        <v/>
      </c>
      <c r="E348" s="103" t="str">
        <f>IF(A348="","",IF(AND('Paste Data Here - Export'!P348="",'Paste Data Here - Export'!Q348&lt;&gt;""),"Yes","No"))</f>
        <v/>
      </c>
      <c r="F348" s="104" t="str">
        <f>IF('Paste Data Here - Export'!A348='Paste Data Here - Export'!B348,C348,IF(W348="No","",IF(E348="Yes","6 Month Transfer",'Paste Data Here - Export'!HP348)))</f>
        <v/>
      </c>
      <c r="G348" s="92" t="str">
        <f>IF(B348="","",IF(OR('Paste Data Here - Export'!KB348="Y",'Paste Data Here - Export'!GE348="Y"),"Yes","No"))</f>
        <v/>
      </c>
      <c r="H348" s="93" t="str">
        <f t="shared" si="58"/>
        <v/>
      </c>
      <c r="I348" s="93" t="str">
        <f t="shared" si="59"/>
        <v/>
      </c>
      <c r="J348" s="93" t="str">
        <f t="shared" si="60"/>
        <v/>
      </c>
      <c r="K348" s="125" t="str">
        <f>IF(OR(C348="",'Paste Data Here - Export'!BD348=""),"",1440*('Paste Data Here - Export'!BD348-C348))</f>
        <v/>
      </c>
      <c r="L348" s="93" t="str">
        <f t="shared" si="61"/>
        <v/>
      </c>
      <c r="M348" s="93" t="str">
        <f>IF(AND(L348="Yes",'Paste Data Here - Export'!BC348="SU",'Paste Data Here - Export'!EJ348&lt;&gt;"Y"),"Achieved",IF('Paste Data Here - Export'!EJ348="Y","Not applicable",(IF(AND('Patient level info'!L348="No",'Paste Data Here - Export'!BC348="SU"),"Not achieved",IF('Paste Data Here - Export'!BC348="ICH","Not applicable",IF(OR('Paste Data Here - Export'!BC348="O",'Paste Data Here - Export'!BC348="MAC"),"Not achieved",""))))))</f>
        <v/>
      </c>
      <c r="N348" s="142" t="str">
        <f>IF(B348="","",IF(OR('Paste Data Here - Export'!GN348="PERS",'Paste Data Here - Export'!GN348="TELEM"),'Paste Data Here - Export'!GK348,IF('Paste Data Here - Export'!GO348="","Not seen in person",'Paste Data Here - Export'!GO348)))</f>
        <v/>
      </c>
      <c r="O348" s="125" t="str">
        <f t="shared" si="62"/>
        <v/>
      </c>
      <c r="P348" s="126" t="str">
        <f t="shared" si="63"/>
        <v/>
      </c>
      <c r="Q348" s="95" t="str">
        <f>IF('Paste Data Here - Export'!CR348=TRUE, "Not imaged",IF('Paste Data Here - Export'!AR348="Y","Inpatient stroke",IF('Paste Data Here - Export'!BA348="","",IF('Paste Data Here - Export'!CR348="TRUE","",1440*('Paste Data Here - Export'!CP348-'Paste Data Here - Export'!BA348)))))</f>
        <v/>
      </c>
      <c r="R348" s="95" t="str">
        <f>IF('Paste Data Here - Export'!CR348=TRUE,"Not imaged",IF(OR(C348="",'Paste Data Here - Export'!CP348=""),"",1440*('Paste Data Here - Export'!CP348-C348)))</f>
        <v/>
      </c>
      <c r="S348" s="93" t="str">
        <f>IF(R348&lt;60.5,"Yes",IF('Paste Data Here - Export'!C348="","","No"))</f>
        <v/>
      </c>
      <c r="T348" s="93" t="str">
        <f t="shared" si="55"/>
        <v/>
      </c>
      <c r="U348" s="94" t="str">
        <f>IF(OR(C348="",'Paste Data Here - Export'!DF348=""),"",1440*('Paste Data Here - Export'!DF348-C348))</f>
        <v/>
      </c>
      <c r="V348" s="96" t="str">
        <f t="shared" si="64"/>
        <v/>
      </c>
      <c r="W348" s="97" t="str">
        <f>IF(B348="","",IF('Paste Data Here - Export'!KI348=TRUE,"Yes",IF('Paste Data Here - Export'!L348="","No","Yes")))</f>
        <v/>
      </c>
      <c r="X348" s="98" t="str">
        <f>IF(E348="Yes","6 Month Transfer",IF(AND(W348="Yes",'Paste Data Here - Export'!KM348="D"),"No",IF('Patient level info'!W348="Yes","Yes","")))</f>
        <v/>
      </c>
      <c r="Y348" s="91" t="str">
        <f t="shared" si="56"/>
        <v/>
      </c>
      <c r="Z348" s="99" t="str">
        <f>IF('Paste Data Here - Export'!KQ348="","",IF('Paste Data Here - Export'!KO348="","",'Paste Data Here - Export'!KN348-'Paste Data Here - Export'!KQ348))</f>
        <v/>
      </c>
      <c r="AA348" s="91" t="str">
        <f>IF(AND(W348="Yes",'Paste Data Here - Export'!KM348="D",'Paste Data Here - Export'!KO348="Y"),'Paste Data Here - Export'!KN348+'Patient level info'!AA$3,IF(AND(W348="Yes",'Paste Data Here - Export'!KM348="D",Z348&lt;0),'Paste Data Here - Export'!KQ348,IF(AND(W348="Yes",'Paste Data Here - Export'!KM348="D"),'Paste Data Here - Export'!KN348,IF(X348="Yes",'Paste Data Here - Export'!KS348,""))))</f>
        <v/>
      </c>
      <c r="AB348" s="100" t="str">
        <f>IF(W348="No","",IF('Paste Data Here - Export'!HS348="","",IF('Paste Data Here - Export'!KO348="Y",'Patient level info'!AA348-'Paste Data Here - Export'!HS348,'Paste Data Here - Export'!KQ348-'Paste Data Here - Export'!HS348)))</f>
        <v/>
      </c>
      <c r="AC348" s="100" t="str">
        <f>IF(E348="Yes","",IF(BPT!C348="Record transferred to this team",AA348-C348-(1/6),""))</f>
        <v/>
      </c>
      <c r="AD348" s="100" t="str">
        <f t="shared" si="57"/>
        <v/>
      </c>
      <c r="AE348" s="100" t="str">
        <f t="shared" si="65"/>
        <v/>
      </c>
      <c r="AF348" s="101" t="str">
        <f>IF(AE348="","",IF(Y348="Died same day","Died same day as arrival",IF(AB348="","Did not stay on SU",IF('Paste Data Here - Export'!HR348="ICH","ICU/CCU/HDU",IF(AB348&gt;AE348,100,100*AB348/AE348)))))</f>
        <v/>
      </c>
      <c r="AG348" s="82" t="str">
        <f>IF(E348="Yes","6 Month Transfer",IF(W348="No","Not locked to discharge/transfer",IF(AF348="Did not stay on SU","Not achieved as did not stay on SU",IF('Patient level info'!A348="","",IF(AND(A348=B348,M348="Achieved",P348="Achieved",AF348&gt;=90,AF348&lt;&gt;"Died same day as arrival"),"Achieved",IF(AND(A348&lt;&gt;B348,AF348&gt;=90,M348="Achieved",P348="Achieved"),"Not directly admitted by this team, but achieved criteria at previous team, and achieved 90% of stay on SU whilst at this team",IF(AF348="ICU/CCU/HDU","Admitted to ICU/CCU/HDU",IF(AF348="Died same day as arrival",AF348,IF(AND(AF348&lt;90,M348="Not achieved",P348="Not achieved"),"Not achieved as not direct to SU within 4h, not seen by a consultant within 14h, and less than 90% of stay on SU",IF(AND(AF348&lt;90,M348="Not achieved",P348="Achieved"),"Not achieved as not direct to SU within 4h and less than 90% of stay on SU",IF(AND(AF348&lt;90,M348="Achieved",P348="Not achieved"),"Not achieved as not seen by a consultant within 14h and less than 90% of stay on SU",IF(AND(AF348&gt;=90,M348="Not achieved",P348="Not achieved"),"Not achieved as not direct to SU within 4h and not seen by a consultant within 14h",IF(AND(AF348&gt;=90,M348="Achieved",P348="Not achieved"),"Not achieved as not seen by a consultant within 14h",IF(AF348&lt;90,"Not achieved as less than 90% of stay on SU","Not achieved as not direct to SU within 4h"))))))))))))))</f>
        <v/>
      </c>
    </row>
    <row r="349" spans="1:33" ht="15" customHeight="1" x14ac:dyDescent="0.25">
      <c r="A349" s="89" t="str">
        <f>IF('Paste Data Here - Export'!A349="","",'Paste Data Here - Export'!A349)</f>
        <v/>
      </c>
      <c r="B349" s="90" t="str">
        <f>IF('Paste Data Here - Export'!B349="","",'Paste Data Here - Export'!B349)</f>
        <v/>
      </c>
      <c r="C349" s="91" t="str">
        <f>IF('Paste Data Here - Export'!AR349="Y",'Paste Data Here - Export'!AS349,IF('Paste Data Here - Export'!C349="","",'Paste Data Here - Export'!BA349))</f>
        <v/>
      </c>
      <c r="D349" s="103" t="str">
        <f>IF(B349="","",IF('Paste Data Here - Export'!A349 ='Paste Data Here - Export'!B349, "Yes", "No"))</f>
        <v/>
      </c>
      <c r="E349" s="103" t="str">
        <f>IF(A349="","",IF(AND('Paste Data Here - Export'!P349="",'Paste Data Here - Export'!Q349&lt;&gt;""),"Yes","No"))</f>
        <v/>
      </c>
      <c r="F349" s="104" t="str">
        <f>IF('Paste Data Here - Export'!A349='Paste Data Here - Export'!B349,C349,IF(W349="No","",IF(E349="Yes","6 Month Transfer",'Paste Data Here - Export'!HP349)))</f>
        <v/>
      </c>
      <c r="G349" s="92" t="str">
        <f>IF(B349="","",IF(OR('Paste Data Here - Export'!KB349="Y",'Paste Data Here - Export'!GE349="Y"),"Yes","No"))</f>
        <v/>
      </c>
      <c r="H349" s="93" t="str">
        <f t="shared" si="58"/>
        <v/>
      </c>
      <c r="I349" s="93" t="str">
        <f t="shared" si="59"/>
        <v/>
      </c>
      <c r="J349" s="93" t="str">
        <f t="shared" si="60"/>
        <v/>
      </c>
      <c r="K349" s="125" t="str">
        <f>IF(OR(C349="",'Paste Data Here - Export'!BD349=""),"",1440*('Paste Data Here - Export'!BD349-C349))</f>
        <v/>
      </c>
      <c r="L349" s="93" t="str">
        <f t="shared" si="61"/>
        <v/>
      </c>
      <c r="M349" s="93" t="str">
        <f>IF(AND(L349="Yes",'Paste Data Here - Export'!BC349="SU",'Paste Data Here - Export'!EJ349&lt;&gt;"Y"),"Achieved",IF('Paste Data Here - Export'!EJ349="Y","Not applicable",(IF(AND('Patient level info'!L349="No",'Paste Data Here - Export'!BC349="SU"),"Not achieved",IF('Paste Data Here - Export'!BC349="ICH","Not applicable",IF(OR('Paste Data Here - Export'!BC349="O",'Paste Data Here - Export'!BC349="MAC"),"Not achieved",""))))))</f>
        <v/>
      </c>
      <c r="N349" s="142" t="str">
        <f>IF(B349="","",IF(OR('Paste Data Here - Export'!GN349="PERS",'Paste Data Here - Export'!GN349="TELEM"),'Paste Data Here - Export'!GK349,IF('Paste Data Here - Export'!GO349="","Not seen in person",'Paste Data Here - Export'!GO349)))</f>
        <v/>
      </c>
      <c r="O349" s="125" t="str">
        <f t="shared" si="62"/>
        <v/>
      </c>
      <c r="P349" s="126" t="str">
        <f t="shared" si="63"/>
        <v/>
      </c>
      <c r="Q349" s="95" t="str">
        <f>IF('Paste Data Here - Export'!CR349=TRUE, "Not imaged",IF('Paste Data Here - Export'!AR349="Y","Inpatient stroke",IF('Paste Data Here - Export'!BA349="","",IF('Paste Data Here - Export'!CR349="TRUE","",1440*('Paste Data Here - Export'!CP349-'Paste Data Here - Export'!BA349)))))</f>
        <v/>
      </c>
      <c r="R349" s="95" t="str">
        <f>IF('Paste Data Here - Export'!CR349=TRUE,"Not imaged",IF(OR(C349="",'Paste Data Here - Export'!CP349=""),"",1440*('Paste Data Here - Export'!CP349-C349)))</f>
        <v/>
      </c>
      <c r="S349" s="93" t="str">
        <f>IF(R349&lt;60.5,"Yes",IF('Paste Data Here - Export'!C349="","","No"))</f>
        <v/>
      </c>
      <c r="T349" s="93" t="str">
        <f t="shared" si="55"/>
        <v/>
      </c>
      <c r="U349" s="94" t="str">
        <f>IF(OR(C349="",'Paste Data Here - Export'!DF349=""),"",1440*('Paste Data Here - Export'!DF349-C349))</f>
        <v/>
      </c>
      <c r="V349" s="96" t="str">
        <f t="shared" si="64"/>
        <v/>
      </c>
      <c r="W349" s="97" t="str">
        <f>IF(B349="","",IF('Paste Data Here - Export'!KI349=TRUE,"Yes",IF('Paste Data Here - Export'!L349="","No","Yes")))</f>
        <v/>
      </c>
      <c r="X349" s="98" t="str">
        <f>IF(E349="Yes","6 Month Transfer",IF(AND(W349="Yes",'Paste Data Here - Export'!KM349="D"),"No",IF('Patient level info'!W349="Yes","Yes","")))</f>
        <v/>
      </c>
      <c r="Y349" s="91" t="str">
        <f t="shared" si="56"/>
        <v/>
      </c>
      <c r="Z349" s="99" t="str">
        <f>IF('Paste Data Here - Export'!KQ349="","",IF('Paste Data Here - Export'!KO349="","",'Paste Data Here - Export'!KN349-'Paste Data Here - Export'!KQ349))</f>
        <v/>
      </c>
      <c r="AA349" s="91" t="str">
        <f>IF(AND(W349="Yes",'Paste Data Here - Export'!KM349="D",'Paste Data Here - Export'!KO349="Y"),'Paste Data Here - Export'!KN349+'Patient level info'!AA$3,IF(AND(W349="Yes",'Paste Data Here - Export'!KM349="D",Z349&lt;0),'Paste Data Here - Export'!KQ349,IF(AND(W349="Yes",'Paste Data Here - Export'!KM349="D"),'Paste Data Here - Export'!KN349,IF(X349="Yes",'Paste Data Here - Export'!KS349,""))))</f>
        <v/>
      </c>
      <c r="AB349" s="100" t="str">
        <f>IF(W349="No","",IF('Paste Data Here - Export'!HS349="","",IF('Paste Data Here - Export'!KO349="Y",'Patient level info'!AA349-'Paste Data Here - Export'!HS349,'Paste Data Here - Export'!KQ349-'Paste Data Here - Export'!HS349)))</f>
        <v/>
      </c>
      <c r="AC349" s="100" t="str">
        <f>IF(E349="Yes","",IF(BPT!C349="Record transferred to this team",AA349-C349-(1/6),""))</f>
        <v/>
      </c>
      <c r="AD349" s="100" t="str">
        <f t="shared" si="57"/>
        <v/>
      </c>
      <c r="AE349" s="100" t="str">
        <f t="shared" si="65"/>
        <v/>
      </c>
      <c r="AF349" s="101" t="str">
        <f>IF(AE349="","",IF(Y349="Died same day","Died same day as arrival",IF(AB349="","Did not stay on SU",IF('Paste Data Here - Export'!HR349="ICH","ICU/CCU/HDU",IF(AB349&gt;AE349,100,100*AB349/AE349)))))</f>
        <v/>
      </c>
      <c r="AG349" s="82" t="str">
        <f>IF(E349="Yes","6 Month Transfer",IF(W349="No","Not locked to discharge/transfer",IF(AF349="Did not stay on SU","Not achieved as did not stay on SU",IF('Patient level info'!A349="","",IF(AND(A349=B349,M349="Achieved",P349="Achieved",AF349&gt;=90,AF349&lt;&gt;"Died same day as arrival"),"Achieved",IF(AND(A349&lt;&gt;B349,AF349&gt;=90,M349="Achieved",P349="Achieved"),"Not directly admitted by this team, but achieved criteria at previous team, and achieved 90% of stay on SU whilst at this team",IF(AF349="ICU/CCU/HDU","Admitted to ICU/CCU/HDU",IF(AF349="Died same day as arrival",AF349,IF(AND(AF349&lt;90,M349="Not achieved",P349="Not achieved"),"Not achieved as not direct to SU within 4h, not seen by a consultant within 14h, and less than 90% of stay on SU",IF(AND(AF349&lt;90,M349="Not achieved",P349="Achieved"),"Not achieved as not direct to SU within 4h and less than 90% of stay on SU",IF(AND(AF349&lt;90,M349="Achieved",P349="Not achieved"),"Not achieved as not seen by a consultant within 14h and less than 90% of stay on SU",IF(AND(AF349&gt;=90,M349="Not achieved",P349="Not achieved"),"Not achieved as not direct to SU within 4h and not seen by a consultant within 14h",IF(AND(AF349&gt;=90,M349="Achieved",P349="Not achieved"),"Not achieved as not seen by a consultant within 14h",IF(AF349&lt;90,"Not achieved as less than 90% of stay on SU","Not achieved as not direct to SU within 4h"))))))))))))))</f>
        <v/>
      </c>
    </row>
    <row r="350" spans="1:33" ht="15" customHeight="1" x14ac:dyDescent="0.25">
      <c r="A350" s="89" t="str">
        <f>IF('Paste Data Here - Export'!A350="","",'Paste Data Here - Export'!A350)</f>
        <v/>
      </c>
      <c r="B350" s="90" t="str">
        <f>IF('Paste Data Here - Export'!B350="","",'Paste Data Here - Export'!B350)</f>
        <v/>
      </c>
      <c r="C350" s="91" t="str">
        <f>IF('Paste Data Here - Export'!AR350="Y",'Paste Data Here - Export'!AS350,IF('Paste Data Here - Export'!C350="","",'Paste Data Here - Export'!BA350))</f>
        <v/>
      </c>
      <c r="D350" s="103" t="str">
        <f>IF(B350="","",IF('Paste Data Here - Export'!A350 ='Paste Data Here - Export'!B350, "Yes", "No"))</f>
        <v/>
      </c>
      <c r="E350" s="103" t="str">
        <f>IF(A350="","",IF(AND('Paste Data Here - Export'!P350="",'Paste Data Here - Export'!Q350&lt;&gt;""),"Yes","No"))</f>
        <v/>
      </c>
      <c r="F350" s="104" t="str">
        <f>IF('Paste Data Here - Export'!A350='Paste Data Here - Export'!B350,C350,IF(W350="No","",IF(E350="Yes","6 Month Transfer",'Paste Data Here - Export'!HP350)))</f>
        <v/>
      </c>
      <c r="G350" s="92" t="str">
        <f>IF(B350="","",IF(OR('Paste Data Here - Export'!KB350="Y",'Paste Data Here - Export'!GE350="Y"),"Yes","No"))</f>
        <v/>
      </c>
      <c r="H350" s="93" t="str">
        <f t="shared" si="58"/>
        <v/>
      </c>
      <c r="I350" s="93" t="str">
        <f t="shared" si="59"/>
        <v/>
      </c>
      <c r="J350" s="93" t="str">
        <f t="shared" si="60"/>
        <v/>
      </c>
      <c r="K350" s="125" t="str">
        <f>IF(OR(C350="",'Paste Data Here - Export'!BD350=""),"",1440*('Paste Data Here - Export'!BD350-C350))</f>
        <v/>
      </c>
      <c r="L350" s="93" t="str">
        <f t="shared" si="61"/>
        <v/>
      </c>
      <c r="M350" s="93" t="str">
        <f>IF(AND(L350="Yes",'Paste Data Here - Export'!BC350="SU",'Paste Data Here - Export'!EJ350&lt;&gt;"Y"),"Achieved",IF('Paste Data Here - Export'!EJ350="Y","Not applicable",(IF(AND('Patient level info'!L350="No",'Paste Data Here - Export'!BC350="SU"),"Not achieved",IF('Paste Data Here - Export'!BC350="ICH","Not applicable",IF(OR('Paste Data Here - Export'!BC350="O",'Paste Data Here - Export'!BC350="MAC"),"Not achieved",""))))))</f>
        <v/>
      </c>
      <c r="N350" s="142" t="str">
        <f>IF(B350="","",IF(OR('Paste Data Here - Export'!GN350="PERS",'Paste Data Here - Export'!GN350="TELEM"),'Paste Data Here - Export'!GK350,IF('Paste Data Here - Export'!GO350="","Not seen in person",'Paste Data Here - Export'!GO350)))</f>
        <v/>
      </c>
      <c r="O350" s="125" t="str">
        <f t="shared" si="62"/>
        <v/>
      </c>
      <c r="P350" s="126" t="str">
        <f t="shared" si="63"/>
        <v/>
      </c>
      <c r="Q350" s="95" t="str">
        <f>IF('Paste Data Here - Export'!CR350=TRUE, "Not imaged",IF('Paste Data Here - Export'!AR350="Y","Inpatient stroke",IF('Paste Data Here - Export'!BA350="","",IF('Paste Data Here - Export'!CR350="TRUE","",1440*('Paste Data Here - Export'!CP350-'Paste Data Here - Export'!BA350)))))</f>
        <v/>
      </c>
      <c r="R350" s="95" t="str">
        <f>IF('Paste Data Here - Export'!CR350=TRUE,"Not imaged",IF(OR(C350="",'Paste Data Here - Export'!CP350=""),"",1440*('Paste Data Here - Export'!CP350-C350)))</f>
        <v/>
      </c>
      <c r="S350" s="93" t="str">
        <f>IF(R350&lt;60.5,"Yes",IF('Paste Data Here - Export'!C350="","","No"))</f>
        <v/>
      </c>
      <c r="T350" s="93" t="str">
        <f t="shared" si="55"/>
        <v/>
      </c>
      <c r="U350" s="94" t="str">
        <f>IF(OR(C350="",'Paste Data Here - Export'!DF350=""),"",1440*('Paste Data Here - Export'!DF350-C350))</f>
        <v/>
      </c>
      <c r="V350" s="96" t="str">
        <f t="shared" si="64"/>
        <v/>
      </c>
      <c r="W350" s="97" t="str">
        <f>IF(B350="","",IF('Paste Data Here - Export'!KI350=TRUE,"Yes",IF('Paste Data Here - Export'!L350="","No","Yes")))</f>
        <v/>
      </c>
      <c r="X350" s="98" t="str">
        <f>IF(E350="Yes","6 Month Transfer",IF(AND(W350="Yes",'Paste Data Here - Export'!KM350="D"),"No",IF('Patient level info'!W350="Yes","Yes","")))</f>
        <v/>
      </c>
      <c r="Y350" s="91" t="str">
        <f t="shared" si="56"/>
        <v/>
      </c>
      <c r="Z350" s="99" t="str">
        <f>IF('Paste Data Here - Export'!KQ350="","",IF('Paste Data Here - Export'!KO350="","",'Paste Data Here - Export'!KN350-'Paste Data Here - Export'!KQ350))</f>
        <v/>
      </c>
      <c r="AA350" s="91" t="str">
        <f>IF(AND(W350="Yes",'Paste Data Here - Export'!KM350="D",'Paste Data Here - Export'!KO350="Y"),'Paste Data Here - Export'!KN350+'Patient level info'!AA$3,IF(AND(W350="Yes",'Paste Data Here - Export'!KM350="D",Z350&lt;0),'Paste Data Here - Export'!KQ350,IF(AND(W350="Yes",'Paste Data Here - Export'!KM350="D"),'Paste Data Here - Export'!KN350,IF(X350="Yes",'Paste Data Here - Export'!KS350,""))))</f>
        <v/>
      </c>
      <c r="AB350" s="100" t="str">
        <f>IF(W350="No","",IF('Paste Data Here - Export'!HS350="","",IF('Paste Data Here - Export'!KO350="Y",'Patient level info'!AA350-'Paste Data Here - Export'!HS350,'Paste Data Here - Export'!KQ350-'Paste Data Here - Export'!HS350)))</f>
        <v/>
      </c>
      <c r="AC350" s="100" t="str">
        <f>IF(E350="Yes","",IF(BPT!C350="Record transferred to this team",AA350-C350-(1/6),""))</f>
        <v/>
      </c>
      <c r="AD350" s="100" t="str">
        <f t="shared" si="57"/>
        <v/>
      </c>
      <c r="AE350" s="100" t="str">
        <f t="shared" si="65"/>
        <v/>
      </c>
      <c r="AF350" s="101" t="str">
        <f>IF(AE350="","",IF(Y350="Died same day","Died same day as arrival",IF(AB350="","Did not stay on SU",IF('Paste Data Here - Export'!HR350="ICH","ICU/CCU/HDU",IF(AB350&gt;AE350,100,100*AB350/AE350)))))</f>
        <v/>
      </c>
      <c r="AG350" s="82" t="str">
        <f>IF(E350="Yes","6 Month Transfer",IF(W350="No","Not locked to discharge/transfer",IF(AF350="Did not stay on SU","Not achieved as did not stay on SU",IF('Patient level info'!A350="","",IF(AND(A350=B350,M350="Achieved",P350="Achieved",AF350&gt;=90,AF350&lt;&gt;"Died same day as arrival"),"Achieved",IF(AND(A350&lt;&gt;B350,AF350&gt;=90,M350="Achieved",P350="Achieved"),"Not directly admitted by this team, but achieved criteria at previous team, and achieved 90% of stay on SU whilst at this team",IF(AF350="ICU/CCU/HDU","Admitted to ICU/CCU/HDU",IF(AF350="Died same day as arrival",AF350,IF(AND(AF350&lt;90,M350="Not achieved",P350="Not achieved"),"Not achieved as not direct to SU within 4h, not seen by a consultant within 14h, and less than 90% of stay on SU",IF(AND(AF350&lt;90,M350="Not achieved",P350="Achieved"),"Not achieved as not direct to SU within 4h and less than 90% of stay on SU",IF(AND(AF350&lt;90,M350="Achieved",P350="Not achieved"),"Not achieved as not seen by a consultant within 14h and less than 90% of stay on SU",IF(AND(AF350&gt;=90,M350="Not achieved",P350="Not achieved"),"Not achieved as not direct to SU within 4h and not seen by a consultant within 14h",IF(AND(AF350&gt;=90,M350="Achieved",P350="Not achieved"),"Not achieved as not seen by a consultant within 14h",IF(AF350&lt;90,"Not achieved as less than 90% of stay on SU","Not achieved as not direct to SU within 4h"))))))))))))))</f>
        <v/>
      </c>
    </row>
    <row r="351" spans="1:33" ht="15" customHeight="1" x14ac:dyDescent="0.25">
      <c r="A351" s="89" t="str">
        <f>IF('Paste Data Here - Export'!A351="","",'Paste Data Here - Export'!A351)</f>
        <v/>
      </c>
      <c r="B351" s="90" t="str">
        <f>IF('Paste Data Here - Export'!B351="","",'Paste Data Here - Export'!B351)</f>
        <v/>
      </c>
      <c r="C351" s="91" t="str">
        <f>IF('Paste Data Here - Export'!AR351="Y",'Paste Data Here - Export'!AS351,IF('Paste Data Here - Export'!C351="","",'Paste Data Here - Export'!BA351))</f>
        <v/>
      </c>
      <c r="D351" s="103" t="str">
        <f>IF(B351="","",IF('Paste Data Here - Export'!A351 ='Paste Data Here - Export'!B351, "Yes", "No"))</f>
        <v/>
      </c>
      <c r="E351" s="103" t="str">
        <f>IF(A351="","",IF(AND('Paste Data Here - Export'!P351="",'Paste Data Here - Export'!Q351&lt;&gt;""),"Yes","No"))</f>
        <v/>
      </c>
      <c r="F351" s="104" t="str">
        <f>IF('Paste Data Here - Export'!A351='Paste Data Here - Export'!B351,C351,IF(W351="No","",IF(E351="Yes","6 Month Transfer",'Paste Data Here - Export'!HP351)))</f>
        <v/>
      </c>
      <c r="G351" s="92" t="str">
        <f>IF(B351="","",IF(OR('Paste Data Here - Export'!KB351="Y",'Paste Data Here - Export'!GE351="Y"),"Yes","No"))</f>
        <v/>
      </c>
      <c r="H351" s="93" t="str">
        <f t="shared" si="58"/>
        <v/>
      </c>
      <c r="I351" s="93" t="str">
        <f t="shared" si="59"/>
        <v/>
      </c>
      <c r="J351" s="93" t="str">
        <f t="shared" si="60"/>
        <v/>
      </c>
      <c r="K351" s="125" t="str">
        <f>IF(OR(C351="",'Paste Data Here - Export'!BD351=""),"",1440*('Paste Data Here - Export'!BD351-C351))</f>
        <v/>
      </c>
      <c r="L351" s="93" t="str">
        <f t="shared" si="61"/>
        <v/>
      </c>
      <c r="M351" s="93" t="str">
        <f>IF(AND(L351="Yes",'Paste Data Here - Export'!BC351="SU",'Paste Data Here - Export'!EJ351&lt;&gt;"Y"),"Achieved",IF('Paste Data Here - Export'!EJ351="Y","Not applicable",(IF(AND('Patient level info'!L351="No",'Paste Data Here - Export'!BC351="SU"),"Not achieved",IF('Paste Data Here - Export'!BC351="ICH","Not applicable",IF(OR('Paste Data Here - Export'!BC351="O",'Paste Data Here - Export'!BC351="MAC"),"Not achieved",""))))))</f>
        <v/>
      </c>
      <c r="N351" s="142" t="str">
        <f>IF(B351="","",IF(OR('Paste Data Here - Export'!GN351="PERS",'Paste Data Here - Export'!GN351="TELEM"),'Paste Data Here - Export'!GK351,IF('Paste Data Here - Export'!GO351="","Not seen in person",'Paste Data Here - Export'!GO351)))</f>
        <v/>
      </c>
      <c r="O351" s="125" t="str">
        <f t="shared" si="62"/>
        <v/>
      </c>
      <c r="P351" s="126" t="str">
        <f t="shared" si="63"/>
        <v/>
      </c>
      <c r="Q351" s="95" t="str">
        <f>IF('Paste Data Here - Export'!CR351=TRUE, "Not imaged",IF('Paste Data Here - Export'!AR351="Y","Inpatient stroke",IF('Paste Data Here - Export'!BA351="","",IF('Paste Data Here - Export'!CR351="TRUE","",1440*('Paste Data Here - Export'!CP351-'Paste Data Here - Export'!BA351)))))</f>
        <v/>
      </c>
      <c r="R351" s="95" t="str">
        <f>IF('Paste Data Here - Export'!CR351=TRUE,"Not imaged",IF(OR(C351="",'Paste Data Here - Export'!CP351=""),"",1440*('Paste Data Here - Export'!CP351-C351)))</f>
        <v/>
      </c>
      <c r="S351" s="93" t="str">
        <f>IF(R351&lt;60.5,"Yes",IF('Paste Data Here - Export'!C351="","","No"))</f>
        <v/>
      </c>
      <c r="T351" s="93" t="str">
        <f t="shared" si="55"/>
        <v/>
      </c>
      <c r="U351" s="94" t="str">
        <f>IF(OR(C351="",'Paste Data Here - Export'!DF351=""),"",1440*('Paste Data Here - Export'!DF351-C351))</f>
        <v/>
      </c>
      <c r="V351" s="96" t="str">
        <f t="shared" si="64"/>
        <v/>
      </c>
      <c r="W351" s="97" t="str">
        <f>IF(B351="","",IF('Paste Data Here - Export'!KI351=TRUE,"Yes",IF('Paste Data Here - Export'!L351="","No","Yes")))</f>
        <v/>
      </c>
      <c r="X351" s="98" t="str">
        <f>IF(E351="Yes","6 Month Transfer",IF(AND(W351="Yes",'Paste Data Here - Export'!KM351="D"),"No",IF('Patient level info'!W351="Yes","Yes","")))</f>
        <v/>
      </c>
      <c r="Y351" s="91" t="str">
        <f t="shared" si="56"/>
        <v/>
      </c>
      <c r="Z351" s="99" t="str">
        <f>IF('Paste Data Here - Export'!KQ351="","",IF('Paste Data Here - Export'!KO351="","",'Paste Data Here - Export'!KN351-'Paste Data Here - Export'!KQ351))</f>
        <v/>
      </c>
      <c r="AA351" s="91" t="str">
        <f>IF(AND(W351="Yes",'Paste Data Here - Export'!KM351="D",'Paste Data Here - Export'!KO351="Y"),'Paste Data Here - Export'!KN351+'Patient level info'!AA$3,IF(AND(W351="Yes",'Paste Data Here - Export'!KM351="D",Z351&lt;0),'Paste Data Here - Export'!KQ351,IF(AND(W351="Yes",'Paste Data Here - Export'!KM351="D"),'Paste Data Here - Export'!KN351,IF(X351="Yes",'Paste Data Here - Export'!KS351,""))))</f>
        <v/>
      </c>
      <c r="AB351" s="100" t="str">
        <f>IF(W351="No","",IF('Paste Data Here - Export'!HS351="","",IF('Paste Data Here - Export'!KO351="Y",'Patient level info'!AA351-'Paste Data Here - Export'!HS351,'Paste Data Here - Export'!KQ351-'Paste Data Here - Export'!HS351)))</f>
        <v/>
      </c>
      <c r="AC351" s="100" t="str">
        <f>IF(E351="Yes","",IF(BPT!C351="Record transferred to this team",AA351-C351-(1/6),""))</f>
        <v/>
      </c>
      <c r="AD351" s="100" t="str">
        <f t="shared" si="57"/>
        <v/>
      </c>
      <c r="AE351" s="100" t="str">
        <f t="shared" si="65"/>
        <v/>
      </c>
      <c r="AF351" s="101" t="str">
        <f>IF(AE351="","",IF(Y351="Died same day","Died same day as arrival",IF(AB351="","Did not stay on SU",IF('Paste Data Here - Export'!HR351="ICH","ICU/CCU/HDU",IF(AB351&gt;AE351,100,100*AB351/AE351)))))</f>
        <v/>
      </c>
      <c r="AG351" s="82" t="str">
        <f>IF(E351="Yes","6 Month Transfer",IF(W351="No","Not locked to discharge/transfer",IF(AF351="Did not stay on SU","Not achieved as did not stay on SU",IF('Patient level info'!A351="","",IF(AND(A351=B351,M351="Achieved",P351="Achieved",AF351&gt;=90,AF351&lt;&gt;"Died same day as arrival"),"Achieved",IF(AND(A351&lt;&gt;B351,AF351&gt;=90,M351="Achieved",P351="Achieved"),"Not directly admitted by this team, but achieved criteria at previous team, and achieved 90% of stay on SU whilst at this team",IF(AF351="ICU/CCU/HDU","Admitted to ICU/CCU/HDU",IF(AF351="Died same day as arrival",AF351,IF(AND(AF351&lt;90,M351="Not achieved",P351="Not achieved"),"Not achieved as not direct to SU within 4h, not seen by a consultant within 14h, and less than 90% of stay on SU",IF(AND(AF351&lt;90,M351="Not achieved",P351="Achieved"),"Not achieved as not direct to SU within 4h and less than 90% of stay on SU",IF(AND(AF351&lt;90,M351="Achieved",P351="Not achieved"),"Not achieved as not seen by a consultant within 14h and less than 90% of stay on SU",IF(AND(AF351&gt;=90,M351="Not achieved",P351="Not achieved"),"Not achieved as not direct to SU within 4h and not seen by a consultant within 14h",IF(AND(AF351&gt;=90,M351="Achieved",P351="Not achieved"),"Not achieved as not seen by a consultant within 14h",IF(AF351&lt;90,"Not achieved as less than 90% of stay on SU","Not achieved as not direct to SU within 4h"))))))))))))))</f>
        <v/>
      </c>
    </row>
    <row r="352" spans="1:33" ht="15" customHeight="1" x14ac:dyDescent="0.25">
      <c r="A352" s="89" t="str">
        <f>IF('Paste Data Here - Export'!A352="","",'Paste Data Here - Export'!A352)</f>
        <v/>
      </c>
      <c r="B352" s="90" t="str">
        <f>IF('Paste Data Here - Export'!B352="","",'Paste Data Here - Export'!B352)</f>
        <v/>
      </c>
      <c r="C352" s="91" t="str">
        <f>IF('Paste Data Here - Export'!AR352="Y",'Paste Data Here - Export'!AS352,IF('Paste Data Here - Export'!C352="","",'Paste Data Here - Export'!BA352))</f>
        <v/>
      </c>
      <c r="D352" s="103" t="str">
        <f>IF(B352="","",IF('Paste Data Here - Export'!A352 ='Paste Data Here - Export'!B352, "Yes", "No"))</f>
        <v/>
      </c>
      <c r="E352" s="103" t="str">
        <f>IF(A352="","",IF(AND('Paste Data Here - Export'!P352="",'Paste Data Here - Export'!Q352&lt;&gt;""),"Yes","No"))</f>
        <v/>
      </c>
      <c r="F352" s="104" t="str">
        <f>IF('Paste Data Here - Export'!A352='Paste Data Here - Export'!B352,C352,IF(W352="No","",IF(E352="Yes","6 Month Transfer",'Paste Data Here - Export'!HP352)))</f>
        <v/>
      </c>
      <c r="G352" s="92" t="str">
        <f>IF(B352="","",IF(OR('Paste Data Here - Export'!KB352="Y",'Paste Data Here - Export'!GE352="Y"),"Yes","No"))</f>
        <v/>
      </c>
      <c r="H352" s="93" t="str">
        <f t="shared" si="58"/>
        <v/>
      </c>
      <c r="I352" s="93" t="str">
        <f t="shared" si="59"/>
        <v/>
      </c>
      <c r="J352" s="93" t="str">
        <f t="shared" si="60"/>
        <v/>
      </c>
      <c r="K352" s="125" t="str">
        <f>IF(OR(C352="",'Paste Data Here - Export'!BD352=""),"",1440*('Paste Data Here - Export'!BD352-C352))</f>
        <v/>
      </c>
      <c r="L352" s="93" t="str">
        <f t="shared" si="61"/>
        <v/>
      </c>
      <c r="M352" s="93" t="str">
        <f>IF(AND(L352="Yes",'Paste Data Here - Export'!BC352="SU",'Paste Data Here - Export'!EJ352&lt;&gt;"Y"),"Achieved",IF('Paste Data Here - Export'!EJ352="Y","Not applicable",(IF(AND('Patient level info'!L352="No",'Paste Data Here - Export'!BC352="SU"),"Not achieved",IF('Paste Data Here - Export'!BC352="ICH","Not applicable",IF(OR('Paste Data Here - Export'!BC352="O",'Paste Data Here - Export'!BC352="MAC"),"Not achieved",""))))))</f>
        <v/>
      </c>
      <c r="N352" s="142" t="str">
        <f>IF(B352="","",IF(OR('Paste Data Here - Export'!GN352="PERS",'Paste Data Here - Export'!GN352="TELEM"),'Paste Data Here - Export'!GK352,IF('Paste Data Here - Export'!GO352="","Not seen in person",'Paste Data Here - Export'!GO352)))</f>
        <v/>
      </c>
      <c r="O352" s="125" t="str">
        <f t="shared" si="62"/>
        <v/>
      </c>
      <c r="P352" s="126" t="str">
        <f t="shared" si="63"/>
        <v/>
      </c>
      <c r="Q352" s="95" t="str">
        <f>IF('Paste Data Here - Export'!CR352=TRUE, "Not imaged",IF('Paste Data Here - Export'!AR352="Y","Inpatient stroke",IF('Paste Data Here - Export'!BA352="","",IF('Paste Data Here - Export'!CR352="TRUE","",1440*('Paste Data Here - Export'!CP352-'Paste Data Here - Export'!BA352)))))</f>
        <v/>
      </c>
      <c r="R352" s="95" t="str">
        <f>IF('Paste Data Here - Export'!CR352=TRUE,"Not imaged",IF(OR(C352="",'Paste Data Here - Export'!CP352=""),"",1440*('Paste Data Here - Export'!CP352-C352)))</f>
        <v/>
      </c>
      <c r="S352" s="93" t="str">
        <f>IF(R352&lt;60.5,"Yes",IF('Paste Data Here - Export'!C352="","","No"))</f>
        <v/>
      </c>
      <c r="T352" s="93" t="str">
        <f t="shared" si="55"/>
        <v/>
      </c>
      <c r="U352" s="94" t="str">
        <f>IF(OR(C352="",'Paste Data Here - Export'!DF352=""),"",1440*('Paste Data Here - Export'!DF352-C352))</f>
        <v/>
      </c>
      <c r="V352" s="96" t="str">
        <f t="shared" si="64"/>
        <v/>
      </c>
      <c r="W352" s="97" t="str">
        <f>IF(B352="","",IF('Paste Data Here - Export'!KI352=TRUE,"Yes",IF('Paste Data Here - Export'!L352="","No","Yes")))</f>
        <v/>
      </c>
      <c r="X352" s="98" t="str">
        <f>IF(E352="Yes","6 Month Transfer",IF(AND(W352="Yes",'Paste Data Here - Export'!KM352="D"),"No",IF('Patient level info'!W352="Yes","Yes","")))</f>
        <v/>
      </c>
      <c r="Y352" s="91" t="str">
        <f t="shared" si="56"/>
        <v/>
      </c>
      <c r="Z352" s="99" t="str">
        <f>IF('Paste Data Here - Export'!KQ352="","",IF('Paste Data Here - Export'!KO352="","",'Paste Data Here - Export'!KN352-'Paste Data Here - Export'!KQ352))</f>
        <v/>
      </c>
      <c r="AA352" s="91" t="str">
        <f>IF(AND(W352="Yes",'Paste Data Here - Export'!KM352="D",'Paste Data Here - Export'!KO352="Y"),'Paste Data Here - Export'!KN352+'Patient level info'!AA$3,IF(AND(W352="Yes",'Paste Data Here - Export'!KM352="D",Z352&lt;0),'Paste Data Here - Export'!KQ352,IF(AND(W352="Yes",'Paste Data Here - Export'!KM352="D"),'Paste Data Here - Export'!KN352,IF(X352="Yes",'Paste Data Here - Export'!KS352,""))))</f>
        <v/>
      </c>
      <c r="AB352" s="100" t="str">
        <f>IF(W352="No","",IF('Paste Data Here - Export'!HS352="","",IF('Paste Data Here - Export'!KO352="Y",'Patient level info'!AA352-'Paste Data Here - Export'!HS352,'Paste Data Here - Export'!KQ352-'Paste Data Here - Export'!HS352)))</f>
        <v/>
      </c>
      <c r="AC352" s="100" t="str">
        <f>IF(E352="Yes","",IF(BPT!C352="Record transferred to this team",AA352-C352-(1/6),""))</f>
        <v/>
      </c>
      <c r="AD352" s="100" t="str">
        <f t="shared" si="57"/>
        <v/>
      </c>
      <c r="AE352" s="100" t="str">
        <f t="shared" si="65"/>
        <v/>
      </c>
      <c r="AF352" s="101" t="str">
        <f>IF(AE352="","",IF(Y352="Died same day","Died same day as arrival",IF(AB352="","Did not stay on SU",IF('Paste Data Here - Export'!HR352="ICH","ICU/CCU/HDU",IF(AB352&gt;AE352,100,100*AB352/AE352)))))</f>
        <v/>
      </c>
      <c r="AG352" s="82" t="str">
        <f>IF(E352="Yes","6 Month Transfer",IF(W352="No","Not locked to discharge/transfer",IF(AF352="Did not stay on SU","Not achieved as did not stay on SU",IF('Patient level info'!A352="","",IF(AND(A352=B352,M352="Achieved",P352="Achieved",AF352&gt;=90,AF352&lt;&gt;"Died same day as arrival"),"Achieved",IF(AND(A352&lt;&gt;B352,AF352&gt;=90,M352="Achieved",P352="Achieved"),"Not directly admitted by this team, but achieved criteria at previous team, and achieved 90% of stay on SU whilst at this team",IF(AF352="ICU/CCU/HDU","Admitted to ICU/CCU/HDU",IF(AF352="Died same day as arrival",AF352,IF(AND(AF352&lt;90,M352="Not achieved",P352="Not achieved"),"Not achieved as not direct to SU within 4h, not seen by a consultant within 14h, and less than 90% of stay on SU",IF(AND(AF352&lt;90,M352="Not achieved",P352="Achieved"),"Not achieved as not direct to SU within 4h and less than 90% of stay on SU",IF(AND(AF352&lt;90,M352="Achieved",P352="Not achieved"),"Not achieved as not seen by a consultant within 14h and less than 90% of stay on SU",IF(AND(AF352&gt;=90,M352="Not achieved",P352="Not achieved"),"Not achieved as not direct to SU within 4h and not seen by a consultant within 14h",IF(AND(AF352&gt;=90,M352="Achieved",P352="Not achieved"),"Not achieved as not seen by a consultant within 14h",IF(AF352&lt;90,"Not achieved as less than 90% of stay on SU","Not achieved as not direct to SU within 4h"))))))))))))))</f>
        <v/>
      </c>
    </row>
    <row r="353" spans="1:33" ht="15" customHeight="1" x14ac:dyDescent="0.25">
      <c r="A353" s="89" t="str">
        <f>IF('Paste Data Here - Export'!A353="","",'Paste Data Here - Export'!A353)</f>
        <v/>
      </c>
      <c r="B353" s="90" t="str">
        <f>IF('Paste Data Here - Export'!B353="","",'Paste Data Here - Export'!B353)</f>
        <v/>
      </c>
      <c r="C353" s="91" t="str">
        <f>IF('Paste Data Here - Export'!AR353="Y",'Paste Data Here - Export'!AS353,IF('Paste Data Here - Export'!C353="","",'Paste Data Here - Export'!BA353))</f>
        <v/>
      </c>
      <c r="D353" s="103" t="str">
        <f>IF(B353="","",IF('Paste Data Here - Export'!A353 ='Paste Data Here - Export'!B353, "Yes", "No"))</f>
        <v/>
      </c>
      <c r="E353" s="103" t="str">
        <f>IF(A353="","",IF(AND('Paste Data Here - Export'!P353="",'Paste Data Here - Export'!Q353&lt;&gt;""),"Yes","No"))</f>
        <v/>
      </c>
      <c r="F353" s="104" t="str">
        <f>IF('Paste Data Here - Export'!A353='Paste Data Here - Export'!B353,C353,IF(W353="No","",IF(E353="Yes","6 Month Transfer",'Paste Data Here - Export'!HP353)))</f>
        <v/>
      </c>
      <c r="G353" s="92" t="str">
        <f>IF(B353="","",IF(OR('Paste Data Here - Export'!KB353="Y",'Paste Data Here - Export'!GE353="Y"),"Yes","No"))</f>
        <v/>
      </c>
      <c r="H353" s="93" t="str">
        <f t="shared" si="58"/>
        <v/>
      </c>
      <c r="I353" s="93" t="str">
        <f t="shared" si="59"/>
        <v/>
      </c>
      <c r="J353" s="93" t="str">
        <f t="shared" si="60"/>
        <v/>
      </c>
      <c r="K353" s="125" t="str">
        <f>IF(OR(C353="",'Paste Data Here - Export'!BD353=""),"",1440*('Paste Data Here - Export'!BD353-C353))</f>
        <v/>
      </c>
      <c r="L353" s="93" t="str">
        <f t="shared" si="61"/>
        <v/>
      </c>
      <c r="M353" s="93" t="str">
        <f>IF(AND(L353="Yes",'Paste Data Here - Export'!BC353="SU",'Paste Data Here - Export'!EJ353&lt;&gt;"Y"),"Achieved",IF('Paste Data Here - Export'!EJ353="Y","Not applicable",(IF(AND('Patient level info'!L353="No",'Paste Data Here - Export'!BC353="SU"),"Not achieved",IF('Paste Data Here - Export'!BC353="ICH","Not applicable",IF(OR('Paste Data Here - Export'!BC353="O",'Paste Data Here - Export'!BC353="MAC"),"Not achieved",""))))))</f>
        <v/>
      </c>
      <c r="N353" s="142" t="str">
        <f>IF(B353="","",IF(OR('Paste Data Here - Export'!GN353="PERS",'Paste Data Here - Export'!GN353="TELEM"),'Paste Data Here - Export'!GK353,IF('Paste Data Here - Export'!GO353="","Not seen in person",'Paste Data Here - Export'!GO353)))</f>
        <v/>
      </c>
      <c r="O353" s="125" t="str">
        <f t="shared" si="62"/>
        <v/>
      </c>
      <c r="P353" s="126" t="str">
        <f t="shared" si="63"/>
        <v/>
      </c>
      <c r="Q353" s="95" t="str">
        <f>IF('Paste Data Here - Export'!CR353=TRUE, "Not imaged",IF('Paste Data Here - Export'!AR353="Y","Inpatient stroke",IF('Paste Data Here - Export'!BA353="","",IF('Paste Data Here - Export'!CR353="TRUE","",1440*('Paste Data Here - Export'!CP353-'Paste Data Here - Export'!BA353)))))</f>
        <v/>
      </c>
      <c r="R353" s="95" t="str">
        <f>IF('Paste Data Here - Export'!CR353=TRUE,"Not imaged",IF(OR(C353="",'Paste Data Here - Export'!CP353=""),"",1440*('Paste Data Here - Export'!CP353-C353)))</f>
        <v/>
      </c>
      <c r="S353" s="93" t="str">
        <f>IF(R353&lt;60.5,"Yes",IF('Paste Data Here - Export'!C353="","","No"))</f>
        <v/>
      </c>
      <c r="T353" s="93" t="str">
        <f t="shared" si="55"/>
        <v/>
      </c>
      <c r="U353" s="94" t="str">
        <f>IF(OR(C353="",'Paste Data Here - Export'!DF353=""),"",1440*('Paste Data Here - Export'!DF353-C353))</f>
        <v/>
      </c>
      <c r="V353" s="96" t="str">
        <f t="shared" si="64"/>
        <v/>
      </c>
      <c r="W353" s="97" t="str">
        <f>IF(B353="","",IF('Paste Data Here - Export'!KI353=TRUE,"Yes",IF('Paste Data Here - Export'!L353="","No","Yes")))</f>
        <v/>
      </c>
      <c r="X353" s="98" t="str">
        <f>IF(E353="Yes","6 Month Transfer",IF(AND(W353="Yes",'Paste Data Here - Export'!KM353="D"),"No",IF('Patient level info'!W353="Yes","Yes","")))</f>
        <v/>
      </c>
      <c r="Y353" s="91" t="str">
        <f t="shared" si="56"/>
        <v/>
      </c>
      <c r="Z353" s="99" t="str">
        <f>IF('Paste Data Here - Export'!KQ353="","",IF('Paste Data Here - Export'!KO353="","",'Paste Data Here - Export'!KN353-'Paste Data Here - Export'!KQ353))</f>
        <v/>
      </c>
      <c r="AA353" s="91" t="str">
        <f>IF(AND(W353="Yes",'Paste Data Here - Export'!KM353="D",'Paste Data Here - Export'!KO353="Y"),'Paste Data Here - Export'!KN353+'Patient level info'!AA$3,IF(AND(W353="Yes",'Paste Data Here - Export'!KM353="D",Z353&lt;0),'Paste Data Here - Export'!KQ353,IF(AND(W353="Yes",'Paste Data Here - Export'!KM353="D"),'Paste Data Here - Export'!KN353,IF(X353="Yes",'Paste Data Here - Export'!KS353,""))))</f>
        <v/>
      </c>
      <c r="AB353" s="100" t="str">
        <f>IF(W353="No","",IF('Paste Data Here - Export'!HS353="","",IF('Paste Data Here - Export'!KO353="Y",'Patient level info'!AA353-'Paste Data Here - Export'!HS353,'Paste Data Here - Export'!KQ353-'Paste Data Here - Export'!HS353)))</f>
        <v/>
      </c>
      <c r="AC353" s="100" t="str">
        <f>IF(E353="Yes","",IF(BPT!C353="Record transferred to this team",AA353-C353-(1/6),""))</f>
        <v/>
      </c>
      <c r="AD353" s="100" t="str">
        <f t="shared" si="57"/>
        <v/>
      </c>
      <c r="AE353" s="100" t="str">
        <f t="shared" si="65"/>
        <v/>
      </c>
      <c r="AF353" s="101" t="str">
        <f>IF(AE353="","",IF(Y353="Died same day","Died same day as arrival",IF(AB353="","Did not stay on SU",IF('Paste Data Here - Export'!HR353="ICH","ICU/CCU/HDU",IF(AB353&gt;AE353,100,100*AB353/AE353)))))</f>
        <v/>
      </c>
      <c r="AG353" s="82" t="str">
        <f>IF(E353="Yes","6 Month Transfer",IF(W353="No","Not locked to discharge/transfer",IF(AF353="Did not stay on SU","Not achieved as did not stay on SU",IF('Patient level info'!A353="","",IF(AND(A353=B353,M353="Achieved",P353="Achieved",AF353&gt;=90,AF353&lt;&gt;"Died same day as arrival"),"Achieved",IF(AND(A353&lt;&gt;B353,AF353&gt;=90,M353="Achieved",P353="Achieved"),"Not directly admitted by this team, but achieved criteria at previous team, and achieved 90% of stay on SU whilst at this team",IF(AF353="ICU/CCU/HDU","Admitted to ICU/CCU/HDU",IF(AF353="Died same day as arrival",AF353,IF(AND(AF353&lt;90,M353="Not achieved",P353="Not achieved"),"Not achieved as not direct to SU within 4h, not seen by a consultant within 14h, and less than 90% of stay on SU",IF(AND(AF353&lt;90,M353="Not achieved",P353="Achieved"),"Not achieved as not direct to SU within 4h and less than 90% of stay on SU",IF(AND(AF353&lt;90,M353="Achieved",P353="Not achieved"),"Not achieved as not seen by a consultant within 14h and less than 90% of stay on SU",IF(AND(AF353&gt;=90,M353="Not achieved",P353="Not achieved"),"Not achieved as not direct to SU within 4h and not seen by a consultant within 14h",IF(AND(AF353&gt;=90,M353="Achieved",P353="Not achieved"),"Not achieved as not seen by a consultant within 14h",IF(AF353&lt;90,"Not achieved as less than 90% of stay on SU","Not achieved as not direct to SU within 4h"))))))))))))))</f>
        <v/>
      </c>
    </row>
    <row r="354" spans="1:33" ht="15" customHeight="1" x14ac:dyDescent="0.25">
      <c r="A354" s="89" t="str">
        <f>IF('Paste Data Here - Export'!A354="","",'Paste Data Here - Export'!A354)</f>
        <v/>
      </c>
      <c r="B354" s="90" t="str">
        <f>IF('Paste Data Here - Export'!B354="","",'Paste Data Here - Export'!B354)</f>
        <v/>
      </c>
      <c r="C354" s="91" t="str">
        <f>IF('Paste Data Here - Export'!AR354="Y",'Paste Data Here - Export'!AS354,IF('Paste Data Here - Export'!C354="","",'Paste Data Here - Export'!BA354))</f>
        <v/>
      </c>
      <c r="D354" s="103" t="str">
        <f>IF(B354="","",IF('Paste Data Here - Export'!A354 ='Paste Data Here - Export'!B354, "Yes", "No"))</f>
        <v/>
      </c>
      <c r="E354" s="103" t="str">
        <f>IF(A354="","",IF(AND('Paste Data Here - Export'!P354="",'Paste Data Here - Export'!Q354&lt;&gt;""),"Yes","No"))</f>
        <v/>
      </c>
      <c r="F354" s="104" t="str">
        <f>IF('Paste Data Here - Export'!A354='Paste Data Here - Export'!B354,C354,IF(W354="No","",IF(E354="Yes","6 Month Transfer",'Paste Data Here - Export'!HP354)))</f>
        <v/>
      </c>
      <c r="G354" s="92" t="str">
        <f>IF(B354="","",IF(OR('Paste Data Here - Export'!KB354="Y",'Paste Data Here - Export'!GE354="Y"),"Yes","No"))</f>
        <v/>
      </c>
      <c r="H354" s="93" t="str">
        <f t="shared" si="58"/>
        <v/>
      </c>
      <c r="I354" s="93" t="str">
        <f t="shared" si="59"/>
        <v/>
      </c>
      <c r="J354" s="93" t="str">
        <f t="shared" si="60"/>
        <v/>
      </c>
      <c r="K354" s="125" t="str">
        <f>IF(OR(C354="",'Paste Data Here - Export'!BD354=""),"",1440*('Paste Data Here - Export'!BD354-C354))</f>
        <v/>
      </c>
      <c r="L354" s="93" t="str">
        <f t="shared" si="61"/>
        <v/>
      </c>
      <c r="M354" s="93" t="str">
        <f>IF(AND(L354="Yes",'Paste Data Here - Export'!BC354="SU",'Paste Data Here - Export'!EJ354&lt;&gt;"Y"),"Achieved",IF('Paste Data Here - Export'!EJ354="Y","Not applicable",(IF(AND('Patient level info'!L354="No",'Paste Data Here - Export'!BC354="SU"),"Not achieved",IF('Paste Data Here - Export'!BC354="ICH","Not applicable",IF(OR('Paste Data Here - Export'!BC354="O",'Paste Data Here - Export'!BC354="MAC"),"Not achieved",""))))))</f>
        <v/>
      </c>
      <c r="N354" s="142" t="str">
        <f>IF(B354="","",IF(OR('Paste Data Here - Export'!GN354="PERS",'Paste Data Here - Export'!GN354="TELEM"),'Paste Data Here - Export'!GK354,IF('Paste Data Here - Export'!GO354="","Not seen in person",'Paste Data Here - Export'!GO354)))</f>
        <v/>
      </c>
      <c r="O354" s="125" t="str">
        <f t="shared" si="62"/>
        <v/>
      </c>
      <c r="P354" s="126" t="str">
        <f t="shared" si="63"/>
        <v/>
      </c>
      <c r="Q354" s="95" t="str">
        <f>IF('Paste Data Here - Export'!CR354=TRUE, "Not imaged",IF('Paste Data Here - Export'!AR354="Y","Inpatient stroke",IF('Paste Data Here - Export'!BA354="","",IF('Paste Data Here - Export'!CR354="TRUE","",1440*('Paste Data Here - Export'!CP354-'Paste Data Here - Export'!BA354)))))</f>
        <v/>
      </c>
      <c r="R354" s="95" t="str">
        <f>IF('Paste Data Here - Export'!CR354=TRUE,"Not imaged",IF(OR(C354="",'Paste Data Here - Export'!CP354=""),"",1440*('Paste Data Here - Export'!CP354-C354)))</f>
        <v/>
      </c>
      <c r="S354" s="93" t="str">
        <f>IF(R354&lt;60.5,"Yes",IF('Paste Data Here - Export'!C354="","","No"))</f>
        <v/>
      </c>
      <c r="T354" s="93" t="str">
        <f t="shared" si="55"/>
        <v/>
      </c>
      <c r="U354" s="94" t="str">
        <f>IF(OR(C354="",'Paste Data Here - Export'!DF354=""),"",1440*('Paste Data Here - Export'!DF354-C354))</f>
        <v/>
      </c>
      <c r="V354" s="96" t="str">
        <f t="shared" si="64"/>
        <v/>
      </c>
      <c r="W354" s="97" t="str">
        <f>IF(B354="","",IF('Paste Data Here - Export'!KI354=TRUE,"Yes",IF('Paste Data Here - Export'!L354="","No","Yes")))</f>
        <v/>
      </c>
      <c r="X354" s="98" t="str">
        <f>IF(E354="Yes","6 Month Transfer",IF(AND(W354="Yes",'Paste Data Here - Export'!KM354="D"),"No",IF('Patient level info'!W354="Yes","Yes","")))</f>
        <v/>
      </c>
      <c r="Y354" s="91" t="str">
        <f t="shared" si="56"/>
        <v/>
      </c>
      <c r="Z354" s="99" t="str">
        <f>IF('Paste Data Here - Export'!KQ354="","",IF('Paste Data Here - Export'!KO354="","",'Paste Data Here - Export'!KN354-'Paste Data Here - Export'!KQ354))</f>
        <v/>
      </c>
      <c r="AA354" s="91" t="str">
        <f>IF(AND(W354="Yes",'Paste Data Here - Export'!KM354="D",'Paste Data Here - Export'!KO354="Y"),'Paste Data Here - Export'!KN354+'Patient level info'!AA$3,IF(AND(W354="Yes",'Paste Data Here - Export'!KM354="D",Z354&lt;0),'Paste Data Here - Export'!KQ354,IF(AND(W354="Yes",'Paste Data Here - Export'!KM354="D"),'Paste Data Here - Export'!KN354,IF(X354="Yes",'Paste Data Here - Export'!KS354,""))))</f>
        <v/>
      </c>
      <c r="AB354" s="100" t="str">
        <f>IF(W354="No","",IF('Paste Data Here - Export'!HS354="","",IF('Paste Data Here - Export'!KO354="Y",'Patient level info'!AA354-'Paste Data Here - Export'!HS354,'Paste Data Here - Export'!KQ354-'Paste Data Here - Export'!HS354)))</f>
        <v/>
      </c>
      <c r="AC354" s="100" t="str">
        <f>IF(E354="Yes","",IF(BPT!C354="Record transferred to this team",AA354-C354-(1/6),""))</f>
        <v/>
      </c>
      <c r="AD354" s="100" t="str">
        <f t="shared" si="57"/>
        <v/>
      </c>
      <c r="AE354" s="100" t="str">
        <f t="shared" si="65"/>
        <v/>
      </c>
      <c r="AF354" s="101" t="str">
        <f>IF(AE354="","",IF(Y354="Died same day","Died same day as arrival",IF(AB354="","Did not stay on SU",IF('Paste Data Here - Export'!HR354="ICH","ICU/CCU/HDU",IF(AB354&gt;AE354,100,100*AB354/AE354)))))</f>
        <v/>
      </c>
      <c r="AG354" s="82" t="str">
        <f>IF(E354="Yes","6 Month Transfer",IF(W354="No","Not locked to discharge/transfer",IF(AF354="Did not stay on SU","Not achieved as did not stay on SU",IF('Patient level info'!A354="","",IF(AND(A354=B354,M354="Achieved",P354="Achieved",AF354&gt;=90,AF354&lt;&gt;"Died same day as arrival"),"Achieved",IF(AND(A354&lt;&gt;B354,AF354&gt;=90,M354="Achieved",P354="Achieved"),"Not directly admitted by this team, but achieved criteria at previous team, and achieved 90% of stay on SU whilst at this team",IF(AF354="ICU/CCU/HDU","Admitted to ICU/CCU/HDU",IF(AF354="Died same day as arrival",AF354,IF(AND(AF354&lt;90,M354="Not achieved",P354="Not achieved"),"Not achieved as not direct to SU within 4h, not seen by a consultant within 14h, and less than 90% of stay on SU",IF(AND(AF354&lt;90,M354="Not achieved",P354="Achieved"),"Not achieved as not direct to SU within 4h and less than 90% of stay on SU",IF(AND(AF354&lt;90,M354="Achieved",P354="Not achieved"),"Not achieved as not seen by a consultant within 14h and less than 90% of stay on SU",IF(AND(AF354&gt;=90,M354="Not achieved",P354="Not achieved"),"Not achieved as not direct to SU within 4h and not seen by a consultant within 14h",IF(AND(AF354&gt;=90,M354="Achieved",P354="Not achieved"),"Not achieved as not seen by a consultant within 14h",IF(AF354&lt;90,"Not achieved as less than 90% of stay on SU","Not achieved as not direct to SU within 4h"))))))))))))))</f>
        <v/>
      </c>
    </row>
    <row r="355" spans="1:33" ht="15" customHeight="1" x14ac:dyDescent="0.25">
      <c r="A355" s="89" t="str">
        <f>IF('Paste Data Here - Export'!A355="","",'Paste Data Here - Export'!A355)</f>
        <v/>
      </c>
      <c r="B355" s="90" t="str">
        <f>IF('Paste Data Here - Export'!B355="","",'Paste Data Here - Export'!B355)</f>
        <v/>
      </c>
      <c r="C355" s="91" t="str">
        <f>IF('Paste Data Here - Export'!AR355="Y",'Paste Data Here - Export'!AS355,IF('Paste Data Here - Export'!C355="","",'Paste Data Here - Export'!BA355))</f>
        <v/>
      </c>
      <c r="D355" s="103" t="str">
        <f>IF(B355="","",IF('Paste Data Here - Export'!A355 ='Paste Data Here - Export'!B355, "Yes", "No"))</f>
        <v/>
      </c>
      <c r="E355" s="103" t="str">
        <f>IF(A355="","",IF(AND('Paste Data Here - Export'!P355="",'Paste Data Here - Export'!Q355&lt;&gt;""),"Yes","No"))</f>
        <v/>
      </c>
      <c r="F355" s="104" t="str">
        <f>IF('Paste Data Here - Export'!A355='Paste Data Here - Export'!B355,C355,IF(W355="No","",IF(E355="Yes","6 Month Transfer",'Paste Data Here - Export'!HP355)))</f>
        <v/>
      </c>
      <c r="G355" s="92" t="str">
        <f>IF(B355="","",IF(OR('Paste Data Here - Export'!KB355="Y",'Paste Data Here - Export'!GE355="Y"),"Yes","No"))</f>
        <v/>
      </c>
      <c r="H355" s="93" t="str">
        <f t="shared" si="58"/>
        <v/>
      </c>
      <c r="I355" s="93" t="str">
        <f t="shared" si="59"/>
        <v/>
      </c>
      <c r="J355" s="93" t="str">
        <f t="shared" si="60"/>
        <v/>
      </c>
      <c r="K355" s="125" t="str">
        <f>IF(OR(C355="",'Paste Data Here - Export'!BD355=""),"",1440*('Paste Data Here - Export'!BD355-C355))</f>
        <v/>
      </c>
      <c r="L355" s="93" t="str">
        <f t="shared" si="61"/>
        <v/>
      </c>
      <c r="M355" s="93" t="str">
        <f>IF(AND(L355="Yes",'Paste Data Here - Export'!BC355="SU",'Paste Data Here - Export'!EJ355&lt;&gt;"Y"),"Achieved",IF('Paste Data Here - Export'!EJ355="Y","Not applicable",(IF(AND('Patient level info'!L355="No",'Paste Data Here - Export'!BC355="SU"),"Not achieved",IF('Paste Data Here - Export'!BC355="ICH","Not applicable",IF(OR('Paste Data Here - Export'!BC355="O",'Paste Data Here - Export'!BC355="MAC"),"Not achieved",""))))))</f>
        <v/>
      </c>
      <c r="N355" s="142" t="str">
        <f>IF(B355="","",IF(OR('Paste Data Here - Export'!GN355="PERS",'Paste Data Here - Export'!GN355="TELEM"),'Paste Data Here - Export'!GK355,IF('Paste Data Here - Export'!GO355="","Not seen in person",'Paste Data Here - Export'!GO355)))</f>
        <v/>
      </c>
      <c r="O355" s="125" t="str">
        <f t="shared" si="62"/>
        <v/>
      </c>
      <c r="P355" s="126" t="str">
        <f t="shared" si="63"/>
        <v/>
      </c>
      <c r="Q355" s="95" t="str">
        <f>IF('Paste Data Here - Export'!CR355=TRUE, "Not imaged",IF('Paste Data Here - Export'!AR355="Y","Inpatient stroke",IF('Paste Data Here - Export'!BA355="","",IF('Paste Data Here - Export'!CR355="TRUE","",1440*('Paste Data Here - Export'!CP355-'Paste Data Here - Export'!BA355)))))</f>
        <v/>
      </c>
      <c r="R355" s="95" t="str">
        <f>IF('Paste Data Here - Export'!CR355=TRUE,"Not imaged",IF(OR(C355="",'Paste Data Here - Export'!CP355=""),"",1440*('Paste Data Here - Export'!CP355-C355)))</f>
        <v/>
      </c>
      <c r="S355" s="93" t="str">
        <f>IF(R355&lt;60.5,"Yes",IF('Paste Data Here - Export'!C355="","","No"))</f>
        <v/>
      </c>
      <c r="T355" s="93" t="str">
        <f t="shared" si="55"/>
        <v/>
      </c>
      <c r="U355" s="94" t="str">
        <f>IF(OR(C355="",'Paste Data Here - Export'!DF355=""),"",1440*('Paste Data Here - Export'!DF355-C355))</f>
        <v/>
      </c>
      <c r="V355" s="96" t="str">
        <f t="shared" si="64"/>
        <v/>
      </c>
      <c r="W355" s="97" t="str">
        <f>IF(B355="","",IF('Paste Data Here - Export'!KI355=TRUE,"Yes",IF('Paste Data Here - Export'!L355="","No","Yes")))</f>
        <v/>
      </c>
      <c r="X355" s="98" t="str">
        <f>IF(E355="Yes","6 Month Transfer",IF(AND(W355="Yes",'Paste Data Here - Export'!KM355="D"),"No",IF('Patient level info'!W355="Yes","Yes","")))</f>
        <v/>
      </c>
      <c r="Y355" s="91" t="str">
        <f t="shared" si="56"/>
        <v/>
      </c>
      <c r="Z355" s="99" t="str">
        <f>IF('Paste Data Here - Export'!KQ355="","",IF('Paste Data Here - Export'!KO355="","",'Paste Data Here - Export'!KN355-'Paste Data Here - Export'!KQ355))</f>
        <v/>
      </c>
      <c r="AA355" s="91" t="str">
        <f>IF(AND(W355="Yes",'Paste Data Here - Export'!KM355="D",'Paste Data Here - Export'!KO355="Y"),'Paste Data Here - Export'!KN355+'Patient level info'!AA$3,IF(AND(W355="Yes",'Paste Data Here - Export'!KM355="D",Z355&lt;0),'Paste Data Here - Export'!KQ355,IF(AND(W355="Yes",'Paste Data Here - Export'!KM355="D"),'Paste Data Here - Export'!KN355,IF(X355="Yes",'Paste Data Here - Export'!KS355,""))))</f>
        <v/>
      </c>
      <c r="AB355" s="100" t="str">
        <f>IF(W355="No","",IF('Paste Data Here - Export'!HS355="","",IF('Paste Data Here - Export'!KO355="Y",'Patient level info'!AA355-'Paste Data Here - Export'!HS355,'Paste Data Here - Export'!KQ355-'Paste Data Here - Export'!HS355)))</f>
        <v/>
      </c>
      <c r="AC355" s="100" t="str">
        <f>IF(E355="Yes","",IF(BPT!C355="Record transferred to this team",AA355-C355-(1/6),""))</f>
        <v/>
      </c>
      <c r="AD355" s="100" t="str">
        <f t="shared" si="57"/>
        <v/>
      </c>
      <c r="AE355" s="100" t="str">
        <f t="shared" si="65"/>
        <v/>
      </c>
      <c r="AF355" s="101" t="str">
        <f>IF(AE355="","",IF(Y355="Died same day","Died same day as arrival",IF(AB355="","Did not stay on SU",IF('Paste Data Here - Export'!HR355="ICH","ICU/CCU/HDU",IF(AB355&gt;AE355,100,100*AB355/AE355)))))</f>
        <v/>
      </c>
      <c r="AG355" s="82" t="str">
        <f>IF(E355="Yes","6 Month Transfer",IF(W355="No","Not locked to discharge/transfer",IF(AF355="Did not stay on SU","Not achieved as did not stay on SU",IF('Patient level info'!A355="","",IF(AND(A355=B355,M355="Achieved",P355="Achieved",AF355&gt;=90,AF355&lt;&gt;"Died same day as arrival"),"Achieved",IF(AND(A355&lt;&gt;B355,AF355&gt;=90,M355="Achieved",P355="Achieved"),"Not directly admitted by this team, but achieved criteria at previous team, and achieved 90% of stay on SU whilst at this team",IF(AF355="ICU/CCU/HDU","Admitted to ICU/CCU/HDU",IF(AF355="Died same day as arrival",AF355,IF(AND(AF355&lt;90,M355="Not achieved",P355="Not achieved"),"Not achieved as not direct to SU within 4h, not seen by a consultant within 14h, and less than 90% of stay on SU",IF(AND(AF355&lt;90,M355="Not achieved",P355="Achieved"),"Not achieved as not direct to SU within 4h and less than 90% of stay on SU",IF(AND(AF355&lt;90,M355="Achieved",P355="Not achieved"),"Not achieved as not seen by a consultant within 14h and less than 90% of stay on SU",IF(AND(AF355&gt;=90,M355="Not achieved",P355="Not achieved"),"Not achieved as not direct to SU within 4h and not seen by a consultant within 14h",IF(AND(AF355&gt;=90,M355="Achieved",P355="Not achieved"),"Not achieved as not seen by a consultant within 14h",IF(AF355&lt;90,"Not achieved as less than 90% of stay on SU","Not achieved as not direct to SU within 4h"))))))))))))))</f>
        <v/>
      </c>
    </row>
    <row r="356" spans="1:33" ht="15" customHeight="1" x14ac:dyDescent="0.25">
      <c r="A356" s="89" t="str">
        <f>IF('Paste Data Here - Export'!A356="","",'Paste Data Here - Export'!A356)</f>
        <v/>
      </c>
      <c r="B356" s="90" t="str">
        <f>IF('Paste Data Here - Export'!B356="","",'Paste Data Here - Export'!B356)</f>
        <v/>
      </c>
      <c r="C356" s="91" t="str">
        <f>IF('Paste Data Here - Export'!AR356="Y",'Paste Data Here - Export'!AS356,IF('Paste Data Here - Export'!C356="","",'Paste Data Here - Export'!BA356))</f>
        <v/>
      </c>
      <c r="D356" s="103" t="str">
        <f>IF(B356="","",IF('Paste Data Here - Export'!A356 ='Paste Data Here - Export'!B356, "Yes", "No"))</f>
        <v/>
      </c>
      <c r="E356" s="103" t="str">
        <f>IF(A356="","",IF(AND('Paste Data Here - Export'!P356="",'Paste Data Here - Export'!Q356&lt;&gt;""),"Yes","No"))</f>
        <v/>
      </c>
      <c r="F356" s="104" t="str">
        <f>IF('Paste Data Here - Export'!A356='Paste Data Here - Export'!B356,C356,IF(W356="No","",IF(E356="Yes","6 Month Transfer",'Paste Data Here - Export'!HP356)))</f>
        <v/>
      </c>
      <c r="G356" s="92" t="str">
        <f>IF(B356="","",IF(OR('Paste Data Here - Export'!KB356="Y",'Paste Data Here - Export'!GE356="Y"),"Yes","No"))</f>
        <v/>
      </c>
      <c r="H356" s="93" t="str">
        <f t="shared" si="58"/>
        <v/>
      </c>
      <c r="I356" s="93" t="str">
        <f t="shared" si="59"/>
        <v/>
      </c>
      <c r="J356" s="93" t="str">
        <f t="shared" si="60"/>
        <v/>
      </c>
      <c r="K356" s="125" t="str">
        <f>IF(OR(C356="",'Paste Data Here - Export'!BD356=""),"",1440*('Paste Data Here - Export'!BD356-C356))</f>
        <v/>
      </c>
      <c r="L356" s="93" t="str">
        <f t="shared" si="61"/>
        <v/>
      </c>
      <c r="M356" s="93" t="str">
        <f>IF(AND(L356="Yes",'Paste Data Here - Export'!BC356="SU",'Paste Data Here - Export'!EJ356&lt;&gt;"Y"),"Achieved",IF('Paste Data Here - Export'!EJ356="Y","Not applicable",(IF(AND('Patient level info'!L356="No",'Paste Data Here - Export'!BC356="SU"),"Not achieved",IF('Paste Data Here - Export'!BC356="ICH","Not applicable",IF(OR('Paste Data Here - Export'!BC356="O",'Paste Data Here - Export'!BC356="MAC"),"Not achieved",""))))))</f>
        <v/>
      </c>
      <c r="N356" s="142" t="str">
        <f>IF(B356="","",IF(OR('Paste Data Here - Export'!GN356="PERS",'Paste Data Here - Export'!GN356="TELEM"),'Paste Data Here - Export'!GK356,IF('Paste Data Here - Export'!GO356="","Not seen in person",'Paste Data Here - Export'!GO356)))</f>
        <v/>
      </c>
      <c r="O356" s="125" t="str">
        <f t="shared" si="62"/>
        <v/>
      </c>
      <c r="P356" s="126" t="str">
        <f t="shared" si="63"/>
        <v/>
      </c>
      <c r="Q356" s="95" t="str">
        <f>IF('Paste Data Here - Export'!CR356=TRUE, "Not imaged",IF('Paste Data Here - Export'!AR356="Y","Inpatient stroke",IF('Paste Data Here - Export'!BA356="","",IF('Paste Data Here - Export'!CR356="TRUE","",1440*('Paste Data Here - Export'!CP356-'Paste Data Here - Export'!BA356)))))</f>
        <v/>
      </c>
      <c r="R356" s="95" t="str">
        <f>IF('Paste Data Here - Export'!CR356=TRUE,"Not imaged",IF(OR(C356="",'Paste Data Here - Export'!CP356=""),"",1440*('Paste Data Here - Export'!CP356-C356)))</f>
        <v/>
      </c>
      <c r="S356" s="93" t="str">
        <f>IF(R356&lt;60.5,"Yes",IF('Paste Data Here - Export'!C356="","","No"))</f>
        <v/>
      </c>
      <c r="T356" s="93" t="str">
        <f t="shared" si="55"/>
        <v/>
      </c>
      <c r="U356" s="94" t="str">
        <f>IF(OR(C356="",'Paste Data Here - Export'!DF356=""),"",1440*('Paste Data Here - Export'!DF356-C356))</f>
        <v/>
      </c>
      <c r="V356" s="96" t="str">
        <f t="shared" si="64"/>
        <v/>
      </c>
      <c r="W356" s="97" t="str">
        <f>IF(B356="","",IF('Paste Data Here - Export'!KI356=TRUE,"Yes",IF('Paste Data Here - Export'!L356="","No","Yes")))</f>
        <v/>
      </c>
      <c r="X356" s="98" t="str">
        <f>IF(E356="Yes","6 Month Transfer",IF(AND(W356="Yes",'Paste Data Here - Export'!KM356="D"),"No",IF('Patient level info'!W356="Yes","Yes","")))</f>
        <v/>
      </c>
      <c r="Y356" s="91" t="str">
        <f t="shared" si="56"/>
        <v/>
      </c>
      <c r="Z356" s="99" t="str">
        <f>IF('Paste Data Here - Export'!KQ356="","",IF('Paste Data Here - Export'!KO356="","",'Paste Data Here - Export'!KN356-'Paste Data Here - Export'!KQ356))</f>
        <v/>
      </c>
      <c r="AA356" s="91" t="str">
        <f>IF(AND(W356="Yes",'Paste Data Here - Export'!KM356="D",'Paste Data Here - Export'!KO356="Y"),'Paste Data Here - Export'!KN356+'Patient level info'!AA$3,IF(AND(W356="Yes",'Paste Data Here - Export'!KM356="D",Z356&lt;0),'Paste Data Here - Export'!KQ356,IF(AND(W356="Yes",'Paste Data Here - Export'!KM356="D"),'Paste Data Here - Export'!KN356,IF(X356="Yes",'Paste Data Here - Export'!KS356,""))))</f>
        <v/>
      </c>
      <c r="AB356" s="100" t="str">
        <f>IF(W356="No","",IF('Paste Data Here - Export'!HS356="","",IF('Paste Data Here - Export'!KO356="Y",'Patient level info'!AA356-'Paste Data Here - Export'!HS356,'Paste Data Here - Export'!KQ356-'Paste Data Here - Export'!HS356)))</f>
        <v/>
      </c>
      <c r="AC356" s="100" t="str">
        <f>IF(E356="Yes","",IF(BPT!C356="Record transferred to this team",AA356-C356-(1/6),""))</f>
        <v/>
      </c>
      <c r="AD356" s="100" t="str">
        <f t="shared" si="57"/>
        <v/>
      </c>
      <c r="AE356" s="100" t="str">
        <f t="shared" si="65"/>
        <v/>
      </c>
      <c r="AF356" s="101" t="str">
        <f>IF(AE356="","",IF(Y356="Died same day","Died same day as arrival",IF(AB356="","Did not stay on SU",IF('Paste Data Here - Export'!HR356="ICH","ICU/CCU/HDU",IF(AB356&gt;AE356,100,100*AB356/AE356)))))</f>
        <v/>
      </c>
      <c r="AG356" s="82" t="str">
        <f>IF(E356="Yes","6 Month Transfer",IF(W356="No","Not locked to discharge/transfer",IF(AF356="Did not stay on SU","Not achieved as did not stay on SU",IF('Patient level info'!A356="","",IF(AND(A356=B356,M356="Achieved",P356="Achieved",AF356&gt;=90,AF356&lt;&gt;"Died same day as arrival"),"Achieved",IF(AND(A356&lt;&gt;B356,AF356&gt;=90,M356="Achieved",P356="Achieved"),"Not directly admitted by this team, but achieved criteria at previous team, and achieved 90% of stay on SU whilst at this team",IF(AF356="ICU/CCU/HDU","Admitted to ICU/CCU/HDU",IF(AF356="Died same day as arrival",AF356,IF(AND(AF356&lt;90,M356="Not achieved",P356="Not achieved"),"Not achieved as not direct to SU within 4h, not seen by a consultant within 14h, and less than 90% of stay on SU",IF(AND(AF356&lt;90,M356="Not achieved",P356="Achieved"),"Not achieved as not direct to SU within 4h and less than 90% of stay on SU",IF(AND(AF356&lt;90,M356="Achieved",P356="Not achieved"),"Not achieved as not seen by a consultant within 14h and less than 90% of stay on SU",IF(AND(AF356&gt;=90,M356="Not achieved",P356="Not achieved"),"Not achieved as not direct to SU within 4h and not seen by a consultant within 14h",IF(AND(AF356&gt;=90,M356="Achieved",P356="Not achieved"),"Not achieved as not seen by a consultant within 14h",IF(AF356&lt;90,"Not achieved as less than 90% of stay on SU","Not achieved as not direct to SU within 4h"))))))))))))))</f>
        <v/>
      </c>
    </row>
    <row r="357" spans="1:33" ht="15" customHeight="1" x14ac:dyDescent="0.25">
      <c r="A357" s="89" t="str">
        <f>IF('Paste Data Here - Export'!A357="","",'Paste Data Here - Export'!A357)</f>
        <v/>
      </c>
      <c r="B357" s="90" t="str">
        <f>IF('Paste Data Here - Export'!B357="","",'Paste Data Here - Export'!B357)</f>
        <v/>
      </c>
      <c r="C357" s="91" t="str">
        <f>IF('Paste Data Here - Export'!AR357="Y",'Paste Data Here - Export'!AS357,IF('Paste Data Here - Export'!C357="","",'Paste Data Here - Export'!BA357))</f>
        <v/>
      </c>
      <c r="D357" s="103" t="str">
        <f>IF(B357="","",IF('Paste Data Here - Export'!A357 ='Paste Data Here - Export'!B357, "Yes", "No"))</f>
        <v/>
      </c>
      <c r="E357" s="103" t="str">
        <f>IF(A357="","",IF(AND('Paste Data Here - Export'!P357="",'Paste Data Here - Export'!Q357&lt;&gt;""),"Yes","No"))</f>
        <v/>
      </c>
      <c r="F357" s="104" t="str">
        <f>IF('Paste Data Here - Export'!A357='Paste Data Here - Export'!B357,C357,IF(W357="No","",IF(E357="Yes","6 Month Transfer",'Paste Data Here - Export'!HP357)))</f>
        <v/>
      </c>
      <c r="G357" s="92" t="str">
        <f>IF(B357="","",IF(OR('Paste Data Here - Export'!KB357="Y",'Paste Data Here - Export'!GE357="Y"),"Yes","No"))</f>
        <v/>
      </c>
      <c r="H357" s="93" t="str">
        <f t="shared" si="58"/>
        <v/>
      </c>
      <c r="I357" s="93" t="str">
        <f t="shared" si="59"/>
        <v/>
      </c>
      <c r="J357" s="93" t="str">
        <f t="shared" si="60"/>
        <v/>
      </c>
      <c r="K357" s="125" t="str">
        <f>IF(OR(C357="",'Paste Data Here - Export'!BD357=""),"",1440*('Paste Data Here - Export'!BD357-C357))</f>
        <v/>
      </c>
      <c r="L357" s="93" t="str">
        <f t="shared" si="61"/>
        <v/>
      </c>
      <c r="M357" s="93" t="str">
        <f>IF(AND(L357="Yes",'Paste Data Here - Export'!BC357="SU",'Paste Data Here - Export'!EJ357&lt;&gt;"Y"),"Achieved",IF('Paste Data Here - Export'!EJ357="Y","Not applicable",(IF(AND('Patient level info'!L357="No",'Paste Data Here - Export'!BC357="SU"),"Not achieved",IF('Paste Data Here - Export'!BC357="ICH","Not applicable",IF(OR('Paste Data Here - Export'!BC357="O",'Paste Data Here - Export'!BC357="MAC"),"Not achieved",""))))))</f>
        <v/>
      </c>
      <c r="N357" s="142" t="str">
        <f>IF(B357="","",IF(OR('Paste Data Here - Export'!GN357="PERS",'Paste Data Here - Export'!GN357="TELEM"),'Paste Data Here - Export'!GK357,IF('Paste Data Here - Export'!GO357="","Not seen in person",'Paste Data Here - Export'!GO357)))</f>
        <v/>
      </c>
      <c r="O357" s="125" t="str">
        <f t="shared" si="62"/>
        <v/>
      </c>
      <c r="P357" s="126" t="str">
        <f t="shared" si="63"/>
        <v/>
      </c>
      <c r="Q357" s="95" t="str">
        <f>IF('Paste Data Here - Export'!CR357=TRUE, "Not imaged",IF('Paste Data Here - Export'!AR357="Y","Inpatient stroke",IF('Paste Data Here - Export'!BA357="","",IF('Paste Data Here - Export'!CR357="TRUE","",1440*('Paste Data Here - Export'!CP357-'Paste Data Here - Export'!BA357)))))</f>
        <v/>
      </c>
      <c r="R357" s="95" t="str">
        <f>IF('Paste Data Here - Export'!CR357=TRUE,"Not imaged",IF(OR(C357="",'Paste Data Here - Export'!CP357=""),"",1440*('Paste Data Here - Export'!CP357-C357)))</f>
        <v/>
      </c>
      <c r="S357" s="93" t="str">
        <f>IF(R357&lt;60.5,"Yes",IF('Paste Data Here - Export'!C357="","","No"))</f>
        <v/>
      </c>
      <c r="T357" s="93" t="str">
        <f t="shared" si="55"/>
        <v/>
      </c>
      <c r="U357" s="94" t="str">
        <f>IF(OR(C357="",'Paste Data Here - Export'!DF357=""),"",1440*('Paste Data Here - Export'!DF357-C357))</f>
        <v/>
      </c>
      <c r="V357" s="96" t="str">
        <f t="shared" si="64"/>
        <v/>
      </c>
      <c r="W357" s="97" t="str">
        <f>IF(B357="","",IF('Paste Data Here - Export'!KI357=TRUE,"Yes",IF('Paste Data Here - Export'!L357="","No","Yes")))</f>
        <v/>
      </c>
      <c r="X357" s="98" t="str">
        <f>IF(E357="Yes","6 Month Transfer",IF(AND(W357="Yes",'Paste Data Here - Export'!KM357="D"),"No",IF('Patient level info'!W357="Yes","Yes","")))</f>
        <v/>
      </c>
      <c r="Y357" s="91" t="str">
        <f t="shared" si="56"/>
        <v/>
      </c>
      <c r="Z357" s="99" t="str">
        <f>IF('Paste Data Here - Export'!KQ357="","",IF('Paste Data Here - Export'!KO357="","",'Paste Data Here - Export'!KN357-'Paste Data Here - Export'!KQ357))</f>
        <v/>
      </c>
      <c r="AA357" s="91" t="str">
        <f>IF(AND(W357="Yes",'Paste Data Here - Export'!KM357="D",'Paste Data Here - Export'!KO357="Y"),'Paste Data Here - Export'!KN357+'Patient level info'!AA$3,IF(AND(W357="Yes",'Paste Data Here - Export'!KM357="D",Z357&lt;0),'Paste Data Here - Export'!KQ357,IF(AND(W357="Yes",'Paste Data Here - Export'!KM357="D"),'Paste Data Here - Export'!KN357,IF(X357="Yes",'Paste Data Here - Export'!KS357,""))))</f>
        <v/>
      </c>
      <c r="AB357" s="100" t="str">
        <f>IF(W357="No","",IF('Paste Data Here - Export'!HS357="","",IF('Paste Data Here - Export'!KO357="Y",'Patient level info'!AA357-'Paste Data Here - Export'!HS357,'Paste Data Here - Export'!KQ357-'Paste Data Here - Export'!HS357)))</f>
        <v/>
      </c>
      <c r="AC357" s="100" t="str">
        <f>IF(E357="Yes","",IF(BPT!C357="Record transferred to this team",AA357-C357-(1/6),""))</f>
        <v/>
      </c>
      <c r="AD357" s="100" t="str">
        <f t="shared" si="57"/>
        <v/>
      </c>
      <c r="AE357" s="100" t="str">
        <f t="shared" si="65"/>
        <v/>
      </c>
      <c r="AF357" s="101" t="str">
        <f>IF(AE357="","",IF(Y357="Died same day","Died same day as arrival",IF(AB357="","Did not stay on SU",IF('Paste Data Here - Export'!HR357="ICH","ICU/CCU/HDU",IF(AB357&gt;AE357,100,100*AB357/AE357)))))</f>
        <v/>
      </c>
      <c r="AG357" s="82" t="str">
        <f>IF(E357="Yes","6 Month Transfer",IF(W357="No","Not locked to discharge/transfer",IF(AF357="Did not stay on SU","Not achieved as did not stay on SU",IF('Patient level info'!A357="","",IF(AND(A357=B357,M357="Achieved",P357="Achieved",AF357&gt;=90,AF357&lt;&gt;"Died same day as arrival"),"Achieved",IF(AND(A357&lt;&gt;B357,AF357&gt;=90,M357="Achieved",P357="Achieved"),"Not directly admitted by this team, but achieved criteria at previous team, and achieved 90% of stay on SU whilst at this team",IF(AF357="ICU/CCU/HDU","Admitted to ICU/CCU/HDU",IF(AF357="Died same day as arrival",AF357,IF(AND(AF357&lt;90,M357="Not achieved",P357="Not achieved"),"Not achieved as not direct to SU within 4h, not seen by a consultant within 14h, and less than 90% of stay on SU",IF(AND(AF357&lt;90,M357="Not achieved",P357="Achieved"),"Not achieved as not direct to SU within 4h and less than 90% of stay on SU",IF(AND(AF357&lt;90,M357="Achieved",P357="Not achieved"),"Not achieved as not seen by a consultant within 14h and less than 90% of stay on SU",IF(AND(AF357&gt;=90,M357="Not achieved",P357="Not achieved"),"Not achieved as not direct to SU within 4h and not seen by a consultant within 14h",IF(AND(AF357&gt;=90,M357="Achieved",P357="Not achieved"),"Not achieved as not seen by a consultant within 14h",IF(AF357&lt;90,"Not achieved as less than 90% of stay on SU","Not achieved as not direct to SU within 4h"))))))))))))))</f>
        <v/>
      </c>
    </row>
    <row r="358" spans="1:33" ht="15" customHeight="1" x14ac:dyDescent="0.25">
      <c r="A358" s="89" t="str">
        <f>IF('Paste Data Here - Export'!A358="","",'Paste Data Here - Export'!A358)</f>
        <v/>
      </c>
      <c r="B358" s="90" t="str">
        <f>IF('Paste Data Here - Export'!B358="","",'Paste Data Here - Export'!B358)</f>
        <v/>
      </c>
      <c r="C358" s="91" t="str">
        <f>IF('Paste Data Here - Export'!AR358="Y",'Paste Data Here - Export'!AS358,IF('Paste Data Here - Export'!C358="","",'Paste Data Here - Export'!BA358))</f>
        <v/>
      </c>
      <c r="D358" s="103" t="str">
        <f>IF(B358="","",IF('Paste Data Here - Export'!A358 ='Paste Data Here - Export'!B358, "Yes", "No"))</f>
        <v/>
      </c>
      <c r="E358" s="103" t="str">
        <f>IF(A358="","",IF(AND('Paste Data Here - Export'!P358="",'Paste Data Here - Export'!Q358&lt;&gt;""),"Yes","No"))</f>
        <v/>
      </c>
      <c r="F358" s="104" t="str">
        <f>IF('Paste Data Here - Export'!A358='Paste Data Here - Export'!B358,C358,IF(W358="No","",IF(E358="Yes","6 Month Transfer",'Paste Data Here - Export'!HP358)))</f>
        <v/>
      </c>
      <c r="G358" s="92" t="str">
        <f>IF(B358="","",IF(OR('Paste Data Here - Export'!KB358="Y",'Paste Data Here - Export'!GE358="Y"),"Yes","No"))</f>
        <v/>
      </c>
      <c r="H358" s="93" t="str">
        <f t="shared" si="58"/>
        <v/>
      </c>
      <c r="I358" s="93" t="str">
        <f t="shared" si="59"/>
        <v/>
      </c>
      <c r="J358" s="93" t="str">
        <f t="shared" si="60"/>
        <v/>
      </c>
      <c r="K358" s="125" t="str">
        <f>IF(OR(C358="",'Paste Data Here - Export'!BD358=""),"",1440*('Paste Data Here - Export'!BD358-C358))</f>
        <v/>
      </c>
      <c r="L358" s="93" t="str">
        <f t="shared" si="61"/>
        <v/>
      </c>
      <c r="M358" s="93" t="str">
        <f>IF(AND(L358="Yes",'Paste Data Here - Export'!BC358="SU",'Paste Data Here - Export'!EJ358&lt;&gt;"Y"),"Achieved",IF('Paste Data Here - Export'!EJ358="Y","Not applicable",(IF(AND('Patient level info'!L358="No",'Paste Data Here - Export'!BC358="SU"),"Not achieved",IF('Paste Data Here - Export'!BC358="ICH","Not applicable",IF(OR('Paste Data Here - Export'!BC358="O",'Paste Data Here - Export'!BC358="MAC"),"Not achieved",""))))))</f>
        <v/>
      </c>
      <c r="N358" s="142" t="str">
        <f>IF(B358="","",IF(OR('Paste Data Here - Export'!GN358="PERS",'Paste Data Here - Export'!GN358="TELEM"),'Paste Data Here - Export'!GK358,IF('Paste Data Here - Export'!GO358="","Not seen in person",'Paste Data Here - Export'!GO358)))</f>
        <v/>
      </c>
      <c r="O358" s="125" t="str">
        <f t="shared" si="62"/>
        <v/>
      </c>
      <c r="P358" s="126" t="str">
        <f t="shared" si="63"/>
        <v/>
      </c>
      <c r="Q358" s="95" t="str">
        <f>IF('Paste Data Here - Export'!CR358=TRUE, "Not imaged",IF('Paste Data Here - Export'!AR358="Y","Inpatient stroke",IF('Paste Data Here - Export'!BA358="","",IF('Paste Data Here - Export'!CR358="TRUE","",1440*('Paste Data Here - Export'!CP358-'Paste Data Here - Export'!BA358)))))</f>
        <v/>
      </c>
      <c r="R358" s="95" t="str">
        <f>IF('Paste Data Here - Export'!CR358=TRUE,"Not imaged",IF(OR(C358="",'Paste Data Here - Export'!CP358=""),"",1440*('Paste Data Here - Export'!CP358-C358)))</f>
        <v/>
      </c>
      <c r="S358" s="93" t="str">
        <f>IF(R358&lt;60.5,"Yes",IF('Paste Data Here - Export'!C358="","","No"))</f>
        <v/>
      </c>
      <c r="T358" s="93" t="str">
        <f t="shared" si="55"/>
        <v/>
      </c>
      <c r="U358" s="94" t="str">
        <f>IF(OR(C358="",'Paste Data Here - Export'!DF358=""),"",1440*('Paste Data Here - Export'!DF358-C358))</f>
        <v/>
      </c>
      <c r="V358" s="96" t="str">
        <f t="shared" si="64"/>
        <v/>
      </c>
      <c r="W358" s="97" t="str">
        <f>IF(B358="","",IF('Paste Data Here - Export'!KI358=TRUE,"Yes",IF('Paste Data Here - Export'!L358="","No","Yes")))</f>
        <v/>
      </c>
      <c r="X358" s="98" t="str">
        <f>IF(E358="Yes","6 Month Transfer",IF(AND(W358="Yes",'Paste Data Here - Export'!KM358="D"),"No",IF('Patient level info'!W358="Yes","Yes","")))</f>
        <v/>
      </c>
      <c r="Y358" s="91" t="str">
        <f t="shared" si="56"/>
        <v/>
      </c>
      <c r="Z358" s="99" t="str">
        <f>IF('Paste Data Here - Export'!KQ358="","",IF('Paste Data Here - Export'!KO358="","",'Paste Data Here - Export'!KN358-'Paste Data Here - Export'!KQ358))</f>
        <v/>
      </c>
      <c r="AA358" s="91" t="str">
        <f>IF(AND(W358="Yes",'Paste Data Here - Export'!KM358="D",'Paste Data Here - Export'!KO358="Y"),'Paste Data Here - Export'!KN358+'Patient level info'!AA$3,IF(AND(W358="Yes",'Paste Data Here - Export'!KM358="D",Z358&lt;0),'Paste Data Here - Export'!KQ358,IF(AND(W358="Yes",'Paste Data Here - Export'!KM358="D"),'Paste Data Here - Export'!KN358,IF(X358="Yes",'Paste Data Here - Export'!KS358,""))))</f>
        <v/>
      </c>
      <c r="AB358" s="100" t="str">
        <f>IF(W358="No","",IF('Paste Data Here - Export'!HS358="","",IF('Paste Data Here - Export'!KO358="Y",'Patient level info'!AA358-'Paste Data Here - Export'!HS358,'Paste Data Here - Export'!KQ358-'Paste Data Here - Export'!HS358)))</f>
        <v/>
      </c>
      <c r="AC358" s="100" t="str">
        <f>IF(E358="Yes","",IF(BPT!C358="Record transferred to this team",AA358-C358-(1/6),""))</f>
        <v/>
      </c>
      <c r="AD358" s="100" t="str">
        <f t="shared" si="57"/>
        <v/>
      </c>
      <c r="AE358" s="100" t="str">
        <f t="shared" si="65"/>
        <v/>
      </c>
      <c r="AF358" s="101" t="str">
        <f>IF(AE358="","",IF(Y358="Died same day","Died same day as arrival",IF(AB358="","Did not stay on SU",IF('Paste Data Here - Export'!HR358="ICH","ICU/CCU/HDU",IF(AB358&gt;AE358,100,100*AB358/AE358)))))</f>
        <v/>
      </c>
      <c r="AG358" s="82" t="str">
        <f>IF(E358="Yes","6 Month Transfer",IF(W358="No","Not locked to discharge/transfer",IF(AF358="Did not stay on SU","Not achieved as did not stay on SU",IF('Patient level info'!A358="","",IF(AND(A358=B358,M358="Achieved",P358="Achieved",AF358&gt;=90,AF358&lt;&gt;"Died same day as arrival"),"Achieved",IF(AND(A358&lt;&gt;B358,AF358&gt;=90,M358="Achieved",P358="Achieved"),"Not directly admitted by this team, but achieved criteria at previous team, and achieved 90% of stay on SU whilst at this team",IF(AF358="ICU/CCU/HDU","Admitted to ICU/CCU/HDU",IF(AF358="Died same day as arrival",AF358,IF(AND(AF358&lt;90,M358="Not achieved",P358="Not achieved"),"Not achieved as not direct to SU within 4h, not seen by a consultant within 14h, and less than 90% of stay on SU",IF(AND(AF358&lt;90,M358="Not achieved",P358="Achieved"),"Not achieved as not direct to SU within 4h and less than 90% of stay on SU",IF(AND(AF358&lt;90,M358="Achieved",P358="Not achieved"),"Not achieved as not seen by a consultant within 14h and less than 90% of stay on SU",IF(AND(AF358&gt;=90,M358="Not achieved",P358="Not achieved"),"Not achieved as not direct to SU within 4h and not seen by a consultant within 14h",IF(AND(AF358&gt;=90,M358="Achieved",P358="Not achieved"),"Not achieved as not seen by a consultant within 14h",IF(AF358&lt;90,"Not achieved as less than 90% of stay on SU","Not achieved as not direct to SU within 4h"))))))))))))))</f>
        <v/>
      </c>
    </row>
    <row r="359" spans="1:33" ht="15" customHeight="1" x14ac:dyDescent="0.25">
      <c r="A359" s="89" t="str">
        <f>IF('Paste Data Here - Export'!A359="","",'Paste Data Here - Export'!A359)</f>
        <v/>
      </c>
      <c r="B359" s="90" t="str">
        <f>IF('Paste Data Here - Export'!B359="","",'Paste Data Here - Export'!B359)</f>
        <v/>
      </c>
      <c r="C359" s="91" t="str">
        <f>IF('Paste Data Here - Export'!AR359="Y",'Paste Data Here - Export'!AS359,IF('Paste Data Here - Export'!C359="","",'Paste Data Here - Export'!BA359))</f>
        <v/>
      </c>
      <c r="D359" s="103" t="str">
        <f>IF(B359="","",IF('Paste Data Here - Export'!A359 ='Paste Data Here - Export'!B359, "Yes", "No"))</f>
        <v/>
      </c>
      <c r="E359" s="103" t="str">
        <f>IF(A359="","",IF(AND('Paste Data Here - Export'!P359="",'Paste Data Here - Export'!Q359&lt;&gt;""),"Yes","No"))</f>
        <v/>
      </c>
      <c r="F359" s="104" t="str">
        <f>IF('Paste Data Here - Export'!A359='Paste Data Here - Export'!B359,C359,IF(W359="No","",IF(E359="Yes","6 Month Transfer",'Paste Data Here - Export'!HP359)))</f>
        <v/>
      </c>
      <c r="G359" s="92" t="str">
        <f>IF(B359="","",IF(OR('Paste Data Here - Export'!KB359="Y",'Paste Data Here - Export'!GE359="Y"),"Yes","No"))</f>
        <v/>
      </c>
      <c r="H359" s="93" t="str">
        <f t="shared" si="58"/>
        <v/>
      </c>
      <c r="I359" s="93" t="str">
        <f t="shared" si="59"/>
        <v/>
      </c>
      <c r="J359" s="93" t="str">
        <f t="shared" si="60"/>
        <v/>
      </c>
      <c r="K359" s="125" t="str">
        <f>IF(OR(C359="",'Paste Data Here - Export'!BD359=""),"",1440*('Paste Data Here - Export'!BD359-C359))</f>
        <v/>
      </c>
      <c r="L359" s="93" t="str">
        <f t="shared" si="61"/>
        <v/>
      </c>
      <c r="M359" s="93" t="str">
        <f>IF(AND(L359="Yes",'Paste Data Here - Export'!BC359="SU",'Paste Data Here - Export'!EJ359&lt;&gt;"Y"),"Achieved",IF('Paste Data Here - Export'!EJ359="Y","Not applicable",(IF(AND('Patient level info'!L359="No",'Paste Data Here - Export'!BC359="SU"),"Not achieved",IF('Paste Data Here - Export'!BC359="ICH","Not applicable",IF(OR('Paste Data Here - Export'!BC359="O",'Paste Data Here - Export'!BC359="MAC"),"Not achieved",""))))))</f>
        <v/>
      </c>
      <c r="N359" s="142" t="str">
        <f>IF(B359="","",IF(OR('Paste Data Here - Export'!GN359="PERS",'Paste Data Here - Export'!GN359="TELEM"),'Paste Data Here - Export'!GK359,IF('Paste Data Here - Export'!GO359="","Not seen in person",'Paste Data Here - Export'!GO359)))</f>
        <v/>
      </c>
      <c r="O359" s="125" t="str">
        <f t="shared" si="62"/>
        <v/>
      </c>
      <c r="P359" s="126" t="str">
        <f t="shared" si="63"/>
        <v/>
      </c>
      <c r="Q359" s="95" t="str">
        <f>IF('Paste Data Here - Export'!CR359=TRUE, "Not imaged",IF('Paste Data Here - Export'!AR359="Y","Inpatient stroke",IF('Paste Data Here - Export'!BA359="","",IF('Paste Data Here - Export'!CR359="TRUE","",1440*('Paste Data Here - Export'!CP359-'Paste Data Here - Export'!BA359)))))</f>
        <v/>
      </c>
      <c r="R359" s="95" t="str">
        <f>IF('Paste Data Here - Export'!CR359=TRUE,"Not imaged",IF(OR(C359="",'Paste Data Here - Export'!CP359=""),"",1440*('Paste Data Here - Export'!CP359-C359)))</f>
        <v/>
      </c>
      <c r="S359" s="93" t="str">
        <f>IF(R359&lt;60.5,"Yes",IF('Paste Data Here - Export'!C359="","","No"))</f>
        <v/>
      </c>
      <c r="T359" s="93" t="str">
        <f t="shared" si="55"/>
        <v/>
      </c>
      <c r="U359" s="94" t="str">
        <f>IF(OR(C359="",'Paste Data Here - Export'!DF359=""),"",1440*('Paste Data Here - Export'!DF359-C359))</f>
        <v/>
      </c>
      <c r="V359" s="96" t="str">
        <f t="shared" si="64"/>
        <v/>
      </c>
      <c r="W359" s="97" t="str">
        <f>IF(B359="","",IF('Paste Data Here - Export'!KI359=TRUE,"Yes",IF('Paste Data Here - Export'!L359="","No","Yes")))</f>
        <v/>
      </c>
      <c r="X359" s="98" t="str">
        <f>IF(E359="Yes","6 Month Transfer",IF(AND(W359="Yes",'Paste Data Here - Export'!KM359="D"),"No",IF('Patient level info'!W359="Yes","Yes","")))</f>
        <v/>
      </c>
      <c r="Y359" s="91" t="str">
        <f t="shared" si="56"/>
        <v/>
      </c>
      <c r="Z359" s="99" t="str">
        <f>IF('Paste Data Here - Export'!KQ359="","",IF('Paste Data Here - Export'!KO359="","",'Paste Data Here - Export'!KN359-'Paste Data Here - Export'!KQ359))</f>
        <v/>
      </c>
      <c r="AA359" s="91" t="str">
        <f>IF(AND(W359="Yes",'Paste Data Here - Export'!KM359="D",'Paste Data Here - Export'!KO359="Y"),'Paste Data Here - Export'!KN359+'Patient level info'!AA$3,IF(AND(W359="Yes",'Paste Data Here - Export'!KM359="D",Z359&lt;0),'Paste Data Here - Export'!KQ359,IF(AND(W359="Yes",'Paste Data Here - Export'!KM359="D"),'Paste Data Here - Export'!KN359,IF(X359="Yes",'Paste Data Here - Export'!KS359,""))))</f>
        <v/>
      </c>
      <c r="AB359" s="100" t="str">
        <f>IF(W359="No","",IF('Paste Data Here - Export'!HS359="","",IF('Paste Data Here - Export'!KO359="Y",'Patient level info'!AA359-'Paste Data Here - Export'!HS359,'Paste Data Here - Export'!KQ359-'Paste Data Here - Export'!HS359)))</f>
        <v/>
      </c>
      <c r="AC359" s="100" t="str">
        <f>IF(E359="Yes","",IF(BPT!C359="Record transferred to this team",AA359-C359-(1/6),""))</f>
        <v/>
      </c>
      <c r="AD359" s="100" t="str">
        <f t="shared" si="57"/>
        <v/>
      </c>
      <c r="AE359" s="100" t="str">
        <f t="shared" si="65"/>
        <v/>
      </c>
      <c r="AF359" s="101" t="str">
        <f>IF(AE359="","",IF(Y359="Died same day","Died same day as arrival",IF(AB359="","Did not stay on SU",IF('Paste Data Here - Export'!HR359="ICH","ICU/CCU/HDU",IF(AB359&gt;AE359,100,100*AB359/AE359)))))</f>
        <v/>
      </c>
      <c r="AG359" s="82" t="str">
        <f>IF(E359="Yes","6 Month Transfer",IF(W359="No","Not locked to discharge/transfer",IF(AF359="Did not stay on SU","Not achieved as did not stay on SU",IF('Patient level info'!A359="","",IF(AND(A359=B359,M359="Achieved",P359="Achieved",AF359&gt;=90,AF359&lt;&gt;"Died same day as arrival"),"Achieved",IF(AND(A359&lt;&gt;B359,AF359&gt;=90,M359="Achieved",P359="Achieved"),"Not directly admitted by this team, but achieved criteria at previous team, and achieved 90% of stay on SU whilst at this team",IF(AF359="ICU/CCU/HDU","Admitted to ICU/CCU/HDU",IF(AF359="Died same day as arrival",AF359,IF(AND(AF359&lt;90,M359="Not achieved",P359="Not achieved"),"Not achieved as not direct to SU within 4h, not seen by a consultant within 14h, and less than 90% of stay on SU",IF(AND(AF359&lt;90,M359="Not achieved",P359="Achieved"),"Not achieved as not direct to SU within 4h and less than 90% of stay on SU",IF(AND(AF359&lt;90,M359="Achieved",P359="Not achieved"),"Not achieved as not seen by a consultant within 14h and less than 90% of stay on SU",IF(AND(AF359&gt;=90,M359="Not achieved",P359="Not achieved"),"Not achieved as not direct to SU within 4h and not seen by a consultant within 14h",IF(AND(AF359&gt;=90,M359="Achieved",P359="Not achieved"),"Not achieved as not seen by a consultant within 14h",IF(AF359&lt;90,"Not achieved as less than 90% of stay on SU","Not achieved as not direct to SU within 4h"))))))))))))))</f>
        <v/>
      </c>
    </row>
    <row r="360" spans="1:33" ht="15" customHeight="1" x14ac:dyDescent="0.25">
      <c r="A360" s="89" t="str">
        <f>IF('Paste Data Here - Export'!A360="","",'Paste Data Here - Export'!A360)</f>
        <v/>
      </c>
      <c r="B360" s="90" t="str">
        <f>IF('Paste Data Here - Export'!B360="","",'Paste Data Here - Export'!B360)</f>
        <v/>
      </c>
      <c r="C360" s="91" t="str">
        <f>IF('Paste Data Here - Export'!AR360="Y",'Paste Data Here - Export'!AS360,IF('Paste Data Here - Export'!C360="","",'Paste Data Here - Export'!BA360))</f>
        <v/>
      </c>
      <c r="D360" s="103" t="str">
        <f>IF(B360="","",IF('Paste Data Here - Export'!A360 ='Paste Data Here - Export'!B360, "Yes", "No"))</f>
        <v/>
      </c>
      <c r="E360" s="103" t="str">
        <f>IF(A360="","",IF(AND('Paste Data Here - Export'!P360="",'Paste Data Here - Export'!Q360&lt;&gt;""),"Yes","No"))</f>
        <v/>
      </c>
      <c r="F360" s="104" t="str">
        <f>IF('Paste Data Here - Export'!A360='Paste Data Here - Export'!B360,C360,IF(W360="No","",IF(E360="Yes","6 Month Transfer",'Paste Data Here - Export'!HP360)))</f>
        <v/>
      </c>
      <c r="G360" s="92" t="str">
        <f>IF(B360="","",IF(OR('Paste Data Here - Export'!KB360="Y",'Paste Data Here - Export'!GE360="Y"),"Yes","No"))</f>
        <v/>
      </c>
      <c r="H360" s="93" t="str">
        <f t="shared" si="58"/>
        <v/>
      </c>
      <c r="I360" s="93" t="str">
        <f t="shared" si="59"/>
        <v/>
      </c>
      <c r="J360" s="93" t="str">
        <f t="shared" si="60"/>
        <v/>
      </c>
      <c r="K360" s="125" t="str">
        <f>IF(OR(C360="",'Paste Data Here - Export'!BD360=""),"",1440*('Paste Data Here - Export'!BD360-C360))</f>
        <v/>
      </c>
      <c r="L360" s="93" t="str">
        <f t="shared" si="61"/>
        <v/>
      </c>
      <c r="M360" s="93" t="str">
        <f>IF(AND(L360="Yes",'Paste Data Here - Export'!BC360="SU",'Paste Data Here - Export'!EJ360&lt;&gt;"Y"),"Achieved",IF('Paste Data Here - Export'!EJ360="Y","Not applicable",(IF(AND('Patient level info'!L360="No",'Paste Data Here - Export'!BC360="SU"),"Not achieved",IF('Paste Data Here - Export'!BC360="ICH","Not applicable",IF(OR('Paste Data Here - Export'!BC360="O",'Paste Data Here - Export'!BC360="MAC"),"Not achieved",""))))))</f>
        <v/>
      </c>
      <c r="N360" s="142" t="str">
        <f>IF(B360="","",IF(OR('Paste Data Here - Export'!GN360="PERS",'Paste Data Here - Export'!GN360="TELEM"),'Paste Data Here - Export'!GK360,IF('Paste Data Here - Export'!GO360="","Not seen in person",'Paste Data Here - Export'!GO360)))</f>
        <v/>
      </c>
      <c r="O360" s="125" t="str">
        <f t="shared" si="62"/>
        <v/>
      </c>
      <c r="P360" s="126" t="str">
        <f t="shared" si="63"/>
        <v/>
      </c>
      <c r="Q360" s="95" t="str">
        <f>IF('Paste Data Here - Export'!CR360=TRUE, "Not imaged",IF('Paste Data Here - Export'!AR360="Y","Inpatient stroke",IF('Paste Data Here - Export'!BA360="","",IF('Paste Data Here - Export'!CR360="TRUE","",1440*('Paste Data Here - Export'!CP360-'Paste Data Here - Export'!BA360)))))</f>
        <v/>
      </c>
      <c r="R360" s="95" t="str">
        <f>IF('Paste Data Here - Export'!CR360=TRUE,"Not imaged",IF(OR(C360="",'Paste Data Here - Export'!CP360=""),"",1440*('Paste Data Here - Export'!CP360-C360)))</f>
        <v/>
      </c>
      <c r="S360" s="93" t="str">
        <f>IF(R360&lt;60.5,"Yes",IF('Paste Data Here - Export'!C360="","","No"))</f>
        <v/>
      </c>
      <c r="T360" s="93" t="str">
        <f t="shared" si="55"/>
        <v/>
      </c>
      <c r="U360" s="94" t="str">
        <f>IF(OR(C360="",'Paste Data Here - Export'!DF360=""),"",1440*('Paste Data Here - Export'!DF360-C360))</f>
        <v/>
      </c>
      <c r="V360" s="96" t="str">
        <f t="shared" si="64"/>
        <v/>
      </c>
      <c r="W360" s="97" t="str">
        <f>IF(B360="","",IF('Paste Data Here - Export'!KI360=TRUE,"Yes",IF('Paste Data Here - Export'!L360="","No","Yes")))</f>
        <v/>
      </c>
      <c r="X360" s="98" t="str">
        <f>IF(E360="Yes","6 Month Transfer",IF(AND(W360="Yes",'Paste Data Here - Export'!KM360="D"),"No",IF('Patient level info'!W360="Yes","Yes","")))</f>
        <v/>
      </c>
      <c r="Y360" s="91" t="str">
        <f t="shared" si="56"/>
        <v/>
      </c>
      <c r="Z360" s="99" t="str">
        <f>IF('Paste Data Here - Export'!KQ360="","",IF('Paste Data Here - Export'!KO360="","",'Paste Data Here - Export'!KN360-'Paste Data Here - Export'!KQ360))</f>
        <v/>
      </c>
      <c r="AA360" s="91" t="str">
        <f>IF(AND(W360="Yes",'Paste Data Here - Export'!KM360="D",'Paste Data Here - Export'!KO360="Y"),'Paste Data Here - Export'!KN360+'Patient level info'!AA$3,IF(AND(W360="Yes",'Paste Data Here - Export'!KM360="D",Z360&lt;0),'Paste Data Here - Export'!KQ360,IF(AND(W360="Yes",'Paste Data Here - Export'!KM360="D"),'Paste Data Here - Export'!KN360,IF(X360="Yes",'Paste Data Here - Export'!KS360,""))))</f>
        <v/>
      </c>
      <c r="AB360" s="100" t="str">
        <f>IF(W360="No","",IF('Paste Data Here - Export'!HS360="","",IF('Paste Data Here - Export'!KO360="Y",'Patient level info'!AA360-'Paste Data Here - Export'!HS360,'Paste Data Here - Export'!KQ360-'Paste Data Here - Export'!HS360)))</f>
        <v/>
      </c>
      <c r="AC360" s="100" t="str">
        <f>IF(E360="Yes","",IF(BPT!C360="Record transferred to this team",AA360-C360-(1/6),""))</f>
        <v/>
      </c>
      <c r="AD360" s="100" t="str">
        <f t="shared" si="57"/>
        <v/>
      </c>
      <c r="AE360" s="100" t="str">
        <f t="shared" si="65"/>
        <v/>
      </c>
      <c r="AF360" s="101" t="str">
        <f>IF(AE360="","",IF(Y360="Died same day","Died same day as arrival",IF(AB360="","Did not stay on SU",IF('Paste Data Here - Export'!HR360="ICH","ICU/CCU/HDU",IF(AB360&gt;AE360,100,100*AB360/AE360)))))</f>
        <v/>
      </c>
      <c r="AG360" s="82" t="str">
        <f>IF(E360="Yes","6 Month Transfer",IF(W360="No","Not locked to discharge/transfer",IF(AF360="Did not stay on SU","Not achieved as did not stay on SU",IF('Patient level info'!A360="","",IF(AND(A360=B360,M360="Achieved",P360="Achieved",AF360&gt;=90,AF360&lt;&gt;"Died same day as arrival"),"Achieved",IF(AND(A360&lt;&gt;B360,AF360&gt;=90,M360="Achieved",P360="Achieved"),"Not directly admitted by this team, but achieved criteria at previous team, and achieved 90% of stay on SU whilst at this team",IF(AF360="ICU/CCU/HDU","Admitted to ICU/CCU/HDU",IF(AF360="Died same day as arrival",AF360,IF(AND(AF360&lt;90,M360="Not achieved",P360="Not achieved"),"Not achieved as not direct to SU within 4h, not seen by a consultant within 14h, and less than 90% of stay on SU",IF(AND(AF360&lt;90,M360="Not achieved",P360="Achieved"),"Not achieved as not direct to SU within 4h and less than 90% of stay on SU",IF(AND(AF360&lt;90,M360="Achieved",P360="Not achieved"),"Not achieved as not seen by a consultant within 14h and less than 90% of stay on SU",IF(AND(AF360&gt;=90,M360="Not achieved",P360="Not achieved"),"Not achieved as not direct to SU within 4h and not seen by a consultant within 14h",IF(AND(AF360&gt;=90,M360="Achieved",P360="Not achieved"),"Not achieved as not seen by a consultant within 14h",IF(AF360&lt;90,"Not achieved as less than 90% of stay on SU","Not achieved as not direct to SU within 4h"))))))))))))))</f>
        <v/>
      </c>
    </row>
    <row r="361" spans="1:33" ht="15" customHeight="1" x14ac:dyDescent="0.25">
      <c r="A361" s="89" t="str">
        <f>IF('Paste Data Here - Export'!A361="","",'Paste Data Here - Export'!A361)</f>
        <v/>
      </c>
      <c r="B361" s="90" t="str">
        <f>IF('Paste Data Here - Export'!B361="","",'Paste Data Here - Export'!B361)</f>
        <v/>
      </c>
      <c r="C361" s="91" t="str">
        <f>IF('Paste Data Here - Export'!AR361="Y",'Paste Data Here - Export'!AS361,IF('Paste Data Here - Export'!C361="","",'Paste Data Here - Export'!BA361))</f>
        <v/>
      </c>
      <c r="D361" s="103" t="str">
        <f>IF(B361="","",IF('Paste Data Here - Export'!A361 ='Paste Data Here - Export'!B361, "Yes", "No"))</f>
        <v/>
      </c>
      <c r="E361" s="103" t="str">
        <f>IF(A361="","",IF(AND('Paste Data Here - Export'!P361="",'Paste Data Here - Export'!Q361&lt;&gt;""),"Yes","No"))</f>
        <v/>
      </c>
      <c r="F361" s="104" t="str">
        <f>IF('Paste Data Here - Export'!A361='Paste Data Here - Export'!B361,C361,IF(W361="No","",IF(E361="Yes","6 Month Transfer",'Paste Data Here - Export'!HP361)))</f>
        <v/>
      </c>
      <c r="G361" s="92" t="str">
        <f>IF(B361="","",IF(OR('Paste Data Here - Export'!KB361="Y",'Paste Data Here - Export'!GE361="Y"),"Yes","No"))</f>
        <v/>
      </c>
      <c r="H361" s="93" t="str">
        <f t="shared" si="58"/>
        <v/>
      </c>
      <c r="I361" s="93" t="str">
        <f t="shared" si="59"/>
        <v/>
      </c>
      <c r="J361" s="93" t="str">
        <f t="shared" si="60"/>
        <v/>
      </c>
      <c r="K361" s="125" t="str">
        <f>IF(OR(C361="",'Paste Data Here - Export'!BD361=""),"",1440*('Paste Data Here - Export'!BD361-C361))</f>
        <v/>
      </c>
      <c r="L361" s="93" t="str">
        <f t="shared" si="61"/>
        <v/>
      </c>
      <c r="M361" s="93" t="str">
        <f>IF(AND(L361="Yes",'Paste Data Here - Export'!BC361="SU",'Paste Data Here - Export'!EJ361&lt;&gt;"Y"),"Achieved",IF('Paste Data Here - Export'!EJ361="Y","Not applicable",(IF(AND('Patient level info'!L361="No",'Paste Data Here - Export'!BC361="SU"),"Not achieved",IF('Paste Data Here - Export'!BC361="ICH","Not applicable",IF(OR('Paste Data Here - Export'!BC361="O",'Paste Data Here - Export'!BC361="MAC"),"Not achieved",""))))))</f>
        <v/>
      </c>
      <c r="N361" s="142" t="str">
        <f>IF(B361="","",IF(OR('Paste Data Here - Export'!GN361="PERS",'Paste Data Here - Export'!GN361="TELEM"),'Paste Data Here - Export'!GK361,IF('Paste Data Here - Export'!GO361="","Not seen in person",'Paste Data Here - Export'!GO361)))</f>
        <v/>
      </c>
      <c r="O361" s="125" t="str">
        <f t="shared" si="62"/>
        <v/>
      </c>
      <c r="P361" s="126" t="str">
        <f t="shared" si="63"/>
        <v/>
      </c>
      <c r="Q361" s="95" t="str">
        <f>IF('Paste Data Here - Export'!CR361=TRUE, "Not imaged",IF('Paste Data Here - Export'!AR361="Y","Inpatient stroke",IF('Paste Data Here - Export'!BA361="","",IF('Paste Data Here - Export'!CR361="TRUE","",1440*('Paste Data Here - Export'!CP361-'Paste Data Here - Export'!BA361)))))</f>
        <v/>
      </c>
      <c r="R361" s="95" t="str">
        <f>IF('Paste Data Here - Export'!CR361=TRUE,"Not imaged",IF(OR(C361="",'Paste Data Here - Export'!CP361=""),"",1440*('Paste Data Here - Export'!CP361-C361)))</f>
        <v/>
      </c>
      <c r="S361" s="93" t="str">
        <f>IF(R361&lt;60.5,"Yes",IF('Paste Data Here - Export'!C361="","","No"))</f>
        <v/>
      </c>
      <c r="T361" s="93" t="str">
        <f t="shared" si="55"/>
        <v/>
      </c>
      <c r="U361" s="94" t="str">
        <f>IF(OR(C361="",'Paste Data Here - Export'!DF361=""),"",1440*('Paste Data Here - Export'!DF361-C361))</f>
        <v/>
      </c>
      <c r="V361" s="96" t="str">
        <f t="shared" si="64"/>
        <v/>
      </c>
      <c r="W361" s="97" t="str">
        <f>IF(B361="","",IF('Paste Data Here - Export'!KI361=TRUE,"Yes",IF('Paste Data Here - Export'!L361="","No","Yes")))</f>
        <v/>
      </c>
      <c r="X361" s="98" t="str">
        <f>IF(E361="Yes","6 Month Transfer",IF(AND(W361="Yes",'Paste Data Here - Export'!KM361="D"),"No",IF('Patient level info'!W361="Yes","Yes","")))</f>
        <v/>
      </c>
      <c r="Y361" s="91" t="str">
        <f t="shared" si="56"/>
        <v/>
      </c>
      <c r="Z361" s="99" t="str">
        <f>IF('Paste Data Here - Export'!KQ361="","",IF('Paste Data Here - Export'!KO361="","",'Paste Data Here - Export'!KN361-'Paste Data Here - Export'!KQ361))</f>
        <v/>
      </c>
      <c r="AA361" s="91" t="str">
        <f>IF(AND(W361="Yes",'Paste Data Here - Export'!KM361="D",'Paste Data Here - Export'!KO361="Y"),'Paste Data Here - Export'!KN361+'Patient level info'!AA$3,IF(AND(W361="Yes",'Paste Data Here - Export'!KM361="D",Z361&lt;0),'Paste Data Here - Export'!KQ361,IF(AND(W361="Yes",'Paste Data Here - Export'!KM361="D"),'Paste Data Here - Export'!KN361,IF(X361="Yes",'Paste Data Here - Export'!KS361,""))))</f>
        <v/>
      </c>
      <c r="AB361" s="100" t="str">
        <f>IF(W361="No","",IF('Paste Data Here - Export'!HS361="","",IF('Paste Data Here - Export'!KO361="Y",'Patient level info'!AA361-'Paste Data Here - Export'!HS361,'Paste Data Here - Export'!KQ361-'Paste Data Here - Export'!HS361)))</f>
        <v/>
      </c>
      <c r="AC361" s="100" t="str">
        <f>IF(E361="Yes","",IF(BPT!C361="Record transferred to this team",AA361-C361-(1/6),""))</f>
        <v/>
      </c>
      <c r="AD361" s="100" t="str">
        <f t="shared" si="57"/>
        <v/>
      </c>
      <c r="AE361" s="100" t="str">
        <f t="shared" si="65"/>
        <v/>
      </c>
      <c r="AF361" s="101" t="str">
        <f>IF(AE361="","",IF(Y361="Died same day","Died same day as arrival",IF(AB361="","Did not stay on SU",IF('Paste Data Here - Export'!HR361="ICH","ICU/CCU/HDU",IF(AB361&gt;AE361,100,100*AB361/AE361)))))</f>
        <v/>
      </c>
      <c r="AG361" s="82" t="str">
        <f>IF(E361="Yes","6 Month Transfer",IF(W361="No","Not locked to discharge/transfer",IF(AF361="Did not stay on SU","Not achieved as did not stay on SU",IF('Patient level info'!A361="","",IF(AND(A361=B361,M361="Achieved",P361="Achieved",AF361&gt;=90,AF361&lt;&gt;"Died same day as arrival"),"Achieved",IF(AND(A361&lt;&gt;B361,AF361&gt;=90,M361="Achieved",P361="Achieved"),"Not directly admitted by this team, but achieved criteria at previous team, and achieved 90% of stay on SU whilst at this team",IF(AF361="ICU/CCU/HDU","Admitted to ICU/CCU/HDU",IF(AF361="Died same day as arrival",AF361,IF(AND(AF361&lt;90,M361="Not achieved",P361="Not achieved"),"Not achieved as not direct to SU within 4h, not seen by a consultant within 14h, and less than 90% of stay on SU",IF(AND(AF361&lt;90,M361="Not achieved",P361="Achieved"),"Not achieved as not direct to SU within 4h and less than 90% of stay on SU",IF(AND(AF361&lt;90,M361="Achieved",P361="Not achieved"),"Not achieved as not seen by a consultant within 14h and less than 90% of stay on SU",IF(AND(AF361&gt;=90,M361="Not achieved",P361="Not achieved"),"Not achieved as not direct to SU within 4h and not seen by a consultant within 14h",IF(AND(AF361&gt;=90,M361="Achieved",P361="Not achieved"),"Not achieved as not seen by a consultant within 14h",IF(AF361&lt;90,"Not achieved as less than 90% of stay on SU","Not achieved as not direct to SU within 4h"))))))))))))))</f>
        <v/>
      </c>
    </row>
    <row r="362" spans="1:33" ht="15" customHeight="1" x14ac:dyDescent="0.25">
      <c r="A362" s="89" t="str">
        <f>IF('Paste Data Here - Export'!A362="","",'Paste Data Here - Export'!A362)</f>
        <v/>
      </c>
      <c r="B362" s="90" t="str">
        <f>IF('Paste Data Here - Export'!B362="","",'Paste Data Here - Export'!B362)</f>
        <v/>
      </c>
      <c r="C362" s="91" t="str">
        <f>IF('Paste Data Here - Export'!AR362="Y",'Paste Data Here - Export'!AS362,IF('Paste Data Here - Export'!C362="","",'Paste Data Here - Export'!BA362))</f>
        <v/>
      </c>
      <c r="D362" s="103" t="str">
        <f>IF(B362="","",IF('Paste Data Here - Export'!A362 ='Paste Data Here - Export'!B362, "Yes", "No"))</f>
        <v/>
      </c>
      <c r="E362" s="103" t="str">
        <f>IF(A362="","",IF(AND('Paste Data Here - Export'!P362="",'Paste Data Here - Export'!Q362&lt;&gt;""),"Yes","No"))</f>
        <v/>
      </c>
      <c r="F362" s="104" t="str">
        <f>IF('Paste Data Here - Export'!A362='Paste Data Here - Export'!B362,C362,IF(W362="No","",IF(E362="Yes","6 Month Transfer",'Paste Data Here - Export'!HP362)))</f>
        <v/>
      </c>
      <c r="G362" s="92" t="str">
        <f>IF(B362="","",IF(OR('Paste Data Here - Export'!KB362="Y",'Paste Data Here - Export'!GE362="Y"),"Yes","No"))</f>
        <v/>
      </c>
      <c r="H362" s="93" t="str">
        <f t="shared" si="58"/>
        <v/>
      </c>
      <c r="I362" s="93" t="str">
        <f t="shared" si="59"/>
        <v/>
      </c>
      <c r="J362" s="93" t="str">
        <f t="shared" si="60"/>
        <v/>
      </c>
      <c r="K362" s="125" t="str">
        <f>IF(OR(C362="",'Paste Data Here - Export'!BD362=""),"",1440*('Paste Data Here - Export'!BD362-C362))</f>
        <v/>
      </c>
      <c r="L362" s="93" t="str">
        <f t="shared" si="61"/>
        <v/>
      </c>
      <c r="M362" s="93" t="str">
        <f>IF(AND(L362="Yes",'Paste Data Here - Export'!BC362="SU",'Paste Data Here - Export'!EJ362&lt;&gt;"Y"),"Achieved",IF('Paste Data Here - Export'!EJ362="Y","Not applicable",(IF(AND('Patient level info'!L362="No",'Paste Data Here - Export'!BC362="SU"),"Not achieved",IF('Paste Data Here - Export'!BC362="ICH","Not applicable",IF(OR('Paste Data Here - Export'!BC362="O",'Paste Data Here - Export'!BC362="MAC"),"Not achieved",""))))))</f>
        <v/>
      </c>
      <c r="N362" s="142" t="str">
        <f>IF(B362="","",IF(OR('Paste Data Here - Export'!GN362="PERS",'Paste Data Here - Export'!GN362="TELEM"),'Paste Data Here - Export'!GK362,IF('Paste Data Here - Export'!GO362="","Not seen in person",'Paste Data Here - Export'!GO362)))</f>
        <v/>
      </c>
      <c r="O362" s="125" t="str">
        <f t="shared" si="62"/>
        <v/>
      </c>
      <c r="P362" s="126" t="str">
        <f t="shared" si="63"/>
        <v/>
      </c>
      <c r="Q362" s="95" t="str">
        <f>IF('Paste Data Here - Export'!CR362=TRUE, "Not imaged",IF('Paste Data Here - Export'!AR362="Y","Inpatient stroke",IF('Paste Data Here - Export'!BA362="","",IF('Paste Data Here - Export'!CR362="TRUE","",1440*('Paste Data Here - Export'!CP362-'Paste Data Here - Export'!BA362)))))</f>
        <v/>
      </c>
      <c r="R362" s="95" t="str">
        <f>IF('Paste Data Here - Export'!CR362=TRUE,"Not imaged",IF(OR(C362="",'Paste Data Here - Export'!CP362=""),"",1440*('Paste Data Here - Export'!CP362-C362)))</f>
        <v/>
      </c>
      <c r="S362" s="93" t="str">
        <f>IF(R362&lt;60.5,"Yes",IF('Paste Data Here - Export'!C362="","","No"))</f>
        <v/>
      </c>
      <c r="T362" s="93" t="str">
        <f t="shared" si="55"/>
        <v/>
      </c>
      <c r="U362" s="94" t="str">
        <f>IF(OR(C362="",'Paste Data Here - Export'!DF362=""),"",1440*('Paste Data Here - Export'!DF362-C362))</f>
        <v/>
      </c>
      <c r="V362" s="96" t="str">
        <f t="shared" si="64"/>
        <v/>
      </c>
      <c r="W362" s="97" t="str">
        <f>IF(B362="","",IF('Paste Data Here - Export'!KI362=TRUE,"Yes",IF('Paste Data Here - Export'!L362="","No","Yes")))</f>
        <v/>
      </c>
      <c r="X362" s="98" t="str">
        <f>IF(E362="Yes","6 Month Transfer",IF(AND(W362="Yes",'Paste Data Here - Export'!KM362="D"),"No",IF('Patient level info'!W362="Yes","Yes","")))</f>
        <v/>
      </c>
      <c r="Y362" s="91" t="str">
        <f t="shared" si="56"/>
        <v/>
      </c>
      <c r="Z362" s="99" t="str">
        <f>IF('Paste Data Here - Export'!KQ362="","",IF('Paste Data Here - Export'!KO362="","",'Paste Data Here - Export'!KN362-'Paste Data Here - Export'!KQ362))</f>
        <v/>
      </c>
      <c r="AA362" s="91" t="str">
        <f>IF(AND(W362="Yes",'Paste Data Here - Export'!KM362="D",'Paste Data Here - Export'!KO362="Y"),'Paste Data Here - Export'!KN362+'Patient level info'!AA$3,IF(AND(W362="Yes",'Paste Data Here - Export'!KM362="D",Z362&lt;0),'Paste Data Here - Export'!KQ362,IF(AND(W362="Yes",'Paste Data Here - Export'!KM362="D"),'Paste Data Here - Export'!KN362,IF(X362="Yes",'Paste Data Here - Export'!KS362,""))))</f>
        <v/>
      </c>
      <c r="AB362" s="100" t="str">
        <f>IF(W362="No","",IF('Paste Data Here - Export'!HS362="","",IF('Paste Data Here - Export'!KO362="Y",'Patient level info'!AA362-'Paste Data Here - Export'!HS362,'Paste Data Here - Export'!KQ362-'Paste Data Here - Export'!HS362)))</f>
        <v/>
      </c>
      <c r="AC362" s="100" t="str">
        <f>IF(E362="Yes","",IF(BPT!C362="Record transferred to this team",AA362-C362-(1/6),""))</f>
        <v/>
      </c>
      <c r="AD362" s="100" t="str">
        <f t="shared" si="57"/>
        <v/>
      </c>
      <c r="AE362" s="100" t="str">
        <f t="shared" si="65"/>
        <v/>
      </c>
      <c r="AF362" s="101" t="str">
        <f>IF(AE362="","",IF(Y362="Died same day","Died same day as arrival",IF(AB362="","Did not stay on SU",IF('Paste Data Here - Export'!HR362="ICH","ICU/CCU/HDU",IF(AB362&gt;AE362,100,100*AB362/AE362)))))</f>
        <v/>
      </c>
      <c r="AG362" s="82" t="str">
        <f>IF(E362="Yes","6 Month Transfer",IF(W362="No","Not locked to discharge/transfer",IF(AF362="Did not stay on SU","Not achieved as did not stay on SU",IF('Patient level info'!A362="","",IF(AND(A362=B362,M362="Achieved",P362="Achieved",AF362&gt;=90,AF362&lt;&gt;"Died same day as arrival"),"Achieved",IF(AND(A362&lt;&gt;B362,AF362&gt;=90,M362="Achieved",P362="Achieved"),"Not directly admitted by this team, but achieved criteria at previous team, and achieved 90% of stay on SU whilst at this team",IF(AF362="ICU/CCU/HDU","Admitted to ICU/CCU/HDU",IF(AF362="Died same day as arrival",AF362,IF(AND(AF362&lt;90,M362="Not achieved",P362="Not achieved"),"Not achieved as not direct to SU within 4h, not seen by a consultant within 14h, and less than 90% of stay on SU",IF(AND(AF362&lt;90,M362="Not achieved",P362="Achieved"),"Not achieved as not direct to SU within 4h and less than 90% of stay on SU",IF(AND(AF362&lt;90,M362="Achieved",P362="Not achieved"),"Not achieved as not seen by a consultant within 14h and less than 90% of stay on SU",IF(AND(AF362&gt;=90,M362="Not achieved",P362="Not achieved"),"Not achieved as not direct to SU within 4h and not seen by a consultant within 14h",IF(AND(AF362&gt;=90,M362="Achieved",P362="Not achieved"),"Not achieved as not seen by a consultant within 14h",IF(AF362&lt;90,"Not achieved as less than 90% of stay on SU","Not achieved as not direct to SU within 4h"))))))))))))))</f>
        <v/>
      </c>
    </row>
    <row r="363" spans="1:33" ht="15" customHeight="1" x14ac:dyDescent="0.25">
      <c r="A363" s="89" t="str">
        <f>IF('Paste Data Here - Export'!A363="","",'Paste Data Here - Export'!A363)</f>
        <v/>
      </c>
      <c r="B363" s="90" t="str">
        <f>IF('Paste Data Here - Export'!B363="","",'Paste Data Here - Export'!B363)</f>
        <v/>
      </c>
      <c r="C363" s="91" t="str">
        <f>IF('Paste Data Here - Export'!AR363="Y",'Paste Data Here - Export'!AS363,IF('Paste Data Here - Export'!C363="","",'Paste Data Here - Export'!BA363))</f>
        <v/>
      </c>
      <c r="D363" s="103" t="str">
        <f>IF(B363="","",IF('Paste Data Here - Export'!A363 ='Paste Data Here - Export'!B363, "Yes", "No"))</f>
        <v/>
      </c>
      <c r="E363" s="103" t="str">
        <f>IF(A363="","",IF(AND('Paste Data Here - Export'!P363="",'Paste Data Here - Export'!Q363&lt;&gt;""),"Yes","No"))</f>
        <v/>
      </c>
      <c r="F363" s="104" t="str">
        <f>IF('Paste Data Here - Export'!A363='Paste Data Here - Export'!B363,C363,IF(W363="No","",IF(E363="Yes","6 Month Transfer",'Paste Data Here - Export'!HP363)))</f>
        <v/>
      </c>
      <c r="G363" s="92" t="str">
        <f>IF(B363="","",IF(OR('Paste Data Here - Export'!KB363="Y",'Paste Data Here - Export'!GE363="Y"),"Yes","No"))</f>
        <v/>
      </c>
      <c r="H363" s="93" t="str">
        <f t="shared" si="58"/>
        <v/>
      </c>
      <c r="I363" s="93" t="str">
        <f t="shared" si="59"/>
        <v/>
      </c>
      <c r="J363" s="93" t="str">
        <f t="shared" si="60"/>
        <v/>
      </c>
      <c r="K363" s="125" t="str">
        <f>IF(OR(C363="",'Paste Data Here - Export'!BD363=""),"",1440*('Paste Data Here - Export'!BD363-C363))</f>
        <v/>
      </c>
      <c r="L363" s="93" t="str">
        <f t="shared" si="61"/>
        <v/>
      </c>
      <c r="M363" s="93" t="str">
        <f>IF(AND(L363="Yes",'Paste Data Here - Export'!BC363="SU",'Paste Data Here - Export'!EJ363&lt;&gt;"Y"),"Achieved",IF('Paste Data Here - Export'!EJ363="Y","Not applicable",(IF(AND('Patient level info'!L363="No",'Paste Data Here - Export'!BC363="SU"),"Not achieved",IF('Paste Data Here - Export'!BC363="ICH","Not applicable",IF(OR('Paste Data Here - Export'!BC363="O",'Paste Data Here - Export'!BC363="MAC"),"Not achieved",""))))))</f>
        <v/>
      </c>
      <c r="N363" s="142" t="str">
        <f>IF(B363="","",IF(OR('Paste Data Here - Export'!GN363="PERS",'Paste Data Here - Export'!GN363="TELEM"),'Paste Data Here - Export'!GK363,IF('Paste Data Here - Export'!GO363="","Not seen in person",'Paste Data Here - Export'!GO363)))</f>
        <v/>
      </c>
      <c r="O363" s="125" t="str">
        <f t="shared" si="62"/>
        <v/>
      </c>
      <c r="P363" s="126" t="str">
        <f t="shared" si="63"/>
        <v/>
      </c>
      <c r="Q363" s="95" t="str">
        <f>IF('Paste Data Here - Export'!CR363=TRUE, "Not imaged",IF('Paste Data Here - Export'!AR363="Y","Inpatient stroke",IF('Paste Data Here - Export'!BA363="","",IF('Paste Data Here - Export'!CR363="TRUE","",1440*('Paste Data Here - Export'!CP363-'Paste Data Here - Export'!BA363)))))</f>
        <v/>
      </c>
      <c r="R363" s="95" t="str">
        <f>IF('Paste Data Here - Export'!CR363=TRUE,"Not imaged",IF(OR(C363="",'Paste Data Here - Export'!CP363=""),"",1440*('Paste Data Here - Export'!CP363-C363)))</f>
        <v/>
      </c>
      <c r="S363" s="93" t="str">
        <f>IF(R363&lt;60.5,"Yes",IF('Paste Data Here - Export'!C363="","","No"))</f>
        <v/>
      </c>
      <c r="T363" s="93" t="str">
        <f t="shared" si="55"/>
        <v/>
      </c>
      <c r="U363" s="94" t="str">
        <f>IF(OR(C363="",'Paste Data Here - Export'!DF363=""),"",1440*('Paste Data Here - Export'!DF363-C363))</f>
        <v/>
      </c>
      <c r="V363" s="96" t="str">
        <f t="shared" si="64"/>
        <v/>
      </c>
      <c r="W363" s="97" t="str">
        <f>IF(B363="","",IF('Paste Data Here - Export'!KI363=TRUE,"Yes",IF('Paste Data Here - Export'!L363="","No","Yes")))</f>
        <v/>
      </c>
      <c r="X363" s="98" t="str">
        <f>IF(E363="Yes","6 Month Transfer",IF(AND(W363="Yes",'Paste Data Here - Export'!KM363="D"),"No",IF('Patient level info'!W363="Yes","Yes","")))</f>
        <v/>
      </c>
      <c r="Y363" s="91" t="str">
        <f t="shared" si="56"/>
        <v/>
      </c>
      <c r="Z363" s="99" t="str">
        <f>IF('Paste Data Here - Export'!KQ363="","",IF('Paste Data Here - Export'!KO363="","",'Paste Data Here - Export'!KN363-'Paste Data Here - Export'!KQ363))</f>
        <v/>
      </c>
      <c r="AA363" s="91" t="str">
        <f>IF(AND(W363="Yes",'Paste Data Here - Export'!KM363="D",'Paste Data Here - Export'!KO363="Y"),'Paste Data Here - Export'!KN363+'Patient level info'!AA$3,IF(AND(W363="Yes",'Paste Data Here - Export'!KM363="D",Z363&lt;0),'Paste Data Here - Export'!KQ363,IF(AND(W363="Yes",'Paste Data Here - Export'!KM363="D"),'Paste Data Here - Export'!KN363,IF(X363="Yes",'Paste Data Here - Export'!KS363,""))))</f>
        <v/>
      </c>
      <c r="AB363" s="100" t="str">
        <f>IF(W363="No","",IF('Paste Data Here - Export'!HS363="","",IF('Paste Data Here - Export'!KO363="Y",'Patient level info'!AA363-'Paste Data Here - Export'!HS363,'Paste Data Here - Export'!KQ363-'Paste Data Here - Export'!HS363)))</f>
        <v/>
      </c>
      <c r="AC363" s="100" t="str">
        <f>IF(E363="Yes","",IF(BPT!C363="Record transferred to this team",AA363-C363-(1/6),""))</f>
        <v/>
      </c>
      <c r="AD363" s="100" t="str">
        <f t="shared" si="57"/>
        <v/>
      </c>
      <c r="AE363" s="100" t="str">
        <f t="shared" si="65"/>
        <v/>
      </c>
      <c r="AF363" s="101" t="str">
        <f>IF(AE363="","",IF(Y363="Died same day","Died same day as arrival",IF(AB363="","Did not stay on SU",IF('Paste Data Here - Export'!HR363="ICH","ICU/CCU/HDU",IF(AB363&gt;AE363,100,100*AB363/AE363)))))</f>
        <v/>
      </c>
      <c r="AG363" s="82" t="str">
        <f>IF(E363="Yes","6 Month Transfer",IF(W363="No","Not locked to discharge/transfer",IF(AF363="Did not stay on SU","Not achieved as did not stay on SU",IF('Patient level info'!A363="","",IF(AND(A363=B363,M363="Achieved",P363="Achieved",AF363&gt;=90,AF363&lt;&gt;"Died same day as arrival"),"Achieved",IF(AND(A363&lt;&gt;B363,AF363&gt;=90,M363="Achieved",P363="Achieved"),"Not directly admitted by this team, but achieved criteria at previous team, and achieved 90% of stay on SU whilst at this team",IF(AF363="ICU/CCU/HDU","Admitted to ICU/CCU/HDU",IF(AF363="Died same day as arrival",AF363,IF(AND(AF363&lt;90,M363="Not achieved",P363="Not achieved"),"Not achieved as not direct to SU within 4h, not seen by a consultant within 14h, and less than 90% of stay on SU",IF(AND(AF363&lt;90,M363="Not achieved",P363="Achieved"),"Not achieved as not direct to SU within 4h and less than 90% of stay on SU",IF(AND(AF363&lt;90,M363="Achieved",P363="Not achieved"),"Not achieved as not seen by a consultant within 14h and less than 90% of stay on SU",IF(AND(AF363&gt;=90,M363="Not achieved",P363="Not achieved"),"Not achieved as not direct to SU within 4h and not seen by a consultant within 14h",IF(AND(AF363&gt;=90,M363="Achieved",P363="Not achieved"),"Not achieved as not seen by a consultant within 14h",IF(AF363&lt;90,"Not achieved as less than 90% of stay on SU","Not achieved as not direct to SU within 4h"))))))))))))))</f>
        <v/>
      </c>
    </row>
    <row r="364" spans="1:33" ht="15" customHeight="1" x14ac:dyDescent="0.25">
      <c r="A364" s="89" t="str">
        <f>IF('Paste Data Here - Export'!A364="","",'Paste Data Here - Export'!A364)</f>
        <v/>
      </c>
      <c r="B364" s="90" t="str">
        <f>IF('Paste Data Here - Export'!B364="","",'Paste Data Here - Export'!B364)</f>
        <v/>
      </c>
      <c r="C364" s="91" t="str">
        <f>IF('Paste Data Here - Export'!AR364="Y",'Paste Data Here - Export'!AS364,IF('Paste Data Here - Export'!C364="","",'Paste Data Here - Export'!BA364))</f>
        <v/>
      </c>
      <c r="D364" s="103" t="str">
        <f>IF(B364="","",IF('Paste Data Here - Export'!A364 ='Paste Data Here - Export'!B364, "Yes", "No"))</f>
        <v/>
      </c>
      <c r="E364" s="103" t="str">
        <f>IF(A364="","",IF(AND('Paste Data Here - Export'!P364="",'Paste Data Here - Export'!Q364&lt;&gt;""),"Yes","No"))</f>
        <v/>
      </c>
      <c r="F364" s="104" t="str">
        <f>IF('Paste Data Here - Export'!A364='Paste Data Here - Export'!B364,C364,IF(W364="No","",IF(E364="Yes","6 Month Transfer",'Paste Data Here - Export'!HP364)))</f>
        <v/>
      </c>
      <c r="G364" s="92" t="str">
        <f>IF(B364="","",IF(OR('Paste Data Here - Export'!KB364="Y",'Paste Data Here - Export'!GE364="Y"),"Yes","No"))</f>
        <v/>
      </c>
      <c r="H364" s="93" t="str">
        <f t="shared" si="58"/>
        <v/>
      </c>
      <c r="I364" s="93" t="str">
        <f t="shared" si="59"/>
        <v/>
      </c>
      <c r="J364" s="93" t="str">
        <f t="shared" si="60"/>
        <v/>
      </c>
      <c r="K364" s="125" t="str">
        <f>IF(OR(C364="",'Paste Data Here - Export'!BD364=""),"",1440*('Paste Data Here - Export'!BD364-C364))</f>
        <v/>
      </c>
      <c r="L364" s="93" t="str">
        <f t="shared" si="61"/>
        <v/>
      </c>
      <c r="M364" s="93" t="str">
        <f>IF(AND(L364="Yes",'Paste Data Here - Export'!BC364="SU",'Paste Data Here - Export'!EJ364&lt;&gt;"Y"),"Achieved",IF('Paste Data Here - Export'!EJ364="Y","Not applicable",(IF(AND('Patient level info'!L364="No",'Paste Data Here - Export'!BC364="SU"),"Not achieved",IF('Paste Data Here - Export'!BC364="ICH","Not applicable",IF(OR('Paste Data Here - Export'!BC364="O",'Paste Data Here - Export'!BC364="MAC"),"Not achieved",""))))))</f>
        <v/>
      </c>
      <c r="N364" s="142" t="str">
        <f>IF(B364="","",IF(OR('Paste Data Here - Export'!GN364="PERS",'Paste Data Here - Export'!GN364="TELEM"),'Paste Data Here - Export'!GK364,IF('Paste Data Here - Export'!GO364="","Not seen in person",'Paste Data Here - Export'!GO364)))</f>
        <v/>
      </c>
      <c r="O364" s="125" t="str">
        <f t="shared" si="62"/>
        <v/>
      </c>
      <c r="P364" s="126" t="str">
        <f t="shared" si="63"/>
        <v/>
      </c>
      <c r="Q364" s="95" t="str">
        <f>IF('Paste Data Here - Export'!CR364=TRUE, "Not imaged",IF('Paste Data Here - Export'!AR364="Y","Inpatient stroke",IF('Paste Data Here - Export'!BA364="","",IF('Paste Data Here - Export'!CR364="TRUE","",1440*('Paste Data Here - Export'!CP364-'Paste Data Here - Export'!BA364)))))</f>
        <v/>
      </c>
      <c r="R364" s="95" t="str">
        <f>IF('Paste Data Here - Export'!CR364=TRUE,"Not imaged",IF(OR(C364="",'Paste Data Here - Export'!CP364=""),"",1440*('Paste Data Here - Export'!CP364-C364)))</f>
        <v/>
      </c>
      <c r="S364" s="93" t="str">
        <f>IF(R364&lt;60.5,"Yes",IF('Paste Data Here - Export'!C364="","","No"))</f>
        <v/>
      </c>
      <c r="T364" s="93" t="str">
        <f t="shared" si="55"/>
        <v/>
      </c>
      <c r="U364" s="94" t="str">
        <f>IF(OR(C364="",'Paste Data Here - Export'!DF364=""),"",1440*('Paste Data Here - Export'!DF364-C364))</f>
        <v/>
      </c>
      <c r="V364" s="96" t="str">
        <f t="shared" si="64"/>
        <v/>
      </c>
      <c r="W364" s="97" t="str">
        <f>IF(B364="","",IF('Paste Data Here - Export'!KI364=TRUE,"Yes",IF('Paste Data Here - Export'!L364="","No","Yes")))</f>
        <v/>
      </c>
      <c r="X364" s="98" t="str">
        <f>IF(E364="Yes","6 Month Transfer",IF(AND(W364="Yes",'Paste Data Here - Export'!KM364="D"),"No",IF('Patient level info'!W364="Yes","Yes","")))</f>
        <v/>
      </c>
      <c r="Y364" s="91" t="str">
        <f t="shared" si="56"/>
        <v/>
      </c>
      <c r="Z364" s="99" t="str">
        <f>IF('Paste Data Here - Export'!KQ364="","",IF('Paste Data Here - Export'!KO364="","",'Paste Data Here - Export'!KN364-'Paste Data Here - Export'!KQ364))</f>
        <v/>
      </c>
      <c r="AA364" s="91" t="str">
        <f>IF(AND(W364="Yes",'Paste Data Here - Export'!KM364="D",'Paste Data Here - Export'!KO364="Y"),'Paste Data Here - Export'!KN364+'Patient level info'!AA$3,IF(AND(W364="Yes",'Paste Data Here - Export'!KM364="D",Z364&lt;0),'Paste Data Here - Export'!KQ364,IF(AND(W364="Yes",'Paste Data Here - Export'!KM364="D"),'Paste Data Here - Export'!KN364,IF(X364="Yes",'Paste Data Here - Export'!KS364,""))))</f>
        <v/>
      </c>
      <c r="AB364" s="100" t="str">
        <f>IF(W364="No","",IF('Paste Data Here - Export'!HS364="","",IF('Paste Data Here - Export'!KO364="Y",'Patient level info'!AA364-'Paste Data Here - Export'!HS364,'Paste Data Here - Export'!KQ364-'Paste Data Here - Export'!HS364)))</f>
        <v/>
      </c>
      <c r="AC364" s="100" t="str">
        <f>IF(E364="Yes","",IF(BPT!C364="Record transferred to this team",AA364-C364-(1/6),""))</f>
        <v/>
      </c>
      <c r="AD364" s="100" t="str">
        <f t="shared" si="57"/>
        <v/>
      </c>
      <c r="AE364" s="100" t="str">
        <f t="shared" si="65"/>
        <v/>
      </c>
      <c r="AF364" s="101" t="str">
        <f>IF(AE364="","",IF(Y364="Died same day","Died same day as arrival",IF(AB364="","Did not stay on SU",IF('Paste Data Here - Export'!HR364="ICH","ICU/CCU/HDU",IF(AB364&gt;AE364,100,100*AB364/AE364)))))</f>
        <v/>
      </c>
      <c r="AG364" s="82" t="str">
        <f>IF(E364="Yes","6 Month Transfer",IF(W364="No","Not locked to discharge/transfer",IF(AF364="Did not stay on SU","Not achieved as did not stay on SU",IF('Patient level info'!A364="","",IF(AND(A364=B364,M364="Achieved",P364="Achieved",AF364&gt;=90,AF364&lt;&gt;"Died same day as arrival"),"Achieved",IF(AND(A364&lt;&gt;B364,AF364&gt;=90,M364="Achieved",P364="Achieved"),"Not directly admitted by this team, but achieved criteria at previous team, and achieved 90% of stay on SU whilst at this team",IF(AF364="ICU/CCU/HDU","Admitted to ICU/CCU/HDU",IF(AF364="Died same day as arrival",AF364,IF(AND(AF364&lt;90,M364="Not achieved",P364="Not achieved"),"Not achieved as not direct to SU within 4h, not seen by a consultant within 14h, and less than 90% of stay on SU",IF(AND(AF364&lt;90,M364="Not achieved",P364="Achieved"),"Not achieved as not direct to SU within 4h and less than 90% of stay on SU",IF(AND(AF364&lt;90,M364="Achieved",P364="Not achieved"),"Not achieved as not seen by a consultant within 14h and less than 90% of stay on SU",IF(AND(AF364&gt;=90,M364="Not achieved",P364="Not achieved"),"Not achieved as not direct to SU within 4h and not seen by a consultant within 14h",IF(AND(AF364&gt;=90,M364="Achieved",P364="Not achieved"),"Not achieved as not seen by a consultant within 14h",IF(AF364&lt;90,"Not achieved as less than 90% of stay on SU","Not achieved as not direct to SU within 4h"))))))))))))))</f>
        <v/>
      </c>
    </row>
    <row r="365" spans="1:33" ht="15" customHeight="1" x14ac:dyDescent="0.25">
      <c r="A365" s="89" t="str">
        <f>IF('Paste Data Here - Export'!A365="","",'Paste Data Here - Export'!A365)</f>
        <v/>
      </c>
      <c r="B365" s="90" t="str">
        <f>IF('Paste Data Here - Export'!B365="","",'Paste Data Here - Export'!B365)</f>
        <v/>
      </c>
      <c r="C365" s="91" t="str">
        <f>IF('Paste Data Here - Export'!AR365="Y",'Paste Data Here - Export'!AS365,IF('Paste Data Here - Export'!C365="","",'Paste Data Here - Export'!BA365))</f>
        <v/>
      </c>
      <c r="D365" s="103" t="str">
        <f>IF(B365="","",IF('Paste Data Here - Export'!A365 ='Paste Data Here - Export'!B365, "Yes", "No"))</f>
        <v/>
      </c>
      <c r="E365" s="103" t="str">
        <f>IF(A365="","",IF(AND('Paste Data Here - Export'!P365="",'Paste Data Here - Export'!Q365&lt;&gt;""),"Yes","No"))</f>
        <v/>
      </c>
      <c r="F365" s="104" t="str">
        <f>IF('Paste Data Here - Export'!A365='Paste Data Here - Export'!B365,C365,IF(W365="No","",IF(E365="Yes","6 Month Transfer",'Paste Data Here - Export'!HP365)))</f>
        <v/>
      </c>
      <c r="G365" s="92" t="str">
        <f>IF(B365="","",IF(OR('Paste Data Here - Export'!KB365="Y",'Paste Data Here - Export'!GE365="Y"),"Yes","No"))</f>
        <v/>
      </c>
      <c r="H365" s="93" t="str">
        <f t="shared" si="58"/>
        <v/>
      </c>
      <c r="I365" s="93" t="str">
        <f t="shared" si="59"/>
        <v/>
      </c>
      <c r="J365" s="93" t="str">
        <f t="shared" si="60"/>
        <v/>
      </c>
      <c r="K365" s="125" t="str">
        <f>IF(OR(C365="",'Paste Data Here - Export'!BD365=""),"",1440*('Paste Data Here - Export'!BD365-C365))</f>
        <v/>
      </c>
      <c r="L365" s="93" t="str">
        <f t="shared" si="61"/>
        <v/>
      </c>
      <c r="M365" s="93" t="str">
        <f>IF(AND(L365="Yes",'Paste Data Here - Export'!BC365="SU",'Paste Data Here - Export'!EJ365&lt;&gt;"Y"),"Achieved",IF('Paste Data Here - Export'!EJ365="Y","Not applicable",(IF(AND('Patient level info'!L365="No",'Paste Data Here - Export'!BC365="SU"),"Not achieved",IF('Paste Data Here - Export'!BC365="ICH","Not applicable",IF(OR('Paste Data Here - Export'!BC365="O",'Paste Data Here - Export'!BC365="MAC"),"Not achieved",""))))))</f>
        <v/>
      </c>
      <c r="N365" s="142" t="str">
        <f>IF(B365="","",IF(OR('Paste Data Here - Export'!GN365="PERS",'Paste Data Here - Export'!GN365="TELEM"),'Paste Data Here - Export'!GK365,IF('Paste Data Here - Export'!GO365="","Not seen in person",'Paste Data Here - Export'!GO365)))</f>
        <v/>
      </c>
      <c r="O365" s="125" t="str">
        <f t="shared" si="62"/>
        <v/>
      </c>
      <c r="P365" s="126" t="str">
        <f t="shared" si="63"/>
        <v/>
      </c>
      <c r="Q365" s="95" t="str">
        <f>IF('Paste Data Here - Export'!CR365=TRUE, "Not imaged",IF('Paste Data Here - Export'!AR365="Y","Inpatient stroke",IF('Paste Data Here - Export'!BA365="","",IF('Paste Data Here - Export'!CR365="TRUE","",1440*('Paste Data Here - Export'!CP365-'Paste Data Here - Export'!BA365)))))</f>
        <v/>
      </c>
      <c r="R365" s="95" t="str">
        <f>IF('Paste Data Here - Export'!CR365=TRUE,"Not imaged",IF(OR(C365="",'Paste Data Here - Export'!CP365=""),"",1440*('Paste Data Here - Export'!CP365-C365)))</f>
        <v/>
      </c>
      <c r="S365" s="93" t="str">
        <f>IF(R365&lt;60.5,"Yes",IF('Paste Data Here - Export'!C365="","","No"))</f>
        <v/>
      </c>
      <c r="T365" s="93" t="str">
        <f t="shared" si="55"/>
        <v/>
      </c>
      <c r="U365" s="94" t="str">
        <f>IF(OR(C365="",'Paste Data Here - Export'!DF365=""),"",1440*('Paste Data Here - Export'!DF365-C365))</f>
        <v/>
      </c>
      <c r="V365" s="96" t="str">
        <f t="shared" si="64"/>
        <v/>
      </c>
      <c r="W365" s="97" t="str">
        <f>IF(B365="","",IF('Paste Data Here - Export'!KI365=TRUE,"Yes",IF('Paste Data Here - Export'!L365="","No","Yes")))</f>
        <v/>
      </c>
      <c r="X365" s="98" t="str">
        <f>IF(E365="Yes","6 Month Transfer",IF(AND(W365="Yes",'Paste Data Here - Export'!KM365="D"),"No",IF('Patient level info'!W365="Yes","Yes","")))</f>
        <v/>
      </c>
      <c r="Y365" s="91" t="str">
        <f t="shared" si="56"/>
        <v/>
      </c>
      <c r="Z365" s="99" t="str">
        <f>IF('Paste Data Here - Export'!KQ365="","",IF('Paste Data Here - Export'!KO365="","",'Paste Data Here - Export'!KN365-'Paste Data Here - Export'!KQ365))</f>
        <v/>
      </c>
      <c r="AA365" s="91" t="str">
        <f>IF(AND(W365="Yes",'Paste Data Here - Export'!KM365="D",'Paste Data Here - Export'!KO365="Y"),'Paste Data Here - Export'!KN365+'Patient level info'!AA$3,IF(AND(W365="Yes",'Paste Data Here - Export'!KM365="D",Z365&lt;0),'Paste Data Here - Export'!KQ365,IF(AND(W365="Yes",'Paste Data Here - Export'!KM365="D"),'Paste Data Here - Export'!KN365,IF(X365="Yes",'Paste Data Here - Export'!KS365,""))))</f>
        <v/>
      </c>
      <c r="AB365" s="100" t="str">
        <f>IF(W365="No","",IF('Paste Data Here - Export'!HS365="","",IF('Paste Data Here - Export'!KO365="Y",'Patient level info'!AA365-'Paste Data Here - Export'!HS365,'Paste Data Here - Export'!KQ365-'Paste Data Here - Export'!HS365)))</f>
        <v/>
      </c>
      <c r="AC365" s="100" t="str">
        <f>IF(E365="Yes","",IF(BPT!C365="Record transferred to this team",AA365-C365-(1/6),""))</f>
        <v/>
      </c>
      <c r="AD365" s="100" t="str">
        <f t="shared" si="57"/>
        <v/>
      </c>
      <c r="AE365" s="100" t="str">
        <f t="shared" si="65"/>
        <v/>
      </c>
      <c r="AF365" s="101" t="str">
        <f>IF(AE365="","",IF(Y365="Died same day","Died same day as arrival",IF(AB365="","Did not stay on SU",IF('Paste Data Here - Export'!HR365="ICH","ICU/CCU/HDU",IF(AB365&gt;AE365,100,100*AB365/AE365)))))</f>
        <v/>
      </c>
      <c r="AG365" s="82" t="str">
        <f>IF(E365="Yes","6 Month Transfer",IF(W365="No","Not locked to discharge/transfer",IF(AF365="Did not stay on SU","Not achieved as did not stay on SU",IF('Patient level info'!A365="","",IF(AND(A365=B365,M365="Achieved",P365="Achieved",AF365&gt;=90,AF365&lt;&gt;"Died same day as arrival"),"Achieved",IF(AND(A365&lt;&gt;B365,AF365&gt;=90,M365="Achieved",P365="Achieved"),"Not directly admitted by this team, but achieved criteria at previous team, and achieved 90% of stay on SU whilst at this team",IF(AF365="ICU/CCU/HDU","Admitted to ICU/CCU/HDU",IF(AF365="Died same day as arrival",AF365,IF(AND(AF365&lt;90,M365="Not achieved",P365="Not achieved"),"Not achieved as not direct to SU within 4h, not seen by a consultant within 14h, and less than 90% of stay on SU",IF(AND(AF365&lt;90,M365="Not achieved",P365="Achieved"),"Not achieved as not direct to SU within 4h and less than 90% of stay on SU",IF(AND(AF365&lt;90,M365="Achieved",P365="Not achieved"),"Not achieved as not seen by a consultant within 14h and less than 90% of stay on SU",IF(AND(AF365&gt;=90,M365="Not achieved",P365="Not achieved"),"Not achieved as not direct to SU within 4h and not seen by a consultant within 14h",IF(AND(AF365&gt;=90,M365="Achieved",P365="Not achieved"),"Not achieved as not seen by a consultant within 14h",IF(AF365&lt;90,"Not achieved as less than 90% of stay on SU","Not achieved as not direct to SU within 4h"))))))))))))))</f>
        <v/>
      </c>
    </row>
    <row r="366" spans="1:33" ht="15" customHeight="1" x14ac:dyDescent="0.25">
      <c r="A366" s="89" t="str">
        <f>IF('Paste Data Here - Export'!A366="","",'Paste Data Here - Export'!A366)</f>
        <v/>
      </c>
      <c r="B366" s="90" t="str">
        <f>IF('Paste Data Here - Export'!B366="","",'Paste Data Here - Export'!B366)</f>
        <v/>
      </c>
      <c r="C366" s="91" t="str">
        <f>IF('Paste Data Here - Export'!AR366="Y",'Paste Data Here - Export'!AS366,IF('Paste Data Here - Export'!C366="","",'Paste Data Here - Export'!BA366))</f>
        <v/>
      </c>
      <c r="D366" s="103" t="str">
        <f>IF(B366="","",IF('Paste Data Here - Export'!A366 ='Paste Data Here - Export'!B366, "Yes", "No"))</f>
        <v/>
      </c>
      <c r="E366" s="103" t="str">
        <f>IF(A366="","",IF(AND('Paste Data Here - Export'!P366="",'Paste Data Here - Export'!Q366&lt;&gt;""),"Yes","No"))</f>
        <v/>
      </c>
      <c r="F366" s="104" t="str">
        <f>IF('Paste Data Here - Export'!A366='Paste Data Here - Export'!B366,C366,IF(W366="No","",IF(E366="Yes","6 Month Transfer",'Paste Data Here - Export'!HP366)))</f>
        <v/>
      </c>
      <c r="G366" s="92" t="str">
        <f>IF(B366="","",IF(OR('Paste Data Here - Export'!KB366="Y",'Paste Data Here - Export'!GE366="Y"),"Yes","No"))</f>
        <v/>
      </c>
      <c r="H366" s="93" t="str">
        <f t="shared" si="58"/>
        <v/>
      </c>
      <c r="I366" s="93" t="str">
        <f t="shared" si="59"/>
        <v/>
      </c>
      <c r="J366" s="93" t="str">
        <f t="shared" si="60"/>
        <v/>
      </c>
      <c r="K366" s="125" t="str">
        <f>IF(OR(C366="",'Paste Data Here - Export'!BD366=""),"",1440*('Paste Data Here - Export'!BD366-C366))</f>
        <v/>
      </c>
      <c r="L366" s="93" t="str">
        <f t="shared" si="61"/>
        <v/>
      </c>
      <c r="M366" s="93" t="str">
        <f>IF(AND(L366="Yes",'Paste Data Here - Export'!BC366="SU",'Paste Data Here - Export'!EJ366&lt;&gt;"Y"),"Achieved",IF('Paste Data Here - Export'!EJ366="Y","Not applicable",(IF(AND('Patient level info'!L366="No",'Paste Data Here - Export'!BC366="SU"),"Not achieved",IF('Paste Data Here - Export'!BC366="ICH","Not applicable",IF(OR('Paste Data Here - Export'!BC366="O",'Paste Data Here - Export'!BC366="MAC"),"Not achieved",""))))))</f>
        <v/>
      </c>
      <c r="N366" s="142" t="str">
        <f>IF(B366="","",IF(OR('Paste Data Here - Export'!GN366="PERS",'Paste Data Here - Export'!GN366="TELEM"),'Paste Data Here - Export'!GK366,IF('Paste Data Here - Export'!GO366="","Not seen in person",'Paste Data Here - Export'!GO366)))</f>
        <v/>
      </c>
      <c r="O366" s="125" t="str">
        <f t="shared" si="62"/>
        <v/>
      </c>
      <c r="P366" s="126" t="str">
        <f t="shared" si="63"/>
        <v/>
      </c>
      <c r="Q366" s="95" t="str">
        <f>IF('Paste Data Here - Export'!CR366=TRUE, "Not imaged",IF('Paste Data Here - Export'!AR366="Y","Inpatient stroke",IF('Paste Data Here - Export'!BA366="","",IF('Paste Data Here - Export'!CR366="TRUE","",1440*('Paste Data Here - Export'!CP366-'Paste Data Here - Export'!BA366)))))</f>
        <v/>
      </c>
      <c r="R366" s="95" t="str">
        <f>IF('Paste Data Here - Export'!CR366=TRUE,"Not imaged",IF(OR(C366="",'Paste Data Here - Export'!CP366=""),"",1440*('Paste Data Here - Export'!CP366-C366)))</f>
        <v/>
      </c>
      <c r="S366" s="93" t="str">
        <f>IF(R366&lt;60.5,"Yes",IF('Paste Data Here - Export'!C366="","","No"))</f>
        <v/>
      </c>
      <c r="T366" s="93" t="str">
        <f t="shared" si="55"/>
        <v/>
      </c>
      <c r="U366" s="94" t="str">
        <f>IF(OR(C366="",'Paste Data Here - Export'!DF366=""),"",1440*('Paste Data Here - Export'!DF366-C366))</f>
        <v/>
      </c>
      <c r="V366" s="96" t="str">
        <f t="shared" si="64"/>
        <v/>
      </c>
      <c r="W366" s="97" t="str">
        <f>IF(B366="","",IF('Paste Data Here - Export'!KI366=TRUE,"Yes",IF('Paste Data Here - Export'!L366="","No","Yes")))</f>
        <v/>
      </c>
      <c r="X366" s="98" t="str">
        <f>IF(E366="Yes","6 Month Transfer",IF(AND(W366="Yes",'Paste Data Here - Export'!KM366="D"),"No",IF('Patient level info'!W366="Yes","Yes","")))</f>
        <v/>
      </c>
      <c r="Y366" s="91" t="str">
        <f t="shared" si="56"/>
        <v/>
      </c>
      <c r="Z366" s="99" t="str">
        <f>IF('Paste Data Here - Export'!KQ366="","",IF('Paste Data Here - Export'!KO366="","",'Paste Data Here - Export'!KN366-'Paste Data Here - Export'!KQ366))</f>
        <v/>
      </c>
      <c r="AA366" s="91" t="str">
        <f>IF(AND(W366="Yes",'Paste Data Here - Export'!KM366="D",'Paste Data Here - Export'!KO366="Y"),'Paste Data Here - Export'!KN366+'Patient level info'!AA$3,IF(AND(W366="Yes",'Paste Data Here - Export'!KM366="D",Z366&lt;0),'Paste Data Here - Export'!KQ366,IF(AND(W366="Yes",'Paste Data Here - Export'!KM366="D"),'Paste Data Here - Export'!KN366,IF(X366="Yes",'Paste Data Here - Export'!KS366,""))))</f>
        <v/>
      </c>
      <c r="AB366" s="100" t="str">
        <f>IF(W366="No","",IF('Paste Data Here - Export'!HS366="","",IF('Paste Data Here - Export'!KO366="Y",'Patient level info'!AA366-'Paste Data Here - Export'!HS366,'Paste Data Here - Export'!KQ366-'Paste Data Here - Export'!HS366)))</f>
        <v/>
      </c>
      <c r="AC366" s="100" t="str">
        <f>IF(E366="Yes","",IF(BPT!C366="Record transferred to this team",AA366-C366-(1/6),""))</f>
        <v/>
      </c>
      <c r="AD366" s="100" t="str">
        <f t="shared" si="57"/>
        <v/>
      </c>
      <c r="AE366" s="100" t="str">
        <f t="shared" si="65"/>
        <v/>
      </c>
      <c r="AF366" s="101" t="str">
        <f>IF(AE366="","",IF(Y366="Died same day","Died same day as arrival",IF(AB366="","Did not stay on SU",IF('Paste Data Here - Export'!HR366="ICH","ICU/CCU/HDU",IF(AB366&gt;AE366,100,100*AB366/AE366)))))</f>
        <v/>
      </c>
      <c r="AG366" s="82" t="str">
        <f>IF(E366="Yes","6 Month Transfer",IF(W366="No","Not locked to discharge/transfer",IF(AF366="Did not stay on SU","Not achieved as did not stay on SU",IF('Patient level info'!A366="","",IF(AND(A366=B366,M366="Achieved",P366="Achieved",AF366&gt;=90,AF366&lt;&gt;"Died same day as arrival"),"Achieved",IF(AND(A366&lt;&gt;B366,AF366&gt;=90,M366="Achieved",P366="Achieved"),"Not directly admitted by this team, but achieved criteria at previous team, and achieved 90% of stay on SU whilst at this team",IF(AF366="ICU/CCU/HDU","Admitted to ICU/CCU/HDU",IF(AF366="Died same day as arrival",AF366,IF(AND(AF366&lt;90,M366="Not achieved",P366="Not achieved"),"Not achieved as not direct to SU within 4h, not seen by a consultant within 14h, and less than 90% of stay on SU",IF(AND(AF366&lt;90,M366="Not achieved",P366="Achieved"),"Not achieved as not direct to SU within 4h and less than 90% of stay on SU",IF(AND(AF366&lt;90,M366="Achieved",P366="Not achieved"),"Not achieved as not seen by a consultant within 14h and less than 90% of stay on SU",IF(AND(AF366&gt;=90,M366="Not achieved",P366="Not achieved"),"Not achieved as not direct to SU within 4h and not seen by a consultant within 14h",IF(AND(AF366&gt;=90,M366="Achieved",P366="Not achieved"),"Not achieved as not seen by a consultant within 14h",IF(AF366&lt;90,"Not achieved as less than 90% of stay on SU","Not achieved as not direct to SU within 4h"))))))))))))))</f>
        <v/>
      </c>
    </row>
    <row r="367" spans="1:33" ht="15" customHeight="1" x14ac:dyDescent="0.25">
      <c r="A367" s="89" t="str">
        <f>IF('Paste Data Here - Export'!A367="","",'Paste Data Here - Export'!A367)</f>
        <v/>
      </c>
      <c r="B367" s="90" t="str">
        <f>IF('Paste Data Here - Export'!B367="","",'Paste Data Here - Export'!B367)</f>
        <v/>
      </c>
      <c r="C367" s="91" t="str">
        <f>IF('Paste Data Here - Export'!AR367="Y",'Paste Data Here - Export'!AS367,IF('Paste Data Here - Export'!C367="","",'Paste Data Here - Export'!BA367))</f>
        <v/>
      </c>
      <c r="D367" s="103" t="str">
        <f>IF(B367="","",IF('Paste Data Here - Export'!A367 ='Paste Data Here - Export'!B367, "Yes", "No"))</f>
        <v/>
      </c>
      <c r="E367" s="103" t="str">
        <f>IF(A367="","",IF(AND('Paste Data Here - Export'!P367="",'Paste Data Here - Export'!Q367&lt;&gt;""),"Yes","No"))</f>
        <v/>
      </c>
      <c r="F367" s="104" t="str">
        <f>IF('Paste Data Here - Export'!A367='Paste Data Here - Export'!B367,C367,IF(W367="No","",IF(E367="Yes","6 Month Transfer",'Paste Data Here - Export'!HP367)))</f>
        <v/>
      </c>
      <c r="G367" s="92" t="str">
        <f>IF(B367="","",IF(OR('Paste Data Here - Export'!KB367="Y",'Paste Data Here - Export'!GE367="Y"),"Yes","No"))</f>
        <v/>
      </c>
      <c r="H367" s="93" t="str">
        <f t="shared" si="58"/>
        <v/>
      </c>
      <c r="I367" s="93" t="str">
        <f t="shared" si="59"/>
        <v/>
      </c>
      <c r="J367" s="93" t="str">
        <f t="shared" si="60"/>
        <v/>
      </c>
      <c r="K367" s="125" t="str">
        <f>IF(OR(C367="",'Paste Data Here - Export'!BD367=""),"",1440*('Paste Data Here - Export'!BD367-C367))</f>
        <v/>
      </c>
      <c r="L367" s="93" t="str">
        <f t="shared" si="61"/>
        <v/>
      </c>
      <c r="M367" s="93" t="str">
        <f>IF(AND(L367="Yes",'Paste Data Here - Export'!BC367="SU",'Paste Data Here - Export'!EJ367&lt;&gt;"Y"),"Achieved",IF('Paste Data Here - Export'!EJ367="Y","Not applicable",(IF(AND('Patient level info'!L367="No",'Paste Data Here - Export'!BC367="SU"),"Not achieved",IF('Paste Data Here - Export'!BC367="ICH","Not applicable",IF(OR('Paste Data Here - Export'!BC367="O",'Paste Data Here - Export'!BC367="MAC"),"Not achieved",""))))))</f>
        <v/>
      </c>
      <c r="N367" s="142" t="str">
        <f>IF(B367="","",IF(OR('Paste Data Here - Export'!GN367="PERS",'Paste Data Here - Export'!GN367="TELEM"),'Paste Data Here - Export'!GK367,IF('Paste Data Here - Export'!GO367="","Not seen in person",'Paste Data Here - Export'!GO367)))</f>
        <v/>
      </c>
      <c r="O367" s="125" t="str">
        <f t="shared" si="62"/>
        <v/>
      </c>
      <c r="P367" s="126" t="str">
        <f t="shared" si="63"/>
        <v/>
      </c>
      <c r="Q367" s="95" t="str">
        <f>IF('Paste Data Here - Export'!CR367=TRUE, "Not imaged",IF('Paste Data Here - Export'!AR367="Y","Inpatient stroke",IF('Paste Data Here - Export'!BA367="","",IF('Paste Data Here - Export'!CR367="TRUE","",1440*('Paste Data Here - Export'!CP367-'Paste Data Here - Export'!BA367)))))</f>
        <v/>
      </c>
      <c r="R367" s="95" t="str">
        <f>IF('Paste Data Here - Export'!CR367=TRUE,"Not imaged",IF(OR(C367="",'Paste Data Here - Export'!CP367=""),"",1440*('Paste Data Here - Export'!CP367-C367)))</f>
        <v/>
      </c>
      <c r="S367" s="93" t="str">
        <f>IF(R367&lt;60.5,"Yes",IF('Paste Data Here - Export'!C367="","","No"))</f>
        <v/>
      </c>
      <c r="T367" s="93" t="str">
        <f t="shared" si="55"/>
        <v/>
      </c>
      <c r="U367" s="94" t="str">
        <f>IF(OR(C367="",'Paste Data Here - Export'!DF367=""),"",1440*('Paste Data Here - Export'!DF367-C367))</f>
        <v/>
      </c>
      <c r="V367" s="96" t="str">
        <f t="shared" si="64"/>
        <v/>
      </c>
      <c r="W367" s="97" t="str">
        <f>IF(B367="","",IF('Paste Data Here - Export'!KI367=TRUE,"Yes",IF('Paste Data Here - Export'!L367="","No","Yes")))</f>
        <v/>
      </c>
      <c r="X367" s="98" t="str">
        <f>IF(E367="Yes","6 Month Transfer",IF(AND(W367="Yes",'Paste Data Here - Export'!KM367="D"),"No",IF('Patient level info'!W367="Yes","Yes","")))</f>
        <v/>
      </c>
      <c r="Y367" s="91" t="str">
        <f t="shared" si="56"/>
        <v/>
      </c>
      <c r="Z367" s="99" t="str">
        <f>IF('Paste Data Here - Export'!KQ367="","",IF('Paste Data Here - Export'!KO367="","",'Paste Data Here - Export'!KN367-'Paste Data Here - Export'!KQ367))</f>
        <v/>
      </c>
      <c r="AA367" s="91" t="str">
        <f>IF(AND(W367="Yes",'Paste Data Here - Export'!KM367="D",'Paste Data Here - Export'!KO367="Y"),'Paste Data Here - Export'!KN367+'Patient level info'!AA$3,IF(AND(W367="Yes",'Paste Data Here - Export'!KM367="D",Z367&lt;0),'Paste Data Here - Export'!KQ367,IF(AND(W367="Yes",'Paste Data Here - Export'!KM367="D"),'Paste Data Here - Export'!KN367,IF(X367="Yes",'Paste Data Here - Export'!KS367,""))))</f>
        <v/>
      </c>
      <c r="AB367" s="100" t="str">
        <f>IF(W367="No","",IF('Paste Data Here - Export'!HS367="","",IF('Paste Data Here - Export'!KO367="Y",'Patient level info'!AA367-'Paste Data Here - Export'!HS367,'Paste Data Here - Export'!KQ367-'Paste Data Here - Export'!HS367)))</f>
        <v/>
      </c>
      <c r="AC367" s="100" t="str">
        <f>IF(E367="Yes","",IF(BPT!C367="Record transferred to this team",AA367-C367-(1/6),""))</f>
        <v/>
      </c>
      <c r="AD367" s="100" t="str">
        <f t="shared" si="57"/>
        <v/>
      </c>
      <c r="AE367" s="100" t="str">
        <f t="shared" si="65"/>
        <v/>
      </c>
      <c r="AF367" s="101" t="str">
        <f>IF(AE367="","",IF(Y367="Died same day","Died same day as arrival",IF(AB367="","Did not stay on SU",IF('Paste Data Here - Export'!HR367="ICH","ICU/CCU/HDU",IF(AB367&gt;AE367,100,100*AB367/AE367)))))</f>
        <v/>
      </c>
      <c r="AG367" s="82" t="str">
        <f>IF(E367="Yes","6 Month Transfer",IF(W367="No","Not locked to discharge/transfer",IF(AF367="Did not stay on SU","Not achieved as did not stay on SU",IF('Patient level info'!A367="","",IF(AND(A367=B367,M367="Achieved",P367="Achieved",AF367&gt;=90,AF367&lt;&gt;"Died same day as arrival"),"Achieved",IF(AND(A367&lt;&gt;B367,AF367&gt;=90,M367="Achieved",P367="Achieved"),"Not directly admitted by this team, but achieved criteria at previous team, and achieved 90% of stay on SU whilst at this team",IF(AF367="ICU/CCU/HDU","Admitted to ICU/CCU/HDU",IF(AF367="Died same day as arrival",AF367,IF(AND(AF367&lt;90,M367="Not achieved",P367="Not achieved"),"Not achieved as not direct to SU within 4h, not seen by a consultant within 14h, and less than 90% of stay on SU",IF(AND(AF367&lt;90,M367="Not achieved",P367="Achieved"),"Not achieved as not direct to SU within 4h and less than 90% of stay on SU",IF(AND(AF367&lt;90,M367="Achieved",P367="Not achieved"),"Not achieved as not seen by a consultant within 14h and less than 90% of stay on SU",IF(AND(AF367&gt;=90,M367="Not achieved",P367="Not achieved"),"Not achieved as not direct to SU within 4h and not seen by a consultant within 14h",IF(AND(AF367&gt;=90,M367="Achieved",P367="Not achieved"),"Not achieved as not seen by a consultant within 14h",IF(AF367&lt;90,"Not achieved as less than 90% of stay on SU","Not achieved as not direct to SU within 4h"))))))))))))))</f>
        <v/>
      </c>
    </row>
    <row r="368" spans="1:33" ht="15" customHeight="1" x14ac:dyDescent="0.25">
      <c r="A368" s="89" t="str">
        <f>IF('Paste Data Here - Export'!A368="","",'Paste Data Here - Export'!A368)</f>
        <v/>
      </c>
      <c r="B368" s="90" t="str">
        <f>IF('Paste Data Here - Export'!B368="","",'Paste Data Here - Export'!B368)</f>
        <v/>
      </c>
      <c r="C368" s="91" t="str">
        <f>IF('Paste Data Here - Export'!AR368="Y",'Paste Data Here - Export'!AS368,IF('Paste Data Here - Export'!C368="","",'Paste Data Here - Export'!BA368))</f>
        <v/>
      </c>
      <c r="D368" s="103" t="str">
        <f>IF(B368="","",IF('Paste Data Here - Export'!A368 ='Paste Data Here - Export'!B368, "Yes", "No"))</f>
        <v/>
      </c>
      <c r="E368" s="103" t="str">
        <f>IF(A368="","",IF(AND('Paste Data Here - Export'!P368="",'Paste Data Here - Export'!Q368&lt;&gt;""),"Yes","No"))</f>
        <v/>
      </c>
      <c r="F368" s="104" t="str">
        <f>IF('Paste Data Here - Export'!A368='Paste Data Here - Export'!B368,C368,IF(W368="No","",IF(E368="Yes","6 Month Transfer",'Paste Data Here - Export'!HP368)))</f>
        <v/>
      </c>
      <c r="G368" s="92" t="str">
        <f>IF(B368="","",IF(OR('Paste Data Here - Export'!KB368="Y",'Paste Data Here - Export'!GE368="Y"),"Yes","No"))</f>
        <v/>
      </c>
      <c r="H368" s="93" t="str">
        <f t="shared" si="58"/>
        <v/>
      </c>
      <c r="I368" s="93" t="str">
        <f t="shared" si="59"/>
        <v/>
      </c>
      <c r="J368" s="93" t="str">
        <f t="shared" si="60"/>
        <v/>
      </c>
      <c r="K368" s="125" t="str">
        <f>IF(OR(C368="",'Paste Data Here - Export'!BD368=""),"",1440*('Paste Data Here - Export'!BD368-C368))</f>
        <v/>
      </c>
      <c r="L368" s="93" t="str">
        <f t="shared" si="61"/>
        <v/>
      </c>
      <c r="M368" s="93" t="str">
        <f>IF(AND(L368="Yes",'Paste Data Here - Export'!BC368="SU",'Paste Data Here - Export'!EJ368&lt;&gt;"Y"),"Achieved",IF('Paste Data Here - Export'!EJ368="Y","Not applicable",(IF(AND('Patient level info'!L368="No",'Paste Data Here - Export'!BC368="SU"),"Not achieved",IF('Paste Data Here - Export'!BC368="ICH","Not applicable",IF(OR('Paste Data Here - Export'!BC368="O",'Paste Data Here - Export'!BC368="MAC"),"Not achieved",""))))))</f>
        <v/>
      </c>
      <c r="N368" s="142" t="str">
        <f>IF(B368="","",IF(OR('Paste Data Here - Export'!GN368="PERS",'Paste Data Here - Export'!GN368="TELEM"),'Paste Data Here - Export'!GK368,IF('Paste Data Here - Export'!GO368="","Not seen in person",'Paste Data Here - Export'!GO368)))</f>
        <v/>
      </c>
      <c r="O368" s="125" t="str">
        <f t="shared" si="62"/>
        <v/>
      </c>
      <c r="P368" s="126" t="str">
        <f t="shared" si="63"/>
        <v/>
      </c>
      <c r="Q368" s="95" t="str">
        <f>IF('Paste Data Here - Export'!CR368=TRUE, "Not imaged",IF('Paste Data Here - Export'!AR368="Y","Inpatient stroke",IF('Paste Data Here - Export'!BA368="","",IF('Paste Data Here - Export'!CR368="TRUE","",1440*('Paste Data Here - Export'!CP368-'Paste Data Here - Export'!BA368)))))</f>
        <v/>
      </c>
      <c r="R368" s="95" t="str">
        <f>IF('Paste Data Here - Export'!CR368=TRUE,"Not imaged",IF(OR(C368="",'Paste Data Here - Export'!CP368=""),"",1440*('Paste Data Here - Export'!CP368-C368)))</f>
        <v/>
      </c>
      <c r="S368" s="93" t="str">
        <f>IF(R368&lt;60.5,"Yes",IF('Paste Data Here - Export'!C368="","","No"))</f>
        <v/>
      </c>
      <c r="T368" s="93" t="str">
        <f t="shared" si="55"/>
        <v/>
      </c>
      <c r="U368" s="94" t="str">
        <f>IF(OR(C368="",'Paste Data Here - Export'!DF368=""),"",1440*('Paste Data Here - Export'!DF368-C368))</f>
        <v/>
      </c>
      <c r="V368" s="96" t="str">
        <f t="shared" si="64"/>
        <v/>
      </c>
      <c r="W368" s="97" t="str">
        <f>IF(B368="","",IF('Paste Data Here - Export'!KI368=TRUE,"Yes",IF('Paste Data Here - Export'!L368="","No","Yes")))</f>
        <v/>
      </c>
      <c r="X368" s="98" t="str">
        <f>IF(E368="Yes","6 Month Transfer",IF(AND(W368="Yes",'Paste Data Here - Export'!KM368="D"),"No",IF('Patient level info'!W368="Yes","Yes","")))</f>
        <v/>
      </c>
      <c r="Y368" s="91" t="str">
        <f t="shared" si="56"/>
        <v/>
      </c>
      <c r="Z368" s="99" t="str">
        <f>IF('Paste Data Here - Export'!KQ368="","",IF('Paste Data Here - Export'!KO368="","",'Paste Data Here - Export'!KN368-'Paste Data Here - Export'!KQ368))</f>
        <v/>
      </c>
      <c r="AA368" s="91" t="str">
        <f>IF(AND(W368="Yes",'Paste Data Here - Export'!KM368="D",'Paste Data Here - Export'!KO368="Y"),'Paste Data Here - Export'!KN368+'Patient level info'!AA$3,IF(AND(W368="Yes",'Paste Data Here - Export'!KM368="D",Z368&lt;0),'Paste Data Here - Export'!KQ368,IF(AND(W368="Yes",'Paste Data Here - Export'!KM368="D"),'Paste Data Here - Export'!KN368,IF(X368="Yes",'Paste Data Here - Export'!KS368,""))))</f>
        <v/>
      </c>
      <c r="AB368" s="100" t="str">
        <f>IF(W368="No","",IF('Paste Data Here - Export'!HS368="","",IF('Paste Data Here - Export'!KO368="Y",'Patient level info'!AA368-'Paste Data Here - Export'!HS368,'Paste Data Here - Export'!KQ368-'Paste Data Here - Export'!HS368)))</f>
        <v/>
      </c>
      <c r="AC368" s="100" t="str">
        <f>IF(E368="Yes","",IF(BPT!C368="Record transferred to this team",AA368-C368-(1/6),""))</f>
        <v/>
      </c>
      <c r="AD368" s="100" t="str">
        <f t="shared" si="57"/>
        <v/>
      </c>
      <c r="AE368" s="100" t="str">
        <f t="shared" si="65"/>
        <v/>
      </c>
      <c r="AF368" s="101" t="str">
        <f>IF(AE368="","",IF(Y368="Died same day","Died same day as arrival",IF(AB368="","Did not stay on SU",IF('Paste Data Here - Export'!HR368="ICH","ICU/CCU/HDU",IF(AB368&gt;AE368,100,100*AB368/AE368)))))</f>
        <v/>
      </c>
      <c r="AG368" s="82" t="str">
        <f>IF(E368="Yes","6 Month Transfer",IF(W368="No","Not locked to discharge/transfer",IF(AF368="Did not stay on SU","Not achieved as did not stay on SU",IF('Patient level info'!A368="","",IF(AND(A368=B368,M368="Achieved",P368="Achieved",AF368&gt;=90,AF368&lt;&gt;"Died same day as arrival"),"Achieved",IF(AND(A368&lt;&gt;B368,AF368&gt;=90,M368="Achieved",P368="Achieved"),"Not directly admitted by this team, but achieved criteria at previous team, and achieved 90% of stay on SU whilst at this team",IF(AF368="ICU/CCU/HDU","Admitted to ICU/CCU/HDU",IF(AF368="Died same day as arrival",AF368,IF(AND(AF368&lt;90,M368="Not achieved",P368="Not achieved"),"Not achieved as not direct to SU within 4h, not seen by a consultant within 14h, and less than 90% of stay on SU",IF(AND(AF368&lt;90,M368="Not achieved",P368="Achieved"),"Not achieved as not direct to SU within 4h and less than 90% of stay on SU",IF(AND(AF368&lt;90,M368="Achieved",P368="Not achieved"),"Not achieved as not seen by a consultant within 14h and less than 90% of stay on SU",IF(AND(AF368&gt;=90,M368="Not achieved",P368="Not achieved"),"Not achieved as not direct to SU within 4h and not seen by a consultant within 14h",IF(AND(AF368&gt;=90,M368="Achieved",P368="Not achieved"),"Not achieved as not seen by a consultant within 14h",IF(AF368&lt;90,"Not achieved as less than 90% of stay on SU","Not achieved as not direct to SU within 4h"))))))))))))))</f>
        <v/>
      </c>
    </row>
    <row r="369" spans="1:33" ht="15" customHeight="1" x14ac:dyDescent="0.25">
      <c r="A369" s="89" t="str">
        <f>IF('Paste Data Here - Export'!A369="","",'Paste Data Here - Export'!A369)</f>
        <v/>
      </c>
      <c r="B369" s="90" t="str">
        <f>IF('Paste Data Here - Export'!B369="","",'Paste Data Here - Export'!B369)</f>
        <v/>
      </c>
      <c r="C369" s="91" t="str">
        <f>IF('Paste Data Here - Export'!AR369="Y",'Paste Data Here - Export'!AS369,IF('Paste Data Here - Export'!C369="","",'Paste Data Here - Export'!BA369))</f>
        <v/>
      </c>
      <c r="D369" s="103" t="str">
        <f>IF(B369="","",IF('Paste Data Here - Export'!A369 ='Paste Data Here - Export'!B369, "Yes", "No"))</f>
        <v/>
      </c>
      <c r="E369" s="103" t="str">
        <f>IF(A369="","",IF(AND('Paste Data Here - Export'!P369="",'Paste Data Here - Export'!Q369&lt;&gt;""),"Yes","No"))</f>
        <v/>
      </c>
      <c r="F369" s="104" t="str">
        <f>IF('Paste Data Here - Export'!A369='Paste Data Here - Export'!B369,C369,IF(W369="No","",IF(E369="Yes","6 Month Transfer",'Paste Data Here - Export'!HP369)))</f>
        <v/>
      </c>
      <c r="G369" s="92" t="str">
        <f>IF(B369="","",IF(OR('Paste Data Here - Export'!KB369="Y",'Paste Data Here - Export'!GE369="Y"),"Yes","No"))</f>
        <v/>
      </c>
      <c r="H369" s="93" t="str">
        <f t="shared" si="58"/>
        <v/>
      </c>
      <c r="I369" s="93" t="str">
        <f t="shared" si="59"/>
        <v/>
      </c>
      <c r="J369" s="93" t="str">
        <f t="shared" si="60"/>
        <v/>
      </c>
      <c r="K369" s="125" t="str">
        <f>IF(OR(C369="",'Paste Data Here - Export'!BD369=""),"",1440*('Paste Data Here - Export'!BD369-C369))</f>
        <v/>
      </c>
      <c r="L369" s="93" t="str">
        <f t="shared" si="61"/>
        <v/>
      </c>
      <c r="M369" s="93" t="str">
        <f>IF(AND(L369="Yes",'Paste Data Here - Export'!BC369="SU",'Paste Data Here - Export'!EJ369&lt;&gt;"Y"),"Achieved",IF('Paste Data Here - Export'!EJ369="Y","Not applicable",(IF(AND('Patient level info'!L369="No",'Paste Data Here - Export'!BC369="SU"),"Not achieved",IF('Paste Data Here - Export'!BC369="ICH","Not applicable",IF(OR('Paste Data Here - Export'!BC369="O",'Paste Data Here - Export'!BC369="MAC"),"Not achieved",""))))))</f>
        <v/>
      </c>
      <c r="N369" s="142" t="str">
        <f>IF(B369="","",IF(OR('Paste Data Here - Export'!GN369="PERS",'Paste Data Here - Export'!GN369="TELEM"),'Paste Data Here - Export'!GK369,IF('Paste Data Here - Export'!GO369="","Not seen in person",'Paste Data Here - Export'!GO369)))</f>
        <v/>
      </c>
      <c r="O369" s="125" t="str">
        <f t="shared" si="62"/>
        <v/>
      </c>
      <c r="P369" s="126" t="str">
        <f t="shared" si="63"/>
        <v/>
      </c>
      <c r="Q369" s="95" t="str">
        <f>IF('Paste Data Here - Export'!CR369=TRUE, "Not imaged",IF('Paste Data Here - Export'!AR369="Y","Inpatient stroke",IF('Paste Data Here - Export'!BA369="","",IF('Paste Data Here - Export'!CR369="TRUE","",1440*('Paste Data Here - Export'!CP369-'Paste Data Here - Export'!BA369)))))</f>
        <v/>
      </c>
      <c r="R369" s="95" t="str">
        <f>IF('Paste Data Here - Export'!CR369=TRUE,"Not imaged",IF(OR(C369="",'Paste Data Here - Export'!CP369=""),"",1440*('Paste Data Here - Export'!CP369-C369)))</f>
        <v/>
      </c>
      <c r="S369" s="93" t="str">
        <f>IF(R369&lt;60.5,"Yes",IF('Paste Data Here - Export'!C369="","","No"))</f>
        <v/>
      </c>
      <c r="T369" s="93" t="str">
        <f t="shared" si="55"/>
        <v/>
      </c>
      <c r="U369" s="94" t="str">
        <f>IF(OR(C369="",'Paste Data Here - Export'!DF369=""),"",1440*('Paste Data Here - Export'!DF369-C369))</f>
        <v/>
      </c>
      <c r="V369" s="96" t="str">
        <f t="shared" si="64"/>
        <v/>
      </c>
      <c r="W369" s="97" t="str">
        <f>IF(B369="","",IF('Paste Data Here - Export'!KI369=TRUE,"Yes",IF('Paste Data Here - Export'!L369="","No","Yes")))</f>
        <v/>
      </c>
      <c r="X369" s="98" t="str">
        <f>IF(E369="Yes","6 Month Transfer",IF(AND(W369="Yes",'Paste Data Here - Export'!KM369="D"),"No",IF('Patient level info'!W369="Yes","Yes","")))</f>
        <v/>
      </c>
      <c r="Y369" s="91" t="str">
        <f t="shared" si="56"/>
        <v/>
      </c>
      <c r="Z369" s="99" t="str">
        <f>IF('Paste Data Here - Export'!KQ369="","",IF('Paste Data Here - Export'!KO369="","",'Paste Data Here - Export'!KN369-'Paste Data Here - Export'!KQ369))</f>
        <v/>
      </c>
      <c r="AA369" s="91" t="str">
        <f>IF(AND(W369="Yes",'Paste Data Here - Export'!KM369="D",'Paste Data Here - Export'!KO369="Y"),'Paste Data Here - Export'!KN369+'Patient level info'!AA$3,IF(AND(W369="Yes",'Paste Data Here - Export'!KM369="D",Z369&lt;0),'Paste Data Here - Export'!KQ369,IF(AND(W369="Yes",'Paste Data Here - Export'!KM369="D"),'Paste Data Here - Export'!KN369,IF(X369="Yes",'Paste Data Here - Export'!KS369,""))))</f>
        <v/>
      </c>
      <c r="AB369" s="100" t="str">
        <f>IF(W369="No","",IF('Paste Data Here - Export'!HS369="","",IF('Paste Data Here - Export'!KO369="Y",'Patient level info'!AA369-'Paste Data Here - Export'!HS369,'Paste Data Here - Export'!KQ369-'Paste Data Here - Export'!HS369)))</f>
        <v/>
      </c>
      <c r="AC369" s="100" t="str">
        <f>IF(E369="Yes","",IF(BPT!C369="Record transferred to this team",AA369-C369-(1/6),""))</f>
        <v/>
      </c>
      <c r="AD369" s="100" t="str">
        <f t="shared" si="57"/>
        <v/>
      </c>
      <c r="AE369" s="100" t="str">
        <f t="shared" si="65"/>
        <v/>
      </c>
      <c r="AF369" s="101" t="str">
        <f>IF(AE369="","",IF(Y369="Died same day","Died same day as arrival",IF(AB369="","Did not stay on SU",IF('Paste Data Here - Export'!HR369="ICH","ICU/CCU/HDU",IF(AB369&gt;AE369,100,100*AB369/AE369)))))</f>
        <v/>
      </c>
      <c r="AG369" s="82" t="str">
        <f>IF(E369="Yes","6 Month Transfer",IF(W369="No","Not locked to discharge/transfer",IF(AF369="Did not stay on SU","Not achieved as did not stay on SU",IF('Patient level info'!A369="","",IF(AND(A369=B369,M369="Achieved",P369="Achieved",AF369&gt;=90,AF369&lt;&gt;"Died same day as arrival"),"Achieved",IF(AND(A369&lt;&gt;B369,AF369&gt;=90,M369="Achieved",P369="Achieved"),"Not directly admitted by this team, but achieved criteria at previous team, and achieved 90% of stay on SU whilst at this team",IF(AF369="ICU/CCU/HDU","Admitted to ICU/CCU/HDU",IF(AF369="Died same day as arrival",AF369,IF(AND(AF369&lt;90,M369="Not achieved",P369="Not achieved"),"Not achieved as not direct to SU within 4h, not seen by a consultant within 14h, and less than 90% of stay on SU",IF(AND(AF369&lt;90,M369="Not achieved",P369="Achieved"),"Not achieved as not direct to SU within 4h and less than 90% of stay on SU",IF(AND(AF369&lt;90,M369="Achieved",P369="Not achieved"),"Not achieved as not seen by a consultant within 14h and less than 90% of stay on SU",IF(AND(AF369&gt;=90,M369="Not achieved",P369="Not achieved"),"Not achieved as not direct to SU within 4h and not seen by a consultant within 14h",IF(AND(AF369&gt;=90,M369="Achieved",P369="Not achieved"),"Not achieved as not seen by a consultant within 14h",IF(AF369&lt;90,"Not achieved as less than 90% of stay on SU","Not achieved as not direct to SU within 4h"))))))))))))))</f>
        <v/>
      </c>
    </row>
    <row r="370" spans="1:33" ht="15" customHeight="1" x14ac:dyDescent="0.25">
      <c r="A370" s="89" t="str">
        <f>IF('Paste Data Here - Export'!A370="","",'Paste Data Here - Export'!A370)</f>
        <v/>
      </c>
      <c r="B370" s="90" t="str">
        <f>IF('Paste Data Here - Export'!B370="","",'Paste Data Here - Export'!B370)</f>
        <v/>
      </c>
      <c r="C370" s="91" t="str">
        <f>IF('Paste Data Here - Export'!AR370="Y",'Paste Data Here - Export'!AS370,IF('Paste Data Here - Export'!C370="","",'Paste Data Here - Export'!BA370))</f>
        <v/>
      </c>
      <c r="D370" s="103" t="str">
        <f>IF(B370="","",IF('Paste Data Here - Export'!A370 ='Paste Data Here - Export'!B370, "Yes", "No"))</f>
        <v/>
      </c>
      <c r="E370" s="103" t="str">
        <f>IF(A370="","",IF(AND('Paste Data Here - Export'!P370="",'Paste Data Here - Export'!Q370&lt;&gt;""),"Yes","No"))</f>
        <v/>
      </c>
      <c r="F370" s="104" t="str">
        <f>IF('Paste Data Here - Export'!A370='Paste Data Here - Export'!B370,C370,IF(W370="No","",IF(E370="Yes","6 Month Transfer",'Paste Data Here - Export'!HP370)))</f>
        <v/>
      </c>
      <c r="G370" s="92" t="str">
        <f>IF(B370="","",IF(OR('Paste Data Here - Export'!KB370="Y",'Paste Data Here - Export'!GE370="Y"),"Yes","No"))</f>
        <v/>
      </c>
      <c r="H370" s="93" t="str">
        <f t="shared" si="58"/>
        <v/>
      </c>
      <c r="I370" s="93" t="str">
        <f t="shared" si="59"/>
        <v/>
      </c>
      <c r="J370" s="93" t="str">
        <f t="shared" si="60"/>
        <v/>
      </c>
      <c r="K370" s="125" t="str">
        <f>IF(OR(C370="",'Paste Data Here - Export'!BD370=""),"",1440*('Paste Data Here - Export'!BD370-C370))</f>
        <v/>
      </c>
      <c r="L370" s="93" t="str">
        <f t="shared" si="61"/>
        <v/>
      </c>
      <c r="M370" s="93" t="str">
        <f>IF(AND(L370="Yes",'Paste Data Here - Export'!BC370="SU",'Paste Data Here - Export'!EJ370&lt;&gt;"Y"),"Achieved",IF('Paste Data Here - Export'!EJ370="Y","Not applicable",(IF(AND('Patient level info'!L370="No",'Paste Data Here - Export'!BC370="SU"),"Not achieved",IF('Paste Data Here - Export'!BC370="ICH","Not applicable",IF(OR('Paste Data Here - Export'!BC370="O",'Paste Data Here - Export'!BC370="MAC"),"Not achieved",""))))))</f>
        <v/>
      </c>
      <c r="N370" s="142" t="str">
        <f>IF(B370="","",IF(OR('Paste Data Here - Export'!GN370="PERS",'Paste Data Here - Export'!GN370="TELEM"),'Paste Data Here - Export'!GK370,IF('Paste Data Here - Export'!GO370="","Not seen in person",'Paste Data Here - Export'!GO370)))</f>
        <v/>
      </c>
      <c r="O370" s="125" t="str">
        <f t="shared" si="62"/>
        <v/>
      </c>
      <c r="P370" s="126" t="str">
        <f t="shared" si="63"/>
        <v/>
      </c>
      <c r="Q370" s="95" t="str">
        <f>IF('Paste Data Here - Export'!CR370=TRUE, "Not imaged",IF('Paste Data Here - Export'!AR370="Y","Inpatient stroke",IF('Paste Data Here - Export'!BA370="","",IF('Paste Data Here - Export'!CR370="TRUE","",1440*('Paste Data Here - Export'!CP370-'Paste Data Here - Export'!BA370)))))</f>
        <v/>
      </c>
      <c r="R370" s="95" t="str">
        <f>IF('Paste Data Here - Export'!CR370=TRUE,"Not imaged",IF(OR(C370="",'Paste Data Here - Export'!CP370=""),"",1440*('Paste Data Here - Export'!CP370-C370)))</f>
        <v/>
      </c>
      <c r="S370" s="93" t="str">
        <f>IF(R370&lt;60.5,"Yes",IF('Paste Data Here - Export'!C370="","","No"))</f>
        <v/>
      </c>
      <c r="T370" s="93" t="str">
        <f t="shared" si="55"/>
        <v/>
      </c>
      <c r="U370" s="94" t="str">
        <f>IF(OR(C370="",'Paste Data Here - Export'!DF370=""),"",1440*('Paste Data Here - Export'!DF370-C370))</f>
        <v/>
      </c>
      <c r="V370" s="96" t="str">
        <f t="shared" si="64"/>
        <v/>
      </c>
      <c r="W370" s="97" t="str">
        <f>IF(B370="","",IF('Paste Data Here - Export'!KI370=TRUE,"Yes",IF('Paste Data Here - Export'!L370="","No","Yes")))</f>
        <v/>
      </c>
      <c r="X370" s="98" t="str">
        <f>IF(E370="Yes","6 Month Transfer",IF(AND(W370="Yes",'Paste Data Here - Export'!KM370="D"),"No",IF('Patient level info'!W370="Yes","Yes","")))</f>
        <v/>
      </c>
      <c r="Y370" s="91" t="str">
        <f t="shared" si="56"/>
        <v/>
      </c>
      <c r="Z370" s="99" t="str">
        <f>IF('Paste Data Here - Export'!KQ370="","",IF('Paste Data Here - Export'!KO370="","",'Paste Data Here - Export'!KN370-'Paste Data Here - Export'!KQ370))</f>
        <v/>
      </c>
      <c r="AA370" s="91" t="str">
        <f>IF(AND(W370="Yes",'Paste Data Here - Export'!KM370="D",'Paste Data Here - Export'!KO370="Y"),'Paste Data Here - Export'!KN370+'Patient level info'!AA$3,IF(AND(W370="Yes",'Paste Data Here - Export'!KM370="D",Z370&lt;0),'Paste Data Here - Export'!KQ370,IF(AND(W370="Yes",'Paste Data Here - Export'!KM370="D"),'Paste Data Here - Export'!KN370,IF(X370="Yes",'Paste Data Here - Export'!KS370,""))))</f>
        <v/>
      </c>
      <c r="AB370" s="100" t="str">
        <f>IF(W370="No","",IF('Paste Data Here - Export'!HS370="","",IF('Paste Data Here - Export'!KO370="Y",'Patient level info'!AA370-'Paste Data Here - Export'!HS370,'Paste Data Here - Export'!KQ370-'Paste Data Here - Export'!HS370)))</f>
        <v/>
      </c>
      <c r="AC370" s="100" t="str">
        <f>IF(E370="Yes","",IF(BPT!C370="Record transferred to this team",AA370-C370-(1/6),""))</f>
        <v/>
      </c>
      <c r="AD370" s="100" t="str">
        <f t="shared" si="57"/>
        <v/>
      </c>
      <c r="AE370" s="100" t="str">
        <f t="shared" si="65"/>
        <v/>
      </c>
      <c r="AF370" s="101" t="str">
        <f>IF(AE370="","",IF(Y370="Died same day","Died same day as arrival",IF(AB370="","Did not stay on SU",IF('Paste Data Here - Export'!HR370="ICH","ICU/CCU/HDU",IF(AB370&gt;AE370,100,100*AB370/AE370)))))</f>
        <v/>
      </c>
      <c r="AG370" s="82" t="str">
        <f>IF(E370="Yes","6 Month Transfer",IF(W370="No","Not locked to discharge/transfer",IF(AF370="Did not stay on SU","Not achieved as did not stay on SU",IF('Patient level info'!A370="","",IF(AND(A370=B370,M370="Achieved",P370="Achieved",AF370&gt;=90,AF370&lt;&gt;"Died same day as arrival"),"Achieved",IF(AND(A370&lt;&gt;B370,AF370&gt;=90,M370="Achieved",P370="Achieved"),"Not directly admitted by this team, but achieved criteria at previous team, and achieved 90% of stay on SU whilst at this team",IF(AF370="ICU/CCU/HDU","Admitted to ICU/CCU/HDU",IF(AF370="Died same day as arrival",AF370,IF(AND(AF370&lt;90,M370="Not achieved",P370="Not achieved"),"Not achieved as not direct to SU within 4h, not seen by a consultant within 14h, and less than 90% of stay on SU",IF(AND(AF370&lt;90,M370="Not achieved",P370="Achieved"),"Not achieved as not direct to SU within 4h and less than 90% of stay on SU",IF(AND(AF370&lt;90,M370="Achieved",P370="Not achieved"),"Not achieved as not seen by a consultant within 14h and less than 90% of stay on SU",IF(AND(AF370&gt;=90,M370="Not achieved",P370="Not achieved"),"Not achieved as not direct to SU within 4h and not seen by a consultant within 14h",IF(AND(AF370&gt;=90,M370="Achieved",P370="Not achieved"),"Not achieved as not seen by a consultant within 14h",IF(AF370&lt;90,"Not achieved as less than 90% of stay on SU","Not achieved as not direct to SU within 4h"))))))))))))))</f>
        <v/>
      </c>
    </row>
    <row r="371" spans="1:33" ht="15" customHeight="1" x14ac:dyDescent="0.25">
      <c r="A371" s="89" t="str">
        <f>IF('Paste Data Here - Export'!A371="","",'Paste Data Here - Export'!A371)</f>
        <v/>
      </c>
      <c r="B371" s="90" t="str">
        <f>IF('Paste Data Here - Export'!B371="","",'Paste Data Here - Export'!B371)</f>
        <v/>
      </c>
      <c r="C371" s="91" t="str">
        <f>IF('Paste Data Here - Export'!AR371="Y",'Paste Data Here - Export'!AS371,IF('Paste Data Here - Export'!C371="","",'Paste Data Here - Export'!BA371))</f>
        <v/>
      </c>
      <c r="D371" s="103" t="str">
        <f>IF(B371="","",IF('Paste Data Here - Export'!A371 ='Paste Data Here - Export'!B371, "Yes", "No"))</f>
        <v/>
      </c>
      <c r="E371" s="103" t="str">
        <f>IF(A371="","",IF(AND('Paste Data Here - Export'!P371="",'Paste Data Here - Export'!Q371&lt;&gt;""),"Yes","No"))</f>
        <v/>
      </c>
      <c r="F371" s="104" t="str">
        <f>IF('Paste Data Here - Export'!A371='Paste Data Here - Export'!B371,C371,IF(W371="No","",IF(E371="Yes","6 Month Transfer",'Paste Data Here - Export'!HP371)))</f>
        <v/>
      </c>
      <c r="G371" s="92" t="str">
        <f>IF(B371="","",IF(OR('Paste Data Here - Export'!KB371="Y",'Paste Data Here - Export'!GE371="Y"),"Yes","No"))</f>
        <v/>
      </c>
      <c r="H371" s="93" t="str">
        <f t="shared" si="58"/>
        <v/>
      </c>
      <c r="I371" s="93" t="str">
        <f t="shared" si="59"/>
        <v/>
      </c>
      <c r="J371" s="93" t="str">
        <f t="shared" si="60"/>
        <v/>
      </c>
      <c r="K371" s="125" t="str">
        <f>IF(OR(C371="",'Paste Data Here - Export'!BD371=""),"",1440*('Paste Data Here - Export'!BD371-C371))</f>
        <v/>
      </c>
      <c r="L371" s="93" t="str">
        <f t="shared" si="61"/>
        <v/>
      </c>
      <c r="M371" s="93" t="str">
        <f>IF(AND(L371="Yes",'Paste Data Here - Export'!BC371="SU",'Paste Data Here - Export'!EJ371&lt;&gt;"Y"),"Achieved",IF('Paste Data Here - Export'!EJ371="Y","Not applicable",(IF(AND('Patient level info'!L371="No",'Paste Data Here - Export'!BC371="SU"),"Not achieved",IF('Paste Data Here - Export'!BC371="ICH","Not applicable",IF(OR('Paste Data Here - Export'!BC371="O",'Paste Data Here - Export'!BC371="MAC"),"Not achieved",""))))))</f>
        <v/>
      </c>
      <c r="N371" s="142" t="str">
        <f>IF(B371="","",IF(OR('Paste Data Here - Export'!GN371="PERS",'Paste Data Here - Export'!GN371="TELEM"),'Paste Data Here - Export'!GK371,IF('Paste Data Here - Export'!GO371="","Not seen in person",'Paste Data Here - Export'!GO371)))</f>
        <v/>
      </c>
      <c r="O371" s="125" t="str">
        <f t="shared" si="62"/>
        <v/>
      </c>
      <c r="P371" s="126" t="str">
        <f t="shared" si="63"/>
        <v/>
      </c>
      <c r="Q371" s="95" t="str">
        <f>IF('Paste Data Here - Export'!CR371=TRUE, "Not imaged",IF('Paste Data Here - Export'!AR371="Y","Inpatient stroke",IF('Paste Data Here - Export'!BA371="","",IF('Paste Data Here - Export'!CR371="TRUE","",1440*('Paste Data Here - Export'!CP371-'Paste Data Here - Export'!BA371)))))</f>
        <v/>
      </c>
      <c r="R371" s="95" t="str">
        <f>IF('Paste Data Here - Export'!CR371=TRUE,"Not imaged",IF(OR(C371="",'Paste Data Here - Export'!CP371=""),"",1440*('Paste Data Here - Export'!CP371-C371)))</f>
        <v/>
      </c>
      <c r="S371" s="93" t="str">
        <f>IF(R371&lt;60.5,"Yes",IF('Paste Data Here - Export'!C371="","","No"))</f>
        <v/>
      </c>
      <c r="T371" s="93" t="str">
        <f t="shared" si="55"/>
        <v/>
      </c>
      <c r="U371" s="94" t="str">
        <f>IF(OR(C371="",'Paste Data Here - Export'!DF371=""),"",1440*('Paste Data Here - Export'!DF371-C371))</f>
        <v/>
      </c>
      <c r="V371" s="96" t="str">
        <f t="shared" si="64"/>
        <v/>
      </c>
      <c r="W371" s="97" t="str">
        <f>IF(B371="","",IF('Paste Data Here - Export'!KI371=TRUE,"Yes",IF('Paste Data Here - Export'!L371="","No","Yes")))</f>
        <v/>
      </c>
      <c r="X371" s="98" t="str">
        <f>IF(E371="Yes","6 Month Transfer",IF(AND(W371="Yes",'Paste Data Here - Export'!KM371="D"),"No",IF('Patient level info'!W371="Yes","Yes","")))</f>
        <v/>
      </c>
      <c r="Y371" s="91" t="str">
        <f t="shared" si="56"/>
        <v/>
      </c>
      <c r="Z371" s="99" t="str">
        <f>IF('Paste Data Here - Export'!KQ371="","",IF('Paste Data Here - Export'!KO371="","",'Paste Data Here - Export'!KN371-'Paste Data Here - Export'!KQ371))</f>
        <v/>
      </c>
      <c r="AA371" s="91" t="str">
        <f>IF(AND(W371="Yes",'Paste Data Here - Export'!KM371="D",'Paste Data Here - Export'!KO371="Y"),'Paste Data Here - Export'!KN371+'Patient level info'!AA$3,IF(AND(W371="Yes",'Paste Data Here - Export'!KM371="D",Z371&lt;0),'Paste Data Here - Export'!KQ371,IF(AND(W371="Yes",'Paste Data Here - Export'!KM371="D"),'Paste Data Here - Export'!KN371,IF(X371="Yes",'Paste Data Here - Export'!KS371,""))))</f>
        <v/>
      </c>
      <c r="AB371" s="100" t="str">
        <f>IF(W371="No","",IF('Paste Data Here - Export'!HS371="","",IF('Paste Data Here - Export'!KO371="Y",'Patient level info'!AA371-'Paste Data Here - Export'!HS371,'Paste Data Here - Export'!KQ371-'Paste Data Here - Export'!HS371)))</f>
        <v/>
      </c>
      <c r="AC371" s="100" t="str">
        <f>IF(E371="Yes","",IF(BPT!C371="Record transferred to this team",AA371-C371-(1/6),""))</f>
        <v/>
      </c>
      <c r="AD371" s="100" t="str">
        <f t="shared" si="57"/>
        <v/>
      </c>
      <c r="AE371" s="100" t="str">
        <f t="shared" si="65"/>
        <v/>
      </c>
      <c r="AF371" s="101" t="str">
        <f>IF(AE371="","",IF(Y371="Died same day","Died same day as arrival",IF(AB371="","Did not stay on SU",IF('Paste Data Here - Export'!HR371="ICH","ICU/CCU/HDU",IF(AB371&gt;AE371,100,100*AB371/AE371)))))</f>
        <v/>
      </c>
      <c r="AG371" s="82" t="str">
        <f>IF(E371="Yes","6 Month Transfer",IF(W371="No","Not locked to discharge/transfer",IF(AF371="Did not stay on SU","Not achieved as did not stay on SU",IF('Patient level info'!A371="","",IF(AND(A371=B371,M371="Achieved",P371="Achieved",AF371&gt;=90,AF371&lt;&gt;"Died same day as arrival"),"Achieved",IF(AND(A371&lt;&gt;B371,AF371&gt;=90,M371="Achieved",P371="Achieved"),"Not directly admitted by this team, but achieved criteria at previous team, and achieved 90% of stay on SU whilst at this team",IF(AF371="ICU/CCU/HDU","Admitted to ICU/CCU/HDU",IF(AF371="Died same day as arrival",AF371,IF(AND(AF371&lt;90,M371="Not achieved",P371="Not achieved"),"Not achieved as not direct to SU within 4h, not seen by a consultant within 14h, and less than 90% of stay on SU",IF(AND(AF371&lt;90,M371="Not achieved",P371="Achieved"),"Not achieved as not direct to SU within 4h and less than 90% of stay on SU",IF(AND(AF371&lt;90,M371="Achieved",P371="Not achieved"),"Not achieved as not seen by a consultant within 14h and less than 90% of stay on SU",IF(AND(AF371&gt;=90,M371="Not achieved",P371="Not achieved"),"Not achieved as not direct to SU within 4h and not seen by a consultant within 14h",IF(AND(AF371&gt;=90,M371="Achieved",P371="Not achieved"),"Not achieved as not seen by a consultant within 14h",IF(AF371&lt;90,"Not achieved as less than 90% of stay on SU","Not achieved as not direct to SU within 4h"))))))))))))))</f>
        <v/>
      </c>
    </row>
    <row r="372" spans="1:33" ht="15" customHeight="1" x14ac:dyDescent="0.25">
      <c r="A372" s="89" t="str">
        <f>IF('Paste Data Here - Export'!A372="","",'Paste Data Here - Export'!A372)</f>
        <v/>
      </c>
      <c r="B372" s="90" t="str">
        <f>IF('Paste Data Here - Export'!B372="","",'Paste Data Here - Export'!B372)</f>
        <v/>
      </c>
      <c r="C372" s="91" t="str">
        <f>IF('Paste Data Here - Export'!AR372="Y",'Paste Data Here - Export'!AS372,IF('Paste Data Here - Export'!C372="","",'Paste Data Here - Export'!BA372))</f>
        <v/>
      </c>
      <c r="D372" s="103" t="str">
        <f>IF(B372="","",IF('Paste Data Here - Export'!A372 ='Paste Data Here - Export'!B372, "Yes", "No"))</f>
        <v/>
      </c>
      <c r="E372" s="103" t="str">
        <f>IF(A372="","",IF(AND('Paste Data Here - Export'!P372="",'Paste Data Here - Export'!Q372&lt;&gt;""),"Yes","No"))</f>
        <v/>
      </c>
      <c r="F372" s="104" t="str">
        <f>IF('Paste Data Here - Export'!A372='Paste Data Here - Export'!B372,C372,IF(W372="No","",IF(E372="Yes","6 Month Transfer",'Paste Data Here - Export'!HP372)))</f>
        <v/>
      </c>
      <c r="G372" s="92" t="str">
        <f>IF(B372="","",IF(OR('Paste Data Here - Export'!KB372="Y",'Paste Data Here - Export'!GE372="Y"),"Yes","No"))</f>
        <v/>
      </c>
      <c r="H372" s="93" t="str">
        <f t="shared" si="58"/>
        <v/>
      </c>
      <c r="I372" s="93" t="str">
        <f t="shared" si="59"/>
        <v/>
      </c>
      <c r="J372" s="93" t="str">
        <f t="shared" si="60"/>
        <v/>
      </c>
      <c r="K372" s="125" t="str">
        <f>IF(OR(C372="",'Paste Data Here - Export'!BD372=""),"",1440*('Paste Data Here - Export'!BD372-C372))</f>
        <v/>
      </c>
      <c r="L372" s="93" t="str">
        <f t="shared" si="61"/>
        <v/>
      </c>
      <c r="M372" s="93" t="str">
        <f>IF(AND(L372="Yes",'Paste Data Here - Export'!BC372="SU",'Paste Data Here - Export'!EJ372&lt;&gt;"Y"),"Achieved",IF('Paste Data Here - Export'!EJ372="Y","Not applicable",(IF(AND('Patient level info'!L372="No",'Paste Data Here - Export'!BC372="SU"),"Not achieved",IF('Paste Data Here - Export'!BC372="ICH","Not applicable",IF(OR('Paste Data Here - Export'!BC372="O",'Paste Data Here - Export'!BC372="MAC"),"Not achieved",""))))))</f>
        <v/>
      </c>
      <c r="N372" s="142" t="str">
        <f>IF(B372="","",IF(OR('Paste Data Here - Export'!GN372="PERS",'Paste Data Here - Export'!GN372="TELEM"),'Paste Data Here - Export'!GK372,IF('Paste Data Here - Export'!GO372="","Not seen in person",'Paste Data Here - Export'!GO372)))</f>
        <v/>
      </c>
      <c r="O372" s="125" t="str">
        <f t="shared" si="62"/>
        <v/>
      </c>
      <c r="P372" s="126" t="str">
        <f t="shared" si="63"/>
        <v/>
      </c>
      <c r="Q372" s="95" t="str">
        <f>IF('Paste Data Here - Export'!CR372=TRUE, "Not imaged",IF('Paste Data Here - Export'!AR372="Y","Inpatient stroke",IF('Paste Data Here - Export'!BA372="","",IF('Paste Data Here - Export'!CR372="TRUE","",1440*('Paste Data Here - Export'!CP372-'Paste Data Here - Export'!BA372)))))</f>
        <v/>
      </c>
      <c r="R372" s="95" t="str">
        <f>IF('Paste Data Here - Export'!CR372=TRUE,"Not imaged",IF(OR(C372="",'Paste Data Here - Export'!CP372=""),"",1440*('Paste Data Here - Export'!CP372-C372)))</f>
        <v/>
      </c>
      <c r="S372" s="93" t="str">
        <f>IF(R372&lt;60.5,"Yes",IF('Paste Data Here - Export'!C372="","","No"))</f>
        <v/>
      </c>
      <c r="T372" s="93" t="str">
        <f t="shared" si="55"/>
        <v/>
      </c>
      <c r="U372" s="94" t="str">
        <f>IF(OR(C372="",'Paste Data Here - Export'!DF372=""),"",1440*('Paste Data Here - Export'!DF372-C372))</f>
        <v/>
      </c>
      <c r="V372" s="96" t="str">
        <f t="shared" si="64"/>
        <v/>
      </c>
      <c r="W372" s="97" t="str">
        <f>IF(B372="","",IF('Paste Data Here - Export'!KI372=TRUE,"Yes",IF('Paste Data Here - Export'!L372="","No","Yes")))</f>
        <v/>
      </c>
      <c r="X372" s="98" t="str">
        <f>IF(E372="Yes","6 Month Transfer",IF(AND(W372="Yes",'Paste Data Here - Export'!KM372="D"),"No",IF('Patient level info'!W372="Yes","Yes","")))</f>
        <v/>
      </c>
      <c r="Y372" s="91" t="str">
        <f t="shared" si="56"/>
        <v/>
      </c>
      <c r="Z372" s="99" t="str">
        <f>IF('Paste Data Here - Export'!KQ372="","",IF('Paste Data Here - Export'!KO372="","",'Paste Data Here - Export'!KN372-'Paste Data Here - Export'!KQ372))</f>
        <v/>
      </c>
      <c r="AA372" s="91" t="str">
        <f>IF(AND(W372="Yes",'Paste Data Here - Export'!KM372="D",'Paste Data Here - Export'!KO372="Y"),'Paste Data Here - Export'!KN372+'Patient level info'!AA$3,IF(AND(W372="Yes",'Paste Data Here - Export'!KM372="D",Z372&lt;0),'Paste Data Here - Export'!KQ372,IF(AND(W372="Yes",'Paste Data Here - Export'!KM372="D"),'Paste Data Here - Export'!KN372,IF(X372="Yes",'Paste Data Here - Export'!KS372,""))))</f>
        <v/>
      </c>
      <c r="AB372" s="100" t="str">
        <f>IF(W372="No","",IF('Paste Data Here - Export'!HS372="","",IF('Paste Data Here - Export'!KO372="Y",'Patient level info'!AA372-'Paste Data Here - Export'!HS372,'Paste Data Here - Export'!KQ372-'Paste Data Here - Export'!HS372)))</f>
        <v/>
      </c>
      <c r="AC372" s="100" t="str">
        <f>IF(E372="Yes","",IF(BPT!C372="Record transferred to this team",AA372-C372-(1/6),""))</f>
        <v/>
      </c>
      <c r="AD372" s="100" t="str">
        <f t="shared" si="57"/>
        <v/>
      </c>
      <c r="AE372" s="100" t="str">
        <f t="shared" si="65"/>
        <v/>
      </c>
      <c r="AF372" s="101" t="str">
        <f>IF(AE372="","",IF(Y372="Died same day","Died same day as arrival",IF(AB372="","Did not stay on SU",IF('Paste Data Here - Export'!HR372="ICH","ICU/CCU/HDU",IF(AB372&gt;AE372,100,100*AB372/AE372)))))</f>
        <v/>
      </c>
      <c r="AG372" s="82" t="str">
        <f>IF(E372="Yes","6 Month Transfer",IF(W372="No","Not locked to discharge/transfer",IF(AF372="Did not stay on SU","Not achieved as did not stay on SU",IF('Patient level info'!A372="","",IF(AND(A372=B372,M372="Achieved",P372="Achieved",AF372&gt;=90,AF372&lt;&gt;"Died same day as arrival"),"Achieved",IF(AND(A372&lt;&gt;B372,AF372&gt;=90,M372="Achieved",P372="Achieved"),"Not directly admitted by this team, but achieved criteria at previous team, and achieved 90% of stay on SU whilst at this team",IF(AF372="ICU/CCU/HDU","Admitted to ICU/CCU/HDU",IF(AF372="Died same day as arrival",AF372,IF(AND(AF372&lt;90,M372="Not achieved",P372="Not achieved"),"Not achieved as not direct to SU within 4h, not seen by a consultant within 14h, and less than 90% of stay on SU",IF(AND(AF372&lt;90,M372="Not achieved",P372="Achieved"),"Not achieved as not direct to SU within 4h and less than 90% of stay on SU",IF(AND(AF372&lt;90,M372="Achieved",P372="Not achieved"),"Not achieved as not seen by a consultant within 14h and less than 90% of stay on SU",IF(AND(AF372&gt;=90,M372="Not achieved",P372="Not achieved"),"Not achieved as not direct to SU within 4h and not seen by a consultant within 14h",IF(AND(AF372&gt;=90,M372="Achieved",P372="Not achieved"),"Not achieved as not seen by a consultant within 14h",IF(AF372&lt;90,"Not achieved as less than 90% of stay on SU","Not achieved as not direct to SU within 4h"))))))))))))))</f>
        <v/>
      </c>
    </row>
    <row r="373" spans="1:33" ht="15" customHeight="1" x14ac:dyDescent="0.25">
      <c r="A373" s="89" t="str">
        <f>IF('Paste Data Here - Export'!A373="","",'Paste Data Here - Export'!A373)</f>
        <v/>
      </c>
      <c r="B373" s="90" t="str">
        <f>IF('Paste Data Here - Export'!B373="","",'Paste Data Here - Export'!B373)</f>
        <v/>
      </c>
      <c r="C373" s="91" t="str">
        <f>IF('Paste Data Here - Export'!AR373="Y",'Paste Data Here - Export'!AS373,IF('Paste Data Here - Export'!C373="","",'Paste Data Here - Export'!BA373))</f>
        <v/>
      </c>
      <c r="D373" s="103" t="str">
        <f>IF(B373="","",IF('Paste Data Here - Export'!A373 ='Paste Data Here - Export'!B373, "Yes", "No"))</f>
        <v/>
      </c>
      <c r="E373" s="103" t="str">
        <f>IF(A373="","",IF(AND('Paste Data Here - Export'!P373="",'Paste Data Here - Export'!Q373&lt;&gt;""),"Yes","No"))</f>
        <v/>
      </c>
      <c r="F373" s="104" t="str">
        <f>IF('Paste Data Here - Export'!A373='Paste Data Here - Export'!B373,C373,IF(W373="No","",IF(E373="Yes","6 Month Transfer",'Paste Data Here - Export'!HP373)))</f>
        <v/>
      </c>
      <c r="G373" s="92" t="str">
        <f>IF(B373="","",IF(OR('Paste Data Here - Export'!KB373="Y",'Paste Data Here - Export'!GE373="Y"),"Yes","No"))</f>
        <v/>
      </c>
      <c r="H373" s="93" t="str">
        <f t="shared" si="58"/>
        <v/>
      </c>
      <c r="I373" s="93" t="str">
        <f t="shared" si="59"/>
        <v/>
      </c>
      <c r="J373" s="93" t="str">
        <f t="shared" si="60"/>
        <v/>
      </c>
      <c r="K373" s="125" t="str">
        <f>IF(OR(C373="",'Paste Data Here - Export'!BD373=""),"",1440*('Paste Data Here - Export'!BD373-C373))</f>
        <v/>
      </c>
      <c r="L373" s="93" t="str">
        <f t="shared" si="61"/>
        <v/>
      </c>
      <c r="M373" s="93" t="str">
        <f>IF(AND(L373="Yes",'Paste Data Here - Export'!BC373="SU",'Paste Data Here - Export'!EJ373&lt;&gt;"Y"),"Achieved",IF('Paste Data Here - Export'!EJ373="Y","Not applicable",(IF(AND('Patient level info'!L373="No",'Paste Data Here - Export'!BC373="SU"),"Not achieved",IF('Paste Data Here - Export'!BC373="ICH","Not applicable",IF(OR('Paste Data Here - Export'!BC373="O",'Paste Data Here - Export'!BC373="MAC"),"Not achieved",""))))))</f>
        <v/>
      </c>
      <c r="N373" s="142" t="str">
        <f>IF(B373="","",IF(OR('Paste Data Here - Export'!GN373="PERS",'Paste Data Here - Export'!GN373="TELEM"),'Paste Data Here - Export'!GK373,IF('Paste Data Here - Export'!GO373="","Not seen in person",'Paste Data Here - Export'!GO373)))</f>
        <v/>
      </c>
      <c r="O373" s="125" t="str">
        <f t="shared" si="62"/>
        <v/>
      </c>
      <c r="P373" s="126" t="str">
        <f t="shared" si="63"/>
        <v/>
      </c>
      <c r="Q373" s="95" t="str">
        <f>IF('Paste Data Here - Export'!CR373=TRUE, "Not imaged",IF('Paste Data Here - Export'!AR373="Y","Inpatient stroke",IF('Paste Data Here - Export'!BA373="","",IF('Paste Data Here - Export'!CR373="TRUE","",1440*('Paste Data Here - Export'!CP373-'Paste Data Here - Export'!BA373)))))</f>
        <v/>
      </c>
      <c r="R373" s="95" t="str">
        <f>IF('Paste Data Here - Export'!CR373=TRUE,"Not imaged",IF(OR(C373="",'Paste Data Here - Export'!CP373=""),"",1440*('Paste Data Here - Export'!CP373-C373)))</f>
        <v/>
      </c>
      <c r="S373" s="93" t="str">
        <f>IF(R373&lt;60.5,"Yes",IF('Paste Data Here - Export'!C373="","","No"))</f>
        <v/>
      </c>
      <c r="T373" s="93" t="str">
        <f t="shared" si="55"/>
        <v/>
      </c>
      <c r="U373" s="94" t="str">
        <f>IF(OR(C373="",'Paste Data Here - Export'!DF373=""),"",1440*('Paste Data Here - Export'!DF373-C373))</f>
        <v/>
      </c>
      <c r="V373" s="96" t="str">
        <f t="shared" si="64"/>
        <v/>
      </c>
      <c r="W373" s="97" t="str">
        <f>IF(B373="","",IF('Paste Data Here - Export'!KI373=TRUE,"Yes",IF('Paste Data Here - Export'!L373="","No","Yes")))</f>
        <v/>
      </c>
      <c r="X373" s="98" t="str">
        <f>IF(E373="Yes","6 Month Transfer",IF(AND(W373="Yes",'Paste Data Here - Export'!KM373="D"),"No",IF('Patient level info'!W373="Yes","Yes","")))</f>
        <v/>
      </c>
      <c r="Y373" s="91" t="str">
        <f t="shared" si="56"/>
        <v/>
      </c>
      <c r="Z373" s="99" t="str">
        <f>IF('Paste Data Here - Export'!KQ373="","",IF('Paste Data Here - Export'!KO373="","",'Paste Data Here - Export'!KN373-'Paste Data Here - Export'!KQ373))</f>
        <v/>
      </c>
      <c r="AA373" s="91" t="str">
        <f>IF(AND(W373="Yes",'Paste Data Here - Export'!KM373="D",'Paste Data Here - Export'!KO373="Y"),'Paste Data Here - Export'!KN373+'Patient level info'!AA$3,IF(AND(W373="Yes",'Paste Data Here - Export'!KM373="D",Z373&lt;0),'Paste Data Here - Export'!KQ373,IF(AND(W373="Yes",'Paste Data Here - Export'!KM373="D"),'Paste Data Here - Export'!KN373,IF(X373="Yes",'Paste Data Here - Export'!KS373,""))))</f>
        <v/>
      </c>
      <c r="AB373" s="100" t="str">
        <f>IF(W373="No","",IF('Paste Data Here - Export'!HS373="","",IF('Paste Data Here - Export'!KO373="Y",'Patient level info'!AA373-'Paste Data Here - Export'!HS373,'Paste Data Here - Export'!KQ373-'Paste Data Here - Export'!HS373)))</f>
        <v/>
      </c>
      <c r="AC373" s="100" t="str">
        <f>IF(E373="Yes","",IF(BPT!C373="Record transferred to this team",AA373-C373-(1/6),""))</f>
        <v/>
      </c>
      <c r="AD373" s="100" t="str">
        <f t="shared" si="57"/>
        <v/>
      </c>
      <c r="AE373" s="100" t="str">
        <f t="shared" si="65"/>
        <v/>
      </c>
      <c r="AF373" s="101" t="str">
        <f>IF(AE373="","",IF(Y373="Died same day","Died same day as arrival",IF(AB373="","Did not stay on SU",IF('Paste Data Here - Export'!HR373="ICH","ICU/CCU/HDU",IF(AB373&gt;AE373,100,100*AB373/AE373)))))</f>
        <v/>
      </c>
      <c r="AG373" s="82" t="str">
        <f>IF(E373="Yes","6 Month Transfer",IF(W373="No","Not locked to discharge/transfer",IF(AF373="Did not stay on SU","Not achieved as did not stay on SU",IF('Patient level info'!A373="","",IF(AND(A373=B373,M373="Achieved",P373="Achieved",AF373&gt;=90,AF373&lt;&gt;"Died same day as arrival"),"Achieved",IF(AND(A373&lt;&gt;B373,AF373&gt;=90,M373="Achieved",P373="Achieved"),"Not directly admitted by this team, but achieved criteria at previous team, and achieved 90% of stay on SU whilst at this team",IF(AF373="ICU/CCU/HDU","Admitted to ICU/CCU/HDU",IF(AF373="Died same day as arrival",AF373,IF(AND(AF373&lt;90,M373="Not achieved",P373="Not achieved"),"Not achieved as not direct to SU within 4h, not seen by a consultant within 14h, and less than 90% of stay on SU",IF(AND(AF373&lt;90,M373="Not achieved",P373="Achieved"),"Not achieved as not direct to SU within 4h and less than 90% of stay on SU",IF(AND(AF373&lt;90,M373="Achieved",P373="Not achieved"),"Not achieved as not seen by a consultant within 14h and less than 90% of stay on SU",IF(AND(AF373&gt;=90,M373="Not achieved",P373="Not achieved"),"Not achieved as not direct to SU within 4h and not seen by a consultant within 14h",IF(AND(AF373&gt;=90,M373="Achieved",P373="Not achieved"),"Not achieved as not seen by a consultant within 14h",IF(AF373&lt;90,"Not achieved as less than 90% of stay on SU","Not achieved as not direct to SU within 4h"))))))))))))))</f>
        <v/>
      </c>
    </row>
    <row r="374" spans="1:33" ht="15" customHeight="1" x14ac:dyDescent="0.25">
      <c r="A374" s="89" t="str">
        <f>IF('Paste Data Here - Export'!A374="","",'Paste Data Here - Export'!A374)</f>
        <v/>
      </c>
      <c r="B374" s="90" t="str">
        <f>IF('Paste Data Here - Export'!B374="","",'Paste Data Here - Export'!B374)</f>
        <v/>
      </c>
      <c r="C374" s="91" t="str">
        <f>IF('Paste Data Here - Export'!AR374="Y",'Paste Data Here - Export'!AS374,IF('Paste Data Here - Export'!C374="","",'Paste Data Here - Export'!BA374))</f>
        <v/>
      </c>
      <c r="D374" s="103" t="str">
        <f>IF(B374="","",IF('Paste Data Here - Export'!A374 ='Paste Data Here - Export'!B374, "Yes", "No"))</f>
        <v/>
      </c>
      <c r="E374" s="103" t="str">
        <f>IF(A374="","",IF(AND('Paste Data Here - Export'!P374="",'Paste Data Here - Export'!Q374&lt;&gt;""),"Yes","No"))</f>
        <v/>
      </c>
      <c r="F374" s="104" t="str">
        <f>IF('Paste Data Here - Export'!A374='Paste Data Here - Export'!B374,C374,IF(W374="No","",IF(E374="Yes","6 Month Transfer",'Paste Data Here - Export'!HP374)))</f>
        <v/>
      </c>
      <c r="G374" s="92" t="str">
        <f>IF(B374="","",IF(OR('Paste Data Here - Export'!KB374="Y",'Paste Data Here - Export'!GE374="Y"),"Yes","No"))</f>
        <v/>
      </c>
      <c r="H374" s="93" t="str">
        <f t="shared" si="58"/>
        <v/>
      </c>
      <c r="I374" s="93" t="str">
        <f t="shared" si="59"/>
        <v/>
      </c>
      <c r="J374" s="93" t="str">
        <f t="shared" si="60"/>
        <v/>
      </c>
      <c r="K374" s="125" t="str">
        <f>IF(OR(C374="",'Paste Data Here - Export'!BD374=""),"",1440*('Paste Data Here - Export'!BD374-C374))</f>
        <v/>
      </c>
      <c r="L374" s="93" t="str">
        <f t="shared" si="61"/>
        <v/>
      </c>
      <c r="M374" s="93" t="str">
        <f>IF(AND(L374="Yes",'Paste Data Here - Export'!BC374="SU",'Paste Data Here - Export'!EJ374&lt;&gt;"Y"),"Achieved",IF('Paste Data Here - Export'!EJ374="Y","Not applicable",(IF(AND('Patient level info'!L374="No",'Paste Data Here - Export'!BC374="SU"),"Not achieved",IF('Paste Data Here - Export'!BC374="ICH","Not applicable",IF(OR('Paste Data Here - Export'!BC374="O",'Paste Data Here - Export'!BC374="MAC"),"Not achieved",""))))))</f>
        <v/>
      </c>
      <c r="N374" s="142" t="str">
        <f>IF(B374="","",IF(OR('Paste Data Here - Export'!GN374="PERS",'Paste Data Here - Export'!GN374="TELEM"),'Paste Data Here - Export'!GK374,IF('Paste Data Here - Export'!GO374="","Not seen in person",'Paste Data Here - Export'!GO374)))</f>
        <v/>
      </c>
      <c r="O374" s="125" t="str">
        <f t="shared" si="62"/>
        <v/>
      </c>
      <c r="P374" s="126" t="str">
        <f t="shared" si="63"/>
        <v/>
      </c>
      <c r="Q374" s="95" t="str">
        <f>IF('Paste Data Here - Export'!CR374=TRUE, "Not imaged",IF('Paste Data Here - Export'!AR374="Y","Inpatient stroke",IF('Paste Data Here - Export'!BA374="","",IF('Paste Data Here - Export'!CR374="TRUE","",1440*('Paste Data Here - Export'!CP374-'Paste Data Here - Export'!BA374)))))</f>
        <v/>
      </c>
      <c r="R374" s="95" t="str">
        <f>IF('Paste Data Here - Export'!CR374=TRUE,"Not imaged",IF(OR(C374="",'Paste Data Here - Export'!CP374=""),"",1440*('Paste Data Here - Export'!CP374-C374)))</f>
        <v/>
      </c>
      <c r="S374" s="93" t="str">
        <f>IF(R374&lt;60.5,"Yes",IF('Paste Data Here - Export'!C374="","","No"))</f>
        <v/>
      </c>
      <c r="T374" s="93" t="str">
        <f t="shared" si="55"/>
        <v/>
      </c>
      <c r="U374" s="94" t="str">
        <f>IF(OR(C374="",'Paste Data Here - Export'!DF374=""),"",1440*('Paste Data Here - Export'!DF374-C374))</f>
        <v/>
      </c>
      <c r="V374" s="96" t="str">
        <f t="shared" si="64"/>
        <v/>
      </c>
      <c r="W374" s="97" t="str">
        <f>IF(B374="","",IF('Paste Data Here - Export'!KI374=TRUE,"Yes",IF('Paste Data Here - Export'!L374="","No","Yes")))</f>
        <v/>
      </c>
      <c r="X374" s="98" t="str">
        <f>IF(E374="Yes","6 Month Transfer",IF(AND(W374="Yes",'Paste Data Here - Export'!KM374="D"),"No",IF('Patient level info'!W374="Yes","Yes","")))</f>
        <v/>
      </c>
      <c r="Y374" s="91" t="str">
        <f t="shared" si="56"/>
        <v/>
      </c>
      <c r="Z374" s="99" t="str">
        <f>IF('Paste Data Here - Export'!KQ374="","",IF('Paste Data Here - Export'!KO374="","",'Paste Data Here - Export'!KN374-'Paste Data Here - Export'!KQ374))</f>
        <v/>
      </c>
      <c r="AA374" s="91" t="str">
        <f>IF(AND(W374="Yes",'Paste Data Here - Export'!KM374="D",'Paste Data Here - Export'!KO374="Y"),'Paste Data Here - Export'!KN374+'Patient level info'!AA$3,IF(AND(W374="Yes",'Paste Data Here - Export'!KM374="D",Z374&lt;0),'Paste Data Here - Export'!KQ374,IF(AND(W374="Yes",'Paste Data Here - Export'!KM374="D"),'Paste Data Here - Export'!KN374,IF(X374="Yes",'Paste Data Here - Export'!KS374,""))))</f>
        <v/>
      </c>
      <c r="AB374" s="100" t="str">
        <f>IF(W374="No","",IF('Paste Data Here - Export'!HS374="","",IF('Paste Data Here - Export'!KO374="Y",'Patient level info'!AA374-'Paste Data Here - Export'!HS374,'Paste Data Here - Export'!KQ374-'Paste Data Here - Export'!HS374)))</f>
        <v/>
      </c>
      <c r="AC374" s="100" t="str">
        <f>IF(E374="Yes","",IF(BPT!C374="Record transferred to this team",AA374-C374-(1/6),""))</f>
        <v/>
      </c>
      <c r="AD374" s="100" t="str">
        <f t="shared" si="57"/>
        <v/>
      </c>
      <c r="AE374" s="100" t="str">
        <f t="shared" si="65"/>
        <v/>
      </c>
      <c r="AF374" s="101" t="str">
        <f>IF(AE374="","",IF(Y374="Died same day","Died same day as arrival",IF(AB374="","Did not stay on SU",IF('Paste Data Here - Export'!HR374="ICH","ICU/CCU/HDU",IF(AB374&gt;AE374,100,100*AB374/AE374)))))</f>
        <v/>
      </c>
      <c r="AG374" s="82" t="str">
        <f>IF(E374="Yes","6 Month Transfer",IF(W374="No","Not locked to discharge/transfer",IF(AF374="Did not stay on SU","Not achieved as did not stay on SU",IF('Patient level info'!A374="","",IF(AND(A374=B374,M374="Achieved",P374="Achieved",AF374&gt;=90,AF374&lt;&gt;"Died same day as arrival"),"Achieved",IF(AND(A374&lt;&gt;B374,AF374&gt;=90,M374="Achieved",P374="Achieved"),"Not directly admitted by this team, but achieved criteria at previous team, and achieved 90% of stay on SU whilst at this team",IF(AF374="ICU/CCU/HDU","Admitted to ICU/CCU/HDU",IF(AF374="Died same day as arrival",AF374,IF(AND(AF374&lt;90,M374="Not achieved",P374="Not achieved"),"Not achieved as not direct to SU within 4h, not seen by a consultant within 14h, and less than 90% of stay on SU",IF(AND(AF374&lt;90,M374="Not achieved",P374="Achieved"),"Not achieved as not direct to SU within 4h and less than 90% of stay on SU",IF(AND(AF374&lt;90,M374="Achieved",P374="Not achieved"),"Not achieved as not seen by a consultant within 14h and less than 90% of stay on SU",IF(AND(AF374&gt;=90,M374="Not achieved",P374="Not achieved"),"Not achieved as not direct to SU within 4h and not seen by a consultant within 14h",IF(AND(AF374&gt;=90,M374="Achieved",P374="Not achieved"),"Not achieved as not seen by a consultant within 14h",IF(AF374&lt;90,"Not achieved as less than 90% of stay on SU","Not achieved as not direct to SU within 4h"))))))))))))))</f>
        <v/>
      </c>
    </row>
    <row r="375" spans="1:33" ht="15" customHeight="1" x14ac:dyDescent="0.25">
      <c r="A375" s="89" t="str">
        <f>IF('Paste Data Here - Export'!A375="","",'Paste Data Here - Export'!A375)</f>
        <v/>
      </c>
      <c r="B375" s="90" t="str">
        <f>IF('Paste Data Here - Export'!B375="","",'Paste Data Here - Export'!B375)</f>
        <v/>
      </c>
      <c r="C375" s="91" t="str">
        <f>IF('Paste Data Here - Export'!AR375="Y",'Paste Data Here - Export'!AS375,IF('Paste Data Here - Export'!C375="","",'Paste Data Here - Export'!BA375))</f>
        <v/>
      </c>
      <c r="D375" s="103" t="str">
        <f>IF(B375="","",IF('Paste Data Here - Export'!A375 ='Paste Data Here - Export'!B375, "Yes", "No"))</f>
        <v/>
      </c>
      <c r="E375" s="103" t="str">
        <f>IF(A375="","",IF(AND('Paste Data Here - Export'!P375="",'Paste Data Here - Export'!Q375&lt;&gt;""),"Yes","No"))</f>
        <v/>
      </c>
      <c r="F375" s="104" t="str">
        <f>IF('Paste Data Here - Export'!A375='Paste Data Here - Export'!B375,C375,IF(W375="No","",IF(E375="Yes","6 Month Transfer",'Paste Data Here - Export'!HP375)))</f>
        <v/>
      </c>
      <c r="G375" s="92" t="str">
        <f>IF(B375="","",IF(OR('Paste Data Here - Export'!KB375="Y",'Paste Data Here - Export'!GE375="Y"),"Yes","No"))</f>
        <v/>
      </c>
      <c r="H375" s="93" t="str">
        <f t="shared" si="58"/>
        <v/>
      </c>
      <c r="I375" s="93" t="str">
        <f t="shared" si="59"/>
        <v/>
      </c>
      <c r="J375" s="93" t="str">
        <f t="shared" si="60"/>
        <v/>
      </c>
      <c r="K375" s="125" t="str">
        <f>IF(OR(C375="",'Paste Data Here - Export'!BD375=""),"",1440*('Paste Data Here - Export'!BD375-C375))</f>
        <v/>
      </c>
      <c r="L375" s="93" t="str">
        <f t="shared" si="61"/>
        <v/>
      </c>
      <c r="M375" s="93" t="str">
        <f>IF(AND(L375="Yes",'Paste Data Here - Export'!BC375="SU",'Paste Data Here - Export'!EJ375&lt;&gt;"Y"),"Achieved",IF('Paste Data Here - Export'!EJ375="Y","Not applicable",(IF(AND('Patient level info'!L375="No",'Paste Data Here - Export'!BC375="SU"),"Not achieved",IF('Paste Data Here - Export'!BC375="ICH","Not applicable",IF(OR('Paste Data Here - Export'!BC375="O",'Paste Data Here - Export'!BC375="MAC"),"Not achieved",""))))))</f>
        <v/>
      </c>
      <c r="N375" s="142" t="str">
        <f>IF(B375="","",IF(OR('Paste Data Here - Export'!GN375="PERS",'Paste Data Here - Export'!GN375="TELEM"),'Paste Data Here - Export'!GK375,IF('Paste Data Here - Export'!GO375="","Not seen in person",'Paste Data Here - Export'!GO375)))</f>
        <v/>
      </c>
      <c r="O375" s="125" t="str">
        <f t="shared" si="62"/>
        <v/>
      </c>
      <c r="P375" s="126" t="str">
        <f t="shared" si="63"/>
        <v/>
      </c>
      <c r="Q375" s="95" t="str">
        <f>IF('Paste Data Here - Export'!CR375=TRUE, "Not imaged",IF('Paste Data Here - Export'!AR375="Y","Inpatient stroke",IF('Paste Data Here - Export'!BA375="","",IF('Paste Data Here - Export'!CR375="TRUE","",1440*('Paste Data Here - Export'!CP375-'Paste Data Here - Export'!BA375)))))</f>
        <v/>
      </c>
      <c r="R375" s="95" t="str">
        <f>IF('Paste Data Here - Export'!CR375=TRUE,"Not imaged",IF(OR(C375="",'Paste Data Here - Export'!CP375=""),"",1440*('Paste Data Here - Export'!CP375-C375)))</f>
        <v/>
      </c>
      <c r="S375" s="93" t="str">
        <f>IF(R375&lt;60.5,"Yes",IF('Paste Data Here - Export'!C375="","","No"))</f>
        <v/>
      </c>
      <c r="T375" s="93" t="str">
        <f t="shared" si="55"/>
        <v/>
      </c>
      <c r="U375" s="94" t="str">
        <f>IF(OR(C375="",'Paste Data Here - Export'!DF375=""),"",1440*('Paste Data Here - Export'!DF375-C375))</f>
        <v/>
      </c>
      <c r="V375" s="96" t="str">
        <f t="shared" si="64"/>
        <v/>
      </c>
      <c r="W375" s="97" t="str">
        <f>IF(B375="","",IF('Paste Data Here - Export'!KI375=TRUE,"Yes",IF('Paste Data Here - Export'!L375="","No","Yes")))</f>
        <v/>
      </c>
      <c r="X375" s="98" t="str">
        <f>IF(E375="Yes","6 Month Transfer",IF(AND(W375="Yes",'Paste Data Here - Export'!KM375="D"),"No",IF('Patient level info'!W375="Yes","Yes","")))</f>
        <v/>
      </c>
      <c r="Y375" s="91" t="str">
        <f t="shared" si="56"/>
        <v/>
      </c>
      <c r="Z375" s="99" t="str">
        <f>IF('Paste Data Here - Export'!KQ375="","",IF('Paste Data Here - Export'!KO375="","",'Paste Data Here - Export'!KN375-'Paste Data Here - Export'!KQ375))</f>
        <v/>
      </c>
      <c r="AA375" s="91" t="str">
        <f>IF(AND(W375="Yes",'Paste Data Here - Export'!KM375="D",'Paste Data Here - Export'!KO375="Y"),'Paste Data Here - Export'!KN375+'Patient level info'!AA$3,IF(AND(W375="Yes",'Paste Data Here - Export'!KM375="D",Z375&lt;0),'Paste Data Here - Export'!KQ375,IF(AND(W375="Yes",'Paste Data Here - Export'!KM375="D"),'Paste Data Here - Export'!KN375,IF(X375="Yes",'Paste Data Here - Export'!KS375,""))))</f>
        <v/>
      </c>
      <c r="AB375" s="100" t="str">
        <f>IF(W375="No","",IF('Paste Data Here - Export'!HS375="","",IF('Paste Data Here - Export'!KO375="Y",'Patient level info'!AA375-'Paste Data Here - Export'!HS375,'Paste Data Here - Export'!KQ375-'Paste Data Here - Export'!HS375)))</f>
        <v/>
      </c>
      <c r="AC375" s="100" t="str">
        <f>IF(E375="Yes","",IF(BPT!C375="Record transferred to this team",AA375-C375-(1/6),""))</f>
        <v/>
      </c>
      <c r="AD375" s="100" t="str">
        <f t="shared" si="57"/>
        <v/>
      </c>
      <c r="AE375" s="100" t="str">
        <f t="shared" si="65"/>
        <v/>
      </c>
      <c r="AF375" s="101" t="str">
        <f>IF(AE375="","",IF(Y375="Died same day","Died same day as arrival",IF(AB375="","Did not stay on SU",IF('Paste Data Here - Export'!HR375="ICH","ICU/CCU/HDU",IF(AB375&gt;AE375,100,100*AB375/AE375)))))</f>
        <v/>
      </c>
      <c r="AG375" s="82" t="str">
        <f>IF(E375="Yes","6 Month Transfer",IF(W375="No","Not locked to discharge/transfer",IF(AF375="Did not stay on SU","Not achieved as did not stay on SU",IF('Patient level info'!A375="","",IF(AND(A375=B375,M375="Achieved",P375="Achieved",AF375&gt;=90,AF375&lt;&gt;"Died same day as arrival"),"Achieved",IF(AND(A375&lt;&gt;B375,AF375&gt;=90,M375="Achieved",P375="Achieved"),"Not directly admitted by this team, but achieved criteria at previous team, and achieved 90% of stay on SU whilst at this team",IF(AF375="ICU/CCU/HDU","Admitted to ICU/CCU/HDU",IF(AF375="Died same day as arrival",AF375,IF(AND(AF375&lt;90,M375="Not achieved",P375="Not achieved"),"Not achieved as not direct to SU within 4h, not seen by a consultant within 14h, and less than 90% of stay on SU",IF(AND(AF375&lt;90,M375="Not achieved",P375="Achieved"),"Not achieved as not direct to SU within 4h and less than 90% of stay on SU",IF(AND(AF375&lt;90,M375="Achieved",P375="Not achieved"),"Not achieved as not seen by a consultant within 14h and less than 90% of stay on SU",IF(AND(AF375&gt;=90,M375="Not achieved",P375="Not achieved"),"Not achieved as not direct to SU within 4h and not seen by a consultant within 14h",IF(AND(AF375&gt;=90,M375="Achieved",P375="Not achieved"),"Not achieved as not seen by a consultant within 14h",IF(AF375&lt;90,"Not achieved as less than 90% of stay on SU","Not achieved as not direct to SU within 4h"))))))))))))))</f>
        <v/>
      </c>
    </row>
    <row r="376" spans="1:33" ht="15" customHeight="1" x14ac:dyDescent="0.25">
      <c r="A376" s="89" t="str">
        <f>IF('Paste Data Here - Export'!A376="","",'Paste Data Here - Export'!A376)</f>
        <v/>
      </c>
      <c r="B376" s="90" t="str">
        <f>IF('Paste Data Here - Export'!B376="","",'Paste Data Here - Export'!B376)</f>
        <v/>
      </c>
      <c r="C376" s="91" t="str">
        <f>IF('Paste Data Here - Export'!AR376="Y",'Paste Data Here - Export'!AS376,IF('Paste Data Here - Export'!C376="","",'Paste Data Here - Export'!BA376))</f>
        <v/>
      </c>
      <c r="D376" s="103" t="str">
        <f>IF(B376="","",IF('Paste Data Here - Export'!A376 ='Paste Data Here - Export'!B376, "Yes", "No"))</f>
        <v/>
      </c>
      <c r="E376" s="103" t="str">
        <f>IF(A376="","",IF(AND('Paste Data Here - Export'!P376="",'Paste Data Here - Export'!Q376&lt;&gt;""),"Yes","No"))</f>
        <v/>
      </c>
      <c r="F376" s="104" t="str">
        <f>IF('Paste Data Here - Export'!A376='Paste Data Here - Export'!B376,C376,IF(W376="No","",IF(E376="Yes","6 Month Transfer",'Paste Data Here - Export'!HP376)))</f>
        <v/>
      </c>
      <c r="G376" s="92" t="str">
        <f>IF(B376="","",IF(OR('Paste Data Here - Export'!KB376="Y",'Paste Data Here - Export'!GE376="Y"),"Yes","No"))</f>
        <v/>
      </c>
      <c r="H376" s="93" t="str">
        <f t="shared" si="58"/>
        <v/>
      </c>
      <c r="I376" s="93" t="str">
        <f t="shared" si="59"/>
        <v/>
      </c>
      <c r="J376" s="93" t="str">
        <f t="shared" si="60"/>
        <v/>
      </c>
      <c r="K376" s="125" t="str">
        <f>IF(OR(C376="",'Paste Data Here - Export'!BD376=""),"",1440*('Paste Data Here - Export'!BD376-C376))</f>
        <v/>
      </c>
      <c r="L376" s="93" t="str">
        <f t="shared" si="61"/>
        <v/>
      </c>
      <c r="M376" s="93" t="str">
        <f>IF(AND(L376="Yes",'Paste Data Here - Export'!BC376="SU",'Paste Data Here - Export'!EJ376&lt;&gt;"Y"),"Achieved",IF('Paste Data Here - Export'!EJ376="Y","Not applicable",(IF(AND('Patient level info'!L376="No",'Paste Data Here - Export'!BC376="SU"),"Not achieved",IF('Paste Data Here - Export'!BC376="ICH","Not applicable",IF(OR('Paste Data Here - Export'!BC376="O",'Paste Data Here - Export'!BC376="MAC"),"Not achieved",""))))))</f>
        <v/>
      </c>
      <c r="N376" s="142" t="str">
        <f>IF(B376="","",IF(OR('Paste Data Here - Export'!GN376="PERS",'Paste Data Here - Export'!GN376="TELEM"),'Paste Data Here - Export'!GK376,IF('Paste Data Here - Export'!GO376="","Not seen in person",'Paste Data Here - Export'!GO376)))</f>
        <v/>
      </c>
      <c r="O376" s="125" t="str">
        <f t="shared" si="62"/>
        <v/>
      </c>
      <c r="P376" s="126" t="str">
        <f t="shared" si="63"/>
        <v/>
      </c>
      <c r="Q376" s="95" t="str">
        <f>IF('Paste Data Here - Export'!CR376=TRUE, "Not imaged",IF('Paste Data Here - Export'!AR376="Y","Inpatient stroke",IF('Paste Data Here - Export'!BA376="","",IF('Paste Data Here - Export'!CR376="TRUE","",1440*('Paste Data Here - Export'!CP376-'Paste Data Here - Export'!BA376)))))</f>
        <v/>
      </c>
      <c r="R376" s="95" t="str">
        <f>IF('Paste Data Here - Export'!CR376=TRUE,"Not imaged",IF(OR(C376="",'Paste Data Here - Export'!CP376=""),"",1440*('Paste Data Here - Export'!CP376-C376)))</f>
        <v/>
      </c>
      <c r="S376" s="93" t="str">
        <f>IF(R376&lt;60.5,"Yes",IF('Paste Data Here - Export'!C376="","","No"))</f>
        <v/>
      </c>
      <c r="T376" s="93" t="str">
        <f t="shared" si="55"/>
        <v/>
      </c>
      <c r="U376" s="94" t="str">
        <f>IF(OR(C376="",'Paste Data Here - Export'!DF376=""),"",1440*('Paste Data Here - Export'!DF376-C376))</f>
        <v/>
      </c>
      <c r="V376" s="96" t="str">
        <f t="shared" si="64"/>
        <v/>
      </c>
      <c r="W376" s="97" t="str">
        <f>IF(B376="","",IF('Paste Data Here - Export'!KI376=TRUE,"Yes",IF('Paste Data Here - Export'!L376="","No","Yes")))</f>
        <v/>
      </c>
      <c r="X376" s="98" t="str">
        <f>IF(E376="Yes","6 Month Transfer",IF(AND(W376="Yes",'Paste Data Here - Export'!KM376="D"),"No",IF('Patient level info'!W376="Yes","Yes","")))</f>
        <v/>
      </c>
      <c r="Y376" s="91" t="str">
        <f t="shared" si="56"/>
        <v/>
      </c>
      <c r="Z376" s="99" t="str">
        <f>IF('Paste Data Here - Export'!KQ376="","",IF('Paste Data Here - Export'!KO376="","",'Paste Data Here - Export'!KN376-'Paste Data Here - Export'!KQ376))</f>
        <v/>
      </c>
      <c r="AA376" s="91" t="str">
        <f>IF(AND(W376="Yes",'Paste Data Here - Export'!KM376="D",'Paste Data Here - Export'!KO376="Y"),'Paste Data Here - Export'!KN376+'Patient level info'!AA$3,IF(AND(W376="Yes",'Paste Data Here - Export'!KM376="D",Z376&lt;0),'Paste Data Here - Export'!KQ376,IF(AND(W376="Yes",'Paste Data Here - Export'!KM376="D"),'Paste Data Here - Export'!KN376,IF(X376="Yes",'Paste Data Here - Export'!KS376,""))))</f>
        <v/>
      </c>
      <c r="AB376" s="100" t="str">
        <f>IF(W376="No","",IF('Paste Data Here - Export'!HS376="","",IF('Paste Data Here - Export'!KO376="Y",'Patient level info'!AA376-'Paste Data Here - Export'!HS376,'Paste Data Here - Export'!KQ376-'Paste Data Here - Export'!HS376)))</f>
        <v/>
      </c>
      <c r="AC376" s="100" t="str">
        <f>IF(E376="Yes","",IF(BPT!C376="Record transferred to this team",AA376-C376-(1/6),""))</f>
        <v/>
      </c>
      <c r="AD376" s="100" t="str">
        <f t="shared" si="57"/>
        <v/>
      </c>
      <c r="AE376" s="100" t="str">
        <f t="shared" si="65"/>
        <v/>
      </c>
      <c r="AF376" s="101" t="str">
        <f>IF(AE376="","",IF(Y376="Died same day","Died same day as arrival",IF(AB376="","Did not stay on SU",IF('Paste Data Here - Export'!HR376="ICH","ICU/CCU/HDU",IF(AB376&gt;AE376,100,100*AB376/AE376)))))</f>
        <v/>
      </c>
      <c r="AG376" s="82" t="str">
        <f>IF(E376="Yes","6 Month Transfer",IF(W376="No","Not locked to discharge/transfer",IF(AF376="Did not stay on SU","Not achieved as did not stay on SU",IF('Patient level info'!A376="","",IF(AND(A376=B376,M376="Achieved",P376="Achieved",AF376&gt;=90,AF376&lt;&gt;"Died same day as arrival"),"Achieved",IF(AND(A376&lt;&gt;B376,AF376&gt;=90,M376="Achieved",P376="Achieved"),"Not directly admitted by this team, but achieved criteria at previous team, and achieved 90% of stay on SU whilst at this team",IF(AF376="ICU/CCU/HDU","Admitted to ICU/CCU/HDU",IF(AF376="Died same day as arrival",AF376,IF(AND(AF376&lt;90,M376="Not achieved",P376="Not achieved"),"Not achieved as not direct to SU within 4h, not seen by a consultant within 14h, and less than 90% of stay on SU",IF(AND(AF376&lt;90,M376="Not achieved",P376="Achieved"),"Not achieved as not direct to SU within 4h and less than 90% of stay on SU",IF(AND(AF376&lt;90,M376="Achieved",P376="Not achieved"),"Not achieved as not seen by a consultant within 14h and less than 90% of stay on SU",IF(AND(AF376&gt;=90,M376="Not achieved",P376="Not achieved"),"Not achieved as not direct to SU within 4h and not seen by a consultant within 14h",IF(AND(AF376&gt;=90,M376="Achieved",P376="Not achieved"),"Not achieved as not seen by a consultant within 14h",IF(AF376&lt;90,"Not achieved as less than 90% of stay on SU","Not achieved as not direct to SU within 4h"))))))))))))))</f>
        <v/>
      </c>
    </row>
    <row r="377" spans="1:33" ht="15" customHeight="1" x14ac:dyDescent="0.25">
      <c r="A377" s="89" t="str">
        <f>IF('Paste Data Here - Export'!A377="","",'Paste Data Here - Export'!A377)</f>
        <v/>
      </c>
      <c r="B377" s="90" t="str">
        <f>IF('Paste Data Here - Export'!B377="","",'Paste Data Here - Export'!B377)</f>
        <v/>
      </c>
      <c r="C377" s="91" t="str">
        <f>IF('Paste Data Here - Export'!AR377="Y",'Paste Data Here - Export'!AS377,IF('Paste Data Here - Export'!C377="","",'Paste Data Here - Export'!BA377))</f>
        <v/>
      </c>
      <c r="D377" s="103" t="str">
        <f>IF(B377="","",IF('Paste Data Here - Export'!A377 ='Paste Data Here - Export'!B377, "Yes", "No"))</f>
        <v/>
      </c>
      <c r="E377" s="103" t="str">
        <f>IF(A377="","",IF(AND('Paste Data Here - Export'!P377="",'Paste Data Here - Export'!Q377&lt;&gt;""),"Yes","No"))</f>
        <v/>
      </c>
      <c r="F377" s="104" t="str">
        <f>IF('Paste Data Here - Export'!A377='Paste Data Here - Export'!B377,C377,IF(W377="No","",IF(E377="Yes","6 Month Transfer",'Paste Data Here - Export'!HP377)))</f>
        <v/>
      </c>
      <c r="G377" s="92" t="str">
        <f>IF(B377="","",IF(OR('Paste Data Here - Export'!KB377="Y",'Paste Data Here - Export'!GE377="Y"),"Yes","No"))</f>
        <v/>
      </c>
      <c r="H377" s="93" t="str">
        <f t="shared" si="58"/>
        <v/>
      </c>
      <c r="I377" s="93" t="str">
        <f t="shared" si="59"/>
        <v/>
      </c>
      <c r="J377" s="93" t="str">
        <f t="shared" si="60"/>
        <v/>
      </c>
      <c r="K377" s="125" t="str">
        <f>IF(OR(C377="",'Paste Data Here - Export'!BD377=""),"",1440*('Paste Data Here - Export'!BD377-C377))</f>
        <v/>
      </c>
      <c r="L377" s="93" t="str">
        <f t="shared" si="61"/>
        <v/>
      </c>
      <c r="M377" s="93" t="str">
        <f>IF(AND(L377="Yes",'Paste Data Here - Export'!BC377="SU",'Paste Data Here - Export'!EJ377&lt;&gt;"Y"),"Achieved",IF('Paste Data Here - Export'!EJ377="Y","Not applicable",(IF(AND('Patient level info'!L377="No",'Paste Data Here - Export'!BC377="SU"),"Not achieved",IF('Paste Data Here - Export'!BC377="ICH","Not applicable",IF(OR('Paste Data Here - Export'!BC377="O",'Paste Data Here - Export'!BC377="MAC"),"Not achieved",""))))))</f>
        <v/>
      </c>
      <c r="N377" s="142" t="str">
        <f>IF(B377="","",IF(OR('Paste Data Here - Export'!GN377="PERS",'Paste Data Here - Export'!GN377="TELEM"),'Paste Data Here - Export'!GK377,IF('Paste Data Here - Export'!GO377="","Not seen in person",'Paste Data Here - Export'!GO377)))</f>
        <v/>
      </c>
      <c r="O377" s="125" t="str">
        <f t="shared" si="62"/>
        <v/>
      </c>
      <c r="P377" s="126" t="str">
        <f t="shared" si="63"/>
        <v/>
      </c>
      <c r="Q377" s="95" t="str">
        <f>IF('Paste Data Here - Export'!CR377=TRUE, "Not imaged",IF('Paste Data Here - Export'!AR377="Y","Inpatient stroke",IF('Paste Data Here - Export'!BA377="","",IF('Paste Data Here - Export'!CR377="TRUE","",1440*('Paste Data Here - Export'!CP377-'Paste Data Here - Export'!BA377)))))</f>
        <v/>
      </c>
      <c r="R377" s="95" t="str">
        <f>IF('Paste Data Here - Export'!CR377=TRUE,"Not imaged",IF(OR(C377="",'Paste Data Here - Export'!CP377=""),"",1440*('Paste Data Here - Export'!CP377-C377)))</f>
        <v/>
      </c>
      <c r="S377" s="93" t="str">
        <f>IF(R377&lt;60.5,"Yes",IF('Paste Data Here - Export'!C377="","","No"))</f>
        <v/>
      </c>
      <c r="T377" s="93" t="str">
        <f t="shared" si="55"/>
        <v/>
      </c>
      <c r="U377" s="94" t="str">
        <f>IF(OR(C377="",'Paste Data Here - Export'!DF377=""),"",1440*('Paste Data Here - Export'!DF377-C377))</f>
        <v/>
      </c>
      <c r="V377" s="96" t="str">
        <f t="shared" si="64"/>
        <v/>
      </c>
      <c r="W377" s="97" t="str">
        <f>IF(B377="","",IF('Paste Data Here - Export'!KI377=TRUE,"Yes",IF('Paste Data Here - Export'!L377="","No","Yes")))</f>
        <v/>
      </c>
      <c r="X377" s="98" t="str">
        <f>IF(E377="Yes","6 Month Transfer",IF(AND(W377="Yes",'Paste Data Here - Export'!KM377="D"),"No",IF('Patient level info'!W377="Yes","Yes","")))</f>
        <v/>
      </c>
      <c r="Y377" s="91" t="str">
        <f t="shared" si="56"/>
        <v/>
      </c>
      <c r="Z377" s="99" t="str">
        <f>IF('Paste Data Here - Export'!KQ377="","",IF('Paste Data Here - Export'!KO377="","",'Paste Data Here - Export'!KN377-'Paste Data Here - Export'!KQ377))</f>
        <v/>
      </c>
      <c r="AA377" s="91" t="str">
        <f>IF(AND(W377="Yes",'Paste Data Here - Export'!KM377="D",'Paste Data Here - Export'!KO377="Y"),'Paste Data Here - Export'!KN377+'Patient level info'!AA$3,IF(AND(W377="Yes",'Paste Data Here - Export'!KM377="D",Z377&lt;0),'Paste Data Here - Export'!KQ377,IF(AND(W377="Yes",'Paste Data Here - Export'!KM377="D"),'Paste Data Here - Export'!KN377,IF(X377="Yes",'Paste Data Here - Export'!KS377,""))))</f>
        <v/>
      </c>
      <c r="AB377" s="100" t="str">
        <f>IF(W377="No","",IF('Paste Data Here - Export'!HS377="","",IF('Paste Data Here - Export'!KO377="Y",'Patient level info'!AA377-'Paste Data Here - Export'!HS377,'Paste Data Here - Export'!KQ377-'Paste Data Here - Export'!HS377)))</f>
        <v/>
      </c>
      <c r="AC377" s="100" t="str">
        <f>IF(E377="Yes","",IF(BPT!C377="Record transferred to this team",AA377-C377-(1/6),""))</f>
        <v/>
      </c>
      <c r="AD377" s="100" t="str">
        <f t="shared" si="57"/>
        <v/>
      </c>
      <c r="AE377" s="100" t="str">
        <f t="shared" si="65"/>
        <v/>
      </c>
      <c r="AF377" s="101" t="str">
        <f>IF(AE377="","",IF(Y377="Died same day","Died same day as arrival",IF(AB377="","Did not stay on SU",IF('Paste Data Here - Export'!HR377="ICH","ICU/CCU/HDU",IF(AB377&gt;AE377,100,100*AB377/AE377)))))</f>
        <v/>
      </c>
      <c r="AG377" s="82" t="str">
        <f>IF(E377="Yes","6 Month Transfer",IF(W377="No","Not locked to discharge/transfer",IF(AF377="Did not stay on SU","Not achieved as did not stay on SU",IF('Patient level info'!A377="","",IF(AND(A377=B377,M377="Achieved",P377="Achieved",AF377&gt;=90,AF377&lt;&gt;"Died same day as arrival"),"Achieved",IF(AND(A377&lt;&gt;B377,AF377&gt;=90,M377="Achieved",P377="Achieved"),"Not directly admitted by this team, but achieved criteria at previous team, and achieved 90% of stay on SU whilst at this team",IF(AF377="ICU/CCU/HDU","Admitted to ICU/CCU/HDU",IF(AF377="Died same day as arrival",AF377,IF(AND(AF377&lt;90,M377="Not achieved",P377="Not achieved"),"Not achieved as not direct to SU within 4h, not seen by a consultant within 14h, and less than 90% of stay on SU",IF(AND(AF377&lt;90,M377="Not achieved",P377="Achieved"),"Not achieved as not direct to SU within 4h and less than 90% of stay on SU",IF(AND(AF377&lt;90,M377="Achieved",P377="Not achieved"),"Not achieved as not seen by a consultant within 14h and less than 90% of stay on SU",IF(AND(AF377&gt;=90,M377="Not achieved",P377="Not achieved"),"Not achieved as not direct to SU within 4h and not seen by a consultant within 14h",IF(AND(AF377&gt;=90,M377="Achieved",P377="Not achieved"),"Not achieved as not seen by a consultant within 14h",IF(AF377&lt;90,"Not achieved as less than 90% of stay on SU","Not achieved as not direct to SU within 4h"))))))))))))))</f>
        <v/>
      </c>
    </row>
    <row r="378" spans="1:33" ht="15" customHeight="1" x14ac:dyDescent="0.25">
      <c r="A378" s="89" t="str">
        <f>IF('Paste Data Here - Export'!A378="","",'Paste Data Here - Export'!A378)</f>
        <v/>
      </c>
      <c r="B378" s="90" t="str">
        <f>IF('Paste Data Here - Export'!B378="","",'Paste Data Here - Export'!B378)</f>
        <v/>
      </c>
      <c r="C378" s="91" t="str">
        <f>IF('Paste Data Here - Export'!AR378="Y",'Paste Data Here - Export'!AS378,IF('Paste Data Here - Export'!C378="","",'Paste Data Here - Export'!BA378))</f>
        <v/>
      </c>
      <c r="D378" s="103" t="str">
        <f>IF(B378="","",IF('Paste Data Here - Export'!A378 ='Paste Data Here - Export'!B378, "Yes", "No"))</f>
        <v/>
      </c>
      <c r="E378" s="103" t="str">
        <f>IF(A378="","",IF(AND('Paste Data Here - Export'!P378="",'Paste Data Here - Export'!Q378&lt;&gt;""),"Yes","No"))</f>
        <v/>
      </c>
      <c r="F378" s="104" t="str">
        <f>IF('Paste Data Here - Export'!A378='Paste Data Here - Export'!B378,C378,IF(W378="No","",IF(E378="Yes","6 Month Transfer",'Paste Data Here - Export'!HP378)))</f>
        <v/>
      </c>
      <c r="G378" s="92" t="str">
        <f>IF(B378="","",IF(OR('Paste Data Here - Export'!KB378="Y",'Paste Data Here - Export'!GE378="Y"),"Yes","No"))</f>
        <v/>
      </c>
      <c r="H378" s="93" t="str">
        <f t="shared" si="58"/>
        <v/>
      </c>
      <c r="I378" s="93" t="str">
        <f t="shared" si="59"/>
        <v/>
      </c>
      <c r="J378" s="93" t="str">
        <f t="shared" si="60"/>
        <v/>
      </c>
      <c r="K378" s="125" t="str">
        <f>IF(OR(C378="",'Paste Data Here - Export'!BD378=""),"",1440*('Paste Data Here - Export'!BD378-C378))</f>
        <v/>
      </c>
      <c r="L378" s="93" t="str">
        <f t="shared" si="61"/>
        <v/>
      </c>
      <c r="M378" s="93" t="str">
        <f>IF(AND(L378="Yes",'Paste Data Here - Export'!BC378="SU",'Paste Data Here - Export'!EJ378&lt;&gt;"Y"),"Achieved",IF('Paste Data Here - Export'!EJ378="Y","Not applicable",(IF(AND('Patient level info'!L378="No",'Paste Data Here - Export'!BC378="SU"),"Not achieved",IF('Paste Data Here - Export'!BC378="ICH","Not applicable",IF(OR('Paste Data Here - Export'!BC378="O",'Paste Data Here - Export'!BC378="MAC"),"Not achieved",""))))))</f>
        <v/>
      </c>
      <c r="N378" s="142" t="str">
        <f>IF(B378="","",IF(OR('Paste Data Here - Export'!GN378="PERS",'Paste Data Here - Export'!GN378="TELEM"),'Paste Data Here - Export'!GK378,IF('Paste Data Here - Export'!GO378="","Not seen in person",'Paste Data Here - Export'!GO378)))</f>
        <v/>
      </c>
      <c r="O378" s="125" t="str">
        <f t="shared" si="62"/>
        <v/>
      </c>
      <c r="P378" s="126" t="str">
        <f t="shared" si="63"/>
        <v/>
      </c>
      <c r="Q378" s="95" t="str">
        <f>IF('Paste Data Here - Export'!CR378=TRUE, "Not imaged",IF('Paste Data Here - Export'!AR378="Y","Inpatient stroke",IF('Paste Data Here - Export'!BA378="","",IF('Paste Data Here - Export'!CR378="TRUE","",1440*('Paste Data Here - Export'!CP378-'Paste Data Here - Export'!BA378)))))</f>
        <v/>
      </c>
      <c r="R378" s="95" t="str">
        <f>IF('Paste Data Here - Export'!CR378=TRUE,"Not imaged",IF(OR(C378="",'Paste Data Here - Export'!CP378=""),"",1440*('Paste Data Here - Export'!CP378-C378)))</f>
        <v/>
      </c>
      <c r="S378" s="93" t="str">
        <f>IF(R378&lt;60.5,"Yes",IF('Paste Data Here - Export'!C378="","","No"))</f>
        <v/>
      </c>
      <c r="T378" s="93" t="str">
        <f t="shared" si="55"/>
        <v/>
      </c>
      <c r="U378" s="94" t="str">
        <f>IF(OR(C378="",'Paste Data Here - Export'!DF378=""),"",1440*('Paste Data Here - Export'!DF378-C378))</f>
        <v/>
      </c>
      <c r="V378" s="96" t="str">
        <f t="shared" si="64"/>
        <v/>
      </c>
      <c r="W378" s="97" t="str">
        <f>IF(B378="","",IF('Paste Data Here - Export'!KI378=TRUE,"Yes",IF('Paste Data Here - Export'!L378="","No","Yes")))</f>
        <v/>
      </c>
      <c r="X378" s="98" t="str">
        <f>IF(E378="Yes","6 Month Transfer",IF(AND(W378="Yes",'Paste Data Here - Export'!KM378="D"),"No",IF('Patient level info'!W378="Yes","Yes","")))</f>
        <v/>
      </c>
      <c r="Y378" s="91" t="str">
        <f t="shared" si="56"/>
        <v/>
      </c>
      <c r="Z378" s="99" t="str">
        <f>IF('Paste Data Here - Export'!KQ378="","",IF('Paste Data Here - Export'!KO378="","",'Paste Data Here - Export'!KN378-'Paste Data Here - Export'!KQ378))</f>
        <v/>
      </c>
      <c r="AA378" s="91" t="str">
        <f>IF(AND(W378="Yes",'Paste Data Here - Export'!KM378="D",'Paste Data Here - Export'!KO378="Y"),'Paste Data Here - Export'!KN378+'Patient level info'!AA$3,IF(AND(W378="Yes",'Paste Data Here - Export'!KM378="D",Z378&lt;0),'Paste Data Here - Export'!KQ378,IF(AND(W378="Yes",'Paste Data Here - Export'!KM378="D"),'Paste Data Here - Export'!KN378,IF(X378="Yes",'Paste Data Here - Export'!KS378,""))))</f>
        <v/>
      </c>
      <c r="AB378" s="100" t="str">
        <f>IF(W378="No","",IF('Paste Data Here - Export'!HS378="","",IF('Paste Data Here - Export'!KO378="Y",'Patient level info'!AA378-'Paste Data Here - Export'!HS378,'Paste Data Here - Export'!KQ378-'Paste Data Here - Export'!HS378)))</f>
        <v/>
      </c>
      <c r="AC378" s="100" t="str">
        <f>IF(E378="Yes","",IF(BPT!C378="Record transferred to this team",AA378-C378-(1/6),""))</f>
        <v/>
      </c>
      <c r="AD378" s="100" t="str">
        <f t="shared" si="57"/>
        <v/>
      </c>
      <c r="AE378" s="100" t="str">
        <f t="shared" si="65"/>
        <v/>
      </c>
      <c r="AF378" s="101" t="str">
        <f>IF(AE378="","",IF(Y378="Died same day","Died same day as arrival",IF(AB378="","Did not stay on SU",IF('Paste Data Here - Export'!HR378="ICH","ICU/CCU/HDU",IF(AB378&gt;AE378,100,100*AB378/AE378)))))</f>
        <v/>
      </c>
      <c r="AG378" s="82" t="str">
        <f>IF(E378="Yes","6 Month Transfer",IF(W378="No","Not locked to discharge/transfer",IF(AF378="Did not stay on SU","Not achieved as did not stay on SU",IF('Patient level info'!A378="","",IF(AND(A378=B378,M378="Achieved",P378="Achieved",AF378&gt;=90,AF378&lt;&gt;"Died same day as arrival"),"Achieved",IF(AND(A378&lt;&gt;B378,AF378&gt;=90,M378="Achieved",P378="Achieved"),"Not directly admitted by this team, but achieved criteria at previous team, and achieved 90% of stay on SU whilst at this team",IF(AF378="ICU/CCU/HDU","Admitted to ICU/CCU/HDU",IF(AF378="Died same day as arrival",AF378,IF(AND(AF378&lt;90,M378="Not achieved",P378="Not achieved"),"Not achieved as not direct to SU within 4h, not seen by a consultant within 14h, and less than 90% of stay on SU",IF(AND(AF378&lt;90,M378="Not achieved",P378="Achieved"),"Not achieved as not direct to SU within 4h and less than 90% of stay on SU",IF(AND(AF378&lt;90,M378="Achieved",P378="Not achieved"),"Not achieved as not seen by a consultant within 14h and less than 90% of stay on SU",IF(AND(AF378&gt;=90,M378="Not achieved",P378="Not achieved"),"Not achieved as not direct to SU within 4h and not seen by a consultant within 14h",IF(AND(AF378&gt;=90,M378="Achieved",P378="Not achieved"),"Not achieved as not seen by a consultant within 14h",IF(AF378&lt;90,"Not achieved as less than 90% of stay on SU","Not achieved as not direct to SU within 4h"))))))))))))))</f>
        <v/>
      </c>
    </row>
    <row r="379" spans="1:33" ht="15" customHeight="1" x14ac:dyDescent="0.25">
      <c r="A379" s="89" t="str">
        <f>IF('Paste Data Here - Export'!A379="","",'Paste Data Here - Export'!A379)</f>
        <v/>
      </c>
      <c r="B379" s="90" t="str">
        <f>IF('Paste Data Here - Export'!B379="","",'Paste Data Here - Export'!B379)</f>
        <v/>
      </c>
      <c r="C379" s="91" t="str">
        <f>IF('Paste Data Here - Export'!AR379="Y",'Paste Data Here - Export'!AS379,IF('Paste Data Here - Export'!C379="","",'Paste Data Here - Export'!BA379))</f>
        <v/>
      </c>
      <c r="D379" s="103" t="str">
        <f>IF(B379="","",IF('Paste Data Here - Export'!A379 ='Paste Data Here - Export'!B379, "Yes", "No"))</f>
        <v/>
      </c>
      <c r="E379" s="103" t="str">
        <f>IF(A379="","",IF(AND('Paste Data Here - Export'!P379="",'Paste Data Here - Export'!Q379&lt;&gt;""),"Yes","No"))</f>
        <v/>
      </c>
      <c r="F379" s="104" t="str">
        <f>IF('Paste Data Here - Export'!A379='Paste Data Here - Export'!B379,C379,IF(W379="No","",IF(E379="Yes","6 Month Transfer",'Paste Data Here - Export'!HP379)))</f>
        <v/>
      </c>
      <c r="G379" s="92" t="str">
        <f>IF(B379="","",IF(OR('Paste Data Here - Export'!KB379="Y",'Paste Data Here - Export'!GE379="Y"),"Yes","No"))</f>
        <v/>
      </c>
      <c r="H379" s="93" t="str">
        <f t="shared" si="58"/>
        <v/>
      </c>
      <c r="I379" s="93" t="str">
        <f t="shared" si="59"/>
        <v/>
      </c>
      <c r="J379" s="93" t="str">
        <f t="shared" si="60"/>
        <v/>
      </c>
      <c r="K379" s="125" t="str">
        <f>IF(OR(C379="",'Paste Data Here - Export'!BD379=""),"",1440*('Paste Data Here - Export'!BD379-C379))</f>
        <v/>
      </c>
      <c r="L379" s="93" t="str">
        <f t="shared" si="61"/>
        <v/>
      </c>
      <c r="M379" s="93" t="str">
        <f>IF(AND(L379="Yes",'Paste Data Here - Export'!BC379="SU",'Paste Data Here - Export'!EJ379&lt;&gt;"Y"),"Achieved",IF('Paste Data Here - Export'!EJ379="Y","Not applicable",(IF(AND('Patient level info'!L379="No",'Paste Data Here - Export'!BC379="SU"),"Not achieved",IF('Paste Data Here - Export'!BC379="ICH","Not applicable",IF(OR('Paste Data Here - Export'!BC379="O",'Paste Data Here - Export'!BC379="MAC"),"Not achieved",""))))))</f>
        <v/>
      </c>
      <c r="N379" s="142" t="str">
        <f>IF(B379="","",IF(OR('Paste Data Here - Export'!GN379="PERS",'Paste Data Here - Export'!GN379="TELEM"),'Paste Data Here - Export'!GK379,IF('Paste Data Here - Export'!GO379="","Not seen in person",'Paste Data Here - Export'!GO379)))</f>
        <v/>
      </c>
      <c r="O379" s="125" t="str">
        <f t="shared" si="62"/>
        <v/>
      </c>
      <c r="P379" s="126" t="str">
        <f t="shared" si="63"/>
        <v/>
      </c>
      <c r="Q379" s="95" t="str">
        <f>IF('Paste Data Here - Export'!CR379=TRUE, "Not imaged",IF('Paste Data Here - Export'!AR379="Y","Inpatient stroke",IF('Paste Data Here - Export'!BA379="","",IF('Paste Data Here - Export'!CR379="TRUE","",1440*('Paste Data Here - Export'!CP379-'Paste Data Here - Export'!BA379)))))</f>
        <v/>
      </c>
      <c r="R379" s="95" t="str">
        <f>IF('Paste Data Here - Export'!CR379=TRUE,"Not imaged",IF(OR(C379="",'Paste Data Here - Export'!CP379=""),"",1440*('Paste Data Here - Export'!CP379-C379)))</f>
        <v/>
      </c>
      <c r="S379" s="93" t="str">
        <f>IF(R379&lt;60.5,"Yes",IF('Paste Data Here - Export'!C379="","","No"))</f>
        <v/>
      </c>
      <c r="T379" s="93" t="str">
        <f t="shared" si="55"/>
        <v/>
      </c>
      <c r="U379" s="94" t="str">
        <f>IF(OR(C379="",'Paste Data Here - Export'!DF379=""),"",1440*('Paste Data Here - Export'!DF379-C379))</f>
        <v/>
      </c>
      <c r="V379" s="96" t="str">
        <f t="shared" si="64"/>
        <v/>
      </c>
      <c r="W379" s="97" t="str">
        <f>IF(B379="","",IF('Paste Data Here - Export'!KI379=TRUE,"Yes",IF('Paste Data Here - Export'!L379="","No","Yes")))</f>
        <v/>
      </c>
      <c r="X379" s="98" t="str">
        <f>IF(E379="Yes","6 Month Transfer",IF(AND(W379="Yes",'Paste Data Here - Export'!KM379="D"),"No",IF('Patient level info'!W379="Yes","Yes","")))</f>
        <v/>
      </c>
      <c r="Y379" s="91" t="str">
        <f t="shared" si="56"/>
        <v/>
      </c>
      <c r="Z379" s="99" t="str">
        <f>IF('Paste Data Here - Export'!KQ379="","",IF('Paste Data Here - Export'!KO379="","",'Paste Data Here - Export'!KN379-'Paste Data Here - Export'!KQ379))</f>
        <v/>
      </c>
      <c r="AA379" s="91" t="str">
        <f>IF(AND(W379="Yes",'Paste Data Here - Export'!KM379="D",'Paste Data Here - Export'!KO379="Y"),'Paste Data Here - Export'!KN379+'Patient level info'!AA$3,IF(AND(W379="Yes",'Paste Data Here - Export'!KM379="D",Z379&lt;0),'Paste Data Here - Export'!KQ379,IF(AND(W379="Yes",'Paste Data Here - Export'!KM379="D"),'Paste Data Here - Export'!KN379,IF(X379="Yes",'Paste Data Here - Export'!KS379,""))))</f>
        <v/>
      </c>
      <c r="AB379" s="100" t="str">
        <f>IF(W379="No","",IF('Paste Data Here - Export'!HS379="","",IF('Paste Data Here - Export'!KO379="Y",'Patient level info'!AA379-'Paste Data Here - Export'!HS379,'Paste Data Here - Export'!KQ379-'Paste Data Here - Export'!HS379)))</f>
        <v/>
      </c>
      <c r="AC379" s="100" t="str">
        <f>IF(E379="Yes","",IF(BPT!C379="Record transferred to this team",AA379-C379-(1/6),""))</f>
        <v/>
      </c>
      <c r="AD379" s="100" t="str">
        <f t="shared" si="57"/>
        <v/>
      </c>
      <c r="AE379" s="100" t="str">
        <f t="shared" si="65"/>
        <v/>
      </c>
      <c r="AF379" s="101" t="str">
        <f>IF(AE379="","",IF(Y379="Died same day","Died same day as arrival",IF(AB379="","Did not stay on SU",IF('Paste Data Here - Export'!HR379="ICH","ICU/CCU/HDU",IF(AB379&gt;AE379,100,100*AB379/AE379)))))</f>
        <v/>
      </c>
      <c r="AG379" s="82" t="str">
        <f>IF(E379="Yes","6 Month Transfer",IF(W379="No","Not locked to discharge/transfer",IF(AF379="Did not stay on SU","Not achieved as did not stay on SU",IF('Patient level info'!A379="","",IF(AND(A379=B379,M379="Achieved",P379="Achieved",AF379&gt;=90,AF379&lt;&gt;"Died same day as arrival"),"Achieved",IF(AND(A379&lt;&gt;B379,AF379&gt;=90,M379="Achieved",P379="Achieved"),"Not directly admitted by this team, but achieved criteria at previous team, and achieved 90% of stay on SU whilst at this team",IF(AF379="ICU/CCU/HDU","Admitted to ICU/CCU/HDU",IF(AF379="Died same day as arrival",AF379,IF(AND(AF379&lt;90,M379="Not achieved",P379="Not achieved"),"Not achieved as not direct to SU within 4h, not seen by a consultant within 14h, and less than 90% of stay on SU",IF(AND(AF379&lt;90,M379="Not achieved",P379="Achieved"),"Not achieved as not direct to SU within 4h and less than 90% of stay on SU",IF(AND(AF379&lt;90,M379="Achieved",P379="Not achieved"),"Not achieved as not seen by a consultant within 14h and less than 90% of stay on SU",IF(AND(AF379&gt;=90,M379="Not achieved",P379="Not achieved"),"Not achieved as not direct to SU within 4h and not seen by a consultant within 14h",IF(AND(AF379&gt;=90,M379="Achieved",P379="Not achieved"),"Not achieved as not seen by a consultant within 14h",IF(AF379&lt;90,"Not achieved as less than 90% of stay on SU","Not achieved as not direct to SU within 4h"))))))))))))))</f>
        <v/>
      </c>
    </row>
    <row r="380" spans="1:33" ht="15" customHeight="1" x14ac:dyDescent="0.25">
      <c r="A380" s="89" t="str">
        <f>IF('Paste Data Here - Export'!A380="","",'Paste Data Here - Export'!A380)</f>
        <v/>
      </c>
      <c r="B380" s="90" t="str">
        <f>IF('Paste Data Here - Export'!B380="","",'Paste Data Here - Export'!B380)</f>
        <v/>
      </c>
      <c r="C380" s="91" t="str">
        <f>IF('Paste Data Here - Export'!AR380="Y",'Paste Data Here - Export'!AS380,IF('Paste Data Here - Export'!C380="","",'Paste Data Here - Export'!BA380))</f>
        <v/>
      </c>
      <c r="D380" s="103" t="str">
        <f>IF(B380="","",IF('Paste Data Here - Export'!A380 ='Paste Data Here - Export'!B380, "Yes", "No"))</f>
        <v/>
      </c>
      <c r="E380" s="103" t="str">
        <f>IF(A380="","",IF(AND('Paste Data Here - Export'!P380="",'Paste Data Here - Export'!Q380&lt;&gt;""),"Yes","No"))</f>
        <v/>
      </c>
      <c r="F380" s="104" t="str">
        <f>IF('Paste Data Here - Export'!A380='Paste Data Here - Export'!B380,C380,IF(W380="No","",IF(E380="Yes","6 Month Transfer",'Paste Data Here - Export'!HP380)))</f>
        <v/>
      </c>
      <c r="G380" s="92" t="str">
        <f>IF(B380="","",IF(OR('Paste Data Here - Export'!KB380="Y",'Paste Data Here - Export'!GE380="Y"),"Yes","No"))</f>
        <v/>
      </c>
      <c r="H380" s="93" t="str">
        <f t="shared" si="58"/>
        <v/>
      </c>
      <c r="I380" s="93" t="str">
        <f t="shared" si="59"/>
        <v/>
      </c>
      <c r="J380" s="93" t="str">
        <f t="shared" si="60"/>
        <v/>
      </c>
      <c r="K380" s="125" t="str">
        <f>IF(OR(C380="",'Paste Data Here - Export'!BD380=""),"",1440*('Paste Data Here - Export'!BD380-C380))</f>
        <v/>
      </c>
      <c r="L380" s="93" t="str">
        <f t="shared" si="61"/>
        <v/>
      </c>
      <c r="M380" s="93" t="str">
        <f>IF(AND(L380="Yes",'Paste Data Here - Export'!BC380="SU",'Paste Data Here - Export'!EJ380&lt;&gt;"Y"),"Achieved",IF('Paste Data Here - Export'!EJ380="Y","Not applicable",(IF(AND('Patient level info'!L380="No",'Paste Data Here - Export'!BC380="SU"),"Not achieved",IF('Paste Data Here - Export'!BC380="ICH","Not applicable",IF(OR('Paste Data Here - Export'!BC380="O",'Paste Data Here - Export'!BC380="MAC"),"Not achieved",""))))))</f>
        <v/>
      </c>
      <c r="N380" s="142" t="str">
        <f>IF(B380="","",IF(OR('Paste Data Here - Export'!GN380="PERS",'Paste Data Here - Export'!GN380="TELEM"),'Paste Data Here - Export'!GK380,IF('Paste Data Here - Export'!GO380="","Not seen in person",'Paste Data Here - Export'!GO380)))</f>
        <v/>
      </c>
      <c r="O380" s="125" t="str">
        <f t="shared" si="62"/>
        <v/>
      </c>
      <c r="P380" s="126" t="str">
        <f t="shared" si="63"/>
        <v/>
      </c>
      <c r="Q380" s="95" t="str">
        <f>IF('Paste Data Here - Export'!CR380=TRUE, "Not imaged",IF('Paste Data Here - Export'!AR380="Y","Inpatient stroke",IF('Paste Data Here - Export'!BA380="","",IF('Paste Data Here - Export'!CR380="TRUE","",1440*('Paste Data Here - Export'!CP380-'Paste Data Here - Export'!BA380)))))</f>
        <v/>
      </c>
      <c r="R380" s="95" t="str">
        <f>IF('Paste Data Here - Export'!CR380=TRUE,"Not imaged",IF(OR(C380="",'Paste Data Here - Export'!CP380=""),"",1440*('Paste Data Here - Export'!CP380-C380)))</f>
        <v/>
      </c>
      <c r="S380" s="93" t="str">
        <f>IF(R380&lt;60.5,"Yes",IF('Paste Data Here - Export'!C380="","","No"))</f>
        <v/>
      </c>
      <c r="T380" s="93" t="str">
        <f t="shared" si="55"/>
        <v/>
      </c>
      <c r="U380" s="94" t="str">
        <f>IF(OR(C380="",'Paste Data Here - Export'!DF380=""),"",1440*('Paste Data Here - Export'!DF380-C380))</f>
        <v/>
      </c>
      <c r="V380" s="96" t="str">
        <f t="shared" si="64"/>
        <v/>
      </c>
      <c r="W380" s="97" t="str">
        <f>IF(B380="","",IF('Paste Data Here - Export'!KI380=TRUE,"Yes",IF('Paste Data Here - Export'!L380="","No","Yes")))</f>
        <v/>
      </c>
      <c r="X380" s="98" t="str">
        <f>IF(E380="Yes","6 Month Transfer",IF(AND(W380="Yes",'Paste Data Here - Export'!KM380="D"),"No",IF('Patient level info'!W380="Yes","Yes","")))</f>
        <v/>
      </c>
      <c r="Y380" s="91" t="str">
        <f t="shared" si="56"/>
        <v/>
      </c>
      <c r="Z380" s="99" t="str">
        <f>IF('Paste Data Here - Export'!KQ380="","",IF('Paste Data Here - Export'!KO380="","",'Paste Data Here - Export'!KN380-'Paste Data Here - Export'!KQ380))</f>
        <v/>
      </c>
      <c r="AA380" s="91" t="str">
        <f>IF(AND(W380="Yes",'Paste Data Here - Export'!KM380="D",'Paste Data Here - Export'!KO380="Y"),'Paste Data Here - Export'!KN380+'Patient level info'!AA$3,IF(AND(W380="Yes",'Paste Data Here - Export'!KM380="D",Z380&lt;0),'Paste Data Here - Export'!KQ380,IF(AND(W380="Yes",'Paste Data Here - Export'!KM380="D"),'Paste Data Here - Export'!KN380,IF(X380="Yes",'Paste Data Here - Export'!KS380,""))))</f>
        <v/>
      </c>
      <c r="AB380" s="100" t="str">
        <f>IF(W380="No","",IF('Paste Data Here - Export'!HS380="","",IF('Paste Data Here - Export'!KO380="Y",'Patient level info'!AA380-'Paste Data Here - Export'!HS380,'Paste Data Here - Export'!KQ380-'Paste Data Here - Export'!HS380)))</f>
        <v/>
      </c>
      <c r="AC380" s="100" t="str">
        <f>IF(E380="Yes","",IF(BPT!C380="Record transferred to this team",AA380-C380-(1/6),""))</f>
        <v/>
      </c>
      <c r="AD380" s="100" t="str">
        <f t="shared" si="57"/>
        <v/>
      </c>
      <c r="AE380" s="100" t="str">
        <f t="shared" si="65"/>
        <v/>
      </c>
      <c r="AF380" s="101" t="str">
        <f>IF(AE380="","",IF(Y380="Died same day","Died same day as arrival",IF(AB380="","Did not stay on SU",IF('Paste Data Here - Export'!HR380="ICH","ICU/CCU/HDU",IF(AB380&gt;AE380,100,100*AB380/AE380)))))</f>
        <v/>
      </c>
      <c r="AG380" s="82" t="str">
        <f>IF(E380="Yes","6 Month Transfer",IF(W380="No","Not locked to discharge/transfer",IF(AF380="Did not stay on SU","Not achieved as did not stay on SU",IF('Patient level info'!A380="","",IF(AND(A380=B380,M380="Achieved",P380="Achieved",AF380&gt;=90,AF380&lt;&gt;"Died same day as arrival"),"Achieved",IF(AND(A380&lt;&gt;B380,AF380&gt;=90,M380="Achieved",P380="Achieved"),"Not directly admitted by this team, but achieved criteria at previous team, and achieved 90% of stay on SU whilst at this team",IF(AF380="ICU/CCU/HDU","Admitted to ICU/CCU/HDU",IF(AF380="Died same day as arrival",AF380,IF(AND(AF380&lt;90,M380="Not achieved",P380="Not achieved"),"Not achieved as not direct to SU within 4h, not seen by a consultant within 14h, and less than 90% of stay on SU",IF(AND(AF380&lt;90,M380="Not achieved",P380="Achieved"),"Not achieved as not direct to SU within 4h and less than 90% of stay on SU",IF(AND(AF380&lt;90,M380="Achieved",P380="Not achieved"),"Not achieved as not seen by a consultant within 14h and less than 90% of stay on SU",IF(AND(AF380&gt;=90,M380="Not achieved",P380="Not achieved"),"Not achieved as not direct to SU within 4h and not seen by a consultant within 14h",IF(AND(AF380&gt;=90,M380="Achieved",P380="Not achieved"),"Not achieved as not seen by a consultant within 14h",IF(AF380&lt;90,"Not achieved as less than 90% of stay on SU","Not achieved as not direct to SU within 4h"))))))))))))))</f>
        <v/>
      </c>
    </row>
    <row r="381" spans="1:33" ht="15" customHeight="1" x14ac:dyDescent="0.25">
      <c r="A381" s="89" t="str">
        <f>IF('Paste Data Here - Export'!A381="","",'Paste Data Here - Export'!A381)</f>
        <v/>
      </c>
      <c r="B381" s="90" t="str">
        <f>IF('Paste Data Here - Export'!B381="","",'Paste Data Here - Export'!B381)</f>
        <v/>
      </c>
      <c r="C381" s="91" t="str">
        <f>IF('Paste Data Here - Export'!AR381="Y",'Paste Data Here - Export'!AS381,IF('Paste Data Here - Export'!C381="","",'Paste Data Here - Export'!BA381))</f>
        <v/>
      </c>
      <c r="D381" s="103" t="str">
        <f>IF(B381="","",IF('Paste Data Here - Export'!A381 ='Paste Data Here - Export'!B381, "Yes", "No"))</f>
        <v/>
      </c>
      <c r="E381" s="103" t="str">
        <f>IF(A381="","",IF(AND('Paste Data Here - Export'!P381="",'Paste Data Here - Export'!Q381&lt;&gt;""),"Yes","No"))</f>
        <v/>
      </c>
      <c r="F381" s="104" t="str">
        <f>IF('Paste Data Here - Export'!A381='Paste Data Here - Export'!B381,C381,IF(W381="No","",IF(E381="Yes","6 Month Transfer",'Paste Data Here - Export'!HP381)))</f>
        <v/>
      </c>
      <c r="G381" s="92" t="str">
        <f>IF(B381="","",IF(OR('Paste Data Here - Export'!KB381="Y",'Paste Data Here - Export'!GE381="Y"),"Yes","No"))</f>
        <v/>
      </c>
      <c r="H381" s="93" t="str">
        <f t="shared" si="58"/>
        <v/>
      </c>
      <c r="I381" s="93" t="str">
        <f t="shared" si="59"/>
        <v/>
      </c>
      <c r="J381" s="93" t="str">
        <f t="shared" si="60"/>
        <v/>
      </c>
      <c r="K381" s="125" t="str">
        <f>IF(OR(C381="",'Paste Data Here - Export'!BD381=""),"",1440*('Paste Data Here - Export'!BD381-C381))</f>
        <v/>
      </c>
      <c r="L381" s="93" t="str">
        <f t="shared" si="61"/>
        <v/>
      </c>
      <c r="M381" s="93" t="str">
        <f>IF(AND(L381="Yes",'Paste Data Here - Export'!BC381="SU",'Paste Data Here - Export'!EJ381&lt;&gt;"Y"),"Achieved",IF('Paste Data Here - Export'!EJ381="Y","Not applicable",(IF(AND('Patient level info'!L381="No",'Paste Data Here - Export'!BC381="SU"),"Not achieved",IF('Paste Data Here - Export'!BC381="ICH","Not applicable",IF(OR('Paste Data Here - Export'!BC381="O",'Paste Data Here - Export'!BC381="MAC"),"Not achieved",""))))))</f>
        <v/>
      </c>
      <c r="N381" s="142" t="str">
        <f>IF(B381="","",IF(OR('Paste Data Here - Export'!GN381="PERS",'Paste Data Here - Export'!GN381="TELEM"),'Paste Data Here - Export'!GK381,IF('Paste Data Here - Export'!GO381="","Not seen in person",'Paste Data Here - Export'!GO381)))</f>
        <v/>
      </c>
      <c r="O381" s="125" t="str">
        <f t="shared" si="62"/>
        <v/>
      </c>
      <c r="P381" s="126" t="str">
        <f t="shared" si="63"/>
        <v/>
      </c>
      <c r="Q381" s="95" t="str">
        <f>IF('Paste Data Here - Export'!CR381=TRUE, "Not imaged",IF('Paste Data Here - Export'!AR381="Y","Inpatient stroke",IF('Paste Data Here - Export'!BA381="","",IF('Paste Data Here - Export'!CR381="TRUE","",1440*('Paste Data Here - Export'!CP381-'Paste Data Here - Export'!BA381)))))</f>
        <v/>
      </c>
      <c r="R381" s="95" t="str">
        <f>IF('Paste Data Here - Export'!CR381=TRUE,"Not imaged",IF(OR(C381="",'Paste Data Here - Export'!CP381=""),"",1440*('Paste Data Here - Export'!CP381-C381)))</f>
        <v/>
      </c>
      <c r="S381" s="93" t="str">
        <f>IF(R381&lt;60.5,"Yes",IF('Paste Data Here - Export'!C381="","","No"))</f>
        <v/>
      </c>
      <c r="T381" s="93" t="str">
        <f t="shared" si="55"/>
        <v/>
      </c>
      <c r="U381" s="94" t="str">
        <f>IF(OR(C381="",'Paste Data Here - Export'!DF381=""),"",1440*('Paste Data Here - Export'!DF381-C381))</f>
        <v/>
      </c>
      <c r="V381" s="96" t="str">
        <f t="shared" si="64"/>
        <v/>
      </c>
      <c r="W381" s="97" t="str">
        <f>IF(B381="","",IF('Paste Data Here - Export'!KI381=TRUE,"Yes",IF('Paste Data Here - Export'!L381="","No","Yes")))</f>
        <v/>
      </c>
      <c r="X381" s="98" t="str">
        <f>IF(E381="Yes","6 Month Transfer",IF(AND(W381="Yes",'Paste Data Here - Export'!KM381="D"),"No",IF('Patient level info'!W381="Yes","Yes","")))</f>
        <v/>
      </c>
      <c r="Y381" s="91" t="str">
        <f t="shared" si="56"/>
        <v/>
      </c>
      <c r="Z381" s="99" t="str">
        <f>IF('Paste Data Here - Export'!KQ381="","",IF('Paste Data Here - Export'!KO381="","",'Paste Data Here - Export'!KN381-'Paste Data Here - Export'!KQ381))</f>
        <v/>
      </c>
      <c r="AA381" s="91" t="str">
        <f>IF(AND(W381="Yes",'Paste Data Here - Export'!KM381="D",'Paste Data Here - Export'!KO381="Y"),'Paste Data Here - Export'!KN381+'Patient level info'!AA$3,IF(AND(W381="Yes",'Paste Data Here - Export'!KM381="D",Z381&lt;0),'Paste Data Here - Export'!KQ381,IF(AND(W381="Yes",'Paste Data Here - Export'!KM381="D"),'Paste Data Here - Export'!KN381,IF(X381="Yes",'Paste Data Here - Export'!KS381,""))))</f>
        <v/>
      </c>
      <c r="AB381" s="100" t="str">
        <f>IF(W381="No","",IF('Paste Data Here - Export'!HS381="","",IF('Paste Data Here - Export'!KO381="Y",'Patient level info'!AA381-'Paste Data Here - Export'!HS381,'Paste Data Here - Export'!KQ381-'Paste Data Here - Export'!HS381)))</f>
        <v/>
      </c>
      <c r="AC381" s="100" t="str">
        <f>IF(E381="Yes","",IF(BPT!C381="Record transferred to this team",AA381-C381-(1/6),""))</f>
        <v/>
      </c>
      <c r="AD381" s="100" t="str">
        <f t="shared" si="57"/>
        <v/>
      </c>
      <c r="AE381" s="100" t="str">
        <f t="shared" si="65"/>
        <v/>
      </c>
      <c r="AF381" s="101" t="str">
        <f>IF(AE381="","",IF(Y381="Died same day","Died same day as arrival",IF(AB381="","Did not stay on SU",IF('Paste Data Here - Export'!HR381="ICH","ICU/CCU/HDU",IF(AB381&gt;AE381,100,100*AB381/AE381)))))</f>
        <v/>
      </c>
      <c r="AG381" s="82" t="str">
        <f>IF(E381="Yes","6 Month Transfer",IF(W381="No","Not locked to discharge/transfer",IF(AF381="Did not stay on SU","Not achieved as did not stay on SU",IF('Patient level info'!A381="","",IF(AND(A381=B381,M381="Achieved",P381="Achieved",AF381&gt;=90,AF381&lt;&gt;"Died same day as arrival"),"Achieved",IF(AND(A381&lt;&gt;B381,AF381&gt;=90,M381="Achieved",P381="Achieved"),"Not directly admitted by this team, but achieved criteria at previous team, and achieved 90% of stay on SU whilst at this team",IF(AF381="ICU/CCU/HDU","Admitted to ICU/CCU/HDU",IF(AF381="Died same day as arrival",AF381,IF(AND(AF381&lt;90,M381="Not achieved",P381="Not achieved"),"Not achieved as not direct to SU within 4h, not seen by a consultant within 14h, and less than 90% of stay on SU",IF(AND(AF381&lt;90,M381="Not achieved",P381="Achieved"),"Not achieved as not direct to SU within 4h and less than 90% of stay on SU",IF(AND(AF381&lt;90,M381="Achieved",P381="Not achieved"),"Not achieved as not seen by a consultant within 14h and less than 90% of stay on SU",IF(AND(AF381&gt;=90,M381="Not achieved",P381="Not achieved"),"Not achieved as not direct to SU within 4h and not seen by a consultant within 14h",IF(AND(AF381&gt;=90,M381="Achieved",P381="Not achieved"),"Not achieved as not seen by a consultant within 14h",IF(AF381&lt;90,"Not achieved as less than 90% of stay on SU","Not achieved as not direct to SU within 4h"))))))))))))))</f>
        <v/>
      </c>
    </row>
    <row r="382" spans="1:33" ht="15" customHeight="1" x14ac:dyDescent="0.25">
      <c r="A382" s="89" t="str">
        <f>IF('Paste Data Here - Export'!A382="","",'Paste Data Here - Export'!A382)</f>
        <v/>
      </c>
      <c r="B382" s="90" t="str">
        <f>IF('Paste Data Here - Export'!B382="","",'Paste Data Here - Export'!B382)</f>
        <v/>
      </c>
      <c r="C382" s="91" t="str">
        <f>IF('Paste Data Here - Export'!AR382="Y",'Paste Data Here - Export'!AS382,IF('Paste Data Here - Export'!C382="","",'Paste Data Here - Export'!BA382))</f>
        <v/>
      </c>
      <c r="D382" s="103" t="str">
        <f>IF(B382="","",IF('Paste Data Here - Export'!A382 ='Paste Data Here - Export'!B382, "Yes", "No"))</f>
        <v/>
      </c>
      <c r="E382" s="103" t="str">
        <f>IF(A382="","",IF(AND('Paste Data Here - Export'!P382="",'Paste Data Here - Export'!Q382&lt;&gt;""),"Yes","No"))</f>
        <v/>
      </c>
      <c r="F382" s="104" t="str">
        <f>IF('Paste Data Here - Export'!A382='Paste Data Here - Export'!B382,C382,IF(W382="No","",IF(E382="Yes","6 Month Transfer",'Paste Data Here - Export'!HP382)))</f>
        <v/>
      </c>
      <c r="G382" s="92" t="str">
        <f>IF(B382="","",IF(OR('Paste Data Here - Export'!KB382="Y",'Paste Data Here - Export'!GE382="Y"),"Yes","No"))</f>
        <v/>
      </c>
      <c r="H382" s="93" t="str">
        <f t="shared" si="58"/>
        <v/>
      </c>
      <c r="I382" s="93" t="str">
        <f t="shared" si="59"/>
        <v/>
      </c>
      <c r="J382" s="93" t="str">
        <f t="shared" si="60"/>
        <v/>
      </c>
      <c r="K382" s="125" t="str">
        <f>IF(OR(C382="",'Paste Data Here - Export'!BD382=""),"",1440*('Paste Data Here - Export'!BD382-C382))</f>
        <v/>
      </c>
      <c r="L382" s="93" t="str">
        <f t="shared" si="61"/>
        <v/>
      </c>
      <c r="M382" s="93" t="str">
        <f>IF(AND(L382="Yes",'Paste Data Here - Export'!BC382="SU",'Paste Data Here - Export'!EJ382&lt;&gt;"Y"),"Achieved",IF('Paste Data Here - Export'!EJ382="Y","Not applicable",(IF(AND('Patient level info'!L382="No",'Paste Data Here - Export'!BC382="SU"),"Not achieved",IF('Paste Data Here - Export'!BC382="ICH","Not applicable",IF(OR('Paste Data Here - Export'!BC382="O",'Paste Data Here - Export'!BC382="MAC"),"Not achieved",""))))))</f>
        <v/>
      </c>
      <c r="N382" s="142" t="str">
        <f>IF(B382="","",IF(OR('Paste Data Here - Export'!GN382="PERS",'Paste Data Here - Export'!GN382="TELEM"),'Paste Data Here - Export'!GK382,IF('Paste Data Here - Export'!GO382="","Not seen in person",'Paste Data Here - Export'!GO382)))</f>
        <v/>
      </c>
      <c r="O382" s="125" t="str">
        <f t="shared" si="62"/>
        <v/>
      </c>
      <c r="P382" s="126" t="str">
        <f t="shared" si="63"/>
        <v/>
      </c>
      <c r="Q382" s="95" t="str">
        <f>IF('Paste Data Here - Export'!CR382=TRUE, "Not imaged",IF('Paste Data Here - Export'!AR382="Y","Inpatient stroke",IF('Paste Data Here - Export'!BA382="","",IF('Paste Data Here - Export'!CR382="TRUE","",1440*('Paste Data Here - Export'!CP382-'Paste Data Here - Export'!BA382)))))</f>
        <v/>
      </c>
      <c r="R382" s="95" t="str">
        <f>IF('Paste Data Here - Export'!CR382=TRUE,"Not imaged",IF(OR(C382="",'Paste Data Here - Export'!CP382=""),"",1440*('Paste Data Here - Export'!CP382-C382)))</f>
        <v/>
      </c>
      <c r="S382" s="93" t="str">
        <f>IF(R382&lt;60.5,"Yes",IF('Paste Data Here - Export'!C382="","","No"))</f>
        <v/>
      </c>
      <c r="T382" s="93" t="str">
        <f t="shared" si="55"/>
        <v/>
      </c>
      <c r="U382" s="94" t="str">
        <f>IF(OR(C382="",'Paste Data Here - Export'!DF382=""),"",1440*('Paste Data Here - Export'!DF382-C382))</f>
        <v/>
      </c>
      <c r="V382" s="96" t="str">
        <f t="shared" si="64"/>
        <v/>
      </c>
      <c r="W382" s="97" t="str">
        <f>IF(B382="","",IF('Paste Data Here - Export'!KI382=TRUE,"Yes",IF('Paste Data Here - Export'!L382="","No","Yes")))</f>
        <v/>
      </c>
      <c r="X382" s="98" t="str">
        <f>IF(E382="Yes","6 Month Transfer",IF(AND(W382="Yes",'Paste Data Here - Export'!KM382="D"),"No",IF('Patient level info'!W382="Yes","Yes","")))</f>
        <v/>
      </c>
      <c r="Y382" s="91" t="str">
        <f t="shared" si="56"/>
        <v/>
      </c>
      <c r="Z382" s="99" t="str">
        <f>IF('Paste Data Here - Export'!KQ382="","",IF('Paste Data Here - Export'!KO382="","",'Paste Data Here - Export'!KN382-'Paste Data Here - Export'!KQ382))</f>
        <v/>
      </c>
      <c r="AA382" s="91" t="str">
        <f>IF(AND(W382="Yes",'Paste Data Here - Export'!KM382="D",'Paste Data Here - Export'!KO382="Y"),'Paste Data Here - Export'!KN382+'Patient level info'!AA$3,IF(AND(W382="Yes",'Paste Data Here - Export'!KM382="D",Z382&lt;0),'Paste Data Here - Export'!KQ382,IF(AND(W382="Yes",'Paste Data Here - Export'!KM382="D"),'Paste Data Here - Export'!KN382,IF(X382="Yes",'Paste Data Here - Export'!KS382,""))))</f>
        <v/>
      </c>
      <c r="AB382" s="100" t="str">
        <f>IF(W382="No","",IF('Paste Data Here - Export'!HS382="","",IF('Paste Data Here - Export'!KO382="Y",'Patient level info'!AA382-'Paste Data Here - Export'!HS382,'Paste Data Here - Export'!KQ382-'Paste Data Here - Export'!HS382)))</f>
        <v/>
      </c>
      <c r="AC382" s="100" t="str">
        <f>IF(E382="Yes","",IF(BPT!C382="Record transferred to this team",AA382-C382-(1/6),""))</f>
        <v/>
      </c>
      <c r="AD382" s="100" t="str">
        <f t="shared" si="57"/>
        <v/>
      </c>
      <c r="AE382" s="100" t="str">
        <f t="shared" si="65"/>
        <v/>
      </c>
      <c r="AF382" s="101" t="str">
        <f>IF(AE382="","",IF(Y382="Died same day","Died same day as arrival",IF(AB382="","Did not stay on SU",IF('Paste Data Here - Export'!HR382="ICH","ICU/CCU/HDU",IF(AB382&gt;AE382,100,100*AB382/AE382)))))</f>
        <v/>
      </c>
      <c r="AG382" s="82" t="str">
        <f>IF(E382="Yes","6 Month Transfer",IF(W382="No","Not locked to discharge/transfer",IF(AF382="Did not stay on SU","Not achieved as did not stay on SU",IF('Patient level info'!A382="","",IF(AND(A382=B382,M382="Achieved",P382="Achieved",AF382&gt;=90,AF382&lt;&gt;"Died same day as arrival"),"Achieved",IF(AND(A382&lt;&gt;B382,AF382&gt;=90,M382="Achieved",P382="Achieved"),"Not directly admitted by this team, but achieved criteria at previous team, and achieved 90% of stay on SU whilst at this team",IF(AF382="ICU/CCU/HDU","Admitted to ICU/CCU/HDU",IF(AF382="Died same day as arrival",AF382,IF(AND(AF382&lt;90,M382="Not achieved",P382="Not achieved"),"Not achieved as not direct to SU within 4h, not seen by a consultant within 14h, and less than 90% of stay on SU",IF(AND(AF382&lt;90,M382="Not achieved",P382="Achieved"),"Not achieved as not direct to SU within 4h and less than 90% of stay on SU",IF(AND(AF382&lt;90,M382="Achieved",P382="Not achieved"),"Not achieved as not seen by a consultant within 14h and less than 90% of stay on SU",IF(AND(AF382&gt;=90,M382="Not achieved",P382="Not achieved"),"Not achieved as not direct to SU within 4h and not seen by a consultant within 14h",IF(AND(AF382&gt;=90,M382="Achieved",P382="Not achieved"),"Not achieved as not seen by a consultant within 14h",IF(AF382&lt;90,"Not achieved as less than 90% of stay on SU","Not achieved as not direct to SU within 4h"))))))))))))))</f>
        <v/>
      </c>
    </row>
    <row r="383" spans="1:33" ht="15" customHeight="1" x14ac:dyDescent="0.25">
      <c r="A383" s="89" t="str">
        <f>IF('Paste Data Here - Export'!A383="","",'Paste Data Here - Export'!A383)</f>
        <v/>
      </c>
      <c r="B383" s="90" t="str">
        <f>IF('Paste Data Here - Export'!B383="","",'Paste Data Here - Export'!B383)</f>
        <v/>
      </c>
      <c r="C383" s="91" t="str">
        <f>IF('Paste Data Here - Export'!AR383="Y",'Paste Data Here - Export'!AS383,IF('Paste Data Here - Export'!C383="","",'Paste Data Here - Export'!BA383))</f>
        <v/>
      </c>
      <c r="D383" s="103" t="str">
        <f>IF(B383="","",IF('Paste Data Here - Export'!A383 ='Paste Data Here - Export'!B383, "Yes", "No"))</f>
        <v/>
      </c>
      <c r="E383" s="103" t="str">
        <f>IF(A383="","",IF(AND('Paste Data Here - Export'!P383="",'Paste Data Here - Export'!Q383&lt;&gt;""),"Yes","No"))</f>
        <v/>
      </c>
      <c r="F383" s="104" t="str">
        <f>IF('Paste Data Here - Export'!A383='Paste Data Here - Export'!B383,C383,IF(W383="No","",IF(E383="Yes","6 Month Transfer",'Paste Data Here - Export'!HP383)))</f>
        <v/>
      </c>
      <c r="G383" s="92" t="str">
        <f>IF(B383="","",IF(OR('Paste Data Here - Export'!KB383="Y",'Paste Data Here - Export'!GE383="Y"),"Yes","No"))</f>
        <v/>
      </c>
      <c r="H383" s="93" t="str">
        <f t="shared" si="58"/>
        <v/>
      </c>
      <c r="I383" s="93" t="str">
        <f t="shared" si="59"/>
        <v/>
      </c>
      <c r="J383" s="93" t="str">
        <f t="shared" si="60"/>
        <v/>
      </c>
      <c r="K383" s="125" t="str">
        <f>IF(OR(C383="",'Paste Data Here - Export'!BD383=""),"",1440*('Paste Data Here - Export'!BD383-C383))</f>
        <v/>
      </c>
      <c r="L383" s="93" t="str">
        <f t="shared" si="61"/>
        <v/>
      </c>
      <c r="M383" s="93" t="str">
        <f>IF(AND(L383="Yes",'Paste Data Here - Export'!BC383="SU",'Paste Data Here - Export'!EJ383&lt;&gt;"Y"),"Achieved",IF('Paste Data Here - Export'!EJ383="Y","Not applicable",(IF(AND('Patient level info'!L383="No",'Paste Data Here - Export'!BC383="SU"),"Not achieved",IF('Paste Data Here - Export'!BC383="ICH","Not applicable",IF(OR('Paste Data Here - Export'!BC383="O",'Paste Data Here - Export'!BC383="MAC"),"Not achieved",""))))))</f>
        <v/>
      </c>
      <c r="N383" s="142" t="str">
        <f>IF(B383="","",IF(OR('Paste Data Here - Export'!GN383="PERS",'Paste Data Here - Export'!GN383="TELEM"),'Paste Data Here - Export'!GK383,IF('Paste Data Here - Export'!GO383="","Not seen in person",'Paste Data Here - Export'!GO383)))</f>
        <v/>
      </c>
      <c r="O383" s="125" t="str">
        <f t="shared" si="62"/>
        <v/>
      </c>
      <c r="P383" s="126" t="str">
        <f t="shared" si="63"/>
        <v/>
      </c>
      <c r="Q383" s="95" t="str">
        <f>IF('Paste Data Here - Export'!CR383=TRUE, "Not imaged",IF('Paste Data Here - Export'!AR383="Y","Inpatient stroke",IF('Paste Data Here - Export'!BA383="","",IF('Paste Data Here - Export'!CR383="TRUE","",1440*('Paste Data Here - Export'!CP383-'Paste Data Here - Export'!BA383)))))</f>
        <v/>
      </c>
      <c r="R383" s="95" t="str">
        <f>IF('Paste Data Here - Export'!CR383=TRUE,"Not imaged",IF(OR(C383="",'Paste Data Here - Export'!CP383=""),"",1440*('Paste Data Here - Export'!CP383-C383)))</f>
        <v/>
      </c>
      <c r="S383" s="93" t="str">
        <f>IF(R383&lt;60.5,"Yes",IF('Paste Data Here - Export'!C383="","","No"))</f>
        <v/>
      </c>
      <c r="T383" s="93" t="str">
        <f t="shared" si="55"/>
        <v/>
      </c>
      <c r="U383" s="94" t="str">
        <f>IF(OR(C383="",'Paste Data Here - Export'!DF383=""),"",1440*('Paste Data Here - Export'!DF383-C383))</f>
        <v/>
      </c>
      <c r="V383" s="96" t="str">
        <f t="shared" si="64"/>
        <v/>
      </c>
      <c r="W383" s="97" t="str">
        <f>IF(B383="","",IF('Paste Data Here - Export'!KI383=TRUE,"Yes",IF('Paste Data Here - Export'!L383="","No","Yes")))</f>
        <v/>
      </c>
      <c r="X383" s="98" t="str">
        <f>IF(E383="Yes","6 Month Transfer",IF(AND(W383="Yes",'Paste Data Here - Export'!KM383="D"),"No",IF('Patient level info'!W383="Yes","Yes","")))</f>
        <v/>
      </c>
      <c r="Y383" s="91" t="str">
        <f t="shared" si="56"/>
        <v/>
      </c>
      <c r="Z383" s="99" t="str">
        <f>IF('Paste Data Here - Export'!KQ383="","",IF('Paste Data Here - Export'!KO383="","",'Paste Data Here - Export'!KN383-'Paste Data Here - Export'!KQ383))</f>
        <v/>
      </c>
      <c r="AA383" s="91" t="str">
        <f>IF(AND(W383="Yes",'Paste Data Here - Export'!KM383="D",'Paste Data Here - Export'!KO383="Y"),'Paste Data Here - Export'!KN383+'Patient level info'!AA$3,IF(AND(W383="Yes",'Paste Data Here - Export'!KM383="D",Z383&lt;0),'Paste Data Here - Export'!KQ383,IF(AND(W383="Yes",'Paste Data Here - Export'!KM383="D"),'Paste Data Here - Export'!KN383,IF(X383="Yes",'Paste Data Here - Export'!KS383,""))))</f>
        <v/>
      </c>
      <c r="AB383" s="100" t="str">
        <f>IF(W383="No","",IF('Paste Data Here - Export'!HS383="","",IF('Paste Data Here - Export'!KO383="Y",'Patient level info'!AA383-'Paste Data Here - Export'!HS383,'Paste Data Here - Export'!KQ383-'Paste Data Here - Export'!HS383)))</f>
        <v/>
      </c>
      <c r="AC383" s="100" t="str">
        <f>IF(E383="Yes","",IF(BPT!C383="Record transferred to this team",AA383-C383-(1/6),""))</f>
        <v/>
      </c>
      <c r="AD383" s="100" t="str">
        <f t="shared" si="57"/>
        <v/>
      </c>
      <c r="AE383" s="100" t="str">
        <f t="shared" si="65"/>
        <v/>
      </c>
      <c r="AF383" s="101" t="str">
        <f>IF(AE383="","",IF(Y383="Died same day","Died same day as arrival",IF(AB383="","Did not stay on SU",IF('Paste Data Here - Export'!HR383="ICH","ICU/CCU/HDU",IF(AB383&gt;AE383,100,100*AB383/AE383)))))</f>
        <v/>
      </c>
      <c r="AG383" s="82" t="str">
        <f>IF(E383="Yes","6 Month Transfer",IF(W383="No","Not locked to discharge/transfer",IF(AF383="Did not stay on SU","Not achieved as did not stay on SU",IF('Patient level info'!A383="","",IF(AND(A383=B383,M383="Achieved",P383="Achieved",AF383&gt;=90,AF383&lt;&gt;"Died same day as arrival"),"Achieved",IF(AND(A383&lt;&gt;B383,AF383&gt;=90,M383="Achieved",P383="Achieved"),"Not directly admitted by this team, but achieved criteria at previous team, and achieved 90% of stay on SU whilst at this team",IF(AF383="ICU/CCU/HDU","Admitted to ICU/CCU/HDU",IF(AF383="Died same day as arrival",AF383,IF(AND(AF383&lt;90,M383="Not achieved",P383="Not achieved"),"Not achieved as not direct to SU within 4h, not seen by a consultant within 14h, and less than 90% of stay on SU",IF(AND(AF383&lt;90,M383="Not achieved",P383="Achieved"),"Not achieved as not direct to SU within 4h and less than 90% of stay on SU",IF(AND(AF383&lt;90,M383="Achieved",P383="Not achieved"),"Not achieved as not seen by a consultant within 14h and less than 90% of stay on SU",IF(AND(AF383&gt;=90,M383="Not achieved",P383="Not achieved"),"Not achieved as not direct to SU within 4h and not seen by a consultant within 14h",IF(AND(AF383&gt;=90,M383="Achieved",P383="Not achieved"),"Not achieved as not seen by a consultant within 14h",IF(AF383&lt;90,"Not achieved as less than 90% of stay on SU","Not achieved as not direct to SU within 4h"))))))))))))))</f>
        <v/>
      </c>
    </row>
    <row r="384" spans="1:33" ht="15" customHeight="1" x14ac:dyDescent="0.25">
      <c r="A384" s="89" t="str">
        <f>IF('Paste Data Here - Export'!A384="","",'Paste Data Here - Export'!A384)</f>
        <v/>
      </c>
      <c r="B384" s="90" t="str">
        <f>IF('Paste Data Here - Export'!B384="","",'Paste Data Here - Export'!B384)</f>
        <v/>
      </c>
      <c r="C384" s="91" t="str">
        <f>IF('Paste Data Here - Export'!AR384="Y",'Paste Data Here - Export'!AS384,IF('Paste Data Here - Export'!C384="","",'Paste Data Here - Export'!BA384))</f>
        <v/>
      </c>
      <c r="D384" s="103" t="str">
        <f>IF(B384="","",IF('Paste Data Here - Export'!A384 ='Paste Data Here - Export'!B384, "Yes", "No"))</f>
        <v/>
      </c>
      <c r="E384" s="103" t="str">
        <f>IF(A384="","",IF(AND('Paste Data Here - Export'!P384="",'Paste Data Here - Export'!Q384&lt;&gt;""),"Yes","No"))</f>
        <v/>
      </c>
      <c r="F384" s="104" t="str">
        <f>IF('Paste Data Here - Export'!A384='Paste Data Here - Export'!B384,C384,IF(W384="No","",IF(E384="Yes","6 Month Transfer",'Paste Data Here - Export'!HP384)))</f>
        <v/>
      </c>
      <c r="G384" s="92" t="str">
        <f>IF(B384="","",IF(OR('Paste Data Here - Export'!KB384="Y",'Paste Data Here - Export'!GE384="Y"),"Yes","No"))</f>
        <v/>
      </c>
      <c r="H384" s="93" t="str">
        <f t="shared" si="58"/>
        <v/>
      </c>
      <c r="I384" s="93" t="str">
        <f t="shared" si="59"/>
        <v/>
      </c>
      <c r="J384" s="93" t="str">
        <f t="shared" si="60"/>
        <v/>
      </c>
      <c r="K384" s="125" t="str">
        <f>IF(OR(C384="",'Paste Data Here - Export'!BD384=""),"",1440*('Paste Data Here - Export'!BD384-C384))</f>
        <v/>
      </c>
      <c r="L384" s="93" t="str">
        <f t="shared" si="61"/>
        <v/>
      </c>
      <c r="M384" s="93" t="str">
        <f>IF(AND(L384="Yes",'Paste Data Here - Export'!BC384="SU",'Paste Data Here - Export'!EJ384&lt;&gt;"Y"),"Achieved",IF('Paste Data Here - Export'!EJ384="Y","Not applicable",(IF(AND('Patient level info'!L384="No",'Paste Data Here - Export'!BC384="SU"),"Not achieved",IF('Paste Data Here - Export'!BC384="ICH","Not applicable",IF(OR('Paste Data Here - Export'!BC384="O",'Paste Data Here - Export'!BC384="MAC"),"Not achieved",""))))))</f>
        <v/>
      </c>
      <c r="N384" s="142" t="str">
        <f>IF(B384="","",IF(OR('Paste Data Here - Export'!GN384="PERS",'Paste Data Here - Export'!GN384="TELEM"),'Paste Data Here - Export'!GK384,IF('Paste Data Here - Export'!GO384="","Not seen in person",'Paste Data Here - Export'!GO384)))</f>
        <v/>
      </c>
      <c r="O384" s="125" t="str">
        <f t="shared" si="62"/>
        <v/>
      </c>
      <c r="P384" s="126" t="str">
        <f t="shared" si="63"/>
        <v/>
      </c>
      <c r="Q384" s="95" t="str">
        <f>IF('Paste Data Here - Export'!CR384=TRUE, "Not imaged",IF('Paste Data Here - Export'!AR384="Y","Inpatient stroke",IF('Paste Data Here - Export'!BA384="","",IF('Paste Data Here - Export'!CR384="TRUE","",1440*('Paste Data Here - Export'!CP384-'Paste Data Here - Export'!BA384)))))</f>
        <v/>
      </c>
      <c r="R384" s="95" t="str">
        <f>IF('Paste Data Here - Export'!CR384=TRUE,"Not imaged",IF(OR(C384="",'Paste Data Here - Export'!CP384=""),"",1440*('Paste Data Here - Export'!CP384-C384)))</f>
        <v/>
      </c>
      <c r="S384" s="93" t="str">
        <f>IF(R384&lt;60.5,"Yes",IF('Paste Data Here - Export'!C384="","","No"))</f>
        <v/>
      </c>
      <c r="T384" s="93" t="str">
        <f t="shared" si="55"/>
        <v/>
      </c>
      <c r="U384" s="94" t="str">
        <f>IF(OR(C384="",'Paste Data Here - Export'!DF384=""),"",1440*('Paste Data Here - Export'!DF384-C384))</f>
        <v/>
      </c>
      <c r="V384" s="96" t="str">
        <f t="shared" si="64"/>
        <v/>
      </c>
      <c r="W384" s="97" t="str">
        <f>IF(B384="","",IF('Paste Data Here - Export'!KI384=TRUE,"Yes",IF('Paste Data Here - Export'!L384="","No","Yes")))</f>
        <v/>
      </c>
      <c r="X384" s="98" t="str">
        <f>IF(E384="Yes","6 Month Transfer",IF(AND(W384="Yes",'Paste Data Here - Export'!KM384="D"),"No",IF('Patient level info'!W384="Yes","Yes","")))</f>
        <v/>
      </c>
      <c r="Y384" s="91" t="str">
        <f t="shared" si="56"/>
        <v/>
      </c>
      <c r="Z384" s="99" t="str">
        <f>IF('Paste Data Here - Export'!KQ384="","",IF('Paste Data Here - Export'!KO384="","",'Paste Data Here - Export'!KN384-'Paste Data Here - Export'!KQ384))</f>
        <v/>
      </c>
      <c r="AA384" s="91" t="str">
        <f>IF(AND(W384="Yes",'Paste Data Here - Export'!KM384="D",'Paste Data Here - Export'!KO384="Y"),'Paste Data Here - Export'!KN384+'Patient level info'!AA$3,IF(AND(W384="Yes",'Paste Data Here - Export'!KM384="D",Z384&lt;0),'Paste Data Here - Export'!KQ384,IF(AND(W384="Yes",'Paste Data Here - Export'!KM384="D"),'Paste Data Here - Export'!KN384,IF(X384="Yes",'Paste Data Here - Export'!KS384,""))))</f>
        <v/>
      </c>
      <c r="AB384" s="100" t="str">
        <f>IF(W384="No","",IF('Paste Data Here - Export'!HS384="","",IF('Paste Data Here - Export'!KO384="Y",'Patient level info'!AA384-'Paste Data Here - Export'!HS384,'Paste Data Here - Export'!KQ384-'Paste Data Here - Export'!HS384)))</f>
        <v/>
      </c>
      <c r="AC384" s="100" t="str">
        <f>IF(E384="Yes","",IF(BPT!C384="Record transferred to this team",AA384-C384-(1/6),""))</f>
        <v/>
      </c>
      <c r="AD384" s="100" t="str">
        <f t="shared" si="57"/>
        <v/>
      </c>
      <c r="AE384" s="100" t="str">
        <f t="shared" si="65"/>
        <v/>
      </c>
      <c r="AF384" s="101" t="str">
        <f>IF(AE384="","",IF(Y384="Died same day","Died same day as arrival",IF(AB384="","Did not stay on SU",IF('Paste Data Here - Export'!HR384="ICH","ICU/CCU/HDU",IF(AB384&gt;AE384,100,100*AB384/AE384)))))</f>
        <v/>
      </c>
      <c r="AG384" s="82" t="str">
        <f>IF(E384="Yes","6 Month Transfer",IF(W384="No","Not locked to discharge/transfer",IF(AF384="Did not stay on SU","Not achieved as did not stay on SU",IF('Patient level info'!A384="","",IF(AND(A384=B384,M384="Achieved",P384="Achieved",AF384&gt;=90,AF384&lt;&gt;"Died same day as arrival"),"Achieved",IF(AND(A384&lt;&gt;B384,AF384&gt;=90,M384="Achieved",P384="Achieved"),"Not directly admitted by this team, but achieved criteria at previous team, and achieved 90% of stay on SU whilst at this team",IF(AF384="ICU/CCU/HDU","Admitted to ICU/CCU/HDU",IF(AF384="Died same day as arrival",AF384,IF(AND(AF384&lt;90,M384="Not achieved",P384="Not achieved"),"Not achieved as not direct to SU within 4h, not seen by a consultant within 14h, and less than 90% of stay on SU",IF(AND(AF384&lt;90,M384="Not achieved",P384="Achieved"),"Not achieved as not direct to SU within 4h and less than 90% of stay on SU",IF(AND(AF384&lt;90,M384="Achieved",P384="Not achieved"),"Not achieved as not seen by a consultant within 14h and less than 90% of stay on SU",IF(AND(AF384&gt;=90,M384="Not achieved",P384="Not achieved"),"Not achieved as not direct to SU within 4h and not seen by a consultant within 14h",IF(AND(AF384&gt;=90,M384="Achieved",P384="Not achieved"),"Not achieved as not seen by a consultant within 14h",IF(AF384&lt;90,"Not achieved as less than 90% of stay on SU","Not achieved as not direct to SU within 4h"))))))))))))))</f>
        <v/>
      </c>
    </row>
    <row r="385" spans="1:33" ht="15" customHeight="1" x14ac:dyDescent="0.25">
      <c r="A385" s="89" t="str">
        <f>IF('Paste Data Here - Export'!A385="","",'Paste Data Here - Export'!A385)</f>
        <v/>
      </c>
      <c r="B385" s="90" t="str">
        <f>IF('Paste Data Here - Export'!B385="","",'Paste Data Here - Export'!B385)</f>
        <v/>
      </c>
      <c r="C385" s="91" t="str">
        <f>IF('Paste Data Here - Export'!AR385="Y",'Paste Data Here - Export'!AS385,IF('Paste Data Here - Export'!C385="","",'Paste Data Here - Export'!BA385))</f>
        <v/>
      </c>
      <c r="D385" s="103" t="str">
        <f>IF(B385="","",IF('Paste Data Here - Export'!A385 ='Paste Data Here - Export'!B385, "Yes", "No"))</f>
        <v/>
      </c>
      <c r="E385" s="103" t="str">
        <f>IF(A385="","",IF(AND('Paste Data Here - Export'!P385="",'Paste Data Here - Export'!Q385&lt;&gt;""),"Yes","No"))</f>
        <v/>
      </c>
      <c r="F385" s="104" t="str">
        <f>IF('Paste Data Here - Export'!A385='Paste Data Here - Export'!B385,C385,IF(W385="No","",IF(E385="Yes","6 Month Transfer",'Paste Data Here - Export'!HP385)))</f>
        <v/>
      </c>
      <c r="G385" s="92" t="str">
        <f>IF(B385="","",IF(OR('Paste Data Here - Export'!KB385="Y",'Paste Data Here - Export'!GE385="Y"),"Yes","No"))</f>
        <v/>
      </c>
      <c r="H385" s="93" t="str">
        <f t="shared" si="58"/>
        <v/>
      </c>
      <c r="I385" s="93" t="str">
        <f t="shared" si="59"/>
        <v/>
      </c>
      <c r="J385" s="93" t="str">
        <f t="shared" si="60"/>
        <v/>
      </c>
      <c r="K385" s="125" t="str">
        <f>IF(OR(C385="",'Paste Data Here - Export'!BD385=""),"",1440*('Paste Data Here - Export'!BD385-C385))</f>
        <v/>
      </c>
      <c r="L385" s="93" t="str">
        <f t="shared" si="61"/>
        <v/>
      </c>
      <c r="M385" s="93" t="str">
        <f>IF(AND(L385="Yes",'Paste Data Here - Export'!BC385="SU",'Paste Data Here - Export'!EJ385&lt;&gt;"Y"),"Achieved",IF('Paste Data Here - Export'!EJ385="Y","Not applicable",(IF(AND('Patient level info'!L385="No",'Paste Data Here - Export'!BC385="SU"),"Not achieved",IF('Paste Data Here - Export'!BC385="ICH","Not applicable",IF(OR('Paste Data Here - Export'!BC385="O",'Paste Data Here - Export'!BC385="MAC"),"Not achieved",""))))))</f>
        <v/>
      </c>
      <c r="N385" s="142" t="str">
        <f>IF(B385="","",IF(OR('Paste Data Here - Export'!GN385="PERS",'Paste Data Here - Export'!GN385="TELEM"),'Paste Data Here - Export'!GK385,IF('Paste Data Here - Export'!GO385="","Not seen in person",'Paste Data Here - Export'!GO385)))</f>
        <v/>
      </c>
      <c r="O385" s="125" t="str">
        <f t="shared" si="62"/>
        <v/>
      </c>
      <c r="P385" s="126" t="str">
        <f t="shared" si="63"/>
        <v/>
      </c>
      <c r="Q385" s="95" t="str">
        <f>IF('Paste Data Here - Export'!CR385=TRUE, "Not imaged",IF('Paste Data Here - Export'!AR385="Y","Inpatient stroke",IF('Paste Data Here - Export'!BA385="","",IF('Paste Data Here - Export'!CR385="TRUE","",1440*('Paste Data Here - Export'!CP385-'Paste Data Here - Export'!BA385)))))</f>
        <v/>
      </c>
      <c r="R385" s="95" t="str">
        <f>IF('Paste Data Here - Export'!CR385=TRUE,"Not imaged",IF(OR(C385="",'Paste Data Here - Export'!CP385=""),"",1440*('Paste Data Here - Export'!CP385-C385)))</f>
        <v/>
      </c>
      <c r="S385" s="93" t="str">
        <f>IF(R385&lt;60.5,"Yes",IF('Paste Data Here - Export'!C385="","","No"))</f>
        <v/>
      </c>
      <c r="T385" s="93" t="str">
        <f t="shared" si="55"/>
        <v/>
      </c>
      <c r="U385" s="94" t="str">
        <f>IF(OR(C385="",'Paste Data Here - Export'!DF385=""),"",1440*('Paste Data Here - Export'!DF385-C385))</f>
        <v/>
      </c>
      <c r="V385" s="96" t="str">
        <f t="shared" si="64"/>
        <v/>
      </c>
      <c r="W385" s="97" t="str">
        <f>IF(B385="","",IF('Paste Data Here - Export'!KI385=TRUE,"Yes",IF('Paste Data Here - Export'!L385="","No","Yes")))</f>
        <v/>
      </c>
      <c r="X385" s="98" t="str">
        <f>IF(E385="Yes","6 Month Transfer",IF(AND(W385="Yes",'Paste Data Here - Export'!KM385="D"),"No",IF('Patient level info'!W385="Yes","Yes","")))</f>
        <v/>
      </c>
      <c r="Y385" s="91" t="str">
        <f t="shared" si="56"/>
        <v/>
      </c>
      <c r="Z385" s="99" t="str">
        <f>IF('Paste Data Here - Export'!KQ385="","",IF('Paste Data Here - Export'!KO385="","",'Paste Data Here - Export'!KN385-'Paste Data Here - Export'!KQ385))</f>
        <v/>
      </c>
      <c r="AA385" s="91" t="str">
        <f>IF(AND(W385="Yes",'Paste Data Here - Export'!KM385="D",'Paste Data Here - Export'!KO385="Y"),'Paste Data Here - Export'!KN385+'Patient level info'!AA$3,IF(AND(W385="Yes",'Paste Data Here - Export'!KM385="D",Z385&lt;0),'Paste Data Here - Export'!KQ385,IF(AND(W385="Yes",'Paste Data Here - Export'!KM385="D"),'Paste Data Here - Export'!KN385,IF(X385="Yes",'Paste Data Here - Export'!KS385,""))))</f>
        <v/>
      </c>
      <c r="AB385" s="100" t="str">
        <f>IF(W385="No","",IF('Paste Data Here - Export'!HS385="","",IF('Paste Data Here - Export'!KO385="Y",'Patient level info'!AA385-'Paste Data Here - Export'!HS385,'Paste Data Here - Export'!KQ385-'Paste Data Here - Export'!HS385)))</f>
        <v/>
      </c>
      <c r="AC385" s="100" t="str">
        <f>IF(E385="Yes","",IF(BPT!C385="Record transferred to this team",AA385-C385-(1/6),""))</f>
        <v/>
      </c>
      <c r="AD385" s="100" t="str">
        <f t="shared" si="57"/>
        <v/>
      </c>
      <c r="AE385" s="100" t="str">
        <f t="shared" si="65"/>
        <v/>
      </c>
      <c r="AF385" s="101" t="str">
        <f>IF(AE385="","",IF(Y385="Died same day","Died same day as arrival",IF(AB385="","Did not stay on SU",IF('Paste Data Here - Export'!HR385="ICH","ICU/CCU/HDU",IF(AB385&gt;AE385,100,100*AB385/AE385)))))</f>
        <v/>
      </c>
      <c r="AG385" s="82" t="str">
        <f>IF(E385="Yes","6 Month Transfer",IF(W385="No","Not locked to discharge/transfer",IF(AF385="Did not stay on SU","Not achieved as did not stay on SU",IF('Patient level info'!A385="","",IF(AND(A385=B385,M385="Achieved",P385="Achieved",AF385&gt;=90,AF385&lt;&gt;"Died same day as arrival"),"Achieved",IF(AND(A385&lt;&gt;B385,AF385&gt;=90,M385="Achieved",P385="Achieved"),"Not directly admitted by this team, but achieved criteria at previous team, and achieved 90% of stay on SU whilst at this team",IF(AF385="ICU/CCU/HDU","Admitted to ICU/CCU/HDU",IF(AF385="Died same day as arrival",AF385,IF(AND(AF385&lt;90,M385="Not achieved",P385="Not achieved"),"Not achieved as not direct to SU within 4h, not seen by a consultant within 14h, and less than 90% of stay on SU",IF(AND(AF385&lt;90,M385="Not achieved",P385="Achieved"),"Not achieved as not direct to SU within 4h and less than 90% of stay on SU",IF(AND(AF385&lt;90,M385="Achieved",P385="Not achieved"),"Not achieved as not seen by a consultant within 14h and less than 90% of stay on SU",IF(AND(AF385&gt;=90,M385="Not achieved",P385="Not achieved"),"Not achieved as not direct to SU within 4h and not seen by a consultant within 14h",IF(AND(AF385&gt;=90,M385="Achieved",P385="Not achieved"),"Not achieved as not seen by a consultant within 14h",IF(AF385&lt;90,"Not achieved as less than 90% of stay on SU","Not achieved as not direct to SU within 4h"))))))))))))))</f>
        <v/>
      </c>
    </row>
    <row r="386" spans="1:33" ht="15" customHeight="1" x14ac:dyDescent="0.25">
      <c r="A386" s="89" t="str">
        <f>IF('Paste Data Here - Export'!A386="","",'Paste Data Here - Export'!A386)</f>
        <v/>
      </c>
      <c r="B386" s="90" t="str">
        <f>IF('Paste Data Here - Export'!B386="","",'Paste Data Here - Export'!B386)</f>
        <v/>
      </c>
      <c r="C386" s="91" t="str">
        <f>IF('Paste Data Here - Export'!AR386="Y",'Paste Data Here - Export'!AS386,IF('Paste Data Here - Export'!C386="","",'Paste Data Here - Export'!BA386))</f>
        <v/>
      </c>
      <c r="D386" s="103" t="str">
        <f>IF(B386="","",IF('Paste Data Here - Export'!A386 ='Paste Data Here - Export'!B386, "Yes", "No"))</f>
        <v/>
      </c>
      <c r="E386" s="103" t="str">
        <f>IF(A386="","",IF(AND('Paste Data Here - Export'!P386="",'Paste Data Here - Export'!Q386&lt;&gt;""),"Yes","No"))</f>
        <v/>
      </c>
      <c r="F386" s="104" t="str">
        <f>IF('Paste Data Here - Export'!A386='Paste Data Here - Export'!B386,C386,IF(W386="No","",IF(E386="Yes","6 Month Transfer",'Paste Data Here - Export'!HP386)))</f>
        <v/>
      </c>
      <c r="G386" s="92" t="str">
        <f>IF(B386="","",IF(OR('Paste Data Here - Export'!KB386="Y",'Paste Data Here - Export'!GE386="Y"),"Yes","No"))</f>
        <v/>
      </c>
      <c r="H386" s="93" t="str">
        <f t="shared" si="58"/>
        <v/>
      </c>
      <c r="I386" s="93" t="str">
        <f t="shared" si="59"/>
        <v/>
      </c>
      <c r="J386" s="93" t="str">
        <f t="shared" si="60"/>
        <v/>
      </c>
      <c r="K386" s="125" t="str">
        <f>IF(OR(C386="",'Paste Data Here - Export'!BD386=""),"",1440*('Paste Data Here - Export'!BD386-C386))</f>
        <v/>
      </c>
      <c r="L386" s="93" t="str">
        <f t="shared" si="61"/>
        <v/>
      </c>
      <c r="M386" s="93" t="str">
        <f>IF(AND(L386="Yes",'Paste Data Here - Export'!BC386="SU",'Paste Data Here - Export'!EJ386&lt;&gt;"Y"),"Achieved",IF('Paste Data Here - Export'!EJ386="Y","Not applicable",(IF(AND('Patient level info'!L386="No",'Paste Data Here - Export'!BC386="SU"),"Not achieved",IF('Paste Data Here - Export'!BC386="ICH","Not applicable",IF(OR('Paste Data Here - Export'!BC386="O",'Paste Data Here - Export'!BC386="MAC"),"Not achieved",""))))))</f>
        <v/>
      </c>
      <c r="N386" s="142" t="str">
        <f>IF(B386="","",IF(OR('Paste Data Here - Export'!GN386="PERS",'Paste Data Here - Export'!GN386="TELEM"),'Paste Data Here - Export'!GK386,IF('Paste Data Here - Export'!GO386="","Not seen in person",'Paste Data Here - Export'!GO386)))</f>
        <v/>
      </c>
      <c r="O386" s="125" t="str">
        <f t="shared" si="62"/>
        <v/>
      </c>
      <c r="P386" s="126" t="str">
        <f t="shared" si="63"/>
        <v/>
      </c>
      <c r="Q386" s="95" t="str">
        <f>IF('Paste Data Here - Export'!CR386=TRUE, "Not imaged",IF('Paste Data Here - Export'!AR386="Y","Inpatient stroke",IF('Paste Data Here - Export'!BA386="","",IF('Paste Data Here - Export'!CR386="TRUE","",1440*('Paste Data Here - Export'!CP386-'Paste Data Here - Export'!BA386)))))</f>
        <v/>
      </c>
      <c r="R386" s="95" t="str">
        <f>IF('Paste Data Here - Export'!CR386=TRUE,"Not imaged",IF(OR(C386="",'Paste Data Here - Export'!CP386=""),"",1440*('Paste Data Here - Export'!CP386-C386)))</f>
        <v/>
      </c>
      <c r="S386" s="93" t="str">
        <f>IF(R386&lt;60.5,"Yes",IF('Paste Data Here - Export'!C386="","","No"))</f>
        <v/>
      </c>
      <c r="T386" s="93" t="str">
        <f t="shared" si="55"/>
        <v/>
      </c>
      <c r="U386" s="94" t="str">
        <f>IF(OR(C386="",'Paste Data Here - Export'!DF386=""),"",1440*('Paste Data Here - Export'!DF386-C386))</f>
        <v/>
      </c>
      <c r="V386" s="96" t="str">
        <f t="shared" si="64"/>
        <v/>
      </c>
      <c r="W386" s="97" t="str">
        <f>IF(B386="","",IF('Paste Data Here - Export'!KI386=TRUE,"Yes",IF('Paste Data Here - Export'!L386="","No","Yes")))</f>
        <v/>
      </c>
      <c r="X386" s="98" t="str">
        <f>IF(E386="Yes","6 Month Transfer",IF(AND(W386="Yes",'Paste Data Here - Export'!KM386="D"),"No",IF('Patient level info'!W386="Yes","Yes","")))</f>
        <v/>
      </c>
      <c r="Y386" s="91" t="str">
        <f t="shared" si="56"/>
        <v/>
      </c>
      <c r="Z386" s="99" t="str">
        <f>IF('Paste Data Here - Export'!KQ386="","",IF('Paste Data Here - Export'!KO386="","",'Paste Data Here - Export'!KN386-'Paste Data Here - Export'!KQ386))</f>
        <v/>
      </c>
      <c r="AA386" s="91" t="str">
        <f>IF(AND(W386="Yes",'Paste Data Here - Export'!KM386="D",'Paste Data Here - Export'!KO386="Y"),'Paste Data Here - Export'!KN386+'Patient level info'!AA$3,IF(AND(W386="Yes",'Paste Data Here - Export'!KM386="D",Z386&lt;0),'Paste Data Here - Export'!KQ386,IF(AND(W386="Yes",'Paste Data Here - Export'!KM386="D"),'Paste Data Here - Export'!KN386,IF(X386="Yes",'Paste Data Here - Export'!KS386,""))))</f>
        <v/>
      </c>
      <c r="AB386" s="100" t="str">
        <f>IF(W386="No","",IF('Paste Data Here - Export'!HS386="","",IF('Paste Data Here - Export'!KO386="Y",'Patient level info'!AA386-'Paste Data Here - Export'!HS386,'Paste Data Here - Export'!KQ386-'Paste Data Here - Export'!HS386)))</f>
        <v/>
      </c>
      <c r="AC386" s="100" t="str">
        <f>IF(E386="Yes","",IF(BPT!C386="Record transferred to this team",AA386-C386-(1/6),""))</f>
        <v/>
      </c>
      <c r="AD386" s="100" t="str">
        <f t="shared" si="57"/>
        <v/>
      </c>
      <c r="AE386" s="100" t="str">
        <f t="shared" si="65"/>
        <v/>
      </c>
      <c r="AF386" s="101" t="str">
        <f>IF(AE386="","",IF(Y386="Died same day","Died same day as arrival",IF(AB386="","Did not stay on SU",IF('Paste Data Here - Export'!HR386="ICH","ICU/CCU/HDU",IF(AB386&gt;AE386,100,100*AB386/AE386)))))</f>
        <v/>
      </c>
      <c r="AG386" s="82" t="str">
        <f>IF(E386="Yes","6 Month Transfer",IF(W386="No","Not locked to discharge/transfer",IF(AF386="Did not stay on SU","Not achieved as did not stay on SU",IF('Patient level info'!A386="","",IF(AND(A386=B386,M386="Achieved",P386="Achieved",AF386&gt;=90,AF386&lt;&gt;"Died same day as arrival"),"Achieved",IF(AND(A386&lt;&gt;B386,AF386&gt;=90,M386="Achieved",P386="Achieved"),"Not directly admitted by this team, but achieved criteria at previous team, and achieved 90% of stay on SU whilst at this team",IF(AF386="ICU/CCU/HDU","Admitted to ICU/CCU/HDU",IF(AF386="Died same day as arrival",AF386,IF(AND(AF386&lt;90,M386="Not achieved",P386="Not achieved"),"Not achieved as not direct to SU within 4h, not seen by a consultant within 14h, and less than 90% of stay on SU",IF(AND(AF386&lt;90,M386="Not achieved",P386="Achieved"),"Not achieved as not direct to SU within 4h and less than 90% of stay on SU",IF(AND(AF386&lt;90,M386="Achieved",P386="Not achieved"),"Not achieved as not seen by a consultant within 14h and less than 90% of stay on SU",IF(AND(AF386&gt;=90,M386="Not achieved",P386="Not achieved"),"Not achieved as not direct to SU within 4h and not seen by a consultant within 14h",IF(AND(AF386&gt;=90,M386="Achieved",P386="Not achieved"),"Not achieved as not seen by a consultant within 14h",IF(AF386&lt;90,"Not achieved as less than 90% of stay on SU","Not achieved as not direct to SU within 4h"))))))))))))))</f>
        <v/>
      </c>
    </row>
    <row r="387" spans="1:33" ht="15" customHeight="1" x14ac:dyDescent="0.25">
      <c r="A387" s="89" t="str">
        <f>IF('Paste Data Here - Export'!A387="","",'Paste Data Here - Export'!A387)</f>
        <v/>
      </c>
      <c r="B387" s="90" t="str">
        <f>IF('Paste Data Here - Export'!B387="","",'Paste Data Here - Export'!B387)</f>
        <v/>
      </c>
      <c r="C387" s="91" t="str">
        <f>IF('Paste Data Here - Export'!AR387="Y",'Paste Data Here - Export'!AS387,IF('Paste Data Here - Export'!C387="","",'Paste Data Here - Export'!BA387))</f>
        <v/>
      </c>
      <c r="D387" s="103" t="str">
        <f>IF(B387="","",IF('Paste Data Here - Export'!A387 ='Paste Data Here - Export'!B387, "Yes", "No"))</f>
        <v/>
      </c>
      <c r="E387" s="103" t="str">
        <f>IF(A387="","",IF(AND('Paste Data Here - Export'!P387="",'Paste Data Here - Export'!Q387&lt;&gt;""),"Yes","No"))</f>
        <v/>
      </c>
      <c r="F387" s="104" t="str">
        <f>IF('Paste Data Here - Export'!A387='Paste Data Here - Export'!B387,C387,IF(W387="No","",IF(E387="Yes","6 Month Transfer",'Paste Data Here - Export'!HP387)))</f>
        <v/>
      </c>
      <c r="G387" s="92" t="str">
        <f>IF(B387="","",IF(OR('Paste Data Here - Export'!KB387="Y",'Paste Data Here - Export'!GE387="Y"),"Yes","No"))</f>
        <v/>
      </c>
      <c r="H387" s="93" t="str">
        <f t="shared" si="58"/>
        <v/>
      </c>
      <c r="I387" s="93" t="str">
        <f t="shared" si="59"/>
        <v/>
      </c>
      <c r="J387" s="93" t="str">
        <f t="shared" si="60"/>
        <v/>
      </c>
      <c r="K387" s="125" t="str">
        <f>IF(OR(C387="",'Paste Data Here - Export'!BD387=""),"",1440*('Paste Data Here - Export'!BD387-C387))</f>
        <v/>
      </c>
      <c r="L387" s="93" t="str">
        <f t="shared" si="61"/>
        <v/>
      </c>
      <c r="M387" s="93" t="str">
        <f>IF(AND(L387="Yes",'Paste Data Here - Export'!BC387="SU",'Paste Data Here - Export'!EJ387&lt;&gt;"Y"),"Achieved",IF('Paste Data Here - Export'!EJ387="Y","Not applicable",(IF(AND('Patient level info'!L387="No",'Paste Data Here - Export'!BC387="SU"),"Not achieved",IF('Paste Data Here - Export'!BC387="ICH","Not applicable",IF(OR('Paste Data Here - Export'!BC387="O",'Paste Data Here - Export'!BC387="MAC"),"Not achieved",""))))))</f>
        <v/>
      </c>
      <c r="N387" s="142" t="str">
        <f>IF(B387="","",IF(OR('Paste Data Here - Export'!GN387="PERS",'Paste Data Here - Export'!GN387="TELEM"),'Paste Data Here - Export'!GK387,IF('Paste Data Here - Export'!GO387="","Not seen in person",'Paste Data Here - Export'!GO387)))</f>
        <v/>
      </c>
      <c r="O387" s="125" t="str">
        <f t="shared" si="62"/>
        <v/>
      </c>
      <c r="P387" s="126" t="str">
        <f t="shared" si="63"/>
        <v/>
      </c>
      <c r="Q387" s="95" t="str">
        <f>IF('Paste Data Here - Export'!CR387=TRUE, "Not imaged",IF('Paste Data Here - Export'!AR387="Y","Inpatient stroke",IF('Paste Data Here - Export'!BA387="","",IF('Paste Data Here - Export'!CR387="TRUE","",1440*('Paste Data Here - Export'!CP387-'Paste Data Here - Export'!BA387)))))</f>
        <v/>
      </c>
      <c r="R387" s="95" t="str">
        <f>IF('Paste Data Here - Export'!CR387=TRUE,"Not imaged",IF(OR(C387="",'Paste Data Here - Export'!CP387=""),"",1440*('Paste Data Here - Export'!CP387-C387)))</f>
        <v/>
      </c>
      <c r="S387" s="93" t="str">
        <f>IF(R387&lt;60.5,"Yes",IF('Paste Data Here - Export'!C387="","","No"))</f>
        <v/>
      </c>
      <c r="T387" s="93" t="str">
        <f t="shared" si="55"/>
        <v/>
      </c>
      <c r="U387" s="94" t="str">
        <f>IF(OR(C387="",'Paste Data Here - Export'!DF387=""),"",1440*('Paste Data Here - Export'!DF387-C387))</f>
        <v/>
      </c>
      <c r="V387" s="96" t="str">
        <f t="shared" si="64"/>
        <v/>
      </c>
      <c r="W387" s="97" t="str">
        <f>IF(B387="","",IF('Paste Data Here - Export'!KI387=TRUE,"Yes",IF('Paste Data Here - Export'!L387="","No","Yes")))</f>
        <v/>
      </c>
      <c r="X387" s="98" t="str">
        <f>IF(E387="Yes","6 Month Transfer",IF(AND(W387="Yes",'Paste Data Here - Export'!KM387="D"),"No",IF('Patient level info'!W387="Yes","Yes","")))</f>
        <v/>
      </c>
      <c r="Y387" s="91" t="str">
        <f t="shared" si="56"/>
        <v/>
      </c>
      <c r="Z387" s="99" t="str">
        <f>IF('Paste Data Here - Export'!KQ387="","",IF('Paste Data Here - Export'!KO387="","",'Paste Data Here - Export'!KN387-'Paste Data Here - Export'!KQ387))</f>
        <v/>
      </c>
      <c r="AA387" s="91" t="str">
        <f>IF(AND(W387="Yes",'Paste Data Here - Export'!KM387="D",'Paste Data Here - Export'!KO387="Y"),'Paste Data Here - Export'!KN387+'Patient level info'!AA$3,IF(AND(W387="Yes",'Paste Data Here - Export'!KM387="D",Z387&lt;0),'Paste Data Here - Export'!KQ387,IF(AND(W387="Yes",'Paste Data Here - Export'!KM387="D"),'Paste Data Here - Export'!KN387,IF(X387="Yes",'Paste Data Here - Export'!KS387,""))))</f>
        <v/>
      </c>
      <c r="AB387" s="100" t="str">
        <f>IF(W387="No","",IF('Paste Data Here - Export'!HS387="","",IF('Paste Data Here - Export'!KO387="Y",'Patient level info'!AA387-'Paste Data Here - Export'!HS387,'Paste Data Here - Export'!KQ387-'Paste Data Here - Export'!HS387)))</f>
        <v/>
      </c>
      <c r="AC387" s="100" t="str">
        <f>IF(E387="Yes","",IF(BPT!C387="Record transferred to this team",AA387-C387-(1/6),""))</f>
        <v/>
      </c>
      <c r="AD387" s="100" t="str">
        <f t="shared" si="57"/>
        <v/>
      </c>
      <c r="AE387" s="100" t="str">
        <f t="shared" si="65"/>
        <v/>
      </c>
      <c r="AF387" s="101" t="str">
        <f>IF(AE387="","",IF(Y387="Died same day","Died same day as arrival",IF(AB387="","Did not stay on SU",IF('Paste Data Here - Export'!HR387="ICH","ICU/CCU/HDU",IF(AB387&gt;AE387,100,100*AB387/AE387)))))</f>
        <v/>
      </c>
      <c r="AG387" s="82" t="str">
        <f>IF(E387="Yes","6 Month Transfer",IF(W387="No","Not locked to discharge/transfer",IF(AF387="Did not stay on SU","Not achieved as did not stay on SU",IF('Patient level info'!A387="","",IF(AND(A387=B387,M387="Achieved",P387="Achieved",AF387&gt;=90,AF387&lt;&gt;"Died same day as arrival"),"Achieved",IF(AND(A387&lt;&gt;B387,AF387&gt;=90,M387="Achieved",P387="Achieved"),"Not directly admitted by this team, but achieved criteria at previous team, and achieved 90% of stay on SU whilst at this team",IF(AF387="ICU/CCU/HDU","Admitted to ICU/CCU/HDU",IF(AF387="Died same day as arrival",AF387,IF(AND(AF387&lt;90,M387="Not achieved",P387="Not achieved"),"Not achieved as not direct to SU within 4h, not seen by a consultant within 14h, and less than 90% of stay on SU",IF(AND(AF387&lt;90,M387="Not achieved",P387="Achieved"),"Not achieved as not direct to SU within 4h and less than 90% of stay on SU",IF(AND(AF387&lt;90,M387="Achieved",P387="Not achieved"),"Not achieved as not seen by a consultant within 14h and less than 90% of stay on SU",IF(AND(AF387&gt;=90,M387="Not achieved",P387="Not achieved"),"Not achieved as not direct to SU within 4h and not seen by a consultant within 14h",IF(AND(AF387&gt;=90,M387="Achieved",P387="Not achieved"),"Not achieved as not seen by a consultant within 14h",IF(AF387&lt;90,"Not achieved as less than 90% of stay on SU","Not achieved as not direct to SU within 4h"))))))))))))))</f>
        <v/>
      </c>
    </row>
    <row r="388" spans="1:33" ht="15" customHeight="1" x14ac:dyDescent="0.25">
      <c r="A388" s="89" t="str">
        <f>IF('Paste Data Here - Export'!A388="","",'Paste Data Here - Export'!A388)</f>
        <v/>
      </c>
      <c r="B388" s="90" t="str">
        <f>IF('Paste Data Here - Export'!B388="","",'Paste Data Here - Export'!B388)</f>
        <v/>
      </c>
      <c r="C388" s="91" t="str">
        <f>IF('Paste Data Here - Export'!AR388="Y",'Paste Data Here - Export'!AS388,IF('Paste Data Here - Export'!C388="","",'Paste Data Here - Export'!BA388))</f>
        <v/>
      </c>
      <c r="D388" s="103" t="str">
        <f>IF(B388="","",IF('Paste Data Here - Export'!A388 ='Paste Data Here - Export'!B388, "Yes", "No"))</f>
        <v/>
      </c>
      <c r="E388" s="103" t="str">
        <f>IF(A388="","",IF(AND('Paste Data Here - Export'!P388="",'Paste Data Here - Export'!Q388&lt;&gt;""),"Yes","No"))</f>
        <v/>
      </c>
      <c r="F388" s="104" t="str">
        <f>IF('Paste Data Here - Export'!A388='Paste Data Here - Export'!B388,C388,IF(W388="No","",IF(E388="Yes","6 Month Transfer",'Paste Data Here - Export'!HP388)))</f>
        <v/>
      </c>
      <c r="G388" s="92" t="str">
        <f>IF(B388="","",IF(OR('Paste Data Here - Export'!KB388="Y",'Paste Data Here - Export'!GE388="Y"),"Yes","No"))</f>
        <v/>
      </c>
      <c r="H388" s="93" t="str">
        <f t="shared" si="58"/>
        <v/>
      </c>
      <c r="I388" s="93" t="str">
        <f t="shared" si="59"/>
        <v/>
      </c>
      <c r="J388" s="93" t="str">
        <f t="shared" si="60"/>
        <v/>
      </c>
      <c r="K388" s="125" t="str">
        <f>IF(OR(C388="",'Paste Data Here - Export'!BD388=""),"",1440*('Paste Data Here - Export'!BD388-C388))</f>
        <v/>
      </c>
      <c r="L388" s="93" t="str">
        <f t="shared" si="61"/>
        <v/>
      </c>
      <c r="M388" s="93" t="str">
        <f>IF(AND(L388="Yes",'Paste Data Here - Export'!BC388="SU",'Paste Data Here - Export'!EJ388&lt;&gt;"Y"),"Achieved",IF('Paste Data Here - Export'!EJ388="Y","Not applicable",(IF(AND('Patient level info'!L388="No",'Paste Data Here - Export'!BC388="SU"),"Not achieved",IF('Paste Data Here - Export'!BC388="ICH","Not applicable",IF(OR('Paste Data Here - Export'!BC388="O",'Paste Data Here - Export'!BC388="MAC"),"Not achieved",""))))))</f>
        <v/>
      </c>
      <c r="N388" s="142" t="str">
        <f>IF(B388="","",IF(OR('Paste Data Here - Export'!GN388="PERS",'Paste Data Here - Export'!GN388="TELEM"),'Paste Data Here - Export'!GK388,IF('Paste Data Here - Export'!GO388="","Not seen in person",'Paste Data Here - Export'!GO388)))</f>
        <v/>
      </c>
      <c r="O388" s="125" t="str">
        <f t="shared" si="62"/>
        <v/>
      </c>
      <c r="P388" s="126" t="str">
        <f t="shared" si="63"/>
        <v/>
      </c>
      <c r="Q388" s="95" t="str">
        <f>IF('Paste Data Here - Export'!CR388=TRUE, "Not imaged",IF('Paste Data Here - Export'!AR388="Y","Inpatient stroke",IF('Paste Data Here - Export'!BA388="","",IF('Paste Data Here - Export'!CR388="TRUE","",1440*('Paste Data Here - Export'!CP388-'Paste Data Here - Export'!BA388)))))</f>
        <v/>
      </c>
      <c r="R388" s="95" t="str">
        <f>IF('Paste Data Here - Export'!CR388=TRUE,"Not imaged",IF(OR(C388="",'Paste Data Here - Export'!CP388=""),"",1440*('Paste Data Here - Export'!CP388-C388)))</f>
        <v/>
      </c>
      <c r="S388" s="93" t="str">
        <f>IF(R388&lt;60.5,"Yes",IF('Paste Data Here - Export'!C388="","","No"))</f>
        <v/>
      </c>
      <c r="T388" s="93" t="str">
        <f t="shared" si="55"/>
        <v/>
      </c>
      <c r="U388" s="94" t="str">
        <f>IF(OR(C388="",'Paste Data Here - Export'!DF388=""),"",1440*('Paste Data Here - Export'!DF388-C388))</f>
        <v/>
      </c>
      <c r="V388" s="96" t="str">
        <f t="shared" si="64"/>
        <v/>
      </c>
      <c r="W388" s="97" t="str">
        <f>IF(B388="","",IF('Paste Data Here - Export'!KI388=TRUE,"Yes",IF('Paste Data Here - Export'!L388="","No","Yes")))</f>
        <v/>
      </c>
      <c r="X388" s="98" t="str">
        <f>IF(E388="Yes","6 Month Transfer",IF(AND(W388="Yes",'Paste Data Here - Export'!KM388="D"),"No",IF('Patient level info'!W388="Yes","Yes","")))</f>
        <v/>
      </c>
      <c r="Y388" s="91" t="str">
        <f t="shared" si="56"/>
        <v/>
      </c>
      <c r="Z388" s="99" t="str">
        <f>IF('Paste Data Here - Export'!KQ388="","",IF('Paste Data Here - Export'!KO388="","",'Paste Data Here - Export'!KN388-'Paste Data Here - Export'!KQ388))</f>
        <v/>
      </c>
      <c r="AA388" s="91" t="str">
        <f>IF(AND(W388="Yes",'Paste Data Here - Export'!KM388="D",'Paste Data Here - Export'!KO388="Y"),'Paste Data Here - Export'!KN388+'Patient level info'!AA$3,IF(AND(W388="Yes",'Paste Data Here - Export'!KM388="D",Z388&lt;0),'Paste Data Here - Export'!KQ388,IF(AND(W388="Yes",'Paste Data Here - Export'!KM388="D"),'Paste Data Here - Export'!KN388,IF(X388="Yes",'Paste Data Here - Export'!KS388,""))))</f>
        <v/>
      </c>
      <c r="AB388" s="100" t="str">
        <f>IF(W388="No","",IF('Paste Data Here - Export'!HS388="","",IF('Paste Data Here - Export'!KO388="Y",'Patient level info'!AA388-'Paste Data Here - Export'!HS388,'Paste Data Here - Export'!KQ388-'Paste Data Here - Export'!HS388)))</f>
        <v/>
      </c>
      <c r="AC388" s="100" t="str">
        <f>IF(E388="Yes","",IF(BPT!C388="Record transferred to this team",AA388-C388-(1/6),""))</f>
        <v/>
      </c>
      <c r="AD388" s="100" t="str">
        <f t="shared" si="57"/>
        <v/>
      </c>
      <c r="AE388" s="100" t="str">
        <f t="shared" si="65"/>
        <v/>
      </c>
      <c r="AF388" s="101" t="str">
        <f>IF(AE388="","",IF(Y388="Died same day","Died same day as arrival",IF(AB388="","Did not stay on SU",IF('Paste Data Here - Export'!HR388="ICH","ICU/CCU/HDU",IF(AB388&gt;AE388,100,100*AB388/AE388)))))</f>
        <v/>
      </c>
      <c r="AG388" s="82" t="str">
        <f>IF(E388="Yes","6 Month Transfer",IF(W388="No","Not locked to discharge/transfer",IF(AF388="Did not stay on SU","Not achieved as did not stay on SU",IF('Patient level info'!A388="","",IF(AND(A388=B388,M388="Achieved",P388="Achieved",AF388&gt;=90,AF388&lt;&gt;"Died same day as arrival"),"Achieved",IF(AND(A388&lt;&gt;B388,AF388&gt;=90,M388="Achieved",P388="Achieved"),"Not directly admitted by this team, but achieved criteria at previous team, and achieved 90% of stay on SU whilst at this team",IF(AF388="ICU/CCU/HDU","Admitted to ICU/CCU/HDU",IF(AF388="Died same day as arrival",AF388,IF(AND(AF388&lt;90,M388="Not achieved",P388="Not achieved"),"Not achieved as not direct to SU within 4h, not seen by a consultant within 14h, and less than 90% of stay on SU",IF(AND(AF388&lt;90,M388="Not achieved",P388="Achieved"),"Not achieved as not direct to SU within 4h and less than 90% of stay on SU",IF(AND(AF388&lt;90,M388="Achieved",P388="Not achieved"),"Not achieved as not seen by a consultant within 14h and less than 90% of stay on SU",IF(AND(AF388&gt;=90,M388="Not achieved",P388="Not achieved"),"Not achieved as not direct to SU within 4h and not seen by a consultant within 14h",IF(AND(AF388&gt;=90,M388="Achieved",P388="Not achieved"),"Not achieved as not seen by a consultant within 14h",IF(AF388&lt;90,"Not achieved as less than 90% of stay on SU","Not achieved as not direct to SU within 4h"))))))))))))))</f>
        <v/>
      </c>
    </row>
    <row r="389" spans="1:33" ht="15" customHeight="1" x14ac:dyDescent="0.25">
      <c r="A389" s="89" t="str">
        <f>IF('Paste Data Here - Export'!A389="","",'Paste Data Here - Export'!A389)</f>
        <v/>
      </c>
      <c r="B389" s="90" t="str">
        <f>IF('Paste Data Here - Export'!B389="","",'Paste Data Here - Export'!B389)</f>
        <v/>
      </c>
      <c r="C389" s="91" t="str">
        <f>IF('Paste Data Here - Export'!AR389="Y",'Paste Data Here - Export'!AS389,IF('Paste Data Here - Export'!C389="","",'Paste Data Here - Export'!BA389))</f>
        <v/>
      </c>
      <c r="D389" s="103" t="str">
        <f>IF(B389="","",IF('Paste Data Here - Export'!A389 ='Paste Data Here - Export'!B389, "Yes", "No"))</f>
        <v/>
      </c>
      <c r="E389" s="103" t="str">
        <f>IF(A389="","",IF(AND('Paste Data Here - Export'!P389="",'Paste Data Here - Export'!Q389&lt;&gt;""),"Yes","No"))</f>
        <v/>
      </c>
      <c r="F389" s="104" t="str">
        <f>IF('Paste Data Here - Export'!A389='Paste Data Here - Export'!B389,C389,IF(W389="No","",IF(E389="Yes","6 Month Transfer",'Paste Data Here - Export'!HP389)))</f>
        <v/>
      </c>
      <c r="G389" s="92" t="str">
        <f>IF(B389="","",IF(OR('Paste Data Here - Export'!KB389="Y",'Paste Data Here - Export'!GE389="Y"),"Yes","No"))</f>
        <v/>
      </c>
      <c r="H389" s="93" t="str">
        <f t="shared" si="58"/>
        <v/>
      </c>
      <c r="I389" s="93" t="str">
        <f t="shared" si="59"/>
        <v/>
      </c>
      <c r="J389" s="93" t="str">
        <f t="shared" si="60"/>
        <v/>
      </c>
      <c r="K389" s="125" t="str">
        <f>IF(OR(C389="",'Paste Data Here - Export'!BD389=""),"",1440*('Paste Data Here - Export'!BD389-C389))</f>
        <v/>
      </c>
      <c r="L389" s="93" t="str">
        <f t="shared" si="61"/>
        <v/>
      </c>
      <c r="M389" s="93" t="str">
        <f>IF(AND(L389="Yes",'Paste Data Here - Export'!BC389="SU",'Paste Data Here - Export'!EJ389&lt;&gt;"Y"),"Achieved",IF('Paste Data Here - Export'!EJ389="Y","Not applicable",(IF(AND('Patient level info'!L389="No",'Paste Data Here - Export'!BC389="SU"),"Not achieved",IF('Paste Data Here - Export'!BC389="ICH","Not applicable",IF(OR('Paste Data Here - Export'!BC389="O",'Paste Data Here - Export'!BC389="MAC"),"Not achieved",""))))))</f>
        <v/>
      </c>
      <c r="N389" s="142" t="str">
        <f>IF(B389="","",IF(OR('Paste Data Here - Export'!GN389="PERS",'Paste Data Here - Export'!GN389="TELEM"),'Paste Data Here - Export'!GK389,IF('Paste Data Here - Export'!GO389="","Not seen in person",'Paste Data Here - Export'!GO389)))</f>
        <v/>
      </c>
      <c r="O389" s="125" t="str">
        <f t="shared" si="62"/>
        <v/>
      </c>
      <c r="P389" s="126" t="str">
        <f t="shared" si="63"/>
        <v/>
      </c>
      <c r="Q389" s="95" t="str">
        <f>IF('Paste Data Here - Export'!CR389=TRUE, "Not imaged",IF('Paste Data Here - Export'!AR389="Y","Inpatient stroke",IF('Paste Data Here - Export'!BA389="","",IF('Paste Data Here - Export'!CR389="TRUE","",1440*('Paste Data Here - Export'!CP389-'Paste Data Here - Export'!BA389)))))</f>
        <v/>
      </c>
      <c r="R389" s="95" t="str">
        <f>IF('Paste Data Here - Export'!CR389=TRUE,"Not imaged",IF(OR(C389="",'Paste Data Here - Export'!CP389=""),"",1440*('Paste Data Here - Export'!CP389-C389)))</f>
        <v/>
      </c>
      <c r="S389" s="93" t="str">
        <f>IF(R389&lt;60.5,"Yes",IF('Paste Data Here - Export'!C389="","","No"))</f>
        <v/>
      </c>
      <c r="T389" s="93" t="str">
        <f t="shared" si="55"/>
        <v/>
      </c>
      <c r="U389" s="94" t="str">
        <f>IF(OR(C389="",'Paste Data Here - Export'!DF389=""),"",1440*('Paste Data Here - Export'!DF389-C389))</f>
        <v/>
      </c>
      <c r="V389" s="96" t="str">
        <f t="shared" si="64"/>
        <v/>
      </c>
      <c r="W389" s="97" t="str">
        <f>IF(B389="","",IF('Paste Data Here - Export'!KI389=TRUE,"Yes",IF('Paste Data Here - Export'!L389="","No","Yes")))</f>
        <v/>
      </c>
      <c r="X389" s="98" t="str">
        <f>IF(E389="Yes","6 Month Transfer",IF(AND(W389="Yes",'Paste Data Here - Export'!KM389="D"),"No",IF('Patient level info'!W389="Yes","Yes","")))</f>
        <v/>
      </c>
      <c r="Y389" s="91" t="str">
        <f t="shared" si="56"/>
        <v/>
      </c>
      <c r="Z389" s="99" t="str">
        <f>IF('Paste Data Here - Export'!KQ389="","",IF('Paste Data Here - Export'!KO389="","",'Paste Data Here - Export'!KN389-'Paste Data Here - Export'!KQ389))</f>
        <v/>
      </c>
      <c r="AA389" s="91" t="str">
        <f>IF(AND(W389="Yes",'Paste Data Here - Export'!KM389="D",'Paste Data Here - Export'!KO389="Y"),'Paste Data Here - Export'!KN389+'Patient level info'!AA$3,IF(AND(W389="Yes",'Paste Data Here - Export'!KM389="D",Z389&lt;0),'Paste Data Here - Export'!KQ389,IF(AND(W389="Yes",'Paste Data Here - Export'!KM389="D"),'Paste Data Here - Export'!KN389,IF(X389="Yes",'Paste Data Here - Export'!KS389,""))))</f>
        <v/>
      </c>
      <c r="AB389" s="100" t="str">
        <f>IF(W389="No","",IF('Paste Data Here - Export'!HS389="","",IF('Paste Data Here - Export'!KO389="Y",'Patient level info'!AA389-'Paste Data Here - Export'!HS389,'Paste Data Here - Export'!KQ389-'Paste Data Here - Export'!HS389)))</f>
        <v/>
      </c>
      <c r="AC389" s="100" t="str">
        <f>IF(E389="Yes","",IF(BPT!C389="Record transferred to this team",AA389-C389-(1/6),""))</f>
        <v/>
      </c>
      <c r="AD389" s="100" t="str">
        <f t="shared" si="57"/>
        <v/>
      </c>
      <c r="AE389" s="100" t="str">
        <f t="shared" si="65"/>
        <v/>
      </c>
      <c r="AF389" s="101" t="str">
        <f>IF(AE389="","",IF(Y389="Died same day","Died same day as arrival",IF(AB389="","Did not stay on SU",IF('Paste Data Here - Export'!HR389="ICH","ICU/CCU/HDU",IF(AB389&gt;AE389,100,100*AB389/AE389)))))</f>
        <v/>
      </c>
      <c r="AG389" s="82" t="str">
        <f>IF(E389="Yes","6 Month Transfer",IF(W389="No","Not locked to discharge/transfer",IF(AF389="Did not stay on SU","Not achieved as did not stay on SU",IF('Patient level info'!A389="","",IF(AND(A389=B389,M389="Achieved",P389="Achieved",AF389&gt;=90,AF389&lt;&gt;"Died same day as arrival"),"Achieved",IF(AND(A389&lt;&gt;B389,AF389&gt;=90,M389="Achieved",P389="Achieved"),"Not directly admitted by this team, but achieved criteria at previous team, and achieved 90% of stay on SU whilst at this team",IF(AF389="ICU/CCU/HDU","Admitted to ICU/CCU/HDU",IF(AF389="Died same day as arrival",AF389,IF(AND(AF389&lt;90,M389="Not achieved",P389="Not achieved"),"Not achieved as not direct to SU within 4h, not seen by a consultant within 14h, and less than 90% of stay on SU",IF(AND(AF389&lt;90,M389="Not achieved",P389="Achieved"),"Not achieved as not direct to SU within 4h and less than 90% of stay on SU",IF(AND(AF389&lt;90,M389="Achieved",P389="Not achieved"),"Not achieved as not seen by a consultant within 14h and less than 90% of stay on SU",IF(AND(AF389&gt;=90,M389="Not achieved",P389="Not achieved"),"Not achieved as not direct to SU within 4h and not seen by a consultant within 14h",IF(AND(AF389&gt;=90,M389="Achieved",P389="Not achieved"),"Not achieved as not seen by a consultant within 14h",IF(AF389&lt;90,"Not achieved as less than 90% of stay on SU","Not achieved as not direct to SU within 4h"))))))))))))))</f>
        <v/>
      </c>
    </row>
    <row r="390" spans="1:33" ht="15" customHeight="1" x14ac:dyDescent="0.25">
      <c r="A390" s="89" t="str">
        <f>IF('Paste Data Here - Export'!A390="","",'Paste Data Here - Export'!A390)</f>
        <v/>
      </c>
      <c r="B390" s="90" t="str">
        <f>IF('Paste Data Here - Export'!B390="","",'Paste Data Here - Export'!B390)</f>
        <v/>
      </c>
      <c r="C390" s="91" t="str">
        <f>IF('Paste Data Here - Export'!AR390="Y",'Paste Data Here - Export'!AS390,IF('Paste Data Here - Export'!C390="","",'Paste Data Here - Export'!BA390))</f>
        <v/>
      </c>
      <c r="D390" s="103" t="str">
        <f>IF(B390="","",IF('Paste Data Here - Export'!A390 ='Paste Data Here - Export'!B390, "Yes", "No"))</f>
        <v/>
      </c>
      <c r="E390" s="103" t="str">
        <f>IF(A390="","",IF(AND('Paste Data Here - Export'!P390="",'Paste Data Here - Export'!Q390&lt;&gt;""),"Yes","No"))</f>
        <v/>
      </c>
      <c r="F390" s="104" t="str">
        <f>IF('Paste Data Here - Export'!A390='Paste Data Here - Export'!B390,C390,IF(W390="No","",IF(E390="Yes","6 Month Transfer",'Paste Data Here - Export'!HP390)))</f>
        <v/>
      </c>
      <c r="G390" s="92" t="str">
        <f>IF(B390="","",IF(OR('Paste Data Here - Export'!KB390="Y",'Paste Data Here - Export'!GE390="Y"),"Yes","No"))</f>
        <v/>
      </c>
      <c r="H390" s="93" t="str">
        <f t="shared" si="58"/>
        <v/>
      </c>
      <c r="I390" s="93" t="str">
        <f t="shared" si="59"/>
        <v/>
      </c>
      <c r="J390" s="93" t="str">
        <f t="shared" si="60"/>
        <v/>
      </c>
      <c r="K390" s="125" t="str">
        <f>IF(OR(C390="",'Paste Data Here - Export'!BD390=""),"",1440*('Paste Data Here - Export'!BD390-C390))</f>
        <v/>
      </c>
      <c r="L390" s="93" t="str">
        <f t="shared" si="61"/>
        <v/>
      </c>
      <c r="M390" s="93" t="str">
        <f>IF(AND(L390="Yes",'Paste Data Here - Export'!BC390="SU",'Paste Data Here - Export'!EJ390&lt;&gt;"Y"),"Achieved",IF('Paste Data Here - Export'!EJ390="Y","Not applicable",(IF(AND('Patient level info'!L390="No",'Paste Data Here - Export'!BC390="SU"),"Not achieved",IF('Paste Data Here - Export'!BC390="ICH","Not applicable",IF(OR('Paste Data Here - Export'!BC390="O",'Paste Data Here - Export'!BC390="MAC"),"Not achieved",""))))))</f>
        <v/>
      </c>
      <c r="N390" s="142" t="str">
        <f>IF(B390="","",IF(OR('Paste Data Here - Export'!GN390="PERS",'Paste Data Here - Export'!GN390="TELEM"),'Paste Data Here - Export'!GK390,IF('Paste Data Here - Export'!GO390="","Not seen in person",'Paste Data Here - Export'!GO390)))</f>
        <v/>
      </c>
      <c r="O390" s="125" t="str">
        <f t="shared" si="62"/>
        <v/>
      </c>
      <c r="P390" s="126" t="str">
        <f t="shared" si="63"/>
        <v/>
      </c>
      <c r="Q390" s="95" t="str">
        <f>IF('Paste Data Here - Export'!CR390=TRUE, "Not imaged",IF('Paste Data Here - Export'!AR390="Y","Inpatient stroke",IF('Paste Data Here - Export'!BA390="","",IF('Paste Data Here - Export'!CR390="TRUE","",1440*('Paste Data Here - Export'!CP390-'Paste Data Here - Export'!BA390)))))</f>
        <v/>
      </c>
      <c r="R390" s="95" t="str">
        <f>IF('Paste Data Here - Export'!CR390=TRUE,"Not imaged",IF(OR(C390="",'Paste Data Here - Export'!CP390=""),"",1440*('Paste Data Here - Export'!CP390-C390)))</f>
        <v/>
      </c>
      <c r="S390" s="93" t="str">
        <f>IF(R390&lt;60.5,"Yes",IF('Paste Data Here - Export'!C390="","","No"))</f>
        <v/>
      </c>
      <c r="T390" s="93" t="str">
        <f t="shared" ref="T390:T453" si="66">IF(B390="","",IF(R390&lt;720.5,"Yes","No"))</f>
        <v/>
      </c>
      <c r="U390" s="94" t="str">
        <f>IF(OR(C390="",'Paste Data Here - Export'!DF390=""),"",1440*('Paste Data Here - Export'!DF390-C390))</f>
        <v/>
      </c>
      <c r="V390" s="96" t="str">
        <f t="shared" si="64"/>
        <v/>
      </c>
      <c r="W390" s="97" t="str">
        <f>IF(B390="","",IF('Paste Data Here - Export'!KI390=TRUE,"Yes",IF('Paste Data Here - Export'!L390="","No","Yes")))</f>
        <v/>
      </c>
      <c r="X390" s="98" t="str">
        <f>IF(E390="Yes","6 Month Transfer",IF(AND(W390="Yes",'Paste Data Here - Export'!KM390="D"),"No",IF('Patient level info'!W390="Yes","Yes","")))</f>
        <v/>
      </c>
      <c r="Y390" s="91" t="str">
        <f t="shared" ref="Y390:Y453" si="67">IF(E390="Yes","",IF(X390="","",IF(X390="Yes","Alive",IF(AND(DAY(AA390)-DAY(F390)=0,AA390-F390&lt;2),"Died same day","Died different day"))))</f>
        <v/>
      </c>
      <c r="Z390" s="99" t="str">
        <f>IF('Paste Data Here - Export'!KQ390="","",IF('Paste Data Here - Export'!KO390="","",'Paste Data Here - Export'!KN390-'Paste Data Here - Export'!KQ390))</f>
        <v/>
      </c>
      <c r="AA390" s="91" t="str">
        <f>IF(AND(W390="Yes",'Paste Data Here - Export'!KM390="D",'Paste Data Here - Export'!KO390="Y"),'Paste Data Here - Export'!KN390+'Patient level info'!AA$3,IF(AND(W390="Yes",'Paste Data Here - Export'!KM390="D",Z390&lt;0),'Paste Data Here - Export'!KQ390,IF(AND(W390="Yes",'Paste Data Here - Export'!KM390="D"),'Paste Data Here - Export'!KN390,IF(X390="Yes",'Paste Data Here - Export'!KS390,""))))</f>
        <v/>
      </c>
      <c r="AB390" s="100" t="str">
        <f>IF(W390="No","",IF('Paste Data Here - Export'!HS390="","",IF('Paste Data Here - Export'!KO390="Y",'Patient level info'!AA390-'Paste Data Here - Export'!HS390,'Paste Data Here - Export'!KQ390-'Paste Data Here - Export'!HS390)))</f>
        <v/>
      </c>
      <c r="AC390" s="100" t="str">
        <f>IF(E390="Yes","",IF(BPT!C390="Record transferred to this team",AA390-C390-(1/6),""))</f>
        <v/>
      </c>
      <c r="AD390" s="100" t="str">
        <f t="shared" ref="AD390:AD453" si="68">IF(AA390="","",AA390-F390)</f>
        <v/>
      </c>
      <c r="AE390" s="100" t="str">
        <f t="shared" si="65"/>
        <v/>
      </c>
      <c r="AF390" s="101" t="str">
        <f>IF(AE390="","",IF(Y390="Died same day","Died same day as arrival",IF(AB390="","Did not stay on SU",IF('Paste Data Here - Export'!HR390="ICH","ICU/CCU/HDU",IF(AB390&gt;AE390,100,100*AB390/AE390)))))</f>
        <v/>
      </c>
      <c r="AG390" s="82" t="str">
        <f>IF(E390="Yes","6 Month Transfer",IF(W390="No","Not locked to discharge/transfer",IF(AF390="Did not stay on SU","Not achieved as did not stay on SU",IF('Patient level info'!A390="","",IF(AND(A390=B390,M390="Achieved",P390="Achieved",AF390&gt;=90,AF390&lt;&gt;"Died same day as arrival"),"Achieved",IF(AND(A390&lt;&gt;B390,AF390&gt;=90,M390="Achieved",P390="Achieved"),"Not directly admitted by this team, but achieved criteria at previous team, and achieved 90% of stay on SU whilst at this team",IF(AF390="ICU/CCU/HDU","Admitted to ICU/CCU/HDU",IF(AF390="Died same day as arrival",AF390,IF(AND(AF390&lt;90,M390="Not achieved",P390="Not achieved"),"Not achieved as not direct to SU within 4h, not seen by a consultant within 14h, and less than 90% of stay on SU",IF(AND(AF390&lt;90,M390="Not achieved",P390="Achieved"),"Not achieved as not direct to SU within 4h and less than 90% of stay on SU",IF(AND(AF390&lt;90,M390="Achieved",P390="Not achieved"),"Not achieved as not seen by a consultant within 14h and less than 90% of stay on SU",IF(AND(AF390&gt;=90,M390="Not achieved",P390="Not achieved"),"Not achieved as not direct to SU within 4h and not seen by a consultant within 14h",IF(AND(AF390&gt;=90,M390="Achieved",P390="Not achieved"),"Not achieved as not seen by a consultant within 14h",IF(AF390&lt;90,"Not achieved as less than 90% of stay on SU","Not achieved as not direct to SU within 4h"))))))))))))))</f>
        <v/>
      </c>
    </row>
    <row r="391" spans="1:33" ht="15" customHeight="1" x14ac:dyDescent="0.25">
      <c r="A391" s="89" t="str">
        <f>IF('Paste Data Here - Export'!A391="","",'Paste Data Here - Export'!A391)</f>
        <v/>
      </c>
      <c r="B391" s="90" t="str">
        <f>IF('Paste Data Here - Export'!B391="","",'Paste Data Here - Export'!B391)</f>
        <v/>
      </c>
      <c r="C391" s="91" t="str">
        <f>IF('Paste Data Here - Export'!AR391="Y",'Paste Data Here - Export'!AS391,IF('Paste Data Here - Export'!C391="","",'Paste Data Here - Export'!BA391))</f>
        <v/>
      </c>
      <c r="D391" s="103" t="str">
        <f>IF(B391="","",IF('Paste Data Here - Export'!A391 ='Paste Data Here - Export'!B391, "Yes", "No"))</f>
        <v/>
      </c>
      <c r="E391" s="103" t="str">
        <f>IF(A391="","",IF(AND('Paste Data Here - Export'!P391="",'Paste Data Here - Export'!Q391&lt;&gt;""),"Yes","No"))</f>
        <v/>
      </c>
      <c r="F391" s="104" t="str">
        <f>IF('Paste Data Here - Export'!A391='Paste Data Here - Export'!B391,C391,IF(W391="No","",IF(E391="Yes","6 Month Transfer",'Paste Data Here - Export'!HP391)))</f>
        <v/>
      </c>
      <c r="G391" s="92" t="str">
        <f>IF(B391="","",IF(OR('Paste Data Here - Export'!KB391="Y",'Paste Data Here - Export'!GE391="Y"),"Yes","No"))</f>
        <v/>
      </c>
      <c r="H391" s="93" t="str">
        <f t="shared" ref="H391:H454" si="69">IF(F391="","",(TEXT(F391,"ddd")))</f>
        <v/>
      </c>
      <c r="I391" s="93" t="str">
        <f t="shared" ref="I391:I454" si="70">IF(F391="","",(TEXT(F391,"h")))</f>
        <v/>
      </c>
      <c r="J391" s="93" t="str">
        <f t="shared" ref="J391:J454" si="71">IF(F391="","",IF(OR(H391="Sat",H391="Sun",I391="18",I391="19",I391="20",I391="21",I391="22",I391="23",I391="0",I391="1",I391="2",I391="3",I391="4",I391="5",I391="6",I391="7"),"Out of hours","In hours"))</f>
        <v/>
      </c>
      <c r="K391" s="125" t="str">
        <f>IF(OR(C391="",'Paste Data Here - Export'!BD391=""),"",1440*('Paste Data Here - Export'!BD391-C391))</f>
        <v/>
      </c>
      <c r="L391" s="93" t="str">
        <f t="shared" ref="L391:L454" si="72">IF(B391="","",IF(K391="","No",IF(K391&lt;240.5,"Yes","No")))</f>
        <v/>
      </c>
      <c r="M391" s="93" t="str">
        <f>IF(AND(L391="Yes",'Paste Data Here - Export'!BC391="SU",'Paste Data Here - Export'!EJ391&lt;&gt;"Y"),"Achieved",IF('Paste Data Here - Export'!EJ391="Y","Not applicable",(IF(AND('Patient level info'!L391="No",'Paste Data Here - Export'!BC391="SU"),"Not achieved",IF('Paste Data Here - Export'!BC391="ICH","Not applicable",IF(OR('Paste Data Here - Export'!BC391="O",'Paste Data Here - Export'!BC391="MAC"),"Not achieved",""))))))</f>
        <v/>
      </c>
      <c r="N391" s="142" t="str">
        <f>IF(B391="","",IF(OR('Paste Data Here - Export'!GN391="PERS",'Paste Data Here - Export'!GN391="TELEM"),'Paste Data Here - Export'!GK391,IF('Paste Data Here - Export'!GO391="","Not seen in person",'Paste Data Here - Export'!GO391)))</f>
        <v/>
      </c>
      <c r="O391" s="125" t="str">
        <f t="shared" ref="O391:O454" si="73">IF(C391="","",IF(N391="Not seen in person","Not seen within 72h",1440*(N391-C391)))</f>
        <v/>
      </c>
      <c r="P391" s="126" t="str">
        <f t="shared" ref="P391:P454" si="74">IF(C391="","",IF(O391="Not seen within 72h","Not achieved",IF(O391&lt;840.5,"Achieved","Not achieved")))</f>
        <v/>
      </c>
      <c r="Q391" s="95" t="str">
        <f>IF('Paste Data Here - Export'!CR391=TRUE, "Not imaged",IF('Paste Data Here - Export'!AR391="Y","Inpatient stroke",IF('Paste Data Here - Export'!BA391="","",IF('Paste Data Here - Export'!CR391="TRUE","",1440*('Paste Data Here - Export'!CP391-'Paste Data Here - Export'!BA391)))))</f>
        <v/>
      </c>
      <c r="R391" s="95" t="str">
        <f>IF('Paste Data Here - Export'!CR391=TRUE,"Not imaged",IF(OR(C391="",'Paste Data Here - Export'!CP391=""),"",1440*('Paste Data Here - Export'!CP391-C391)))</f>
        <v/>
      </c>
      <c r="S391" s="93" t="str">
        <f>IF(R391&lt;60.5,"Yes",IF('Paste Data Here - Export'!C391="","","No"))</f>
        <v/>
      </c>
      <c r="T391" s="93" t="str">
        <f t="shared" si="66"/>
        <v/>
      </c>
      <c r="U391" s="94" t="str">
        <f>IF(OR(C391="",'Paste Data Here - Export'!DF391=""),"",1440*('Paste Data Here - Export'!DF391-C391))</f>
        <v/>
      </c>
      <c r="V391" s="96" t="str">
        <f t="shared" ref="V391:V454" si="75">IF(U391="","",IF(U391&lt;60.5,"Yes","No"))</f>
        <v/>
      </c>
      <c r="W391" s="97" t="str">
        <f>IF(B391="","",IF('Paste Data Here - Export'!KI391=TRUE,"Yes",IF('Paste Data Here - Export'!L391="","No","Yes")))</f>
        <v/>
      </c>
      <c r="X391" s="98" t="str">
        <f>IF(E391="Yes","6 Month Transfer",IF(AND(W391="Yes",'Paste Data Here - Export'!KM391="D"),"No",IF('Patient level info'!W391="Yes","Yes","")))</f>
        <v/>
      </c>
      <c r="Y391" s="91" t="str">
        <f t="shared" si="67"/>
        <v/>
      </c>
      <c r="Z391" s="99" t="str">
        <f>IF('Paste Data Here - Export'!KQ391="","",IF('Paste Data Here - Export'!KO391="","",'Paste Data Here - Export'!KN391-'Paste Data Here - Export'!KQ391))</f>
        <v/>
      </c>
      <c r="AA391" s="91" t="str">
        <f>IF(AND(W391="Yes",'Paste Data Here - Export'!KM391="D",'Paste Data Here - Export'!KO391="Y"),'Paste Data Here - Export'!KN391+'Patient level info'!AA$3,IF(AND(W391="Yes",'Paste Data Here - Export'!KM391="D",Z391&lt;0),'Paste Data Here - Export'!KQ391,IF(AND(W391="Yes",'Paste Data Here - Export'!KM391="D"),'Paste Data Here - Export'!KN391,IF(X391="Yes",'Paste Data Here - Export'!KS391,""))))</f>
        <v/>
      </c>
      <c r="AB391" s="100" t="str">
        <f>IF(W391="No","",IF('Paste Data Here - Export'!HS391="","",IF('Paste Data Here - Export'!KO391="Y",'Patient level info'!AA391-'Paste Data Here - Export'!HS391,'Paste Data Here - Export'!KQ391-'Paste Data Here - Export'!HS391)))</f>
        <v/>
      </c>
      <c r="AC391" s="100" t="str">
        <f>IF(E391="Yes","",IF(BPT!C391="Record transferred to this team",AA391-C391-(1/6),""))</f>
        <v/>
      </c>
      <c r="AD391" s="100" t="str">
        <f t="shared" si="68"/>
        <v/>
      </c>
      <c r="AE391" s="100" t="str">
        <f t="shared" ref="AE391:AE454" si="76">IF(AD391="","",AD391-(1/6))</f>
        <v/>
      </c>
      <c r="AF391" s="101" t="str">
        <f>IF(AE391="","",IF(Y391="Died same day","Died same day as arrival",IF(AB391="","Did not stay on SU",IF('Paste Data Here - Export'!HR391="ICH","ICU/CCU/HDU",IF(AB391&gt;AE391,100,100*AB391/AE391)))))</f>
        <v/>
      </c>
      <c r="AG391" s="82" t="str">
        <f>IF(E391="Yes","6 Month Transfer",IF(W391="No","Not locked to discharge/transfer",IF(AF391="Did not stay on SU","Not achieved as did not stay on SU",IF('Patient level info'!A391="","",IF(AND(A391=B391,M391="Achieved",P391="Achieved",AF391&gt;=90,AF391&lt;&gt;"Died same day as arrival"),"Achieved",IF(AND(A391&lt;&gt;B391,AF391&gt;=90,M391="Achieved",P391="Achieved"),"Not directly admitted by this team, but achieved criteria at previous team, and achieved 90% of stay on SU whilst at this team",IF(AF391="ICU/CCU/HDU","Admitted to ICU/CCU/HDU",IF(AF391="Died same day as arrival",AF391,IF(AND(AF391&lt;90,M391="Not achieved",P391="Not achieved"),"Not achieved as not direct to SU within 4h, not seen by a consultant within 14h, and less than 90% of stay on SU",IF(AND(AF391&lt;90,M391="Not achieved",P391="Achieved"),"Not achieved as not direct to SU within 4h and less than 90% of stay on SU",IF(AND(AF391&lt;90,M391="Achieved",P391="Not achieved"),"Not achieved as not seen by a consultant within 14h and less than 90% of stay on SU",IF(AND(AF391&gt;=90,M391="Not achieved",P391="Not achieved"),"Not achieved as not direct to SU within 4h and not seen by a consultant within 14h",IF(AND(AF391&gt;=90,M391="Achieved",P391="Not achieved"),"Not achieved as not seen by a consultant within 14h",IF(AF391&lt;90,"Not achieved as less than 90% of stay on SU","Not achieved as not direct to SU within 4h"))))))))))))))</f>
        <v/>
      </c>
    </row>
    <row r="392" spans="1:33" ht="15" customHeight="1" x14ac:dyDescent="0.25">
      <c r="A392" s="89" t="str">
        <f>IF('Paste Data Here - Export'!A392="","",'Paste Data Here - Export'!A392)</f>
        <v/>
      </c>
      <c r="B392" s="90" t="str">
        <f>IF('Paste Data Here - Export'!B392="","",'Paste Data Here - Export'!B392)</f>
        <v/>
      </c>
      <c r="C392" s="91" t="str">
        <f>IF('Paste Data Here - Export'!AR392="Y",'Paste Data Here - Export'!AS392,IF('Paste Data Here - Export'!C392="","",'Paste Data Here - Export'!BA392))</f>
        <v/>
      </c>
      <c r="D392" s="103" t="str">
        <f>IF(B392="","",IF('Paste Data Here - Export'!A392 ='Paste Data Here - Export'!B392, "Yes", "No"))</f>
        <v/>
      </c>
      <c r="E392" s="103" t="str">
        <f>IF(A392="","",IF(AND('Paste Data Here - Export'!P392="",'Paste Data Here - Export'!Q392&lt;&gt;""),"Yes","No"))</f>
        <v/>
      </c>
      <c r="F392" s="104" t="str">
        <f>IF('Paste Data Here - Export'!A392='Paste Data Here - Export'!B392,C392,IF(W392="No","",IF(E392="Yes","6 Month Transfer",'Paste Data Here - Export'!HP392)))</f>
        <v/>
      </c>
      <c r="G392" s="92" t="str">
        <f>IF(B392="","",IF(OR('Paste Data Here - Export'!KB392="Y",'Paste Data Here - Export'!GE392="Y"),"Yes","No"))</f>
        <v/>
      </c>
      <c r="H392" s="93" t="str">
        <f t="shared" si="69"/>
        <v/>
      </c>
      <c r="I392" s="93" t="str">
        <f t="shared" si="70"/>
        <v/>
      </c>
      <c r="J392" s="93" t="str">
        <f t="shared" si="71"/>
        <v/>
      </c>
      <c r="K392" s="125" t="str">
        <f>IF(OR(C392="",'Paste Data Here - Export'!BD392=""),"",1440*('Paste Data Here - Export'!BD392-C392))</f>
        <v/>
      </c>
      <c r="L392" s="93" t="str">
        <f t="shared" si="72"/>
        <v/>
      </c>
      <c r="M392" s="93" t="str">
        <f>IF(AND(L392="Yes",'Paste Data Here - Export'!BC392="SU",'Paste Data Here - Export'!EJ392&lt;&gt;"Y"),"Achieved",IF('Paste Data Here - Export'!EJ392="Y","Not applicable",(IF(AND('Patient level info'!L392="No",'Paste Data Here - Export'!BC392="SU"),"Not achieved",IF('Paste Data Here - Export'!BC392="ICH","Not applicable",IF(OR('Paste Data Here - Export'!BC392="O",'Paste Data Here - Export'!BC392="MAC"),"Not achieved",""))))))</f>
        <v/>
      </c>
      <c r="N392" s="142" t="str">
        <f>IF(B392="","",IF(OR('Paste Data Here - Export'!GN392="PERS",'Paste Data Here - Export'!GN392="TELEM"),'Paste Data Here - Export'!GK392,IF('Paste Data Here - Export'!GO392="","Not seen in person",'Paste Data Here - Export'!GO392)))</f>
        <v/>
      </c>
      <c r="O392" s="125" t="str">
        <f t="shared" si="73"/>
        <v/>
      </c>
      <c r="P392" s="126" t="str">
        <f t="shared" si="74"/>
        <v/>
      </c>
      <c r="Q392" s="95" t="str">
        <f>IF('Paste Data Here - Export'!CR392=TRUE, "Not imaged",IF('Paste Data Here - Export'!AR392="Y","Inpatient stroke",IF('Paste Data Here - Export'!BA392="","",IF('Paste Data Here - Export'!CR392="TRUE","",1440*('Paste Data Here - Export'!CP392-'Paste Data Here - Export'!BA392)))))</f>
        <v/>
      </c>
      <c r="R392" s="95" t="str">
        <f>IF('Paste Data Here - Export'!CR392=TRUE,"Not imaged",IF(OR(C392="",'Paste Data Here - Export'!CP392=""),"",1440*('Paste Data Here - Export'!CP392-C392)))</f>
        <v/>
      </c>
      <c r="S392" s="93" t="str">
        <f>IF(R392&lt;60.5,"Yes",IF('Paste Data Here - Export'!C392="","","No"))</f>
        <v/>
      </c>
      <c r="T392" s="93" t="str">
        <f t="shared" si="66"/>
        <v/>
      </c>
      <c r="U392" s="94" t="str">
        <f>IF(OR(C392="",'Paste Data Here - Export'!DF392=""),"",1440*('Paste Data Here - Export'!DF392-C392))</f>
        <v/>
      </c>
      <c r="V392" s="96" t="str">
        <f t="shared" si="75"/>
        <v/>
      </c>
      <c r="W392" s="97" t="str">
        <f>IF(B392="","",IF('Paste Data Here - Export'!KI392=TRUE,"Yes",IF('Paste Data Here - Export'!L392="","No","Yes")))</f>
        <v/>
      </c>
      <c r="X392" s="98" t="str">
        <f>IF(E392="Yes","6 Month Transfer",IF(AND(W392="Yes",'Paste Data Here - Export'!KM392="D"),"No",IF('Patient level info'!W392="Yes","Yes","")))</f>
        <v/>
      </c>
      <c r="Y392" s="91" t="str">
        <f t="shared" si="67"/>
        <v/>
      </c>
      <c r="Z392" s="99" t="str">
        <f>IF('Paste Data Here - Export'!KQ392="","",IF('Paste Data Here - Export'!KO392="","",'Paste Data Here - Export'!KN392-'Paste Data Here - Export'!KQ392))</f>
        <v/>
      </c>
      <c r="AA392" s="91" t="str">
        <f>IF(AND(W392="Yes",'Paste Data Here - Export'!KM392="D",'Paste Data Here - Export'!KO392="Y"),'Paste Data Here - Export'!KN392+'Patient level info'!AA$3,IF(AND(W392="Yes",'Paste Data Here - Export'!KM392="D",Z392&lt;0),'Paste Data Here - Export'!KQ392,IF(AND(W392="Yes",'Paste Data Here - Export'!KM392="D"),'Paste Data Here - Export'!KN392,IF(X392="Yes",'Paste Data Here - Export'!KS392,""))))</f>
        <v/>
      </c>
      <c r="AB392" s="100" t="str">
        <f>IF(W392="No","",IF('Paste Data Here - Export'!HS392="","",IF('Paste Data Here - Export'!KO392="Y",'Patient level info'!AA392-'Paste Data Here - Export'!HS392,'Paste Data Here - Export'!KQ392-'Paste Data Here - Export'!HS392)))</f>
        <v/>
      </c>
      <c r="AC392" s="100" t="str">
        <f>IF(E392="Yes","",IF(BPT!C392="Record transferred to this team",AA392-C392-(1/6),""))</f>
        <v/>
      </c>
      <c r="AD392" s="100" t="str">
        <f t="shared" si="68"/>
        <v/>
      </c>
      <c r="AE392" s="100" t="str">
        <f t="shared" si="76"/>
        <v/>
      </c>
      <c r="AF392" s="101" t="str">
        <f>IF(AE392="","",IF(Y392="Died same day","Died same day as arrival",IF(AB392="","Did not stay on SU",IF('Paste Data Here - Export'!HR392="ICH","ICU/CCU/HDU",IF(AB392&gt;AE392,100,100*AB392/AE392)))))</f>
        <v/>
      </c>
      <c r="AG392" s="82" t="str">
        <f>IF(E392="Yes","6 Month Transfer",IF(W392="No","Not locked to discharge/transfer",IF(AF392="Did not stay on SU","Not achieved as did not stay on SU",IF('Patient level info'!A392="","",IF(AND(A392=B392,M392="Achieved",P392="Achieved",AF392&gt;=90,AF392&lt;&gt;"Died same day as arrival"),"Achieved",IF(AND(A392&lt;&gt;B392,AF392&gt;=90,M392="Achieved",P392="Achieved"),"Not directly admitted by this team, but achieved criteria at previous team, and achieved 90% of stay on SU whilst at this team",IF(AF392="ICU/CCU/HDU","Admitted to ICU/CCU/HDU",IF(AF392="Died same day as arrival",AF392,IF(AND(AF392&lt;90,M392="Not achieved",P392="Not achieved"),"Not achieved as not direct to SU within 4h, not seen by a consultant within 14h, and less than 90% of stay on SU",IF(AND(AF392&lt;90,M392="Not achieved",P392="Achieved"),"Not achieved as not direct to SU within 4h and less than 90% of stay on SU",IF(AND(AF392&lt;90,M392="Achieved",P392="Not achieved"),"Not achieved as not seen by a consultant within 14h and less than 90% of stay on SU",IF(AND(AF392&gt;=90,M392="Not achieved",P392="Not achieved"),"Not achieved as not direct to SU within 4h and not seen by a consultant within 14h",IF(AND(AF392&gt;=90,M392="Achieved",P392="Not achieved"),"Not achieved as not seen by a consultant within 14h",IF(AF392&lt;90,"Not achieved as less than 90% of stay on SU","Not achieved as not direct to SU within 4h"))))))))))))))</f>
        <v/>
      </c>
    </row>
    <row r="393" spans="1:33" ht="15" customHeight="1" x14ac:dyDescent="0.25">
      <c r="A393" s="89" t="str">
        <f>IF('Paste Data Here - Export'!A393="","",'Paste Data Here - Export'!A393)</f>
        <v/>
      </c>
      <c r="B393" s="90" t="str">
        <f>IF('Paste Data Here - Export'!B393="","",'Paste Data Here - Export'!B393)</f>
        <v/>
      </c>
      <c r="C393" s="91" t="str">
        <f>IF('Paste Data Here - Export'!AR393="Y",'Paste Data Here - Export'!AS393,IF('Paste Data Here - Export'!C393="","",'Paste Data Here - Export'!BA393))</f>
        <v/>
      </c>
      <c r="D393" s="103" t="str">
        <f>IF(B393="","",IF('Paste Data Here - Export'!A393 ='Paste Data Here - Export'!B393, "Yes", "No"))</f>
        <v/>
      </c>
      <c r="E393" s="103" t="str">
        <f>IF(A393="","",IF(AND('Paste Data Here - Export'!P393="",'Paste Data Here - Export'!Q393&lt;&gt;""),"Yes","No"))</f>
        <v/>
      </c>
      <c r="F393" s="104" t="str">
        <f>IF('Paste Data Here - Export'!A393='Paste Data Here - Export'!B393,C393,IF(W393="No","",IF(E393="Yes","6 Month Transfer",'Paste Data Here - Export'!HP393)))</f>
        <v/>
      </c>
      <c r="G393" s="92" t="str">
        <f>IF(B393="","",IF(OR('Paste Data Here - Export'!KB393="Y",'Paste Data Here - Export'!GE393="Y"),"Yes","No"))</f>
        <v/>
      </c>
      <c r="H393" s="93" t="str">
        <f t="shared" si="69"/>
        <v/>
      </c>
      <c r="I393" s="93" t="str">
        <f t="shared" si="70"/>
        <v/>
      </c>
      <c r="J393" s="93" t="str">
        <f t="shared" si="71"/>
        <v/>
      </c>
      <c r="K393" s="125" t="str">
        <f>IF(OR(C393="",'Paste Data Here - Export'!BD393=""),"",1440*('Paste Data Here - Export'!BD393-C393))</f>
        <v/>
      </c>
      <c r="L393" s="93" t="str">
        <f t="shared" si="72"/>
        <v/>
      </c>
      <c r="M393" s="93" t="str">
        <f>IF(AND(L393="Yes",'Paste Data Here - Export'!BC393="SU",'Paste Data Here - Export'!EJ393&lt;&gt;"Y"),"Achieved",IF('Paste Data Here - Export'!EJ393="Y","Not applicable",(IF(AND('Patient level info'!L393="No",'Paste Data Here - Export'!BC393="SU"),"Not achieved",IF('Paste Data Here - Export'!BC393="ICH","Not applicable",IF(OR('Paste Data Here - Export'!BC393="O",'Paste Data Here - Export'!BC393="MAC"),"Not achieved",""))))))</f>
        <v/>
      </c>
      <c r="N393" s="142" t="str">
        <f>IF(B393="","",IF(OR('Paste Data Here - Export'!GN393="PERS",'Paste Data Here - Export'!GN393="TELEM"),'Paste Data Here - Export'!GK393,IF('Paste Data Here - Export'!GO393="","Not seen in person",'Paste Data Here - Export'!GO393)))</f>
        <v/>
      </c>
      <c r="O393" s="125" t="str">
        <f t="shared" si="73"/>
        <v/>
      </c>
      <c r="P393" s="126" t="str">
        <f t="shared" si="74"/>
        <v/>
      </c>
      <c r="Q393" s="95" t="str">
        <f>IF('Paste Data Here - Export'!CR393=TRUE, "Not imaged",IF('Paste Data Here - Export'!AR393="Y","Inpatient stroke",IF('Paste Data Here - Export'!BA393="","",IF('Paste Data Here - Export'!CR393="TRUE","",1440*('Paste Data Here - Export'!CP393-'Paste Data Here - Export'!BA393)))))</f>
        <v/>
      </c>
      <c r="R393" s="95" t="str">
        <f>IF('Paste Data Here - Export'!CR393=TRUE,"Not imaged",IF(OR(C393="",'Paste Data Here - Export'!CP393=""),"",1440*('Paste Data Here - Export'!CP393-C393)))</f>
        <v/>
      </c>
      <c r="S393" s="93" t="str">
        <f>IF(R393&lt;60.5,"Yes",IF('Paste Data Here - Export'!C393="","","No"))</f>
        <v/>
      </c>
      <c r="T393" s="93" t="str">
        <f t="shared" si="66"/>
        <v/>
      </c>
      <c r="U393" s="94" t="str">
        <f>IF(OR(C393="",'Paste Data Here - Export'!DF393=""),"",1440*('Paste Data Here - Export'!DF393-C393))</f>
        <v/>
      </c>
      <c r="V393" s="96" t="str">
        <f t="shared" si="75"/>
        <v/>
      </c>
      <c r="W393" s="97" t="str">
        <f>IF(B393="","",IF('Paste Data Here - Export'!KI393=TRUE,"Yes",IF('Paste Data Here - Export'!L393="","No","Yes")))</f>
        <v/>
      </c>
      <c r="X393" s="98" t="str">
        <f>IF(E393="Yes","6 Month Transfer",IF(AND(W393="Yes",'Paste Data Here - Export'!KM393="D"),"No",IF('Patient level info'!W393="Yes","Yes","")))</f>
        <v/>
      </c>
      <c r="Y393" s="91" t="str">
        <f t="shared" si="67"/>
        <v/>
      </c>
      <c r="Z393" s="99" t="str">
        <f>IF('Paste Data Here - Export'!KQ393="","",IF('Paste Data Here - Export'!KO393="","",'Paste Data Here - Export'!KN393-'Paste Data Here - Export'!KQ393))</f>
        <v/>
      </c>
      <c r="AA393" s="91" t="str">
        <f>IF(AND(W393="Yes",'Paste Data Here - Export'!KM393="D",'Paste Data Here - Export'!KO393="Y"),'Paste Data Here - Export'!KN393+'Patient level info'!AA$3,IF(AND(W393="Yes",'Paste Data Here - Export'!KM393="D",Z393&lt;0),'Paste Data Here - Export'!KQ393,IF(AND(W393="Yes",'Paste Data Here - Export'!KM393="D"),'Paste Data Here - Export'!KN393,IF(X393="Yes",'Paste Data Here - Export'!KS393,""))))</f>
        <v/>
      </c>
      <c r="AB393" s="100" t="str">
        <f>IF(W393="No","",IF('Paste Data Here - Export'!HS393="","",IF('Paste Data Here - Export'!KO393="Y",'Patient level info'!AA393-'Paste Data Here - Export'!HS393,'Paste Data Here - Export'!KQ393-'Paste Data Here - Export'!HS393)))</f>
        <v/>
      </c>
      <c r="AC393" s="100" t="str">
        <f>IF(E393="Yes","",IF(BPT!C393="Record transferred to this team",AA393-C393-(1/6),""))</f>
        <v/>
      </c>
      <c r="AD393" s="100" t="str">
        <f t="shared" si="68"/>
        <v/>
      </c>
      <c r="AE393" s="100" t="str">
        <f t="shared" si="76"/>
        <v/>
      </c>
      <c r="AF393" s="101" t="str">
        <f>IF(AE393="","",IF(Y393="Died same day","Died same day as arrival",IF(AB393="","Did not stay on SU",IF('Paste Data Here - Export'!HR393="ICH","ICU/CCU/HDU",IF(AB393&gt;AE393,100,100*AB393/AE393)))))</f>
        <v/>
      </c>
      <c r="AG393" s="82" t="str">
        <f>IF(E393="Yes","6 Month Transfer",IF(W393="No","Not locked to discharge/transfer",IF(AF393="Did not stay on SU","Not achieved as did not stay on SU",IF('Patient level info'!A393="","",IF(AND(A393=B393,M393="Achieved",P393="Achieved",AF393&gt;=90,AF393&lt;&gt;"Died same day as arrival"),"Achieved",IF(AND(A393&lt;&gt;B393,AF393&gt;=90,M393="Achieved",P393="Achieved"),"Not directly admitted by this team, but achieved criteria at previous team, and achieved 90% of stay on SU whilst at this team",IF(AF393="ICU/CCU/HDU","Admitted to ICU/CCU/HDU",IF(AF393="Died same day as arrival",AF393,IF(AND(AF393&lt;90,M393="Not achieved",P393="Not achieved"),"Not achieved as not direct to SU within 4h, not seen by a consultant within 14h, and less than 90% of stay on SU",IF(AND(AF393&lt;90,M393="Not achieved",P393="Achieved"),"Not achieved as not direct to SU within 4h and less than 90% of stay on SU",IF(AND(AF393&lt;90,M393="Achieved",P393="Not achieved"),"Not achieved as not seen by a consultant within 14h and less than 90% of stay on SU",IF(AND(AF393&gt;=90,M393="Not achieved",P393="Not achieved"),"Not achieved as not direct to SU within 4h and not seen by a consultant within 14h",IF(AND(AF393&gt;=90,M393="Achieved",P393="Not achieved"),"Not achieved as not seen by a consultant within 14h",IF(AF393&lt;90,"Not achieved as less than 90% of stay on SU","Not achieved as not direct to SU within 4h"))))))))))))))</f>
        <v/>
      </c>
    </row>
    <row r="394" spans="1:33" ht="15" customHeight="1" x14ac:dyDescent="0.25">
      <c r="A394" s="89" t="str">
        <f>IF('Paste Data Here - Export'!A394="","",'Paste Data Here - Export'!A394)</f>
        <v/>
      </c>
      <c r="B394" s="90" t="str">
        <f>IF('Paste Data Here - Export'!B394="","",'Paste Data Here - Export'!B394)</f>
        <v/>
      </c>
      <c r="C394" s="91" t="str">
        <f>IF('Paste Data Here - Export'!AR394="Y",'Paste Data Here - Export'!AS394,IF('Paste Data Here - Export'!C394="","",'Paste Data Here - Export'!BA394))</f>
        <v/>
      </c>
      <c r="D394" s="103" t="str">
        <f>IF(B394="","",IF('Paste Data Here - Export'!A394 ='Paste Data Here - Export'!B394, "Yes", "No"))</f>
        <v/>
      </c>
      <c r="E394" s="103" t="str">
        <f>IF(A394="","",IF(AND('Paste Data Here - Export'!P394="",'Paste Data Here - Export'!Q394&lt;&gt;""),"Yes","No"))</f>
        <v/>
      </c>
      <c r="F394" s="104" t="str">
        <f>IF('Paste Data Here - Export'!A394='Paste Data Here - Export'!B394,C394,IF(W394="No","",IF(E394="Yes","6 Month Transfer",'Paste Data Here - Export'!HP394)))</f>
        <v/>
      </c>
      <c r="G394" s="92" t="str">
        <f>IF(B394="","",IF(OR('Paste Data Here - Export'!KB394="Y",'Paste Data Here - Export'!GE394="Y"),"Yes","No"))</f>
        <v/>
      </c>
      <c r="H394" s="93" t="str">
        <f t="shared" si="69"/>
        <v/>
      </c>
      <c r="I394" s="93" t="str">
        <f t="shared" si="70"/>
        <v/>
      </c>
      <c r="J394" s="93" t="str">
        <f t="shared" si="71"/>
        <v/>
      </c>
      <c r="K394" s="125" t="str">
        <f>IF(OR(C394="",'Paste Data Here - Export'!BD394=""),"",1440*('Paste Data Here - Export'!BD394-C394))</f>
        <v/>
      </c>
      <c r="L394" s="93" t="str">
        <f t="shared" si="72"/>
        <v/>
      </c>
      <c r="M394" s="93" t="str">
        <f>IF(AND(L394="Yes",'Paste Data Here - Export'!BC394="SU",'Paste Data Here - Export'!EJ394&lt;&gt;"Y"),"Achieved",IF('Paste Data Here - Export'!EJ394="Y","Not applicable",(IF(AND('Patient level info'!L394="No",'Paste Data Here - Export'!BC394="SU"),"Not achieved",IF('Paste Data Here - Export'!BC394="ICH","Not applicable",IF(OR('Paste Data Here - Export'!BC394="O",'Paste Data Here - Export'!BC394="MAC"),"Not achieved",""))))))</f>
        <v/>
      </c>
      <c r="N394" s="142" t="str">
        <f>IF(B394="","",IF(OR('Paste Data Here - Export'!GN394="PERS",'Paste Data Here - Export'!GN394="TELEM"),'Paste Data Here - Export'!GK394,IF('Paste Data Here - Export'!GO394="","Not seen in person",'Paste Data Here - Export'!GO394)))</f>
        <v/>
      </c>
      <c r="O394" s="125" t="str">
        <f t="shared" si="73"/>
        <v/>
      </c>
      <c r="P394" s="126" t="str">
        <f t="shared" si="74"/>
        <v/>
      </c>
      <c r="Q394" s="95" t="str">
        <f>IF('Paste Data Here - Export'!CR394=TRUE, "Not imaged",IF('Paste Data Here - Export'!AR394="Y","Inpatient stroke",IF('Paste Data Here - Export'!BA394="","",IF('Paste Data Here - Export'!CR394="TRUE","",1440*('Paste Data Here - Export'!CP394-'Paste Data Here - Export'!BA394)))))</f>
        <v/>
      </c>
      <c r="R394" s="95" t="str">
        <f>IF('Paste Data Here - Export'!CR394=TRUE,"Not imaged",IF(OR(C394="",'Paste Data Here - Export'!CP394=""),"",1440*('Paste Data Here - Export'!CP394-C394)))</f>
        <v/>
      </c>
      <c r="S394" s="93" t="str">
        <f>IF(R394&lt;60.5,"Yes",IF('Paste Data Here - Export'!C394="","","No"))</f>
        <v/>
      </c>
      <c r="T394" s="93" t="str">
        <f t="shared" si="66"/>
        <v/>
      </c>
      <c r="U394" s="94" t="str">
        <f>IF(OR(C394="",'Paste Data Here - Export'!DF394=""),"",1440*('Paste Data Here - Export'!DF394-C394))</f>
        <v/>
      </c>
      <c r="V394" s="96" t="str">
        <f t="shared" si="75"/>
        <v/>
      </c>
      <c r="W394" s="97" t="str">
        <f>IF(B394="","",IF('Paste Data Here - Export'!KI394=TRUE,"Yes",IF('Paste Data Here - Export'!L394="","No","Yes")))</f>
        <v/>
      </c>
      <c r="X394" s="98" t="str">
        <f>IF(E394="Yes","6 Month Transfer",IF(AND(W394="Yes",'Paste Data Here - Export'!KM394="D"),"No",IF('Patient level info'!W394="Yes","Yes","")))</f>
        <v/>
      </c>
      <c r="Y394" s="91" t="str">
        <f t="shared" si="67"/>
        <v/>
      </c>
      <c r="Z394" s="99" t="str">
        <f>IF('Paste Data Here - Export'!KQ394="","",IF('Paste Data Here - Export'!KO394="","",'Paste Data Here - Export'!KN394-'Paste Data Here - Export'!KQ394))</f>
        <v/>
      </c>
      <c r="AA394" s="91" t="str">
        <f>IF(AND(W394="Yes",'Paste Data Here - Export'!KM394="D",'Paste Data Here - Export'!KO394="Y"),'Paste Data Here - Export'!KN394+'Patient level info'!AA$3,IF(AND(W394="Yes",'Paste Data Here - Export'!KM394="D",Z394&lt;0),'Paste Data Here - Export'!KQ394,IF(AND(W394="Yes",'Paste Data Here - Export'!KM394="D"),'Paste Data Here - Export'!KN394,IF(X394="Yes",'Paste Data Here - Export'!KS394,""))))</f>
        <v/>
      </c>
      <c r="AB394" s="100" t="str">
        <f>IF(W394="No","",IF('Paste Data Here - Export'!HS394="","",IF('Paste Data Here - Export'!KO394="Y",'Patient level info'!AA394-'Paste Data Here - Export'!HS394,'Paste Data Here - Export'!KQ394-'Paste Data Here - Export'!HS394)))</f>
        <v/>
      </c>
      <c r="AC394" s="100" t="str">
        <f>IF(E394="Yes","",IF(BPT!C394="Record transferred to this team",AA394-C394-(1/6),""))</f>
        <v/>
      </c>
      <c r="AD394" s="100" t="str">
        <f t="shared" si="68"/>
        <v/>
      </c>
      <c r="AE394" s="100" t="str">
        <f t="shared" si="76"/>
        <v/>
      </c>
      <c r="AF394" s="101" t="str">
        <f>IF(AE394="","",IF(Y394="Died same day","Died same day as arrival",IF(AB394="","Did not stay on SU",IF('Paste Data Here - Export'!HR394="ICH","ICU/CCU/HDU",IF(AB394&gt;AE394,100,100*AB394/AE394)))))</f>
        <v/>
      </c>
      <c r="AG394" s="82" t="str">
        <f>IF(E394="Yes","6 Month Transfer",IF(W394="No","Not locked to discharge/transfer",IF(AF394="Did not stay on SU","Not achieved as did not stay on SU",IF('Patient level info'!A394="","",IF(AND(A394=B394,M394="Achieved",P394="Achieved",AF394&gt;=90,AF394&lt;&gt;"Died same day as arrival"),"Achieved",IF(AND(A394&lt;&gt;B394,AF394&gt;=90,M394="Achieved",P394="Achieved"),"Not directly admitted by this team, but achieved criteria at previous team, and achieved 90% of stay on SU whilst at this team",IF(AF394="ICU/CCU/HDU","Admitted to ICU/CCU/HDU",IF(AF394="Died same day as arrival",AF394,IF(AND(AF394&lt;90,M394="Not achieved",P394="Not achieved"),"Not achieved as not direct to SU within 4h, not seen by a consultant within 14h, and less than 90% of stay on SU",IF(AND(AF394&lt;90,M394="Not achieved",P394="Achieved"),"Not achieved as not direct to SU within 4h and less than 90% of stay on SU",IF(AND(AF394&lt;90,M394="Achieved",P394="Not achieved"),"Not achieved as not seen by a consultant within 14h and less than 90% of stay on SU",IF(AND(AF394&gt;=90,M394="Not achieved",P394="Not achieved"),"Not achieved as not direct to SU within 4h and not seen by a consultant within 14h",IF(AND(AF394&gt;=90,M394="Achieved",P394="Not achieved"),"Not achieved as not seen by a consultant within 14h",IF(AF394&lt;90,"Not achieved as less than 90% of stay on SU","Not achieved as not direct to SU within 4h"))))))))))))))</f>
        <v/>
      </c>
    </row>
    <row r="395" spans="1:33" ht="15" customHeight="1" x14ac:dyDescent="0.25">
      <c r="A395" s="89" t="str">
        <f>IF('Paste Data Here - Export'!A395="","",'Paste Data Here - Export'!A395)</f>
        <v/>
      </c>
      <c r="B395" s="90" t="str">
        <f>IF('Paste Data Here - Export'!B395="","",'Paste Data Here - Export'!B395)</f>
        <v/>
      </c>
      <c r="C395" s="91" t="str">
        <f>IF('Paste Data Here - Export'!AR395="Y",'Paste Data Here - Export'!AS395,IF('Paste Data Here - Export'!C395="","",'Paste Data Here - Export'!BA395))</f>
        <v/>
      </c>
      <c r="D395" s="103" t="str">
        <f>IF(B395="","",IF('Paste Data Here - Export'!A395 ='Paste Data Here - Export'!B395, "Yes", "No"))</f>
        <v/>
      </c>
      <c r="E395" s="103" t="str">
        <f>IF(A395="","",IF(AND('Paste Data Here - Export'!P395="",'Paste Data Here - Export'!Q395&lt;&gt;""),"Yes","No"))</f>
        <v/>
      </c>
      <c r="F395" s="104" t="str">
        <f>IF('Paste Data Here - Export'!A395='Paste Data Here - Export'!B395,C395,IF(W395="No","",IF(E395="Yes","6 Month Transfer",'Paste Data Here - Export'!HP395)))</f>
        <v/>
      </c>
      <c r="G395" s="92" t="str">
        <f>IF(B395="","",IF(OR('Paste Data Here - Export'!KB395="Y",'Paste Data Here - Export'!GE395="Y"),"Yes","No"))</f>
        <v/>
      </c>
      <c r="H395" s="93" t="str">
        <f t="shared" si="69"/>
        <v/>
      </c>
      <c r="I395" s="93" t="str">
        <f t="shared" si="70"/>
        <v/>
      </c>
      <c r="J395" s="93" t="str">
        <f t="shared" si="71"/>
        <v/>
      </c>
      <c r="K395" s="125" t="str">
        <f>IF(OR(C395="",'Paste Data Here - Export'!BD395=""),"",1440*('Paste Data Here - Export'!BD395-C395))</f>
        <v/>
      </c>
      <c r="L395" s="93" t="str">
        <f t="shared" si="72"/>
        <v/>
      </c>
      <c r="M395" s="93" t="str">
        <f>IF(AND(L395="Yes",'Paste Data Here - Export'!BC395="SU",'Paste Data Here - Export'!EJ395&lt;&gt;"Y"),"Achieved",IF('Paste Data Here - Export'!EJ395="Y","Not applicable",(IF(AND('Patient level info'!L395="No",'Paste Data Here - Export'!BC395="SU"),"Not achieved",IF('Paste Data Here - Export'!BC395="ICH","Not applicable",IF(OR('Paste Data Here - Export'!BC395="O",'Paste Data Here - Export'!BC395="MAC"),"Not achieved",""))))))</f>
        <v/>
      </c>
      <c r="N395" s="142" t="str">
        <f>IF(B395="","",IF(OR('Paste Data Here - Export'!GN395="PERS",'Paste Data Here - Export'!GN395="TELEM"),'Paste Data Here - Export'!GK395,IF('Paste Data Here - Export'!GO395="","Not seen in person",'Paste Data Here - Export'!GO395)))</f>
        <v/>
      </c>
      <c r="O395" s="125" t="str">
        <f t="shared" si="73"/>
        <v/>
      </c>
      <c r="P395" s="126" t="str">
        <f t="shared" si="74"/>
        <v/>
      </c>
      <c r="Q395" s="95" t="str">
        <f>IF('Paste Data Here - Export'!CR395=TRUE, "Not imaged",IF('Paste Data Here - Export'!AR395="Y","Inpatient stroke",IF('Paste Data Here - Export'!BA395="","",IF('Paste Data Here - Export'!CR395="TRUE","",1440*('Paste Data Here - Export'!CP395-'Paste Data Here - Export'!BA395)))))</f>
        <v/>
      </c>
      <c r="R395" s="95" t="str">
        <f>IF('Paste Data Here - Export'!CR395=TRUE,"Not imaged",IF(OR(C395="",'Paste Data Here - Export'!CP395=""),"",1440*('Paste Data Here - Export'!CP395-C395)))</f>
        <v/>
      </c>
      <c r="S395" s="93" t="str">
        <f>IF(R395&lt;60.5,"Yes",IF('Paste Data Here - Export'!C395="","","No"))</f>
        <v/>
      </c>
      <c r="T395" s="93" t="str">
        <f t="shared" si="66"/>
        <v/>
      </c>
      <c r="U395" s="94" t="str">
        <f>IF(OR(C395="",'Paste Data Here - Export'!DF395=""),"",1440*('Paste Data Here - Export'!DF395-C395))</f>
        <v/>
      </c>
      <c r="V395" s="96" t="str">
        <f t="shared" si="75"/>
        <v/>
      </c>
      <c r="W395" s="97" t="str">
        <f>IF(B395="","",IF('Paste Data Here - Export'!KI395=TRUE,"Yes",IF('Paste Data Here - Export'!L395="","No","Yes")))</f>
        <v/>
      </c>
      <c r="X395" s="98" t="str">
        <f>IF(E395="Yes","6 Month Transfer",IF(AND(W395="Yes",'Paste Data Here - Export'!KM395="D"),"No",IF('Patient level info'!W395="Yes","Yes","")))</f>
        <v/>
      </c>
      <c r="Y395" s="91" t="str">
        <f t="shared" si="67"/>
        <v/>
      </c>
      <c r="Z395" s="99" t="str">
        <f>IF('Paste Data Here - Export'!KQ395="","",IF('Paste Data Here - Export'!KO395="","",'Paste Data Here - Export'!KN395-'Paste Data Here - Export'!KQ395))</f>
        <v/>
      </c>
      <c r="AA395" s="91" t="str">
        <f>IF(AND(W395="Yes",'Paste Data Here - Export'!KM395="D",'Paste Data Here - Export'!KO395="Y"),'Paste Data Here - Export'!KN395+'Patient level info'!AA$3,IF(AND(W395="Yes",'Paste Data Here - Export'!KM395="D",Z395&lt;0),'Paste Data Here - Export'!KQ395,IF(AND(W395="Yes",'Paste Data Here - Export'!KM395="D"),'Paste Data Here - Export'!KN395,IF(X395="Yes",'Paste Data Here - Export'!KS395,""))))</f>
        <v/>
      </c>
      <c r="AB395" s="100" t="str">
        <f>IF(W395="No","",IF('Paste Data Here - Export'!HS395="","",IF('Paste Data Here - Export'!KO395="Y",'Patient level info'!AA395-'Paste Data Here - Export'!HS395,'Paste Data Here - Export'!KQ395-'Paste Data Here - Export'!HS395)))</f>
        <v/>
      </c>
      <c r="AC395" s="100" t="str">
        <f>IF(E395="Yes","",IF(BPT!C395="Record transferred to this team",AA395-C395-(1/6),""))</f>
        <v/>
      </c>
      <c r="AD395" s="100" t="str">
        <f t="shared" si="68"/>
        <v/>
      </c>
      <c r="AE395" s="100" t="str">
        <f t="shared" si="76"/>
        <v/>
      </c>
      <c r="AF395" s="101" t="str">
        <f>IF(AE395="","",IF(Y395="Died same day","Died same day as arrival",IF(AB395="","Did not stay on SU",IF('Paste Data Here - Export'!HR395="ICH","ICU/CCU/HDU",IF(AB395&gt;AE395,100,100*AB395/AE395)))))</f>
        <v/>
      </c>
      <c r="AG395" s="82" t="str">
        <f>IF(E395="Yes","6 Month Transfer",IF(W395="No","Not locked to discharge/transfer",IF(AF395="Did not stay on SU","Not achieved as did not stay on SU",IF('Patient level info'!A395="","",IF(AND(A395=B395,M395="Achieved",P395="Achieved",AF395&gt;=90,AF395&lt;&gt;"Died same day as arrival"),"Achieved",IF(AND(A395&lt;&gt;B395,AF395&gt;=90,M395="Achieved",P395="Achieved"),"Not directly admitted by this team, but achieved criteria at previous team, and achieved 90% of stay on SU whilst at this team",IF(AF395="ICU/CCU/HDU","Admitted to ICU/CCU/HDU",IF(AF395="Died same day as arrival",AF395,IF(AND(AF395&lt;90,M395="Not achieved",P395="Not achieved"),"Not achieved as not direct to SU within 4h, not seen by a consultant within 14h, and less than 90% of stay on SU",IF(AND(AF395&lt;90,M395="Not achieved",P395="Achieved"),"Not achieved as not direct to SU within 4h and less than 90% of stay on SU",IF(AND(AF395&lt;90,M395="Achieved",P395="Not achieved"),"Not achieved as not seen by a consultant within 14h and less than 90% of stay on SU",IF(AND(AF395&gt;=90,M395="Not achieved",P395="Not achieved"),"Not achieved as not direct to SU within 4h and not seen by a consultant within 14h",IF(AND(AF395&gt;=90,M395="Achieved",P395="Not achieved"),"Not achieved as not seen by a consultant within 14h",IF(AF395&lt;90,"Not achieved as less than 90% of stay on SU","Not achieved as not direct to SU within 4h"))))))))))))))</f>
        <v/>
      </c>
    </row>
    <row r="396" spans="1:33" ht="15" customHeight="1" x14ac:dyDescent="0.25">
      <c r="A396" s="89" t="str">
        <f>IF('Paste Data Here - Export'!A396="","",'Paste Data Here - Export'!A396)</f>
        <v/>
      </c>
      <c r="B396" s="90" t="str">
        <f>IF('Paste Data Here - Export'!B396="","",'Paste Data Here - Export'!B396)</f>
        <v/>
      </c>
      <c r="C396" s="91" t="str">
        <f>IF('Paste Data Here - Export'!AR396="Y",'Paste Data Here - Export'!AS396,IF('Paste Data Here - Export'!C396="","",'Paste Data Here - Export'!BA396))</f>
        <v/>
      </c>
      <c r="D396" s="103" t="str">
        <f>IF(B396="","",IF('Paste Data Here - Export'!A396 ='Paste Data Here - Export'!B396, "Yes", "No"))</f>
        <v/>
      </c>
      <c r="E396" s="103" t="str">
        <f>IF(A396="","",IF(AND('Paste Data Here - Export'!P396="",'Paste Data Here - Export'!Q396&lt;&gt;""),"Yes","No"))</f>
        <v/>
      </c>
      <c r="F396" s="104" t="str">
        <f>IF('Paste Data Here - Export'!A396='Paste Data Here - Export'!B396,C396,IF(W396="No","",IF(E396="Yes","6 Month Transfer",'Paste Data Here - Export'!HP396)))</f>
        <v/>
      </c>
      <c r="G396" s="92" t="str">
        <f>IF(B396="","",IF(OR('Paste Data Here - Export'!KB396="Y",'Paste Data Here - Export'!GE396="Y"),"Yes","No"))</f>
        <v/>
      </c>
      <c r="H396" s="93" t="str">
        <f t="shared" si="69"/>
        <v/>
      </c>
      <c r="I396" s="93" t="str">
        <f t="shared" si="70"/>
        <v/>
      </c>
      <c r="J396" s="93" t="str">
        <f t="shared" si="71"/>
        <v/>
      </c>
      <c r="K396" s="125" t="str">
        <f>IF(OR(C396="",'Paste Data Here - Export'!BD396=""),"",1440*('Paste Data Here - Export'!BD396-C396))</f>
        <v/>
      </c>
      <c r="L396" s="93" t="str">
        <f t="shared" si="72"/>
        <v/>
      </c>
      <c r="M396" s="93" t="str">
        <f>IF(AND(L396="Yes",'Paste Data Here - Export'!BC396="SU",'Paste Data Here - Export'!EJ396&lt;&gt;"Y"),"Achieved",IF('Paste Data Here - Export'!EJ396="Y","Not applicable",(IF(AND('Patient level info'!L396="No",'Paste Data Here - Export'!BC396="SU"),"Not achieved",IF('Paste Data Here - Export'!BC396="ICH","Not applicable",IF(OR('Paste Data Here - Export'!BC396="O",'Paste Data Here - Export'!BC396="MAC"),"Not achieved",""))))))</f>
        <v/>
      </c>
      <c r="N396" s="142" t="str">
        <f>IF(B396="","",IF(OR('Paste Data Here - Export'!GN396="PERS",'Paste Data Here - Export'!GN396="TELEM"),'Paste Data Here - Export'!GK396,IF('Paste Data Here - Export'!GO396="","Not seen in person",'Paste Data Here - Export'!GO396)))</f>
        <v/>
      </c>
      <c r="O396" s="125" t="str">
        <f t="shared" si="73"/>
        <v/>
      </c>
      <c r="P396" s="126" t="str">
        <f t="shared" si="74"/>
        <v/>
      </c>
      <c r="Q396" s="95" t="str">
        <f>IF('Paste Data Here - Export'!CR396=TRUE, "Not imaged",IF('Paste Data Here - Export'!AR396="Y","Inpatient stroke",IF('Paste Data Here - Export'!BA396="","",IF('Paste Data Here - Export'!CR396="TRUE","",1440*('Paste Data Here - Export'!CP396-'Paste Data Here - Export'!BA396)))))</f>
        <v/>
      </c>
      <c r="R396" s="95" t="str">
        <f>IF('Paste Data Here - Export'!CR396=TRUE,"Not imaged",IF(OR(C396="",'Paste Data Here - Export'!CP396=""),"",1440*('Paste Data Here - Export'!CP396-C396)))</f>
        <v/>
      </c>
      <c r="S396" s="93" t="str">
        <f>IF(R396&lt;60.5,"Yes",IF('Paste Data Here - Export'!C396="","","No"))</f>
        <v/>
      </c>
      <c r="T396" s="93" t="str">
        <f t="shared" si="66"/>
        <v/>
      </c>
      <c r="U396" s="94" t="str">
        <f>IF(OR(C396="",'Paste Data Here - Export'!DF396=""),"",1440*('Paste Data Here - Export'!DF396-C396))</f>
        <v/>
      </c>
      <c r="V396" s="96" t="str">
        <f t="shared" si="75"/>
        <v/>
      </c>
      <c r="W396" s="97" t="str">
        <f>IF(B396="","",IF('Paste Data Here - Export'!KI396=TRUE,"Yes",IF('Paste Data Here - Export'!L396="","No","Yes")))</f>
        <v/>
      </c>
      <c r="X396" s="98" t="str">
        <f>IF(E396="Yes","6 Month Transfer",IF(AND(W396="Yes",'Paste Data Here - Export'!KM396="D"),"No",IF('Patient level info'!W396="Yes","Yes","")))</f>
        <v/>
      </c>
      <c r="Y396" s="91" t="str">
        <f t="shared" si="67"/>
        <v/>
      </c>
      <c r="Z396" s="99" t="str">
        <f>IF('Paste Data Here - Export'!KQ396="","",IF('Paste Data Here - Export'!KO396="","",'Paste Data Here - Export'!KN396-'Paste Data Here - Export'!KQ396))</f>
        <v/>
      </c>
      <c r="AA396" s="91" t="str">
        <f>IF(AND(W396="Yes",'Paste Data Here - Export'!KM396="D",'Paste Data Here - Export'!KO396="Y"),'Paste Data Here - Export'!KN396+'Patient level info'!AA$3,IF(AND(W396="Yes",'Paste Data Here - Export'!KM396="D",Z396&lt;0),'Paste Data Here - Export'!KQ396,IF(AND(W396="Yes",'Paste Data Here - Export'!KM396="D"),'Paste Data Here - Export'!KN396,IF(X396="Yes",'Paste Data Here - Export'!KS396,""))))</f>
        <v/>
      </c>
      <c r="AB396" s="100" t="str">
        <f>IF(W396="No","",IF('Paste Data Here - Export'!HS396="","",IF('Paste Data Here - Export'!KO396="Y",'Patient level info'!AA396-'Paste Data Here - Export'!HS396,'Paste Data Here - Export'!KQ396-'Paste Data Here - Export'!HS396)))</f>
        <v/>
      </c>
      <c r="AC396" s="100" t="str">
        <f>IF(E396="Yes","",IF(BPT!C396="Record transferred to this team",AA396-C396-(1/6),""))</f>
        <v/>
      </c>
      <c r="AD396" s="100" t="str">
        <f t="shared" si="68"/>
        <v/>
      </c>
      <c r="AE396" s="100" t="str">
        <f t="shared" si="76"/>
        <v/>
      </c>
      <c r="AF396" s="101" t="str">
        <f>IF(AE396="","",IF(Y396="Died same day","Died same day as arrival",IF(AB396="","Did not stay on SU",IF('Paste Data Here - Export'!HR396="ICH","ICU/CCU/HDU",IF(AB396&gt;AE396,100,100*AB396/AE396)))))</f>
        <v/>
      </c>
      <c r="AG396" s="82" t="str">
        <f>IF(E396="Yes","6 Month Transfer",IF(W396="No","Not locked to discharge/transfer",IF(AF396="Did not stay on SU","Not achieved as did not stay on SU",IF('Patient level info'!A396="","",IF(AND(A396=B396,M396="Achieved",P396="Achieved",AF396&gt;=90,AF396&lt;&gt;"Died same day as arrival"),"Achieved",IF(AND(A396&lt;&gt;B396,AF396&gt;=90,M396="Achieved",P396="Achieved"),"Not directly admitted by this team, but achieved criteria at previous team, and achieved 90% of stay on SU whilst at this team",IF(AF396="ICU/CCU/HDU","Admitted to ICU/CCU/HDU",IF(AF396="Died same day as arrival",AF396,IF(AND(AF396&lt;90,M396="Not achieved",P396="Not achieved"),"Not achieved as not direct to SU within 4h, not seen by a consultant within 14h, and less than 90% of stay on SU",IF(AND(AF396&lt;90,M396="Not achieved",P396="Achieved"),"Not achieved as not direct to SU within 4h and less than 90% of stay on SU",IF(AND(AF396&lt;90,M396="Achieved",P396="Not achieved"),"Not achieved as not seen by a consultant within 14h and less than 90% of stay on SU",IF(AND(AF396&gt;=90,M396="Not achieved",P396="Not achieved"),"Not achieved as not direct to SU within 4h and not seen by a consultant within 14h",IF(AND(AF396&gt;=90,M396="Achieved",P396="Not achieved"),"Not achieved as not seen by a consultant within 14h",IF(AF396&lt;90,"Not achieved as less than 90% of stay on SU","Not achieved as not direct to SU within 4h"))))))))))))))</f>
        <v/>
      </c>
    </row>
    <row r="397" spans="1:33" ht="15" customHeight="1" x14ac:dyDescent="0.25">
      <c r="A397" s="89" t="str">
        <f>IF('Paste Data Here - Export'!A397="","",'Paste Data Here - Export'!A397)</f>
        <v/>
      </c>
      <c r="B397" s="90" t="str">
        <f>IF('Paste Data Here - Export'!B397="","",'Paste Data Here - Export'!B397)</f>
        <v/>
      </c>
      <c r="C397" s="91" t="str">
        <f>IF('Paste Data Here - Export'!AR397="Y",'Paste Data Here - Export'!AS397,IF('Paste Data Here - Export'!C397="","",'Paste Data Here - Export'!BA397))</f>
        <v/>
      </c>
      <c r="D397" s="103" t="str">
        <f>IF(B397="","",IF('Paste Data Here - Export'!A397 ='Paste Data Here - Export'!B397, "Yes", "No"))</f>
        <v/>
      </c>
      <c r="E397" s="103" t="str">
        <f>IF(A397="","",IF(AND('Paste Data Here - Export'!P397="",'Paste Data Here - Export'!Q397&lt;&gt;""),"Yes","No"))</f>
        <v/>
      </c>
      <c r="F397" s="104" t="str">
        <f>IF('Paste Data Here - Export'!A397='Paste Data Here - Export'!B397,C397,IF(W397="No","",IF(E397="Yes","6 Month Transfer",'Paste Data Here - Export'!HP397)))</f>
        <v/>
      </c>
      <c r="G397" s="92" t="str">
        <f>IF(B397="","",IF(OR('Paste Data Here - Export'!KB397="Y",'Paste Data Here - Export'!GE397="Y"),"Yes","No"))</f>
        <v/>
      </c>
      <c r="H397" s="93" t="str">
        <f t="shared" si="69"/>
        <v/>
      </c>
      <c r="I397" s="93" t="str">
        <f t="shared" si="70"/>
        <v/>
      </c>
      <c r="J397" s="93" t="str">
        <f t="shared" si="71"/>
        <v/>
      </c>
      <c r="K397" s="125" t="str">
        <f>IF(OR(C397="",'Paste Data Here - Export'!BD397=""),"",1440*('Paste Data Here - Export'!BD397-C397))</f>
        <v/>
      </c>
      <c r="L397" s="93" t="str">
        <f t="shared" si="72"/>
        <v/>
      </c>
      <c r="M397" s="93" t="str">
        <f>IF(AND(L397="Yes",'Paste Data Here - Export'!BC397="SU",'Paste Data Here - Export'!EJ397&lt;&gt;"Y"),"Achieved",IF('Paste Data Here - Export'!EJ397="Y","Not applicable",(IF(AND('Patient level info'!L397="No",'Paste Data Here - Export'!BC397="SU"),"Not achieved",IF('Paste Data Here - Export'!BC397="ICH","Not applicable",IF(OR('Paste Data Here - Export'!BC397="O",'Paste Data Here - Export'!BC397="MAC"),"Not achieved",""))))))</f>
        <v/>
      </c>
      <c r="N397" s="142" t="str">
        <f>IF(B397="","",IF(OR('Paste Data Here - Export'!GN397="PERS",'Paste Data Here - Export'!GN397="TELEM"),'Paste Data Here - Export'!GK397,IF('Paste Data Here - Export'!GO397="","Not seen in person",'Paste Data Here - Export'!GO397)))</f>
        <v/>
      </c>
      <c r="O397" s="125" t="str">
        <f t="shared" si="73"/>
        <v/>
      </c>
      <c r="P397" s="126" t="str">
        <f t="shared" si="74"/>
        <v/>
      </c>
      <c r="Q397" s="95" t="str">
        <f>IF('Paste Data Here - Export'!CR397=TRUE, "Not imaged",IF('Paste Data Here - Export'!AR397="Y","Inpatient stroke",IF('Paste Data Here - Export'!BA397="","",IF('Paste Data Here - Export'!CR397="TRUE","",1440*('Paste Data Here - Export'!CP397-'Paste Data Here - Export'!BA397)))))</f>
        <v/>
      </c>
      <c r="R397" s="95" t="str">
        <f>IF('Paste Data Here - Export'!CR397=TRUE,"Not imaged",IF(OR(C397="",'Paste Data Here - Export'!CP397=""),"",1440*('Paste Data Here - Export'!CP397-C397)))</f>
        <v/>
      </c>
      <c r="S397" s="93" t="str">
        <f>IF(R397&lt;60.5,"Yes",IF('Paste Data Here - Export'!C397="","","No"))</f>
        <v/>
      </c>
      <c r="T397" s="93" t="str">
        <f t="shared" si="66"/>
        <v/>
      </c>
      <c r="U397" s="94" t="str">
        <f>IF(OR(C397="",'Paste Data Here - Export'!DF397=""),"",1440*('Paste Data Here - Export'!DF397-C397))</f>
        <v/>
      </c>
      <c r="V397" s="96" t="str">
        <f t="shared" si="75"/>
        <v/>
      </c>
      <c r="W397" s="97" t="str">
        <f>IF(B397="","",IF('Paste Data Here - Export'!KI397=TRUE,"Yes",IF('Paste Data Here - Export'!L397="","No","Yes")))</f>
        <v/>
      </c>
      <c r="X397" s="98" t="str">
        <f>IF(E397="Yes","6 Month Transfer",IF(AND(W397="Yes",'Paste Data Here - Export'!KM397="D"),"No",IF('Patient level info'!W397="Yes","Yes","")))</f>
        <v/>
      </c>
      <c r="Y397" s="91" t="str">
        <f t="shared" si="67"/>
        <v/>
      </c>
      <c r="Z397" s="99" t="str">
        <f>IF('Paste Data Here - Export'!KQ397="","",IF('Paste Data Here - Export'!KO397="","",'Paste Data Here - Export'!KN397-'Paste Data Here - Export'!KQ397))</f>
        <v/>
      </c>
      <c r="AA397" s="91" t="str">
        <f>IF(AND(W397="Yes",'Paste Data Here - Export'!KM397="D",'Paste Data Here - Export'!KO397="Y"),'Paste Data Here - Export'!KN397+'Patient level info'!AA$3,IF(AND(W397="Yes",'Paste Data Here - Export'!KM397="D",Z397&lt;0),'Paste Data Here - Export'!KQ397,IF(AND(W397="Yes",'Paste Data Here - Export'!KM397="D"),'Paste Data Here - Export'!KN397,IF(X397="Yes",'Paste Data Here - Export'!KS397,""))))</f>
        <v/>
      </c>
      <c r="AB397" s="100" t="str">
        <f>IF(W397="No","",IF('Paste Data Here - Export'!HS397="","",IF('Paste Data Here - Export'!KO397="Y",'Patient level info'!AA397-'Paste Data Here - Export'!HS397,'Paste Data Here - Export'!KQ397-'Paste Data Here - Export'!HS397)))</f>
        <v/>
      </c>
      <c r="AC397" s="100" t="str">
        <f>IF(E397="Yes","",IF(BPT!C397="Record transferred to this team",AA397-C397-(1/6),""))</f>
        <v/>
      </c>
      <c r="AD397" s="100" t="str">
        <f t="shared" si="68"/>
        <v/>
      </c>
      <c r="AE397" s="100" t="str">
        <f t="shared" si="76"/>
        <v/>
      </c>
      <c r="AF397" s="101" t="str">
        <f>IF(AE397="","",IF(Y397="Died same day","Died same day as arrival",IF(AB397="","Did not stay on SU",IF('Paste Data Here - Export'!HR397="ICH","ICU/CCU/HDU",IF(AB397&gt;AE397,100,100*AB397/AE397)))))</f>
        <v/>
      </c>
      <c r="AG397" s="82" t="str">
        <f>IF(E397="Yes","6 Month Transfer",IF(W397="No","Not locked to discharge/transfer",IF(AF397="Did not stay on SU","Not achieved as did not stay on SU",IF('Patient level info'!A397="","",IF(AND(A397=B397,M397="Achieved",P397="Achieved",AF397&gt;=90,AF397&lt;&gt;"Died same day as arrival"),"Achieved",IF(AND(A397&lt;&gt;B397,AF397&gt;=90,M397="Achieved",P397="Achieved"),"Not directly admitted by this team, but achieved criteria at previous team, and achieved 90% of stay on SU whilst at this team",IF(AF397="ICU/CCU/HDU","Admitted to ICU/CCU/HDU",IF(AF397="Died same day as arrival",AF397,IF(AND(AF397&lt;90,M397="Not achieved",P397="Not achieved"),"Not achieved as not direct to SU within 4h, not seen by a consultant within 14h, and less than 90% of stay on SU",IF(AND(AF397&lt;90,M397="Not achieved",P397="Achieved"),"Not achieved as not direct to SU within 4h and less than 90% of stay on SU",IF(AND(AF397&lt;90,M397="Achieved",P397="Not achieved"),"Not achieved as not seen by a consultant within 14h and less than 90% of stay on SU",IF(AND(AF397&gt;=90,M397="Not achieved",P397="Not achieved"),"Not achieved as not direct to SU within 4h and not seen by a consultant within 14h",IF(AND(AF397&gt;=90,M397="Achieved",P397="Not achieved"),"Not achieved as not seen by a consultant within 14h",IF(AF397&lt;90,"Not achieved as less than 90% of stay on SU","Not achieved as not direct to SU within 4h"))))))))))))))</f>
        <v/>
      </c>
    </row>
    <row r="398" spans="1:33" ht="15" customHeight="1" x14ac:dyDescent="0.25">
      <c r="A398" s="89" t="str">
        <f>IF('Paste Data Here - Export'!A398="","",'Paste Data Here - Export'!A398)</f>
        <v/>
      </c>
      <c r="B398" s="90" t="str">
        <f>IF('Paste Data Here - Export'!B398="","",'Paste Data Here - Export'!B398)</f>
        <v/>
      </c>
      <c r="C398" s="91" t="str">
        <f>IF('Paste Data Here - Export'!AR398="Y",'Paste Data Here - Export'!AS398,IF('Paste Data Here - Export'!C398="","",'Paste Data Here - Export'!BA398))</f>
        <v/>
      </c>
      <c r="D398" s="103" t="str">
        <f>IF(B398="","",IF('Paste Data Here - Export'!A398 ='Paste Data Here - Export'!B398, "Yes", "No"))</f>
        <v/>
      </c>
      <c r="E398" s="103" t="str">
        <f>IF(A398="","",IF(AND('Paste Data Here - Export'!P398="",'Paste Data Here - Export'!Q398&lt;&gt;""),"Yes","No"))</f>
        <v/>
      </c>
      <c r="F398" s="104" t="str">
        <f>IF('Paste Data Here - Export'!A398='Paste Data Here - Export'!B398,C398,IF(W398="No","",IF(E398="Yes","6 Month Transfer",'Paste Data Here - Export'!HP398)))</f>
        <v/>
      </c>
      <c r="G398" s="92" t="str">
        <f>IF(B398="","",IF(OR('Paste Data Here - Export'!KB398="Y",'Paste Data Here - Export'!GE398="Y"),"Yes","No"))</f>
        <v/>
      </c>
      <c r="H398" s="93" t="str">
        <f t="shared" si="69"/>
        <v/>
      </c>
      <c r="I398" s="93" t="str">
        <f t="shared" si="70"/>
        <v/>
      </c>
      <c r="J398" s="93" t="str">
        <f t="shared" si="71"/>
        <v/>
      </c>
      <c r="K398" s="125" t="str">
        <f>IF(OR(C398="",'Paste Data Here - Export'!BD398=""),"",1440*('Paste Data Here - Export'!BD398-C398))</f>
        <v/>
      </c>
      <c r="L398" s="93" t="str">
        <f t="shared" si="72"/>
        <v/>
      </c>
      <c r="M398" s="93" t="str">
        <f>IF(AND(L398="Yes",'Paste Data Here - Export'!BC398="SU",'Paste Data Here - Export'!EJ398&lt;&gt;"Y"),"Achieved",IF('Paste Data Here - Export'!EJ398="Y","Not applicable",(IF(AND('Patient level info'!L398="No",'Paste Data Here - Export'!BC398="SU"),"Not achieved",IF('Paste Data Here - Export'!BC398="ICH","Not applicable",IF(OR('Paste Data Here - Export'!BC398="O",'Paste Data Here - Export'!BC398="MAC"),"Not achieved",""))))))</f>
        <v/>
      </c>
      <c r="N398" s="142" t="str">
        <f>IF(B398="","",IF(OR('Paste Data Here - Export'!GN398="PERS",'Paste Data Here - Export'!GN398="TELEM"),'Paste Data Here - Export'!GK398,IF('Paste Data Here - Export'!GO398="","Not seen in person",'Paste Data Here - Export'!GO398)))</f>
        <v/>
      </c>
      <c r="O398" s="125" t="str">
        <f t="shared" si="73"/>
        <v/>
      </c>
      <c r="P398" s="126" t="str">
        <f t="shared" si="74"/>
        <v/>
      </c>
      <c r="Q398" s="95" t="str">
        <f>IF('Paste Data Here - Export'!CR398=TRUE, "Not imaged",IF('Paste Data Here - Export'!AR398="Y","Inpatient stroke",IF('Paste Data Here - Export'!BA398="","",IF('Paste Data Here - Export'!CR398="TRUE","",1440*('Paste Data Here - Export'!CP398-'Paste Data Here - Export'!BA398)))))</f>
        <v/>
      </c>
      <c r="R398" s="95" t="str">
        <f>IF('Paste Data Here - Export'!CR398=TRUE,"Not imaged",IF(OR(C398="",'Paste Data Here - Export'!CP398=""),"",1440*('Paste Data Here - Export'!CP398-C398)))</f>
        <v/>
      </c>
      <c r="S398" s="93" t="str">
        <f>IF(R398&lt;60.5,"Yes",IF('Paste Data Here - Export'!C398="","","No"))</f>
        <v/>
      </c>
      <c r="T398" s="93" t="str">
        <f t="shared" si="66"/>
        <v/>
      </c>
      <c r="U398" s="94" t="str">
        <f>IF(OR(C398="",'Paste Data Here - Export'!DF398=""),"",1440*('Paste Data Here - Export'!DF398-C398))</f>
        <v/>
      </c>
      <c r="V398" s="96" t="str">
        <f t="shared" si="75"/>
        <v/>
      </c>
      <c r="W398" s="97" t="str">
        <f>IF(B398="","",IF('Paste Data Here - Export'!KI398=TRUE,"Yes",IF('Paste Data Here - Export'!L398="","No","Yes")))</f>
        <v/>
      </c>
      <c r="X398" s="98" t="str">
        <f>IF(E398="Yes","6 Month Transfer",IF(AND(W398="Yes",'Paste Data Here - Export'!KM398="D"),"No",IF('Patient level info'!W398="Yes","Yes","")))</f>
        <v/>
      </c>
      <c r="Y398" s="91" t="str">
        <f t="shared" si="67"/>
        <v/>
      </c>
      <c r="Z398" s="99" t="str">
        <f>IF('Paste Data Here - Export'!KQ398="","",IF('Paste Data Here - Export'!KO398="","",'Paste Data Here - Export'!KN398-'Paste Data Here - Export'!KQ398))</f>
        <v/>
      </c>
      <c r="AA398" s="91" t="str">
        <f>IF(AND(W398="Yes",'Paste Data Here - Export'!KM398="D",'Paste Data Here - Export'!KO398="Y"),'Paste Data Here - Export'!KN398+'Patient level info'!AA$3,IF(AND(W398="Yes",'Paste Data Here - Export'!KM398="D",Z398&lt;0),'Paste Data Here - Export'!KQ398,IF(AND(W398="Yes",'Paste Data Here - Export'!KM398="D"),'Paste Data Here - Export'!KN398,IF(X398="Yes",'Paste Data Here - Export'!KS398,""))))</f>
        <v/>
      </c>
      <c r="AB398" s="100" t="str">
        <f>IF(W398="No","",IF('Paste Data Here - Export'!HS398="","",IF('Paste Data Here - Export'!KO398="Y",'Patient level info'!AA398-'Paste Data Here - Export'!HS398,'Paste Data Here - Export'!KQ398-'Paste Data Here - Export'!HS398)))</f>
        <v/>
      </c>
      <c r="AC398" s="100" t="str">
        <f>IF(E398="Yes","",IF(BPT!C398="Record transferred to this team",AA398-C398-(1/6),""))</f>
        <v/>
      </c>
      <c r="AD398" s="100" t="str">
        <f t="shared" si="68"/>
        <v/>
      </c>
      <c r="AE398" s="100" t="str">
        <f t="shared" si="76"/>
        <v/>
      </c>
      <c r="AF398" s="101" t="str">
        <f>IF(AE398="","",IF(Y398="Died same day","Died same day as arrival",IF(AB398="","Did not stay on SU",IF('Paste Data Here - Export'!HR398="ICH","ICU/CCU/HDU",IF(AB398&gt;AE398,100,100*AB398/AE398)))))</f>
        <v/>
      </c>
      <c r="AG398" s="82" t="str">
        <f>IF(E398="Yes","6 Month Transfer",IF(W398="No","Not locked to discharge/transfer",IF(AF398="Did not stay on SU","Not achieved as did not stay on SU",IF('Patient level info'!A398="","",IF(AND(A398=B398,M398="Achieved",P398="Achieved",AF398&gt;=90,AF398&lt;&gt;"Died same day as arrival"),"Achieved",IF(AND(A398&lt;&gt;B398,AF398&gt;=90,M398="Achieved",P398="Achieved"),"Not directly admitted by this team, but achieved criteria at previous team, and achieved 90% of stay on SU whilst at this team",IF(AF398="ICU/CCU/HDU","Admitted to ICU/CCU/HDU",IF(AF398="Died same day as arrival",AF398,IF(AND(AF398&lt;90,M398="Not achieved",P398="Not achieved"),"Not achieved as not direct to SU within 4h, not seen by a consultant within 14h, and less than 90% of stay on SU",IF(AND(AF398&lt;90,M398="Not achieved",P398="Achieved"),"Not achieved as not direct to SU within 4h and less than 90% of stay on SU",IF(AND(AF398&lt;90,M398="Achieved",P398="Not achieved"),"Not achieved as not seen by a consultant within 14h and less than 90% of stay on SU",IF(AND(AF398&gt;=90,M398="Not achieved",P398="Not achieved"),"Not achieved as not direct to SU within 4h and not seen by a consultant within 14h",IF(AND(AF398&gt;=90,M398="Achieved",P398="Not achieved"),"Not achieved as not seen by a consultant within 14h",IF(AF398&lt;90,"Not achieved as less than 90% of stay on SU","Not achieved as not direct to SU within 4h"))))))))))))))</f>
        <v/>
      </c>
    </row>
    <row r="399" spans="1:33" ht="15" customHeight="1" x14ac:dyDescent="0.25">
      <c r="A399" s="89" t="str">
        <f>IF('Paste Data Here - Export'!A399="","",'Paste Data Here - Export'!A399)</f>
        <v/>
      </c>
      <c r="B399" s="90" t="str">
        <f>IF('Paste Data Here - Export'!B399="","",'Paste Data Here - Export'!B399)</f>
        <v/>
      </c>
      <c r="C399" s="91" t="str">
        <f>IF('Paste Data Here - Export'!AR399="Y",'Paste Data Here - Export'!AS399,IF('Paste Data Here - Export'!C399="","",'Paste Data Here - Export'!BA399))</f>
        <v/>
      </c>
      <c r="D399" s="103" t="str">
        <f>IF(B399="","",IF('Paste Data Here - Export'!A399 ='Paste Data Here - Export'!B399, "Yes", "No"))</f>
        <v/>
      </c>
      <c r="E399" s="103" t="str">
        <f>IF(A399="","",IF(AND('Paste Data Here - Export'!P399="",'Paste Data Here - Export'!Q399&lt;&gt;""),"Yes","No"))</f>
        <v/>
      </c>
      <c r="F399" s="104" t="str">
        <f>IF('Paste Data Here - Export'!A399='Paste Data Here - Export'!B399,C399,IF(W399="No","",IF(E399="Yes","6 Month Transfer",'Paste Data Here - Export'!HP399)))</f>
        <v/>
      </c>
      <c r="G399" s="92" t="str">
        <f>IF(B399="","",IF(OR('Paste Data Here - Export'!KB399="Y",'Paste Data Here - Export'!GE399="Y"),"Yes","No"))</f>
        <v/>
      </c>
      <c r="H399" s="93" t="str">
        <f t="shared" si="69"/>
        <v/>
      </c>
      <c r="I399" s="93" t="str">
        <f t="shared" si="70"/>
        <v/>
      </c>
      <c r="J399" s="93" t="str">
        <f t="shared" si="71"/>
        <v/>
      </c>
      <c r="K399" s="125" t="str">
        <f>IF(OR(C399="",'Paste Data Here - Export'!BD399=""),"",1440*('Paste Data Here - Export'!BD399-C399))</f>
        <v/>
      </c>
      <c r="L399" s="93" t="str">
        <f t="shared" si="72"/>
        <v/>
      </c>
      <c r="M399" s="93" t="str">
        <f>IF(AND(L399="Yes",'Paste Data Here - Export'!BC399="SU",'Paste Data Here - Export'!EJ399&lt;&gt;"Y"),"Achieved",IF('Paste Data Here - Export'!EJ399="Y","Not applicable",(IF(AND('Patient level info'!L399="No",'Paste Data Here - Export'!BC399="SU"),"Not achieved",IF('Paste Data Here - Export'!BC399="ICH","Not applicable",IF(OR('Paste Data Here - Export'!BC399="O",'Paste Data Here - Export'!BC399="MAC"),"Not achieved",""))))))</f>
        <v/>
      </c>
      <c r="N399" s="142" t="str">
        <f>IF(B399="","",IF(OR('Paste Data Here - Export'!GN399="PERS",'Paste Data Here - Export'!GN399="TELEM"),'Paste Data Here - Export'!GK399,IF('Paste Data Here - Export'!GO399="","Not seen in person",'Paste Data Here - Export'!GO399)))</f>
        <v/>
      </c>
      <c r="O399" s="125" t="str">
        <f t="shared" si="73"/>
        <v/>
      </c>
      <c r="P399" s="126" t="str">
        <f t="shared" si="74"/>
        <v/>
      </c>
      <c r="Q399" s="95" t="str">
        <f>IF('Paste Data Here - Export'!CR399=TRUE, "Not imaged",IF('Paste Data Here - Export'!AR399="Y","Inpatient stroke",IF('Paste Data Here - Export'!BA399="","",IF('Paste Data Here - Export'!CR399="TRUE","",1440*('Paste Data Here - Export'!CP399-'Paste Data Here - Export'!BA399)))))</f>
        <v/>
      </c>
      <c r="R399" s="95" t="str">
        <f>IF('Paste Data Here - Export'!CR399=TRUE,"Not imaged",IF(OR(C399="",'Paste Data Here - Export'!CP399=""),"",1440*('Paste Data Here - Export'!CP399-C399)))</f>
        <v/>
      </c>
      <c r="S399" s="93" t="str">
        <f>IF(R399&lt;60.5,"Yes",IF('Paste Data Here - Export'!C399="","","No"))</f>
        <v/>
      </c>
      <c r="T399" s="93" t="str">
        <f t="shared" si="66"/>
        <v/>
      </c>
      <c r="U399" s="94" t="str">
        <f>IF(OR(C399="",'Paste Data Here - Export'!DF399=""),"",1440*('Paste Data Here - Export'!DF399-C399))</f>
        <v/>
      </c>
      <c r="V399" s="96" t="str">
        <f t="shared" si="75"/>
        <v/>
      </c>
      <c r="W399" s="97" t="str">
        <f>IF(B399="","",IF('Paste Data Here - Export'!KI399=TRUE,"Yes",IF('Paste Data Here - Export'!L399="","No","Yes")))</f>
        <v/>
      </c>
      <c r="X399" s="98" t="str">
        <f>IF(E399="Yes","6 Month Transfer",IF(AND(W399="Yes",'Paste Data Here - Export'!KM399="D"),"No",IF('Patient level info'!W399="Yes","Yes","")))</f>
        <v/>
      </c>
      <c r="Y399" s="91" t="str">
        <f t="shared" si="67"/>
        <v/>
      </c>
      <c r="Z399" s="99" t="str">
        <f>IF('Paste Data Here - Export'!KQ399="","",IF('Paste Data Here - Export'!KO399="","",'Paste Data Here - Export'!KN399-'Paste Data Here - Export'!KQ399))</f>
        <v/>
      </c>
      <c r="AA399" s="91" t="str">
        <f>IF(AND(W399="Yes",'Paste Data Here - Export'!KM399="D",'Paste Data Here - Export'!KO399="Y"),'Paste Data Here - Export'!KN399+'Patient level info'!AA$3,IF(AND(W399="Yes",'Paste Data Here - Export'!KM399="D",Z399&lt;0),'Paste Data Here - Export'!KQ399,IF(AND(W399="Yes",'Paste Data Here - Export'!KM399="D"),'Paste Data Here - Export'!KN399,IF(X399="Yes",'Paste Data Here - Export'!KS399,""))))</f>
        <v/>
      </c>
      <c r="AB399" s="100" t="str">
        <f>IF(W399="No","",IF('Paste Data Here - Export'!HS399="","",IF('Paste Data Here - Export'!KO399="Y",'Patient level info'!AA399-'Paste Data Here - Export'!HS399,'Paste Data Here - Export'!KQ399-'Paste Data Here - Export'!HS399)))</f>
        <v/>
      </c>
      <c r="AC399" s="100" t="str">
        <f>IF(E399="Yes","",IF(BPT!C399="Record transferred to this team",AA399-C399-(1/6),""))</f>
        <v/>
      </c>
      <c r="AD399" s="100" t="str">
        <f t="shared" si="68"/>
        <v/>
      </c>
      <c r="AE399" s="100" t="str">
        <f t="shared" si="76"/>
        <v/>
      </c>
      <c r="AF399" s="101" t="str">
        <f>IF(AE399="","",IF(Y399="Died same day","Died same day as arrival",IF(AB399="","Did not stay on SU",IF('Paste Data Here - Export'!HR399="ICH","ICU/CCU/HDU",IF(AB399&gt;AE399,100,100*AB399/AE399)))))</f>
        <v/>
      </c>
      <c r="AG399" s="82" t="str">
        <f>IF(E399="Yes","6 Month Transfer",IF(W399="No","Not locked to discharge/transfer",IF(AF399="Did not stay on SU","Not achieved as did not stay on SU",IF('Patient level info'!A399="","",IF(AND(A399=B399,M399="Achieved",P399="Achieved",AF399&gt;=90,AF399&lt;&gt;"Died same day as arrival"),"Achieved",IF(AND(A399&lt;&gt;B399,AF399&gt;=90,M399="Achieved",P399="Achieved"),"Not directly admitted by this team, but achieved criteria at previous team, and achieved 90% of stay on SU whilst at this team",IF(AF399="ICU/CCU/HDU","Admitted to ICU/CCU/HDU",IF(AF399="Died same day as arrival",AF399,IF(AND(AF399&lt;90,M399="Not achieved",P399="Not achieved"),"Not achieved as not direct to SU within 4h, not seen by a consultant within 14h, and less than 90% of stay on SU",IF(AND(AF399&lt;90,M399="Not achieved",P399="Achieved"),"Not achieved as not direct to SU within 4h and less than 90% of stay on SU",IF(AND(AF399&lt;90,M399="Achieved",P399="Not achieved"),"Not achieved as not seen by a consultant within 14h and less than 90% of stay on SU",IF(AND(AF399&gt;=90,M399="Not achieved",P399="Not achieved"),"Not achieved as not direct to SU within 4h and not seen by a consultant within 14h",IF(AND(AF399&gt;=90,M399="Achieved",P399="Not achieved"),"Not achieved as not seen by a consultant within 14h",IF(AF399&lt;90,"Not achieved as less than 90% of stay on SU","Not achieved as not direct to SU within 4h"))))))))))))))</f>
        <v/>
      </c>
    </row>
    <row r="400" spans="1:33" ht="15" customHeight="1" x14ac:dyDescent="0.25">
      <c r="A400" s="89" t="str">
        <f>IF('Paste Data Here - Export'!A400="","",'Paste Data Here - Export'!A400)</f>
        <v/>
      </c>
      <c r="B400" s="90" t="str">
        <f>IF('Paste Data Here - Export'!B400="","",'Paste Data Here - Export'!B400)</f>
        <v/>
      </c>
      <c r="C400" s="91" t="str">
        <f>IF('Paste Data Here - Export'!AR400="Y",'Paste Data Here - Export'!AS400,IF('Paste Data Here - Export'!C400="","",'Paste Data Here - Export'!BA400))</f>
        <v/>
      </c>
      <c r="D400" s="103" t="str">
        <f>IF(B400="","",IF('Paste Data Here - Export'!A400 ='Paste Data Here - Export'!B400, "Yes", "No"))</f>
        <v/>
      </c>
      <c r="E400" s="103" t="str">
        <f>IF(A400="","",IF(AND('Paste Data Here - Export'!P400="",'Paste Data Here - Export'!Q400&lt;&gt;""),"Yes","No"))</f>
        <v/>
      </c>
      <c r="F400" s="104" t="str">
        <f>IF('Paste Data Here - Export'!A400='Paste Data Here - Export'!B400,C400,IF(W400="No","",IF(E400="Yes","6 Month Transfer",'Paste Data Here - Export'!HP400)))</f>
        <v/>
      </c>
      <c r="G400" s="92" t="str">
        <f>IF(B400="","",IF(OR('Paste Data Here - Export'!KB400="Y",'Paste Data Here - Export'!GE400="Y"),"Yes","No"))</f>
        <v/>
      </c>
      <c r="H400" s="93" t="str">
        <f t="shared" si="69"/>
        <v/>
      </c>
      <c r="I400" s="93" t="str">
        <f t="shared" si="70"/>
        <v/>
      </c>
      <c r="J400" s="93" t="str">
        <f t="shared" si="71"/>
        <v/>
      </c>
      <c r="K400" s="125" t="str">
        <f>IF(OR(C400="",'Paste Data Here - Export'!BD400=""),"",1440*('Paste Data Here - Export'!BD400-C400))</f>
        <v/>
      </c>
      <c r="L400" s="93" t="str">
        <f t="shared" si="72"/>
        <v/>
      </c>
      <c r="M400" s="93" t="str">
        <f>IF(AND(L400="Yes",'Paste Data Here - Export'!BC400="SU",'Paste Data Here - Export'!EJ400&lt;&gt;"Y"),"Achieved",IF('Paste Data Here - Export'!EJ400="Y","Not applicable",(IF(AND('Patient level info'!L400="No",'Paste Data Here - Export'!BC400="SU"),"Not achieved",IF('Paste Data Here - Export'!BC400="ICH","Not applicable",IF(OR('Paste Data Here - Export'!BC400="O",'Paste Data Here - Export'!BC400="MAC"),"Not achieved",""))))))</f>
        <v/>
      </c>
      <c r="N400" s="142" t="str">
        <f>IF(B400="","",IF(OR('Paste Data Here - Export'!GN400="PERS",'Paste Data Here - Export'!GN400="TELEM"),'Paste Data Here - Export'!GK400,IF('Paste Data Here - Export'!GO400="","Not seen in person",'Paste Data Here - Export'!GO400)))</f>
        <v/>
      </c>
      <c r="O400" s="125" t="str">
        <f t="shared" si="73"/>
        <v/>
      </c>
      <c r="P400" s="126" t="str">
        <f t="shared" si="74"/>
        <v/>
      </c>
      <c r="Q400" s="95" t="str">
        <f>IF('Paste Data Here - Export'!CR400=TRUE, "Not imaged",IF('Paste Data Here - Export'!AR400="Y","Inpatient stroke",IF('Paste Data Here - Export'!BA400="","",IF('Paste Data Here - Export'!CR400="TRUE","",1440*('Paste Data Here - Export'!CP400-'Paste Data Here - Export'!BA400)))))</f>
        <v/>
      </c>
      <c r="R400" s="95" t="str">
        <f>IF('Paste Data Here - Export'!CR400=TRUE,"Not imaged",IF(OR(C400="",'Paste Data Here - Export'!CP400=""),"",1440*('Paste Data Here - Export'!CP400-C400)))</f>
        <v/>
      </c>
      <c r="S400" s="93" t="str">
        <f>IF(R400&lt;60.5,"Yes",IF('Paste Data Here - Export'!C400="","","No"))</f>
        <v/>
      </c>
      <c r="T400" s="93" t="str">
        <f t="shared" si="66"/>
        <v/>
      </c>
      <c r="U400" s="94" t="str">
        <f>IF(OR(C400="",'Paste Data Here - Export'!DF400=""),"",1440*('Paste Data Here - Export'!DF400-C400))</f>
        <v/>
      </c>
      <c r="V400" s="96" t="str">
        <f t="shared" si="75"/>
        <v/>
      </c>
      <c r="W400" s="97" t="str">
        <f>IF(B400="","",IF('Paste Data Here - Export'!KI400=TRUE,"Yes",IF('Paste Data Here - Export'!L400="","No","Yes")))</f>
        <v/>
      </c>
      <c r="X400" s="98" t="str">
        <f>IF(E400="Yes","6 Month Transfer",IF(AND(W400="Yes",'Paste Data Here - Export'!KM400="D"),"No",IF('Patient level info'!W400="Yes","Yes","")))</f>
        <v/>
      </c>
      <c r="Y400" s="91" t="str">
        <f t="shared" si="67"/>
        <v/>
      </c>
      <c r="Z400" s="99" t="str">
        <f>IF('Paste Data Here - Export'!KQ400="","",IF('Paste Data Here - Export'!KO400="","",'Paste Data Here - Export'!KN400-'Paste Data Here - Export'!KQ400))</f>
        <v/>
      </c>
      <c r="AA400" s="91" t="str">
        <f>IF(AND(W400="Yes",'Paste Data Here - Export'!KM400="D",'Paste Data Here - Export'!KO400="Y"),'Paste Data Here - Export'!KN400+'Patient level info'!AA$3,IF(AND(W400="Yes",'Paste Data Here - Export'!KM400="D",Z400&lt;0),'Paste Data Here - Export'!KQ400,IF(AND(W400="Yes",'Paste Data Here - Export'!KM400="D"),'Paste Data Here - Export'!KN400,IF(X400="Yes",'Paste Data Here - Export'!KS400,""))))</f>
        <v/>
      </c>
      <c r="AB400" s="100" t="str">
        <f>IF(W400="No","",IF('Paste Data Here - Export'!HS400="","",IF('Paste Data Here - Export'!KO400="Y",'Patient level info'!AA400-'Paste Data Here - Export'!HS400,'Paste Data Here - Export'!KQ400-'Paste Data Here - Export'!HS400)))</f>
        <v/>
      </c>
      <c r="AC400" s="100" t="str">
        <f>IF(E400="Yes","",IF(BPT!C400="Record transferred to this team",AA400-C400-(1/6),""))</f>
        <v/>
      </c>
      <c r="AD400" s="100" t="str">
        <f t="shared" si="68"/>
        <v/>
      </c>
      <c r="AE400" s="100" t="str">
        <f t="shared" si="76"/>
        <v/>
      </c>
      <c r="AF400" s="101" t="str">
        <f>IF(AE400="","",IF(Y400="Died same day","Died same day as arrival",IF(AB400="","Did not stay on SU",IF('Paste Data Here - Export'!HR400="ICH","ICU/CCU/HDU",IF(AB400&gt;AE400,100,100*AB400/AE400)))))</f>
        <v/>
      </c>
      <c r="AG400" s="82" t="str">
        <f>IF(E400="Yes","6 Month Transfer",IF(W400="No","Not locked to discharge/transfer",IF(AF400="Did not stay on SU","Not achieved as did not stay on SU",IF('Patient level info'!A400="","",IF(AND(A400=B400,M400="Achieved",P400="Achieved",AF400&gt;=90,AF400&lt;&gt;"Died same day as arrival"),"Achieved",IF(AND(A400&lt;&gt;B400,AF400&gt;=90,M400="Achieved",P400="Achieved"),"Not directly admitted by this team, but achieved criteria at previous team, and achieved 90% of stay on SU whilst at this team",IF(AF400="ICU/CCU/HDU","Admitted to ICU/CCU/HDU",IF(AF400="Died same day as arrival",AF400,IF(AND(AF400&lt;90,M400="Not achieved",P400="Not achieved"),"Not achieved as not direct to SU within 4h, not seen by a consultant within 14h, and less than 90% of stay on SU",IF(AND(AF400&lt;90,M400="Not achieved",P400="Achieved"),"Not achieved as not direct to SU within 4h and less than 90% of stay on SU",IF(AND(AF400&lt;90,M400="Achieved",P400="Not achieved"),"Not achieved as not seen by a consultant within 14h and less than 90% of stay on SU",IF(AND(AF400&gt;=90,M400="Not achieved",P400="Not achieved"),"Not achieved as not direct to SU within 4h and not seen by a consultant within 14h",IF(AND(AF400&gt;=90,M400="Achieved",P400="Not achieved"),"Not achieved as not seen by a consultant within 14h",IF(AF400&lt;90,"Not achieved as less than 90% of stay on SU","Not achieved as not direct to SU within 4h"))))))))))))))</f>
        <v/>
      </c>
    </row>
    <row r="401" spans="1:33" ht="15" customHeight="1" x14ac:dyDescent="0.25">
      <c r="A401" s="89" t="str">
        <f>IF('Paste Data Here - Export'!A401="","",'Paste Data Here - Export'!A401)</f>
        <v/>
      </c>
      <c r="B401" s="90" t="str">
        <f>IF('Paste Data Here - Export'!B401="","",'Paste Data Here - Export'!B401)</f>
        <v/>
      </c>
      <c r="C401" s="91" t="str">
        <f>IF('Paste Data Here - Export'!AR401="Y",'Paste Data Here - Export'!AS401,IF('Paste Data Here - Export'!C401="","",'Paste Data Here - Export'!BA401))</f>
        <v/>
      </c>
      <c r="D401" s="103" t="str">
        <f>IF(B401="","",IF('Paste Data Here - Export'!A401 ='Paste Data Here - Export'!B401, "Yes", "No"))</f>
        <v/>
      </c>
      <c r="E401" s="103" t="str">
        <f>IF(A401="","",IF(AND('Paste Data Here - Export'!P401="",'Paste Data Here - Export'!Q401&lt;&gt;""),"Yes","No"))</f>
        <v/>
      </c>
      <c r="F401" s="104" t="str">
        <f>IF('Paste Data Here - Export'!A401='Paste Data Here - Export'!B401,C401,IF(W401="No","",IF(E401="Yes","6 Month Transfer",'Paste Data Here - Export'!HP401)))</f>
        <v/>
      </c>
      <c r="G401" s="92" t="str">
        <f>IF(B401="","",IF(OR('Paste Data Here - Export'!KB401="Y",'Paste Data Here - Export'!GE401="Y"),"Yes","No"))</f>
        <v/>
      </c>
      <c r="H401" s="93" t="str">
        <f t="shared" si="69"/>
        <v/>
      </c>
      <c r="I401" s="93" t="str">
        <f t="shared" si="70"/>
        <v/>
      </c>
      <c r="J401" s="93" t="str">
        <f t="shared" si="71"/>
        <v/>
      </c>
      <c r="K401" s="125" t="str">
        <f>IF(OR(C401="",'Paste Data Here - Export'!BD401=""),"",1440*('Paste Data Here - Export'!BD401-C401))</f>
        <v/>
      </c>
      <c r="L401" s="93" t="str">
        <f t="shared" si="72"/>
        <v/>
      </c>
      <c r="M401" s="93" t="str">
        <f>IF(AND(L401="Yes",'Paste Data Here - Export'!BC401="SU",'Paste Data Here - Export'!EJ401&lt;&gt;"Y"),"Achieved",IF('Paste Data Here - Export'!EJ401="Y","Not applicable",(IF(AND('Patient level info'!L401="No",'Paste Data Here - Export'!BC401="SU"),"Not achieved",IF('Paste Data Here - Export'!BC401="ICH","Not applicable",IF(OR('Paste Data Here - Export'!BC401="O",'Paste Data Here - Export'!BC401="MAC"),"Not achieved",""))))))</f>
        <v/>
      </c>
      <c r="N401" s="142" t="str">
        <f>IF(B401="","",IF(OR('Paste Data Here - Export'!GN401="PERS",'Paste Data Here - Export'!GN401="TELEM"),'Paste Data Here - Export'!GK401,IF('Paste Data Here - Export'!GO401="","Not seen in person",'Paste Data Here - Export'!GO401)))</f>
        <v/>
      </c>
      <c r="O401" s="125" t="str">
        <f t="shared" si="73"/>
        <v/>
      </c>
      <c r="P401" s="126" t="str">
        <f t="shared" si="74"/>
        <v/>
      </c>
      <c r="Q401" s="95" t="str">
        <f>IF('Paste Data Here - Export'!CR401=TRUE, "Not imaged",IF('Paste Data Here - Export'!AR401="Y","Inpatient stroke",IF('Paste Data Here - Export'!BA401="","",IF('Paste Data Here - Export'!CR401="TRUE","",1440*('Paste Data Here - Export'!CP401-'Paste Data Here - Export'!BA401)))))</f>
        <v/>
      </c>
      <c r="R401" s="95" t="str">
        <f>IF('Paste Data Here - Export'!CR401=TRUE,"Not imaged",IF(OR(C401="",'Paste Data Here - Export'!CP401=""),"",1440*('Paste Data Here - Export'!CP401-C401)))</f>
        <v/>
      </c>
      <c r="S401" s="93" t="str">
        <f>IF(R401&lt;60.5,"Yes",IF('Paste Data Here - Export'!C401="","","No"))</f>
        <v/>
      </c>
      <c r="T401" s="93" t="str">
        <f t="shared" si="66"/>
        <v/>
      </c>
      <c r="U401" s="94" t="str">
        <f>IF(OR(C401="",'Paste Data Here - Export'!DF401=""),"",1440*('Paste Data Here - Export'!DF401-C401))</f>
        <v/>
      </c>
      <c r="V401" s="96" t="str">
        <f t="shared" si="75"/>
        <v/>
      </c>
      <c r="W401" s="97" t="str">
        <f>IF(B401="","",IF('Paste Data Here - Export'!KI401=TRUE,"Yes",IF('Paste Data Here - Export'!L401="","No","Yes")))</f>
        <v/>
      </c>
      <c r="X401" s="98" t="str">
        <f>IF(E401="Yes","6 Month Transfer",IF(AND(W401="Yes",'Paste Data Here - Export'!KM401="D"),"No",IF('Patient level info'!W401="Yes","Yes","")))</f>
        <v/>
      </c>
      <c r="Y401" s="91" t="str">
        <f t="shared" si="67"/>
        <v/>
      </c>
      <c r="Z401" s="99" t="str">
        <f>IF('Paste Data Here - Export'!KQ401="","",IF('Paste Data Here - Export'!KO401="","",'Paste Data Here - Export'!KN401-'Paste Data Here - Export'!KQ401))</f>
        <v/>
      </c>
      <c r="AA401" s="91" t="str">
        <f>IF(AND(W401="Yes",'Paste Data Here - Export'!KM401="D",'Paste Data Here - Export'!KO401="Y"),'Paste Data Here - Export'!KN401+'Patient level info'!AA$3,IF(AND(W401="Yes",'Paste Data Here - Export'!KM401="D",Z401&lt;0),'Paste Data Here - Export'!KQ401,IF(AND(W401="Yes",'Paste Data Here - Export'!KM401="D"),'Paste Data Here - Export'!KN401,IF(X401="Yes",'Paste Data Here - Export'!KS401,""))))</f>
        <v/>
      </c>
      <c r="AB401" s="100" t="str">
        <f>IF(W401="No","",IF('Paste Data Here - Export'!HS401="","",IF('Paste Data Here - Export'!KO401="Y",'Patient level info'!AA401-'Paste Data Here - Export'!HS401,'Paste Data Here - Export'!KQ401-'Paste Data Here - Export'!HS401)))</f>
        <v/>
      </c>
      <c r="AC401" s="100" t="str">
        <f>IF(E401="Yes","",IF(BPT!C401="Record transferred to this team",AA401-C401-(1/6),""))</f>
        <v/>
      </c>
      <c r="AD401" s="100" t="str">
        <f t="shared" si="68"/>
        <v/>
      </c>
      <c r="AE401" s="100" t="str">
        <f t="shared" si="76"/>
        <v/>
      </c>
      <c r="AF401" s="101" t="str">
        <f>IF(AE401="","",IF(Y401="Died same day","Died same day as arrival",IF(AB401="","Did not stay on SU",IF('Paste Data Here - Export'!HR401="ICH","ICU/CCU/HDU",IF(AB401&gt;AE401,100,100*AB401/AE401)))))</f>
        <v/>
      </c>
      <c r="AG401" s="82" t="str">
        <f>IF(E401="Yes","6 Month Transfer",IF(W401="No","Not locked to discharge/transfer",IF(AF401="Did not stay on SU","Not achieved as did not stay on SU",IF('Patient level info'!A401="","",IF(AND(A401=B401,M401="Achieved",P401="Achieved",AF401&gt;=90,AF401&lt;&gt;"Died same day as arrival"),"Achieved",IF(AND(A401&lt;&gt;B401,AF401&gt;=90,M401="Achieved",P401="Achieved"),"Not directly admitted by this team, but achieved criteria at previous team, and achieved 90% of stay on SU whilst at this team",IF(AF401="ICU/CCU/HDU","Admitted to ICU/CCU/HDU",IF(AF401="Died same day as arrival",AF401,IF(AND(AF401&lt;90,M401="Not achieved",P401="Not achieved"),"Not achieved as not direct to SU within 4h, not seen by a consultant within 14h, and less than 90% of stay on SU",IF(AND(AF401&lt;90,M401="Not achieved",P401="Achieved"),"Not achieved as not direct to SU within 4h and less than 90% of stay on SU",IF(AND(AF401&lt;90,M401="Achieved",P401="Not achieved"),"Not achieved as not seen by a consultant within 14h and less than 90% of stay on SU",IF(AND(AF401&gt;=90,M401="Not achieved",P401="Not achieved"),"Not achieved as not direct to SU within 4h and not seen by a consultant within 14h",IF(AND(AF401&gt;=90,M401="Achieved",P401="Not achieved"),"Not achieved as not seen by a consultant within 14h",IF(AF401&lt;90,"Not achieved as less than 90% of stay on SU","Not achieved as not direct to SU within 4h"))))))))))))))</f>
        <v/>
      </c>
    </row>
    <row r="402" spans="1:33" ht="15" customHeight="1" x14ac:dyDescent="0.25">
      <c r="A402" s="89" t="str">
        <f>IF('Paste Data Here - Export'!A402="","",'Paste Data Here - Export'!A402)</f>
        <v/>
      </c>
      <c r="B402" s="90" t="str">
        <f>IF('Paste Data Here - Export'!B402="","",'Paste Data Here - Export'!B402)</f>
        <v/>
      </c>
      <c r="C402" s="91" t="str">
        <f>IF('Paste Data Here - Export'!AR402="Y",'Paste Data Here - Export'!AS402,IF('Paste Data Here - Export'!C402="","",'Paste Data Here - Export'!BA402))</f>
        <v/>
      </c>
      <c r="D402" s="103" t="str">
        <f>IF(B402="","",IF('Paste Data Here - Export'!A402 ='Paste Data Here - Export'!B402, "Yes", "No"))</f>
        <v/>
      </c>
      <c r="E402" s="103" t="str">
        <f>IF(A402="","",IF(AND('Paste Data Here - Export'!P402="",'Paste Data Here - Export'!Q402&lt;&gt;""),"Yes","No"))</f>
        <v/>
      </c>
      <c r="F402" s="104" t="str">
        <f>IF('Paste Data Here - Export'!A402='Paste Data Here - Export'!B402,C402,IF(W402="No","",IF(E402="Yes","6 Month Transfer",'Paste Data Here - Export'!HP402)))</f>
        <v/>
      </c>
      <c r="G402" s="92" t="str">
        <f>IF(B402="","",IF(OR('Paste Data Here - Export'!KB402="Y",'Paste Data Here - Export'!GE402="Y"),"Yes","No"))</f>
        <v/>
      </c>
      <c r="H402" s="93" t="str">
        <f t="shared" si="69"/>
        <v/>
      </c>
      <c r="I402" s="93" t="str">
        <f t="shared" si="70"/>
        <v/>
      </c>
      <c r="J402" s="93" t="str">
        <f t="shared" si="71"/>
        <v/>
      </c>
      <c r="K402" s="125" t="str">
        <f>IF(OR(C402="",'Paste Data Here - Export'!BD402=""),"",1440*('Paste Data Here - Export'!BD402-C402))</f>
        <v/>
      </c>
      <c r="L402" s="93" t="str">
        <f t="shared" si="72"/>
        <v/>
      </c>
      <c r="M402" s="93" t="str">
        <f>IF(AND(L402="Yes",'Paste Data Here - Export'!BC402="SU",'Paste Data Here - Export'!EJ402&lt;&gt;"Y"),"Achieved",IF('Paste Data Here - Export'!EJ402="Y","Not applicable",(IF(AND('Patient level info'!L402="No",'Paste Data Here - Export'!BC402="SU"),"Not achieved",IF('Paste Data Here - Export'!BC402="ICH","Not applicable",IF(OR('Paste Data Here - Export'!BC402="O",'Paste Data Here - Export'!BC402="MAC"),"Not achieved",""))))))</f>
        <v/>
      </c>
      <c r="N402" s="142" t="str">
        <f>IF(B402="","",IF(OR('Paste Data Here - Export'!GN402="PERS",'Paste Data Here - Export'!GN402="TELEM"),'Paste Data Here - Export'!GK402,IF('Paste Data Here - Export'!GO402="","Not seen in person",'Paste Data Here - Export'!GO402)))</f>
        <v/>
      </c>
      <c r="O402" s="125" t="str">
        <f t="shared" si="73"/>
        <v/>
      </c>
      <c r="P402" s="126" t="str">
        <f t="shared" si="74"/>
        <v/>
      </c>
      <c r="Q402" s="95" t="str">
        <f>IF('Paste Data Here - Export'!CR402=TRUE, "Not imaged",IF('Paste Data Here - Export'!AR402="Y","Inpatient stroke",IF('Paste Data Here - Export'!BA402="","",IF('Paste Data Here - Export'!CR402="TRUE","",1440*('Paste Data Here - Export'!CP402-'Paste Data Here - Export'!BA402)))))</f>
        <v/>
      </c>
      <c r="R402" s="95" t="str">
        <f>IF('Paste Data Here - Export'!CR402=TRUE,"Not imaged",IF(OR(C402="",'Paste Data Here - Export'!CP402=""),"",1440*('Paste Data Here - Export'!CP402-C402)))</f>
        <v/>
      </c>
      <c r="S402" s="93" t="str">
        <f>IF(R402&lt;60.5,"Yes",IF('Paste Data Here - Export'!C402="","","No"))</f>
        <v/>
      </c>
      <c r="T402" s="93" t="str">
        <f t="shared" si="66"/>
        <v/>
      </c>
      <c r="U402" s="94" t="str">
        <f>IF(OR(C402="",'Paste Data Here - Export'!DF402=""),"",1440*('Paste Data Here - Export'!DF402-C402))</f>
        <v/>
      </c>
      <c r="V402" s="96" t="str">
        <f t="shared" si="75"/>
        <v/>
      </c>
      <c r="W402" s="97" t="str">
        <f>IF(B402="","",IF('Paste Data Here - Export'!KI402=TRUE,"Yes",IF('Paste Data Here - Export'!L402="","No","Yes")))</f>
        <v/>
      </c>
      <c r="X402" s="98" t="str">
        <f>IF(E402="Yes","6 Month Transfer",IF(AND(W402="Yes",'Paste Data Here - Export'!KM402="D"),"No",IF('Patient level info'!W402="Yes","Yes","")))</f>
        <v/>
      </c>
      <c r="Y402" s="91" t="str">
        <f t="shared" si="67"/>
        <v/>
      </c>
      <c r="Z402" s="99" t="str">
        <f>IF('Paste Data Here - Export'!KQ402="","",IF('Paste Data Here - Export'!KO402="","",'Paste Data Here - Export'!KN402-'Paste Data Here - Export'!KQ402))</f>
        <v/>
      </c>
      <c r="AA402" s="91" t="str">
        <f>IF(AND(W402="Yes",'Paste Data Here - Export'!KM402="D",'Paste Data Here - Export'!KO402="Y"),'Paste Data Here - Export'!KN402+'Patient level info'!AA$3,IF(AND(W402="Yes",'Paste Data Here - Export'!KM402="D",Z402&lt;0),'Paste Data Here - Export'!KQ402,IF(AND(W402="Yes",'Paste Data Here - Export'!KM402="D"),'Paste Data Here - Export'!KN402,IF(X402="Yes",'Paste Data Here - Export'!KS402,""))))</f>
        <v/>
      </c>
      <c r="AB402" s="100" t="str">
        <f>IF(W402="No","",IF('Paste Data Here - Export'!HS402="","",IF('Paste Data Here - Export'!KO402="Y",'Patient level info'!AA402-'Paste Data Here - Export'!HS402,'Paste Data Here - Export'!KQ402-'Paste Data Here - Export'!HS402)))</f>
        <v/>
      </c>
      <c r="AC402" s="100" t="str">
        <f>IF(E402="Yes","",IF(BPT!C402="Record transferred to this team",AA402-C402-(1/6),""))</f>
        <v/>
      </c>
      <c r="AD402" s="100" t="str">
        <f t="shared" si="68"/>
        <v/>
      </c>
      <c r="AE402" s="100" t="str">
        <f t="shared" si="76"/>
        <v/>
      </c>
      <c r="AF402" s="101" t="str">
        <f>IF(AE402="","",IF(Y402="Died same day","Died same day as arrival",IF(AB402="","Did not stay on SU",IF('Paste Data Here - Export'!HR402="ICH","ICU/CCU/HDU",IF(AB402&gt;AE402,100,100*AB402/AE402)))))</f>
        <v/>
      </c>
      <c r="AG402" s="82" t="str">
        <f>IF(E402="Yes","6 Month Transfer",IF(W402="No","Not locked to discharge/transfer",IF(AF402="Did not stay on SU","Not achieved as did not stay on SU",IF('Patient level info'!A402="","",IF(AND(A402=B402,M402="Achieved",P402="Achieved",AF402&gt;=90,AF402&lt;&gt;"Died same day as arrival"),"Achieved",IF(AND(A402&lt;&gt;B402,AF402&gt;=90,M402="Achieved",P402="Achieved"),"Not directly admitted by this team, but achieved criteria at previous team, and achieved 90% of stay on SU whilst at this team",IF(AF402="ICU/CCU/HDU","Admitted to ICU/CCU/HDU",IF(AF402="Died same day as arrival",AF402,IF(AND(AF402&lt;90,M402="Not achieved",P402="Not achieved"),"Not achieved as not direct to SU within 4h, not seen by a consultant within 14h, and less than 90% of stay on SU",IF(AND(AF402&lt;90,M402="Not achieved",P402="Achieved"),"Not achieved as not direct to SU within 4h and less than 90% of stay on SU",IF(AND(AF402&lt;90,M402="Achieved",P402="Not achieved"),"Not achieved as not seen by a consultant within 14h and less than 90% of stay on SU",IF(AND(AF402&gt;=90,M402="Not achieved",P402="Not achieved"),"Not achieved as not direct to SU within 4h and not seen by a consultant within 14h",IF(AND(AF402&gt;=90,M402="Achieved",P402="Not achieved"),"Not achieved as not seen by a consultant within 14h",IF(AF402&lt;90,"Not achieved as less than 90% of stay on SU","Not achieved as not direct to SU within 4h"))))))))))))))</f>
        <v/>
      </c>
    </row>
    <row r="403" spans="1:33" ht="15" customHeight="1" x14ac:dyDescent="0.25">
      <c r="A403" s="89" t="str">
        <f>IF('Paste Data Here - Export'!A403="","",'Paste Data Here - Export'!A403)</f>
        <v/>
      </c>
      <c r="B403" s="90" t="str">
        <f>IF('Paste Data Here - Export'!B403="","",'Paste Data Here - Export'!B403)</f>
        <v/>
      </c>
      <c r="C403" s="91" t="str">
        <f>IF('Paste Data Here - Export'!AR403="Y",'Paste Data Here - Export'!AS403,IF('Paste Data Here - Export'!C403="","",'Paste Data Here - Export'!BA403))</f>
        <v/>
      </c>
      <c r="D403" s="103" t="str">
        <f>IF(B403="","",IF('Paste Data Here - Export'!A403 ='Paste Data Here - Export'!B403, "Yes", "No"))</f>
        <v/>
      </c>
      <c r="E403" s="103" t="str">
        <f>IF(A403="","",IF(AND('Paste Data Here - Export'!P403="",'Paste Data Here - Export'!Q403&lt;&gt;""),"Yes","No"))</f>
        <v/>
      </c>
      <c r="F403" s="104" t="str">
        <f>IF('Paste Data Here - Export'!A403='Paste Data Here - Export'!B403,C403,IF(W403="No","",IF(E403="Yes","6 Month Transfer",'Paste Data Here - Export'!HP403)))</f>
        <v/>
      </c>
      <c r="G403" s="92" t="str">
        <f>IF(B403="","",IF(OR('Paste Data Here - Export'!KB403="Y",'Paste Data Here - Export'!GE403="Y"),"Yes","No"))</f>
        <v/>
      </c>
      <c r="H403" s="93" t="str">
        <f t="shared" si="69"/>
        <v/>
      </c>
      <c r="I403" s="93" t="str">
        <f t="shared" si="70"/>
        <v/>
      </c>
      <c r="J403" s="93" t="str">
        <f t="shared" si="71"/>
        <v/>
      </c>
      <c r="K403" s="125" t="str">
        <f>IF(OR(C403="",'Paste Data Here - Export'!BD403=""),"",1440*('Paste Data Here - Export'!BD403-C403))</f>
        <v/>
      </c>
      <c r="L403" s="93" t="str">
        <f t="shared" si="72"/>
        <v/>
      </c>
      <c r="M403" s="93" t="str">
        <f>IF(AND(L403="Yes",'Paste Data Here - Export'!BC403="SU",'Paste Data Here - Export'!EJ403&lt;&gt;"Y"),"Achieved",IF('Paste Data Here - Export'!EJ403="Y","Not applicable",(IF(AND('Patient level info'!L403="No",'Paste Data Here - Export'!BC403="SU"),"Not achieved",IF('Paste Data Here - Export'!BC403="ICH","Not applicable",IF(OR('Paste Data Here - Export'!BC403="O",'Paste Data Here - Export'!BC403="MAC"),"Not achieved",""))))))</f>
        <v/>
      </c>
      <c r="N403" s="142" t="str">
        <f>IF(B403="","",IF(OR('Paste Data Here - Export'!GN403="PERS",'Paste Data Here - Export'!GN403="TELEM"),'Paste Data Here - Export'!GK403,IF('Paste Data Here - Export'!GO403="","Not seen in person",'Paste Data Here - Export'!GO403)))</f>
        <v/>
      </c>
      <c r="O403" s="125" t="str">
        <f t="shared" si="73"/>
        <v/>
      </c>
      <c r="P403" s="126" t="str">
        <f t="shared" si="74"/>
        <v/>
      </c>
      <c r="Q403" s="95" t="str">
        <f>IF('Paste Data Here - Export'!CR403=TRUE, "Not imaged",IF('Paste Data Here - Export'!AR403="Y","Inpatient stroke",IF('Paste Data Here - Export'!BA403="","",IF('Paste Data Here - Export'!CR403="TRUE","",1440*('Paste Data Here - Export'!CP403-'Paste Data Here - Export'!BA403)))))</f>
        <v/>
      </c>
      <c r="R403" s="95" t="str">
        <f>IF('Paste Data Here - Export'!CR403=TRUE,"Not imaged",IF(OR(C403="",'Paste Data Here - Export'!CP403=""),"",1440*('Paste Data Here - Export'!CP403-C403)))</f>
        <v/>
      </c>
      <c r="S403" s="93" t="str">
        <f>IF(R403&lt;60.5,"Yes",IF('Paste Data Here - Export'!C403="","","No"))</f>
        <v/>
      </c>
      <c r="T403" s="93" t="str">
        <f t="shared" si="66"/>
        <v/>
      </c>
      <c r="U403" s="94" t="str">
        <f>IF(OR(C403="",'Paste Data Here - Export'!DF403=""),"",1440*('Paste Data Here - Export'!DF403-C403))</f>
        <v/>
      </c>
      <c r="V403" s="96" t="str">
        <f t="shared" si="75"/>
        <v/>
      </c>
      <c r="W403" s="97" t="str">
        <f>IF(B403="","",IF('Paste Data Here - Export'!KI403=TRUE,"Yes",IF('Paste Data Here - Export'!L403="","No","Yes")))</f>
        <v/>
      </c>
      <c r="X403" s="98" t="str">
        <f>IF(E403="Yes","6 Month Transfer",IF(AND(W403="Yes",'Paste Data Here - Export'!KM403="D"),"No",IF('Patient level info'!W403="Yes","Yes","")))</f>
        <v/>
      </c>
      <c r="Y403" s="91" t="str">
        <f t="shared" si="67"/>
        <v/>
      </c>
      <c r="Z403" s="99" t="str">
        <f>IF('Paste Data Here - Export'!KQ403="","",IF('Paste Data Here - Export'!KO403="","",'Paste Data Here - Export'!KN403-'Paste Data Here - Export'!KQ403))</f>
        <v/>
      </c>
      <c r="AA403" s="91" t="str">
        <f>IF(AND(W403="Yes",'Paste Data Here - Export'!KM403="D",'Paste Data Here - Export'!KO403="Y"),'Paste Data Here - Export'!KN403+'Patient level info'!AA$3,IF(AND(W403="Yes",'Paste Data Here - Export'!KM403="D",Z403&lt;0),'Paste Data Here - Export'!KQ403,IF(AND(W403="Yes",'Paste Data Here - Export'!KM403="D"),'Paste Data Here - Export'!KN403,IF(X403="Yes",'Paste Data Here - Export'!KS403,""))))</f>
        <v/>
      </c>
      <c r="AB403" s="100" t="str">
        <f>IF(W403="No","",IF('Paste Data Here - Export'!HS403="","",IF('Paste Data Here - Export'!KO403="Y",'Patient level info'!AA403-'Paste Data Here - Export'!HS403,'Paste Data Here - Export'!KQ403-'Paste Data Here - Export'!HS403)))</f>
        <v/>
      </c>
      <c r="AC403" s="100" t="str">
        <f>IF(E403="Yes","",IF(BPT!C403="Record transferred to this team",AA403-C403-(1/6),""))</f>
        <v/>
      </c>
      <c r="AD403" s="100" t="str">
        <f t="shared" si="68"/>
        <v/>
      </c>
      <c r="AE403" s="100" t="str">
        <f t="shared" si="76"/>
        <v/>
      </c>
      <c r="AF403" s="101" t="str">
        <f>IF(AE403="","",IF(Y403="Died same day","Died same day as arrival",IF(AB403="","Did not stay on SU",IF('Paste Data Here - Export'!HR403="ICH","ICU/CCU/HDU",IF(AB403&gt;AE403,100,100*AB403/AE403)))))</f>
        <v/>
      </c>
      <c r="AG403" s="82" t="str">
        <f>IF(E403="Yes","6 Month Transfer",IF(W403="No","Not locked to discharge/transfer",IF(AF403="Did not stay on SU","Not achieved as did not stay on SU",IF('Patient level info'!A403="","",IF(AND(A403=B403,M403="Achieved",P403="Achieved",AF403&gt;=90,AF403&lt;&gt;"Died same day as arrival"),"Achieved",IF(AND(A403&lt;&gt;B403,AF403&gt;=90,M403="Achieved",P403="Achieved"),"Not directly admitted by this team, but achieved criteria at previous team, and achieved 90% of stay on SU whilst at this team",IF(AF403="ICU/CCU/HDU","Admitted to ICU/CCU/HDU",IF(AF403="Died same day as arrival",AF403,IF(AND(AF403&lt;90,M403="Not achieved",P403="Not achieved"),"Not achieved as not direct to SU within 4h, not seen by a consultant within 14h, and less than 90% of stay on SU",IF(AND(AF403&lt;90,M403="Not achieved",P403="Achieved"),"Not achieved as not direct to SU within 4h and less than 90% of stay on SU",IF(AND(AF403&lt;90,M403="Achieved",P403="Not achieved"),"Not achieved as not seen by a consultant within 14h and less than 90% of stay on SU",IF(AND(AF403&gt;=90,M403="Not achieved",P403="Not achieved"),"Not achieved as not direct to SU within 4h and not seen by a consultant within 14h",IF(AND(AF403&gt;=90,M403="Achieved",P403="Not achieved"),"Not achieved as not seen by a consultant within 14h",IF(AF403&lt;90,"Not achieved as less than 90% of stay on SU","Not achieved as not direct to SU within 4h"))))))))))))))</f>
        <v/>
      </c>
    </row>
    <row r="404" spans="1:33" ht="15" customHeight="1" x14ac:dyDescent="0.25">
      <c r="A404" s="89" t="str">
        <f>IF('Paste Data Here - Export'!A404="","",'Paste Data Here - Export'!A404)</f>
        <v/>
      </c>
      <c r="B404" s="90" t="str">
        <f>IF('Paste Data Here - Export'!B404="","",'Paste Data Here - Export'!B404)</f>
        <v/>
      </c>
      <c r="C404" s="91" t="str">
        <f>IF('Paste Data Here - Export'!AR404="Y",'Paste Data Here - Export'!AS404,IF('Paste Data Here - Export'!C404="","",'Paste Data Here - Export'!BA404))</f>
        <v/>
      </c>
      <c r="D404" s="103" t="str">
        <f>IF(B404="","",IF('Paste Data Here - Export'!A404 ='Paste Data Here - Export'!B404, "Yes", "No"))</f>
        <v/>
      </c>
      <c r="E404" s="103" t="str">
        <f>IF(A404="","",IF(AND('Paste Data Here - Export'!P404="",'Paste Data Here - Export'!Q404&lt;&gt;""),"Yes","No"))</f>
        <v/>
      </c>
      <c r="F404" s="104" t="str">
        <f>IF('Paste Data Here - Export'!A404='Paste Data Here - Export'!B404,C404,IF(W404="No","",IF(E404="Yes","6 Month Transfer",'Paste Data Here - Export'!HP404)))</f>
        <v/>
      </c>
      <c r="G404" s="92" t="str">
        <f>IF(B404="","",IF(OR('Paste Data Here - Export'!KB404="Y",'Paste Data Here - Export'!GE404="Y"),"Yes","No"))</f>
        <v/>
      </c>
      <c r="H404" s="93" t="str">
        <f t="shared" si="69"/>
        <v/>
      </c>
      <c r="I404" s="93" t="str">
        <f t="shared" si="70"/>
        <v/>
      </c>
      <c r="J404" s="93" t="str">
        <f t="shared" si="71"/>
        <v/>
      </c>
      <c r="K404" s="125" t="str">
        <f>IF(OR(C404="",'Paste Data Here - Export'!BD404=""),"",1440*('Paste Data Here - Export'!BD404-C404))</f>
        <v/>
      </c>
      <c r="L404" s="93" t="str">
        <f t="shared" si="72"/>
        <v/>
      </c>
      <c r="M404" s="93" t="str">
        <f>IF(AND(L404="Yes",'Paste Data Here - Export'!BC404="SU",'Paste Data Here - Export'!EJ404&lt;&gt;"Y"),"Achieved",IF('Paste Data Here - Export'!EJ404="Y","Not applicable",(IF(AND('Patient level info'!L404="No",'Paste Data Here - Export'!BC404="SU"),"Not achieved",IF('Paste Data Here - Export'!BC404="ICH","Not applicable",IF(OR('Paste Data Here - Export'!BC404="O",'Paste Data Here - Export'!BC404="MAC"),"Not achieved",""))))))</f>
        <v/>
      </c>
      <c r="N404" s="142" t="str">
        <f>IF(B404="","",IF(OR('Paste Data Here - Export'!GN404="PERS",'Paste Data Here - Export'!GN404="TELEM"),'Paste Data Here - Export'!GK404,IF('Paste Data Here - Export'!GO404="","Not seen in person",'Paste Data Here - Export'!GO404)))</f>
        <v/>
      </c>
      <c r="O404" s="125" t="str">
        <f t="shared" si="73"/>
        <v/>
      </c>
      <c r="P404" s="126" t="str">
        <f t="shared" si="74"/>
        <v/>
      </c>
      <c r="Q404" s="95" t="str">
        <f>IF('Paste Data Here - Export'!CR404=TRUE, "Not imaged",IF('Paste Data Here - Export'!AR404="Y","Inpatient stroke",IF('Paste Data Here - Export'!BA404="","",IF('Paste Data Here - Export'!CR404="TRUE","",1440*('Paste Data Here - Export'!CP404-'Paste Data Here - Export'!BA404)))))</f>
        <v/>
      </c>
      <c r="R404" s="95" t="str">
        <f>IF('Paste Data Here - Export'!CR404=TRUE,"Not imaged",IF(OR(C404="",'Paste Data Here - Export'!CP404=""),"",1440*('Paste Data Here - Export'!CP404-C404)))</f>
        <v/>
      </c>
      <c r="S404" s="93" t="str">
        <f>IF(R404&lt;60.5,"Yes",IF('Paste Data Here - Export'!C404="","","No"))</f>
        <v/>
      </c>
      <c r="T404" s="93" t="str">
        <f t="shared" si="66"/>
        <v/>
      </c>
      <c r="U404" s="94" t="str">
        <f>IF(OR(C404="",'Paste Data Here - Export'!DF404=""),"",1440*('Paste Data Here - Export'!DF404-C404))</f>
        <v/>
      </c>
      <c r="V404" s="96" t="str">
        <f t="shared" si="75"/>
        <v/>
      </c>
      <c r="W404" s="97" t="str">
        <f>IF(B404="","",IF('Paste Data Here - Export'!KI404=TRUE,"Yes",IF('Paste Data Here - Export'!L404="","No","Yes")))</f>
        <v/>
      </c>
      <c r="X404" s="98" t="str">
        <f>IF(E404="Yes","6 Month Transfer",IF(AND(W404="Yes",'Paste Data Here - Export'!KM404="D"),"No",IF('Patient level info'!W404="Yes","Yes","")))</f>
        <v/>
      </c>
      <c r="Y404" s="91" t="str">
        <f t="shared" si="67"/>
        <v/>
      </c>
      <c r="Z404" s="99" t="str">
        <f>IF('Paste Data Here - Export'!KQ404="","",IF('Paste Data Here - Export'!KO404="","",'Paste Data Here - Export'!KN404-'Paste Data Here - Export'!KQ404))</f>
        <v/>
      </c>
      <c r="AA404" s="91" t="str">
        <f>IF(AND(W404="Yes",'Paste Data Here - Export'!KM404="D",'Paste Data Here - Export'!KO404="Y"),'Paste Data Here - Export'!KN404+'Patient level info'!AA$3,IF(AND(W404="Yes",'Paste Data Here - Export'!KM404="D",Z404&lt;0),'Paste Data Here - Export'!KQ404,IF(AND(W404="Yes",'Paste Data Here - Export'!KM404="D"),'Paste Data Here - Export'!KN404,IF(X404="Yes",'Paste Data Here - Export'!KS404,""))))</f>
        <v/>
      </c>
      <c r="AB404" s="100" t="str">
        <f>IF(W404="No","",IF('Paste Data Here - Export'!HS404="","",IF('Paste Data Here - Export'!KO404="Y",'Patient level info'!AA404-'Paste Data Here - Export'!HS404,'Paste Data Here - Export'!KQ404-'Paste Data Here - Export'!HS404)))</f>
        <v/>
      </c>
      <c r="AC404" s="100" t="str">
        <f>IF(E404="Yes","",IF(BPT!C404="Record transferred to this team",AA404-C404-(1/6),""))</f>
        <v/>
      </c>
      <c r="AD404" s="100" t="str">
        <f t="shared" si="68"/>
        <v/>
      </c>
      <c r="AE404" s="100" t="str">
        <f t="shared" si="76"/>
        <v/>
      </c>
      <c r="AF404" s="101" t="str">
        <f>IF(AE404="","",IF(Y404="Died same day","Died same day as arrival",IF(AB404="","Did not stay on SU",IF('Paste Data Here - Export'!HR404="ICH","ICU/CCU/HDU",IF(AB404&gt;AE404,100,100*AB404/AE404)))))</f>
        <v/>
      </c>
      <c r="AG404" s="82" t="str">
        <f>IF(E404="Yes","6 Month Transfer",IF(W404="No","Not locked to discharge/transfer",IF(AF404="Did not stay on SU","Not achieved as did not stay on SU",IF('Patient level info'!A404="","",IF(AND(A404=B404,M404="Achieved",P404="Achieved",AF404&gt;=90,AF404&lt;&gt;"Died same day as arrival"),"Achieved",IF(AND(A404&lt;&gt;B404,AF404&gt;=90,M404="Achieved",P404="Achieved"),"Not directly admitted by this team, but achieved criteria at previous team, and achieved 90% of stay on SU whilst at this team",IF(AF404="ICU/CCU/HDU","Admitted to ICU/CCU/HDU",IF(AF404="Died same day as arrival",AF404,IF(AND(AF404&lt;90,M404="Not achieved",P404="Not achieved"),"Not achieved as not direct to SU within 4h, not seen by a consultant within 14h, and less than 90% of stay on SU",IF(AND(AF404&lt;90,M404="Not achieved",P404="Achieved"),"Not achieved as not direct to SU within 4h and less than 90% of stay on SU",IF(AND(AF404&lt;90,M404="Achieved",P404="Not achieved"),"Not achieved as not seen by a consultant within 14h and less than 90% of stay on SU",IF(AND(AF404&gt;=90,M404="Not achieved",P404="Not achieved"),"Not achieved as not direct to SU within 4h and not seen by a consultant within 14h",IF(AND(AF404&gt;=90,M404="Achieved",P404="Not achieved"),"Not achieved as not seen by a consultant within 14h",IF(AF404&lt;90,"Not achieved as less than 90% of stay on SU","Not achieved as not direct to SU within 4h"))))))))))))))</f>
        <v/>
      </c>
    </row>
    <row r="405" spans="1:33" ht="15" customHeight="1" x14ac:dyDescent="0.25">
      <c r="A405" s="89" t="str">
        <f>IF('Paste Data Here - Export'!A405="","",'Paste Data Here - Export'!A405)</f>
        <v/>
      </c>
      <c r="B405" s="90" t="str">
        <f>IF('Paste Data Here - Export'!B405="","",'Paste Data Here - Export'!B405)</f>
        <v/>
      </c>
      <c r="C405" s="91" t="str">
        <f>IF('Paste Data Here - Export'!AR405="Y",'Paste Data Here - Export'!AS405,IF('Paste Data Here - Export'!C405="","",'Paste Data Here - Export'!BA405))</f>
        <v/>
      </c>
      <c r="D405" s="103" t="str">
        <f>IF(B405="","",IF('Paste Data Here - Export'!A405 ='Paste Data Here - Export'!B405, "Yes", "No"))</f>
        <v/>
      </c>
      <c r="E405" s="103" t="str">
        <f>IF(A405="","",IF(AND('Paste Data Here - Export'!P405="",'Paste Data Here - Export'!Q405&lt;&gt;""),"Yes","No"))</f>
        <v/>
      </c>
      <c r="F405" s="104" t="str">
        <f>IF('Paste Data Here - Export'!A405='Paste Data Here - Export'!B405,C405,IF(W405="No","",IF(E405="Yes","6 Month Transfer",'Paste Data Here - Export'!HP405)))</f>
        <v/>
      </c>
      <c r="G405" s="92" t="str">
        <f>IF(B405="","",IF(OR('Paste Data Here - Export'!KB405="Y",'Paste Data Here - Export'!GE405="Y"),"Yes","No"))</f>
        <v/>
      </c>
      <c r="H405" s="93" t="str">
        <f t="shared" si="69"/>
        <v/>
      </c>
      <c r="I405" s="93" t="str">
        <f t="shared" si="70"/>
        <v/>
      </c>
      <c r="J405" s="93" t="str">
        <f t="shared" si="71"/>
        <v/>
      </c>
      <c r="K405" s="125" t="str">
        <f>IF(OR(C405="",'Paste Data Here - Export'!BD405=""),"",1440*('Paste Data Here - Export'!BD405-C405))</f>
        <v/>
      </c>
      <c r="L405" s="93" t="str">
        <f t="shared" si="72"/>
        <v/>
      </c>
      <c r="M405" s="93" t="str">
        <f>IF(AND(L405="Yes",'Paste Data Here - Export'!BC405="SU",'Paste Data Here - Export'!EJ405&lt;&gt;"Y"),"Achieved",IF('Paste Data Here - Export'!EJ405="Y","Not applicable",(IF(AND('Patient level info'!L405="No",'Paste Data Here - Export'!BC405="SU"),"Not achieved",IF('Paste Data Here - Export'!BC405="ICH","Not applicable",IF(OR('Paste Data Here - Export'!BC405="O",'Paste Data Here - Export'!BC405="MAC"),"Not achieved",""))))))</f>
        <v/>
      </c>
      <c r="N405" s="142" t="str">
        <f>IF(B405="","",IF(OR('Paste Data Here - Export'!GN405="PERS",'Paste Data Here - Export'!GN405="TELEM"),'Paste Data Here - Export'!GK405,IF('Paste Data Here - Export'!GO405="","Not seen in person",'Paste Data Here - Export'!GO405)))</f>
        <v/>
      </c>
      <c r="O405" s="125" t="str">
        <f t="shared" si="73"/>
        <v/>
      </c>
      <c r="P405" s="126" t="str">
        <f t="shared" si="74"/>
        <v/>
      </c>
      <c r="Q405" s="95" t="str">
        <f>IF('Paste Data Here - Export'!CR405=TRUE, "Not imaged",IF('Paste Data Here - Export'!AR405="Y","Inpatient stroke",IF('Paste Data Here - Export'!BA405="","",IF('Paste Data Here - Export'!CR405="TRUE","",1440*('Paste Data Here - Export'!CP405-'Paste Data Here - Export'!BA405)))))</f>
        <v/>
      </c>
      <c r="R405" s="95" t="str">
        <f>IF('Paste Data Here - Export'!CR405=TRUE,"Not imaged",IF(OR(C405="",'Paste Data Here - Export'!CP405=""),"",1440*('Paste Data Here - Export'!CP405-C405)))</f>
        <v/>
      </c>
      <c r="S405" s="93" t="str">
        <f>IF(R405&lt;60.5,"Yes",IF('Paste Data Here - Export'!C405="","","No"))</f>
        <v/>
      </c>
      <c r="T405" s="93" t="str">
        <f t="shared" si="66"/>
        <v/>
      </c>
      <c r="U405" s="94" t="str">
        <f>IF(OR(C405="",'Paste Data Here - Export'!DF405=""),"",1440*('Paste Data Here - Export'!DF405-C405))</f>
        <v/>
      </c>
      <c r="V405" s="96" t="str">
        <f t="shared" si="75"/>
        <v/>
      </c>
      <c r="W405" s="97" t="str">
        <f>IF(B405="","",IF('Paste Data Here - Export'!KI405=TRUE,"Yes",IF('Paste Data Here - Export'!L405="","No","Yes")))</f>
        <v/>
      </c>
      <c r="X405" s="98" t="str">
        <f>IF(E405="Yes","6 Month Transfer",IF(AND(W405="Yes",'Paste Data Here - Export'!KM405="D"),"No",IF('Patient level info'!W405="Yes","Yes","")))</f>
        <v/>
      </c>
      <c r="Y405" s="91" t="str">
        <f t="shared" si="67"/>
        <v/>
      </c>
      <c r="Z405" s="99" t="str">
        <f>IF('Paste Data Here - Export'!KQ405="","",IF('Paste Data Here - Export'!KO405="","",'Paste Data Here - Export'!KN405-'Paste Data Here - Export'!KQ405))</f>
        <v/>
      </c>
      <c r="AA405" s="91" t="str">
        <f>IF(AND(W405="Yes",'Paste Data Here - Export'!KM405="D",'Paste Data Here - Export'!KO405="Y"),'Paste Data Here - Export'!KN405+'Patient level info'!AA$3,IF(AND(W405="Yes",'Paste Data Here - Export'!KM405="D",Z405&lt;0),'Paste Data Here - Export'!KQ405,IF(AND(W405="Yes",'Paste Data Here - Export'!KM405="D"),'Paste Data Here - Export'!KN405,IF(X405="Yes",'Paste Data Here - Export'!KS405,""))))</f>
        <v/>
      </c>
      <c r="AB405" s="100" t="str">
        <f>IF(W405="No","",IF('Paste Data Here - Export'!HS405="","",IF('Paste Data Here - Export'!KO405="Y",'Patient level info'!AA405-'Paste Data Here - Export'!HS405,'Paste Data Here - Export'!KQ405-'Paste Data Here - Export'!HS405)))</f>
        <v/>
      </c>
      <c r="AC405" s="100" t="str">
        <f>IF(E405="Yes","",IF(BPT!C405="Record transferred to this team",AA405-C405-(1/6),""))</f>
        <v/>
      </c>
      <c r="AD405" s="100" t="str">
        <f t="shared" si="68"/>
        <v/>
      </c>
      <c r="AE405" s="100" t="str">
        <f t="shared" si="76"/>
        <v/>
      </c>
      <c r="AF405" s="101" t="str">
        <f>IF(AE405="","",IF(Y405="Died same day","Died same day as arrival",IF(AB405="","Did not stay on SU",IF('Paste Data Here - Export'!HR405="ICH","ICU/CCU/HDU",IF(AB405&gt;AE405,100,100*AB405/AE405)))))</f>
        <v/>
      </c>
      <c r="AG405" s="82" t="str">
        <f>IF(E405="Yes","6 Month Transfer",IF(W405="No","Not locked to discharge/transfer",IF(AF405="Did not stay on SU","Not achieved as did not stay on SU",IF('Patient level info'!A405="","",IF(AND(A405=B405,M405="Achieved",P405="Achieved",AF405&gt;=90,AF405&lt;&gt;"Died same day as arrival"),"Achieved",IF(AND(A405&lt;&gt;B405,AF405&gt;=90,M405="Achieved",P405="Achieved"),"Not directly admitted by this team, but achieved criteria at previous team, and achieved 90% of stay on SU whilst at this team",IF(AF405="ICU/CCU/HDU","Admitted to ICU/CCU/HDU",IF(AF405="Died same day as arrival",AF405,IF(AND(AF405&lt;90,M405="Not achieved",P405="Not achieved"),"Not achieved as not direct to SU within 4h, not seen by a consultant within 14h, and less than 90% of stay on SU",IF(AND(AF405&lt;90,M405="Not achieved",P405="Achieved"),"Not achieved as not direct to SU within 4h and less than 90% of stay on SU",IF(AND(AF405&lt;90,M405="Achieved",P405="Not achieved"),"Not achieved as not seen by a consultant within 14h and less than 90% of stay on SU",IF(AND(AF405&gt;=90,M405="Not achieved",P405="Not achieved"),"Not achieved as not direct to SU within 4h and not seen by a consultant within 14h",IF(AND(AF405&gt;=90,M405="Achieved",P405="Not achieved"),"Not achieved as not seen by a consultant within 14h",IF(AF405&lt;90,"Not achieved as less than 90% of stay on SU","Not achieved as not direct to SU within 4h"))))))))))))))</f>
        <v/>
      </c>
    </row>
    <row r="406" spans="1:33" ht="15" customHeight="1" x14ac:dyDescent="0.25">
      <c r="A406" s="89" t="str">
        <f>IF('Paste Data Here - Export'!A406="","",'Paste Data Here - Export'!A406)</f>
        <v/>
      </c>
      <c r="B406" s="90" t="str">
        <f>IF('Paste Data Here - Export'!B406="","",'Paste Data Here - Export'!B406)</f>
        <v/>
      </c>
      <c r="C406" s="91" t="str">
        <f>IF('Paste Data Here - Export'!AR406="Y",'Paste Data Here - Export'!AS406,IF('Paste Data Here - Export'!C406="","",'Paste Data Here - Export'!BA406))</f>
        <v/>
      </c>
      <c r="D406" s="103" t="str">
        <f>IF(B406="","",IF('Paste Data Here - Export'!A406 ='Paste Data Here - Export'!B406, "Yes", "No"))</f>
        <v/>
      </c>
      <c r="E406" s="103" t="str">
        <f>IF(A406="","",IF(AND('Paste Data Here - Export'!P406="",'Paste Data Here - Export'!Q406&lt;&gt;""),"Yes","No"))</f>
        <v/>
      </c>
      <c r="F406" s="104" t="str">
        <f>IF('Paste Data Here - Export'!A406='Paste Data Here - Export'!B406,C406,IF(W406="No","",IF(E406="Yes","6 Month Transfer",'Paste Data Here - Export'!HP406)))</f>
        <v/>
      </c>
      <c r="G406" s="92" t="str">
        <f>IF(B406="","",IF(OR('Paste Data Here - Export'!KB406="Y",'Paste Data Here - Export'!GE406="Y"),"Yes","No"))</f>
        <v/>
      </c>
      <c r="H406" s="93" t="str">
        <f t="shared" si="69"/>
        <v/>
      </c>
      <c r="I406" s="93" t="str">
        <f t="shared" si="70"/>
        <v/>
      </c>
      <c r="J406" s="93" t="str">
        <f t="shared" si="71"/>
        <v/>
      </c>
      <c r="K406" s="125" t="str">
        <f>IF(OR(C406="",'Paste Data Here - Export'!BD406=""),"",1440*('Paste Data Here - Export'!BD406-C406))</f>
        <v/>
      </c>
      <c r="L406" s="93" t="str">
        <f t="shared" si="72"/>
        <v/>
      </c>
      <c r="M406" s="93" t="str">
        <f>IF(AND(L406="Yes",'Paste Data Here - Export'!BC406="SU",'Paste Data Here - Export'!EJ406&lt;&gt;"Y"),"Achieved",IF('Paste Data Here - Export'!EJ406="Y","Not applicable",(IF(AND('Patient level info'!L406="No",'Paste Data Here - Export'!BC406="SU"),"Not achieved",IF('Paste Data Here - Export'!BC406="ICH","Not applicable",IF(OR('Paste Data Here - Export'!BC406="O",'Paste Data Here - Export'!BC406="MAC"),"Not achieved",""))))))</f>
        <v/>
      </c>
      <c r="N406" s="142" t="str">
        <f>IF(B406="","",IF(OR('Paste Data Here - Export'!GN406="PERS",'Paste Data Here - Export'!GN406="TELEM"),'Paste Data Here - Export'!GK406,IF('Paste Data Here - Export'!GO406="","Not seen in person",'Paste Data Here - Export'!GO406)))</f>
        <v/>
      </c>
      <c r="O406" s="125" t="str">
        <f t="shared" si="73"/>
        <v/>
      </c>
      <c r="P406" s="126" t="str">
        <f t="shared" si="74"/>
        <v/>
      </c>
      <c r="Q406" s="95" t="str">
        <f>IF('Paste Data Here - Export'!CR406=TRUE, "Not imaged",IF('Paste Data Here - Export'!AR406="Y","Inpatient stroke",IF('Paste Data Here - Export'!BA406="","",IF('Paste Data Here - Export'!CR406="TRUE","",1440*('Paste Data Here - Export'!CP406-'Paste Data Here - Export'!BA406)))))</f>
        <v/>
      </c>
      <c r="R406" s="95" t="str">
        <f>IF('Paste Data Here - Export'!CR406=TRUE,"Not imaged",IF(OR(C406="",'Paste Data Here - Export'!CP406=""),"",1440*('Paste Data Here - Export'!CP406-C406)))</f>
        <v/>
      </c>
      <c r="S406" s="93" t="str">
        <f>IF(R406&lt;60.5,"Yes",IF('Paste Data Here - Export'!C406="","","No"))</f>
        <v/>
      </c>
      <c r="T406" s="93" t="str">
        <f t="shared" si="66"/>
        <v/>
      </c>
      <c r="U406" s="94" t="str">
        <f>IF(OR(C406="",'Paste Data Here - Export'!DF406=""),"",1440*('Paste Data Here - Export'!DF406-C406))</f>
        <v/>
      </c>
      <c r="V406" s="96" t="str">
        <f t="shared" si="75"/>
        <v/>
      </c>
      <c r="W406" s="97" t="str">
        <f>IF(B406="","",IF('Paste Data Here - Export'!KI406=TRUE,"Yes",IF('Paste Data Here - Export'!L406="","No","Yes")))</f>
        <v/>
      </c>
      <c r="X406" s="98" t="str">
        <f>IF(E406="Yes","6 Month Transfer",IF(AND(W406="Yes",'Paste Data Here - Export'!KM406="D"),"No",IF('Patient level info'!W406="Yes","Yes","")))</f>
        <v/>
      </c>
      <c r="Y406" s="91" t="str">
        <f t="shared" si="67"/>
        <v/>
      </c>
      <c r="Z406" s="99" t="str">
        <f>IF('Paste Data Here - Export'!KQ406="","",IF('Paste Data Here - Export'!KO406="","",'Paste Data Here - Export'!KN406-'Paste Data Here - Export'!KQ406))</f>
        <v/>
      </c>
      <c r="AA406" s="91" t="str">
        <f>IF(AND(W406="Yes",'Paste Data Here - Export'!KM406="D",'Paste Data Here - Export'!KO406="Y"),'Paste Data Here - Export'!KN406+'Patient level info'!AA$3,IF(AND(W406="Yes",'Paste Data Here - Export'!KM406="D",Z406&lt;0),'Paste Data Here - Export'!KQ406,IF(AND(W406="Yes",'Paste Data Here - Export'!KM406="D"),'Paste Data Here - Export'!KN406,IF(X406="Yes",'Paste Data Here - Export'!KS406,""))))</f>
        <v/>
      </c>
      <c r="AB406" s="100" t="str">
        <f>IF(W406="No","",IF('Paste Data Here - Export'!HS406="","",IF('Paste Data Here - Export'!KO406="Y",'Patient level info'!AA406-'Paste Data Here - Export'!HS406,'Paste Data Here - Export'!KQ406-'Paste Data Here - Export'!HS406)))</f>
        <v/>
      </c>
      <c r="AC406" s="100" t="str">
        <f>IF(E406="Yes","",IF(BPT!C406="Record transferred to this team",AA406-C406-(1/6),""))</f>
        <v/>
      </c>
      <c r="AD406" s="100" t="str">
        <f t="shared" si="68"/>
        <v/>
      </c>
      <c r="AE406" s="100" t="str">
        <f t="shared" si="76"/>
        <v/>
      </c>
      <c r="AF406" s="101" t="str">
        <f>IF(AE406="","",IF(Y406="Died same day","Died same day as arrival",IF(AB406="","Did not stay on SU",IF('Paste Data Here - Export'!HR406="ICH","ICU/CCU/HDU",IF(AB406&gt;AE406,100,100*AB406/AE406)))))</f>
        <v/>
      </c>
      <c r="AG406" s="82" t="str">
        <f>IF(E406="Yes","6 Month Transfer",IF(W406="No","Not locked to discharge/transfer",IF(AF406="Did not stay on SU","Not achieved as did not stay on SU",IF('Patient level info'!A406="","",IF(AND(A406=B406,M406="Achieved",P406="Achieved",AF406&gt;=90,AF406&lt;&gt;"Died same day as arrival"),"Achieved",IF(AND(A406&lt;&gt;B406,AF406&gt;=90,M406="Achieved",P406="Achieved"),"Not directly admitted by this team, but achieved criteria at previous team, and achieved 90% of stay on SU whilst at this team",IF(AF406="ICU/CCU/HDU","Admitted to ICU/CCU/HDU",IF(AF406="Died same day as arrival",AF406,IF(AND(AF406&lt;90,M406="Not achieved",P406="Not achieved"),"Not achieved as not direct to SU within 4h, not seen by a consultant within 14h, and less than 90% of stay on SU",IF(AND(AF406&lt;90,M406="Not achieved",P406="Achieved"),"Not achieved as not direct to SU within 4h and less than 90% of stay on SU",IF(AND(AF406&lt;90,M406="Achieved",P406="Not achieved"),"Not achieved as not seen by a consultant within 14h and less than 90% of stay on SU",IF(AND(AF406&gt;=90,M406="Not achieved",P406="Not achieved"),"Not achieved as not direct to SU within 4h and not seen by a consultant within 14h",IF(AND(AF406&gt;=90,M406="Achieved",P406="Not achieved"),"Not achieved as not seen by a consultant within 14h",IF(AF406&lt;90,"Not achieved as less than 90% of stay on SU","Not achieved as not direct to SU within 4h"))))))))))))))</f>
        <v/>
      </c>
    </row>
    <row r="407" spans="1:33" ht="15" customHeight="1" x14ac:dyDescent="0.25">
      <c r="A407" s="89" t="str">
        <f>IF('Paste Data Here - Export'!A407="","",'Paste Data Here - Export'!A407)</f>
        <v/>
      </c>
      <c r="B407" s="90" t="str">
        <f>IF('Paste Data Here - Export'!B407="","",'Paste Data Here - Export'!B407)</f>
        <v/>
      </c>
      <c r="C407" s="91" t="str">
        <f>IF('Paste Data Here - Export'!AR407="Y",'Paste Data Here - Export'!AS407,IF('Paste Data Here - Export'!C407="","",'Paste Data Here - Export'!BA407))</f>
        <v/>
      </c>
      <c r="D407" s="103" t="str">
        <f>IF(B407="","",IF('Paste Data Here - Export'!A407 ='Paste Data Here - Export'!B407, "Yes", "No"))</f>
        <v/>
      </c>
      <c r="E407" s="103" t="str">
        <f>IF(A407="","",IF(AND('Paste Data Here - Export'!P407="",'Paste Data Here - Export'!Q407&lt;&gt;""),"Yes","No"))</f>
        <v/>
      </c>
      <c r="F407" s="104" t="str">
        <f>IF('Paste Data Here - Export'!A407='Paste Data Here - Export'!B407,C407,IF(W407="No","",IF(E407="Yes","6 Month Transfer",'Paste Data Here - Export'!HP407)))</f>
        <v/>
      </c>
      <c r="G407" s="92" t="str">
        <f>IF(B407="","",IF(OR('Paste Data Here - Export'!KB407="Y",'Paste Data Here - Export'!GE407="Y"),"Yes","No"))</f>
        <v/>
      </c>
      <c r="H407" s="93" t="str">
        <f t="shared" si="69"/>
        <v/>
      </c>
      <c r="I407" s="93" t="str">
        <f t="shared" si="70"/>
        <v/>
      </c>
      <c r="J407" s="93" t="str">
        <f t="shared" si="71"/>
        <v/>
      </c>
      <c r="K407" s="125" t="str">
        <f>IF(OR(C407="",'Paste Data Here - Export'!BD407=""),"",1440*('Paste Data Here - Export'!BD407-C407))</f>
        <v/>
      </c>
      <c r="L407" s="93" t="str">
        <f t="shared" si="72"/>
        <v/>
      </c>
      <c r="M407" s="93" t="str">
        <f>IF(AND(L407="Yes",'Paste Data Here - Export'!BC407="SU",'Paste Data Here - Export'!EJ407&lt;&gt;"Y"),"Achieved",IF('Paste Data Here - Export'!EJ407="Y","Not applicable",(IF(AND('Patient level info'!L407="No",'Paste Data Here - Export'!BC407="SU"),"Not achieved",IF('Paste Data Here - Export'!BC407="ICH","Not applicable",IF(OR('Paste Data Here - Export'!BC407="O",'Paste Data Here - Export'!BC407="MAC"),"Not achieved",""))))))</f>
        <v/>
      </c>
      <c r="N407" s="142" t="str">
        <f>IF(B407="","",IF(OR('Paste Data Here - Export'!GN407="PERS",'Paste Data Here - Export'!GN407="TELEM"),'Paste Data Here - Export'!GK407,IF('Paste Data Here - Export'!GO407="","Not seen in person",'Paste Data Here - Export'!GO407)))</f>
        <v/>
      </c>
      <c r="O407" s="125" t="str">
        <f t="shared" si="73"/>
        <v/>
      </c>
      <c r="P407" s="126" t="str">
        <f t="shared" si="74"/>
        <v/>
      </c>
      <c r="Q407" s="95" t="str">
        <f>IF('Paste Data Here - Export'!CR407=TRUE, "Not imaged",IF('Paste Data Here - Export'!AR407="Y","Inpatient stroke",IF('Paste Data Here - Export'!BA407="","",IF('Paste Data Here - Export'!CR407="TRUE","",1440*('Paste Data Here - Export'!CP407-'Paste Data Here - Export'!BA407)))))</f>
        <v/>
      </c>
      <c r="R407" s="95" t="str">
        <f>IF('Paste Data Here - Export'!CR407=TRUE,"Not imaged",IF(OR(C407="",'Paste Data Here - Export'!CP407=""),"",1440*('Paste Data Here - Export'!CP407-C407)))</f>
        <v/>
      </c>
      <c r="S407" s="93" t="str">
        <f>IF(R407&lt;60.5,"Yes",IF('Paste Data Here - Export'!C407="","","No"))</f>
        <v/>
      </c>
      <c r="T407" s="93" t="str">
        <f t="shared" si="66"/>
        <v/>
      </c>
      <c r="U407" s="94" t="str">
        <f>IF(OR(C407="",'Paste Data Here - Export'!DF407=""),"",1440*('Paste Data Here - Export'!DF407-C407))</f>
        <v/>
      </c>
      <c r="V407" s="96" t="str">
        <f t="shared" si="75"/>
        <v/>
      </c>
      <c r="W407" s="97" t="str">
        <f>IF(B407="","",IF('Paste Data Here - Export'!KI407=TRUE,"Yes",IF('Paste Data Here - Export'!L407="","No","Yes")))</f>
        <v/>
      </c>
      <c r="X407" s="98" t="str">
        <f>IF(E407="Yes","6 Month Transfer",IF(AND(W407="Yes",'Paste Data Here - Export'!KM407="D"),"No",IF('Patient level info'!W407="Yes","Yes","")))</f>
        <v/>
      </c>
      <c r="Y407" s="91" t="str">
        <f t="shared" si="67"/>
        <v/>
      </c>
      <c r="Z407" s="99" t="str">
        <f>IF('Paste Data Here - Export'!KQ407="","",IF('Paste Data Here - Export'!KO407="","",'Paste Data Here - Export'!KN407-'Paste Data Here - Export'!KQ407))</f>
        <v/>
      </c>
      <c r="AA407" s="91" t="str">
        <f>IF(AND(W407="Yes",'Paste Data Here - Export'!KM407="D",'Paste Data Here - Export'!KO407="Y"),'Paste Data Here - Export'!KN407+'Patient level info'!AA$3,IF(AND(W407="Yes",'Paste Data Here - Export'!KM407="D",Z407&lt;0),'Paste Data Here - Export'!KQ407,IF(AND(W407="Yes",'Paste Data Here - Export'!KM407="D"),'Paste Data Here - Export'!KN407,IF(X407="Yes",'Paste Data Here - Export'!KS407,""))))</f>
        <v/>
      </c>
      <c r="AB407" s="100" t="str">
        <f>IF(W407="No","",IF('Paste Data Here - Export'!HS407="","",IF('Paste Data Here - Export'!KO407="Y",'Patient level info'!AA407-'Paste Data Here - Export'!HS407,'Paste Data Here - Export'!KQ407-'Paste Data Here - Export'!HS407)))</f>
        <v/>
      </c>
      <c r="AC407" s="100" t="str">
        <f>IF(E407="Yes","",IF(BPT!C407="Record transferred to this team",AA407-C407-(1/6),""))</f>
        <v/>
      </c>
      <c r="AD407" s="100" t="str">
        <f t="shared" si="68"/>
        <v/>
      </c>
      <c r="AE407" s="100" t="str">
        <f t="shared" si="76"/>
        <v/>
      </c>
      <c r="AF407" s="101" t="str">
        <f>IF(AE407="","",IF(Y407="Died same day","Died same day as arrival",IF(AB407="","Did not stay on SU",IF('Paste Data Here - Export'!HR407="ICH","ICU/CCU/HDU",IF(AB407&gt;AE407,100,100*AB407/AE407)))))</f>
        <v/>
      </c>
      <c r="AG407" s="82" t="str">
        <f>IF(E407="Yes","6 Month Transfer",IF(W407="No","Not locked to discharge/transfer",IF(AF407="Did not stay on SU","Not achieved as did not stay on SU",IF('Patient level info'!A407="","",IF(AND(A407=B407,M407="Achieved",P407="Achieved",AF407&gt;=90,AF407&lt;&gt;"Died same day as arrival"),"Achieved",IF(AND(A407&lt;&gt;B407,AF407&gt;=90,M407="Achieved",P407="Achieved"),"Not directly admitted by this team, but achieved criteria at previous team, and achieved 90% of stay on SU whilst at this team",IF(AF407="ICU/CCU/HDU","Admitted to ICU/CCU/HDU",IF(AF407="Died same day as arrival",AF407,IF(AND(AF407&lt;90,M407="Not achieved",P407="Not achieved"),"Not achieved as not direct to SU within 4h, not seen by a consultant within 14h, and less than 90% of stay on SU",IF(AND(AF407&lt;90,M407="Not achieved",P407="Achieved"),"Not achieved as not direct to SU within 4h and less than 90% of stay on SU",IF(AND(AF407&lt;90,M407="Achieved",P407="Not achieved"),"Not achieved as not seen by a consultant within 14h and less than 90% of stay on SU",IF(AND(AF407&gt;=90,M407="Not achieved",P407="Not achieved"),"Not achieved as not direct to SU within 4h and not seen by a consultant within 14h",IF(AND(AF407&gt;=90,M407="Achieved",P407="Not achieved"),"Not achieved as not seen by a consultant within 14h",IF(AF407&lt;90,"Not achieved as less than 90% of stay on SU","Not achieved as not direct to SU within 4h"))))))))))))))</f>
        <v/>
      </c>
    </row>
    <row r="408" spans="1:33" ht="15" customHeight="1" x14ac:dyDescent="0.25">
      <c r="A408" s="89" t="str">
        <f>IF('Paste Data Here - Export'!A408="","",'Paste Data Here - Export'!A408)</f>
        <v/>
      </c>
      <c r="B408" s="90" t="str">
        <f>IF('Paste Data Here - Export'!B408="","",'Paste Data Here - Export'!B408)</f>
        <v/>
      </c>
      <c r="C408" s="91" t="str">
        <f>IF('Paste Data Here - Export'!AR408="Y",'Paste Data Here - Export'!AS408,IF('Paste Data Here - Export'!C408="","",'Paste Data Here - Export'!BA408))</f>
        <v/>
      </c>
      <c r="D408" s="103" t="str">
        <f>IF(B408="","",IF('Paste Data Here - Export'!A408 ='Paste Data Here - Export'!B408, "Yes", "No"))</f>
        <v/>
      </c>
      <c r="E408" s="103" t="str">
        <f>IF(A408="","",IF(AND('Paste Data Here - Export'!P408="",'Paste Data Here - Export'!Q408&lt;&gt;""),"Yes","No"))</f>
        <v/>
      </c>
      <c r="F408" s="104" t="str">
        <f>IF('Paste Data Here - Export'!A408='Paste Data Here - Export'!B408,C408,IF(W408="No","",IF(E408="Yes","6 Month Transfer",'Paste Data Here - Export'!HP408)))</f>
        <v/>
      </c>
      <c r="G408" s="92" t="str">
        <f>IF(B408="","",IF(OR('Paste Data Here - Export'!KB408="Y",'Paste Data Here - Export'!GE408="Y"),"Yes","No"))</f>
        <v/>
      </c>
      <c r="H408" s="93" t="str">
        <f t="shared" si="69"/>
        <v/>
      </c>
      <c r="I408" s="93" t="str">
        <f t="shared" si="70"/>
        <v/>
      </c>
      <c r="J408" s="93" t="str">
        <f t="shared" si="71"/>
        <v/>
      </c>
      <c r="K408" s="125" t="str">
        <f>IF(OR(C408="",'Paste Data Here - Export'!BD408=""),"",1440*('Paste Data Here - Export'!BD408-C408))</f>
        <v/>
      </c>
      <c r="L408" s="93" t="str">
        <f t="shared" si="72"/>
        <v/>
      </c>
      <c r="M408" s="93" t="str">
        <f>IF(AND(L408="Yes",'Paste Data Here - Export'!BC408="SU",'Paste Data Here - Export'!EJ408&lt;&gt;"Y"),"Achieved",IF('Paste Data Here - Export'!EJ408="Y","Not applicable",(IF(AND('Patient level info'!L408="No",'Paste Data Here - Export'!BC408="SU"),"Not achieved",IF('Paste Data Here - Export'!BC408="ICH","Not applicable",IF(OR('Paste Data Here - Export'!BC408="O",'Paste Data Here - Export'!BC408="MAC"),"Not achieved",""))))))</f>
        <v/>
      </c>
      <c r="N408" s="142" t="str">
        <f>IF(B408="","",IF(OR('Paste Data Here - Export'!GN408="PERS",'Paste Data Here - Export'!GN408="TELEM"),'Paste Data Here - Export'!GK408,IF('Paste Data Here - Export'!GO408="","Not seen in person",'Paste Data Here - Export'!GO408)))</f>
        <v/>
      </c>
      <c r="O408" s="125" t="str">
        <f t="shared" si="73"/>
        <v/>
      </c>
      <c r="P408" s="126" t="str">
        <f t="shared" si="74"/>
        <v/>
      </c>
      <c r="Q408" s="95" t="str">
        <f>IF('Paste Data Here - Export'!CR408=TRUE, "Not imaged",IF('Paste Data Here - Export'!AR408="Y","Inpatient stroke",IF('Paste Data Here - Export'!BA408="","",IF('Paste Data Here - Export'!CR408="TRUE","",1440*('Paste Data Here - Export'!CP408-'Paste Data Here - Export'!BA408)))))</f>
        <v/>
      </c>
      <c r="R408" s="95" t="str">
        <f>IF('Paste Data Here - Export'!CR408=TRUE,"Not imaged",IF(OR(C408="",'Paste Data Here - Export'!CP408=""),"",1440*('Paste Data Here - Export'!CP408-C408)))</f>
        <v/>
      </c>
      <c r="S408" s="93" t="str">
        <f>IF(R408&lt;60.5,"Yes",IF('Paste Data Here - Export'!C408="","","No"))</f>
        <v/>
      </c>
      <c r="T408" s="93" t="str">
        <f t="shared" si="66"/>
        <v/>
      </c>
      <c r="U408" s="94" t="str">
        <f>IF(OR(C408="",'Paste Data Here - Export'!DF408=""),"",1440*('Paste Data Here - Export'!DF408-C408))</f>
        <v/>
      </c>
      <c r="V408" s="96" t="str">
        <f t="shared" si="75"/>
        <v/>
      </c>
      <c r="W408" s="97" t="str">
        <f>IF(B408="","",IF('Paste Data Here - Export'!KI408=TRUE,"Yes",IF('Paste Data Here - Export'!L408="","No","Yes")))</f>
        <v/>
      </c>
      <c r="X408" s="98" t="str">
        <f>IF(E408="Yes","6 Month Transfer",IF(AND(W408="Yes",'Paste Data Here - Export'!KM408="D"),"No",IF('Patient level info'!W408="Yes","Yes","")))</f>
        <v/>
      </c>
      <c r="Y408" s="91" t="str">
        <f t="shared" si="67"/>
        <v/>
      </c>
      <c r="Z408" s="99" t="str">
        <f>IF('Paste Data Here - Export'!KQ408="","",IF('Paste Data Here - Export'!KO408="","",'Paste Data Here - Export'!KN408-'Paste Data Here - Export'!KQ408))</f>
        <v/>
      </c>
      <c r="AA408" s="91" t="str">
        <f>IF(AND(W408="Yes",'Paste Data Here - Export'!KM408="D",'Paste Data Here - Export'!KO408="Y"),'Paste Data Here - Export'!KN408+'Patient level info'!AA$3,IF(AND(W408="Yes",'Paste Data Here - Export'!KM408="D",Z408&lt;0),'Paste Data Here - Export'!KQ408,IF(AND(W408="Yes",'Paste Data Here - Export'!KM408="D"),'Paste Data Here - Export'!KN408,IF(X408="Yes",'Paste Data Here - Export'!KS408,""))))</f>
        <v/>
      </c>
      <c r="AB408" s="100" t="str">
        <f>IF(W408="No","",IF('Paste Data Here - Export'!HS408="","",IF('Paste Data Here - Export'!KO408="Y",'Patient level info'!AA408-'Paste Data Here - Export'!HS408,'Paste Data Here - Export'!KQ408-'Paste Data Here - Export'!HS408)))</f>
        <v/>
      </c>
      <c r="AC408" s="100" t="str">
        <f>IF(E408="Yes","",IF(BPT!C408="Record transferred to this team",AA408-C408-(1/6),""))</f>
        <v/>
      </c>
      <c r="AD408" s="100" t="str">
        <f t="shared" si="68"/>
        <v/>
      </c>
      <c r="AE408" s="100" t="str">
        <f t="shared" si="76"/>
        <v/>
      </c>
      <c r="AF408" s="101" t="str">
        <f>IF(AE408="","",IF(Y408="Died same day","Died same day as arrival",IF(AB408="","Did not stay on SU",IF('Paste Data Here - Export'!HR408="ICH","ICU/CCU/HDU",IF(AB408&gt;AE408,100,100*AB408/AE408)))))</f>
        <v/>
      </c>
      <c r="AG408" s="82" t="str">
        <f>IF(E408="Yes","6 Month Transfer",IF(W408="No","Not locked to discharge/transfer",IF(AF408="Did not stay on SU","Not achieved as did not stay on SU",IF('Patient level info'!A408="","",IF(AND(A408=B408,M408="Achieved",P408="Achieved",AF408&gt;=90,AF408&lt;&gt;"Died same day as arrival"),"Achieved",IF(AND(A408&lt;&gt;B408,AF408&gt;=90,M408="Achieved",P408="Achieved"),"Not directly admitted by this team, but achieved criteria at previous team, and achieved 90% of stay on SU whilst at this team",IF(AF408="ICU/CCU/HDU","Admitted to ICU/CCU/HDU",IF(AF408="Died same day as arrival",AF408,IF(AND(AF408&lt;90,M408="Not achieved",P408="Not achieved"),"Not achieved as not direct to SU within 4h, not seen by a consultant within 14h, and less than 90% of stay on SU",IF(AND(AF408&lt;90,M408="Not achieved",P408="Achieved"),"Not achieved as not direct to SU within 4h and less than 90% of stay on SU",IF(AND(AF408&lt;90,M408="Achieved",P408="Not achieved"),"Not achieved as not seen by a consultant within 14h and less than 90% of stay on SU",IF(AND(AF408&gt;=90,M408="Not achieved",P408="Not achieved"),"Not achieved as not direct to SU within 4h and not seen by a consultant within 14h",IF(AND(AF408&gt;=90,M408="Achieved",P408="Not achieved"),"Not achieved as not seen by a consultant within 14h",IF(AF408&lt;90,"Not achieved as less than 90% of stay on SU","Not achieved as not direct to SU within 4h"))))))))))))))</f>
        <v/>
      </c>
    </row>
    <row r="409" spans="1:33" ht="15" customHeight="1" x14ac:dyDescent="0.25">
      <c r="A409" s="89" t="str">
        <f>IF('Paste Data Here - Export'!A409="","",'Paste Data Here - Export'!A409)</f>
        <v/>
      </c>
      <c r="B409" s="90" t="str">
        <f>IF('Paste Data Here - Export'!B409="","",'Paste Data Here - Export'!B409)</f>
        <v/>
      </c>
      <c r="C409" s="91" t="str">
        <f>IF('Paste Data Here - Export'!AR409="Y",'Paste Data Here - Export'!AS409,IF('Paste Data Here - Export'!C409="","",'Paste Data Here - Export'!BA409))</f>
        <v/>
      </c>
      <c r="D409" s="103" t="str">
        <f>IF(B409="","",IF('Paste Data Here - Export'!A409 ='Paste Data Here - Export'!B409, "Yes", "No"))</f>
        <v/>
      </c>
      <c r="E409" s="103" t="str">
        <f>IF(A409="","",IF(AND('Paste Data Here - Export'!P409="",'Paste Data Here - Export'!Q409&lt;&gt;""),"Yes","No"))</f>
        <v/>
      </c>
      <c r="F409" s="104" t="str">
        <f>IF('Paste Data Here - Export'!A409='Paste Data Here - Export'!B409,C409,IF(W409="No","",IF(E409="Yes","6 Month Transfer",'Paste Data Here - Export'!HP409)))</f>
        <v/>
      </c>
      <c r="G409" s="92" t="str">
        <f>IF(B409="","",IF(OR('Paste Data Here - Export'!KB409="Y",'Paste Data Here - Export'!GE409="Y"),"Yes","No"))</f>
        <v/>
      </c>
      <c r="H409" s="93" t="str">
        <f t="shared" si="69"/>
        <v/>
      </c>
      <c r="I409" s="93" t="str">
        <f t="shared" si="70"/>
        <v/>
      </c>
      <c r="J409" s="93" t="str">
        <f t="shared" si="71"/>
        <v/>
      </c>
      <c r="K409" s="125" t="str">
        <f>IF(OR(C409="",'Paste Data Here - Export'!BD409=""),"",1440*('Paste Data Here - Export'!BD409-C409))</f>
        <v/>
      </c>
      <c r="L409" s="93" t="str">
        <f t="shared" si="72"/>
        <v/>
      </c>
      <c r="M409" s="93" t="str">
        <f>IF(AND(L409="Yes",'Paste Data Here - Export'!BC409="SU",'Paste Data Here - Export'!EJ409&lt;&gt;"Y"),"Achieved",IF('Paste Data Here - Export'!EJ409="Y","Not applicable",(IF(AND('Patient level info'!L409="No",'Paste Data Here - Export'!BC409="SU"),"Not achieved",IF('Paste Data Here - Export'!BC409="ICH","Not applicable",IF(OR('Paste Data Here - Export'!BC409="O",'Paste Data Here - Export'!BC409="MAC"),"Not achieved",""))))))</f>
        <v/>
      </c>
      <c r="N409" s="142" t="str">
        <f>IF(B409="","",IF(OR('Paste Data Here - Export'!GN409="PERS",'Paste Data Here - Export'!GN409="TELEM"),'Paste Data Here - Export'!GK409,IF('Paste Data Here - Export'!GO409="","Not seen in person",'Paste Data Here - Export'!GO409)))</f>
        <v/>
      </c>
      <c r="O409" s="125" t="str">
        <f t="shared" si="73"/>
        <v/>
      </c>
      <c r="P409" s="126" t="str">
        <f t="shared" si="74"/>
        <v/>
      </c>
      <c r="Q409" s="95" t="str">
        <f>IF('Paste Data Here - Export'!CR409=TRUE, "Not imaged",IF('Paste Data Here - Export'!AR409="Y","Inpatient stroke",IF('Paste Data Here - Export'!BA409="","",IF('Paste Data Here - Export'!CR409="TRUE","",1440*('Paste Data Here - Export'!CP409-'Paste Data Here - Export'!BA409)))))</f>
        <v/>
      </c>
      <c r="R409" s="95" t="str">
        <f>IF('Paste Data Here - Export'!CR409=TRUE,"Not imaged",IF(OR(C409="",'Paste Data Here - Export'!CP409=""),"",1440*('Paste Data Here - Export'!CP409-C409)))</f>
        <v/>
      </c>
      <c r="S409" s="93" t="str">
        <f>IF(R409&lt;60.5,"Yes",IF('Paste Data Here - Export'!C409="","","No"))</f>
        <v/>
      </c>
      <c r="T409" s="93" t="str">
        <f t="shared" si="66"/>
        <v/>
      </c>
      <c r="U409" s="94" t="str">
        <f>IF(OR(C409="",'Paste Data Here - Export'!DF409=""),"",1440*('Paste Data Here - Export'!DF409-C409))</f>
        <v/>
      </c>
      <c r="V409" s="96" t="str">
        <f t="shared" si="75"/>
        <v/>
      </c>
      <c r="W409" s="97" t="str">
        <f>IF(B409="","",IF('Paste Data Here - Export'!KI409=TRUE,"Yes",IF('Paste Data Here - Export'!L409="","No","Yes")))</f>
        <v/>
      </c>
      <c r="X409" s="98" t="str">
        <f>IF(E409="Yes","6 Month Transfer",IF(AND(W409="Yes",'Paste Data Here - Export'!KM409="D"),"No",IF('Patient level info'!W409="Yes","Yes","")))</f>
        <v/>
      </c>
      <c r="Y409" s="91" t="str">
        <f t="shared" si="67"/>
        <v/>
      </c>
      <c r="Z409" s="99" t="str">
        <f>IF('Paste Data Here - Export'!KQ409="","",IF('Paste Data Here - Export'!KO409="","",'Paste Data Here - Export'!KN409-'Paste Data Here - Export'!KQ409))</f>
        <v/>
      </c>
      <c r="AA409" s="91" t="str">
        <f>IF(AND(W409="Yes",'Paste Data Here - Export'!KM409="D",'Paste Data Here - Export'!KO409="Y"),'Paste Data Here - Export'!KN409+'Patient level info'!AA$3,IF(AND(W409="Yes",'Paste Data Here - Export'!KM409="D",Z409&lt;0),'Paste Data Here - Export'!KQ409,IF(AND(W409="Yes",'Paste Data Here - Export'!KM409="D"),'Paste Data Here - Export'!KN409,IF(X409="Yes",'Paste Data Here - Export'!KS409,""))))</f>
        <v/>
      </c>
      <c r="AB409" s="100" t="str">
        <f>IF(W409="No","",IF('Paste Data Here - Export'!HS409="","",IF('Paste Data Here - Export'!KO409="Y",'Patient level info'!AA409-'Paste Data Here - Export'!HS409,'Paste Data Here - Export'!KQ409-'Paste Data Here - Export'!HS409)))</f>
        <v/>
      </c>
      <c r="AC409" s="100" t="str">
        <f>IF(E409="Yes","",IF(BPT!C409="Record transferred to this team",AA409-C409-(1/6),""))</f>
        <v/>
      </c>
      <c r="AD409" s="100" t="str">
        <f t="shared" si="68"/>
        <v/>
      </c>
      <c r="AE409" s="100" t="str">
        <f t="shared" si="76"/>
        <v/>
      </c>
      <c r="AF409" s="101" t="str">
        <f>IF(AE409="","",IF(Y409="Died same day","Died same day as arrival",IF(AB409="","Did not stay on SU",IF('Paste Data Here - Export'!HR409="ICH","ICU/CCU/HDU",IF(AB409&gt;AE409,100,100*AB409/AE409)))))</f>
        <v/>
      </c>
      <c r="AG409" s="82" t="str">
        <f>IF(E409="Yes","6 Month Transfer",IF(W409="No","Not locked to discharge/transfer",IF(AF409="Did not stay on SU","Not achieved as did not stay on SU",IF('Patient level info'!A409="","",IF(AND(A409=B409,M409="Achieved",P409="Achieved",AF409&gt;=90,AF409&lt;&gt;"Died same day as arrival"),"Achieved",IF(AND(A409&lt;&gt;B409,AF409&gt;=90,M409="Achieved",P409="Achieved"),"Not directly admitted by this team, but achieved criteria at previous team, and achieved 90% of stay on SU whilst at this team",IF(AF409="ICU/CCU/HDU","Admitted to ICU/CCU/HDU",IF(AF409="Died same day as arrival",AF409,IF(AND(AF409&lt;90,M409="Not achieved",P409="Not achieved"),"Not achieved as not direct to SU within 4h, not seen by a consultant within 14h, and less than 90% of stay on SU",IF(AND(AF409&lt;90,M409="Not achieved",P409="Achieved"),"Not achieved as not direct to SU within 4h and less than 90% of stay on SU",IF(AND(AF409&lt;90,M409="Achieved",P409="Not achieved"),"Not achieved as not seen by a consultant within 14h and less than 90% of stay on SU",IF(AND(AF409&gt;=90,M409="Not achieved",P409="Not achieved"),"Not achieved as not direct to SU within 4h and not seen by a consultant within 14h",IF(AND(AF409&gt;=90,M409="Achieved",P409="Not achieved"),"Not achieved as not seen by a consultant within 14h",IF(AF409&lt;90,"Not achieved as less than 90% of stay on SU","Not achieved as not direct to SU within 4h"))))))))))))))</f>
        <v/>
      </c>
    </row>
    <row r="410" spans="1:33" ht="15" customHeight="1" x14ac:dyDescent="0.25">
      <c r="A410" s="89" t="str">
        <f>IF('Paste Data Here - Export'!A410="","",'Paste Data Here - Export'!A410)</f>
        <v/>
      </c>
      <c r="B410" s="90" t="str">
        <f>IF('Paste Data Here - Export'!B410="","",'Paste Data Here - Export'!B410)</f>
        <v/>
      </c>
      <c r="C410" s="91" t="str">
        <f>IF('Paste Data Here - Export'!AR410="Y",'Paste Data Here - Export'!AS410,IF('Paste Data Here - Export'!C410="","",'Paste Data Here - Export'!BA410))</f>
        <v/>
      </c>
      <c r="D410" s="103" t="str">
        <f>IF(B410="","",IF('Paste Data Here - Export'!A410 ='Paste Data Here - Export'!B410, "Yes", "No"))</f>
        <v/>
      </c>
      <c r="E410" s="103" t="str">
        <f>IF(A410="","",IF(AND('Paste Data Here - Export'!P410="",'Paste Data Here - Export'!Q410&lt;&gt;""),"Yes","No"))</f>
        <v/>
      </c>
      <c r="F410" s="104" t="str">
        <f>IF('Paste Data Here - Export'!A410='Paste Data Here - Export'!B410,C410,IF(W410="No","",IF(E410="Yes","6 Month Transfer",'Paste Data Here - Export'!HP410)))</f>
        <v/>
      </c>
      <c r="G410" s="92" t="str">
        <f>IF(B410="","",IF(OR('Paste Data Here - Export'!KB410="Y",'Paste Data Here - Export'!GE410="Y"),"Yes","No"))</f>
        <v/>
      </c>
      <c r="H410" s="93" t="str">
        <f t="shared" si="69"/>
        <v/>
      </c>
      <c r="I410" s="93" t="str">
        <f t="shared" si="70"/>
        <v/>
      </c>
      <c r="J410" s="93" t="str">
        <f t="shared" si="71"/>
        <v/>
      </c>
      <c r="K410" s="125" t="str">
        <f>IF(OR(C410="",'Paste Data Here - Export'!BD410=""),"",1440*('Paste Data Here - Export'!BD410-C410))</f>
        <v/>
      </c>
      <c r="L410" s="93" t="str">
        <f t="shared" si="72"/>
        <v/>
      </c>
      <c r="M410" s="93" t="str">
        <f>IF(AND(L410="Yes",'Paste Data Here - Export'!BC410="SU",'Paste Data Here - Export'!EJ410&lt;&gt;"Y"),"Achieved",IF('Paste Data Here - Export'!EJ410="Y","Not applicable",(IF(AND('Patient level info'!L410="No",'Paste Data Here - Export'!BC410="SU"),"Not achieved",IF('Paste Data Here - Export'!BC410="ICH","Not applicable",IF(OR('Paste Data Here - Export'!BC410="O",'Paste Data Here - Export'!BC410="MAC"),"Not achieved",""))))))</f>
        <v/>
      </c>
      <c r="N410" s="142" t="str">
        <f>IF(B410="","",IF(OR('Paste Data Here - Export'!GN410="PERS",'Paste Data Here - Export'!GN410="TELEM"),'Paste Data Here - Export'!GK410,IF('Paste Data Here - Export'!GO410="","Not seen in person",'Paste Data Here - Export'!GO410)))</f>
        <v/>
      </c>
      <c r="O410" s="125" t="str">
        <f t="shared" si="73"/>
        <v/>
      </c>
      <c r="P410" s="126" t="str">
        <f t="shared" si="74"/>
        <v/>
      </c>
      <c r="Q410" s="95" t="str">
        <f>IF('Paste Data Here - Export'!CR410=TRUE, "Not imaged",IF('Paste Data Here - Export'!AR410="Y","Inpatient stroke",IF('Paste Data Here - Export'!BA410="","",IF('Paste Data Here - Export'!CR410="TRUE","",1440*('Paste Data Here - Export'!CP410-'Paste Data Here - Export'!BA410)))))</f>
        <v/>
      </c>
      <c r="R410" s="95" t="str">
        <f>IF('Paste Data Here - Export'!CR410=TRUE,"Not imaged",IF(OR(C410="",'Paste Data Here - Export'!CP410=""),"",1440*('Paste Data Here - Export'!CP410-C410)))</f>
        <v/>
      </c>
      <c r="S410" s="93" t="str">
        <f>IF(R410&lt;60.5,"Yes",IF('Paste Data Here - Export'!C410="","","No"))</f>
        <v/>
      </c>
      <c r="T410" s="93" t="str">
        <f t="shared" si="66"/>
        <v/>
      </c>
      <c r="U410" s="94" t="str">
        <f>IF(OR(C410="",'Paste Data Here - Export'!DF410=""),"",1440*('Paste Data Here - Export'!DF410-C410))</f>
        <v/>
      </c>
      <c r="V410" s="96" t="str">
        <f t="shared" si="75"/>
        <v/>
      </c>
      <c r="W410" s="97" t="str">
        <f>IF(B410="","",IF('Paste Data Here - Export'!KI410=TRUE,"Yes",IF('Paste Data Here - Export'!L410="","No","Yes")))</f>
        <v/>
      </c>
      <c r="X410" s="98" t="str">
        <f>IF(E410="Yes","6 Month Transfer",IF(AND(W410="Yes",'Paste Data Here - Export'!KM410="D"),"No",IF('Patient level info'!W410="Yes","Yes","")))</f>
        <v/>
      </c>
      <c r="Y410" s="91" t="str">
        <f t="shared" si="67"/>
        <v/>
      </c>
      <c r="Z410" s="99" t="str">
        <f>IF('Paste Data Here - Export'!KQ410="","",IF('Paste Data Here - Export'!KO410="","",'Paste Data Here - Export'!KN410-'Paste Data Here - Export'!KQ410))</f>
        <v/>
      </c>
      <c r="AA410" s="91" t="str">
        <f>IF(AND(W410="Yes",'Paste Data Here - Export'!KM410="D",'Paste Data Here - Export'!KO410="Y"),'Paste Data Here - Export'!KN410+'Patient level info'!AA$3,IF(AND(W410="Yes",'Paste Data Here - Export'!KM410="D",Z410&lt;0),'Paste Data Here - Export'!KQ410,IF(AND(W410="Yes",'Paste Data Here - Export'!KM410="D"),'Paste Data Here - Export'!KN410,IF(X410="Yes",'Paste Data Here - Export'!KS410,""))))</f>
        <v/>
      </c>
      <c r="AB410" s="100" t="str">
        <f>IF(W410="No","",IF('Paste Data Here - Export'!HS410="","",IF('Paste Data Here - Export'!KO410="Y",'Patient level info'!AA410-'Paste Data Here - Export'!HS410,'Paste Data Here - Export'!KQ410-'Paste Data Here - Export'!HS410)))</f>
        <v/>
      </c>
      <c r="AC410" s="100" t="str">
        <f>IF(E410="Yes","",IF(BPT!C410="Record transferred to this team",AA410-C410-(1/6),""))</f>
        <v/>
      </c>
      <c r="AD410" s="100" t="str">
        <f t="shared" si="68"/>
        <v/>
      </c>
      <c r="AE410" s="100" t="str">
        <f t="shared" si="76"/>
        <v/>
      </c>
      <c r="AF410" s="101" t="str">
        <f>IF(AE410="","",IF(Y410="Died same day","Died same day as arrival",IF(AB410="","Did not stay on SU",IF('Paste Data Here - Export'!HR410="ICH","ICU/CCU/HDU",IF(AB410&gt;AE410,100,100*AB410/AE410)))))</f>
        <v/>
      </c>
      <c r="AG410" s="82" t="str">
        <f>IF(E410="Yes","6 Month Transfer",IF(W410="No","Not locked to discharge/transfer",IF(AF410="Did not stay on SU","Not achieved as did not stay on SU",IF('Patient level info'!A410="","",IF(AND(A410=B410,M410="Achieved",P410="Achieved",AF410&gt;=90,AF410&lt;&gt;"Died same day as arrival"),"Achieved",IF(AND(A410&lt;&gt;B410,AF410&gt;=90,M410="Achieved",P410="Achieved"),"Not directly admitted by this team, but achieved criteria at previous team, and achieved 90% of stay on SU whilst at this team",IF(AF410="ICU/CCU/HDU","Admitted to ICU/CCU/HDU",IF(AF410="Died same day as arrival",AF410,IF(AND(AF410&lt;90,M410="Not achieved",P410="Not achieved"),"Not achieved as not direct to SU within 4h, not seen by a consultant within 14h, and less than 90% of stay on SU",IF(AND(AF410&lt;90,M410="Not achieved",P410="Achieved"),"Not achieved as not direct to SU within 4h and less than 90% of stay on SU",IF(AND(AF410&lt;90,M410="Achieved",P410="Not achieved"),"Not achieved as not seen by a consultant within 14h and less than 90% of stay on SU",IF(AND(AF410&gt;=90,M410="Not achieved",P410="Not achieved"),"Not achieved as not direct to SU within 4h and not seen by a consultant within 14h",IF(AND(AF410&gt;=90,M410="Achieved",P410="Not achieved"),"Not achieved as not seen by a consultant within 14h",IF(AF410&lt;90,"Not achieved as less than 90% of stay on SU","Not achieved as not direct to SU within 4h"))))))))))))))</f>
        <v/>
      </c>
    </row>
    <row r="411" spans="1:33" ht="15" customHeight="1" x14ac:dyDescent="0.25">
      <c r="A411" s="89" t="str">
        <f>IF('Paste Data Here - Export'!A411="","",'Paste Data Here - Export'!A411)</f>
        <v/>
      </c>
      <c r="B411" s="90" t="str">
        <f>IF('Paste Data Here - Export'!B411="","",'Paste Data Here - Export'!B411)</f>
        <v/>
      </c>
      <c r="C411" s="91" t="str">
        <f>IF('Paste Data Here - Export'!AR411="Y",'Paste Data Here - Export'!AS411,IF('Paste Data Here - Export'!C411="","",'Paste Data Here - Export'!BA411))</f>
        <v/>
      </c>
      <c r="D411" s="103" t="str">
        <f>IF(B411="","",IF('Paste Data Here - Export'!A411 ='Paste Data Here - Export'!B411, "Yes", "No"))</f>
        <v/>
      </c>
      <c r="E411" s="103" t="str">
        <f>IF(A411="","",IF(AND('Paste Data Here - Export'!P411="",'Paste Data Here - Export'!Q411&lt;&gt;""),"Yes","No"))</f>
        <v/>
      </c>
      <c r="F411" s="104" t="str">
        <f>IF('Paste Data Here - Export'!A411='Paste Data Here - Export'!B411,C411,IF(W411="No","",IF(E411="Yes","6 Month Transfer",'Paste Data Here - Export'!HP411)))</f>
        <v/>
      </c>
      <c r="G411" s="92" t="str">
        <f>IF(B411="","",IF(OR('Paste Data Here - Export'!KB411="Y",'Paste Data Here - Export'!GE411="Y"),"Yes","No"))</f>
        <v/>
      </c>
      <c r="H411" s="93" t="str">
        <f t="shared" si="69"/>
        <v/>
      </c>
      <c r="I411" s="93" t="str">
        <f t="shared" si="70"/>
        <v/>
      </c>
      <c r="J411" s="93" t="str">
        <f t="shared" si="71"/>
        <v/>
      </c>
      <c r="K411" s="125" t="str">
        <f>IF(OR(C411="",'Paste Data Here - Export'!BD411=""),"",1440*('Paste Data Here - Export'!BD411-C411))</f>
        <v/>
      </c>
      <c r="L411" s="93" t="str">
        <f t="shared" si="72"/>
        <v/>
      </c>
      <c r="M411" s="93" t="str">
        <f>IF(AND(L411="Yes",'Paste Data Here - Export'!BC411="SU",'Paste Data Here - Export'!EJ411&lt;&gt;"Y"),"Achieved",IF('Paste Data Here - Export'!EJ411="Y","Not applicable",(IF(AND('Patient level info'!L411="No",'Paste Data Here - Export'!BC411="SU"),"Not achieved",IF('Paste Data Here - Export'!BC411="ICH","Not applicable",IF(OR('Paste Data Here - Export'!BC411="O",'Paste Data Here - Export'!BC411="MAC"),"Not achieved",""))))))</f>
        <v/>
      </c>
      <c r="N411" s="142" t="str">
        <f>IF(B411="","",IF(OR('Paste Data Here - Export'!GN411="PERS",'Paste Data Here - Export'!GN411="TELEM"),'Paste Data Here - Export'!GK411,IF('Paste Data Here - Export'!GO411="","Not seen in person",'Paste Data Here - Export'!GO411)))</f>
        <v/>
      </c>
      <c r="O411" s="125" t="str">
        <f t="shared" si="73"/>
        <v/>
      </c>
      <c r="P411" s="126" t="str">
        <f t="shared" si="74"/>
        <v/>
      </c>
      <c r="Q411" s="95" t="str">
        <f>IF('Paste Data Here - Export'!CR411=TRUE, "Not imaged",IF('Paste Data Here - Export'!AR411="Y","Inpatient stroke",IF('Paste Data Here - Export'!BA411="","",IF('Paste Data Here - Export'!CR411="TRUE","",1440*('Paste Data Here - Export'!CP411-'Paste Data Here - Export'!BA411)))))</f>
        <v/>
      </c>
      <c r="R411" s="95" t="str">
        <f>IF('Paste Data Here - Export'!CR411=TRUE,"Not imaged",IF(OR(C411="",'Paste Data Here - Export'!CP411=""),"",1440*('Paste Data Here - Export'!CP411-C411)))</f>
        <v/>
      </c>
      <c r="S411" s="93" t="str">
        <f>IF(R411&lt;60.5,"Yes",IF('Paste Data Here - Export'!C411="","","No"))</f>
        <v/>
      </c>
      <c r="T411" s="93" t="str">
        <f t="shared" si="66"/>
        <v/>
      </c>
      <c r="U411" s="94" t="str">
        <f>IF(OR(C411="",'Paste Data Here - Export'!DF411=""),"",1440*('Paste Data Here - Export'!DF411-C411))</f>
        <v/>
      </c>
      <c r="V411" s="96" t="str">
        <f t="shared" si="75"/>
        <v/>
      </c>
      <c r="W411" s="97" t="str">
        <f>IF(B411="","",IF('Paste Data Here - Export'!KI411=TRUE,"Yes",IF('Paste Data Here - Export'!L411="","No","Yes")))</f>
        <v/>
      </c>
      <c r="X411" s="98" t="str">
        <f>IF(E411="Yes","6 Month Transfer",IF(AND(W411="Yes",'Paste Data Here - Export'!KM411="D"),"No",IF('Patient level info'!W411="Yes","Yes","")))</f>
        <v/>
      </c>
      <c r="Y411" s="91" t="str">
        <f t="shared" si="67"/>
        <v/>
      </c>
      <c r="Z411" s="99" t="str">
        <f>IF('Paste Data Here - Export'!KQ411="","",IF('Paste Data Here - Export'!KO411="","",'Paste Data Here - Export'!KN411-'Paste Data Here - Export'!KQ411))</f>
        <v/>
      </c>
      <c r="AA411" s="91" t="str">
        <f>IF(AND(W411="Yes",'Paste Data Here - Export'!KM411="D",'Paste Data Here - Export'!KO411="Y"),'Paste Data Here - Export'!KN411+'Patient level info'!AA$3,IF(AND(W411="Yes",'Paste Data Here - Export'!KM411="D",Z411&lt;0),'Paste Data Here - Export'!KQ411,IF(AND(W411="Yes",'Paste Data Here - Export'!KM411="D"),'Paste Data Here - Export'!KN411,IF(X411="Yes",'Paste Data Here - Export'!KS411,""))))</f>
        <v/>
      </c>
      <c r="AB411" s="100" t="str">
        <f>IF(W411="No","",IF('Paste Data Here - Export'!HS411="","",IF('Paste Data Here - Export'!KO411="Y",'Patient level info'!AA411-'Paste Data Here - Export'!HS411,'Paste Data Here - Export'!KQ411-'Paste Data Here - Export'!HS411)))</f>
        <v/>
      </c>
      <c r="AC411" s="100" t="str">
        <f>IF(E411="Yes","",IF(BPT!C411="Record transferred to this team",AA411-C411-(1/6),""))</f>
        <v/>
      </c>
      <c r="AD411" s="100" t="str">
        <f t="shared" si="68"/>
        <v/>
      </c>
      <c r="AE411" s="100" t="str">
        <f t="shared" si="76"/>
        <v/>
      </c>
      <c r="AF411" s="101" t="str">
        <f>IF(AE411="","",IF(Y411="Died same day","Died same day as arrival",IF(AB411="","Did not stay on SU",IF('Paste Data Here - Export'!HR411="ICH","ICU/CCU/HDU",IF(AB411&gt;AE411,100,100*AB411/AE411)))))</f>
        <v/>
      </c>
      <c r="AG411" s="82" t="str">
        <f>IF(E411="Yes","6 Month Transfer",IF(W411="No","Not locked to discharge/transfer",IF(AF411="Did not stay on SU","Not achieved as did not stay on SU",IF('Patient level info'!A411="","",IF(AND(A411=B411,M411="Achieved",P411="Achieved",AF411&gt;=90,AF411&lt;&gt;"Died same day as arrival"),"Achieved",IF(AND(A411&lt;&gt;B411,AF411&gt;=90,M411="Achieved",P411="Achieved"),"Not directly admitted by this team, but achieved criteria at previous team, and achieved 90% of stay on SU whilst at this team",IF(AF411="ICU/CCU/HDU","Admitted to ICU/CCU/HDU",IF(AF411="Died same day as arrival",AF411,IF(AND(AF411&lt;90,M411="Not achieved",P411="Not achieved"),"Not achieved as not direct to SU within 4h, not seen by a consultant within 14h, and less than 90% of stay on SU",IF(AND(AF411&lt;90,M411="Not achieved",P411="Achieved"),"Not achieved as not direct to SU within 4h and less than 90% of stay on SU",IF(AND(AF411&lt;90,M411="Achieved",P411="Not achieved"),"Not achieved as not seen by a consultant within 14h and less than 90% of stay on SU",IF(AND(AF411&gt;=90,M411="Not achieved",P411="Not achieved"),"Not achieved as not direct to SU within 4h and not seen by a consultant within 14h",IF(AND(AF411&gt;=90,M411="Achieved",P411="Not achieved"),"Not achieved as not seen by a consultant within 14h",IF(AF411&lt;90,"Not achieved as less than 90% of stay on SU","Not achieved as not direct to SU within 4h"))))))))))))))</f>
        <v/>
      </c>
    </row>
    <row r="412" spans="1:33" ht="15" customHeight="1" x14ac:dyDescent="0.25">
      <c r="A412" s="89" t="str">
        <f>IF('Paste Data Here - Export'!A412="","",'Paste Data Here - Export'!A412)</f>
        <v/>
      </c>
      <c r="B412" s="90" t="str">
        <f>IF('Paste Data Here - Export'!B412="","",'Paste Data Here - Export'!B412)</f>
        <v/>
      </c>
      <c r="C412" s="91" t="str">
        <f>IF('Paste Data Here - Export'!AR412="Y",'Paste Data Here - Export'!AS412,IF('Paste Data Here - Export'!C412="","",'Paste Data Here - Export'!BA412))</f>
        <v/>
      </c>
      <c r="D412" s="103" t="str">
        <f>IF(B412="","",IF('Paste Data Here - Export'!A412 ='Paste Data Here - Export'!B412, "Yes", "No"))</f>
        <v/>
      </c>
      <c r="E412" s="103" t="str">
        <f>IF(A412="","",IF(AND('Paste Data Here - Export'!P412="",'Paste Data Here - Export'!Q412&lt;&gt;""),"Yes","No"))</f>
        <v/>
      </c>
      <c r="F412" s="104" t="str">
        <f>IF('Paste Data Here - Export'!A412='Paste Data Here - Export'!B412,C412,IF(W412="No","",IF(E412="Yes","6 Month Transfer",'Paste Data Here - Export'!HP412)))</f>
        <v/>
      </c>
      <c r="G412" s="92" t="str">
        <f>IF(B412="","",IF(OR('Paste Data Here - Export'!KB412="Y",'Paste Data Here - Export'!GE412="Y"),"Yes","No"))</f>
        <v/>
      </c>
      <c r="H412" s="93" t="str">
        <f t="shared" si="69"/>
        <v/>
      </c>
      <c r="I412" s="93" t="str">
        <f t="shared" si="70"/>
        <v/>
      </c>
      <c r="J412" s="93" t="str">
        <f t="shared" si="71"/>
        <v/>
      </c>
      <c r="K412" s="125" t="str">
        <f>IF(OR(C412="",'Paste Data Here - Export'!BD412=""),"",1440*('Paste Data Here - Export'!BD412-C412))</f>
        <v/>
      </c>
      <c r="L412" s="93" t="str">
        <f t="shared" si="72"/>
        <v/>
      </c>
      <c r="M412" s="93" t="str">
        <f>IF(AND(L412="Yes",'Paste Data Here - Export'!BC412="SU",'Paste Data Here - Export'!EJ412&lt;&gt;"Y"),"Achieved",IF('Paste Data Here - Export'!EJ412="Y","Not applicable",(IF(AND('Patient level info'!L412="No",'Paste Data Here - Export'!BC412="SU"),"Not achieved",IF('Paste Data Here - Export'!BC412="ICH","Not applicable",IF(OR('Paste Data Here - Export'!BC412="O",'Paste Data Here - Export'!BC412="MAC"),"Not achieved",""))))))</f>
        <v/>
      </c>
      <c r="N412" s="142" t="str">
        <f>IF(B412="","",IF(OR('Paste Data Here - Export'!GN412="PERS",'Paste Data Here - Export'!GN412="TELEM"),'Paste Data Here - Export'!GK412,IF('Paste Data Here - Export'!GO412="","Not seen in person",'Paste Data Here - Export'!GO412)))</f>
        <v/>
      </c>
      <c r="O412" s="125" t="str">
        <f t="shared" si="73"/>
        <v/>
      </c>
      <c r="P412" s="126" t="str">
        <f t="shared" si="74"/>
        <v/>
      </c>
      <c r="Q412" s="95" t="str">
        <f>IF('Paste Data Here - Export'!CR412=TRUE, "Not imaged",IF('Paste Data Here - Export'!AR412="Y","Inpatient stroke",IF('Paste Data Here - Export'!BA412="","",IF('Paste Data Here - Export'!CR412="TRUE","",1440*('Paste Data Here - Export'!CP412-'Paste Data Here - Export'!BA412)))))</f>
        <v/>
      </c>
      <c r="R412" s="95" t="str">
        <f>IF('Paste Data Here - Export'!CR412=TRUE,"Not imaged",IF(OR(C412="",'Paste Data Here - Export'!CP412=""),"",1440*('Paste Data Here - Export'!CP412-C412)))</f>
        <v/>
      </c>
      <c r="S412" s="93" t="str">
        <f>IF(R412&lt;60.5,"Yes",IF('Paste Data Here - Export'!C412="","","No"))</f>
        <v/>
      </c>
      <c r="T412" s="93" t="str">
        <f t="shared" si="66"/>
        <v/>
      </c>
      <c r="U412" s="94" t="str">
        <f>IF(OR(C412="",'Paste Data Here - Export'!DF412=""),"",1440*('Paste Data Here - Export'!DF412-C412))</f>
        <v/>
      </c>
      <c r="V412" s="96" t="str">
        <f t="shared" si="75"/>
        <v/>
      </c>
      <c r="W412" s="97" t="str">
        <f>IF(B412="","",IF('Paste Data Here - Export'!KI412=TRUE,"Yes",IF('Paste Data Here - Export'!L412="","No","Yes")))</f>
        <v/>
      </c>
      <c r="X412" s="98" t="str">
        <f>IF(E412="Yes","6 Month Transfer",IF(AND(W412="Yes",'Paste Data Here - Export'!KM412="D"),"No",IF('Patient level info'!W412="Yes","Yes","")))</f>
        <v/>
      </c>
      <c r="Y412" s="91" t="str">
        <f t="shared" si="67"/>
        <v/>
      </c>
      <c r="Z412" s="99" t="str">
        <f>IF('Paste Data Here - Export'!KQ412="","",IF('Paste Data Here - Export'!KO412="","",'Paste Data Here - Export'!KN412-'Paste Data Here - Export'!KQ412))</f>
        <v/>
      </c>
      <c r="AA412" s="91" t="str">
        <f>IF(AND(W412="Yes",'Paste Data Here - Export'!KM412="D",'Paste Data Here - Export'!KO412="Y"),'Paste Data Here - Export'!KN412+'Patient level info'!AA$3,IF(AND(W412="Yes",'Paste Data Here - Export'!KM412="D",Z412&lt;0),'Paste Data Here - Export'!KQ412,IF(AND(W412="Yes",'Paste Data Here - Export'!KM412="D"),'Paste Data Here - Export'!KN412,IF(X412="Yes",'Paste Data Here - Export'!KS412,""))))</f>
        <v/>
      </c>
      <c r="AB412" s="100" t="str">
        <f>IF(W412="No","",IF('Paste Data Here - Export'!HS412="","",IF('Paste Data Here - Export'!KO412="Y",'Patient level info'!AA412-'Paste Data Here - Export'!HS412,'Paste Data Here - Export'!KQ412-'Paste Data Here - Export'!HS412)))</f>
        <v/>
      </c>
      <c r="AC412" s="100" t="str">
        <f>IF(E412="Yes","",IF(BPT!C412="Record transferred to this team",AA412-C412-(1/6),""))</f>
        <v/>
      </c>
      <c r="AD412" s="100" t="str">
        <f t="shared" si="68"/>
        <v/>
      </c>
      <c r="AE412" s="100" t="str">
        <f t="shared" si="76"/>
        <v/>
      </c>
      <c r="AF412" s="101" t="str">
        <f>IF(AE412="","",IF(Y412="Died same day","Died same day as arrival",IF(AB412="","Did not stay on SU",IF('Paste Data Here - Export'!HR412="ICH","ICU/CCU/HDU",IF(AB412&gt;AE412,100,100*AB412/AE412)))))</f>
        <v/>
      </c>
      <c r="AG412" s="82" t="str">
        <f>IF(E412="Yes","6 Month Transfer",IF(W412="No","Not locked to discharge/transfer",IF(AF412="Did not stay on SU","Not achieved as did not stay on SU",IF('Patient level info'!A412="","",IF(AND(A412=B412,M412="Achieved",P412="Achieved",AF412&gt;=90,AF412&lt;&gt;"Died same day as arrival"),"Achieved",IF(AND(A412&lt;&gt;B412,AF412&gt;=90,M412="Achieved",P412="Achieved"),"Not directly admitted by this team, but achieved criteria at previous team, and achieved 90% of stay on SU whilst at this team",IF(AF412="ICU/CCU/HDU","Admitted to ICU/CCU/HDU",IF(AF412="Died same day as arrival",AF412,IF(AND(AF412&lt;90,M412="Not achieved",P412="Not achieved"),"Not achieved as not direct to SU within 4h, not seen by a consultant within 14h, and less than 90% of stay on SU",IF(AND(AF412&lt;90,M412="Not achieved",P412="Achieved"),"Not achieved as not direct to SU within 4h and less than 90% of stay on SU",IF(AND(AF412&lt;90,M412="Achieved",P412="Not achieved"),"Not achieved as not seen by a consultant within 14h and less than 90% of stay on SU",IF(AND(AF412&gt;=90,M412="Not achieved",P412="Not achieved"),"Not achieved as not direct to SU within 4h and not seen by a consultant within 14h",IF(AND(AF412&gt;=90,M412="Achieved",P412="Not achieved"),"Not achieved as not seen by a consultant within 14h",IF(AF412&lt;90,"Not achieved as less than 90% of stay on SU","Not achieved as not direct to SU within 4h"))))))))))))))</f>
        <v/>
      </c>
    </row>
    <row r="413" spans="1:33" ht="15" customHeight="1" x14ac:dyDescent="0.25">
      <c r="A413" s="89" t="str">
        <f>IF('Paste Data Here - Export'!A413="","",'Paste Data Here - Export'!A413)</f>
        <v/>
      </c>
      <c r="B413" s="90" t="str">
        <f>IF('Paste Data Here - Export'!B413="","",'Paste Data Here - Export'!B413)</f>
        <v/>
      </c>
      <c r="C413" s="91" t="str">
        <f>IF('Paste Data Here - Export'!AR413="Y",'Paste Data Here - Export'!AS413,IF('Paste Data Here - Export'!C413="","",'Paste Data Here - Export'!BA413))</f>
        <v/>
      </c>
      <c r="D413" s="103" t="str">
        <f>IF(B413="","",IF('Paste Data Here - Export'!A413 ='Paste Data Here - Export'!B413, "Yes", "No"))</f>
        <v/>
      </c>
      <c r="E413" s="103" t="str">
        <f>IF(A413="","",IF(AND('Paste Data Here - Export'!P413="",'Paste Data Here - Export'!Q413&lt;&gt;""),"Yes","No"))</f>
        <v/>
      </c>
      <c r="F413" s="104" t="str">
        <f>IF('Paste Data Here - Export'!A413='Paste Data Here - Export'!B413,C413,IF(W413="No","",IF(E413="Yes","6 Month Transfer",'Paste Data Here - Export'!HP413)))</f>
        <v/>
      </c>
      <c r="G413" s="92" t="str">
        <f>IF(B413="","",IF(OR('Paste Data Here - Export'!KB413="Y",'Paste Data Here - Export'!GE413="Y"),"Yes","No"))</f>
        <v/>
      </c>
      <c r="H413" s="93" t="str">
        <f t="shared" si="69"/>
        <v/>
      </c>
      <c r="I413" s="93" t="str">
        <f t="shared" si="70"/>
        <v/>
      </c>
      <c r="J413" s="93" t="str">
        <f t="shared" si="71"/>
        <v/>
      </c>
      <c r="K413" s="125" t="str">
        <f>IF(OR(C413="",'Paste Data Here - Export'!BD413=""),"",1440*('Paste Data Here - Export'!BD413-C413))</f>
        <v/>
      </c>
      <c r="L413" s="93" t="str">
        <f t="shared" si="72"/>
        <v/>
      </c>
      <c r="M413" s="93" t="str">
        <f>IF(AND(L413="Yes",'Paste Data Here - Export'!BC413="SU",'Paste Data Here - Export'!EJ413&lt;&gt;"Y"),"Achieved",IF('Paste Data Here - Export'!EJ413="Y","Not applicable",(IF(AND('Patient level info'!L413="No",'Paste Data Here - Export'!BC413="SU"),"Not achieved",IF('Paste Data Here - Export'!BC413="ICH","Not applicable",IF(OR('Paste Data Here - Export'!BC413="O",'Paste Data Here - Export'!BC413="MAC"),"Not achieved",""))))))</f>
        <v/>
      </c>
      <c r="N413" s="142" t="str">
        <f>IF(B413="","",IF(OR('Paste Data Here - Export'!GN413="PERS",'Paste Data Here - Export'!GN413="TELEM"),'Paste Data Here - Export'!GK413,IF('Paste Data Here - Export'!GO413="","Not seen in person",'Paste Data Here - Export'!GO413)))</f>
        <v/>
      </c>
      <c r="O413" s="125" t="str">
        <f t="shared" si="73"/>
        <v/>
      </c>
      <c r="P413" s="126" t="str">
        <f t="shared" si="74"/>
        <v/>
      </c>
      <c r="Q413" s="95" t="str">
        <f>IF('Paste Data Here - Export'!CR413=TRUE, "Not imaged",IF('Paste Data Here - Export'!AR413="Y","Inpatient stroke",IF('Paste Data Here - Export'!BA413="","",IF('Paste Data Here - Export'!CR413="TRUE","",1440*('Paste Data Here - Export'!CP413-'Paste Data Here - Export'!BA413)))))</f>
        <v/>
      </c>
      <c r="R413" s="95" t="str">
        <f>IF('Paste Data Here - Export'!CR413=TRUE,"Not imaged",IF(OR(C413="",'Paste Data Here - Export'!CP413=""),"",1440*('Paste Data Here - Export'!CP413-C413)))</f>
        <v/>
      </c>
      <c r="S413" s="93" t="str">
        <f>IF(R413&lt;60.5,"Yes",IF('Paste Data Here - Export'!C413="","","No"))</f>
        <v/>
      </c>
      <c r="T413" s="93" t="str">
        <f t="shared" si="66"/>
        <v/>
      </c>
      <c r="U413" s="94" t="str">
        <f>IF(OR(C413="",'Paste Data Here - Export'!DF413=""),"",1440*('Paste Data Here - Export'!DF413-C413))</f>
        <v/>
      </c>
      <c r="V413" s="96" t="str">
        <f t="shared" si="75"/>
        <v/>
      </c>
      <c r="W413" s="97" t="str">
        <f>IF(B413="","",IF('Paste Data Here - Export'!KI413=TRUE,"Yes",IF('Paste Data Here - Export'!L413="","No","Yes")))</f>
        <v/>
      </c>
      <c r="X413" s="98" t="str">
        <f>IF(E413="Yes","6 Month Transfer",IF(AND(W413="Yes",'Paste Data Here - Export'!KM413="D"),"No",IF('Patient level info'!W413="Yes","Yes","")))</f>
        <v/>
      </c>
      <c r="Y413" s="91" t="str">
        <f t="shared" si="67"/>
        <v/>
      </c>
      <c r="Z413" s="99" t="str">
        <f>IF('Paste Data Here - Export'!KQ413="","",IF('Paste Data Here - Export'!KO413="","",'Paste Data Here - Export'!KN413-'Paste Data Here - Export'!KQ413))</f>
        <v/>
      </c>
      <c r="AA413" s="91" t="str">
        <f>IF(AND(W413="Yes",'Paste Data Here - Export'!KM413="D",'Paste Data Here - Export'!KO413="Y"),'Paste Data Here - Export'!KN413+'Patient level info'!AA$3,IF(AND(W413="Yes",'Paste Data Here - Export'!KM413="D",Z413&lt;0),'Paste Data Here - Export'!KQ413,IF(AND(W413="Yes",'Paste Data Here - Export'!KM413="D"),'Paste Data Here - Export'!KN413,IF(X413="Yes",'Paste Data Here - Export'!KS413,""))))</f>
        <v/>
      </c>
      <c r="AB413" s="100" t="str">
        <f>IF(W413="No","",IF('Paste Data Here - Export'!HS413="","",IF('Paste Data Here - Export'!KO413="Y",'Patient level info'!AA413-'Paste Data Here - Export'!HS413,'Paste Data Here - Export'!KQ413-'Paste Data Here - Export'!HS413)))</f>
        <v/>
      </c>
      <c r="AC413" s="100" t="str">
        <f>IF(E413="Yes","",IF(BPT!C413="Record transferred to this team",AA413-C413-(1/6),""))</f>
        <v/>
      </c>
      <c r="AD413" s="100" t="str">
        <f t="shared" si="68"/>
        <v/>
      </c>
      <c r="AE413" s="100" t="str">
        <f t="shared" si="76"/>
        <v/>
      </c>
      <c r="AF413" s="101" t="str">
        <f>IF(AE413="","",IF(Y413="Died same day","Died same day as arrival",IF(AB413="","Did not stay on SU",IF('Paste Data Here - Export'!HR413="ICH","ICU/CCU/HDU",IF(AB413&gt;AE413,100,100*AB413/AE413)))))</f>
        <v/>
      </c>
      <c r="AG413" s="82" t="str">
        <f>IF(E413="Yes","6 Month Transfer",IF(W413="No","Not locked to discharge/transfer",IF(AF413="Did not stay on SU","Not achieved as did not stay on SU",IF('Patient level info'!A413="","",IF(AND(A413=B413,M413="Achieved",P413="Achieved",AF413&gt;=90,AF413&lt;&gt;"Died same day as arrival"),"Achieved",IF(AND(A413&lt;&gt;B413,AF413&gt;=90,M413="Achieved",P413="Achieved"),"Not directly admitted by this team, but achieved criteria at previous team, and achieved 90% of stay on SU whilst at this team",IF(AF413="ICU/CCU/HDU","Admitted to ICU/CCU/HDU",IF(AF413="Died same day as arrival",AF413,IF(AND(AF413&lt;90,M413="Not achieved",P413="Not achieved"),"Not achieved as not direct to SU within 4h, not seen by a consultant within 14h, and less than 90% of stay on SU",IF(AND(AF413&lt;90,M413="Not achieved",P413="Achieved"),"Not achieved as not direct to SU within 4h and less than 90% of stay on SU",IF(AND(AF413&lt;90,M413="Achieved",P413="Not achieved"),"Not achieved as not seen by a consultant within 14h and less than 90% of stay on SU",IF(AND(AF413&gt;=90,M413="Not achieved",P413="Not achieved"),"Not achieved as not direct to SU within 4h and not seen by a consultant within 14h",IF(AND(AF413&gt;=90,M413="Achieved",P413="Not achieved"),"Not achieved as not seen by a consultant within 14h",IF(AF413&lt;90,"Not achieved as less than 90% of stay on SU","Not achieved as not direct to SU within 4h"))))))))))))))</f>
        <v/>
      </c>
    </row>
    <row r="414" spans="1:33" ht="15" customHeight="1" x14ac:dyDescent="0.25">
      <c r="A414" s="89" t="str">
        <f>IF('Paste Data Here - Export'!A414="","",'Paste Data Here - Export'!A414)</f>
        <v/>
      </c>
      <c r="B414" s="90" t="str">
        <f>IF('Paste Data Here - Export'!B414="","",'Paste Data Here - Export'!B414)</f>
        <v/>
      </c>
      <c r="C414" s="91" t="str">
        <f>IF('Paste Data Here - Export'!AR414="Y",'Paste Data Here - Export'!AS414,IF('Paste Data Here - Export'!C414="","",'Paste Data Here - Export'!BA414))</f>
        <v/>
      </c>
      <c r="D414" s="103" t="str">
        <f>IF(B414="","",IF('Paste Data Here - Export'!A414 ='Paste Data Here - Export'!B414, "Yes", "No"))</f>
        <v/>
      </c>
      <c r="E414" s="103" t="str">
        <f>IF(A414="","",IF(AND('Paste Data Here - Export'!P414="",'Paste Data Here - Export'!Q414&lt;&gt;""),"Yes","No"))</f>
        <v/>
      </c>
      <c r="F414" s="104" t="str">
        <f>IF('Paste Data Here - Export'!A414='Paste Data Here - Export'!B414,C414,IF(W414="No","",IF(E414="Yes","6 Month Transfer",'Paste Data Here - Export'!HP414)))</f>
        <v/>
      </c>
      <c r="G414" s="92" t="str">
        <f>IF(B414="","",IF(OR('Paste Data Here - Export'!KB414="Y",'Paste Data Here - Export'!GE414="Y"),"Yes","No"))</f>
        <v/>
      </c>
      <c r="H414" s="93" t="str">
        <f t="shared" si="69"/>
        <v/>
      </c>
      <c r="I414" s="93" t="str">
        <f t="shared" si="70"/>
        <v/>
      </c>
      <c r="J414" s="93" t="str">
        <f t="shared" si="71"/>
        <v/>
      </c>
      <c r="K414" s="125" t="str">
        <f>IF(OR(C414="",'Paste Data Here - Export'!BD414=""),"",1440*('Paste Data Here - Export'!BD414-C414))</f>
        <v/>
      </c>
      <c r="L414" s="93" t="str">
        <f t="shared" si="72"/>
        <v/>
      </c>
      <c r="M414" s="93" t="str">
        <f>IF(AND(L414="Yes",'Paste Data Here - Export'!BC414="SU",'Paste Data Here - Export'!EJ414&lt;&gt;"Y"),"Achieved",IF('Paste Data Here - Export'!EJ414="Y","Not applicable",(IF(AND('Patient level info'!L414="No",'Paste Data Here - Export'!BC414="SU"),"Not achieved",IF('Paste Data Here - Export'!BC414="ICH","Not applicable",IF(OR('Paste Data Here - Export'!BC414="O",'Paste Data Here - Export'!BC414="MAC"),"Not achieved",""))))))</f>
        <v/>
      </c>
      <c r="N414" s="142" t="str">
        <f>IF(B414="","",IF(OR('Paste Data Here - Export'!GN414="PERS",'Paste Data Here - Export'!GN414="TELEM"),'Paste Data Here - Export'!GK414,IF('Paste Data Here - Export'!GO414="","Not seen in person",'Paste Data Here - Export'!GO414)))</f>
        <v/>
      </c>
      <c r="O414" s="125" t="str">
        <f t="shared" si="73"/>
        <v/>
      </c>
      <c r="P414" s="126" t="str">
        <f t="shared" si="74"/>
        <v/>
      </c>
      <c r="Q414" s="95" t="str">
        <f>IF('Paste Data Here - Export'!CR414=TRUE, "Not imaged",IF('Paste Data Here - Export'!AR414="Y","Inpatient stroke",IF('Paste Data Here - Export'!BA414="","",IF('Paste Data Here - Export'!CR414="TRUE","",1440*('Paste Data Here - Export'!CP414-'Paste Data Here - Export'!BA414)))))</f>
        <v/>
      </c>
      <c r="R414" s="95" t="str">
        <f>IF('Paste Data Here - Export'!CR414=TRUE,"Not imaged",IF(OR(C414="",'Paste Data Here - Export'!CP414=""),"",1440*('Paste Data Here - Export'!CP414-C414)))</f>
        <v/>
      </c>
      <c r="S414" s="93" t="str">
        <f>IF(R414&lt;60.5,"Yes",IF('Paste Data Here - Export'!C414="","","No"))</f>
        <v/>
      </c>
      <c r="T414" s="93" t="str">
        <f t="shared" si="66"/>
        <v/>
      </c>
      <c r="U414" s="94" t="str">
        <f>IF(OR(C414="",'Paste Data Here - Export'!DF414=""),"",1440*('Paste Data Here - Export'!DF414-C414))</f>
        <v/>
      </c>
      <c r="V414" s="96" t="str">
        <f t="shared" si="75"/>
        <v/>
      </c>
      <c r="W414" s="97" t="str">
        <f>IF(B414="","",IF('Paste Data Here - Export'!KI414=TRUE,"Yes",IF('Paste Data Here - Export'!L414="","No","Yes")))</f>
        <v/>
      </c>
      <c r="X414" s="98" t="str">
        <f>IF(E414="Yes","6 Month Transfer",IF(AND(W414="Yes",'Paste Data Here - Export'!KM414="D"),"No",IF('Patient level info'!W414="Yes","Yes","")))</f>
        <v/>
      </c>
      <c r="Y414" s="91" t="str">
        <f t="shared" si="67"/>
        <v/>
      </c>
      <c r="Z414" s="99" t="str">
        <f>IF('Paste Data Here - Export'!KQ414="","",IF('Paste Data Here - Export'!KO414="","",'Paste Data Here - Export'!KN414-'Paste Data Here - Export'!KQ414))</f>
        <v/>
      </c>
      <c r="AA414" s="91" t="str">
        <f>IF(AND(W414="Yes",'Paste Data Here - Export'!KM414="D",'Paste Data Here - Export'!KO414="Y"),'Paste Data Here - Export'!KN414+'Patient level info'!AA$3,IF(AND(W414="Yes",'Paste Data Here - Export'!KM414="D",Z414&lt;0),'Paste Data Here - Export'!KQ414,IF(AND(W414="Yes",'Paste Data Here - Export'!KM414="D"),'Paste Data Here - Export'!KN414,IF(X414="Yes",'Paste Data Here - Export'!KS414,""))))</f>
        <v/>
      </c>
      <c r="AB414" s="100" t="str">
        <f>IF(W414="No","",IF('Paste Data Here - Export'!HS414="","",IF('Paste Data Here - Export'!KO414="Y",'Patient level info'!AA414-'Paste Data Here - Export'!HS414,'Paste Data Here - Export'!KQ414-'Paste Data Here - Export'!HS414)))</f>
        <v/>
      </c>
      <c r="AC414" s="100" t="str">
        <f>IF(E414="Yes","",IF(BPT!C414="Record transferred to this team",AA414-C414-(1/6),""))</f>
        <v/>
      </c>
      <c r="AD414" s="100" t="str">
        <f t="shared" si="68"/>
        <v/>
      </c>
      <c r="AE414" s="100" t="str">
        <f t="shared" si="76"/>
        <v/>
      </c>
      <c r="AF414" s="101" t="str">
        <f>IF(AE414="","",IF(Y414="Died same day","Died same day as arrival",IF(AB414="","Did not stay on SU",IF('Paste Data Here - Export'!HR414="ICH","ICU/CCU/HDU",IF(AB414&gt;AE414,100,100*AB414/AE414)))))</f>
        <v/>
      </c>
      <c r="AG414" s="82" t="str">
        <f>IF(E414="Yes","6 Month Transfer",IF(W414="No","Not locked to discharge/transfer",IF(AF414="Did not stay on SU","Not achieved as did not stay on SU",IF('Patient level info'!A414="","",IF(AND(A414=B414,M414="Achieved",P414="Achieved",AF414&gt;=90,AF414&lt;&gt;"Died same day as arrival"),"Achieved",IF(AND(A414&lt;&gt;B414,AF414&gt;=90,M414="Achieved",P414="Achieved"),"Not directly admitted by this team, but achieved criteria at previous team, and achieved 90% of stay on SU whilst at this team",IF(AF414="ICU/CCU/HDU","Admitted to ICU/CCU/HDU",IF(AF414="Died same day as arrival",AF414,IF(AND(AF414&lt;90,M414="Not achieved",P414="Not achieved"),"Not achieved as not direct to SU within 4h, not seen by a consultant within 14h, and less than 90% of stay on SU",IF(AND(AF414&lt;90,M414="Not achieved",P414="Achieved"),"Not achieved as not direct to SU within 4h and less than 90% of stay on SU",IF(AND(AF414&lt;90,M414="Achieved",P414="Not achieved"),"Not achieved as not seen by a consultant within 14h and less than 90% of stay on SU",IF(AND(AF414&gt;=90,M414="Not achieved",P414="Not achieved"),"Not achieved as not direct to SU within 4h and not seen by a consultant within 14h",IF(AND(AF414&gt;=90,M414="Achieved",P414="Not achieved"),"Not achieved as not seen by a consultant within 14h",IF(AF414&lt;90,"Not achieved as less than 90% of stay on SU","Not achieved as not direct to SU within 4h"))))))))))))))</f>
        <v/>
      </c>
    </row>
    <row r="415" spans="1:33" ht="15" customHeight="1" x14ac:dyDescent="0.25">
      <c r="A415" s="89" t="str">
        <f>IF('Paste Data Here - Export'!A415="","",'Paste Data Here - Export'!A415)</f>
        <v/>
      </c>
      <c r="B415" s="90" t="str">
        <f>IF('Paste Data Here - Export'!B415="","",'Paste Data Here - Export'!B415)</f>
        <v/>
      </c>
      <c r="C415" s="91" t="str">
        <f>IF('Paste Data Here - Export'!AR415="Y",'Paste Data Here - Export'!AS415,IF('Paste Data Here - Export'!C415="","",'Paste Data Here - Export'!BA415))</f>
        <v/>
      </c>
      <c r="D415" s="103" t="str">
        <f>IF(B415="","",IF('Paste Data Here - Export'!A415 ='Paste Data Here - Export'!B415, "Yes", "No"))</f>
        <v/>
      </c>
      <c r="E415" s="103" t="str">
        <f>IF(A415="","",IF(AND('Paste Data Here - Export'!P415="",'Paste Data Here - Export'!Q415&lt;&gt;""),"Yes","No"))</f>
        <v/>
      </c>
      <c r="F415" s="104" t="str">
        <f>IF('Paste Data Here - Export'!A415='Paste Data Here - Export'!B415,C415,IF(W415="No","",IF(E415="Yes","6 Month Transfer",'Paste Data Here - Export'!HP415)))</f>
        <v/>
      </c>
      <c r="G415" s="92" t="str">
        <f>IF(B415="","",IF(OR('Paste Data Here - Export'!KB415="Y",'Paste Data Here - Export'!GE415="Y"),"Yes","No"))</f>
        <v/>
      </c>
      <c r="H415" s="93" t="str">
        <f t="shared" si="69"/>
        <v/>
      </c>
      <c r="I415" s="93" t="str">
        <f t="shared" si="70"/>
        <v/>
      </c>
      <c r="J415" s="93" t="str">
        <f t="shared" si="71"/>
        <v/>
      </c>
      <c r="K415" s="125" t="str">
        <f>IF(OR(C415="",'Paste Data Here - Export'!BD415=""),"",1440*('Paste Data Here - Export'!BD415-C415))</f>
        <v/>
      </c>
      <c r="L415" s="93" t="str">
        <f t="shared" si="72"/>
        <v/>
      </c>
      <c r="M415" s="93" t="str">
        <f>IF(AND(L415="Yes",'Paste Data Here - Export'!BC415="SU",'Paste Data Here - Export'!EJ415&lt;&gt;"Y"),"Achieved",IF('Paste Data Here - Export'!EJ415="Y","Not applicable",(IF(AND('Patient level info'!L415="No",'Paste Data Here - Export'!BC415="SU"),"Not achieved",IF('Paste Data Here - Export'!BC415="ICH","Not applicable",IF(OR('Paste Data Here - Export'!BC415="O",'Paste Data Here - Export'!BC415="MAC"),"Not achieved",""))))))</f>
        <v/>
      </c>
      <c r="N415" s="142" t="str">
        <f>IF(B415="","",IF(OR('Paste Data Here - Export'!GN415="PERS",'Paste Data Here - Export'!GN415="TELEM"),'Paste Data Here - Export'!GK415,IF('Paste Data Here - Export'!GO415="","Not seen in person",'Paste Data Here - Export'!GO415)))</f>
        <v/>
      </c>
      <c r="O415" s="125" t="str">
        <f t="shared" si="73"/>
        <v/>
      </c>
      <c r="P415" s="126" t="str">
        <f t="shared" si="74"/>
        <v/>
      </c>
      <c r="Q415" s="95" t="str">
        <f>IF('Paste Data Here - Export'!CR415=TRUE, "Not imaged",IF('Paste Data Here - Export'!AR415="Y","Inpatient stroke",IF('Paste Data Here - Export'!BA415="","",IF('Paste Data Here - Export'!CR415="TRUE","",1440*('Paste Data Here - Export'!CP415-'Paste Data Here - Export'!BA415)))))</f>
        <v/>
      </c>
      <c r="R415" s="95" t="str">
        <f>IF('Paste Data Here - Export'!CR415=TRUE,"Not imaged",IF(OR(C415="",'Paste Data Here - Export'!CP415=""),"",1440*('Paste Data Here - Export'!CP415-C415)))</f>
        <v/>
      </c>
      <c r="S415" s="93" t="str">
        <f>IF(R415&lt;60.5,"Yes",IF('Paste Data Here - Export'!C415="","","No"))</f>
        <v/>
      </c>
      <c r="T415" s="93" t="str">
        <f t="shared" si="66"/>
        <v/>
      </c>
      <c r="U415" s="94" t="str">
        <f>IF(OR(C415="",'Paste Data Here - Export'!DF415=""),"",1440*('Paste Data Here - Export'!DF415-C415))</f>
        <v/>
      </c>
      <c r="V415" s="96" t="str">
        <f t="shared" si="75"/>
        <v/>
      </c>
      <c r="W415" s="97" t="str">
        <f>IF(B415="","",IF('Paste Data Here - Export'!KI415=TRUE,"Yes",IF('Paste Data Here - Export'!L415="","No","Yes")))</f>
        <v/>
      </c>
      <c r="X415" s="98" t="str">
        <f>IF(E415="Yes","6 Month Transfer",IF(AND(W415="Yes",'Paste Data Here - Export'!KM415="D"),"No",IF('Patient level info'!W415="Yes","Yes","")))</f>
        <v/>
      </c>
      <c r="Y415" s="91" t="str">
        <f t="shared" si="67"/>
        <v/>
      </c>
      <c r="Z415" s="99" t="str">
        <f>IF('Paste Data Here - Export'!KQ415="","",IF('Paste Data Here - Export'!KO415="","",'Paste Data Here - Export'!KN415-'Paste Data Here - Export'!KQ415))</f>
        <v/>
      </c>
      <c r="AA415" s="91" t="str">
        <f>IF(AND(W415="Yes",'Paste Data Here - Export'!KM415="D",'Paste Data Here - Export'!KO415="Y"),'Paste Data Here - Export'!KN415+'Patient level info'!AA$3,IF(AND(W415="Yes",'Paste Data Here - Export'!KM415="D",Z415&lt;0),'Paste Data Here - Export'!KQ415,IF(AND(W415="Yes",'Paste Data Here - Export'!KM415="D"),'Paste Data Here - Export'!KN415,IF(X415="Yes",'Paste Data Here - Export'!KS415,""))))</f>
        <v/>
      </c>
      <c r="AB415" s="100" t="str">
        <f>IF(W415="No","",IF('Paste Data Here - Export'!HS415="","",IF('Paste Data Here - Export'!KO415="Y",'Patient level info'!AA415-'Paste Data Here - Export'!HS415,'Paste Data Here - Export'!KQ415-'Paste Data Here - Export'!HS415)))</f>
        <v/>
      </c>
      <c r="AC415" s="100" t="str">
        <f>IF(E415="Yes","",IF(BPT!C415="Record transferred to this team",AA415-C415-(1/6),""))</f>
        <v/>
      </c>
      <c r="AD415" s="100" t="str">
        <f t="shared" si="68"/>
        <v/>
      </c>
      <c r="AE415" s="100" t="str">
        <f t="shared" si="76"/>
        <v/>
      </c>
      <c r="AF415" s="101" t="str">
        <f>IF(AE415="","",IF(Y415="Died same day","Died same day as arrival",IF(AB415="","Did not stay on SU",IF('Paste Data Here - Export'!HR415="ICH","ICU/CCU/HDU",IF(AB415&gt;AE415,100,100*AB415/AE415)))))</f>
        <v/>
      </c>
      <c r="AG415" s="82" t="str">
        <f>IF(E415="Yes","6 Month Transfer",IF(W415="No","Not locked to discharge/transfer",IF(AF415="Did not stay on SU","Not achieved as did not stay on SU",IF('Patient level info'!A415="","",IF(AND(A415=B415,M415="Achieved",P415="Achieved",AF415&gt;=90,AF415&lt;&gt;"Died same day as arrival"),"Achieved",IF(AND(A415&lt;&gt;B415,AF415&gt;=90,M415="Achieved",P415="Achieved"),"Not directly admitted by this team, but achieved criteria at previous team, and achieved 90% of stay on SU whilst at this team",IF(AF415="ICU/CCU/HDU","Admitted to ICU/CCU/HDU",IF(AF415="Died same day as arrival",AF415,IF(AND(AF415&lt;90,M415="Not achieved",P415="Not achieved"),"Not achieved as not direct to SU within 4h, not seen by a consultant within 14h, and less than 90% of stay on SU",IF(AND(AF415&lt;90,M415="Not achieved",P415="Achieved"),"Not achieved as not direct to SU within 4h and less than 90% of stay on SU",IF(AND(AF415&lt;90,M415="Achieved",P415="Not achieved"),"Not achieved as not seen by a consultant within 14h and less than 90% of stay on SU",IF(AND(AF415&gt;=90,M415="Not achieved",P415="Not achieved"),"Not achieved as not direct to SU within 4h and not seen by a consultant within 14h",IF(AND(AF415&gt;=90,M415="Achieved",P415="Not achieved"),"Not achieved as not seen by a consultant within 14h",IF(AF415&lt;90,"Not achieved as less than 90% of stay on SU","Not achieved as not direct to SU within 4h"))))))))))))))</f>
        <v/>
      </c>
    </row>
    <row r="416" spans="1:33" ht="15" customHeight="1" x14ac:dyDescent="0.25">
      <c r="A416" s="89" t="str">
        <f>IF('Paste Data Here - Export'!A416="","",'Paste Data Here - Export'!A416)</f>
        <v/>
      </c>
      <c r="B416" s="90" t="str">
        <f>IF('Paste Data Here - Export'!B416="","",'Paste Data Here - Export'!B416)</f>
        <v/>
      </c>
      <c r="C416" s="91" t="str">
        <f>IF('Paste Data Here - Export'!AR416="Y",'Paste Data Here - Export'!AS416,IF('Paste Data Here - Export'!C416="","",'Paste Data Here - Export'!BA416))</f>
        <v/>
      </c>
      <c r="D416" s="103" t="str">
        <f>IF(B416="","",IF('Paste Data Here - Export'!A416 ='Paste Data Here - Export'!B416, "Yes", "No"))</f>
        <v/>
      </c>
      <c r="E416" s="103" t="str">
        <f>IF(A416="","",IF(AND('Paste Data Here - Export'!P416="",'Paste Data Here - Export'!Q416&lt;&gt;""),"Yes","No"))</f>
        <v/>
      </c>
      <c r="F416" s="104" t="str">
        <f>IF('Paste Data Here - Export'!A416='Paste Data Here - Export'!B416,C416,IF(W416="No","",IF(E416="Yes","6 Month Transfer",'Paste Data Here - Export'!HP416)))</f>
        <v/>
      </c>
      <c r="G416" s="92" t="str">
        <f>IF(B416="","",IF(OR('Paste Data Here - Export'!KB416="Y",'Paste Data Here - Export'!GE416="Y"),"Yes","No"))</f>
        <v/>
      </c>
      <c r="H416" s="93" t="str">
        <f t="shared" si="69"/>
        <v/>
      </c>
      <c r="I416" s="93" t="str">
        <f t="shared" si="70"/>
        <v/>
      </c>
      <c r="J416" s="93" t="str">
        <f t="shared" si="71"/>
        <v/>
      </c>
      <c r="K416" s="125" t="str">
        <f>IF(OR(C416="",'Paste Data Here - Export'!BD416=""),"",1440*('Paste Data Here - Export'!BD416-C416))</f>
        <v/>
      </c>
      <c r="L416" s="93" t="str">
        <f t="shared" si="72"/>
        <v/>
      </c>
      <c r="M416" s="93" t="str">
        <f>IF(AND(L416="Yes",'Paste Data Here - Export'!BC416="SU",'Paste Data Here - Export'!EJ416&lt;&gt;"Y"),"Achieved",IF('Paste Data Here - Export'!EJ416="Y","Not applicable",(IF(AND('Patient level info'!L416="No",'Paste Data Here - Export'!BC416="SU"),"Not achieved",IF('Paste Data Here - Export'!BC416="ICH","Not applicable",IF(OR('Paste Data Here - Export'!BC416="O",'Paste Data Here - Export'!BC416="MAC"),"Not achieved",""))))))</f>
        <v/>
      </c>
      <c r="N416" s="142" t="str">
        <f>IF(B416="","",IF(OR('Paste Data Here - Export'!GN416="PERS",'Paste Data Here - Export'!GN416="TELEM"),'Paste Data Here - Export'!GK416,IF('Paste Data Here - Export'!GO416="","Not seen in person",'Paste Data Here - Export'!GO416)))</f>
        <v/>
      </c>
      <c r="O416" s="125" t="str">
        <f t="shared" si="73"/>
        <v/>
      </c>
      <c r="P416" s="126" t="str">
        <f t="shared" si="74"/>
        <v/>
      </c>
      <c r="Q416" s="95" t="str">
        <f>IF('Paste Data Here - Export'!CR416=TRUE, "Not imaged",IF('Paste Data Here - Export'!AR416="Y","Inpatient stroke",IF('Paste Data Here - Export'!BA416="","",IF('Paste Data Here - Export'!CR416="TRUE","",1440*('Paste Data Here - Export'!CP416-'Paste Data Here - Export'!BA416)))))</f>
        <v/>
      </c>
      <c r="R416" s="95" t="str">
        <f>IF('Paste Data Here - Export'!CR416=TRUE,"Not imaged",IF(OR(C416="",'Paste Data Here - Export'!CP416=""),"",1440*('Paste Data Here - Export'!CP416-C416)))</f>
        <v/>
      </c>
      <c r="S416" s="93" t="str">
        <f>IF(R416&lt;60.5,"Yes",IF('Paste Data Here - Export'!C416="","","No"))</f>
        <v/>
      </c>
      <c r="T416" s="93" t="str">
        <f t="shared" si="66"/>
        <v/>
      </c>
      <c r="U416" s="94" t="str">
        <f>IF(OR(C416="",'Paste Data Here - Export'!DF416=""),"",1440*('Paste Data Here - Export'!DF416-C416))</f>
        <v/>
      </c>
      <c r="V416" s="96" t="str">
        <f t="shared" si="75"/>
        <v/>
      </c>
      <c r="W416" s="97" t="str">
        <f>IF(B416="","",IF('Paste Data Here - Export'!KI416=TRUE,"Yes",IF('Paste Data Here - Export'!L416="","No","Yes")))</f>
        <v/>
      </c>
      <c r="X416" s="98" t="str">
        <f>IF(E416="Yes","6 Month Transfer",IF(AND(W416="Yes",'Paste Data Here - Export'!KM416="D"),"No",IF('Patient level info'!W416="Yes","Yes","")))</f>
        <v/>
      </c>
      <c r="Y416" s="91" t="str">
        <f t="shared" si="67"/>
        <v/>
      </c>
      <c r="Z416" s="99" t="str">
        <f>IF('Paste Data Here - Export'!KQ416="","",IF('Paste Data Here - Export'!KO416="","",'Paste Data Here - Export'!KN416-'Paste Data Here - Export'!KQ416))</f>
        <v/>
      </c>
      <c r="AA416" s="91" t="str">
        <f>IF(AND(W416="Yes",'Paste Data Here - Export'!KM416="D",'Paste Data Here - Export'!KO416="Y"),'Paste Data Here - Export'!KN416+'Patient level info'!AA$3,IF(AND(W416="Yes",'Paste Data Here - Export'!KM416="D",Z416&lt;0),'Paste Data Here - Export'!KQ416,IF(AND(W416="Yes",'Paste Data Here - Export'!KM416="D"),'Paste Data Here - Export'!KN416,IF(X416="Yes",'Paste Data Here - Export'!KS416,""))))</f>
        <v/>
      </c>
      <c r="AB416" s="100" t="str">
        <f>IF(W416="No","",IF('Paste Data Here - Export'!HS416="","",IF('Paste Data Here - Export'!KO416="Y",'Patient level info'!AA416-'Paste Data Here - Export'!HS416,'Paste Data Here - Export'!KQ416-'Paste Data Here - Export'!HS416)))</f>
        <v/>
      </c>
      <c r="AC416" s="100" t="str">
        <f>IF(E416="Yes","",IF(BPT!C416="Record transferred to this team",AA416-C416-(1/6),""))</f>
        <v/>
      </c>
      <c r="AD416" s="100" t="str">
        <f t="shared" si="68"/>
        <v/>
      </c>
      <c r="AE416" s="100" t="str">
        <f t="shared" si="76"/>
        <v/>
      </c>
      <c r="AF416" s="101" t="str">
        <f>IF(AE416="","",IF(Y416="Died same day","Died same day as arrival",IF(AB416="","Did not stay on SU",IF('Paste Data Here - Export'!HR416="ICH","ICU/CCU/HDU",IF(AB416&gt;AE416,100,100*AB416/AE416)))))</f>
        <v/>
      </c>
      <c r="AG416" s="82" t="str">
        <f>IF(E416="Yes","6 Month Transfer",IF(W416="No","Not locked to discharge/transfer",IF(AF416="Did not stay on SU","Not achieved as did not stay on SU",IF('Patient level info'!A416="","",IF(AND(A416=B416,M416="Achieved",P416="Achieved",AF416&gt;=90,AF416&lt;&gt;"Died same day as arrival"),"Achieved",IF(AND(A416&lt;&gt;B416,AF416&gt;=90,M416="Achieved",P416="Achieved"),"Not directly admitted by this team, but achieved criteria at previous team, and achieved 90% of stay on SU whilst at this team",IF(AF416="ICU/CCU/HDU","Admitted to ICU/CCU/HDU",IF(AF416="Died same day as arrival",AF416,IF(AND(AF416&lt;90,M416="Not achieved",P416="Not achieved"),"Not achieved as not direct to SU within 4h, not seen by a consultant within 14h, and less than 90% of stay on SU",IF(AND(AF416&lt;90,M416="Not achieved",P416="Achieved"),"Not achieved as not direct to SU within 4h and less than 90% of stay on SU",IF(AND(AF416&lt;90,M416="Achieved",P416="Not achieved"),"Not achieved as not seen by a consultant within 14h and less than 90% of stay on SU",IF(AND(AF416&gt;=90,M416="Not achieved",P416="Not achieved"),"Not achieved as not direct to SU within 4h and not seen by a consultant within 14h",IF(AND(AF416&gt;=90,M416="Achieved",P416="Not achieved"),"Not achieved as not seen by a consultant within 14h",IF(AF416&lt;90,"Not achieved as less than 90% of stay on SU","Not achieved as not direct to SU within 4h"))))))))))))))</f>
        <v/>
      </c>
    </row>
    <row r="417" spans="1:33" ht="15" customHeight="1" x14ac:dyDescent="0.25">
      <c r="A417" s="89" t="str">
        <f>IF('Paste Data Here - Export'!A417="","",'Paste Data Here - Export'!A417)</f>
        <v/>
      </c>
      <c r="B417" s="90" t="str">
        <f>IF('Paste Data Here - Export'!B417="","",'Paste Data Here - Export'!B417)</f>
        <v/>
      </c>
      <c r="C417" s="91" t="str">
        <f>IF('Paste Data Here - Export'!AR417="Y",'Paste Data Here - Export'!AS417,IF('Paste Data Here - Export'!C417="","",'Paste Data Here - Export'!BA417))</f>
        <v/>
      </c>
      <c r="D417" s="103" t="str">
        <f>IF(B417="","",IF('Paste Data Here - Export'!A417 ='Paste Data Here - Export'!B417, "Yes", "No"))</f>
        <v/>
      </c>
      <c r="E417" s="103" t="str">
        <f>IF(A417="","",IF(AND('Paste Data Here - Export'!P417="",'Paste Data Here - Export'!Q417&lt;&gt;""),"Yes","No"))</f>
        <v/>
      </c>
      <c r="F417" s="104" t="str">
        <f>IF('Paste Data Here - Export'!A417='Paste Data Here - Export'!B417,C417,IF(W417="No","",IF(E417="Yes","6 Month Transfer",'Paste Data Here - Export'!HP417)))</f>
        <v/>
      </c>
      <c r="G417" s="92" t="str">
        <f>IF(B417="","",IF(OR('Paste Data Here - Export'!KB417="Y",'Paste Data Here - Export'!GE417="Y"),"Yes","No"))</f>
        <v/>
      </c>
      <c r="H417" s="93" t="str">
        <f t="shared" si="69"/>
        <v/>
      </c>
      <c r="I417" s="93" t="str">
        <f t="shared" si="70"/>
        <v/>
      </c>
      <c r="J417" s="93" t="str">
        <f t="shared" si="71"/>
        <v/>
      </c>
      <c r="K417" s="125" t="str">
        <f>IF(OR(C417="",'Paste Data Here - Export'!BD417=""),"",1440*('Paste Data Here - Export'!BD417-C417))</f>
        <v/>
      </c>
      <c r="L417" s="93" t="str">
        <f t="shared" si="72"/>
        <v/>
      </c>
      <c r="M417" s="93" t="str">
        <f>IF(AND(L417="Yes",'Paste Data Here - Export'!BC417="SU",'Paste Data Here - Export'!EJ417&lt;&gt;"Y"),"Achieved",IF('Paste Data Here - Export'!EJ417="Y","Not applicable",(IF(AND('Patient level info'!L417="No",'Paste Data Here - Export'!BC417="SU"),"Not achieved",IF('Paste Data Here - Export'!BC417="ICH","Not applicable",IF(OR('Paste Data Here - Export'!BC417="O",'Paste Data Here - Export'!BC417="MAC"),"Not achieved",""))))))</f>
        <v/>
      </c>
      <c r="N417" s="142" t="str">
        <f>IF(B417="","",IF(OR('Paste Data Here - Export'!GN417="PERS",'Paste Data Here - Export'!GN417="TELEM"),'Paste Data Here - Export'!GK417,IF('Paste Data Here - Export'!GO417="","Not seen in person",'Paste Data Here - Export'!GO417)))</f>
        <v/>
      </c>
      <c r="O417" s="125" t="str">
        <f t="shared" si="73"/>
        <v/>
      </c>
      <c r="P417" s="126" t="str">
        <f t="shared" si="74"/>
        <v/>
      </c>
      <c r="Q417" s="95" t="str">
        <f>IF('Paste Data Here - Export'!CR417=TRUE, "Not imaged",IF('Paste Data Here - Export'!AR417="Y","Inpatient stroke",IF('Paste Data Here - Export'!BA417="","",IF('Paste Data Here - Export'!CR417="TRUE","",1440*('Paste Data Here - Export'!CP417-'Paste Data Here - Export'!BA417)))))</f>
        <v/>
      </c>
      <c r="R417" s="95" t="str">
        <f>IF('Paste Data Here - Export'!CR417=TRUE,"Not imaged",IF(OR(C417="",'Paste Data Here - Export'!CP417=""),"",1440*('Paste Data Here - Export'!CP417-C417)))</f>
        <v/>
      </c>
      <c r="S417" s="93" t="str">
        <f>IF(R417&lt;60.5,"Yes",IF('Paste Data Here - Export'!C417="","","No"))</f>
        <v/>
      </c>
      <c r="T417" s="93" t="str">
        <f t="shared" si="66"/>
        <v/>
      </c>
      <c r="U417" s="94" t="str">
        <f>IF(OR(C417="",'Paste Data Here - Export'!DF417=""),"",1440*('Paste Data Here - Export'!DF417-C417))</f>
        <v/>
      </c>
      <c r="V417" s="96" t="str">
        <f t="shared" si="75"/>
        <v/>
      </c>
      <c r="W417" s="97" t="str">
        <f>IF(B417="","",IF('Paste Data Here - Export'!KI417=TRUE,"Yes",IF('Paste Data Here - Export'!L417="","No","Yes")))</f>
        <v/>
      </c>
      <c r="X417" s="98" t="str">
        <f>IF(E417="Yes","6 Month Transfer",IF(AND(W417="Yes",'Paste Data Here - Export'!KM417="D"),"No",IF('Patient level info'!W417="Yes","Yes","")))</f>
        <v/>
      </c>
      <c r="Y417" s="91" t="str">
        <f t="shared" si="67"/>
        <v/>
      </c>
      <c r="Z417" s="99" t="str">
        <f>IF('Paste Data Here - Export'!KQ417="","",IF('Paste Data Here - Export'!KO417="","",'Paste Data Here - Export'!KN417-'Paste Data Here - Export'!KQ417))</f>
        <v/>
      </c>
      <c r="AA417" s="91" t="str">
        <f>IF(AND(W417="Yes",'Paste Data Here - Export'!KM417="D",'Paste Data Here - Export'!KO417="Y"),'Paste Data Here - Export'!KN417+'Patient level info'!AA$3,IF(AND(W417="Yes",'Paste Data Here - Export'!KM417="D",Z417&lt;0),'Paste Data Here - Export'!KQ417,IF(AND(W417="Yes",'Paste Data Here - Export'!KM417="D"),'Paste Data Here - Export'!KN417,IF(X417="Yes",'Paste Data Here - Export'!KS417,""))))</f>
        <v/>
      </c>
      <c r="AB417" s="100" t="str">
        <f>IF(W417="No","",IF('Paste Data Here - Export'!HS417="","",IF('Paste Data Here - Export'!KO417="Y",'Patient level info'!AA417-'Paste Data Here - Export'!HS417,'Paste Data Here - Export'!KQ417-'Paste Data Here - Export'!HS417)))</f>
        <v/>
      </c>
      <c r="AC417" s="100" t="str">
        <f>IF(E417="Yes","",IF(BPT!C417="Record transferred to this team",AA417-C417-(1/6),""))</f>
        <v/>
      </c>
      <c r="AD417" s="100" t="str">
        <f t="shared" si="68"/>
        <v/>
      </c>
      <c r="AE417" s="100" t="str">
        <f t="shared" si="76"/>
        <v/>
      </c>
      <c r="AF417" s="101" t="str">
        <f>IF(AE417="","",IF(Y417="Died same day","Died same day as arrival",IF(AB417="","Did not stay on SU",IF('Paste Data Here - Export'!HR417="ICH","ICU/CCU/HDU",IF(AB417&gt;AE417,100,100*AB417/AE417)))))</f>
        <v/>
      </c>
      <c r="AG417" s="82" t="str">
        <f>IF(E417="Yes","6 Month Transfer",IF(W417="No","Not locked to discharge/transfer",IF(AF417="Did not stay on SU","Not achieved as did not stay on SU",IF('Patient level info'!A417="","",IF(AND(A417=B417,M417="Achieved",P417="Achieved",AF417&gt;=90,AF417&lt;&gt;"Died same day as arrival"),"Achieved",IF(AND(A417&lt;&gt;B417,AF417&gt;=90,M417="Achieved",P417="Achieved"),"Not directly admitted by this team, but achieved criteria at previous team, and achieved 90% of stay on SU whilst at this team",IF(AF417="ICU/CCU/HDU","Admitted to ICU/CCU/HDU",IF(AF417="Died same day as arrival",AF417,IF(AND(AF417&lt;90,M417="Not achieved",P417="Not achieved"),"Not achieved as not direct to SU within 4h, not seen by a consultant within 14h, and less than 90% of stay on SU",IF(AND(AF417&lt;90,M417="Not achieved",P417="Achieved"),"Not achieved as not direct to SU within 4h and less than 90% of stay on SU",IF(AND(AF417&lt;90,M417="Achieved",P417="Not achieved"),"Not achieved as not seen by a consultant within 14h and less than 90% of stay on SU",IF(AND(AF417&gt;=90,M417="Not achieved",P417="Not achieved"),"Not achieved as not direct to SU within 4h and not seen by a consultant within 14h",IF(AND(AF417&gt;=90,M417="Achieved",P417="Not achieved"),"Not achieved as not seen by a consultant within 14h",IF(AF417&lt;90,"Not achieved as less than 90% of stay on SU","Not achieved as not direct to SU within 4h"))))))))))))))</f>
        <v/>
      </c>
    </row>
    <row r="418" spans="1:33" ht="15" customHeight="1" x14ac:dyDescent="0.25">
      <c r="A418" s="89" t="str">
        <f>IF('Paste Data Here - Export'!A418="","",'Paste Data Here - Export'!A418)</f>
        <v/>
      </c>
      <c r="B418" s="90" t="str">
        <f>IF('Paste Data Here - Export'!B418="","",'Paste Data Here - Export'!B418)</f>
        <v/>
      </c>
      <c r="C418" s="91" t="str">
        <f>IF('Paste Data Here - Export'!AR418="Y",'Paste Data Here - Export'!AS418,IF('Paste Data Here - Export'!C418="","",'Paste Data Here - Export'!BA418))</f>
        <v/>
      </c>
      <c r="D418" s="103" t="str">
        <f>IF(B418="","",IF('Paste Data Here - Export'!A418 ='Paste Data Here - Export'!B418, "Yes", "No"))</f>
        <v/>
      </c>
      <c r="E418" s="103" t="str">
        <f>IF(A418="","",IF(AND('Paste Data Here - Export'!P418="",'Paste Data Here - Export'!Q418&lt;&gt;""),"Yes","No"))</f>
        <v/>
      </c>
      <c r="F418" s="104" t="str">
        <f>IF('Paste Data Here - Export'!A418='Paste Data Here - Export'!B418,C418,IF(W418="No","",IF(E418="Yes","6 Month Transfer",'Paste Data Here - Export'!HP418)))</f>
        <v/>
      </c>
      <c r="G418" s="92" t="str">
        <f>IF(B418="","",IF(OR('Paste Data Here - Export'!KB418="Y",'Paste Data Here - Export'!GE418="Y"),"Yes","No"))</f>
        <v/>
      </c>
      <c r="H418" s="93" t="str">
        <f t="shared" si="69"/>
        <v/>
      </c>
      <c r="I418" s="93" t="str">
        <f t="shared" si="70"/>
        <v/>
      </c>
      <c r="J418" s="93" t="str">
        <f t="shared" si="71"/>
        <v/>
      </c>
      <c r="K418" s="125" t="str">
        <f>IF(OR(C418="",'Paste Data Here - Export'!BD418=""),"",1440*('Paste Data Here - Export'!BD418-C418))</f>
        <v/>
      </c>
      <c r="L418" s="93" t="str">
        <f t="shared" si="72"/>
        <v/>
      </c>
      <c r="M418" s="93" t="str">
        <f>IF(AND(L418="Yes",'Paste Data Here - Export'!BC418="SU",'Paste Data Here - Export'!EJ418&lt;&gt;"Y"),"Achieved",IF('Paste Data Here - Export'!EJ418="Y","Not applicable",(IF(AND('Patient level info'!L418="No",'Paste Data Here - Export'!BC418="SU"),"Not achieved",IF('Paste Data Here - Export'!BC418="ICH","Not applicable",IF(OR('Paste Data Here - Export'!BC418="O",'Paste Data Here - Export'!BC418="MAC"),"Not achieved",""))))))</f>
        <v/>
      </c>
      <c r="N418" s="142" t="str">
        <f>IF(B418="","",IF(OR('Paste Data Here - Export'!GN418="PERS",'Paste Data Here - Export'!GN418="TELEM"),'Paste Data Here - Export'!GK418,IF('Paste Data Here - Export'!GO418="","Not seen in person",'Paste Data Here - Export'!GO418)))</f>
        <v/>
      </c>
      <c r="O418" s="125" t="str">
        <f t="shared" si="73"/>
        <v/>
      </c>
      <c r="P418" s="126" t="str">
        <f t="shared" si="74"/>
        <v/>
      </c>
      <c r="Q418" s="95" t="str">
        <f>IF('Paste Data Here - Export'!CR418=TRUE, "Not imaged",IF('Paste Data Here - Export'!AR418="Y","Inpatient stroke",IF('Paste Data Here - Export'!BA418="","",IF('Paste Data Here - Export'!CR418="TRUE","",1440*('Paste Data Here - Export'!CP418-'Paste Data Here - Export'!BA418)))))</f>
        <v/>
      </c>
      <c r="R418" s="95" t="str">
        <f>IF('Paste Data Here - Export'!CR418=TRUE,"Not imaged",IF(OR(C418="",'Paste Data Here - Export'!CP418=""),"",1440*('Paste Data Here - Export'!CP418-C418)))</f>
        <v/>
      </c>
      <c r="S418" s="93" t="str">
        <f>IF(R418&lt;60.5,"Yes",IF('Paste Data Here - Export'!C418="","","No"))</f>
        <v/>
      </c>
      <c r="T418" s="93" t="str">
        <f t="shared" si="66"/>
        <v/>
      </c>
      <c r="U418" s="94" t="str">
        <f>IF(OR(C418="",'Paste Data Here - Export'!DF418=""),"",1440*('Paste Data Here - Export'!DF418-C418))</f>
        <v/>
      </c>
      <c r="V418" s="96" t="str">
        <f t="shared" si="75"/>
        <v/>
      </c>
      <c r="W418" s="97" t="str">
        <f>IF(B418="","",IF('Paste Data Here - Export'!KI418=TRUE,"Yes",IF('Paste Data Here - Export'!L418="","No","Yes")))</f>
        <v/>
      </c>
      <c r="X418" s="98" t="str">
        <f>IF(E418="Yes","6 Month Transfer",IF(AND(W418="Yes",'Paste Data Here - Export'!KM418="D"),"No",IF('Patient level info'!W418="Yes","Yes","")))</f>
        <v/>
      </c>
      <c r="Y418" s="91" t="str">
        <f t="shared" si="67"/>
        <v/>
      </c>
      <c r="Z418" s="99" t="str">
        <f>IF('Paste Data Here - Export'!KQ418="","",IF('Paste Data Here - Export'!KO418="","",'Paste Data Here - Export'!KN418-'Paste Data Here - Export'!KQ418))</f>
        <v/>
      </c>
      <c r="AA418" s="91" t="str">
        <f>IF(AND(W418="Yes",'Paste Data Here - Export'!KM418="D",'Paste Data Here - Export'!KO418="Y"),'Paste Data Here - Export'!KN418+'Patient level info'!AA$3,IF(AND(W418="Yes",'Paste Data Here - Export'!KM418="D",Z418&lt;0),'Paste Data Here - Export'!KQ418,IF(AND(W418="Yes",'Paste Data Here - Export'!KM418="D"),'Paste Data Here - Export'!KN418,IF(X418="Yes",'Paste Data Here - Export'!KS418,""))))</f>
        <v/>
      </c>
      <c r="AB418" s="100" t="str">
        <f>IF(W418="No","",IF('Paste Data Here - Export'!HS418="","",IF('Paste Data Here - Export'!KO418="Y",'Patient level info'!AA418-'Paste Data Here - Export'!HS418,'Paste Data Here - Export'!KQ418-'Paste Data Here - Export'!HS418)))</f>
        <v/>
      </c>
      <c r="AC418" s="100" t="str">
        <f>IF(E418="Yes","",IF(BPT!C418="Record transferred to this team",AA418-C418-(1/6),""))</f>
        <v/>
      </c>
      <c r="AD418" s="100" t="str">
        <f t="shared" si="68"/>
        <v/>
      </c>
      <c r="AE418" s="100" t="str">
        <f t="shared" si="76"/>
        <v/>
      </c>
      <c r="AF418" s="101" t="str">
        <f>IF(AE418="","",IF(Y418="Died same day","Died same day as arrival",IF(AB418="","Did not stay on SU",IF('Paste Data Here - Export'!HR418="ICH","ICU/CCU/HDU",IF(AB418&gt;AE418,100,100*AB418/AE418)))))</f>
        <v/>
      </c>
      <c r="AG418" s="82" t="str">
        <f>IF(E418="Yes","6 Month Transfer",IF(W418="No","Not locked to discharge/transfer",IF(AF418="Did not stay on SU","Not achieved as did not stay on SU",IF('Patient level info'!A418="","",IF(AND(A418=B418,M418="Achieved",P418="Achieved",AF418&gt;=90,AF418&lt;&gt;"Died same day as arrival"),"Achieved",IF(AND(A418&lt;&gt;B418,AF418&gt;=90,M418="Achieved",P418="Achieved"),"Not directly admitted by this team, but achieved criteria at previous team, and achieved 90% of stay on SU whilst at this team",IF(AF418="ICU/CCU/HDU","Admitted to ICU/CCU/HDU",IF(AF418="Died same day as arrival",AF418,IF(AND(AF418&lt;90,M418="Not achieved",P418="Not achieved"),"Not achieved as not direct to SU within 4h, not seen by a consultant within 14h, and less than 90% of stay on SU",IF(AND(AF418&lt;90,M418="Not achieved",P418="Achieved"),"Not achieved as not direct to SU within 4h and less than 90% of stay on SU",IF(AND(AF418&lt;90,M418="Achieved",P418="Not achieved"),"Not achieved as not seen by a consultant within 14h and less than 90% of stay on SU",IF(AND(AF418&gt;=90,M418="Not achieved",P418="Not achieved"),"Not achieved as not direct to SU within 4h and not seen by a consultant within 14h",IF(AND(AF418&gt;=90,M418="Achieved",P418="Not achieved"),"Not achieved as not seen by a consultant within 14h",IF(AF418&lt;90,"Not achieved as less than 90% of stay on SU","Not achieved as not direct to SU within 4h"))))))))))))))</f>
        <v/>
      </c>
    </row>
    <row r="419" spans="1:33" ht="15" customHeight="1" x14ac:dyDescent="0.25">
      <c r="A419" s="89" t="str">
        <f>IF('Paste Data Here - Export'!A419="","",'Paste Data Here - Export'!A419)</f>
        <v/>
      </c>
      <c r="B419" s="90" t="str">
        <f>IF('Paste Data Here - Export'!B419="","",'Paste Data Here - Export'!B419)</f>
        <v/>
      </c>
      <c r="C419" s="91" t="str">
        <f>IF('Paste Data Here - Export'!AR419="Y",'Paste Data Here - Export'!AS419,IF('Paste Data Here - Export'!C419="","",'Paste Data Here - Export'!BA419))</f>
        <v/>
      </c>
      <c r="D419" s="103" t="str">
        <f>IF(B419="","",IF('Paste Data Here - Export'!A419 ='Paste Data Here - Export'!B419, "Yes", "No"))</f>
        <v/>
      </c>
      <c r="E419" s="103" t="str">
        <f>IF(A419="","",IF(AND('Paste Data Here - Export'!P419="",'Paste Data Here - Export'!Q419&lt;&gt;""),"Yes","No"))</f>
        <v/>
      </c>
      <c r="F419" s="104" t="str">
        <f>IF('Paste Data Here - Export'!A419='Paste Data Here - Export'!B419,C419,IF(W419="No","",IF(E419="Yes","6 Month Transfer",'Paste Data Here - Export'!HP419)))</f>
        <v/>
      </c>
      <c r="G419" s="92" t="str">
        <f>IF(B419="","",IF(OR('Paste Data Here - Export'!KB419="Y",'Paste Data Here - Export'!GE419="Y"),"Yes","No"))</f>
        <v/>
      </c>
      <c r="H419" s="93" t="str">
        <f t="shared" si="69"/>
        <v/>
      </c>
      <c r="I419" s="93" t="str">
        <f t="shared" si="70"/>
        <v/>
      </c>
      <c r="J419" s="93" t="str">
        <f t="shared" si="71"/>
        <v/>
      </c>
      <c r="K419" s="125" t="str">
        <f>IF(OR(C419="",'Paste Data Here - Export'!BD419=""),"",1440*('Paste Data Here - Export'!BD419-C419))</f>
        <v/>
      </c>
      <c r="L419" s="93" t="str">
        <f t="shared" si="72"/>
        <v/>
      </c>
      <c r="M419" s="93" t="str">
        <f>IF(AND(L419="Yes",'Paste Data Here - Export'!BC419="SU",'Paste Data Here - Export'!EJ419&lt;&gt;"Y"),"Achieved",IF('Paste Data Here - Export'!EJ419="Y","Not applicable",(IF(AND('Patient level info'!L419="No",'Paste Data Here - Export'!BC419="SU"),"Not achieved",IF('Paste Data Here - Export'!BC419="ICH","Not applicable",IF(OR('Paste Data Here - Export'!BC419="O",'Paste Data Here - Export'!BC419="MAC"),"Not achieved",""))))))</f>
        <v/>
      </c>
      <c r="N419" s="142" t="str">
        <f>IF(B419="","",IF(OR('Paste Data Here - Export'!GN419="PERS",'Paste Data Here - Export'!GN419="TELEM"),'Paste Data Here - Export'!GK419,IF('Paste Data Here - Export'!GO419="","Not seen in person",'Paste Data Here - Export'!GO419)))</f>
        <v/>
      </c>
      <c r="O419" s="125" t="str">
        <f t="shared" si="73"/>
        <v/>
      </c>
      <c r="P419" s="126" t="str">
        <f t="shared" si="74"/>
        <v/>
      </c>
      <c r="Q419" s="95" t="str">
        <f>IF('Paste Data Here - Export'!CR419=TRUE, "Not imaged",IF('Paste Data Here - Export'!AR419="Y","Inpatient stroke",IF('Paste Data Here - Export'!BA419="","",IF('Paste Data Here - Export'!CR419="TRUE","",1440*('Paste Data Here - Export'!CP419-'Paste Data Here - Export'!BA419)))))</f>
        <v/>
      </c>
      <c r="R419" s="95" t="str">
        <f>IF('Paste Data Here - Export'!CR419=TRUE,"Not imaged",IF(OR(C419="",'Paste Data Here - Export'!CP419=""),"",1440*('Paste Data Here - Export'!CP419-C419)))</f>
        <v/>
      </c>
      <c r="S419" s="93" t="str">
        <f>IF(R419&lt;60.5,"Yes",IF('Paste Data Here - Export'!C419="","","No"))</f>
        <v/>
      </c>
      <c r="T419" s="93" t="str">
        <f t="shared" si="66"/>
        <v/>
      </c>
      <c r="U419" s="94" t="str">
        <f>IF(OR(C419="",'Paste Data Here - Export'!DF419=""),"",1440*('Paste Data Here - Export'!DF419-C419))</f>
        <v/>
      </c>
      <c r="V419" s="96" t="str">
        <f t="shared" si="75"/>
        <v/>
      </c>
      <c r="W419" s="97" t="str">
        <f>IF(B419="","",IF('Paste Data Here - Export'!KI419=TRUE,"Yes",IF('Paste Data Here - Export'!L419="","No","Yes")))</f>
        <v/>
      </c>
      <c r="X419" s="98" t="str">
        <f>IF(E419="Yes","6 Month Transfer",IF(AND(W419="Yes",'Paste Data Here - Export'!KM419="D"),"No",IF('Patient level info'!W419="Yes","Yes","")))</f>
        <v/>
      </c>
      <c r="Y419" s="91" t="str">
        <f t="shared" si="67"/>
        <v/>
      </c>
      <c r="Z419" s="99" t="str">
        <f>IF('Paste Data Here - Export'!KQ419="","",IF('Paste Data Here - Export'!KO419="","",'Paste Data Here - Export'!KN419-'Paste Data Here - Export'!KQ419))</f>
        <v/>
      </c>
      <c r="AA419" s="91" t="str">
        <f>IF(AND(W419="Yes",'Paste Data Here - Export'!KM419="D",'Paste Data Here - Export'!KO419="Y"),'Paste Data Here - Export'!KN419+'Patient level info'!AA$3,IF(AND(W419="Yes",'Paste Data Here - Export'!KM419="D",Z419&lt;0),'Paste Data Here - Export'!KQ419,IF(AND(W419="Yes",'Paste Data Here - Export'!KM419="D"),'Paste Data Here - Export'!KN419,IF(X419="Yes",'Paste Data Here - Export'!KS419,""))))</f>
        <v/>
      </c>
      <c r="AB419" s="100" t="str">
        <f>IF(W419="No","",IF('Paste Data Here - Export'!HS419="","",IF('Paste Data Here - Export'!KO419="Y",'Patient level info'!AA419-'Paste Data Here - Export'!HS419,'Paste Data Here - Export'!KQ419-'Paste Data Here - Export'!HS419)))</f>
        <v/>
      </c>
      <c r="AC419" s="100" t="str">
        <f>IF(E419="Yes","",IF(BPT!C419="Record transferred to this team",AA419-C419-(1/6),""))</f>
        <v/>
      </c>
      <c r="AD419" s="100" t="str">
        <f t="shared" si="68"/>
        <v/>
      </c>
      <c r="AE419" s="100" t="str">
        <f t="shared" si="76"/>
        <v/>
      </c>
      <c r="AF419" s="101" t="str">
        <f>IF(AE419="","",IF(Y419="Died same day","Died same day as arrival",IF(AB419="","Did not stay on SU",IF('Paste Data Here - Export'!HR419="ICH","ICU/CCU/HDU",IF(AB419&gt;AE419,100,100*AB419/AE419)))))</f>
        <v/>
      </c>
      <c r="AG419" s="82" t="str">
        <f>IF(E419="Yes","6 Month Transfer",IF(W419="No","Not locked to discharge/transfer",IF(AF419="Did not stay on SU","Not achieved as did not stay on SU",IF('Patient level info'!A419="","",IF(AND(A419=B419,M419="Achieved",P419="Achieved",AF419&gt;=90,AF419&lt;&gt;"Died same day as arrival"),"Achieved",IF(AND(A419&lt;&gt;B419,AF419&gt;=90,M419="Achieved",P419="Achieved"),"Not directly admitted by this team, but achieved criteria at previous team, and achieved 90% of stay on SU whilst at this team",IF(AF419="ICU/CCU/HDU","Admitted to ICU/CCU/HDU",IF(AF419="Died same day as arrival",AF419,IF(AND(AF419&lt;90,M419="Not achieved",P419="Not achieved"),"Not achieved as not direct to SU within 4h, not seen by a consultant within 14h, and less than 90% of stay on SU",IF(AND(AF419&lt;90,M419="Not achieved",P419="Achieved"),"Not achieved as not direct to SU within 4h and less than 90% of stay on SU",IF(AND(AF419&lt;90,M419="Achieved",P419="Not achieved"),"Not achieved as not seen by a consultant within 14h and less than 90% of stay on SU",IF(AND(AF419&gt;=90,M419="Not achieved",P419="Not achieved"),"Not achieved as not direct to SU within 4h and not seen by a consultant within 14h",IF(AND(AF419&gt;=90,M419="Achieved",P419="Not achieved"),"Not achieved as not seen by a consultant within 14h",IF(AF419&lt;90,"Not achieved as less than 90% of stay on SU","Not achieved as not direct to SU within 4h"))))))))))))))</f>
        <v/>
      </c>
    </row>
    <row r="420" spans="1:33" ht="15" customHeight="1" x14ac:dyDescent="0.25">
      <c r="A420" s="89" t="str">
        <f>IF('Paste Data Here - Export'!A420="","",'Paste Data Here - Export'!A420)</f>
        <v/>
      </c>
      <c r="B420" s="90" t="str">
        <f>IF('Paste Data Here - Export'!B420="","",'Paste Data Here - Export'!B420)</f>
        <v/>
      </c>
      <c r="C420" s="91" t="str">
        <f>IF('Paste Data Here - Export'!AR420="Y",'Paste Data Here - Export'!AS420,IF('Paste Data Here - Export'!C420="","",'Paste Data Here - Export'!BA420))</f>
        <v/>
      </c>
      <c r="D420" s="103" t="str">
        <f>IF(B420="","",IF('Paste Data Here - Export'!A420 ='Paste Data Here - Export'!B420, "Yes", "No"))</f>
        <v/>
      </c>
      <c r="E420" s="103" t="str">
        <f>IF(A420="","",IF(AND('Paste Data Here - Export'!P420="",'Paste Data Here - Export'!Q420&lt;&gt;""),"Yes","No"))</f>
        <v/>
      </c>
      <c r="F420" s="104" t="str">
        <f>IF('Paste Data Here - Export'!A420='Paste Data Here - Export'!B420,C420,IF(W420="No","",IF(E420="Yes","6 Month Transfer",'Paste Data Here - Export'!HP420)))</f>
        <v/>
      </c>
      <c r="G420" s="92" t="str">
        <f>IF(B420="","",IF(OR('Paste Data Here - Export'!KB420="Y",'Paste Data Here - Export'!GE420="Y"),"Yes","No"))</f>
        <v/>
      </c>
      <c r="H420" s="93" t="str">
        <f t="shared" si="69"/>
        <v/>
      </c>
      <c r="I420" s="93" t="str">
        <f t="shared" si="70"/>
        <v/>
      </c>
      <c r="J420" s="93" t="str">
        <f t="shared" si="71"/>
        <v/>
      </c>
      <c r="K420" s="125" t="str">
        <f>IF(OR(C420="",'Paste Data Here - Export'!BD420=""),"",1440*('Paste Data Here - Export'!BD420-C420))</f>
        <v/>
      </c>
      <c r="L420" s="93" t="str">
        <f t="shared" si="72"/>
        <v/>
      </c>
      <c r="M420" s="93" t="str">
        <f>IF(AND(L420="Yes",'Paste Data Here - Export'!BC420="SU",'Paste Data Here - Export'!EJ420&lt;&gt;"Y"),"Achieved",IF('Paste Data Here - Export'!EJ420="Y","Not applicable",(IF(AND('Patient level info'!L420="No",'Paste Data Here - Export'!BC420="SU"),"Not achieved",IF('Paste Data Here - Export'!BC420="ICH","Not applicable",IF(OR('Paste Data Here - Export'!BC420="O",'Paste Data Here - Export'!BC420="MAC"),"Not achieved",""))))))</f>
        <v/>
      </c>
      <c r="N420" s="142" t="str">
        <f>IF(B420="","",IF(OR('Paste Data Here - Export'!GN420="PERS",'Paste Data Here - Export'!GN420="TELEM"),'Paste Data Here - Export'!GK420,IF('Paste Data Here - Export'!GO420="","Not seen in person",'Paste Data Here - Export'!GO420)))</f>
        <v/>
      </c>
      <c r="O420" s="125" t="str">
        <f t="shared" si="73"/>
        <v/>
      </c>
      <c r="P420" s="126" t="str">
        <f t="shared" si="74"/>
        <v/>
      </c>
      <c r="Q420" s="95" t="str">
        <f>IF('Paste Data Here - Export'!CR420=TRUE, "Not imaged",IF('Paste Data Here - Export'!AR420="Y","Inpatient stroke",IF('Paste Data Here - Export'!BA420="","",IF('Paste Data Here - Export'!CR420="TRUE","",1440*('Paste Data Here - Export'!CP420-'Paste Data Here - Export'!BA420)))))</f>
        <v/>
      </c>
      <c r="R420" s="95" t="str">
        <f>IF('Paste Data Here - Export'!CR420=TRUE,"Not imaged",IF(OR(C420="",'Paste Data Here - Export'!CP420=""),"",1440*('Paste Data Here - Export'!CP420-C420)))</f>
        <v/>
      </c>
      <c r="S420" s="93" t="str">
        <f>IF(R420&lt;60.5,"Yes",IF('Paste Data Here - Export'!C420="","","No"))</f>
        <v/>
      </c>
      <c r="T420" s="93" t="str">
        <f t="shared" si="66"/>
        <v/>
      </c>
      <c r="U420" s="94" t="str">
        <f>IF(OR(C420="",'Paste Data Here - Export'!DF420=""),"",1440*('Paste Data Here - Export'!DF420-C420))</f>
        <v/>
      </c>
      <c r="V420" s="96" t="str">
        <f t="shared" si="75"/>
        <v/>
      </c>
      <c r="W420" s="97" t="str">
        <f>IF(B420="","",IF('Paste Data Here - Export'!KI420=TRUE,"Yes",IF('Paste Data Here - Export'!L420="","No","Yes")))</f>
        <v/>
      </c>
      <c r="X420" s="98" t="str">
        <f>IF(E420="Yes","6 Month Transfer",IF(AND(W420="Yes",'Paste Data Here - Export'!KM420="D"),"No",IF('Patient level info'!W420="Yes","Yes","")))</f>
        <v/>
      </c>
      <c r="Y420" s="91" t="str">
        <f t="shared" si="67"/>
        <v/>
      </c>
      <c r="Z420" s="99" t="str">
        <f>IF('Paste Data Here - Export'!KQ420="","",IF('Paste Data Here - Export'!KO420="","",'Paste Data Here - Export'!KN420-'Paste Data Here - Export'!KQ420))</f>
        <v/>
      </c>
      <c r="AA420" s="91" t="str">
        <f>IF(AND(W420="Yes",'Paste Data Here - Export'!KM420="D",'Paste Data Here - Export'!KO420="Y"),'Paste Data Here - Export'!KN420+'Patient level info'!AA$3,IF(AND(W420="Yes",'Paste Data Here - Export'!KM420="D",Z420&lt;0),'Paste Data Here - Export'!KQ420,IF(AND(W420="Yes",'Paste Data Here - Export'!KM420="D"),'Paste Data Here - Export'!KN420,IF(X420="Yes",'Paste Data Here - Export'!KS420,""))))</f>
        <v/>
      </c>
      <c r="AB420" s="100" t="str">
        <f>IF(W420="No","",IF('Paste Data Here - Export'!HS420="","",IF('Paste Data Here - Export'!KO420="Y",'Patient level info'!AA420-'Paste Data Here - Export'!HS420,'Paste Data Here - Export'!KQ420-'Paste Data Here - Export'!HS420)))</f>
        <v/>
      </c>
      <c r="AC420" s="100" t="str">
        <f>IF(E420="Yes","",IF(BPT!C420="Record transferred to this team",AA420-C420-(1/6),""))</f>
        <v/>
      </c>
      <c r="AD420" s="100" t="str">
        <f t="shared" si="68"/>
        <v/>
      </c>
      <c r="AE420" s="100" t="str">
        <f t="shared" si="76"/>
        <v/>
      </c>
      <c r="AF420" s="101" t="str">
        <f>IF(AE420="","",IF(Y420="Died same day","Died same day as arrival",IF(AB420="","Did not stay on SU",IF('Paste Data Here - Export'!HR420="ICH","ICU/CCU/HDU",IF(AB420&gt;AE420,100,100*AB420/AE420)))))</f>
        <v/>
      </c>
      <c r="AG420" s="82" t="str">
        <f>IF(E420="Yes","6 Month Transfer",IF(W420="No","Not locked to discharge/transfer",IF(AF420="Did not stay on SU","Not achieved as did not stay on SU",IF('Patient level info'!A420="","",IF(AND(A420=B420,M420="Achieved",P420="Achieved",AF420&gt;=90,AF420&lt;&gt;"Died same day as arrival"),"Achieved",IF(AND(A420&lt;&gt;B420,AF420&gt;=90,M420="Achieved",P420="Achieved"),"Not directly admitted by this team, but achieved criteria at previous team, and achieved 90% of stay on SU whilst at this team",IF(AF420="ICU/CCU/HDU","Admitted to ICU/CCU/HDU",IF(AF420="Died same day as arrival",AF420,IF(AND(AF420&lt;90,M420="Not achieved",P420="Not achieved"),"Not achieved as not direct to SU within 4h, not seen by a consultant within 14h, and less than 90% of stay on SU",IF(AND(AF420&lt;90,M420="Not achieved",P420="Achieved"),"Not achieved as not direct to SU within 4h and less than 90% of stay on SU",IF(AND(AF420&lt;90,M420="Achieved",P420="Not achieved"),"Not achieved as not seen by a consultant within 14h and less than 90% of stay on SU",IF(AND(AF420&gt;=90,M420="Not achieved",P420="Not achieved"),"Not achieved as not direct to SU within 4h and not seen by a consultant within 14h",IF(AND(AF420&gt;=90,M420="Achieved",P420="Not achieved"),"Not achieved as not seen by a consultant within 14h",IF(AF420&lt;90,"Not achieved as less than 90% of stay on SU","Not achieved as not direct to SU within 4h"))))))))))))))</f>
        <v/>
      </c>
    </row>
    <row r="421" spans="1:33" ht="15" customHeight="1" x14ac:dyDescent="0.25">
      <c r="A421" s="89" t="str">
        <f>IF('Paste Data Here - Export'!A421="","",'Paste Data Here - Export'!A421)</f>
        <v/>
      </c>
      <c r="B421" s="90" t="str">
        <f>IF('Paste Data Here - Export'!B421="","",'Paste Data Here - Export'!B421)</f>
        <v/>
      </c>
      <c r="C421" s="91" t="str">
        <f>IF('Paste Data Here - Export'!AR421="Y",'Paste Data Here - Export'!AS421,IF('Paste Data Here - Export'!C421="","",'Paste Data Here - Export'!BA421))</f>
        <v/>
      </c>
      <c r="D421" s="103" t="str">
        <f>IF(B421="","",IF('Paste Data Here - Export'!A421 ='Paste Data Here - Export'!B421, "Yes", "No"))</f>
        <v/>
      </c>
      <c r="E421" s="103" t="str">
        <f>IF(A421="","",IF(AND('Paste Data Here - Export'!P421="",'Paste Data Here - Export'!Q421&lt;&gt;""),"Yes","No"))</f>
        <v/>
      </c>
      <c r="F421" s="104" t="str">
        <f>IF('Paste Data Here - Export'!A421='Paste Data Here - Export'!B421,C421,IF(W421="No","",IF(E421="Yes","6 Month Transfer",'Paste Data Here - Export'!HP421)))</f>
        <v/>
      </c>
      <c r="G421" s="92" t="str">
        <f>IF(B421="","",IF(OR('Paste Data Here - Export'!KB421="Y",'Paste Data Here - Export'!GE421="Y"),"Yes","No"))</f>
        <v/>
      </c>
      <c r="H421" s="93" t="str">
        <f t="shared" si="69"/>
        <v/>
      </c>
      <c r="I421" s="93" t="str">
        <f t="shared" si="70"/>
        <v/>
      </c>
      <c r="J421" s="93" t="str">
        <f t="shared" si="71"/>
        <v/>
      </c>
      <c r="K421" s="125" t="str">
        <f>IF(OR(C421="",'Paste Data Here - Export'!BD421=""),"",1440*('Paste Data Here - Export'!BD421-C421))</f>
        <v/>
      </c>
      <c r="L421" s="93" t="str">
        <f t="shared" si="72"/>
        <v/>
      </c>
      <c r="M421" s="93" t="str">
        <f>IF(AND(L421="Yes",'Paste Data Here - Export'!BC421="SU",'Paste Data Here - Export'!EJ421&lt;&gt;"Y"),"Achieved",IF('Paste Data Here - Export'!EJ421="Y","Not applicable",(IF(AND('Patient level info'!L421="No",'Paste Data Here - Export'!BC421="SU"),"Not achieved",IF('Paste Data Here - Export'!BC421="ICH","Not applicable",IF(OR('Paste Data Here - Export'!BC421="O",'Paste Data Here - Export'!BC421="MAC"),"Not achieved",""))))))</f>
        <v/>
      </c>
      <c r="N421" s="142" t="str">
        <f>IF(B421="","",IF(OR('Paste Data Here - Export'!GN421="PERS",'Paste Data Here - Export'!GN421="TELEM"),'Paste Data Here - Export'!GK421,IF('Paste Data Here - Export'!GO421="","Not seen in person",'Paste Data Here - Export'!GO421)))</f>
        <v/>
      </c>
      <c r="O421" s="125" t="str">
        <f t="shared" si="73"/>
        <v/>
      </c>
      <c r="P421" s="126" t="str">
        <f t="shared" si="74"/>
        <v/>
      </c>
      <c r="Q421" s="95" t="str">
        <f>IF('Paste Data Here - Export'!CR421=TRUE, "Not imaged",IF('Paste Data Here - Export'!AR421="Y","Inpatient stroke",IF('Paste Data Here - Export'!BA421="","",IF('Paste Data Here - Export'!CR421="TRUE","",1440*('Paste Data Here - Export'!CP421-'Paste Data Here - Export'!BA421)))))</f>
        <v/>
      </c>
      <c r="R421" s="95" t="str">
        <f>IF('Paste Data Here - Export'!CR421=TRUE,"Not imaged",IF(OR(C421="",'Paste Data Here - Export'!CP421=""),"",1440*('Paste Data Here - Export'!CP421-C421)))</f>
        <v/>
      </c>
      <c r="S421" s="93" t="str">
        <f>IF(R421&lt;60.5,"Yes",IF('Paste Data Here - Export'!C421="","","No"))</f>
        <v/>
      </c>
      <c r="T421" s="93" t="str">
        <f t="shared" si="66"/>
        <v/>
      </c>
      <c r="U421" s="94" t="str">
        <f>IF(OR(C421="",'Paste Data Here - Export'!DF421=""),"",1440*('Paste Data Here - Export'!DF421-C421))</f>
        <v/>
      </c>
      <c r="V421" s="96" t="str">
        <f t="shared" si="75"/>
        <v/>
      </c>
      <c r="W421" s="97" t="str">
        <f>IF(B421="","",IF('Paste Data Here - Export'!KI421=TRUE,"Yes",IF('Paste Data Here - Export'!L421="","No","Yes")))</f>
        <v/>
      </c>
      <c r="X421" s="98" t="str">
        <f>IF(E421="Yes","6 Month Transfer",IF(AND(W421="Yes",'Paste Data Here - Export'!KM421="D"),"No",IF('Patient level info'!W421="Yes","Yes","")))</f>
        <v/>
      </c>
      <c r="Y421" s="91" t="str">
        <f t="shared" si="67"/>
        <v/>
      </c>
      <c r="Z421" s="99" t="str">
        <f>IF('Paste Data Here - Export'!KQ421="","",IF('Paste Data Here - Export'!KO421="","",'Paste Data Here - Export'!KN421-'Paste Data Here - Export'!KQ421))</f>
        <v/>
      </c>
      <c r="AA421" s="91" t="str">
        <f>IF(AND(W421="Yes",'Paste Data Here - Export'!KM421="D",'Paste Data Here - Export'!KO421="Y"),'Paste Data Here - Export'!KN421+'Patient level info'!AA$3,IF(AND(W421="Yes",'Paste Data Here - Export'!KM421="D",Z421&lt;0),'Paste Data Here - Export'!KQ421,IF(AND(W421="Yes",'Paste Data Here - Export'!KM421="D"),'Paste Data Here - Export'!KN421,IF(X421="Yes",'Paste Data Here - Export'!KS421,""))))</f>
        <v/>
      </c>
      <c r="AB421" s="100" t="str">
        <f>IF(W421="No","",IF('Paste Data Here - Export'!HS421="","",IF('Paste Data Here - Export'!KO421="Y",'Patient level info'!AA421-'Paste Data Here - Export'!HS421,'Paste Data Here - Export'!KQ421-'Paste Data Here - Export'!HS421)))</f>
        <v/>
      </c>
      <c r="AC421" s="100" t="str">
        <f>IF(E421="Yes","",IF(BPT!C421="Record transferred to this team",AA421-C421-(1/6),""))</f>
        <v/>
      </c>
      <c r="AD421" s="100" t="str">
        <f t="shared" si="68"/>
        <v/>
      </c>
      <c r="AE421" s="100" t="str">
        <f t="shared" si="76"/>
        <v/>
      </c>
      <c r="AF421" s="101" t="str">
        <f>IF(AE421="","",IF(Y421="Died same day","Died same day as arrival",IF(AB421="","Did not stay on SU",IF('Paste Data Here - Export'!HR421="ICH","ICU/CCU/HDU",IF(AB421&gt;AE421,100,100*AB421/AE421)))))</f>
        <v/>
      </c>
      <c r="AG421" s="82" t="str">
        <f>IF(E421="Yes","6 Month Transfer",IF(W421="No","Not locked to discharge/transfer",IF(AF421="Did not stay on SU","Not achieved as did not stay on SU",IF('Patient level info'!A421="","",IF(AND(A421=B421,M421="Achieved",P421="Achieved",AF421&gt;=90,AF421&lt;&gt;"Died same day as arrival"),"Achieved",IF(AND(A421&lt;&gt;B421,AF421&gt;=90,M421="Achieved",P421="Achieved"),"Not directly admitted by this team, but achieved criteria at previous team, and achieved 90% of stay on SU whilst at this team",IF(AF421="ICU/CCU/HDU","Admitted to ICU/CCU/HDU",IF(AF421="Died same day as arrival",AF421,IF(AND(AF421&lt;90,M421="Not achieved",P421="Not achieved"),"Not achieved as not direct to SU within 4h, not seen by a consultant within 14h, and less than 90% of stay on SU",IF(AND(AF421&lt;90,M421="Not achieved",P421="Achieved"),"Not achieved as not direct to SU within 4h and less than 90% of stay on SU",IF(AND(AF421&lt;90,M421="Achieved",P421="Not achieved"),"Not achieved as not seen by a consultant within 14h and less than 90% of stay on SU",IF(AND(AF421&gt;=90,M421="Not achieved",P421="Not achieved"),"Not achieved as not direct to SU within 4h and not seen by a consultant within 14h",IF(AND(AF421&gt;=90,M421="Achieved",P421="Not achieved"),"Not achieved as not seen by a consultant within 14h",IF(AF421&lt;90,"Not achieved as less than 90% of stay on SU","Not achieved as not direct to SU within 4h"))))))))))))))</f>
        <v/>
      </c>
    </row>
    <row r="422" spans="1:33" ht="15" customHeight="1" x14ac:dyDescent="0.25">
      <c r="A422" s="89" t="str">
        <f>IF('Paste Data Here - Export'!A422="","",'Paste Data Here - Export'!A422)</f>
        <v/>
      </c>
      <c r="B422" s="90" t="str">
        <f>IF('Paste Data Here - Export'!B422="","",'Paste Data Here - Export'!B422)</f>
        <v/>
      </c>
      <c r="C422" s="91" t="str">
        <f>IF('Paste Data Here - Export'!AR422="Y",'Paste Data Here - Export'!AS422,IF('Paste Data Here - Export'!C422="","",'Paste Data Here - Export'!BA422))</f>
        <v/>
      </c>
      <c r="D422" s="103" t="str">
        <f>IF(B422="","",IF('Paste Data Here - Export'!A422 ='Paste Data Here - Export'!B422, "Yes", "No"))</f>
        <v/>
      </c>
      <c r="E422" s="103" t="str">
        <f>IF(A422="","",IF(AND('Paste Data Here - Export'!P422="",'Paste Data Here - Export'!Q422&lt;&gt;""),"Yes","No"))</f>
        <v/>
      </c>
      <c r="F422" s="104" t="str">
        <f>IF('Paste Data Here - Export'!A422='Paste Data Here - Export'!B422,C422,IF(W422="No","",IF(E422="Yes","6 Month Transfer",'Paste Data Here - Export'!HP422)))</f>
        <v/>
      </c>
      <c r="G422" s="92" t="str">
        <f>IF(B422="","",IF(OR('Paste Data Here - Export'!KB422="Y",'Paste Data Here - Export'!GE422="Y"),"Yes","No"))</f>
        <v/>
      </c>
      <c r="H422" s="93" t="str">
        <f t="shared" si="69"/>
        <v/>
      </c>
      <c r="I422" s="93" t="str">
        <f t="shared" si="70"/>
        <v/>
      </c>
      <c r="J422" s="93" t="str">
        <f t="shared" si="71"/>
        <v/>
      </c>
      <c r="K422" s="125" t="str">
        <f>IF(OR(C422="",'Paste Data Here - Export'!BD422=""),"",1440*('Paste Data Here - Export'!BD422-C422))</f>
        <v/>
      </c>
      <c r="L422" s="93" t="str">
        <f t="shared" si="72"/>
        <v/>
      </c>
      <c r="M422" s="93" t="str">
        <f>IF(AND(L422="Yes",'Paste Data Here - Export'!BC422="SU",'Paste Data Here - Export'!EJ422&lt;&gt;"Y"),"Achieved",IF('Paste Data Here - Export'!EJ422="Y","Not applicable",(IF(AND('Patient level info'!L422="No",'Paste Data Here - Export'!BC422="SU"),"Not achieved",IF('Paste Data Here - Export'!BC422="ICH","Not applicable",IF(OR('Paste Data Here - Export'!BC422="O",'Paste Data Here - Export'!BC422="MAC"),"Not achieved",""))))))</f>
        <v/>
      </c>
      <c r="N422" s="142" t="str">
        <f>IF(B422="","",IF(OR('Paste Data Here - Export'!GN422="PERS",'Paste Data Here - Export'!GN422="TELEM"),'Paste Data Here - Export'!GK422,IF('Paste Data Here - Export'!GO422="","Not seen in person",'Paste Data Here - Export'!GO422)))</f>
        <v/>
      </c>
      <c r="O422" s="125" t="str">
        <f t="shared" si="73"/>
        <v/>
      </c>
      <c r="P422" s="126" t="str">
        <f t="shared" si="74"/>
        <v/>
      </c>
      <c r="Q422" s="95" t="str">
        <f>IF('Paste Data Here - Export'!CR422=TRUE, "Not imaged",IF('Paste Data Here - Export'!AR422="Y","Inpatient stroke",IF('Paste Data Here - Export'!BA422="","",IF('Paste Data Here - Export'!CR422="TRUE","",1440*('Paste Data Here - Export'!CP422-'Paste Data Here - Export'!BA422)))))</f>
        <v/>
      </c>
      <c r="R422" s="95" t="str">
        <f>IF('Paste Data Here - Export'!CR422=TRUE,"Not imaged",IF(OR(C422="",'Paste Data Here - Export'!CP422=""),"",1440*('Paste Data Here - Export'!CP422-C422)))</f>
        <v/>
      </c>
      <c r="S422" s="93" t="str">
        <f>IF(R422&lt;60.5,"Yes",IF('Paste Data Here - Export'!C422="","","No"))</f>
        <v/>
      </c>
      <c r="T422" s="93" t="str">
        <f t="shared" si="66"/>
        <v/>
      </c>
      <c r="U422" s="94" t="str">
        <f>IF(OR(C422="",'Paste Data Here - Export'!DF422=""),"",1440*('Paste Data Here - Export'!DF422-C422))</f>
        <v/>
      </c>
      <c r="V422" s="96" t="str">
        <f t="shared" si="75"/>
        <v/>
      </c>
      <c r="W422" s="97" t="str">
        <f>IF(B422="","",IF('Paste Data Here - Export'!KI422=TRUE,"Yes",IF('Paste Data Here - Export'!L422="","No","Yes")))</f>
        <v/>
      </c>
      <c r="X422" s="98" t="str">
        <f>IF(E422="Yes","6 Month Transfer",IF(AND(W422="Yes",'Paste Data Here - Export'!KM422="D"),"No",IF('Patient level info'!W422="Yes","Yes","")))</f>
        <v/>
      </c>
      <c r="Y422" s="91" t="str">
        <f t="shared" si="67"/>
        <v/>
      </c>
      <c r="Z422" s="99" t="str">
        <f>IF('Paste Data Here - Export'!KQ422="","",IF('Paste Data Here - Export'!KO422="","",'Paste Data Here - Export'!KN422-'Paste Data Here - Export'!KQ422))</f>
        <v/>
      </c>
      <c r="AA422" s="91" t="str">
        <f>IF(AND(W422="Yes",'Paste Data Here - Export'!KM422="D",'Paste Data Here - Export'!KO422="Y"),'Paste Data Here - Export'!KN422+'Patient level info'!AA$3,IF(AND(W422="Yes",'Paste Data Here - Export'!KM422="D",Z422&lt;0),'Paste Data Here - Export'!KQ422,IF(AND(W422="Yes",'Paste Data Here - Export'!KM422="D"),'Paste Data Here - Export'!KN422,IF(X422="Yes",'Paste Data Here - Export'!KS422,""))))</f>
        <v/>
      </c>
      <c r="AB422" s="100" t="str">
        <f>IF(W422="No","",IF('Paste Data Here - Export'!HS422="","",IF('Paste Data Here - Export'!KO422="Y",'Patient level info'!AA422-'Paste Data Here - Export'!HS422,'Paste Data Here - Export'!KQ422-'Paste Data Here - Export'!HS422)))</f>
        <v/>
      </c>
      <c r="AC422" s="100" t="str">
        <f>IF(E422="Yes","",IF(BPT!C422="Record transferred to this team",AA422-C422-(1/6),""))</f>
        <v/>
      </c>
      <c r="AD422" s="100" t="str">
        <f t="shared" si="68"/>
        <v/>
      </c>
      <c r="AE422" s="100" t="str">
        <f t="shared" si="76"/>
        <v/>
      </c>
      <c r="AF422" s="101" t="str">
        <f>IF(AE422="","",IF(Y422="Died same day","Died same day as arrival",IF(AB422="","Did not stay on SU",IF('Paste Data Here - Export'!HR422="ICH","ICU/CCU/HDU",IF(AB422&gt;AE422,100,100*AB422/AE422)))))</f>
        <v/>
      </c>
      <c r="AG422" s="82" t="str">
        <f>IF(E422="Yes","6 Month Transfer",IF(W422="No","Not locked to discharge/transfer",IF(AF422="Did not stay on SU","Not achieved as did not stay on SU",IF('Patient level info'!A422="","",IF(AND(A422=B422,M422="Achieved",P422="Achieved",AF422&gt;=90,AF422&lt;&gt;"Died same day as arrival"),"Achieved",IF(AND(A422&lt;&gt;B422,AF422&gt;=90,M422="Achieved",P422="Achieved"),"Not directly admitted by this team, but achieved criteria at previous team, and achieved 90% of stay on SU whilst at this team",IF(AF422="ICU/CCU/HDU","Admitted to ICU/CCU/HDU",IF(AF422="Died same day as arrival",AF422,IF(AND(AF422&lt;90,M422="Not achieved",P422="Not achieved"),"Not achieved as not direct to SU within 4h, not seen by a consultant within 14h, and less than 90% of stay on SU",IF(AND(AF422&lt;90,M422="Not achieved",P422="Achieved"),"Not achieved as not direct to SU within 4h and less than 90% of stay on SU",IF(AND(AF422&lt;90,M422="Achieved",P422="Not achieved"),"Not achieved as not seen by a consultant within 14h and less than 90% of stay on SU",IF(AND(AF422&gt;=90,M422="Not achieved",P422="Not achieved"),"Not achieved as not direct to SU within 4h and not seen by a consultant within 14h",IF(AND(AF422&gt;=90,M422="Achieved",P422="Not achieved"),"Not achieved as not seen by a consultant within 14h",IF(AF422&lt;90,"Not achieved as less than 90% of stay on SU","Not achieved as not direct to SU within 4h"))))))))))))))</f>
        <v/>
      </c>
    </row>
    <row r="423" spans="1:33" ht="15" customHeight="1" x14ac:dyDescent="0.25">
      <c r="A423" s="89" t="str">
        <f>IF('Paste Data Here - Export'!A423="","",'Paste Data Here - Export'!A423)</f>
        <v/>
      </c>
      <c r="B423" s="90" t="str">
        <f>IF('Paste Data Here - Export'!B423="","",'Paste Data Here - Export'!B423)</f>
        <v/>
      </c>
      <c r="C423" s="91" t="str">
        <f>IF('Paste Data Here - Export'!AR423="Y",'Paste Data Here - Export'!AS423,IF('Paste Data Here - Export'!C423="","",'Paste Data Here - Export'!BA423))</f>
        <v/>
      </c>
      <c r="D423" s="103" t="str">
        <f>IF(B423="","",IF('Paste Data Here - Export'!A423 ='Paste Data Here - Export'!B423, "Yes", "No"))</f>
        <v/>
      </c>
      <c r="E423" s="103" t="str">
        <f>IF(A423="","",IF(AND('Paste Data Here - Export'!P423="",'Paste Data Here - Export'!Q423&lt;&gt;""),"Yes","No"))</f>
        <v/>
      </c>
      <c r="F423" s="104" t="str">
        <f>IF('Paste Data Here - Export'!A423='Paste Data Here - Export'!B423,C423,IF(W423="No","",IF(E423="Yes","6 Month Transfer",'Paste Data Here - Export'!HP423)))</f>
        <v/>
      </c>
      <c r="G423" s="92" t="str">
        <f>IF(B423="","",IF(OR('Paste Data Here - Export'!KB423="Y",'Paste Data Here - Export'!GE423="Y"),"Yes","No"))</f>
        <v/>
      </c>
      <c r="H423" s="93" t="str">
        <f t="shared" si="69"/>
        <v/>
      </c>
      <c r="I423" s="93" t="str">
        <f t="shared" si="70"/>
        <v/>
      </c>
      <c r="J423" s="93" t="str">
        <f t="shared" si="71"/>
        <v/>
      </c>
      <c r="K423" s="125" t="str">
        <f>IF(OR(C423="",'Paste Data Here - Export'!BD423=""),"",1440*('Paste Data Here - Export'!BD423-C423))</f>
        <v/>
      </c>
      <c r="L423" s="93" t="str">
        <f t="shared" si="72"/>
        <v/>
      </c>
      <c r="M423" s="93" t="str">
        <f>IF(AND(L423="Yes",'Paste Data Here - Export'!BC423="SU",'Paste Data Here - Export'!EJ423&lt;&gt;"Y"),"Achieved",IF('Paste Data Here - Export'!EJ423="Y","Not applicable",(IF(AND('Patient level info'!L423="No",'Paste Data Here - Export'!BC423="SU"),"Not achieved",IF('Paste Data Here - Export'!BC423="ICH","Not applicable",IF(OR('Paste Data Here - Export'!BC423="O",'Paste Data Here - Export'!BC423="MAC"),"Not achieved",""))))))</f>
        <v/>
      </c>
      <c r="N423" s="142" t="str">
        <f>IF(B423="","",IF(OR('Paste Data Here - Export'!GN423="PERS",'Paste Data Here - Export'!GN423="TELEM"),'Paste Data Here - Export'!GK423,IF('Paste Data Here - Export'!GO423="","Not seen in person",'Paste Data Here - Export'!GO423)))</f>
        <v/>
      </c>
      <c r="O423" s="125" t="str">
        <f t="shared" si="73"/>
        <v/>
      </c>
      <c r="P423" s="126" t="str">
        <f t="shared" si="74"/>
        <v/>
      </c>
      <c r="Q423" s="95" t="str">
        <f>IF('Paste Data Here - Export'!CR423=TRUE, "Not imaged",IF('Paste Data Here - Export'!AR423="Y","Inpatient stroke",IF('Paste Data Here - Export'!BA423="","",IF('Paste Data Here - Export'!CR423="TRUE","",1440*('Paste Data Here - Export'!CP423-'Paste Data Here - Export'!BA423)))))</f>
        <v/>
      </c>
      <c r="R423" s="95" t="str">
        <f>IF('Paste Data Here - Export'!CR423=TRUE,"Not imaged",IF(OR(C423="",'Paste Data Here - Export'!CP423=""),"",1440*('Paste Data Here - Export'!CP423-C423)))</f>
        <v/>
      </c>
      <c r="S423" s="93" t="str">
        <f>IF(R423&lt;60.5,"Yes",IF('Paste Data Here - Export'!C423="","","No"))</f>
        <v/>
      </c>
      <c r="T423" s="93" t="str">
        <f t="shared" si="66"/>
        <v/>
      </c>
      <c r="U423" s="94" t="str">
        <f>IF(OR(C423="",'Paste Data Here - Export'!DF423=""),"",1440*('Paste Data Here - Export'!DF423-C423))</f>
        <v/>
      </c>
      <c r="V423" s="96" t="str">
        <f t="shared" si="75"/>
        <v/>
      </c>
      <c r="W423" s="97" t="str">
        <f>IF(B423="","",IF('Paste Data Here - Export'!KI423=TRUE,"Yes",IF('Paste Data Here - Export'!L423="","No","Yes")))</f>
        <v/>
      </c>
      <c r="X423" s="98" t="str">
        <f>IF(E423="Yes","6 Month Transfer",IF(AND(W423="Yes",'Paste Data Here - Export'!KM423="D"),"No",IF('Patient level info'!W423="Yes","Yes","")))</f>
        <v/>
      </c>
      <c r="Y423" s="91" t="str">
        <f t="shared" si="67"/>
        <v/>
      </c>
      <c r="Z423" s="99" t="str">
        <f>IF('Paste Data Here - Export'!KQ423="","",IF('Paste Data Here - Export'!KO423="","",'Paste Data Here - Export'!KN423-'Paste Data Here - Export'!KQ423))</f>
        <v/>
      </c>
      <c r="AA423" s="91" t="str">
        <f>IF(AND(W423="Yes",'Paste Data Here - Export'!KM423="D",'Paste Data Here - Export'!KO423="Y"),'Paste Data Here - Export'!KN423+'Patient level info'!AA$3,IF(AND(W423="Yes",'Paste Data Here - Export'!KM423="D",Z423&lt;0),'Paste Data Here - Export'!KQ423,IF(AND(W423="Yes",'Paste Data Here - Export'!KM423="D"),'Paste Data Here - Export'!KN423,IF(X423="Yes",'Paste Data Here - Export'!KS423,""))))</f>
        <v/>
      </c>
      <c r="AB423" s="100" t="str">
        <f>IF(W423="No","",IF('Paste Data Here - Export'!HS423="","",IF('Paste Data Here - Export'!KO423="Y",'Patient level info'!AA423-'Paste Data Here - Export'!HS423,'Paste Data Here - Export'!KQ423-'Paste Data Here - Export'!HS423)))</f>
        <v/>
      </c>
      <c r="AC423" s="100" t="str">
        <f>IF(E423="Yes","",IF(BPT!C423="Record transferred to this team",AA423-C423-(1/6),""))</f>
        <v/>
      </c>
      <c r="AD423" s="100" t="str">
        <f t="shared" si="68"/>
        <v/>
      </c>
      <c r="AE423" s="100" t="str">
        <f t="shared" si="76"/>
        <v/>
      </c>
      <c r="AF423" s="101" t="str">
        <f>IF(AE423="","",IF(Y423="Died same day","Died same day as arrival",IF(AB423="","Did not stay on SU",IF('Paste Data Here - Export'!HR423="ICH","ICU/CCU/HDU",IF(AB423&gt;AE423,100,100*AB423/AE423)))))</f>
        <v/>
      </c>
      <c r="AG423" s="82" t="str">
        <f>IF(E423="Yes","6 Month Transfer",IF(W423="No","Not locked to discharge/transfer",IF(AF423="Did not stay on SU","Not achieved as did not stay on SU",IF('Patient level info'!A423="","",IF(AND(A423=B423,M423="Achieved",P423="Achieved",AF423&gt;=90,AF423&lt;&gt;"Died same day as arrival"),"Achieved",IF(AND(A423&lt;&gt;B423,AF423&gt;=90,M423="Achieved",P423="Achieved"),"Not directly admitted by this team, but achieved criteria at previous team, and achieved 90% of stay on SU whilst at this team",IF(AF423="ICU/CCU/HDU","Admitted to ICU/CCU/HDU",IF(AF423="Died same day as arrival",AF423,IF(AND(AF423&lt;90,M423="Not achieved",P423="Not achieved"),"Not achieved as not direct to SU within 4h, not seen by a consultant within 14h, and less than 90% of stay on SU",IF(AND(AF423&lt;90,M423="Not achieved",P423="Achieved"),"Not achieved as not direct to SU within 4h and less than 90% of stay on SU",IF(AND(AF423&lt;90,M423="Achieved",P423="Not achieved"),"Not achieved as not seen by a consultant within 14h and less than 90% of stay on SU",IF(AND(AF423&gt;=90,M423="Not achieved",P423="Not achieved"),"Not achieved as not direct to SU within 4h and not seen by a consultant within 14h",IF(AND(AF423&gt;=90,M423="Achieved",P423="Not achieved"),"Not achieved as not seen by a consultant within 14h",IF(AF423&lt;90,"Not achieved as less than 90% of stay on SU","Not achieved as not direct to SU within 4h"))))))))))))))</f>
        <v/>
      </c>
    </row>
    <row r="424" spans="1:33" ht="15" customHeight="1" x14ac:dyDescent="0.25">
      <c r="A424" s="89" t="str">
        <f>IF('Paste Data Here - Export'!A424="","",'Paste Data Here - Export'!A424)</f>
        <v/>
      </c>
      <c r="B424" s="90" t="str">
        <f>IF('Paste Data Here - Export'!B424="","",'Paste Data Here - Export'!B424)</f>
        <v/>
      </c>
      <c r="C424" s="91" t="str">
        <f>IF('Paste Data Here - Export'!AR424="Y",'Paste Data Here - Export'!AS424,IF('Paste Data Here - Export'!C424="","",'Paste Data Here - Export'!BA424))</f>
        <v/>
      </c>
      <c r="D424" s="103" t="str">
        <f>IF(B424="","",IF('Paste Data Here - Export'!A424 ='Paste Data Here - Export'!B424, "Yes", "No"))</f>
        <v/>
      </c>
      <c r="E424" s="103" t="str">
        <f>IF(A424="","",IF(AND('Paste Data Here - Export'!P424="",'Paste Data Here - Export'!Q424&lt;&gt;""),"Yes","No"))</f>
        <v/>
      </c>
      <c r="F424" s="104" t="str">
        <f>IF('Paste Data Here - Export'!A424='Paste Data Here - Export'!B424,C424,IF(W424="No","",IF(E424="Yes","6 Month Transfer",'Paste Data Here - Export'!HP424)))</f>
        <v/>
      </c>
      <c r="G424" s="92" t="str">
        <f>IF(B424="","",IF(OR('Paste Data Here - Export'!KB424="Y",'Paste Data Here - Export'!GE424="Y"),"Yes","No"))</f>
        <v/>
      </c>
      <c r="H424" s="93" t="str">
        <f t="shared" si="69"/>
        <v/>
      </c>
      <c r="I424" s="93" t="str">
        <f t="shared" si="70"/>
        <v/>
      </c>
      <c r="J424" s="93" t="str">
        <f t="shared" si="71"/>
        <v/>
      </c>
      <c r="K424" s="125" t="str">
        <f>IF(OR(C424="",'Paste Data Here - Export'!BD424=""),"",1440*('Paste Data Here - Export'!BD424-C424))</f>
        <v/>
      </c>
      <c r="L424" s="93" t="str">
        <f t="shared" si="72"/>
        <v/>
      </c>
      <c r="M424" s="93" t="str">
        <f>IF(AND(L424="Yes",'Paste Data Here - Export'!BC424="SU",'Paste Data Here - Export'!EJ424&lt;&gt;"Y"),"Achieved",IF('Paste Data Here - Export'!EJ424="Y","Not applicable",(IF(AND('Patient level info'!L424="No",'Paste Data Here - Export'!BC424="SU"),"Not achieved",IF('Paste Data Here - Export'!BC424="ICH","Not applicable",IF(OR('Paste Data Here - Export'!BC424="O",'Paste Data Here - Export'!BC424="MAC"),"Not achieved",""))))))</f>
        <v/>
      </c>
      <c r="N424" s="142" t="str">
        <f>IF(B424="","",IF(OR('Paste Data Here - Export'!GN424="PERS",'Paste Data Here - Export'!GN424="TELEM"),'Paste Data Here - Export'!GK424,IF('Paste Data Here - Export'!GO424="","Not seen in person",'Paste Data Here - Export'!GO424)))</f>
        <v/>
      </c>
      <c r="O424" s="125" t="str">
        <f t="shared" si="73"/>
        <v/>
      </c>
      <c r="P424" s="126" t="str">
        <f t="shared" si="74"/>
        <v/>
      </c>
      <c r="Q424" s="95" t="str">
        <f>IF('Paste Data Here - Export'!CR424=TRUE, "Not imaged",IF('Paste Data Here - Export'!AR424="Y","Inpatient stroke",IF('Paste Data Here - Export'!BA424="","",IF('Paste Data Here - Export'!CR424="TRUE","",1440*('Paste Data Here - Export'!CP424-'Paste Data Here - Export'!BA424)))))</f>
        <v/>
      </c>
      <c r="R424" s="95" t="str">
        <f>IF('Paste Data Here - Export'!CR424=TRUE,"Not imaged",IF(OR(C424="",'Paste Data Here - Export'!CP424=""),"",1440*('Paste Data Here - Export'!CP424-C424)))</f>
        <v/>
      </c>
      <c r="S424" s="93" t="str">
        <f>IF(R424&lt;60.5,"Yes",IF('Paste Data Here - Export'!C424="","","No"))</f>
        <v/>
      </c>
      <c r="T424" s="93" t="str">
        <f t="shared" si="66"/>
        <v/>
      </c>
      <c r="U424" s="94" t="str">
        <f>IF(OR(C424="",'Paste Data Here - Export'!DF424=""),"",1440*('Paste Data Here - Export'!DF424-C424))</f>
        <v/>
      </c>
      <c r="V424" s="96" t="str">
        <f t="shared" si="75"/>
        <v/>
      </c>
      <c r="W424" s="97" t="str">
        <f>IF(B424="","",IF('Paste Data Here - Export'!KI424=TRUE,"Yes",IF('Paste Data Here - Export'!L424="","No","Yes")))</f>
        <v/>
      </c>
      <c r="X424" s="98" t="str">
        <f>IF(E424="Yes","6 Month Transfer",IF(AND(W424="Yes",'Paste Data Here - Export'!KM424="D"),"No",IF('Patient level info'!W424="Yes","Yes","")))</f>
        <v/>
      </c>
      <c r="Y424" s="91" t="str">
        <f t="shared" si="67"/>
        <v/>
      </c>
      <c r="Z424" s="99" t="str">
        <f>IF('Paste Data Here - Export'!KQ424="","",IF('Paste Data Here - Export'!KO424="","",'Paste Data Here - Export'!KN424-'Paste Data Here - Export'!KQ424))</f>
        <v/>
      </c>
      <c r="AA424" s="91" t="str">
        <f>IF(AND(W424="Yes",'Paste Data Here - Export'!KM424="D",'Paste Data Here - Export'!KO424="Y"),'Paste Data Here - Export'!KN424+'Patient level info'!AA$3,IF(AND(W424="Yes",'Paste Data Here - Export'!KM424="D",Z424&lt;0),'Paste Data Here - Export'!KQ424,IF(AND(W424="Yes",'Paste Data Here - Export'!KM424="D"),'Paste Data Here - Export'!KN424,IF(X424="Yes",'Paste Data Here - Export'!KS424,""))))</f>
        <v/>
      </c>
      <c r="AB424" s="100" t="str">
        <f>IF(W424="No","",IF('Paste Data Here - Export'!HS424="","",IF('Paste Data Here - Export'!KO424="Y",'Patient level info'!AA424-'Paste Data Here - Export'!HS424,'Paste Data Here - Export'!KQ424-'Paste Data Here - Export'!HS424)))</f>
        <v/>
      </c>
      <c r="AC424" s="100" t="str">
        <f>IF(E424="Yes","",IF(BPT!C424="Record transferred to this team",AA424-C424-(1/6),""))</f>
        <v/>
      </c>
      <c r="AD424" s="100" t="str">
        <f t="shared" si="68"/>
        <v/>
      </c>
      <c r="AE424" s="100" t="str">
        <f t="shared" si="76"/>
        <v/>
      </c>
      <c r="AF424" s="101" t="str">
        <f>IF(AE424="","",IF(Y424="Died same day","Died same day as arrival",IF(AB424="","Did not stay on SU",IF('Paste Data Here - Export'!HR424="ICH","ICU/CCU/HDU",IF(AB424&gt;AE424,100,100*AB424/AE424)))))</f>
        <v/>
      </c>
      <c r="AG424" s="82" t="str">
        <f>IF(E424="Yes","6 Month Transfer",IF(W424="No","Not locked to discharge/transfer",IF(AF424="Did not stay on SU","Not achieved as did not stay on SU",IF('Patient level info'!A424="","",IF(AND(A424=B424,M424="Achieved",P424="Achieved",AF424&gt;=90,AF424&lt;&gt;"Died same day as arrival"),"Achieved",IF(AND(A424&lt;&gt;B424,AF424&gt;=90,M424="Achieved",P424="Achieved"),"Not directly admitted by this team, but achieved criteria at previous team, and achieved 90% of stay on SU whilst at this team",IF(AF424="ICU/CCU/HDU","Admitted to ICU/CCU/HDU",IF(AF424="Died same day as arrival",AF424,IF(AND(AF424&lt;90,M424="Not achieved",P424="Not achieved"),"Not achieved as not direct to SU within 4h, not seen by a consultant within 14h, and less than 90% of stay on SU",IF(AND(AF424&lt;90,M424="Not achieved",P424="Achieved"),"Not achieved as not direct to SU within 4h and less than 90% of stay on SU",IF(AND(AF424&lt;90,M424="Achieved",P424="Not achieved"),"Not achieved as not seen by a consultant within 14h and less than 90% of stay on SU",IF(AND(AF424&gt;=90,M424="Not achieved",P424="Not achieved"),"Not achieved as not direct to SU within 4h and not seen by a consultant within 14h",IF(AND(AF424&gt;=90,M424="Achieved",P424="Not achieved"),"Not achieved as not seen by a consultant within 14h",IF(AF424&lt;90,"Not achieved as less than 90% of stay on SU","Not achieved as not direct to SU within 4h"))))))))))))))</f>
        <v/>
      </c>
    </row>
    <row r="425" spans="1:33" ht="15" customHeight="1" x14ac:dyDescent="0.25">
      <c r="A425" s="89" t="str">
        <f>IF('Paste Data Here - Export'!A425="","",'Paste Data Here - Export'!A425)</f>
        <v/>
      </c>
      <c r="B425" s="90" t="str">
        <f>IF('Paste Data Here - Export'!B425="","",'Paste Data Here - Export'!B425)</f>
        <v/>
      </c>
      <c r="C425" s="91" t="str">
        <f>IF('Paste Data Here - Export'!AR425="Y",'Paste Data Here - Export'!AS425,IF('Paste Data Here - Export'!C425="","",'Paste Data Here - Export'!BA425))</f>
        <v/>
      </c>
      <c r="D425" s="103" t="str">
        <f>IF(B425="","",IF('Paste Data Here - Export'!A425 ='Paste Data Here - Export'!B425, "Yes", "No"))</f>
        <v/>
      </c>
      <c r="E425" s="103" t="str">
        <f>IF(A425="","",IF(AND('Paste Data Here - Export'!P425="",'Paste Data Here - Export'!Q425&lt;&gt;""),"Yes","No"))</f>
        <v/>
      </c>
      <c r="F425" s="104" t="str">
        <f>IF('Paste Data Here - Export'!A425='Paste Data Here - Export'!B425,C425,IF(W425="No","",IF(E425="Yes","6 Month Transfer",'Paste Data Here - Export'!HP425)))</f>
        <v/>
      </c>
      <c r="G425" s="92" t="str">
        <f>IF(B425="","",IF(OR('Paste Data Here - Export'!KB425="Y",'Paste Data Here - Export'!GE425="Y"),"Yes","No"))</f>
        <v/>
      </c>
      <c r="H425" s="93" t="str">
        <f t="shared" si="69"/>
        <v/>
      </c>
      <c r="I425" s="93" t="str">
        <f t="shared" si="70"/>
        <v/>
      </c>
      <c r="J425" s="93" t="str">
        <f t="shared" si="71"/>
        <v/>
      </c>
      <c r="K425" s="125" t="str">
        <f>IF(OR(C425="",'Paste Data Here - Export'!BD425=""),"",1440*('Paste Data Here - Export'!BD425-C425))</f>
        <v/>
      </c>
      <c r="L425" s="93" t="str">
        <f t="shared" si="72"/>
        <v/>
      </c>
      <c r="M425" s="93" t="str">
        <f>IF(AND(L425="Yes",'Paste Data Here - Export'!BC425="SU",'Paste Data Here - Export'!EJ425&lt;&gt;"Y"),"Achieved",IF('Paste Data Here - Export'!EJ425="Y","Not applicable",(IF(AND('Patient level info'!L425="No",'Paste Data Here - Export'!BC425="SU"),"Not achieved",IF('Paste Data Here - Export'!BC425="ICH","Not applicable",IF(OR('Paste Data Here - Export'!BC425="O",'Paste Data Here - Export'!BC425="MAC"),"Not achieved",""))))))</f>
        <v/>
      </c>
      <c r="N425" s="142" t="str">
        <f>IF(B425="","",IF(OR('Paste Data Here - Export'!GN425="PERS",'Paste Data Here - Export'!GN425="TELEM"),'Paste Data Here - Export'!GK425,IF('Paste Data Here - Export'!GO425="","Not seen in person",'Paste Data Here - Export'!GO425)))</f>
        <v/>
      </c>
      <c r="O425" s="125" t="str">
        <f t="shared" si="73"/>
        <v/>
      </c>
      <c r="P425" s="126" t="str">
        <f t="shared" si="74"/>
        <v/>
      </c>
      <c r="Q425" s="95" t="str">
        <f>IF('Paste Data Here - Export'!CR425=TRUE, "Not imaged",IF('Paste Data Here - Export'!AR425="Y","Inpatient stroke",IF('Paste Data Here - Export'!BA425="","",IF('Paste Data Here - Export'!CR425="TRUE","",1440*('Paste Data Here - Export'!CP425-'Paste Data Here - Export'!BA425)))))</f>
        <v/>
      </c>
      <c r="R425" s="95" t="str">
        <f>IF('Paste Data Here - Export'!CR425=TRUE,"Not imaged",IF(OR(C425="",'Paste Data Here - Export'!CP425=""),"",1440*('Paste Data Here - Export'!CP425-C425)))</f>
        <v/>
      </c>
      <c r="S425" s="93" t="str">
        <f>IF(R425&lt;60.5,"Yes",IF('Paste Data Here - Export'!C425="","","No"))</f>
        <v/>
      </c>
      <c r="T425" s="93" t="str">
        <f t="shared" si="66"/>
        <v/>
      </c>
      <c r="U425" s="94" t="str">
        <f>IF(OR(C425="",'Paste Data Here - Export'!DF425=""),"",1440*('Paste Data Here - Export'!DF425-C425))</f>
        <v/>
      </c>
      <c r="V425" s="96" t="str">
        <f t="shared" si="75"/>
        <v/>
      </c>
      <c r="W425" s="97" t="str">
        <f>IF(B425="","",IF('Paste Data Here - Export'!KI425=TRUE,"Yes",IF('Paste Data Here - Export'!L425="","No","Yes")))</f>
        <v/>
      </c>
      <c r="X425" s="98" t="str">
        <f>IF(E425="Yes","6 Month Transfer",IF(AND(W425="Yes",'Paste Data Here - Export'!KM425="D"),"No",IF('Patient level info'!W425="Yes","Yes","")))</f>
        <v/>
      </c>
      <c r="Y425" s="91" t="str">
        <f t="shared" si="67"/>
        <v/>
      </c>
      <c r="Z425" s="99" t="str">
        <f>IF('Paste Data Here - Export'!KQ425="","",IF('Paste Data Here - Export'!KO425="","",'Paste Data Here - Export'!KN425-'Paste Data Here - Export'!KQ425))</f>
        <v/>
      </c>
      <c r="AA425" s="91" t="str">
        <f>IF(AND(W425="Yes",'Paste Data Here - Export'!KM425="D",'Paste Data Here - Export'!KO425="Y"),'Paste Data Here - Export'!KN425+'Patient level info'!AA$3,IF(AND(W425="Yes",'Paste Data Here - Export'!KM425="D",Z425&lt;0),'Paste Data Here - Export'!KQ425,IF(AND(W425="Yes",'Paste Data Here - Export'!KM425="D"),'Paste Data Here - Export'!KN425,IF(X425="Yes",'Paste Data Here - Export'!KS425,""))))</f>
        <v/>
      </c>
      <c r="AB425" s="100" t="str">
        <f>IF(W425="No","",IF('Paste Data Here - Export'!HS425="","",IF('Paste Data Here - Export'!KO425="Y",'Patient level info'!AA425-'Paste Data Here - Export'!HS425,'Paste Data Here - Export'!KQ425-'Paste Data Here - Export'!HS425)))</f>
        <v/>
      </c>
      <c r="AC425" s="100" t="str">
        <f>IF(E425="Yes","",IF(BPT!C425="Record transferred to this team",AA425-C425-(1/6),""))</f>
        <v/>
      </c>
      <c r="AD425" s="100" t="str">
        <f t="shared" si="68"/>
        <v/>
      </c>
      <c r="AE425" s="100" t="str">
        <f t="shared" si="76"/>
        <v/>
      </c>
      <c r="AF425" s="101" t="str">
        <f>IF(AE425="","",IF(Y425="Died same day","Died same day as arrival",IF(AB425="","Did not stay on SU",IF('Paste Data Here - Export'!HR425="ICH","ICU/CCU/HDU",IF(AB425&gt;AE425,100,100*AB425/AE425)))))</f>
        <v/>
      </c>
      <c r="AG425" s="82" t="str">
        <f>IF(E425="Yes","6 Month Transfer",IF(W425="No","Not locked to discharge/transfer",IF(AF425="Did not stay on SU","Not achieved as did not stay on SU",IF('Patient level info'!A425="","",IF(AND(A425=B425,M425="Achieved",P425="Achieved",AF425&gt;=90,AF425&lt;&gt;"Died same day as arrival"),"Achieved",IF(AND(A425&lt;&gt;B425,AF425&gt;=90,M425="Achieved",P425="Achieved"),"Not directly admitted by this team, but achieved criteria at previous team, and achieved 90% of stay on SU whilst at this team",IF(AF425="ICU/CCU/HDU","Admitted to ICU/CCU/HDU",IF(AF425="Died same day as arrival",AF425,IF(AND(AF425&lt;90,M425="Not achieved",P425="Not achieved"),"Not achieved as not direct to SU within 4h, not seen by a consultant within 14h, and less than 90% of stay on SU",IF(AND(AF425&lt;90,M425="Not achieved",P425="Achieved"),"Not achieved as not direct to SU within 4h and less than 90% of stay on SU",IF(AND(AF425&lt;90,M425="Achieved",P425="Not achieved"),"Not achieved as not seen by a consultant within 14h and less than 90% of stay on SU",IF(AND(AF425&gt;=90,M425="Not achieved",P425="Not achieved"),"Not achieved as not direct to SU within 4h and not seen by a consultant within 14h",IF(AND(AF425&gt;=90,M425="Achieved",P425="Not achieved"),"Not achieved as not seen by a consultant within 14h",IF(AF425&lt;90,"Not achieved as less than 90% of stay on SU","Not achieved as not direct to SU within 4h"))))))))))))))</f>
        <v/>
      </c>
    </row>
    <row r="426" spans="1:33" ht="15" customHeight="1" x14ac:dyDescent="0.25">
      <c r="A426" s="89" t="str">
        <f>IF('Paste Data Here - Export'!A426="","",'Paste Data Here - Export'!A426)</f>
        <v/>
      </c>
      <c r="B426" s="90" t="str">
        <f>IF('Paste Data Here - Export'!B426="","",'Paste Data Here - Export'!B426)</f>
        <v/>
      </c>
      <c r="C426" s="91" t="str">
        <f>IF('Paste Data Here - Export'!AR426="Y",'Paste Data Here - Export'!AS426,IF('Paste Data Here - Export'!C426="","",'Paste Data Here - Export'!BA426))</f>
        <v/>
      </c>
      <c r="D426" s="103" t="str">
        <f>IF(B426="","",IF('Paste Data Here - Export'!A426 ='Paste Data Here - Export'!B426, "Yes", "No"))</f>
        <v/>
      </c>
      <c r="E426" s="103" t="str">
        <f>IF(A426="","",IF(AND('Paste Data Here - Export'!P426="",'Paste Data Here - Export'!Q426&lt;&gt;""),"Yes","No"))</f>
        <v/>
      </c>
      <c r="F426" s="104" t="str">
        <f>IF('Paste Data Here - Export'!A426='Paste Data Here - Export'!B426,C426,IF(W426="No","",IF(E426="Yes","6 Month Transfer",'Paste Data Here - Export'!HP426)))</f>
        <v/>
      </c>
      <c r="G426" s="92" t="str">
        <f>IF(B426="","",IF(OR('Paste Data Here - Export'!KB426="Y",'Paste Data Here - Export'!GE426="Y"),"Yes","No"))</f>
        <v/>
      </c>
      <c r="H426" s="93" t="str">
        <f t="shared" si="69"/>
        <v/>
      </c>
      <c r="I426" s="93" t="str">
        <f t="shared" si="70"/>
        <v/>
      </c>
      <c r="J426" s="93" t="str">
        <f t="shared" si="71"/>
        <v/>
      </c>
      <c r="K426" s="125" t="str">
        <f>IF(OR(C426="",'Paste Data Here - Export'!BD426=""),"",1440*('Paste Data Here - Export'!BD426-C426))</f>
        <v/>
      </c>
      <c r="L426" s="93" t="str">
        <f t="shared" si="72"/>
        <v/>
      </c>
      <c r="M426" s="93" t="str">
        <f>IF(AND(L426="Yes",'Paste Data Here - Export'!BC426="SU",'Paste Data Here - Export'!EJ426&lt;&gt;"Y"),"Achieved",IF('Paste Data Here - Export'!EJ426="Y","Not applicable",(IF(AND('Patient level info'!L426="No",'Paste Data Here - Export'!BC426="SU"),"Not achieved",IF('Paste Data Here - Export'!BC426="ICH","Not applicable",IF(OR('Paste Data Here - Export'!BC426="O",'Paste Data Here - Export'!BC426="MAC"),"Not achieved",""))))))</f>
        <v/>
      </c>
      <c r="N426" s="142" t="str">
        <f>IF(B426="","",IF(OR('Paste Data Here - Export'!GN426="PERS",'Paste Data Here - Export'!GN426="TELEM"),'Paste Data Here - Export'!GK426,IF('Paste Data Here - Export'!GO426="","Not seen in person",'Paste Data Here - Export'!GO426)))</f>
        <v/>
      </c>
      <c r="O426" s="125" t="str">
        <f t="shared" si="73"/>
        <v/>
      </c>
      <c r="P426" s="126" t="str">
        <f t="shared" si="74"/>
        <v/>
      </c>
      <c r="Q426" s="95" t="str">
        <f>IF('Paste Data Here - Export'!CR426=TRUE, "Not imaged",IF('Paste Data Here - Export'!AR426="Y","Inpatient stroke",IF('Paste Data Here - Export'!BA426="","",IF('Paste Data Here - Export'!CR426="TRUE","",1440*('Paste Data Here - Export'!CP426-'Paste Data Here - Export'!BA426)))))</f>
        <v/>
      </c>
      <c r="R426" s="95" t="str">
        <f>IF('Paste Data Here - Export'!CR426=TRUE,"Not imaged",IF(OR(C426="",'Paste Data Here - Export'!CP426=""),"",1440*('Paste Data Here - Export'!CP426-C426)))</f>
        <v/>
      </c>
      <c r="S426" s="93" t="str">
        <f>IF(R426&lt;60.5,"Yes",IF('Paste Data Here - Export'!C426="","","No"))</f>
        <v/>
      </c>
      <c r="T426" s="93" t="str">
        <f t="shared" si="66"/>
        <v/>
      </c>
      <c r="U426" s="94" t="str">
        <f>IF(OR(C426="",'Paste Data Here - Export'!DF426=""),"",1440*('Paste Data Here - Export'!DF426-C426))</f>
        <v/>
      </c>
      <c r="V426" s="96" t="str">
        <f t="shared" si="75"/>
        <v/>
      </c>
      <c r="W426" s="97" t="str">
        <f>IF(B426="","",IF('Paste Data Here - Export'!KI426=TRUE,"Yes",IF('Paste Data Here - Export'!L426="","No","Yes")))</f>
        <v/>
      </c>
      <c r="X426" s="98" t="str">
        <f>IF(E426="Yes","6 Month Transfer",IF(AND(W426="Yes",'Paste Data Here - Export'!KM426="D"),"No",IF('Patient level info'!W426="Yes","Yes","")))</f>
        <v/>
      </c>
      <c r="Y426" s="91" t="str">
        <f t="shared" si="67"/>
        <v/>
      </c>
      <c r="Z426" s="99" t="str">
        <f>IF('Paste Data Here - Export'!KQ426="","",IF('Paste Data Here - Export'!KO426="","",'Paste Data Here - Export'!KN426-'Paste Data Here - Export'!KQ426))</f>
        <v/>
      </c>
      <c r="AA426" s="91" t="str">
        <f>IF(AND(W426="Yes",'Paste Data Here - Export'!KM426="D",'Paste Data Here - Export'!KO426="Y"),'Paste Data Here - Export'!KN426+'Patient level info'!AA$3,IF(AND(W426="Yes",'Paste Data Here - Export'!KM426="D",Z426&lt;0),'Paste Data Here - Export'!KQ426,IF(AND(W426="Yes",'Paste Data Here - Export'!KM426="D"),'Paste Data Here - Export'!KN426,IF(X426="Yes",'Paste Data Here - Export'!KS426,""))))</f>
        <v/>
      </c>
      <c r="AB426" s="100" t="str">
        <f>IF(W426="No","",IF('Paste Data Here - Export'!HS426="","",IF('Paste Data Here - Export'!KO426="Y",'Patient level info'!AA426-'Paste Data Here - Export'!HS426,'Paste Data Here - Export'!KQ426-'Paste Data Here - Export'!HS426)))</f>
        <v/>
      </c>
      <c r="AC426" s="100" t="str">
        <f>IF(E426="Yes","",IF(BPT!C426="Record transferred to this team",AA426-C426-(1/6),""))</f>
        <v/>
      </c>
      <c r="AD426" s="100" t="str">
        <f t="shared" si="68"/>
        <v/>
      </c>
      <c r="AE426" s="100" t="str">
        <f t="shared" si="76"/>
        <v/>
      </c>
      <c r="AF426" s="101" t="str">
        <f>IF(AE426="","",IF(Y426="Died same day","Died same day as arrival",IF(AB426="","Did not stay on SU",IF('Paste Data Here - Export'!HR426="ICH","ICU/CCU/HDU",IF(AB426&gt;AE426,100,100*AB426/AE426)))))</f>
        <v/>
      </c>
      <c r="AG426" s="82" t="str">
        <f>IF(E426="Yes","6 Month Transfer",IF(W426="No","Not locked to discharge/transfer",IF(AF426="Did not stay on SU","Not achieved as did not stay on SU",IF('Patient level info'!A426="","",IF(AND(A426=B426,M426="Achieved",P426="Achieved",AF426&gt;=90,AF426&lt;&gt;"Died same day as arrival"),"Achieved",IF(AND(A426&lt;&gt;B426,AF426&gt;=90,M426="Achieved",P426="Achieved"),"Not directly admitted by this team, but achieved criteria at previous team, and achieved 90% of stay on SU whilst at this team",IF(AF426="ICU/CCU/HDU","Admitted to ICU/CCU/HDU",IF(AF426="Died same day as arrival",AF426,IF(AND(AF426&lt;90,M426="Not achieved",P426="Not achieved"),"Not achieved as not direct to SU within 4h, not seen by a consultant within 14h, and less than 90% of stay on SU",IF(AND(AF426&lt;90,M426="Not achieved",P426="Achieved"),"Not achieved as not direct to SU within 4h and less than 90% of stay on SU",IF(AND(AF426&lt;90,M426="Achieved",P426="Not achieved"),"Not achieved as not seen by a consultant within 14h and less than 90% of stay on SU",IF(AND(AF426&gt;=90,M426="Not achieved",P426="Not achieved"),"Not achieved as not direct to SU within 4h and not seen by a consultant within 14h",IF(AND(AF426&gt;=90,M426="Achieved",P426="Not achieved"),"Not achieved as not seen by a consultant within 14h",IF(AF426&lt;90,"Not achieved as less than 90% of stay on SU","Not achieved as not direct to SU within 4h"))))))))))))))</f>
        <v/>
      </c>
    </row>
    <row r="427" spans="1:33" ht="15" customHeight="1" x14ac:dyDescent="0.25">
      <c r="A427" s="89" t="str">
        <f>IF('Paste Data Here - Export'!A427="","",'Paste Data Here - Export'!A427)</f>
        <v/>
      </c>
      <c r="B427" s="90" t="str">
        <f>IF('Paste Data Here - Export'!B427="","",'Paste Data Here - Export'!B427)</f>
        <v/>
      </c>
      <c r="C427" s="91" t="str">
        <f>IF('Paste Data Here - Export'!AR427="Y",'Paste Data Here - Export'!AS427,IF('Paste Data Here - Export'!C427="","",'Paste Data Here - Export'!BA427))</f>
        <v/>
      </c>
      <c r="D427" s="103" t="str">
        <f>IF(B427="","",IF('Paste Data Here - Export'!A427 ='Paste Data Here - Export'!B427, "Yes", "No"))</f>
        <v/>
      </c>
      <c r="E427" s="103" t="str">
        <f>IF(A427="","",IF(AND('Paste Data Here - Export'!P427="",'Paste Data Here - Export'!Q427&lt;&gt;""),"Yes","No"))</f>
        <v/>
      </c>
      <c r="F427" s="104" t="str">
        <f>IF('Paste Data Here - Export'!A427='Paste Data Here - Export'!B427,C427,IF(W427="No","",IF(E427="Yes","6 Month Transfer",'Paste Data Here - Export'!HP427)))</f>
        <v/>
      </c>
      <c r="G427" s="92" t="str">
        <f>IF(B427="","",IF(OR('Paste Data Here - Export'!KB427="Y",'Paste Data Here - Export'!GE427="Y"),"Yes","No"))</f>
        <v/>
      </c>
      <c r="H427" s="93" t="str">
        <f t="shared" si="69"/>
        <v/>
      </c>
      <c r="I427" s="93" t="str">
        <f t="shared" si="70"/>
        <v/>
      </c>
      <c r="J427" s="93" t="str">
        <f t="shared" si="71"/>
        <v/>
      </c>
      <c r="K427" s="125" t="str">
        <f>IF(OR(C427="",'Paste Data Here - Export'!BD427=""),"",1440*('Paste Data Here - Export'!BD427-C427))</f>
        <v/>
      </c>
      <c r="L427" s="93" t="str">
        <f t="shared" si="72"/>
        <v/>
      </c>
      <c r="M427" s="93" t="str">
        <f>IF(AND(L427="Yes",'Paste Data Here - Export'!BC427="SU",'Paste Data Here - Export'!EJ427&lt;&gt;"Y"),"Achieved",IF('Paste Data Here - Export'!EJ427="Y","Not applicable",(IF(AND('Patient level info'!L427="No",'Paste Data Here - Export'!BC427="SU"),"Not achieved",IF('Paste Data Here - Export'!BC427="ICH","Not applicable",IF(OR('Paste Data Here - Export'!BC427="O",'Paste Data Here - Export'!BC427="MAC"),"Not achieved",""))))))</f>
        <v/>
      </c>
      <c r="N427" s="142" t="str">
        <f>IF(B427="","",IF(OR('Paste Data Here - Export'!GN427="PERS",'Paste Data Here - Export'!GN427="TELEM"),'Paste Data Here - Export'!GK427,IF('Paste Data Here - Export'!GO427="","Not seen in person",'Paste Data Here - Export'!GO427)))</f>
        <v/>
      </c>
      <c r="O427" s="125" t="str">
        <f t="shared" si="73"/>
        <v/>
      </c>
      <c r="P427" s="126" t="str">
        <f t="shared" si="74"/>
        <v/>
      </c>
      <c r="Q427" s="95" t="str">
        <f>IF('Paste Data Here - Export'!CR427=TRUE, "Not imaged",IF('Paste Data Here - Export'!AR427="Y","Inpatient stroke",IF('Paste Data Here - Export'!BA427="","",IF('Paste Data Here - Export'!CR427="TRUE","",1440*('Paste Data Here - Export'!CP427-'Paste Data Here - Export'!BA427)))))</f>
        <v/>
      </c>
      <c r="R427" s="95" t="str">
        <f>IF('Paste Data Here - Export'!CR427=TRUE,"Not imaged",IF(OR(C427="",'Paste Data Here - Export'!CP427=""),"",1440*('Paste Data Here - Export'!CP427-C427)))</f>
        <v/>
      </c>
      <c r="S427" s="93" t="str">
        <f>IF(R427&lt;60.5,"Yes",IF('Paste Data Here - Export'!C427="","","No"))</f>
        <v/>
      </c>
      <c r="T427" s="93" t="str">
        <f t="shared" si="66"/>
        <v/>
      </c>
      <c r="U427" s="94" t="str">
        <f>IF(OR(C427="",'Paste Data Here - Export'!DF427=""),"",1440*('Paste Data Here - Export'!DF427-C427))</f>
        <v/>
      </c>
      <c r="V427" s="96" t="str">
        <f t="shared" si="75"/>
        <v/>
      </c>
      <c r="W427" s="97" t="str">
        <f>IF(B427="","",IF('Paste Data Here - Export'!KI427=TRUE,"Yes",IF('Paste Data Here - Export'!L427="","No","Yes")))</f>
        <v/>
      </c>
      <c r="X427" s="98" t="str">
        <f>IF(E427="Yes","6 Month Transfer",IF(AND(W427="Yes",'Paste Data Here - Export'!KM427="D"),"No",IF('Patient level info'!W427="Yes","Yes","")))</f>
        <v/>
      </c>
      <c r="Y427" s="91" t="str">
        <f t="shared" si="67"/>
        <v/>
      </c>
      <c r="Z427" s="99" t="str">
        <f>IF('Paste Data Here - Export'!KQ427="","",IF('Paste Data Here - Export'!KO427="","",'Paste Data Here - Export'!KN427-'Paste Data Here - Export'!KQ427))</f>
        <v/>
      </c>
      <c r="AA427" s="91" t="str">
        <f>IF(AND(W427="Yes",'Paste Data Here - Export'!KM427="D",'Paste Data Here - Export'!KO427="Y"),'Paste Data Here - Export'!KN427+'Patient level info'!AA$3,IF(AND(W427="Yes",'Paste Data Here - Export'!KM427="D",Z427&lt;0),'Paste Data Here - Export'!KQ427,IF(AND(W427="Yes",'Paste Data Here - Export'!KM427="D"),'Paste Data Here - Export'!KN427,IF(X427="Yes",'Paste Data Here - Export'!KS427,""))))</f>
        <v/>
      </c>
      <c r="AB427" s="100" t="str">
        <f>IF(W427="No","",IF('Paste Data Here - Export'!HS427="","",IF('Paste Data Here - Export'!KO427="Y",'Patient level info'!AA427-'Paste Data Here - Export'!HS427,'Paste Data Here - Export'!KQ427-'Paste Data Here - Export'!HS427)))</f>
        <v/>
      </c>
      <c r="AC427" s="100" t="str">
        <f>IF(E427="Yes","",IF(BPT!C427="Record transferred to this team",AA427-C427-(1/6),""))</f>
        <v/>
      </c>
      <c r="AD427" s="100" t="str">
        <f t="shared" si="68"/>
        <v/>
      </c>
      <c r="AE427" s="100" t="str">
        <f t="shared" si="76"/>
        <v/>
      </c>
      <c r="AF427" s="101" t="str">
        <f>IF(AE427="","",IF(Y427="Died same day","Died same day as arrival",IF(AB427="","Did not stay on SU",IF('Paste Data Here - Export'!HR427="ICH","ICU/CCU/HDU",IF(AB427&gt;AE427,100,100*AB427/AE427)))))</f>
        <v/>
      </c>
      <c r="AG427" s="82" t="str">
        <f>IF(E427="Yes","6 Month Transfer",IF(W427="No","Not locked to discharge/transfer",IF(AF427="Did not stay on SU","Not achieved as did not stay on SU",IF('Patient level info'!A427="","",IF(AND(A427=B427,M427="Achieved",P427="Achieved",AF427&gt;=90,AF427&lt;&gt;"Died same day as arrival"),"Achieved",IF(AND(A427&lt;&gt;B427,AF427&gt;=90,M427="Achieved",P427="Achieved"),"Not directly admitted by this team, but achieved criteria at previous team, and achieved 90% of stay on SU whilst at this team",IF(AF427="ICU/CCU/HDU","Admitted to ICU/CCU/HDU",IF(AF427="Died same day as arrival",AF427,IF(AND(AF427&lt;90,M427="Not achieved",P427="Not achieved"),"Not achieved as not direct to SU within 4h, not seen by a consultant within 14h, and less than 90% of stay on SU",IF(AND(AF427&lt;90,M427="Not achieved",P427="Achieved"),"Not achieved as not direct to SU within 4h and less than 90% of stay on SU",IF(AND(AF427&lt;90,M427="Achieved",P427="Not achieved"),"Not achieved as not seen by a consultant within 14h and less than 90% of stay on SU",IF(AND(AF427&gt;=90,M427="Not achieved",P427="Not achieved"),"Not achieved as not direct to SU within 4h and not seen by a consultant within 14h",IF(AND(AF427&gt;=90,M427="Achieved",P427="Not achieved"),"Not achieved as not seen by a consultant within 14h",IF(AF427&lt;90,"Not achieved as less than 90% of stay on SU","Not achieved as not direct to SU within 4h"))))))))))))))</f>
        <v/>
      </c>
    </row>
    <row r="428" spans="1:33" ht="15" customHeight="1" x14ac:dyDescent="0.25">
      <c r="A428" s="89" t="str">
        <f>IF('Paste Data Here - Export'!A428="","",'Paste Data Here - Export'!A428)</f>
        <v/>
      </c>
      <c r="B428" s="90" t="str">
        <f>IF('Paste Data Here - Export'!B428="","",'Paste Data Here - Export'!B428)</f>
        <v/>
      </c>
      <c r="C428" s="91" t="str">
        <f>IF('Paste Data Here - Export'!AR428="Y",'Paste Data Here - Export'!AS428,IF('Paste Data Here - Export'!C428="","",'Paste Data Here - Export'!BA428))</f>
        <v/>
      </c>
      <c r="D428" s="103" t="str">
        <f>IF(B428="","",IF('Paste Data Here - Export'!A428 ='Paste Data Here - Export'!B428, "Yes", "No"))</f>
        <v/>
      </c>
      <c r="E428" s="103" t="str">
        <f>IF(A428="","",IF(AND('Paste Data Here - Export'!P428="",'Paste Data Here - Export'!Q428&lt;&gt;""),"Yes","No"))</f>
        <v/>
      </c>
      <c r="F428" s="104" t="str">
        <f>IF('Paste Data Here - Export'!A428='Paste Data Here - Export'!B428,C428,IF(W428="No","",IF(E428="Yes","6 Month Transfer",'Paste Data Here - Export'!HP428)))</f>
        <v/>
      </c>
      <c r="G428" s="92" t="str">
        <f>IF(B428="","",IF(OR('Paste Data Here - Export'!KB428="Y",'Paste Data Here - Export'!GE428="Y"),"Yes","No"))</f>
        <v/>
      </c>
      <c r="H428" s="93" t="str">
        <f t="shared" si="69"/>
        <v/>
      </c>
      <c r="I428" s="93" t="str">
        <f t="shared" si="70"/>
        <v/>
      </c>
      <c r="J428" s="93" t="str">
        <f t="shared" si="71"/>
        <v/>
      </c>
      <c r="K428" s="125" t="str">
        <f>IF(OR(C428="",'Paste Data Here - Export'!BD428=""),"",1440*('Paste Data Here - Export'!BD428-C428))</f>
        <v/>
      </c>
      <c r="L428" s="93" t="str">
        <f t="shared" si="72"/>
        <v/>
      </c>
      <c r="M428" s="93" t="str">
        <f>IF(AND(L428="Yes",'Paste Data Here - Export'!BC428="SU",'Paste Data Here - Export'!EJ428&lt;&gt;"Y"),"Achieved",IF('Paste Data Here - Export'!EJ428="Y","Not applicable",(IF(AND('Patient level info'!L428="No",'Paste Data Here - Export'!BC428="SU"),"Not achieved",IF('Paste Data Here - Export'!BC428="ICH","Not applicable",IF(OR('Paste Data Here - Export'!BC428="O",'Paste Data Here - Export'!BC428="MAC"),"Not achieved",""))))))</f>
        <v/>
      </c>
      <c r="N428" s="142" t="str">
        <f>IF(B428="","",IF(OR('Paste Data Here - Export'!GN428="PERS",'Paste Data Here - Export'!GN428="TELEM"),'Paste Data Here - Export'!GK428,IF('Paste Data Here - Export'!GO428="","Not seen in person",'Paste Data Here - Export'!GO428)))</f>
        <v/>
      </c>
      <c r="O428" s="125" t="str">
        <f t="shared" si="73"/>
        <v/>
      </c>
      <c r="P428" s="126" t="str">
        <f t="shared" si="74"/>
        <v/>
      </c>
      <c r="Q428" s="95" t="str">
        <f>IF('Paste Data Here - Export'!CR428=TRUE, "Not imaged",IF('Paste Data Here - Export'!AR428="Y","Inpatient stroke",IF('Paste Data Here - Export'!BA428="","",IF('Paste Data Here - Export'!CR428="TRUE","",1440*('Paste Data Here - Export'!CP428-'Paste Data Here - Export'!BA428)))))</f>
        <v/>
      </c>
      <c r="R428" s="95" t="str">
        <f>IF('Paste Data Here - Export'!CR428=TRUE,"Not imaged",IF(OR(C428="",'Paste Data Here - Export'!CP428=""),"",1440*('Paste Data Here - Export'!CP428-C428)))</f>
        <v/>
      </c>
      <c r="S428" s="93" t="str">
        <f>IF(R428&lt;60.5,"Yes",IF('Paste Data Here - Export'!C428="","","No"))</f>
        <v/>
      </c>
      <c r="T428" s="93" t="str">
        <f t="shared" si="66"/>
        <v/>
      </c>
      <c r="U428" s="94" t="str">
        <f>IF(OR(C428="",'Paste Data Here - Export'!DF428=""),"",1440*('Paste Data Here - Export'!DF428-C428))</f>
        <v/>
      </c>
      <c r="V428" s="96" t="str">
        <f t="shared" si="75"/>
        <v/>
      </c>
      <c r="W428" s="97" t="str">
        <f>IF(B428="","",IF('Paste Data Here - Export'!KI428=TRUE,"Yes",IF('Paste Data Here - Export'!L428="","No","Yes")))</f>
        <v/>
      </c>
      <c r="X428" s="98" t="str">
        <f>IF(E428="Yes","6 Month Transfer",IF(AND(W428="Yes",'Paste Data Here - Export'!KM428="D"),"No",IF('Patient level info'!W428="Yes","Yes","")))</f>
        <v/>
      </c>
      <c r="Y428" s="91" t="str">
        <f t="shared" si="67"/>
        <v/>
      </c>
      <c r="Z428" s="99" t="str">
        <f>IF('Paste Data Here - Export'!KQ428="","",IF('Paste Data Here - Export'!KO428="","",'Paste Data Here - Export'!KN428-'Paste Data Here - Export'!KQ428))</f>
        <v/>
      </c>
      <c r="AA428" s="91" t="str">
        <f>IF(AND(W428="Yes",'Paste Data Here - Export'!KM428="D",'Paste Data Here - Export'!KO428="Y"),'Paste Data Here - Export'!KN428+'Patient level info'!AA$3,IF(AND(W428="Yes",'Paste Data Here - Export'!KM428="D",Z428&lt;0),'Paste Data Here - Export'!KQ428,IF(AND(W428="Yes",'Paste Data Here - Export'!KM428="D"),'Paste Data Here - Export'!KN428,IF(X428="Yes",'Paste Data Here - Export'!KS428,""))))</f>
        <v/>
      </c>
      <c r="AB428" s="100" t="str">
        <f>IF(W428="No","",IF('Paste Data Here - Export'!HS428="","",IF('Paste Data Here - Export'!KO428="Y",'Patient level info'!AA428-'Paste Data Here - Export'!HS428,'Paste Data Here - Export'!KQ428-'Paste Data Here - Export'!HS428)))</f>
        <v/>
      </c>
      <c r="AC428" s="100" t="str">
        <f>IF(E428="Yes","",IF(BPT!C428="Record transferred to this team",AA428-C428-(1/6),""))</f>
        <v/>
      </c>
      <c r="AD428" s="100" t="str">
        <f t="shared" si="68"/>
        <v/>
      </c>
      <c r="AE428" s="100" t="str">
        <f t="shared" si="76"/>
        <v/>
      </c>
      <c r="AF428" s="101" t="str">
        <f>IF(AE428="","",IF(Y428="Died same day","Died same day as arrival",IF(AB428="","Did not stay on SU",IF('Paste Data Here - Export'!HR428="ICH","ICU/CCU/HDU",IF(AB428&gt;AE428,100,100*AB428/AE428)))))</f>
        <v/>
      </c>
      <c r="AG428" s="82" t="str">
        <f>IF(E428="Yes","6 Month Transfer",IF(W428="No","Not locked to discharge/transfer",IF(AF428="Did not stay on SU","Not achieved as did not stay on SU",IF('Patient level info'!A428="","",IF(AND(A428=B428,M428="Achieved",P428="Achieved",AF428&gt;=90,AF428&lt;&gt;"Died same day as arrival"),"Achieved",IF(AND(A428&lt;&gt;B428,AF428&gt;=90,M428="Achieved",P428="Achieved"),"Not directly admitted by this team, but achieved criteria at previous team, and achieved 90% of stay on SU whilst at this team",IF(AF428="ICU/CCU/HDU","Admitted to ICU/CCU/HDU",IF(AF428="Died same day as arrival",AF428,IF(AND(AF428&lt;90,M428="Not achieved",P428="Not achieved"),"Not achieved as not direct to SU within 4h, not seen by a consultant within 14h, and less than 90% of stay on SU",IF(AND(AF428&lt;90,M428="Not achieved",P428="Achieved"),"Not achieved as not direct to SU within 4h and less than 90% of stay on SU",IF(AND(AF428&lt;90,M428="Achieved",P428="Not achieved"),"Not achieved as not seen by a consultant within 14h and less than 90% of stay on SU",IF(AND(AF428&gt;=90,M428="Not achieved",P428="Not achieved"),"Not achieved as not direct to SU within 4h and not seen by a consultant within 14h",IF(AND(AF428&gt;=90,M428="Achieved",P428="Not achieved"),"Not achieved as not seen by a consultant within 14h",IF(AF428&lt;90,"Not achieved as less than 90% of stay on SU","Not achieved as not direct to SU within 4h"))))))))))))))</f>
        <v/>
      </c>
    </row>
    <row r="429" spans="1:33" ht="15" customHeight="1" x14ac:dyDescent="0.25">
      <c r="A429" s="89" t="str">
        <f>IF('Paste Data Here - Export'!A429="","",'Paste Data Here - Export'!A429)</f>
        <v/>
      </c>
      <c r="B429" s="90" t="str">
        <f>IF('Paste Data Here - Export'!B429="","",'Paste Data Here - Export'!B429)</f>
        <v/>
      </c>
      <c r="C429" s="91" t="str">
        <f>IF('Paste Data Here - Export'!AR429="Y",'Paste Data Here - Export'!AS429,IF('Paste Data Here - Export'!C429="","",'Paste Data Here - Export'!BA429))</f>
        <v/>
      </c>
      <c r="D429" s="103" t="str">
        <f>IF(B429="","",IF('Paste Data Here - Export'!A429 ='Paste Data Here - Export'!B429, "Yes", "No"))</f>
        <v/>
      </c>
      <c r="E429" s="103" t="str">
        <f>IF(A429="","",IF(AND('Paste Data Here - Export'!P429="",'Paste Data Here - Export'!Q429&lt;&gt;""),"Yes","No"))</f>
        <v/>
      </c>
      <c r="F429" s="104" t="str">
        <f>IF('Paste Data Here - Export'!A429='Paste Data Here - Export'!B429,C429,IF(W429="No","",IF(E429="Yes","6 Month Transfer",'Paste Data Here - Export'!HP429)))</f>
        <v/>
      </c>
      <c r="G429" s="92" t="str">
        <f>IF(B429="","",IF(OR('Paste Data Here - Export'!KB429="Y",'Paste Data Here - Export'!GE429="Y"),"Yes","No"))</f>
        <v/>
      </c>
      <c r="H429" s="93" t="str">
        <f t="shared" si="69"/>
        <v/>
      </c>
      <c r="I429" s="93" t="str">
        <f t="shared" si="70"/>
        <v/>
      </c>
      <c r="J429" s="93" t="str">
        <f t="shared" si="71"/>
        <v/>
      </c>
      <c r="K429" s="125" t="str">
        <f>IF(OR(C429="",'Paste Data Here - Export'!BD429=""),"",1440*('Paste Data Here - Export'!BD429-C429))</f>
        <v/>
      </c>
      <c r="L429" s="93" t="str">
        <f t="shared" si="72"/>
        <v/>
      </c>
      <c r="M429" s="93" t="str">
        <f>IF(AND(L429="Yes",'Paste Data Here - Export'!BC429="SU",'Paste Data Here - Export'!EJ429&lt;&gt;"Y"),"Achieved",IF('Paste Data Here - Export'!EJ429="Y","Not applicable",(IF(AND('Patient level info'!L429="No",'Paste Data Here - Export'!BC429="SU"),"Not achieved",IF('Paste Data Here - Export'!BC429="ICH","Not applicable",IF(OR('Paste Data Here - Export'!BC429="O",'Paste Data Here - Export'!BC429="MAC"),"Not achieved",""))))))</f>
        <v/>
      </c>
      <c r="N429" s="142" t="str">
        <f>IF(B429="","",IF(OR('Paste Data Here - Export'!GN429="PERS",'Paste Data Here - Export'!GN429="TELEM"),'Paste Data Here - Export'!GK429,IF('Paste Data Here - Export'!GO429="","Not seen in person",'Paste Data Here - Export'!GO429)))</f>
        <v/>
      </c>
      <c r="O429" s="125" t="str">
        <f t="shared" si="73"/>
        <v/>
      </c>
      <c r="P429" s="126" t="str">
        <f t="shared" si="74"/>
        <v/>
      </c>
      <c r="Q429" s="95" t="str">
        <f>IF('Paste Data Here - Export'!CR429=TRUE, "Not imaged",IF('Paste Data Here - Export'!AR429="Y","Inpatient stroke",IF('Paste Data Here - Export'!BA429="","",IF('Paste Data Here - Export'!CR429="TRUE","",1440*('Paste Data Here - Export'!CP429-'Paste Data Here - Export'!BA429)))))</f>
        <v/>
      </c>
      <c r="R429" s="95" t="str">
        <f>IF('Paste Data Here - Export'!CR429=TRUE,"Not imaged",IF(OR(C429="",'Paste Data Here - Export'!CP429=""),"",1440*('Paste Data Here - Export'!CP429-C429)))</f>
        <v/>
      </c>
      <c r="S429" s="93" t="str">
        <f>IF(R429&lt;60.5,"Yes",IF('Paste Data Here - Export'!C429="","","No"))</f>
        <v/>
      </c>
      <c r="T429" s="93" t="str">
        <f t="shared" si="66"/>
        <v/>
      </c>
      <c r="U429" s="94" t="str">
        <f>IF(OR(C429="",'Paste Data Here - Export'!DF429=""),"",1440*('Paste Data Here - Export'!DF429-C429))</f>
        <v/>
      </c>
      <c r="V429" s="96" t="str">
        <f t="shared" si="75"/>
        <v/>
      </c>
      <c r="W429" s="97" t="str">
        <f>IF(B429="","",IF('Paste Data Here - Export'!KI429=TRUE,"Yes",IF('Paste Data Here - Export'!L429="","No","Yes")))</f>
        <v/>
      </c>
      <c r="X429" s="98" t="str">
        <f>IF(E429="Yes","6 Month Transfer",IF(AND(W429="Yes",'Paste Data Here - Export'!KM429="D"),"No",IF('Patient level info'!W429="Yes","Yes","")))</f>
        <v/>
      </c>
      <c r="Y429" s="91" t="str">
        <f t="shared" si="67"/>
        <v/>
      </c>
      <c r="Z429" s="99" t="str">
        <f>IF('Paste Data Here - Export'!KQ429="","",IF('Paste Data Here - Export'!KO429="","",'Paste Data Here - Export'!KN429-'Paste Data Here - Export'!KQ429))</f>
        <v/>
      </c>
      <c r="AA429" s="91" t="str">
        <f>IF(AND(W429="Yes",'Paste Data Here - Export'!KM429="D",'Paste Data Here - Export'!KO429="Y"),'Paste Data Here - Export'!KN429+'Patient level info'!AA$3,IF(AND(W429="Yes",'Paste Data Here - Export'!KM429="D",Z429&lt;0),'Paste Data Here - Export'!KQ429,IF(AND(W429="Yes",'Paste Data Here - Export'!KM429="D"),'Paste Data Here - Export'!KN429,IF(X429="Yes",'Paste Data Here - Export'!KS429,""))))</f>
        <v/>
      </c>
      <c r="AB429" s="100" t="str">
        <f>IF(W429="No","",IF('Paste Data Here - Export'!HS429="","",IF('Paste Data Here - Export'!KO429="Y",'Patient level info'!AA429-'Paste Data Here - Export'!HS429,'Paste Data Here - Export'!KQ429-'Paste Data Here - Export'!HS429)))</f>
        <v/>
      </c>
      <c r="AC429" s="100" t="str">
        <f>IF(E429="Yes","",IF(BPT!C429="Record transferred to this team",AA429-C429-(1/6),""))</f>
        <v/>
      </c>
      <c r="AD429" s="100" t="str">
        <f t="shared" si="68"/>
        <v/>
      </c>
      <c r="AE429" s="100" t="str">
        <f t="shared" si="76"/>
        <v/>
      </c>
      <c r="AF429" s="101" t="str">
        <f>IF(AE429="","",IF(Y429="Died same day","Died same day as arrival",IF(AB429="","Did not stay on SU",IF('Paste Data Here - Export'!HR429="ICH","ICU/CCU/HDU",IF(AB429&gt;AE429,100,100*AB429/AE429)))))</f>
        <v/>
      </c>
      <c r="AG429" s="82" t="str">
        <f>IF(E429="Yes","6 Month Transfer",IF(W429="No","Not locked to discharge/transfer",IF(AF429="Did not stay on SU","Not achieved as did not stay on SU",IF('Patient level info'!A429="","",IF(AND(A429=B429,M429="Achieved",P429="Achieved",AF429&gt;=90,AF429&lt;&gt;"Died same day as arrival"),"Achieved",IF(AND(A429&lt;&gt;B429,AF429&gt;=90,M429="Achieved",P429="Achieved"),"Not directly admitted by this team, but achieved criteria at previous team, and achieved 90% of stay on SU whilst at this team",IF(AF429="ICU/CCU/HDU","Admitted to ICU/CCU/HDU",IF(AF429="Died same day as arrival",AF429,IF(AND(AF429&lt;90,M429="Not achieved",P429="Not achieved"),"Not achieved as not direct to SU within 4h, not seen by a consultant within 14h, and less than 90% of stay on SU",IF(AND(AF429&lt;90,M429="Not achieved",P429="Achieved"),"Not achieved as not direct to SU within 4h and less than 90% of stay on SU",IF(AND(AF429&lt;90,M429="Achieved",P429="Not achieved"),"Not achieved as not seen by a consultant within 14h and less than 90% of stay on SU",IF(AND(AF429&gt;=90,M429="Not achieved",P429="Not achieved"),"Not achieved as not direct to SU within 4h and not seen by a consultant within 14h",IF(AND(AF429&gt;=90,M429="Achieved",P429="Not achieved"),"Not achieved as not seen by a consultant within 14h",IF(AF429&lt;90,"Not achieved as less than 90% of stay on SU","Not achieved as not direct to SU within 4h"))))))))))))))</f>
        <v/>
      </c>
    </row>
    <row r="430" spans="1:33" ht="15" customHeight="1" x14ac:dyDescent="0.25">
      <c r="A430" s="89" t="str">
        <f>IF('Paste Data Here - Export'!A430="","",'Paste Data Here - Export'!A430)</f>
        <v/>
      </c>
      <c r="B430" s="90" t="str">
        <f>IF('Paste Data Here - Export'!B430="","",'Paste Data Here - Export'!B430)</f>
        <v/>
      </c>
      <c r="C430" s="91" t="str">
        <f>IF('Paste Data Here - Export'!AR430="Y",'Paste Data Here - Export'!AS430,IF('Paste Data Here - Export'!C430="","",'Paste Data Here - Export'!BA430))</f>
        <v/>
      </c>
      <c r="D430" s="103" t="str">
        <f>IF(B430="","",IF('Paste Data Here - Export'!A430 ='Paste Data Here - Export'!B430, "Yes", "No"))</f>
        <v/>
      </c>
      <c r="E430" s="103" t="str">
        <f>IF(A430="","",IF(AND('Paste Data Here - Export'!P430="",'Paste Data Here - Export'!Q430&lt;&gt;""),"Yes","No"))</f>
        <v/>
      </c>
      <c r="F430" s="104" t="str">
        <f>IF('Paste Data Here - Export'!A430='Paste Data Here - Export'!B430,C430,IF(W430="No","",IF(E430="Yes","6 Month Transfer",'Paste Data Here - Export'!HP430)))</f>
        <v/>
      </c>
      <c r="G430" s="92" t="str">
        <f>IF(B430="","",IF(OR('Paste Data Here - Export'!KB430="Y",'Paste Data Here - Export'!GE430="Y"),"Yes","No"))</f>
        <v/>
      </c>
      <c r="H430" s="93" t="str">
        <f t="shared" si="69"/>
        <v/>
      </c>
      <c r="I430" s="93" t="str">
        <f t="shared" si="70"/>
        <v/>
      </c>
      <c r="J430" s="93" t="str">
        <f t="shared" si="71"/>
        <v/>
      </c>
      <c r="K430" s="125" t="str">
        <f>IF(OR(C430="",'Paste Data Here - Export'!BD430=""),"",1440*('Paste Data Here - Export'!BD430-C430))</f>
        <v/>
      </c>
      <c r="L430" s="93" t="str">
        <f t="shared" si="72"/>
        <v/>
      </c>
      <c r="M430" s="93" t="str">
        <f>IF(AND(L430="Yes",'Paste Data Here - Export'!BC430="SU",'Paste Data Here - Export'!EJ430&lt;&gt;"Y"),"Achieved",IF('Paste Data Here - Export'!EJ430="Y","Not applicable",(IF(AND('Patient level info'!L430="No",'Paste Data Here - Export'!BC430="SU"),"Not achieved",IF('Paste Data Here - Export'!BC430="ICH","Not applicable",IF(OR('Paste Data Here - Export'!BC430="O",'Paste Data Here - Export'!BC430="MAC"),"Not achieved",""))))))</f>
        <v/>
      </c>
      <c r="N430" s="142" t="str">
        <f>IF(B430="","",IF(OR('Paste Data Here - Export'!GN430="PERS",'Paste Data Here - Export'!GN430="TELEM"),'Paste Data Here - Export'!GK430,IF('Paste Data Here - Export'!GO430="","Not seen in person",'Paste Data Here - Export'!GO430)))</f>
        <v/>
      </c>
      <c r="O430" s="125" t="str">
        <f t="shared" si="73"/>
        <v/>
      </c>
      <c r="P430" s="126" t="str">
        <f t="shared" si="74"/>
        <v/>
      </c>
      <c r="Q430" s="95" t="str">
        <f>IF('Paste Data Here - Export'!CR430=TRUE, "Not imaged",IF('Paste Data Here - Export'!AR430="Y","Inpatient stroke",IF('Paste Data Here - Export'!BA430="","",IF('Paste Data Here - Export'!CR430="TRUE","",1440*('Paste Data Here - Export'!CP430-'Paste Data Here - Export'!BA430)))))</f>
        <v/>
      </c>
      <c r="R430" s="95" t="str">
        <f>IF('Paste Data Here - Export'!CR430=TRUE,"Not imaged",IF(OR(C430="",'Paste Data Here - Export'!CP430=""),"",1440*('Paste Data Here - Export'!CP430-C430)))</f>
        <v/>
      </c>
      <c r="S430" s="93" t="str">
        <f>IF(R430&lt;60.5,"Yes",IF('Paste Data Here - Export'!C430="","","No"))</f>
        <v/>
      </c>
      <c r="T430" s="93" t="str">
        <f t="shared" si="66"/>
        <v/>
      </c>
      <c r="U430" s="94" t="str">
        <f>IF(OR(C430="",'Paste Data Here - Export'!DF430=""),"",1440*('Paste Data Here - Export'!DF430-C430))</f>
        <v/>
      </c>
      <c r="V430" s="96" t="str">
        <f t="shared" si="75"/>
        <v/>
      </c>
      <c r="W430" s="97" t="str">
        <f>IF(B430="","",IF('Paste Data Here - Export'!KI430=TRUE,"Yes",IF('Paste Data Here - Export'!L430="","No","Yes")))</f>
        <v/>
      </c>
      <c r="X430" s="98" t="str">
        <f>IF(E430="Yes","6 Month Transfer",IF(AND(W430="Yes",'Paste Data Here - Export'!KM430="D"),"No",IF('Patient level info'!W430="Yes","Yes","")))</f>
        <v/>
      </c>
      <c r="Y430" s="91" t="str">
        <f t="shared" si="67"/>
        <v/>
      </c>
      <c r="Z430" s="99" t="str">
        <f>IF('Paste Data Here - Export'!KQ430="","",IF('Paste Data Here - Export'!KO430="","",'Paste Data Here - Export'!KN430-'Paste Data Here - Export'!KQ430))</f>
        <v/>
      </c>
      <c r="AA430" s="91" t="str">
        <f>IF(AND(W430="Yes",'Paste Data Here - Export'!KM430="D",'Paste Data Here - Export'!KO430="Y"),'Paste Data Here - Export'!KN430+'Patient level info'!AA$3,IF(AND(W430="Yes",'Paste Data Here - Export'!KM430="D",Z430&lt;0),'Paste Data Here - Export'!KQ430,IF(AND(W430="Yes",'Paste Data Here - Export'!KM430="D"),'Paste Data Here - Export'!KN430,IF(X430="Yes",'Paste Data Here - Export'!KS430,""))))</f>
        <v/>
      </c>
      <c r="AB430" s="100" t="str">
        <f>IF(W430="No","",IF('Paste Data Here - Export'!HS430="","",IF('Paste Data Here - Export'!KO430="Y",'Patient level info'!AA430-'Paste Data Here - Export'!HS430,'Paste Data Here - Export'!KQ430-'Paste Data Here - Export'!HS430)))</f>
        <v/>
      </c>
      <c r="AC430" s="100" t="str">
        <f>IF(E430="Yes","",IF(BPT!C430="Record transferred to this team",AA430-C430-(1/6),""))</f>
        <v/>
      </c>
      <c r="AD430" s="100" t="str">
        <f t="shared" si="68"/>
        <v/>
      </c>
      <c r="AE430" s="100" t="str">
        <f t="shared" si="76"/>
        <v/>
      </c>
      <c r="AF430" s="101" t="str">
        <f>IF(AE430="","",IF(Y430="Died same day","Died same day as arrival",IF(AB430="","Did not stay on SU",IF('Paste Data Here - Export'!HR430="ICH","ICU/CCU/HDU",IF(AB430&gt;AE430,100,100*AB430/AE430)))))</f>
        <v/>
      </c>
      <c r="AG430" s="82" t="str">
        <f>IF(E430="Yes","6 Month Transfer",IF(W430="No","Not locked to discharge/transfer",IF(AF430="Did not stay on SU","Not achieved as did not stay on SU",IF('Patient level info'!A430="","",IF(AND(A430=B430,M430="Achieved",P430="Achieved",AF430&gt;=90,AF430&lt;&gt;"Died same day as arrival"),"Achieved",IF(AND(A430&lt;&gt;B430,AF430&gt;=90,M430="Achieved",P430="Achieved"),"Not directly admitted by this team, but achieved criteria at previous team, and achieved 90% of stay on SU whilst at this team",IF(AF430="ICU/CCU/HDU","Admitted to ICU/CCU/HDU",IF(AF430="Died same day as arrival",AF430,IF(AND(AF430&lt;90,M430="Not achieved",P430="Not achieved"),"Not achieved as not direct to SU within 4h, not seen by a consultant within 14h, and less than 90% of stay on SU",IF(AND(AF430&lt;90,M430="Not achieved",P430="Achieved"),"Not achieved as not direct to SU within 4h and less than 90% of stay on SU",IF(AND(AF430&lt;90,M430="Achieved",P430="Not achieved"),"Not achieved as not seen by a consultant within 14h and less than 90% of stay on SU",IF(AND(AF430&gt;=90,M430="Not achieved",P430="Not achieved"),"Not achieved as not direct to SU within 4h and not seen by a consultant within 14h",IF(AND(AF430&gt;=90,M430="Achieved",P430="Not achieved"),"Not achieved as not seen by a consultant within 14h",IF(AF430&lt;90,"Not achieved as less than 90% of stay on SU","Not achieved as not direct to SU within 4h"))))))))))))))</f>
        <v/>
      </c>
    </row>
    <row r="431" spans="1:33" ht="15" customHeight="1" x14ac:dyDescent="0.25">
      <c r="A431" s="89" t="str">
        <f>IF('Paste Data Here - Export'!A431="","",'Paste Data Here - Export'!A431)</f>
        <v/>
      </c>
      <c r="B431" s="90" t="str">
        <f>IF('Paste Data Here - Export'!B431="","",'Paste Data Here - Export'!B431)</f>
        <v/>
      </c>
      <c r="C431" s="91" t="str">
        <f>IF('Paste Data Here - Export'!AR431="Y",'Paste Data Here - Export'!AS431,IF('Paste Data Here - Export'!C431="","",'Paste Data Here - Export'!BA431))</f>
        <v/>
      </c>
      <c r="D431" s="103" t="str">
        <f>IF(B431="","",IF('Paste Data Here - Export'!A431 ='Paste Data Here - Export'!B431, "Yes", "No"))</f>
        <v/>
      </c>
      <c r="E431" s="103" t="str">
        <f>IF(A431="","",IF(AND('Paste Data Here - Export'!P431="",'Paste Data Here - Export'!Q431&lt;&gt;""),"Yes","No"))</f>
        <v/>
      </c>
      <c r="F431" s="104" t="str">
        <f>IF('Paste Data Here - Export'!A431='Paste Data Here - Export'!B431,C431,IF(W431="No","",IF(E431="Yes","6 Month Transfer",'Paste Data Here - Export'!HP431)))</f>
        <v/>
      </c>
      <c r="G431" s="92" t="str">
        <f>IF(B431="","",IF(OR('Paste Data Here - Export'!KB431="Y",'Paste Data Here - Export'!GE431="Y"),"Yes","No"))</f>
        <v/>
      </c>
      <c r="H431" s="93" t="str">
        <f t="shared" si="69"/>
        <v/>
      </c>
      <c r="I431" s="93" t="str">
        <f t="shared" si="70"/>
        <v/>
      </c>
      <c r="J431" s="93" t="str">
        <f t="shared" si="71"/>
        <v/>
      </c>
      <c r="K431" s="125" t="str">
        <f>IF(OR(C431="",'Paste Data Here - Export'!BD431=""),"",1440*('Paste Data Here - Export'!BD431-C431))</f>
        <v/>
      </c>
      <c r="L431" s="93" t="str">
        <f t="shared" si="72"/>
        <v/>
      </c>
      <c r="M431" s="93" t="str">
        <f>IF(AND(L431="Yes",'Paste Data Here - Export'!BC431="SU",'Paste Data Here - Export'!EJ431&lt;&gt;"Y"),"Achieved",IF('Paste Data Here - Export'!EJ431="Y","Not applicable",(IF(AND('Patient level info'!L431="No",'Paste Data Here - Export'!BC431="SU"),"Not achieved",IF('Paste Data Here - Export'!BC431="ICH","Not applicable",IF(OR('Paste Data Here - Export'!BC431="O",'Paste Data Here - Export'!BC431="MAC"),"Not achieved",""))))))</f>
        <v/>
      </c>
      <c r="N431" s="142" t="str">
        <f>IF(B431="","",IF(OR('Paste Data Here - Export'!GN431="PERS",'Paste Data Here - Export'!GN431="TELEM"),'Paste Data Here - Export'!GK431,IF('Paste Data Here - Export'!GO431="","Not seen in person",'Paste Data Here - Export'!GO431)))</f>
        <v/>
      </c>
      <c r="O431" s="125" t="str">
        <f t="shared" si="73"/>
        <v/>
      </c>
      <c r="P431" s="126" t="str">
        <f t="shared" si="74"/>
        <v/>
      </c>
      <c r="Q431" s="95" t="str">
        <f>IF('Paste Data Here - Export'!CR431=TRUE, "Not imaged",IF('Paste Data Here - Export'!AR431="Y","Inpatient stroke",IF('Paste Data Here - Export'!BA431="","",IF('Paste Data Here - Export'!CR431="TRUE","",1440*('Paste Data Here - Export'!CP431-'Paste Data Here - Export'!BA431)))))</f>
        <v/>
      </c>
      <c r="R431" s="95" t="str">
        <f>IF('Paste Data Here - Export'!CR431=TRUE,"Not imaged",IF(OR(C431="",'Paste Data Here - Export'!CP431=""),"",1440*('Paste Data Here - Export'!CP431-C431)))</f>
        <v/>
      </c>
      <c r="S431" s="93" t="str">
        <f>IF(R431&lt;60.5,"Yes",IF('Paste Data Here - Export'!C431="","","No"))</f>
        <v/>
      </c>
      <c r="T431" s="93" t="str">
        <f t="shared" si="66"/>
        <v/>
      </c>
      <c r="U431" s="94" t="str">
        <f>IF(OR(C431="",'Paste Data Here - Export'!DF431=""),"",1440*('Paste Data Here - Export'!DF431-C431))</f>
        <v/>
      </c>
      <c r="V431" s="96" t="str">
        <f t="shared" si="75"/>
        <v/>
      </c>
      <c r="W431" s="97" t="str">
        <f>IF(B431="","",IF('Paste Data Here - Export'!KI431=TRUE,"Yes",IF('Paste Data Here - Export'!L431="","No","Yes")))</f>
        <v/>
      </c>
      <c r="X431" s="98" t="str">
        <f>IF(E431="Yes","6 Month Transfer",IF(AND(W431="Yes",'Paste Data Here - Export'!KM431="D"),"No",IF('Patient level info'!W431="Yes","Yes","")))</f>
        <v/>
      </c>
      <c r="Y431" s="91" t="str">
        <f t="shared" si="67"/>
        <v/>
      </c>
      <c r="Z431" s="99" t="str">
        <f>IF('Paste Data Here - Export'!KQ431="","",IF('Paste Data Here - Export'!KO431="","",'Paste Data Here - Export'!KN431-'Paste Data Here - Export'!KQ431))</f>
        <v/>
      </c>
      <c r="AA431" s="91" t="str">
        <f>IF(AND(W431="Yes",'Paste Data Here - Export'!KM431="D",'Paste Data Here - Export'!KO431="Y"),'Paste Data Here - Export'!KN431+'Patient level info'!AA$3,IF(AND(W431="Yes",'Paste Data Here - Export'!KM431="D",Z431&lt;0),'Paste Data Here - Export'!KQ431,IF(AND(W431="Yes",'Paste Data Here - Export'!KM431="D"),'Paste Data Here - Export'!KN431,IF(X431="Yes",'Paste Data Here - Export'!KS431,""))))</f>
        <v/>
      </c>
      <c r="AB431" s="100" t="str">
        <f>IF(W431="No","",IF('Paste Data Here - Export'!HS431="","",IF('Paste Data Here - Export'!KO431="Y",'Patient level info'!AA431-'Paste Data Here - Export'!HS431,'Paste Data Here - Export'!KQ431-'Paste Data Here - Export'!HS431)))</f>
        <v/>
      </c>
      <c r="AC431" s="100" t="str">
        <f>IF(E431="Yes","",IF(BPT!C431="Record transferred to this team",AA431-C431-(1/6),""))</f>
        <v/>
      </c>
      <c r="AD431" s="100" t="str">
        <f t="shared" si="68"/>
        <v/>
      </c>
      <c r="AE431" s="100" t="str">
        <f t="shared" si="76"/>
        <v/>
      </c>
      <c r="AF431" s="101" t="str">
        <f>IF(AE431="","",IF(Y431="Died same day","Died same day as arrival",IF(AB431="","Did not stay on SU",IF('Paste Data Here - Export'!HR431="ICH","ICU/CCU/HDU",IF(AB431&gt;AE431,100,100*AB431/AE431)))))</f>
        <v/>
      </c>
      <c r="AG431" s="82" t="str">
        <f>IF(E431="Yes","6 Month Transfer",IF(W431="No","Not locked to discharge/transfer",IF(AF431="Did not stay on SU","Not achieved as did not stay on SU",IF('Patient level info'!A431="","",IF(AND(A431=B431,M431="Achieved",P431="Achieved",AF431&gt;=90,AF431&lt;&gt;"Died same day as arrival"),"Achieved",IF(AND(A431&lt;&gt;B431,AF431&gt;=90,M431="Achieved",P431="Achieved"),"Not directly admitted by this team, but achieved criteria at previous team, and achieved 90% of stay on SU whilst at this team",IF(AF431="ICU/CCU/HDU","Admitted to ICU/CCU/HDU",IF(AF431="Died same day as arrival",AF431,IF(AND(AF431&lt;90,M431="Not achieved",P431="Not achieved"),"Not achieved as not direct to SU within 4h, not seen by a consultant within 14h, and less than 90% of stay on SU",IF(AND(AF431&lt;90,M431="Not achieved",P431="Achieved"),"Not achieved as not direct to SU within 4h and less than 90% of stay on SU",IF(AND(AF431&lt;90,M431="Achieved",P431="Not achieved"),"Not achieved as not seen by a consultant within 14h and less than 90% of stay on SU",IF(AND(AF431&gt;=90,M431="Not achieved",P431="Not achieved"),"Not achieved as not direct to SU within 4h and not seen by a consultant within 14h",IF(AND(AF431&gt;=90,M431="Achieved",P431="Not achieved"),"Not achieved as not seen by a consultant within 14h",IF(AF431&lt;90,"Not achieved as less than 90% of stay on SU","Not achieved as not direct to SU within 4h"))))))))))))))</f>
        <v/>
      </c>
    </row>
    <row r="432" spans="1:33" ht="15" customHeight="1" x14ac:dyDescent="0.25">
      <c r="A432" s="89" t="str">
        <f>IF('Paste Data Here - Export'!A432="","",'Paste Data Here - Export'!A432)</f>
        <v/>
      </c>
      <c r="B432" s="90" t="str">
        <f>IF('Paste Data Here - Export'!B432="","",'Paste Data Here - Export'!B432)</f>
        <v/>
      </c>
      <c r="C432" s="91" t="str">
        <f>IF('Paste Data Here - Export'!AR432="Y",'Paste Data Here - Export'!AS432,IF('Paste Data Here - Export'!C432="","",'Paste Data Here - Export'!BA432))</f>
        <v/>
      </c>
      <c r="D432" s="103" t="str">
        <f>IF(B432="","",IF('Paste Data Here - Export'!A432 ='Paste Data Here - Export'!B432, "Yes", "No"))</f>
        <v/>
      </c>
      <c r="E432" s="103" t="str">
        <f>IF(A432="","",IF(AND('Paste Data Here - Export'!P432="",'Paste Data Here - Export'!Q432&lt;&gt;""),"Yes","No"))</f>
        <v/>
      </c>
      <c r="F432" s="104" t="str">
        <f>IF('Paste Data Here - Export'!A432='Paste Data Here - Export'!B432,C432,IF(W432="No","",IF(E432="Yes","6 Month Transfer",'Paste Data Here - Export'!HP432)))</f>
        <v/>
      </c>
      <c r="G432" s="92" t="str">
        <f>IF(B432="","",IF(OR('Paste Data Here - Export'!KB432="Y",'Paste Data Here - Export'!GE432="Y"),"Yes","No"))</f>
        <v/>
      </c>
      <c r="H432" s="93" t="str">
        <f t="shared" si="69"/>
        <v/>
      </c>
      <c r="I432" s="93" t="str">
        <f t="shared" si="70"/>
        <v/>
      </c>
      <c r="J432" s="93" t="str">
        <f t="shared" si="71"/>
        <v/>
      </c>
      <c r="K432" s="125" t="str">
        <f>IF(OR(C432="",'Paste Data Here - Export'!BD432=""),"",1440*('Paste Data Here - Export'!BD432-C432))</f>
        <v/>
      </c>
      <c r="L432" s="93" t="str">
        <f t="shared" si="72"/>
        <v/>
      </c>
      <c r="M432" s="93" t="str">
        <f>IF(AND(L432="Yes",'Paste Data Here - Export'!BC432="SU",'Paste Data Here - Export'!EJ432&lt;&gt;"Y"),"Achieved",IF('Paste Data Here - Export'!EJ432="Y","Not applicable",(IF(AND('Patient level info'!L432="No",'Paste Data Here - Export'!BC432="SU"),"Not achieved",IF('Paste Data Here - Export'!BC432="ICH","Not applicable",IF(OR('Paste Data Here - Export'!BC432="O",'Paste Data Here - Export'!BC432="MAC"),"Not achieved",""))))))</f>
        <v/>
      </c>
      <c r="N432" s="142" t="str">
        <f>IF(B432="","",IF(OR('Paste Data Here - Export'!GN432="PERS",'Paste Data Here - Export'!GN432="TELEM"),'Paste Data Here - Export'!GK432,IF('Paste Data Here - Export'!GO432="","Not seen in person",'Paste Data Here - Export'!GO432)))</f>
        <v/>
      </c>
      <c r="O432" s="125" t="str">
        <f t="shared" si="73"/>
        <v/>
      </c>
      <c r="P432" s="126" t="str">
        <f t="shared" si="74"/>
        <v/>
      </c>
      <c r="Q432" s="95" t="str">
        <f>IF('Paste Data Here - Export'!CR432=TRUE, "Not imaged",IF('Paste Data Here - Export'!AR432="Y","Inpatient stroke",IF('Paste Data Here - Export'!BA432="","",IF('Paste Data Here - Export'!CR432="TRUE","",1440*('Paste Data Here - Export'!CP432-'Paste Data Here - Export'!BA432)))))</f>
        <v/>
      </c>
      <c r="R432" s="95" t="str">
        <f>IF('Paste Data Here - Export'!CR432=TRUE,"Not imaged",IF(OR(C432="",'Paste Data Here - Export'!CP432=""),"",1440*('Paste Data Here - Export'!CP432-C432)))</f>
        <v/>
      </c>
      <c r="S432" s="93" t="str">
        <f>IF(R432&lt;60.5,"Yes",IF('Paste Data Here - Export'!C432="","","No"))</f>
        <v/>
      </c>
      <c r="T432" s="93" t="str">
        <f t="shared" si="66"/>
        <v/>
      </c>
      <c r="U432" s="94" t="str">
        <f>IF(OR(C432="",'Paste Data Here - Export'!DF432=""),"",1440*('Paste Data Here - Export'!DF432-C432))</f>
        <v/>
      </c>
      <c r="V432" s="96" t="str">
        <f t="shared" si="75"/>
        <v/>
      </c>
      <c r="W432" s="97" t="str">
        <f>IF(B432="","",IF('Paste Data Here - Export'!KI432=TRUE,"Yes",IF('Paste Data Here - Export'!L432="","No","Yes")))</f>
        <v/>
      </c>
      <c r="X432" s="98" t="str">
        <f>IF(E432="Yes","6 Month Transfer",IF(AND(W432="Yes",'Paste Data Here - Export'!KM432="D"),"No",IF('Patient level info'!W432="Yes","Yes","")))</f>
        <v/>
      </c>
      <c r="Y432" s="91" t="str">
        <f t="shared" si="67"/>
        <v/>
      </c>
      <c r="Z432" s="99" t="str">
        <f>IF('Paste Data Here - Export'!KQ432="","",IF('Paste Data Here - Export'!KO432="","",'Paste Data Here - Export'!KN432-'Paste Data Here - Export'!KQ432))</f>
        <v/>
      </c>
      <c r="AA432" s="91" t="str">
        <f>IF(AND(W432="Yes",'Paste Data Here - Export'!KM432="D",'Paste Data Here - Export'!KO432="Y"),'Paste Data Here - Export'!KN432+'Patient level info'!AA$3,IF(AND(W432="Yes",'Paste Data Here - Export'!KM432="D",Z432&lt;0),'Paste Data Here - Export'!KQ432,IF(AND(W432="Yes",'Paste Data Here - Export'!KM432="D"),'Paste Data Here - Export'!KN432,IF(X432="Yes",'Paste Data Here - Export'!KS432,""))))</f>
        <v/>
      </c>
      <c r="AB432" s="100" t="str">
        <f>IF(W432="No","",IF('Paste Data Here - Export'!HS432="","",IF('Paste Data Here - Export'!KO432="Y",'Patient level info'!AA432-'Paste Data Here - Export'!HS432,'Paste Data Here - Export'!KQ432-'Paste Data Here - Export'!HS432)))</f>
        <v/>
      </c>
      <c r="AC432" s="100" t="str">
        <f>IF(E432="Yes","",IF(BPT!C432="Record transferred to this team",AA432-C432-(1/6),""))</f>
        <v/>
      </c>
      <c r="AD432" s="100" t="str">
        <f t="shared" si="68"/>
        <v/>
      </c>
      <c r="AE432" s="100" t="str">
        <f t="shared" si="76"/>
        <v/>
      </c>
      <c r="AF432" s="101" t="str">
        <f>IF(AE432="","",IF(Y432="Died same day","Died same day as arrival",IF(AB432="","Did not stay on SU",IF('Paste Data Here - Export'!HR432="ICH","ICU/CCU/HDU",IF(AB432&gt;AE432,100,100*AB432/AE432)))))</f>
        <v/>
      </c>
      <c r="AG432" s="82" t="str">
        <f>IF(E432="Yes","6 Month Transfer",IF(W432="No","Not locked to discharge/transfer",IF(AF432="Did not stay on SU","Not achieved as did not stay on SU",IF('Patient level info'!A432="","",IF(AND(A432=B432,M432="Achieved",P432="Achieved",AF432&gt;=90,AF432&lt;&gt;"Died same day as arrival"),"Achieved",IF(AND(A432&lt;&gt;B432,AF432&gt;=90,M432="Achieved",P432="Achieved"),"Not directly admitted by this team, but achieved criteria at previous team, and achieved 90% of stay on SU whilst at this team",IF(AF432="ICU/CCU/HDU","Admitted to ICU/CCU/HDU",IF(AF432="Died same day as arrival",AF432,IF(AND(AF432&lt;90,M432="Not achieved",P432="Not achieved"),"Not achieved as not direct to SU within 4h, not seen by a consultant within 14h, and less than 90% of stay on SU",IF(AND(AF432&lt;90,M432="Not achieved",P432="Achieved"),"Not achieved as not direct to SU within 4h and less than 90% of stay on SU",IF(AND(AF432&lt;90,M432="Achieved",P432="Not achieved"),"Not achieved as not seen by a consultant within 14h and less than 90% of stay on SU",IF(AND(AF432&gt;=90,M432="Not achieved",P432="Not achieved"),"Not achieved as not direct to SU within 4h and not seen by a consultant within 14h",IF(AND(AF432&gt;=90,M432="Achieved",P432="Not achieved"),"Not achieved as not seen by a consultant within 14h",IF(AF432&lt;90,"Not achieved as less than 90% of stay on SU","Not achieved as not direct to SU within 4h"))))))))))))))</f>
        <v/>
      </c>
    </row>
    <row r="433" spans="1:33" ht="15" customHeight="1" x14ac:dyDescent="0.25">
      <c r="A433" s="89" t="str">
        <f>IF('Paste Data Here - Export'!A433="","",'Paste Data Here - Export'!A433)</f>
        <v/>
      </c>
      <c r="B433" s="90" t="str">
        <f>IF('Paste Data Here - Export'!B433="","",'Paste Data Here - Export'!B433)</f>
        <v/>
      </c>
      <c r="C433" s="91" t="str">
        <f>IF('Paste Data Here - Export'!AR433="Y",'Paste Data Here - Export'!AS433,IF('Paste Data Here - Export'!C433="","",'Paste Data Here - Export'!BA433))</f>
        <v/>
      </c>
      <c r="D433" s="103" t="str">
        <f>IF(B433="","",IF('Paste Data Here - Export'!A433 ='Paste Data Here - Export'!B433, "Yes", "No"))</f>
        <v/>
      </c>
      <c r="E433" s="103" t="str">
        <f>IF(A433="","",IF(AND('Paste Data Here - Export'!P433="",'Paste Data Here - Export'!Q433&lt;&gt;""),"Yes","No"))</f>
        <v/>
      </c>
      <c r="F433" s="104" t="str">
        <f>IF('Paste Data Here - Export'!A433='Paste Data Here - Export'!B433,C433,IF(W433="No","",IF(E433="Yes","6 Month Transfer",'Paste Data Here - Export'!HP433)))</f>
        <v/>
      </c>
      <c r="G433" s="92" t="str">
        <f>IF(B433="","",IF(OR('Paste Data Here - Export'!KB433="Y",'Paste Data Here - Export'!GE433="Y"),"Yes","No"))</f>
        <v/>
      </c>
      <c r="H433" s="93" t="str">
        <f t="shared" si="69"/>
        <v/>
      </c>
      <c r="I433" s="93" t="str">
        <f t="shared" si="70"/>
        <v/>
      </c>
      <c r="J433" s="93" t="str">
        <f t="shared" si="71"/>
        <v/>
      </c>
      <c r="K433" s="125" t="str">
        <f>IF(OR(C433="",'Paste Data Here - Export'!BD433=""),"",1440*('Paste Data Here - Export'!BD433-C433))</f>
        <v/>
      </c>
      <c r="L433" s="93" t="str">
        <f t="shared" si="72"/>
        <v/>
      </c>
      <c r="M433" s="93" t="str">
        <f>IF(AND(L433="Yes",'Paste Data Here - Export'!BC433="SU",'Paste Data Here - Export'!EJ433&lt;&gt;"Y"),"Achieved",IF('Paste Data Here - Export'!EJ433="Y","Not applicable",(IF(AND('Patient level info'!L433="No",'Paste Data Here - Export'!BC433="SU"),"Not achieved",IF('Paste Data Here - Export'!BC433="ICH","Not applicable",IF(OR('Paste Data Here - Export'!BC433="O",'Paste Data Here - Export'!BC433="MAC"),"Not achieved",""))))))</f>
        <v/>
      </c>
      <c r="N433" s="142" t="str">
        <f>IF(B433="","",IF(OR('Paste Data Here - Export'!GN433="PERS",'Paste Data Here - Export'!GN433="TELEM"),'Paste Data Here - Export'!GK433,IF('Paste Data Here - Export'!GO433="","Not seen in person",'Paste Data Here - Export'!GO433)))</f>
        <v/>
      </c>
      <c r="O433" s="125" t="str">
        <f t="shared" si="73"/>
        <v/>
      </c>
      <c r="P433" s="126" t="str">
        <f t="shared" si="74"/>
        <v/>
      </c>
      <c r="Q433" s="95" t="str">
        <f>IF('Paste Data Here - Export'!CR433=TRUE, "Not imaged",IF('Paste Data Here - Export'!AR433="Y","Inpatient stroke",IF('Paste Data Here - Export'!BA433="","",IF('Paste Data Here - Export'!CR433="TRUE","",1440*('Paste Data Here - Export'!CP433-'Paste Data Here - Export'!BA433)))))</f>
        <v/>
      </c>
      <c r="R433" s="95" t="str">
        <f>IF('Paste Data Here - Export'!CR433=TRUE,"Not imaged",IF(OR(C433="",'Paste Data Here - Export'!CP433=""),"",1440*('Paste Data Here - Export'!CP433-C433)))</f>
        <v/>
      </c>
      <c r="S433" s="93" t="str">
        <f>IF(R433&lt;60.5,"Yes",IF('Paste Data Here - Export'!C433="","","No"))</f>
        <v/>
      </c>
      <c r="T433" s="93" t="str">
        <f t="shared" si="66"/>
        <v/>
      </c>
      <c r="U433" s="94" t="str">
        <f>IF(OR(C433="",'Paste Data Here - Export'!DF433=""),"",1440*('Paste Data Here - Export'!DF433-C433))</f>
        <v/>
      </c>
      <c r="V433" s="96" t="str">
        <f t="shared" si="75"/>
        <v/>
      </c>
      <c r="W433" s="97" t="str">
        <f>IF(B433="","",IF('Paste Data Here - Export'!KI433=TRUE,"Yes",IF('Paste Data Here - Export'!L433="","No","Yes")))</f>
        <v/>
      </c>
      <c r="X433" s="98" t="str">
        <f>IF(E433="Yes","6 Month Transfer",IF(AND(W433="Yes",'Paste Data Here - Export'!KM433="D"),"No",IF('Patient level info'!W433="Yes","Yes","")))</f>
        <v/>
      </c>
      <c r="Y433" s="91" t="str">
        <f t="shared" si="67"/>
        <v/>
      </c>
      <c r="Z433" s="99" t="str">
        <f>IF('Paste Data Here - Export'!KQ433="","",IF('Paste Data Here - Export'!KO433="","",'Paste Data Here - Export'!KN433-'Paste Data Here - Export'!KQ433))</f>
        <v/>
      </c>
      <c r="AA433" s="91" t="str">
        <f>IF(AND(W433="Yes",'Paste Data Here - Export'!KM433="D",'Paste Data Here - Export'!KO433="Y"),'Paste Data Here - Export'!KN433+'Patient level info'!AA$3,IF(AND(W433="Yes",'Paste Data Here - Export'!KM433="D",Z433&lt;0),'Paste Data Here - Export'!KQ433,IF(AND(W433="Yes",'Paste Data Here - Export'!KM433="D"),'Paste Data Here - Export'!KN433,IF(X433="Yes",'Paste Data Here - Export'!KS433,""))))</f>
        <v/>
      </c>
      <c r="AB433" s="100" t="str">
        <f>IF(W433="No","",IF('Paste Data Here - Export'!HS433="","",IF('Paste Data Here - Export'!KO433="Y",'Patient level info'!AA433-'Paste Data Here - Export'!HS433,'Paste Data Here - Export'!KQ433-'Paste Data Here - Export'!HS433)))</f>
        <v/>
      </c>
      <c r="AC433" s="100" t="str">
        <f>IF(E433="Yes","",IF(BPT!C433="Record transferred to this team",AA433-C433-(1/6),""))</f>
        <v/>
      </c>
      <c r="AD433" s="100" t="str">
        <f t="shared" si="68"/>
        <v/>
      </c>
      <c r="AE433" s="100" t="str">
        <f t="shared" si="76"/>
        <v/>
      </c>
      <c r="AF433" s="101" t="str">
        <f>IF(AE433="","",IF(Y433="Died same day","Died same day as arrival",IF(AB433="","Did not stay on SU",IF('Paste Data Here - Export'!HR433="ICH","ICU/CCU/HDU",IF(AB433&gt;AE433,100,100*AB433/AE433)))))</f>
        <v/>
      </c>
      <c r="AG433" s="82" t="str">
        <f>IF(E433="Yes","6 Month Transfer",IF(W433="No","Not locked to discharge/transfer",IF(AF433="Did not stay on SU","Not achieved as did not stay on SU",IF('Patient level info'!A433="","",IF(AND(A433=B433,M433="Achieved",P433="Achieved",AF433&gt;=90,AF433&lt;&gt;"Died same day as arrival"),"Achieved",IF(AND(A433&lt;&gt;B433,AF433&gt;=90,M433="Achieved",P433="Achieved"),"Not directly admitted by this team, but achieved criteria at previous team, and achieved 90% of stay on SU whilst at this team",IF(AF433="ICU/CCU/HDU","Admitted to ICU/CCU/HDU",IF(AF433="Died same day as arrival",AF433,IF(AND(AF433&lt;90,M433="Not achieved",P433="Not achieved"),"Not achieved as not direct to SU within 4h, not seen by a consultant within 14h, and less than 90% of stay on SU",IF(AND(AF433&lt;90,M433="Not achieved",P433="Achieved"),"Not achieved as not direct to SU within 4h and less than 90% of stay on SU",IF(AND(AF433&lt;90,M433="Achieved",P433="Not achieved"),"Not achieved as not seen by a consultant within 14h and less than 90% of stay on SU",IF(AND(AF433&gt;=90,M433="Not achieved",P433="Not achieved"),"Not achieved as not direct to SU within 4h and not seen by a consultant within 14h",IF(AND(AF433&gt;=90,M433="Achieved",P433="Not achieved"),"Not achieved as not seen by a consultant within 14h",IF(AF433&lt;90,"Not achieved as less than 90% of stay on SU","Not achieved as not direct to SU within 4h"))))))))))))))</f>
        <v/>
      </c>
    </row>
    <row r="434" spans="1:33" ht="15" customHeight="1" x14ac:dyDescent="0.25">
      <c r="A434" s="89" t="str">
        <f>IF('Paste Data Here - Export'!A434="","",'Paste Data Here - Export'!A434)</f>
        <v/>
      </c>
      <c r="B434" s="90" t="str">
        <f>IF('Paste Data Here - Export'!B434="","",'Paste Data Here - Export'!B434)</f>
        <v/>
      </c>
      <c r="C434" s="91" t="str">
        <f>IF('Paste Data Here - Export'!AR434="Y",'Paste Data Here - Export'!AS434,IF('Paste Data Here - Export'!C434="","",'Paste Data Here - Export'!BA434))</f>
        <v/>
      </c>
      <c r="D434" s="103" t="str">
        <f>IF(B434="","",IF('Paste Data Here - Export'!A434 ='Paste Data Here - Export'!B434, "Yes", "No"))</f>
        <v/>
      </c>
      <c r="E434" s="103" t="str">
        <f>IF(A434="","",IF(AND('Paste Data Here - Export'!P434="",'Paste Data Here - Export'!Q434&lt;&gt;""),"Yes","No"))</f>
        <v/>
      </c>
      <c r="F434" s="104" t="str">
        <f>IF('Paste Data Here - Export'!A434='Paste Data Here - Export'!B434,C434,IF(W434="No","",IF(E434="Yes","6 Month Transfer",'Paste Data Here - Export'!HP434)))</f>
        <v/>
      </c>
      <c r="G434" s="92" t="str">
        <f>IF(B434="","",IF(OR('Paste Data Here - Export'!KB434="Y",'Paste Data Here - Export'!GE434="Y"),"Yes","No"))</f>
        <v/>
      </c>
      <c r="H434" s="93" t="str">
        <f t="shared" si="69"/>
        <v/>
      </c>
      <c r="I434" s="93" t="str">
        <f t="shared" si="70"/>
        <v/>
      </c>
      <c r="J434" s="93" t="str">
        <f t="shared" si="71"/>
        <v/>
      </c>
      <c r="K434" s="125" t="str">
        <f>IF(OR(C434="",'Paste Data Here - Export'!BD434=""),"",1440*('Paste Data Here - Export'!BD434-C434))</f>
        <v/>
      </c>
      <c r="L434" s="93" t="str">
        <f t="shared" si="72"/>
        <v/>
      </c>
      <c r="M434" s="93" t="str">
        <f>IF(AND(L434="Yes",'Paste Data Here - Export'!BC434="SU",'Paste Data Here - Export'!EJ434&lt;&gt;"Y"),"Achieved",IF('Paste Data Here - Export'!EJ434="Y","Not applicable",(IF(AND('Patient level info'!L434="No",'Paste Data Here - Export'!BC434="SU"),"Not achieved",IF('Paste Data Here - Export'!BC434="ICH","Not applicable",IF(OR('Paste Data Here - Export'!BC434="O",'Paste Data Here - Export'!BC434="MAC"),"Not achieved",""))))))</f>
        <v/>
      </c>
      <c r="N434" s="142" t="str">
        <f>IF(B434="","",IF(OR('Paste Data Here - Export'!GN434="PERS",'Paste Data Here - Export'!GN434="TELEM"),'Paste Data Here - Export'!GK434,IF('Paste Data Here - Export'!GO434="","Not seen in person",'Paste Data Here - Export'!GO434)))</f>
        <v/>
      </c>
      <c r="O434" s="125" t="str">
        <f t="shared" si="73"/>
        <v/>
      </c>
      <c r="P434" s="126" t="str">
        <f t="shared" si="74"/>
        <v/>
      </c>
      <c r="Q434" s="95" t="str">
        <f>IF('Paste Data Here - Export'!CR434=TRUE, "Not imaged",IF('Paste Data Here - Export'!AR434="Y","Inpatient stroke",IF('Paste Data Here - Export'!BA434="","",IF('Paste Data Here - Export'!CR434="TRUE","",1440*('Paste Data Here - Export'!CP434-'Paste Data Here - Export'!BA434)))))</f>
        <v/>
      </c>
      <c r="R434" s="95" t="str">
        <f>IF('Paste Data Here - Export'!CR434=TRUE,"Not imaged",IF(OR(C434="",'Paste Data Here - Export'!CP434=""),"",1440*('Paste Data Here - Export'!CP434-C434)))</f>
        <v/>
      </c>
      <c r="S434" s="93" t="str">
        <f>IF(R434&lt;60.5,"Yes",IF('Paste Data Here - Export'!C434="","","No"))</f>
        <v/>
      </c>
      <c r="T434" s="93" t="str">
        <f t="shared" si="66"/>
        <v/>
      </c>
      <c r="U434" s="94" t="str">
        <f>IF(OR(C434="",'Paste Data Here - Export'!DF434=""),"",1440*('Paste Data Here - Export'!DF434-C434))</f>
        <v/>
      </c>
      <c r="V434" s="96" t="str">
        <f t="shared" si="75"/>
        <v/>
      </c>
      <c r="W434" s="97" t="str">
        <f>IF(B434="","",IF('Paste Data Here - Export'!KI434=TRUE,"Yes",IF('Paste Data Here - Export'!L434="","No","Yes")))</f>
        <v/>
      </c>
      <c r="X434" s="98" t="str">
        <f>IF(E434="Yes","6 Month Transfer",IF(AND(W434="Yes",'Paste Data Here - Export'!KM434="D"),"No",IF('Patient level info'!W434="Yes","Yes","")))</f>
        <v/>
      </c>
      <c r="Y434" s="91" t="str">
        <f t="shared" si="67"/>
        <v/>
      </c>
      <c r="Z434" s="99" t="str">
        <f>IF('Paste Data Here - Export'!KQ434="","",IF('Paste Data Here - Export'!KO434="","",'Paste Data Here - Export'!KN434-'Paste Data Here - Export'!KQ434))</f>
        <v/>
      </c>
      <c r="AA434" s="91" t="str">
        <f>IF(AND(W434="Yes",'Paste Data Here - Export'!KM434="D",'Paste Data Here - Export'!KO434="Y"),'Paste Data Here - Export'!KN434+'Patient level info'!AA$3,IF(AND(W434="Yes",'Paste Data Here - Export'!KM434="D",Z434&lt;0),'Paste Data Here - Export'!KQ434,IF(AND(W434="Yes",'Paste Data Here - Export'!KM434="D"),'Paste Data Here - Export'!KN434,IF(X434="Yes",'Paste Data Here - Export'!KS434,""))))</f>
        <v/>
      </c>
      <c r="AB434" s="100" t="str">
        <f>IF(W434="No","",IF('Paste Data Here - Export'!HS434="","",IF('Paste Data Here - Export'!KO434="Y",'Patient level info'!AA434-'Paste Data Here - Export'!HS434,'Paste Data Here - Export'!KQ434-'Paste Data Here - Export'!HS434)))</f>
        <v/>
      </c>
      <c r="AC434" s="100" t="str">
        <f>IF(E434="Yes","",IF(BPT!C434="Record transferred to this team",AA434-C434-(1/6),""))</f>
        <v/>
      </c>
      <c r="AD434" s="100" t="str">
        <f t="shared" si="68"/>
        <v/>
      </c>
      <c r="AE434" s="100" t="str">
        <f t="shared" si="76"/>
        <v/>
      </c>
      <c r="AF434" s="101" t="str">
        <f>IF(AE434="","",IF(Y434="Died same day","Died same day as arrival",IF(AB434="","Did not stay on SU",IF('Paste Data Here - Export'!HR434="ICH","ICU/CCU/HDU",IF(AB434&gt;AE434,100,100*AB434/AE434)))))</f>
        <v/>
      </c>
      <c r="AG434" s="82" t="str">
        <f>IF(E434="Yes","6 Month Transfer",IF(W434="No","Not locked to discharge/transfer",IF(AF434="Did not stay on SU","Not achieved as did not stay on SU",IF('Patient level info'!A434="","",IF(AND(A434=B434,M434="Achieved",P434="Achieved",AF434&gt;=90,AF434&lt;&gt;"Died same day as arrival"),"Achieved",IF(AND(A434&lt;&gt;B434,AF434&gt;=90,M434="Achieved",P434="Achieved"),"Not directly admitted by this team, but achieved criteria at previous team, and achieved 90% of stay on SU whilst at this team",IF(AF434="ICU/CCU/HDU","Admitted to ICU/CCU/HDU",IF(AF434="Died same day as arrival",AF434,IF(AND(AF434&lt;90,M434="Not achieved",P434="Not achieved"),"Not achieved as not direct to SU within 4h, not seen by a consultant within 14h, and less than 90% of stay on SU",IF(AND(AF434&lt;90,M434="Not achieved",P434="Achieved"),"Not achieved as not direct to SU within 4h and less than 90% of stay on SU",IF(AND(AF434&lt;90,M434="Achieved",P434="Not achieved"),"Not achieved as not seen by a consultant within 14h and less than 90% of stay on SU",IF(AND(AF434&gt;=90,M434="Not achieved",P434="Not achieved"),"Not achieved as not direct to SU within 4h and not seen by a consultant within 14h",IF(AND(AF434&gt;=90,M434="Achieved",P434="Not achieved"),"Not achieved as not seen by a consultant within 14h",IF(AF434&lt;90,"Not achieved as less than 90% of stay on SU","Not achieved as not direct to SU within 4h"))))))))))))))</f>
        <v/>
      </c>
    </row>
    <row r="435" spans="1:33" ht="15" customHeight="1" x14ac:dyDescent="0.25">
      <c r="A435" s="89" t="str">
        <f>IF('Paste Data Here - Export'!A435="","",'Paste Data Here - Export'!A435)</f>
        <v/>
      </c>
      <c r="B435" s="90" t="str">
        <f>IF('Paste Data Here - Export'!B435="","",'Paste Data Here - Export'!B435)</f>
        <v/>
      </c>
      <c r="C435" s="91" t="str">
        <f>IF('Paste Data Here - Export'!AR435="Y",'Paste Data Here - Export'!AS435,IF('Paste Data Here - Export'!C435="","",'Paste Data Here - Export'!BA435))</f>
        <v/>
      </c>
      <c r="D435" s="103" t="str">
        <f>IF(B435="","",IF('Paste Data Here - Export'!A435 ='Paste Data Here - Export'!B435, "Yes", "No"))</f>
        <v/>
      </c>
      <c r="E435" s="103" t="str">
        <f>IF(A435="","",IF(AND('Paste Data Here - Export'!P435="",'Paste Data Here - Export'!Q435&lt;&gt;""),"Yes","No"))</f>
        <v/>
      </c>
      <c r="F435" s="104" t="str">
        <f>IF('Paste Data Here - Export'!A435='Paste Data Here - Export'!B435,C435,IF(W435="No","",IF(E435="Yes","6 Month Transfer",'Paste Data Here - Export'!HP435)))</f>
        <v/>
      </c>
      <c r="G435" s="92" t="str">
        <f>IF(B435="","",IF(OR('Paste Data Here - Export'!KB435="Y",'Paste Data Here - Export'!GE435="Y"),"Yes","No"))</f>
        <v/>
      </c>
      <c r="H435" s="93" t="str">
        <f t="shared" si="69"/>
        <v/>
      </c>
      <c r="I435" s="93" t="str">
        <f t="shared" si="70"/>
        <v/>
      </c>
      <c r="J435" s="93" t="str">
        <f t="shared" si="71"/>
        <v/>
      </c>
      <c r="K435" s="125" t="str">
        <f>IF(OR(C435="",'Paste Data Here - Export'!BD435=""),"",1440*('Paste Data Here - Export'!BD435-C435))</f>
        <v/>
      </c>
      <c r="L435" s="93" t="str">
        <f t="shared" si="72"/>
        <v/>
      </c>
      <c r="M435" s="93" t="str">
        <f>IF(AND(L435="Yes",'Paste Data Here - Export'!BC435="SU",'Paste Data Here - Export'!EJ435&lt;&gt;"Y"),"Achieved",IF('Paste Data Here - Export'!EJ435="Y","Not applicable",(IF(AND('Patient level info'!L435="No",'Paste Data Here - Export'!BC435="SU"),"Not achieved",IF('Paste Data Here - Export'!BC435="ICH","Not applicable",IF(OR('Paste Data Here - Export'!BC435="O",'Paste Data Here - Export'!BC435="MAC"),"Not achieved",""))))))</f>
        <v/>
      </c>
      <c r="N435" s="142" t="str">
        <f>IF(B435="","",IF(OR('Paste Data Here - Export'!GN435="PERS",'Paste Data Here - Export'!GN435="TELEM"),'Paste Data Here - Export'!GK435,IF('Paste Data Here - Export'!GO435="","Not seen in person",'Paste Data Here - Export'!GO435)))</f>
        <v/>
      </c>
      <c r="O435" s="125" t="str">
        <f t="shared" si="73"/>
        <v/>
      </c>
      <c r="P435" s="126" t="str">
        <f t="shared" si="74"/>
        <v/>
      </c>
      <c r="Q435" s="95" t="str">
        <f>IF('Paste Data Here - Export'!CR435=TRUE, "Not imaged",IF('Paste Data Here - Export'!AR435="Y","Inpatient stroke",IF('Paste Data Here - Export'!BA435="","",IF('Paste Data Here - Export'!CR435="TRUE","",1440*('Paste Data Here - Export'!CP435-'Paste Data Here - Export'!BA435)))))</f>
        <v/>
      </c>
      <c r="R435" s="95" t="str">
        <f>IF('Paste Data Here - Export'!CR435=TRUE,"Not imaged",IF(OR(C435="",'Paste Data Here - Export'!CP435=""),"",1440*('Paste Data Here - Export'!CP435-C435)))</f>
        <v/>
      </c>
      <c r="S435" s="93" t="str">
        <f>IF(R435&lt;60.5,"Yes",IF('Paste Data Here - Export'!C435="","","No"))</f>
        <v/>
      </c>
      <c r="T435" s="93" t="str">
        <f t="shared" si="66"/>
        <v/>
      </c>
      <c r="U435" s="94" t="str">
        <f>IF(OR(C435="",'Paste Data Here - Export'!DF435=""),"",1440*('Paste Data Here - Export'!DF435-C435))</f>
        <v/>
      </c>
      <c r="V435" s="96" t="str">
        <f t="shared" si="75"/>
        <v/>
      </c>
      <c r="W435" s="97" t="str">
        <f>IF(B435="","",IF('Paste Data Here - Export'!KI435=TRUE,"Yes",IF('Paste Data Here - Export'!L435="","No","Yes")))</f>
        <v/>
      </c>
      <c r="X435" s="98" t="str">
        <f>IF(E435="Yes","6 Month Transfer",IF(AND(W435="Yes",'Paste Data Here - Export'!KM435="D"),"No",IF('Patient level info'!W435="Yes","Yes","")))</f>
        <v/>
      </c>
      <c r="Y435" s="91" t="str">
        <f t="shared" si="67"/>
        <v/>
      </c>
      <c r="Z435" s="99" t="str">
        <f>IF('Paste Data Here - Export'!KQ435="","",IF('Paste Data Here - Export'!KO435="","",'Paste Data Here - Export'!KN435-'Paste Data Here - Export'!KQ435))</f>
        <v/>
      </c>
      <c r="AA435" s="91" t="str">
        <f>IF(AND(W435="Yes",'Paste Data Here - Export'!KM435="D",'Paste Data Here - Export'!KO435="Y"),'Paste Data Here - Export'!KN435+'Patient level info'!AA$3,IF(AND(W435="Yes",'Paste Data Here - Export'!KM435="D",Z435&lt;0),'Paste Data Here - Export'!KQ435,IF(AND(W435="Yes",'Paste Data Here - Export'!KM435="D"),'Paste Data Here - Export'!KN435,IF(X435="Yes",'Paste Data Here - Export'!KS435,""))))</f>
        <v/>
      </c>
      <c r="AB435" s="100" t="str">
        <f>IF(W435="No","",IF('Paste Data Here - Export'!HS435="","",IF('Paste Data Here - Export'!KO435="Y",'Patient level info'!AA435-'Paste Data Here - Export'!HS435,'Paste Data Here - Export'!KQ435-'Paste Data Here - Export'!HS435)))</f>
        <v/>
      </c>
      <c r="AC435" s="100" t="str">
        <f>IF(E435="Yes","",IF(BPT!C435="Record transferred to this team",AA435-C435-(1/6),""))</f>
        <v/>
      </c>
      <c r="AD435" s="100" t="str">
        <f t="shared" si="68"/>
        <v/>
      </c>
      <c r="AE435" s="100" t="str">
        <f t="shared" si="76"/>
        <v/>
      </c>
      <c r="AF435" s="101" t="str">
        <f>IF(AE435="","",IF(Y435="Died same day","Died same day as arrival",IF(AB435="","Did not stay on SU",IF('Paste Data Here - Export'!HR435="ICH","ICU/CCU/HDU",IF(AB435&gt;AE435,100,100*AB435/AE435)))))</f>
        <v/>
      </c>
      <c r="AG435" s="82" t="str">
        <f>IF(E435="Yes","6 Month Transfer",IF(W435="No","Not locked to discharge/transfer",IF(AF435="Did not stay on SU","Not achieved as did not stay on SU",IF('Patient level info'!A435="","",IF(AND(A435=B435,M435="Achieved",P435="Achieved",AF435&gt;=90,AF435&lt;&gt;"Died same day as arrival"),"Achieved",IF(AND(A435&lt;&gt;B435,AF435&gt;=90,M435="Achieved",P435="Achieved"),"Not directly admitted by this team, but achieved criteria at previous team, and achieved 90% of stay on SU whilst at this team",IF(AF435="ICU/CCU/HDU","Admitted to ICU/CCU/HDU",IF(AF435="Died same day as arrival",AF435,IF(AND(AF435&lt;90,M435="Not achieved",P435="Not achieved"),"Not achieved as not direct to SU within 4h, not seen by a consultant within 14h, and less than 90% of stay on SU",IF(AND(AF435&lt;90,M435="Not achieved",P435="Achieved"),"Not achieved as not direct to SU within 4h and less than 90% of stay on SU",IF(AND(AF435&lt;90,M435="Achieved",P435="Not achieved"),"Not achieved as not seen by a consultant within 14h and less than 90% of stay on SU",IF(AND(AF435&gt;=90,M435="Not achieved",P435="Not achieved"),"Not achieved as not direct to SU within 4h and not seen by a consultant within 14h",IF(AND(AF435&gt;=90,M435="Achieved",P435="Not achieved"),"Not achieved as not seen by a consultant within 14h",IF(AF435&lt;90,"Not achieved as less than 90% of stay on SU","Not achieved as not direct to SU within 4h"))))))))))))))</f>
        <v/>
      </c>
    </row>
    <row r="436" spans="1:33" ht="15" customHeight="1" x14ac:dyDescent="0.25">
      <c r="A436" s="89" t="str">
        <f>IF('Paste Data Here - Export'!A436="","",'Paste Data Here - Export'!A436)</f>
        <v/>
      </c>
      <c r="B436" s="90" t="str">
        <f>IF('Paste Data Here - Export'!B436="","",'Paste Data Here - Export'!B436)</f>
        <v/>
      </c>
      <c r="C436" s="91" t="str">
        <f>IF('Paste Data Here - Export'!AR436="Y",'Paste Data Here - Export'!AS436,IF('Paste Data Here - Export'!C436="","",'Paste Data Here - Export'!BA436))</f>
        <v/>
      </c>
      <c r="D436" s="103" t="str">
        <f>IF(B436="","",IF('Paste Data Here - Export'!A436 ='Paste Data Here - Export'!B436, "Yes", "No"))</f>
        <v/>
      </c>
      <c r="E436" s="103" t="str">
        <f>IF(A436="","",IF(AND('Paste Data Here - Export'!P436="",'Paste Data Here - Export'!Q436&lt;&gt;""),"Yes","No"))</f>
        <v/>
      </c>
      <c r="F436" s="104" t="str">
        <f>IF('Paste Data Here - Export'!A436='Paste Data Here - Export'!B436,C436,IF(W436="No","",IF(E436="Yes","6 Month Transfer",'Paste Data Here - Export'!HP436)))</f>
        <v/>
      </c>
      <c r="G436" s="92" t="str">
        <f>IF(B436="","",IF(OR('Paste Data Here - Export'!KB436="Y",'Paste Data Here - Export'!GE436="Y"),"Yes","No"))</f>
        <v/>
      </c>
      <c r="H436" s="93" t="str">
        <f t="shared" si="69"/>
        <v/>
      </c>
      <c r="I436" s="93" t="str">
        <f t="shared" si="70"/>
        <v/>
      </c>
      <c r="J436" s="93" t="str">
        <f t="shared" si="71"/>
        <v/>
      </c>
      <c r="K436" s="125" t="str">
        <f>IF(OR(C436="",'Paste Data Here - Export'!BD436=""),"",1440*('Paste Data Here - Export'!BD436-C436))</f>
        <v/>
      </c>
      <c r="L436" s="93" t="str">
        <f t="shared" si="72"/>
        <v/>
      </c>
      <c r="M436" s="93" t="str">
        <f>IF(AND(L436="Yes",'Paste Data Here - Export'!BC436="SU",'Paste Data Here - Export'!EJ436&lt;&gt;"Y"),"Achieved",IF('Paste Data Here - Export'!EJ436="Y","Not applicable",(IF(AND('Patient level info'!L436="No",'Paste Data Here - Export'!BC436="SU"),"Not achieved",IF('Paste Data Here - Export'!BC436="ICH","Not applicable",IF(OR('Paste Data Here - Export'!BC436="O",'Paste Data Here - Export'!BC436="MAC"),"Not achieved",""))))))</f>
        <v/>
      </c>
      <c r="N436" s="142" t="str">
        <f>IF(B436="","",IF(OR('Paste Data Here - Export'!GN436="PERS",'Paste Data Here - Export'!GN436="TELEM"),'Paste Data Here - Export'!GK436,IF('Paste Data Here - Export'!GO436="","Not seen in person",'Paste Data Here - Export'!GO436)))</f>
        <v/>
      </c>
      <c r="O436" s="125" t="str">
        <f t="shared" si="73"/>
        <v/>
      </c>
      <c r="P436" s="126" t="str">
        <f t="shared" si="74"/>
        <v/>
      </c>
      <c r="Q436" s="95" t="str">
        <f>IF('Paste Data Here - Export'!CR436=TRUE, "Not imaged",IF('Paste Data Here - Export'!AR436="Y","Inpatient stroke",IF('Paste Data Here - Export'!BA436="","",IF('Paste Data Here - Export'!CR436="TRUE","",1440*('Paste Data Here - Export'!CP436-'Paste Data Here - Export'!BA436)))))</f>
        <v/>
      </c>
      <c r="R436" s="95" t="str">
        <f>IF('Paste Data Here - Export'!CR436=TRUE,"Not imaged",IF(OR(C436="",'Paste Data Here - Export'!CP436=""),"",1440*('Paste Data Here - Export'!CP436-C436)))</f>
        <v/>
      </c>
      <c r="S436" s="93" t="str">
        <f>IF(R436&lt;60.5,"Yes",IF('Paste Data Here - Export'!C436="","","No"))</f>
        <v/>
      </c>
      <c r="T436" s="93" t="str">
        <f t="shared" si="66"/>
        <v/>
      </c>
      <c r="U436" s="94" t="str">
        <f>IF(OR(C436="",'Paste Data Here - Export'!DF436=""),"",1440*('Paste Data Here - Export'!DF436-C436))</f>
        <v/>
      </c>
      <c r="V436" s="96" t="str">
        <f t="shared" si="75"/>
        <v/>
      </c>
      <c r="W436" s="97" t="str">
        <f>IF(B436="","",IF('Paste Data Here - Export'!KI436=TRUE,"Yes",IF('Paste Data Here - Export'!L436="","No","Yes")))</f>
        <v/>
      </c>
      <c r="X436" s="98" t="str">
        <f>IF(E436="Yes","6 Month Transfer",IF(AND(W436="Yes",'Paste Data Here - Export'!KM436="D"),"No",IF('Patient level info'!W436="Yes","Yes","")))</f>
        <v/>
      </c>
      <c r="Y436" s="91" t="str">
        <f t="shared" si="67"/>
        <v/>
      </c>
      <c r="Z436" s="99" t="str">
        <f>IF('Paste Data Here - Export'!KQ436="","",IF('Paste Data Here - Export'!KO436="","",'Paste Data Here - Export'!KN436-'Paste Data Here - Export'!KQ436))</f>
        <v/>
      </c>
      <c r="AA436" s="91" t="str">
        <f>IF(AND(W436="Yes",'Paste Data Here - Export'!KM436="D",'Paste Data Here - Export'!KO436="Y"),'Paste Data Here - Export'!KN436+'Patient level info'!AA$3,IF(AND(W436="Yes",'Paste Data Here - Export'!KM436="D",Z436&lt;0),'Paste Data Here - Export'!KQ436,IF(AND(W436="Yes",'Paste Data Here - Export'!KM436="D"),'Paste Data Here - Export'!KN436,IF(X436="Yes",'Paste Data Here - Export'!KS436,""))))</f>
        <v/>
      </c>
      <c r="AB436" s="100" t="str">
        <f>IF(W436="No","",IF('Paste Data Here - Export'!HS436="","",IF('Paste Data Here - Export'!KO436="Y",'Patient level info'!AA436-'Paste Data Here - Export'!HS436,'Paste Data Here - Export'!KQ436-'Paste Data Here - Export'!HS436)))</f>
        <v/>
      </c>
      <c r="AC436" s="100" t="str">
        <f>IF(E436="Yes","",IF(BPT!C436="Record transferred to this team",AA436-C436-(1/6),""))</f>
        <v/>
      </c>
      <c r="AD436" s="100" t="str">
        <f t="shared" si="68"/>
        <v/>
      </c>
      <c r="AE436" s="100" t="str">
        <f t="shared" si="76"/>
        <v/>
      </c>
      <c r="AF436" s="101" t="str">
        <f>IF(AE436="","",IF(Y436="Died same day","Died same day as arrival",IF(AB436="","Did not stay on SU",IF('Paste Data Here - Export'!HR436="ICH","ICU/CCU/HDU",IF(AB436&gt;AE436,100,100*AB436/AE436)))))</f>
        <v/>
      </c>
      <c r="AG436" s="82" t="str">
        <f>IF(E436="Yes","6 Month Transfer",IF(W436="No","Not locked to discharge/transfer",IF(AF436="Did not stay on SU","Not achieved as did not stay on SU",IF('Patient level info'!A436="","",IF(AND(A436=B436,M436="Achieved",P436="Achieved",AF436&gt;=90,AF436&lt;&gt;"Died same day as arrival"),"Achieved",IF(AND(A436&lt;&gt;B436,AF436&gt;=90,M436="Achieved",P436="Achieved"),"Not directly admitted by this team, but achieved criteria at previous team, and achieved 90% of stay on SU whilst at this team",IF(AF436="ICU/CCU/HDU","Admitted to ICU/CCU/HDU",IF(AF436="Died same day as arrival",AF436,IF(AND(AF436&lt;90,M436="Not achieved",P436="Not achieved"),"Not achieved as not direct to SU within 4h, not seen by a consultant within 14h, and less than 90% of stay on SU",IF(AND(AF436&lt;90,M436="Not achieved",P436="Achieved"),"Not achieved as not direct to SU within 4h and less than 90% of stay on SU",IF(AND(AF436&lt;90,M436="Achieved",P436="Not achieved"),"Not achieved as not seen by a consultant within 14h and less than 90% of stay on SU",IF(AND(AF436&gt;=90,M436="Not achieved",P436="Not achieved"),"Not achieved as not direct to SU within 4h and not seen by a consultant within 14h",IF(AND(AF436&gt;=90,M436="Achieved",P436="Not achieved"),"Not achieved as not seen by a consultant within 14h",IF(AF436&lt;90,"Not achieved as less than 90% of stay on SU","Not achieved as not direct to SU within 4h"))))))))))))))</f>
        <v/>
      </c>
    </row>
    <row r="437" spans="1:33" ht="15" customHeight="1" x14ac:dyDescent="0.25">
      <c r="A437" s="89" t="str">
        <f>IF('Paste Data Here - Export'!A437="","",'Paste Data Here - Export'!A437)</f>
        <v/>
      </c>
      <c r="B437" s="90" t="str">
        <f>IF('Paste Data Here - Export'!B437="","",'Paste Data Here - Export'!B437)</f>
        <v/>
      </c>
      <c r="C437" s="91" t="str">
        <f>IF('Paste Data Here - Export'!AR437="Y",'Paste Data Here - Export'!AS437,IF('Paste Data Here - Export'!C437="","",'Paste Data Here - Export'!BA437))</f>
        <v/>
      </c>
      <c r="D437" s="103" t="str">
        <f>IF(B437="","",IF('Paste Data Here - Export'!A437 ='Paste Data Here - Export'!B437, "Yes", "No"))</f>
        <v/>
      </c>
      <c r="E437" s="103" t="str">
        <f>IF(A437="","",IF(AND('Paste Data Here - Export'!P437="",'Paste Data Here - Export'!Q437&lt;&gt;""),"Yes","No"))</f>
        <v/>
      </c>
      <c r="F437" s="104" t="str">
        <f>IF('Paste Data Here - Export'!A437='Paste Data Here - Export'!B437,C437,IF(W437="No","",IF(E437="Yes","6 Month Transfer",'Paste Data Here - Export'!HP437)))</f>
        <v/>
      </c>
      <c r="G437" s="92" t="str">
        <f>IF(B437="","",IF(OR('Paste Data Here - Export'!KB437="Y",'Paste Data Here - Export'!GE437="Y"),"Yes","No"))</f>
        <v/>
      </c>
      <c r="H437" s="93" t="str">
        <f t="shared" si="69"/>
        <v/>
      </c>
      <c r="I437" s="93" t="str">
        <f t="shared" si="70"/>
        <v/>
      </c>
      <c r="J437" s="93" t="str">
        <f t="shared" si="71"/>
        <v/>
      </c>
      <c r="K437" s="125" t="str">
        <f>IF(OR(C437="",'Paste Data Here - Export'!BD437=""),"",1440*('Paste Data Here - Export'!BD437-C437))</f>
        <v/>
      </c>
      <c r="L437" s="93" t="str">
        <f t="shared" si="72"/>
        <v/>
      </c>
      <c r="M437" s="93" t="str">
        <f>IF(AND(L437="Yes",'Paste Data Here - Export'!BC437="SU",'Paste Data Here - Export'!EJ437&lt;&gt;"Y"),"Achieved",IF('Paste Data Here - Export'!EJ437="Y","Not applicable",(IF(AND('Patient level info'!L437="No",'Paste Data Here - Export'!BC437="SU"),"Not achieved",IF('Paste Data Here - Export'!BC437="ICH","Not applicable",IF(OR('Paste Data Here - Export'!BC437="O",'Paste Data Here - Export'!BC437="MAC"),"Not achieved",""))))))</f>
        <v/>
      </c>
      <c r="N437" s="142" t="str">
        <f>IF(B437="","",IF(OR('Paste Data Here - Export'!GN437="PERS",'Paste Data Here - Export'!GN437="TELEM"),'Paste Data Here - Export'!GK437,IF('Paste Data Here - Export'!GO437="","Not seen in person",'Paste Data Here - Export'!GO437)))</f>
        <v/>
      </c>
      <c r="O437" s="125" t="str">
        <f t="shared" si="73"/>
        <v/>
      </c>
      <c r="P437" s="126" t="str">
        <f t="shared" si="74"/>
        <v/>
      </c>
      <c r="Q437" s="95" t="str">
        <f>IF('Paste Data Here - Export'!CR437=TRUE, "Not imaged",IF('Paste Data Here - Export'!AR437="Y","Inpatient stroke",IF('Paste Data Here - Export'!BA437="","",IF('Paste Data Here - Export'!CR437="TRUE","",1440*('Paste Data Here - Export'!CP437-'Paste Data Here - Export'!BA437)))))</f>
        <v/>
      </c>
      <c r="R437" s="95" t="str">
        <f>IF('Paste Data Here - Export'!CR437=TRUE,"Not imaged",IF(OR(C437="",'Paste Data Here - Export'!CP437=""),"",1440*('Paste Data Here - Export'!CP437-C437)))</f>
        <v/>
      </c>
      <c r="S437" s="93" t="str">
        <f>IF(R437&lt;60.5,"Yes",IF('Paste Data Here - Export'!C437="","","No"))</f>
        <v/>
      </c>
      <c r="T437" s="93" t="str">
        <f t="shared" si="66"/>
        <v/>
      </c>
      <c r="U437" s="94" t="str">
        <f>IF(OR(C437="",'Paste Data Here - Export'!DF437=""),"",1440*('Paste Data Here - Export'!DF437-C437))</f>
        <v/>
      </c>
      <c r="V437" s="96" t="str">
        <f t="shared" si="75"/>
        <v/>
      </c>
      <c r="W437" s="97" t="str">
        <f>IF(B437="","",IF('Paste Data Here - Export'!KI437=TRUE,"Yes",IF('Paste Data Here - Export'!L437="","No","Yes")))</f>
        <v/>
      </c>
      <c r="X437" s="98" t="str">
        <f>IF(E437="Yes","6 Month Transfer",IF(AND(W437="Yes",'Paste Data Here - Export'!KM437="D"),"No",IF('Patient level info'!W437="Yes","Yes","")))</f>
        <v/>
      </c>
      <c r="Y437" s="91" t="str">
        <f t="shared" si="67"/>
        <v/>
      </c>
      <c r="Z437" s="99" t="str">
        <f>IF('Paste Data Here - Export'!KQ437="","",IF('Paste Data Here - Export'!KO437="","",'Paste Data Here - Export'!KN437-'Paste Data Here - Export'!KQ437))</f>
        <v/>
      </c>
      <c r="AA437" s="91" t="str">
        <f>IF(AND(W437="Yes",'Paste Data Here - Export'!KM437="D",'Paste Data Here - Export'!KO437="Y"),'Paste Data Here - Export'!KN437+'Patient level info'!AA$3,IF(AND(W437="Yes",'Paste Data Here - Export'!KM437="D",Z437&lt;0),'Paste Data Here - Export'!KQ437,IF(AND(W437="Yes",'Paste Data Here - Export'!KM437="D"),'Paste Data Here - Export'!KN437,IF(X437="Yes",'Paste Data Here - Export'!KS437,""))))</f>
        <v/>
      </c>
      <c r="AB437" s="100" t="str">
        <f>IF(W437="No","",IF('Paste Data Here - Export'!HS437="","",IF('Paste Data Here - Export'!KO437="Y",'Patient level info'!AA437-'Paste Data Here - Export'!HS437,'Paste Data Here - Export'!KQ437-'Paste Data Here - Export'!HS437)))</f>
        <v/>
      </c>
      <c r="AC437" s="100" t="str">
        <f>IF(E437="Yes","",IF(BPT!C437="Record transferred to this team",AA437-C437-(1/6),""))</f>
        <v/>
      </c>
      <c r="AD437" s="100" t="str">
        <f t="shared" si="68"/>
        <v/>
      </c>
      <c r="AE437" s="100" t="str">
        <f t="shared" si="76"/>
        <v/>
      </c>
      <c r="AF437" s="101" t="str">
        <f>IF(AE437="","",IF(Y437="Died same day","Died same day as arrival",IF(AB437="","Did not stay on SU",IF('Paste Data Here - Export'!HR437="ICH","ICU/CCU/HDU",IF(AB437&gt;AE437,100,100*AB437/AE437)))))</f>
        <v/>
      </c>
      <c r="AG437" s="82" t="str">
        <f>IF(E437="Yes","6 Month Transfer",IF(W437="No","Not locked to discharge/transfer",IF(AF437="Did not stay on SU","Not achieved as did not stay on SU",IF('Patient level info'!A437="","",IF(AND(A437=B437,M437="Achieved",P437="Achieved",AF437&gt;=90,AF437&lt;&gt;"Died same day as arrival"),"Achieved",IF(AND(A437&lt;&gt;B437,AF437&gt;=90,M437="Achieved",P437="Achieved"),"Not directly admitted by this team, but achieved criteria at previous team, and achieved 90% of stay on SU whilst at this team",IF(AF437="ICU/CCU/HDU","Admitted to ICU/CCU/HDU",IF(AF437="Died same day as arrival",AF437,IF(AND(AF437&lt;90,M437="Not achieved",P437="Not achieved"),"Not achieved as not direct to SU within 4h, not seen by a consultant within 14h, and less than 90% of stay on SU",IF(AND(AF437&lt;90,M437="Not achieved",P437="Achieved"),"Not achieved as not direct to SU within 4h and less than 90% of stay on SU",IF(AND(AF437&lt;90,M437="Achieved",P437="Not achieved"),"Not achieved as not seen by a consultant within 14h and less than 90% of stay on SU",IF(AND(AF437&gt;=90,M437="Not achieved",P437="Not achieved"),"Not achieved as not direct to SU within 4h and not seen by a consultant within 14h",IF(AND(AF437&gt;=90,M437="Achieved",P437="Not achieved"),"Not achieved as not seen by a consultant within 14h",IF(AF437&lt;90,"Not achieved as less than 90% of stay on SU","Not achieved as not direct to SU within 4h"))))))))))))))</f>
        <v/>
      </c>
    </row>
    <row r="438" spans="1:33" ht="15" customHeight="1" x14ac:dyDescent="0.25">
      <c r="A438" s="89" t="str">
        <f>IF('Paste Data Here - Export'!A438="","",'Paste Data Here - Export'!A438)</f>
        <v/>
      </c>
      <c r="B438" s="90" t="str">
        <f>IF('Paste Data Here - Export'!B438="","",'Paste Data Here - Export'!B438)</f>
        <v/>
      </c>
      <c r="C438" s="91" t="str">
        <f>IF('Paste Data Here - Export'!AR438="Y",'Paste Data Here - Export'!AS438,IF('Paste Data Here - Export'!C438="","",'Paste Data Here - Export'!BA438))</f>
        <v/>
      </c>
      <c r="D438" s="103" t="str">
        <f>IF(B438="","",IF('Paste Data Here - Export'!A438 ='Paste Data Here - Export'!B438, "Yes", "No"))</f>
        <v/>
      </c>
      <c r="E438" s="103" t="str">
        <f>IF(A438="","",IF(AND('Paste Data Here - Export'!P438="",'Paste Data Here - Export'!Q438&lt;&gt;""),"Yes","No"))</f>
        <v/>
      </c>
      <c r="F438" s="104" t="str">
        <f>IF('Paste Data Here - Export'!A438='Paste Data Here - Export'!B438,C438,IF(W438="No","",IF(E438="Yes","6 Month Transfer",'Paste Data Here - Export'!HP438)))</f>
        <v/>
      </c>
      <c r="G438" s="92" t="str">
        <f>IF(B438="","",IF(OR('Paste Data Here - Export'!KB438="Y",'Paste Data Here - Export'!GE438="Y"),"Yes","No"))</f>
        <v/>
      </c>
      <c r="H438" s="93" t="str">
        <f t="shared" si="69"/>
        <v/>
      </c>
      <c r="I438" s="93" t="str">
        <f t="shared" si="70"/>
        <v/>
      </c>
      <c r="J438" s="93" t="str">
        <f t="shared" si="71"/>
        <v/>
      </c>
      <c r="K438" s="125" t="str">
        <f>IF(OR(C438="",'Paste Data Here - Export'!BD438=""),"",1440*('Paste Data Here - Export'!BD438-C438))</f>
        <v/>
      </c>
      <c r="L438" s="93" t="str">
        <f t="shared" si="72"/>
        <v/>
      </c>
      <c r="M438" s="93" t="str">
        <f>IF(AND(L438="Yes",'Paste Data Here - Export'!BC438="SU",'Paste Data Here - Export'!EJ438&lt;&gt;"Y"),"Achieved",IF('Paste Data Here - Export'!EJ438="Y","Not applicable",(IF(AND('Patient level info'!L438="No",'Paste Data Here - Export'!BC438="SU"),"Not achieved",IF('Paste Data Here - Export'!BC438="ICH","Not applicable",IF(OR('Paste Data Here - Export'!BC438="O",'Paste Data Here - Export'!BC438="MAC"),"Not achieved",""))))))</f>
        <v/>
      </c>
      <c r="N438" s="142" t="str">
        <f>IF(B438="","",IF(OR('Paste Data Here - Export'!GN438="PERS",'Paste Data Here - Export'!GN438="TELEM"),'Paste Data Here - Export'!GK438,IF('Paste Data Here - Export'!GO438="","Not seen in person",'Paste Data Here - Export'!GO438)))</f>
        <v/>
      </c>
      <c r="O438" s="125" t="str">
        <f t="shared" si="73"/>
        <v/>
      </c>
      <c r="P438" s="126" t="str">
        <f t="shared" si="74"/>
        <v/>
      </c>
      <c r="Q438" s="95" t="str">
        <f>IF('Paste Data Here - Export'!CR438=TRUE, "Not imaged",IF('Paste Data Here - Export'!AR438="Y","Inpatient stroke",IF('Paste Data Here - Export'!BA438="","",IF('Paste Data Here - Export'!CR438="TRUE","",1440*('Paste Data Here - Export'!CP438-'Paste Data Here - Export'!BA438)))))</f>
        <v/>
      </c>
      <c r="R438" s="95" t="str">
        <f>IF('Paste Data Here - Export'!CR438=TRUE,"Not imaged",IF(OR(C438="",'Paste Data Here - Export'!CP438=""),"",1440*('Paste Data Here - Export'!CP438-C438)))</f>
        <v/>
      </c>
      <c r="S438" s="93" t="str">
        <f>IF(R438&lt;60.5,"Yes",IF('Paste Data Here - Export'!C438="","","No"))</f>
        <v/>
      </c>
      <c r="T438" s="93" t="str">
        <f t="shared" si="66"/>
        <v/>
      </c>
      <c r="U438" s="94" t="str">
        <f>IF(OR(C438="",'Paste Data Here - Export'!DF438=""),"",1440*('Paste Data Here - Export'!DF438-C438))</f>
        <v/>
      </c>
      <c r="V438" s="96" t="str">
        <f t="shared" si="75"/>
        <v/>
      </c>
      <c r="W438" s="97" t="str">
        <f>IF(B438="","",IF('Paste Data Here - Export'!KI438=TRUE,"Yes",IF('Paste Data Here - Export'!L438="","No","Yes")))</f>
        <v/>
      </c>
      <c r="X438" s="98" t="str">
        <f>IF(E438="Yes","6 Month Transfer",IF(AND(W438="Yes",'Paste Data Here - Export'!KM438="D"),"No",IF('Patient level info'!W438="Yes","Yes","")))</f>
        <v/>
      </c>
      <c r="Y438" s="91" t="str">
        <f t="shared" si="67"/>
        <v/>
      </c>
      <c r="Z438" s="99" t="str">
        <f>IF('Paste Data Here - Export'!KQ438="","",IF('Paste Data Here - Export'!KO438="","",'Paste Data Here - Export'!KN438-'Paste Data Here - Export'!KQ438))</f>
        <v/>
      </c>
      <c r="AA438" s="91" t="str">
        <f>IF(AND(W438="Yes",'Paste Data Here - Export'!KM438="D",'Paste Data Here - Export'!KO438="Y"),'Paste Data Here - Export'!KN438+'Patient level info'!AA$3,IF(AND(W438="Yes",'Paste Data Here - Export'!KM438="D",Z438&lt;0),'Paste Data Here - Export'!KQ438,IF(AND(W438="Yes",'Paste Data Here - Export'!KM438="D"),'Paste Data Here - Export'!KN438,IF(X438="Yes",'Paste Data Here - Export'!KS438,""))))</f>
        <v/>
      </c>
      <c r="AB438" s="100" t="str">
        <f>IF(W438="No","",IF('Paste Data Here - Export'!HS438="","",IF('Paste Data Here - Export'!KO438="Y",'Patient level info'!AA438-'Paste Data Here - Export'!HS438,'Paste Data Here - Export'!KQ438-'Paste Data Here - Export'!HS438)))</f>
        <v/>
      </c>
      <c r="AC438" s="100" t="str">
        <f>IF(E438="Yes","",IF(BPT!C438="Record transferred to this team",AA438-C438-(1/6),""))</f>
        <v/>
      </c>
      <c r="AD438" s="100" t="str">
        <f t="shared" si="68"/>
        <v/>
      </c>
      <c r="AE438" s="100" t="str">
        <f t="shared" si="76"/>
        <v/>
      </c>
      <c r="AF438" s="101" t="str">
        <f>IF(AE438="","",IF(Y438="Died same day","Died same day as arrival",IF(AB438="","Did not stay on SU",IF('Paste Data Here - Export'!HR438="ICH","ICU/CCU/HDU",IF(AB438&gt;AE438,100,100*AB438/AE438)))))</f>
        <v/>
      </c>
      <c r="AG438" s="82" t="str">
        <f>IF(E438="Yes","6 Month Transfer",IF(W438="No","Not locked to discharge/transfer",IF(AF438="Did not stay on SU","Not achieved as did not stay on SU",IF('Patient level info'!A438="","",IF(AND(A438=B438,M438="Achieved",P438="Achieved",AF438&gt;=90,AF438&lt;&gt;"Died same day as arrival"),"Achieved",IF(AND(A438&lt;&gt;B438,AF438&gt;=90,M438="Achieved",P438="Achieved"),"Not directly admitted by this team, but achieved criteria at previous team, and achieved 90% of stay on SU whilst at this team",IF(AF438="ICU/CCU/HDU","Admitted to ICU/CCU/HDU",IF(AF438="Died same day as arrival",AF438,IF(AND(AF438&lt;90,M438="Not achieved",P438="Not achieved"),"Not achieved as not direct to SU within 4h, not seen by a consultant within 14h, and less than 90% of stay on SU",IF(AND(AF438&lt;90,M438="Not achieved",P438="Achieved"),"Not achieved as not direct to SU within 4h and less than 90% of stay on SU",IF(AND(AF438&lt;90,M438="Achieved",P438="Not achieved"),"Not achieved as not seen by a consultant within 14h and less than 90% of stay on SU",IF(AND(AF438&gt;=90,M438="Not achieved",P438="Not achieved"),"Not achieved as not direct to SU within 4h and not seen by a consultant within 14h",IF(AND(AF438&gt;=90,M438="Achieved",P438="Not achieved"),"Not achieved as not seen by a consultant within 14h",IF(AF438&lt;90,"Not achieved as less than 90% of stay on SU","Not achieved as not direct to SU within 4h"))))))))))))))</f>
        <v/>
      </c>
    </row>
    <row r="439" spans="1:33" ht="15" customHeight="1" x14ac:dyDescent="0.25">
      <c r="A439" s="89" t="str">
        <f>IF('Paste Data Here - Export'!A439="","",'Paste Data Here - Export'!A439)</f>
        <v/>
      </c>
      <c r="B439" s="90" t="str">
        <f>IF('Paste Data Here - Export'!B439="","",'Paste Data Here - Export'!B439)</f>
        <v/>
      </c>
      <c r="C439" s="91" t="str">
        <f>IF('Paste Data Here - Export'!AR439="Y",'Paste Data Here - Export'!AS439,IF('Paste Data Here - Export'!C439="","",'Paste Data Here - Export'!BA439))</f>
        <v/>
      </c>
      <c r="D439" s="103" t="str">
        <f>IF(B439="","",IF('Paste Data Here - Export'!A439 ='Paste Data Here - Export'!B439, "Yes", "No"))</f>
        <v/>
      </c>
      <c r="E439" s="103" t="str">
        <f>IF(A439="","",IF(AND('Paste Data Here - Export'!P439="",'Paste Data Here - Export'!Q439&lt;&gt;""),"Yes","No"))</f>
        <v/>
      </c>
      <c r="F439" s="104" t="str">
        <f>IF('Paste Data Here - Export'!A439='Paste Data Here - Export'!B439,C439,IF(W439="No","",IF(E439="Yes","6 Month Transfer",'Paste Data Here - Export'!HP439)))</f>
        <v/>
      </c>
      <c r="G439" s="92" t="str">
        <f>IF(B439="","",IF(OR('Paste Data Here - Export'!KB439="Y",'Paste Data Here - Export'!GE439="Y"),"Yes","No"))</f>
        <v/>
      </c>
      <c r="H439" s="93" t="str">
        <f t="shared" si="69"/>
        <v/>
      </c>
      <c r="I439" s="93" t="str">
        <f t="shared" si="70"/>
        <v/>
      </c>
      <c r="J439" s="93" t="str">
        <f t="shared" si="71"/>
        <v/>
      </c>
      <c r="K439" s="125" t="str">
        <f>IF(OR(C439="",'Paste Data Here - Export'!BD439=""),"",1440*('Paste Data Here - Export'!BD439-C439))</f>
        <v/>
      </c>
      <c r="L439" s="93" t="str">
        <f t="shared" si="72"/>
        <v/>
      </c>
      <c r="M439" s="93" t="str">
        <f>IF(AND(L439="Yes",'Paste Data Here - Export'!BC439="SU",'Paste Data Here - Export'!EJ439&lt;&gt;"Y"),"Achieved",IF('Paste Data Here - Export'!EJ439="Y","Not applicable",(IF(AND('Patient level info'!L439="No",'Paste Data Here - Export'!BC439="SU"),"Not achieved",IF('Paste Data Here - Export'!BC439="ICH","Not applicable",IF(OR('Paste Data Here - Export'!BC439="O",'Paste Data Here - Export'!BC439="MAC"),"Not achieved",""))))))</f>
        <v/>
      </c>
      <c r="N439" s="142" t="str">
        <f>IF(B439="","",IF(OR('Paste Data Here - Export'!GN439="PERS",'Paste Data Here - Export'!GN439="TELEM"),'Paste Data Here - Export'!GK439,IF('Paste Data Here - Export'!GO439="","Not seen in person",'Paste Data Here - Export'!GO439)))</f>
        <v/>
      </c>
      <c r="O439" s="125" t="str">
        <f t="shared" si="73"/>
        <v/>
      </c>
      <c r="P439" s="126" t="str">
        <f t="shared" si="74"/>
        <v/>
      </c>
      <c r="Q439" s="95" t="str">
        <f>IF('Paste Data Here - Export'!CR439=TRUE, "Not imaged",IF('Paste Data Here - Export'!AR439="Y","Inpatient stroke",IF('Paste Data Here - Export'!BA439="","",IF('Paste Data Here - Export'!CR439="TRUE","",1440*('Paste Data Here - Export'!CP439-'Paste Data Here - Export'!BA439)))))</f>
        <v/>
      </c>
      <c r="R439" s="95" t="str">
        <f>IF('Paste Data Here - Export'!CR439=TRUE,"Not imaged",IF(OR(C439="",'Paste Data Here - Export'!CP439=""),"",1440*('Paste Data Here - Export'!CP439-C439)))</f>
        <v/>
      </c>
      <c r="S439" s="93" t="str">
        <f>IF(R439&lt;60.5,"Yes",IF('Paste Data Here - Export'!C439="","","No"))</f>
        <v/>
      </c>
      <c r="T439" s="93" t="str">
        <f t="shared" si="66"/>
        <v/>
      </c>
      <c r="U439" s="94" t="str">
        <f>IF(OR(C439="",'Paste Data Here - Export'!DF439=""),"",1440*('Paste Data Here - Export'!DF439-C439))</f>
        <v/>
      </c>
      <c r="V439" s="96" t="str">
        <f t="shared" si="75"/>
        <v/>
      </c>
      <c r="W439" s="97" t="str">
        <f>IF(B439="","",IF('Paste Data Here - Export'!KI439=TRUE,"Yes",IF('Paste Data Here - Export'!L439="","No","Yes")))</f>
        <v/>
      </c>
      <c r="X439" s="98" t="str">
        <f>IF(E439="Yes","6 Month Transfer",IF(AND(W439="Yes",'Paste Data Here - Export'!KM439="D"),"No",IF('Patient level info'!W439="Yes","Yes","")))</f>
        <v/>
      </c>
      <c r="Y439" s="91" t="str">
        <f t="shared" si="67"/>
        <v/>
      </c>
      <c r="Z439" s="99" t="str">
        <f>IF('Paste Data Here - Export'!KQ439="","",IF('Paste Data Here - Export'!KO439="","",'Paste Data Here - Export'!KN439-'Paste Data Here - Export'!KQ439))</f>
        <v/>
      </c>
      <c r="AA439" s="91" t="str">
        <f>IF(AND(W439="Yes",'Paste Data Here - Export'!KM439="D",'Paste Data Here - Export'!KO439="Y"),'Paste Data Here - Export'!KN439+'Patient level info'!AA$3,IF(AND(W439="Yes",'Paste Data Here - Export'!KM439="D",Z439&lt;0),'Paste Data Here - Export'!KQ439,IF(AND(W439="Yes",'Paste Data Here - Export'!KM439="D"),'Paste Data Here - Export'!KN439,IF(X439="Yes",'Paste Data Here - Export'!KS439,""))))</f>
        <v/>
      </c>
      <c r="AB439" s="100" t="str">
        <f>IF(W439="No","",IF('Paste Data Here - Export'!HS439="","",IF('Paste Data Here - Export'!KO439="Y",'Patient level info'!AA439-'Paste Data Here - Export'!HS439,'Paste Data Here - Export'!KQ439-'Paste Data Here - Export'!HS439)))</f>
        <v/>
      </c>
      <c r="AC439" s="100" t="str">
        <f>IF(E439="Yes","",IF(BPT!C439="Record transferred to this team",AA439-C439-(1/6),""))</f>
        <v/>
      </c>
      <c r="AD439" s="100" t="str">
        <f t="shared" si="68"/>
        <v/>
      </c>
      <c r="AE439" s="100" t="str">
        <f t="shared" si="76"/>
        <v/>
      </c>
      <c r="AF439" s="101" t="str">
        <f>IF(AE439="","",IF(Y439="Died same day","Died same day as arrival",IF(AB439="","Did not stay on SU",IF('Paste Data Here - Export'!HR439="ICH","ICU/CCU/HDU",IF(AB439&gt;AE439,100,100*AB439/AE439)))))</f>
        <v/>
      </c>
      <c r="AG439" s="82" t="str">
        <f>IF(E439="Yes","6 Month Transfer",IF(W439="No","Not locked to discharge/transfer",IF(AF439="Did not stay on SU","Not achieved as did not stay on SU",IF('Patient level info'!A439="","",IF(AND(A439=B439,M439="Achieved",P439="Achieved",AF439&gt;=90,AF439&lt;&gt;"Died same day as arrival"),"Achieved",IF(AND(A439&lt;&gt;B439,AF439&gt;=90,M439="Achieved",P439="Achieved"),"Not directly admitted by this team, but achieved criteria at previous team, and achieved 90% of stay on SU whilst at this team",IF(AF439="ICU/CCU/HDU","Admitted to ICU/CCU/HDU",IF(AF439="Died same day as arrival",AF439,IF(AND(AF439&lt;90,M439="Not achieved",P439="Not achieved"),"Not achieved as not direct to SU within 4h, not seen by a consultant within 14h, and less than 90% of stay on SU",IF(AND(AF439&lt;90,M439="Not achieved",P439="Achieved"),"Not achieved as not direct to SU within 4h and less than 90% of stay on SU",IF(AND(AF439&lt;90,M439="Achieved",P439="Not achieved"),"Not achieved as not seen by a consultant within 14h and less than 90% of stay on SU",IF(AND(AF439&gt;=90,M439="Not achieved",P439="Not achieved"),"Not achieved as not direct to SU within 4h and not seen by a consultant within 14h",IF(AND(AF439&gt;=90,M439="Achieved",P439="Not achieved"),"Not achieved as not seen by a consultant within 14h",IF(AF439&lt;90,"Not achieved as less than 90% of stay on SU","Not achieved as not direct to SU within 4h"))))))))))))))</f>
        <v/>
      </c>
    </row>
    <row r="440" spans="1:33" ht="15" customHeight="1" x14ac:dyDescent="0.25">
      <c r="A440" s="89" t="str">
        <f>IF('Paste Data Here - Export'!A440="","",'Paste Data Here - Export'!A440)</f>
        <v/>
      </c>
      <c r="B440" s="90" t="str">
        <f>IF('Paste Data Here - Export'!B440="","",'Paste Data Here - Export'!B440)</f>
        <v/>
      </c>
      <c r="C440" s="91" t="str">
        <f>IF('Paste Data Here - Export'!AR440="Y",'Paste Data Here - Export'!AS440,IF('Paste Data Here - Export'!C440="","",'Paste Data Here - Export'!BA440))</f>
        <v/>
      </c>
      <c r="D440" s="103" t="str">
        <f>IF(B440="","",IF('Paste Data Here - Export'!A440 ='Paste Data Here - Export'!B440, "Yes", "No"))</f>
        <v/>
      </c>
      <c r="E440" s="103" t="str">
        <f>IF(A440="","",IF(AND('Paste Data Here - Export'!P440="",'Paste Data Here - Export'!Q440&lt;&gt;""),"Yes","No"))</f>
        <v/>
      </c>
      <c r="F440" s="104" t="str">
        <f>IF('Paste Data Here - Export'!A440='Paste Data Here - Export'!B440,C440,IF(W440="No","",IF(E440="Yes","6 Month Transfer",'Paste Data Here - Export'!HP440)))</f>
        <v/>
      </c>
      <c r="G440" s="92" t="str">
        <f>IF(B440="","",IF(OR('Paste Data Here - Export'!KB440="Y",'Paste Data Here - Export'!GE440="Y"),"Yes","No"))</f>
        <v/>
      </c>
      <c r="H440" s="93" t="str">
        <f t="shared" si="69"/>
        <v/>
      </c>
      <c r="I440" s="93" t="str">
        <f t="shared" si="70"/>
        <v/>
      </c>
      <c r="J440" s="93" t="str">
        <f t="shared" si="71"/>
        <v/>
      </c>
      <c r="K440" s="125" t="str">
        <f>IF(OR(C440="",'Paste Data Here - Export'!BD440=""),"",1440*('Paste Data Here - Export'!BD440-C440))</f>
        <v/>
      </c>
      <c r="L440" s="93" t="str">
        <f t="shared" si="72"/>
        <v/>
      </c>
      <c r="M440" s="93" t="str">
        <f>IF(AND(L440="Yes",'Paste Data Here - Export'!BC440="SU",'Paste Data Here - Export'!EJ440&lt;&gt;"Y"),"Achieved",IF('Paste Data Here - Export'!EJ440="Y","Not applicable",(IF(AND('Patient level info'!L440="No",'Paste Data Here - Export'!BC440="SU"),"Not achieved",IF('Paste Data Here - Export'!BC440="ICH","Not applicable",IF(OR('Paste Data Here - Export'!BC440="O",'Paste Data Here - Export'!BC440="MAC"),"Not achieved",""))))))</f>
        <v/>
      </c>
      <c r="N440" s="142" t="str">
        <f>IF(B440="","",IF(OR('Paste Data Here - Export'!GN440="PERS",'Paste Data Here - Export'!GN440="TELEM"),'Paste Data Here - Export'!GK440,IF('Paste Data Here - Export'!GO440="","Not seen in person",'Paste Data Here - Export'!GO440)))</f>
        <v/>
      </c>
      <c r="O440" s="125" t="str">
        <f t="shared" si="73"/>
        <v/>
      </c>
      <c r="P440" s="126" t="str">
        <f t="shared" si="74"/>
        <v/>
      </c>
      <c r="Q440" s="95" t="str">
        <f>IF('Paste Data Here - Export'!CR440=TRUE, "Not imaged",IF('Paste Data Here - Export'!AR440="Y","Inpatient stroke",IF('Paste Data Here - Export'!BA440="","",IF('Paste Data Here - Export'!CR440="TRUE","",1440*('Paste Data Here - Export'!CP440-'Paste Data Here - Export'!BA440)))))</f>
        <v/>
      </c>
      <c r="R440" s="95" t="str">
        <f>IF('Paste Data Here - Export'!CR440=TRUE,"Not imaged",IF(OR(C440="",'Paste Data Here - Export'!CP440=""),"",1440*('Paste Data Here - Export'!CP440-C440)))</f>
        <v/>
      </c>
      <c r="S440" s="93" t="str">
        <f>IF(R440&lt;60.5,"Yes",IF('Paste Data Here - Export'!C440="","","No"))</f>
        <v/>
      </c>
      <c r="T440" s="93" t="str">
        <f t="shared" si="66"/>
        <v/>
      </c>
      <c r="U440" s="94" t="str">
        <f>IF(OR(C440="",'Paste Data Here - Export'!DF440=""),"",1440*('Paste Data Here - Export'!DF440-C440))</f>
        <v/>
      </c>
      <c r="V440" s="96" t="str">
        <f t="shared" si="75"/>
        <v/>
      </c>
      <c r="W440" s="97" t="str">
        <f>IF(B440="","",IF('Paste Data Here - Export'!KI440=TRUE,"Yes",IF('Paste Data Here - Export'!L440="","No","Yes")))</f>
        <v/>
      </c>
      <c r="X440" s="98" t="str">
        <f>IF(E440="Yes","6 Month Transfer",IF(AND(W440="Yes",'Paste Data Here - Export'!KM440="D"),"No",IF('Patient level info'!W440="Yes","Yes","")))</f>
        <v/>
      </c>
      <c r="Y440" s="91" t="str">
        <f t="shared" si="67"/>
        <v/>
      </c>
      <c r="Z440" s="99" t="str">
        <f>IF('Paste Data Here - Export'!KQ440="","",IF('Paste Data Here - Export'!KO440="","",'Paste Data Here - Export'!KN440-'Paste Data Here - Export'!KQ440))</f>
        <v/>
      </c>
      <c r="AA440" s="91" t="str">
        <f>IF(AND(W440="Yes",'Paste Data Here - Export'!KM440="D",'Paste Data Here - Export'!KO440="Y"),'Paste Data Here - Export'!KN440+'Patient level info'!AA$3,IF(AND(W440="Yes",'Paste Data Here - Export'!KM440="D",Z440&lt;0),'Paste Data Here - Export'!KQ440,IF(AND(W440="Yes",'Paste Data Here - Export'!KM440="D"),'Paste Data Here - Export'!KN440,IF(X440="Yes",'Paste Data Here - Export'!KS440,""))))</f>
        <v/>
      </c>
      <c r="AB440" s="100" t="str">
        <f>IF(W440="No","",IF('Paste Data Here - Export'!HS440="","",IF('Paste Data Here - Export'!KO440="Y",'Patient level info'!AA440-'Paste Data Here - Export'!HS440,'Paste Data Here - Export'!KQ440-'Paste Data Here - Export'!HS440)))</f>
        <v/>
      </c>
      <c r="AC440" s="100" t="str">
        <f>IF(E440="Yes","",IF(BPT!C440="Record transferred to this team",AA440-C440-(1/6),""))</f>
        <v/>
      </c>
      <c r="AD440" s="100" t="str">
        <f t="shared" si="68"/>
        <v/>
      </c>
      <c r="AE440" s="100" t="str">
        <f t="shared" si="76"/>
        <v/>
      </c>
      <c r="AF440" s="101" t="str">
        <f>IF(AE440="","",IF(Y440="Died same day","Died same day as arrival",IF(AB440="","Did not stay on SU",IF('Paste Data Here - Export'!HR440="ICH","ICU/CCU/HDU",IF(AB440&gt;AE440,100,100*AB440/AE440)))))</f>
        <v/>
      </c>
      <c r="AG440" s="82" t="str">
        <f>IF(E440="Yes","6 Month Transfer",IF(W440="No","Not locked to discharge/transfer",IF(AF440="Did not stay on SU","Not achieved as did not stay on SU",IF('Patient level info'!A440="","",IF(AND(A440=B440,M440="Achieved",P440="Achieved",AF440&gt;=90,AF440&lt;&gt;"Died same day as arrival"),"Achieved",IF(AND(A440&lt;&gt;B440,AF440&gt;=90,M440="Achieved",P440="Achieved"),"Not directly admitted by this team, but achieved criteria at previous team, and achieved 90% of stay on SU whilst at this team",IF(AF440="ICU/CCU/HDU","Admitted to ICU/CCU/HDU",IF(AF440="Died same day as arrival",AF440,IF(AND(AF440&lt;90,M440="Not achieved",P440="Not achieved"),"Not achieved as not direct to SU within 4h, not seen by a consultant within 14h, and less than 90% of stay on SU",IF(AND(AF440&lt;90,M440="Not achieved",P440="Achieved"),"Not achieved as not direct to SU within 4h and less than 90% of stay on SU",IF(AND(AF440&lt;90,M440="Achieved",P440="Not achieved"),"Not achieved as not seen by a consultant within 14h and less than 90% of stay on SU",IF(AND(AF440&gt;=90,M440="Not achieved",P440="Not achieved"),"Not achieved as not direct to SU within 4h and not seen by a consultant within 14h",IF(AND(AF440&gt;=90,M440="Achieved",P440="Not achieved"),"Not achieved as not seen by a consultant within 14h",IF(AF440&lt;90,"Not achieved as less than 90% of stay on SU","Not achieved as not direct to SU within 4h"))))))))))))))</f>
        <v/>
      </c>
    </row>
    <row r="441" spans="1:33" ht="15" customHeight="1" x14ac:dyDescent="0.25">
      <c r="A441" s="89" t="str">
        <f>IF('Paste Data Here - Export'!A441="","",'Paste Data Here - Export'!A441)</f>
        <v/>
      </c>
      <c r="B441" s="90" t="str">
        <f>IF('Paste Data Here - Export'!B441="","",'Paste Data Here - Export'!B441)</f>
        <v/>
      </c>
      <c r="C441" s="91" t="str">
        <f>IF('Paste Data Here - Export'!AR441="Y",'Paste Data Here - Export'!AS441,IF('Paste Data Here - Export'!C441="","",'Paste Data Here - Export'!BA441))</f>
        <v/>
      </c>
      <c r="D441" s="103" t="str">
        <f>IF(B441="","",IF('Paste Data Here - Export'!A441 ='Paste Data Here - Export'!B441, "Yes", "No"))</f>
        <v/>
      </c>
      <c r="E441" s="103" t="str">
        <f>IF(A441="","",IF(AND('Paste Data Here - Export'!P441="",'Paste Data Here - Export'!Q441&lt;&gt;""),"Yes","No"))</f>
        <v/>
      </c>
      <c r="F441" s="104" t="str">
        <f>IF('Paste Data Here - Export'!A441='Paste Data Here - Export'!B441,C441,IF(W441="No","",IF(E441="Yes","6 Month Transfer",'Paste Data Here - Export'!HP441)))</f>
        <v/>
      </c>
      <c r="G441" s="92" t="str">
        <f>IF(B441="","",IF(OR('Paste Data Here - Export'!KB441="Y",'Paste Data Here - Export'!GE441="Y"),"Yes","No"))</f>
        <v/>
      </c>
      <c r="H441" s="93" t="str">
        <f t="shared" si="69"/>
        <v/>
      </c>
      <c r="I441" s="93" t="str">
        <f t="shared" si="70"/>
        <v/>
      </c>
      <c r="J441" s="93" t="str">
        <f t="shared" si="71"/>
        <v/>
      </c>
      <c r="K441" s="125" t="str">
        <f>IF(OR(C441="",'Paste Data Here - Export'!BD441=""),"",1440*('Paste Data Here - Export'!BD441-C441))</f>
        <v/>
      </c>
      <c r="L441" s="93" t="str">
        <f t="shared" si="72"/>
        <v/>
      </c>
      <c r="M441" s="93" t="str">
        <f>IF(AND(L441="Yes",'Paste Data Here - Export'!BC441="SU",'Paste Data Here - Export'!EJ441&lt;&gt;"Y"),"Achieved",IF('Paste Data Here - Export'!EJ441="Y","Not applicable",(IF(AND('Patient level info'!L441="No",'Paste Data Here - Export'!BC441="SU"),"Not achieved",IF('Paste Data Here - Export'!BC441="ICH","Not applicable",IF(OR('Paste Data Here - Export'!BC441="O",'Paste Data Here - Export'!BC441="MAC"),"Not achieved",""))))))</f>
        <v/>
      </c>
      <c r="N441" s="142" t="str">
        <f>IF(B441="","",IF(OR('Paste Data Here - Export'!GN441="PERS",'Paste Data Here - Export'!GN441="TELEM"),'Paste Data Here - Export'!GK441,IF('Paste Data Here - Export'!GO441="","Not seen in person",'Paste Data Here - Export'!GO441)))</f>
        <v/>
      </c>
      <c r="O441" s="125" t="str">
        <f t="shared" si="73"/>
        <v/>
      </c>
      <c r="P441" s="126" t="str">
        <f t="shared" si="74"/>
        <v/>
      </c>
      <c r="Q441" s="95" t="str">
        <f>IF('Paste Data Here - Export'!CR441=TRUE, "Not imaged",IF('Paste Data Here - Export'!AR441="Y","Inpatient stroke",IF('Paste Data Here - Export'!BA441="","",IF('Paste Data Here - Export'!CR441="TRUE","",1440*('Paste Data Here - Export'!CP441-'Paste Data Here - Export'!BA441)))))</f>
        <v/>
      </c>
      <c r="R441" s="95" t="str">
        <f>IF('Paste Data Here - Export'!CR441=TRUE,"Not imaged",IF(OR(C441="",'Paste Data Here - Export'!CP441=""),"",1440*('Paste Data Here - Export'!CP441-C441)))</f>
        <v/>
      </c>
      <c r="S441" s="93" t="str">
        <f>IF(R441&lt;60.5,"Yes",IF('Paste Data Here - Export'!C441="","","No"))</f>
        <v/>
      </c>
      <c r="T441" s="93" t="str">
        <f t="shared" si="66"/>
        <v/>
      </c>
      <c r="U441" s="94" t="str">
        <f>IF(OR(C441="",'Paste Data Here - Export'!DF441=""),"",1440*('Paste Data Here - Export'!DF441-C441))</f>
        <v/>
      </c>
      <c r="V441" s="96" t="str">
        <f t="shared" si="75"/>
        <v/>
      </c>
      <c r="W441" s="97" t="str">
        <f>IF(B441="","",IF('Paste Data Here - Export'!KI441=TRUE,"Yes",IF('Paste Data Here - Export'!L441="","No","Yes")))</f>
        <v/>
      </c>
      <c r="X441" s="98" t="str">
        <f>IF(E441="Yes","6 Month Transfer",IF(AND(W441="Yes",'Paste Data Here - Export'!KM441="D"),"No",IF('Patient level info'!W441="Yes","Yes","")))</f>
        <v/>
      </c>
      <c r="Y441" s="91" t="str">
        <f t="shared" si="67"/>
        <v/>
      </c>
      <c r="Z441" s="99" t="str">
        <f>IF('Paste Data Here - Export'!KQ441="","",IF('Paste Data Here - Export'!KO441="","",'Paste Data Here - Export'!KN441-'Paste Data Here - Export'!KQ441))</f>
        <v/>
      </c>
      <c r="AA441" s="91" t="str">
        <f>IF(AND(W441="Yes",'Paste Data Here - Export'!KM441="D",'Paste Data Here - Export'!KO441="Y"),'Paste Data Here - Export'!KN441+'Patient level info'!AA$3,IF(AND(W441="Yes",'Paste Data Here - Export'!KM441="D",Z441&lt;0),'Paste Data Here - Export'!KQ441,IF(AND(W441="Yes",'Paste Data Here - Export'!KM441="D"),'Paste Data Here - Export'!KN441,IF(X441="Yes",'Paste Data Here - Export'!KS441,""))))</f>
        <v/>
      </c>
      <c r="AB441" s="100" t="str">
        <f>IF(W441="No","",IF('Paste Data Here - Export'!HS441="","",IF('Paste Data Here - Export'!KO441="Y",'Patient level info'!AA441-'Paste Data Here - Export'!HS441,'Paste Data Here - Export'!KQ441-'Paste Data Here - Export'!HS441)))</f>
        <v/>
      </c>
      <c r="AC441" s="100" t="str">
        <f>IF(E441="Yes","",IF(BPT!C441="Record transferred to this team",AA441-C441-(1/6),""))</f>
        <v/>
      </c>
      <c r="AD441" s="100" t="str">
        <f t="shared" si="68"/>
        <v/>
      </c>
      <c r="AE441" s="100" t="str">
        <f t="shared" si="76"/>
        <v/>
      </c>
      <c r="AF441" s="101" t="str">
        <f>IF(AE441="","",IF(Y441="Died same day","Died same day as arrival",IF(AB441="","Did not stay on SU",IF('Paste Data Here - Export'!HR441="ICH","ICU/CCU/HDU",IF(AB441&gt;AE441,100,100*AB441/AE441)))))</f>
        <v/>
      </c>
      <c r="AG441" s="82" t="str">
        <f>IF(E441="Yes","6 Month Transfer",IF(W441="No","Not locked to discharge/transfer",IF(AF441="Did not stay on SU","Not achieved as did not stay on SU",IF('Patient level info'!A441="","",IF(AND(A441=B441,M441="Achieved",P441="Achieved",AF441&gt;=90,AF441&lt;&gt;"Died same day as arrival"),"Achieved",IF(AND(A441&lt;&gt;B441,AF441&gt;=90,M441="Achieved",P441="Achieved"),"Not directly admitted by this team, but achieved criteria at previous team, and achieved 90% of stay on SU whilst at this team",IF(AF441="ICU/CCU/HDU","Admitted to ICU/CCU/HDU",IF(AF441="Died same day as arrival",AF441,IF(AND(AF441&lt;90,M441="Not achieved",P441="Not achieved"),"Not achieved as not direct to SU within 4h, not seen by a consultant within 14h, and less than 90% of stay on SU",IF(AND(AF441&lt;90,M441="Not achieved",P441="Achieved"),"Not achieved as not direct to SU within 4h and less than 90% of stay on SU",IF(AND(AF441&lt;90,M441="Achieved",P441="Not achieved"),"Not achieved as not seen by a consultant within 14h and less than 90% of stay on SU",IF(AND(AF441&gt;=90,M441="Not achieved",P441="Not achieved"),"Not achieved as not direct to SU within 4h and not seen by a consultant within 14h",IF(AND(AF441&gt;=90,M441="Achieved",P441="Not achieved"),"Not achieved as not seen by a consultant within 14h",IF(AF441&lt;90,"Not achieved as less than 90% of stay on SU","Not achieved as not direct to SU within 4h"))))))))))))))</f>
        <v/>
      </c>
    </row>
    <row r="442" spans="1:33" ht="15" customHeight="1" x14ac:dyDescent="0.25">
      <c r="A442" s="89" t="str">
        <f>IF('Paste Data Here - Export'!A442="","",'Paste Data Here - Export'!A442)</f>
        <v/>
      </c>
      <c r="B442" s="90" t="str">
        <f>IF('Paste Data Here - Export'!B442="","",'Paste Data Here - Export'!B442)</f>
        <v/>
      </c>
      <c r="C442" s="91" t="str">
        <f>IF('Paste Data Here - Export'!AR442="Y",'Paste Data Here - Export'!AS442,IF('Paste Data Here - Export'!C442="","",'Paste Data Here - Export'!BA442))</f>
        <v/>
      </c>
      <c r="D442" s="103" t="str">
        <f>IF(B442="","",IF('Paste Data Here - Export'!A442 ='Paste Data Here - Export'!B442, "Yes", "No"))</f>
        <v/>
      </c>
      <c r="E442" s="103" t="str">
        <f>IF(A442="","",IF(AND('Paste Data Here - Export'!P442="",'Paste Data Here - Export'!Q442&lt;&gt;""),"Yes","No"))</f>
        <v/>
      </c>
      <c r="F442" s="104" t="str">
        <f>IF('Paste Data Here - Export'!A442='Paste Data Here - Export'!B442,C442,IF(W442="No","",IF(E442="Yes","6 Month Transfer",'Paste Data Here - Export'!HP442)))</f>
        <v/>
      </c>
      <c r="G442" s="92" t="str">
        <f>IF(B442="","",IF(OR('Paste Data Here - Export'!KB442="Y",'Paste Data Here - Export'!GE442="Y"),"Yes","No"))</f>
        <v/>
      </c>
      <c r="H442" s="93" t="str">
        <f t="shared" si="69"/>
        <v/>
      </c>
      <c r="I442" s="93" t="str">
        <f t="shared" si="70"/>
        <v/>
      </c>
      <c r="J442" s="93" t="str">
        <f t="shared" si="71"/>
        <v/>
      </c>
      <c r="K442" s="125" t="str">
        <f>IF(OR(C442="",'Paste Data Here - Export'!BD442=""),"",1440*('Paste Data Here - Export'!BD442-C442))</f>
        <v/>
      </c>
      <c r="L442" s="93" t="str">
        <f t="shared" si="72"/>
        <v/>
      </c>
      <c r="M442" s="93" t="str">
        <f>IF(AND(L442="Yes",'Paste Data Here - Export'!BC442="SU",'Paste Data Here - Export'!EJ442&lt;&gt;"Y"),"Achieved",IF('Paste Data Here - Export'!EJ442="Y","Not applicable",(IF(AND('Patient level info'!L442="No",'Paste Data Here - Export'!BC442="SU"),"Not achieved",IF('Paste Data Here - Export'!BC442="ICH","Not applicable",IF(OR('Paste Data Here - Export'!BC442="O",'Paste Data Here - Export'!BC442="MAC"),"Not achieved",""))))))</f>
        <v/>
      </c>
      <c r="N442" s="142" t="str">
        <f>IF(B442="","",IF(OR('Paste Data Here - Export'!GN442="PERS",'Paste Data Here - Export'!GN442="TELEM"),'Paste Data Here - Export'!GK442,IF('Paste Data Here - Export'!GO442="","Not seen in person",'Paste Data Here - Export'!GO442)))</f>
        <v/>
      </c>
      <c r="O442" s="125" t="str">
        <f t="shared" si="73"/>
        <v/>
      </c>
      <c r="P442" s="126" t="str">
        <f t="shared" si="74"/>
        <v/>
      </c>
      <c r="Q442" s="95" t="str">
        <f>IF('Paste Data Here - Export'!CR442=TRUE, "Not imaged",IF('Paste Data Here - Export'!AR442="Y","Inpatient stroke",IF('Paste Data Here - Export'!BA442="","",IF('Paste Data Here - Export'!CR442="TRUE","",1440*('Paste Data Here - Export'!CP442-'Paste Data Here - Export'!BA442)))))</f>
        <v/>
      </c>
      <c r="R442" s="95" t="str">
        <f>IF('Paste Data Here - Export'!CR442=TRUE,"Not imaged",IF(OR(C442="",'Paste Data Here - Export'!CP442=""),"",1440*('Paste Data Here - Export'!CP442-C442)))</f>
        <v/>
      </c>
      <c r="S442" s="93" t="str">
        <f>IF(R442&lt;60.5,"Yes",IF('Paste Data Here - Export'!C442="","","No"))</f>
        <v/>
      </c>
      <c r="T442" s="93" t="str">
        <f t="shared" si="66"/>
        <v/>
      </c>
      <c r="U442" s="94" t="str">
        <f>IF(OR(C442="",'Paste Data Here - Export'!DF442=""),"",1440*('Paste Data Here - Export'!DF442-C442))</f>
        <v/>
      </c>
      <c r="V442" s="96" t="str">
        <f t="shared" si="75"/>
        <v/>
      </c>
      <c r="W442" s="97" t="str">
        <f>IF(B442="","",IF('Paste Data Here - Export'!KI442=TRUE,"Yes",IF('Paste Data Here - Export'!L442="","No","Yes")))</f>
        <v/>
      </c>
      <c r="X442" s="98" t="str">
        <f>IF(E442="Yes","6 Month Transfer",IF(AND(W442="Yes",'Paste Data Here - Export'!KM442="D"),"No",IF('Patient level info'!W442="Yes","Yes","")))</f>
        <v/>
      </c>
      <c r="Y442" s="91" t="str">
        <f t="shared" si="67"/>
        <v/>
      </c>
      <c r="Z442" s="99" t="str">
        <f>IF('Paste Data Here - Export'!KQ442="","",IF('Paste Data Here - Export'!KO442="","",'Paste Data Here - Export'!KN442-'Paste Data Here - Export'!KQ442))</f>
        <v/>
      </c>
      <c r="AA442" s="91" t="str">
        <f>IF(AND(W442="Yes",'Paste Data Here - Export'!KM442="D",'Paste Data Here - Export'!KO442="Y"),'Paste Data Here - Export'!KN442+'Patient level info'!AA$3,IF(AND(W442="Yes",'Paste Data Here - Export'!KM442="D",Z442&lt;0),'Paste Data Here - Export'!KQ442,IF(AND(W442="Yes",'Paste Data Here - Export'!KM442="D"),'Paste Data Here - Export'!KN442,IF(X442="Yes",'Paste Data Here - Export'!KS442,""))))</f>
        <v/>
      </c>
      <c r="AB442" s="100" t="str">
        <f>IF(W442="No","",IF('Paste Data Here - Export'!HS442="","",IF('Paste Data Here - Export'!KO442="Y",'Patient level info'!AA442-'Paste Data Here - Export'!HS442,'Paste Data Here - Export'!KQ442-'Paste Data Here - Export'!HS442)))</f>
        <v/>
      </c>
      <c r="AC442" s="100" t="str">
        <f>IF(E442="Yes","",IF(BPT!C442="Record transferred to this team",AA442-C442-(1/6),""))</f>
        <v/>
      </c>
      <c r="AD442" s="100" t="str">
        <f t="shared" si="68"/>
        <v/>
      </c>
      <c r="AE442" s="100" t="str">
        <f t="shared" si="76"/>
        <v/>
      </c>
      <c r="AF442" s="101" t="str">
        <f>IF(AE442="","",IF(Y442="Died same day","Died same day as arrival",IF(AB442="","Did not stay on SU",IF('Paste Data Here - Export'!HR442="ICH","ICU/CCU/HDU",IF(AB442&gt;AE442,100,100*AB442/AE442)))))</f>
        <v/>
      </c>
      <c r="AG442" s="82" t="str">
        <f>IF(E442="Yes","6 Month Transfer",IF(W442="No","Not locked to discharge/transfer",IF(AF442="Did not stay on SU","Not achieved as did not stay on SU",IF('Patient level info'!A442="","",IF(AND(A442=B442,M442="Achieved",P442="Achieved",AF442&gt;=90,AF442&lt;&gt;"Died same day as arrival"),"Achieved",IF(AND(A442&lt;&gt;B442,AF442&gt;=90,M442="Achieved",P442="Achieved"),"Not directly admitted by this team, but achieved criteria at previous team, and achieved 90% of stay on SU whilst at this team",IF(AF442="ICU/CCU/HDU","Admitted to ICU/CCU/HDU",IF(AF442="Died same day as arrival",AF442,IF(AND(AF442&lt;90,M442="Not achieved",P442="Not achieved"),"Not achieved as not direct to SU within 4h, not seen by a consultant within 14h, and less than 90% of stay on SU",IF(AND(AF442&lt;90,M442="Not achieved",P442="Achieved"),"Not achieved as not direct to SU within 4h and less than 90% of stay on SU",IF(AND(AF442&lt;90,M442="Achieved",P442="Not achieved"),"Not achieved as not seen by a consultant within 14h and less than 90% of stay on SU",IF(AND(AF442&gt;=90,M442="Not achieved",P442="Not achieved"),"Not achieved as not direct to SU within 4h and not seen by a consultant within 14h",IF(AND(AF442&gt;=90,M442="Achieved",P442="Not achieved"),"Not achieved as not seen by a consultant within 14h",IF(AF442&lt;90,"Not achieved as less than 90% of stay on SU","Not achieved as not direct to SU within 4h"))))))))))))))</f>
        <v/>
      </c>
    </row>
    <row r="443" spans="1:33" ht="15" customHeight="1" x14ac:dyDescent="0.25">
      <c r="A443" s="89" t="str">
        <f>IF('Paste Data Here - Export'!A443="","",'Paste Data Here - Export'!A443)</f>
        <v/>
      </c>
      <c r="B443" s="90" t="str">
        <f>IF('Paste Data Here - Export'!B443="","",'Paste Data Here - Export'!B443)</f>
        <v/>
      </c>
      <c r="C443" s="91" t="str">
        <f>IF('Paste Data Here - Export'!AR443="Y",'Paste Data Here - Export'!AS443,IF('Paste Data Here - Export'!C443="","",'Paste Data Here - Export'!BA443))</f>
        <v/>
      </c>
      <c r="D443" s="103" t="str">
        <f>IF(B443="","",IF('Paste Data Here - Export'!A443 ='Paste Data Here - Export'!B443, "Yes", "No"))</f>
        <v/>
      </c>
      <c r="E443" s="103" t="str">
        <f>IF(A443="","",IF(AND('Paste Data Here - Export'!P443="",'Paste Data Here - Export'!Q443&lt;&gt;""),"Yes","No"))</f>
        <v/>
      </c>
      <c r="F443" s="104" t="str">
        <f>IF('Paste Data Here - Export'!A443='Paste Data Here - Export'!B443,C443,IF(W443="No","",IF(E443="Yes","6 Month Transfer",'Paste Data Here - Export'!HP443)))</f>
        <v/>
      </c>
      <c r="G443" s="92" t="str">
        <f>IF(B443="","",IF(OR('Paste Data Here - Export'!KB443="Y",'Paste Data Here - Export'!GE443="Y"),"Yes","No"))</f>
        <v/>
      </c>
      <c r="H443" s="93" t="str">
        <f t="shared" si="69"/>
        <v/>
      </c>
      <c r="I443" s="93" t="str">
        <f t="shared" si="70"/>
        <v/>
      </c>
      <c r="J443" s="93" t="str">
        <f t="shared" si="71"/>
        <v/>
      </c>
      <c r="K443" s="125" t="str">
        <f>IF(OR(C443="",'Paste Data Here - Export'!BD443=""),"",1440*('Paste Data Here - Export'!BD443-C443))</f>
        <v/>
      </c>
      <c r="L443" s="93" t="str">
        <f t="shared" si="72"/>
        <v/>
      </c>
      <c r="M443" s="93" t="str">
        <f>IF(AND(L443="Yes",'Paste Data Here - Export'!BC443="SU",'Paste Data Here - Export'!EJ443&lt;&gt;"Y"),"Achieved",IF('Paste Data Here - Export'!EJ443="Y","Not applicable",(IF(AND('Patient level info'!L443="No",'Paste Data Here - Export'!BC443="SU"),"Not achieved",IF('Paste Data Here - Export'!BC443="ICH","Not applicable",IF(OR('Paste Data Here - Export'!BC443="O",'Paste Data Here - Export'!BC443="MAC"),"Not achieved",""))))))</f>
        <v/>
      </c>
      <c r="N443" s="142" t="str">
        <f>IF(B443="","",IF(OR('Paste Data Here - Export'!GN443="PERS",'Paste Data Here - Export'!GN443="TELEM"),'Paste Data Here - Export'!GK443,IF('Paste Data Here - Export'!GO443="","Not seen in person",'Paste Data Here - Export'!GO443)))</f>
        <v/>
      </c>
      <c r="O443" s="125" t="str">
        <f t="shared" si="73"/>
        <v/>
      </c>
      <c r="P443" s="126" t="str">
        <f t="shared" si="74"/>
        <v/>
      </c>
      <c r="Q443" s="95" t="str">
        <f>IF('Paste Data Here - Export'!CR443=TRUE, "Not imaged",IF('Paste Data Here - Export'!AR443="Y","Inpatient stroke",IF('Paste Data Here - Export'!BA443="","",IF('Paste Data Here - Export'!CR443="TRUE","",1440*('Paste Data Here - Export'!CP443-'Paste Data Here - Export'!BA443)))))</f>
        <v/>
      </c>
      <c r="R443" s="95" t="str">
        <f>IF('Paste Data Here - Export'!CR443=TRUE,"Not imaged",IF(OR(C443="",'Paste Data Here - Export'!CP443=""),"",1440*('Paste Data Here - Export'!CP443-C443)))</f>
        <v/>
      </c>
      <c r="S443" s="93" t="str">
        <f>IF(R443&lt;60.5,"Yes",IF('Paste Data Here - Export'!C443="","","No"))</f>
        <v/>
      </c>
      <c r="T443" s="93" t="str">
        <f t="shared" si="66"/>
        <v/>
      </c>
      <c r="U443" s="94" t="str">
        <f>IF(OR(C443="",'Paste Data Here - Export'!DF443=""),"",1440*('Paste Data Here - Export'!DF443-C443))</f>
        <v/>
      </c>
      <c r="V443" s="96" t="str">
        <f t="shared" si="75"/>
        <v/>
      </c>
      <c r="W443" s="97" t="str">
        <f>IF(B443="","",IF('Paste Data Here - Export'!KI443=TRUE,"Yes",IF('Paste Data Here - Export'!L443="","No","Yes")))</f>
        <v/>
      </c>
      <c r="X443" s="98" t="str">
        <f>IF(E443="Yes","6 Month Transfer",IF(AND(W443="Yes",'Paste Data Here - Export'!KM443="D"),"No",IF('Patient level info'!W443="Yes","Yes","")))</f>
        <v/>
      </c>
      <c r="Y443" s="91" t="str">
        <f t="shared" si="67"/>
        <v/>
      </c>
      <c r="Z443" s="99" t="str">
        <f>IF('Paste Data Here - Export'!KQ443="","",IF('Paste Data Here - Export'!KO443="","",'Paste Data Here - Export'!KN443-'Paste Data Here - Export'!KQ443))</f>
        <v/>
      </c>
      <c r="AA443" s="91" t="str">
        <f>IF(AND(W443="Yes",'Paste Data Here - Export'!KM443="D",'Paste Data Here - Export'!KO443="Y"),'Paste Data Here - Export'!KN443+'Patient level info'!AA$3,IF(AND(W443="Yes",'Paste Data Here - Export'!KM443="D",Z443&lt;0),'Paste Data Here - Export'!KQ443,IF(AND(W443="Yes",'Paste Data Here - Export'!KM443="D"),'Paste Data Here - Export'!KN443,IF(X443="Yes",'Paste Data Here - Export'!KS443,""))))</f>
        <v/>
      </c>
      <c r="AB443" s="100" t="str">
        <f>IF(W443="No","",IF('Paste Data Here - Export'!HS443="","",IF('Paste Data Here - Export'!KO443="Y",'Patient level info'!AA443-'Paste Data Here - Export'!HS443,'Paste Data Here - Export'!KQ443-'Paste Data Here - Export'!HS443)))</f>
        <v/>
      </c>
      <c r="AC443" s="100" t="str">
        <f>IF(E443="Yes","",IF(BPT!C443="Record transferred to this team",AA443-C443-(1/6),""))</f>
        <v/>
      </c>
      <c r="AD443" s="100" t="str">
        <f t="shared" si="68"/>
        <v/>
      </c>
      <c r="AE443" s="100" t="str">
        <f t="shared" si="76"/>
        <v/>
      </c>
      <c r="AF443" s="101" t="str">
        <f>IF(AE443="","",IF(Y443="Died same day","Died same day as arrival",IF(AB443="","Did not stay on SU",IF('Paste Data Here - Export'!HR443="ICH","ICU/CCU/HDU",IF(AB443&gt;AE443,100,100*AB443/AE443)))))</f>
        <v/>
      </c>
      <c r="AG443" s="82" t="str">
        <f>IF(E443="Yes","6 Month Transfer",IF(W443="No","Not locked to discharge/transfer",IF(AF443="Did not stay on SU","Not achieved as did not stay on SU",IF('Patient level info'!A443="","",IF(AND(A443=B443,M443="Achieved",P443="Achieved",AF443&gt;=90,AF443&lt;&gt;"Died same day as arrival"),"Achieved",IF(AND(A443&lt;&gt;B443,AF443&gt;=90,M443="Achieved",P443="Achieved"),"Not directly admitted by this team, but achieved criteria at previous team, and achieved 90% of stay on SU whilst at this team",IF(AF443="ICU/CCU/HDU","Admitted to ICU/CCU/HDU",IF(AF443="Died same day as arrival",AF443,IF(AND(AF443&lt;90,M443="Not achieved",P443="Not achieved"),"Not achieved as not direct to SU within 4h, not seen by a consultant within 14h, and less than 90% of stay on SU",IF(AND(AF443&lt;90,M443="Not achieved",P443="Achieved"),"Not achieved as not direct to SU within 4h and less than 90% of stay on SU",IF(AND(AF443&lt;90,M443="Achieved",P443="Not achieved"),"Not achieved as not seen by a consultant within 14h and less than 90% of stay on SU",IF(AND(AF443&gt;=90,M443="Not achieved",P443="Not achieved"),"Not achieved as not direct to SU within 4h and not seen by a consultant within 14h",IF(AND(AF443&gt;=90,M443="Achieved",P443="Not achieved"),"Not achieved as not seen by a consultant within 14h",IF(AF443&lt;90,"Not achieved as less than 90% of stay on SU","Not achieved as not direct to SU within 4h"))))))))))))))</f>
        <v/>
      </c>
    </row>
    <row r="444" spans="1:33" ht="15" customHeight="1" x14ac:dyDescent="0.25">
      <c r="A444" s="89" t="str">
        <f>IF('Paste Data Here - Export'!A444="","",'Paste Data Here - Export'!A444)</f>
        <v/>
      </c>
      <c r="B444" s="90" t="str">
        <f>IF('Paste Data Here - Export'!B444="","",'Paste Data Here - Export'!B444)</f>
        <v/>
      </c>
      <c r="C444" s="91" t="str">
        <f>IF('Paste Data Here - Export'!AR444="Y",'Paste Data Here - Export'!AS444,IF('Paste Data Here - Export'!C444="","",'Paste Data Here - Export'!BA444))</f>
        <v/>
      </c>
      <c r="D444" s="103" t="str">
        <f>IF(B444="","",IF('Paste Data Here - Export'!A444 ='Paste Data Here - Export'!B444, "Yes", "No"))</f>
        <v/>
      </c>
      <c r="E444" s="103" t="str">
        <f>IF(A444="","",IF(AND('Paste Data Here - Export'!P444="",'Paste Data Here - Export'!Q444&lt;&gt;""),"Yes","No"))</f>
        <v/>
      </c>
      <c r="F444" s="104" t="str">
        <f>IF('Paste Data Here - Export'!A444='Paste Data Here - Export'!B444,C444,IF(W444="No","",IF(E444="Yes","6 Month Transfer",'Paste Data Here - Export'!HP444)))</f>
        <v/>
      </c>
      <c r="G444" s="92" t="str">
        <f>IF(B444="","",IF(OR('Paste Data Here - Export'!KB444="Y",'Paste Data Here - Export'!GE444="Y"),"Yes","No"))</f>
        <v/>
      </c>
      <c r="H444" s="93" t="str">
        <f t="shared" si="69"/>
        <v/>
      </c>
      <c r="I444" s="93" t="str">
        <f t="shared" si="70"/>
        <v/>
      </c>
      <c r="J444" s="93" t="str">
        <f t="shared" si="71"/>
        <v/>
      </c>
      <c r="K444" s="125" t="str">
        <f>IF(OR(C444="",'Paste Data Here - Export'!BD444=""),"",1440*('Paste Data Here - Export'!BD444-C444))</f>
        <v/>
      </c>
      <c r="L444" s="93" t="str">
        <f t="shared" si="72"/>
        <v/>
      </c>
      <c r="M444" s="93" t="str">
        <f>IF(AND(L444="Yes",'Paste Data Here - Export'!BC444="SU",'Paste Data Here - Export'!EJ444&lt;&gt;"Y"),"Achieved",IF('Paste Data Here - Export'!EJ444="Y","Not applicable",(IF(AND('Patient level info'!L444="No",'Paste Data Here - Export'!BC444="SU"),"Not achieved",IF('Paste Data Here - Export'!BC444="ICH","Not applicable",IF(OR('Paste Data Here - Export'!BC444="O",'Paste Data Here - Export'!BC444="MAC"),"Not achieved",""))))))</f>
        <v/>
      </c>
      <c r="N444" s="142" t="str">
        <f>IF(B444="","",IF(OR('Paste Data Here - Export'!GN444="PERS",'Paste Data Here - Export'!GN444="TELEM"),'Paste Data Here - Export'!GK444,IF('Paste Data Here - Export'!GO444="","Not seen in person",'Paste Data Here - Export'!GO444)))</f>
        <v/>
      </c>
      <c r="O444" s="125" t="str">
        <f t="shared" si="73"/>
        <v/>
      </c>
      <c r="P444" s="126" t="str">
        <f t="shared" si="74"/>
        <v/>
      </c>
      <c r="Q444" s="95" t="str">
        <f>IF('Paste Data Here - Export'!CR444=TRUE, "Not imaged",IF('Paste Data Here - Export'!AR444="Y","Inpatient stroke",IF('Paste Data Here - Export'!BA444="","",IF('Paste Data Here - Export'!CR444="TRUE","",1440*('Paste Data Here - Export'!CP444-'Paste Data Here - Export'!BA444)))))</f>
        <v/>
      </c>
      <c r="R444" s="95" t="str">
        <f>IF('Paste Data Here - Export'!CR444=TRUE,"Not imaged",IF(OR(C444="",'Paste Data Here - Export'!CP444=""),"",1440*('Paste Data Here - Export'!CP444-C444)))</f>
        <v/>
      </c>
      <c r="S444" s="93" t="str">
        <f>IF(R444&lt;60.5,"Yes",IF('Paste Data Here - Export'!C444="","","No"))</f>
        <v/>
      </c>
      <c r="T444" s="93" t="str">
        <f t="shared" si="66"/>
        <v/>
      </c>
      <c r="U444" s="94" t="str">
        <f>IF(OR(C444="",'Paste Data Here - Export'!DF444=""),"",1440*('Paste Data Here - Export'!DF444-C444))</f>
        <v/>
      </c>
      <c r="V444" s="96" t="str">
        <f t="shared" si="75"/>
        <v/>
      </c>
      <c r="W444" s="97" t="str">
        <f>IF(B444="","",IF('Paste Data Here - Export'!KI444=TRUE,"Yes",IF('Paste Data Here - Export'!L444="","No","Yes")))</f>
        <v/>
      </c>
      <c r="X444" s="98" t="str">
        <f>IF(E444="Yes","6 Month Transfer",IF(AND(W444="Yes",'Paste Data Here - Export'!KM444="D"),"No",IF('Patient level info'!W444="Yes","Yes","")))</f>
        <v/>
      </c>
      <c r="Y444" s="91" t="str">
        <f t="shared" si="67"/>
        <v/>
      </c>
      <c r="Z444" s="99" t="str">
        <f>IF('Paste Data Here - Export'!KQ444="","",IF('Paste Data Here - Export'!KO444="","",'Paste Data Here - Export'!KN444-'Paste Data Here - Export'!KQ444))</f>
        <v/>
      </c>
      <c r="AA444" s="91" t="str">
        <f>IF(AND(W444="Yes",'Paste Data Here - Export'!KM444="D",'Paste Data Here - Export'!KO444="Y"),'Paste Data Here - Export'!KN444+'Patient level info'!AA$3,IF(AND(W444="Yes",'Paste Data Here - Export'!KM444="D",Z444&lt;0),'Paste Data Here - Export'!KQ444,IF(AND(W444="Yes",'Paste Data Here - Export'!KM444="D"),'Paste Data Here - Export'!KN444,IF(X444="Yes",'Paste Data Here - Export'!KS444,""))))</f>
        <v/>
      </c>
      <c r="AB444" s="100" t="str">
        <f>IF(W444="No","",IF('Paste Data Here - Export'!HS444="","",IF('Paste Data Here - Export'!KO444="Y",'Patient level info'!AA444-'Paste Data Here - Export'!HS444,'Paste Data Here - Export'!KQ444-'Paste Data Here - Export'!HS444)))</f>
        <v/>
      </c>
      <c r="AC444" s="100" t="str">
        <f>IF(E444="Yes","",IF(BPT!C444="Record transferred to this team",AA444-C444-(1/6),""))</f>
        <v/>
      </c>
      <c r="AD444" s="100" t="str">
        <f t="shared" si="68"/>
        <v/>
      </c>
      <c r="AE444" s="100" t="str">
        <f t="shared" si="76"/>
        <v/>
      </c>
      <c r="AF444" s="101" t="str">
        <f>IF(AE444="","",IF(Y444="Died same day","Died same day as arrival",IF(AB444="","Did not stay on SU",IF('Paste Data Here - Export'!HR444="ICH","ICU/CCU/HDU",IF(AB444&gt;AE444,100,100*AB444/AE444)))))</f>
        <v/>
      </c>
      <c r="AG444" s="82" t="str">
        <f>IF(E444="Yes","6 Month Transfer",IF(W444="No","Not locked to discharge/transfer",IF(AF444="Did not stay on SU","Not achieved as did not stay on SU",IF('Patient level info'!A444="","",IF(AND(A444=B444,M444="Achieved",P444="Achieved",AF444&gt;=90,AF444&lt;&gt;"Died same day as arrival"),"Achieved",IF(AND(A444&lt;&gt;B444,AF444&gt;=90,M444="Achieved",P444="Achieved"),"Not directly admitted by this team, but achieved criteria at previous team, and achieved 90% of stay on SU whilst at this team",IF(AF444="ICU/CCU/HDU","Admitted to ICU/CCU/HDU",IF(AF444="Died same day as arrival",AF444,IF(AND(AF444&lt;90,M444="Not achieved",P444="Not achieved"),"Not achieved as not direct to SU within 4h, not seen by a consultant within 14h, and less than 90% of stay on SU",IF(AND(AF444&lt;90,M444="Not achieved",P444="Achieved"),"Not achieved as not direct to SU within 4h and less than 90% of stay on SU",IF(AND(AF444&lt;90,M444="Achieved",P444="Not achieved"),"Not achieved as not seen by a consultant within 14h and less than 90% of stay on SU",IF(AND(AF444&gt;=90,M444="Not achieved",P444="Not achieved"),"Not achieved as not direct to SU within 4h and not seen by a consultant within 14h",IF(AND(AF444&gt;=90,M444="Achieved",P444="Not achieved"),"Not achieved as not seen by a consultant within 14h",IF(AF444&lt;90,"Not achieved as less than 90% of stay on SU","Not achieved as not direct to SU within 4h"))))))))))))))</f>
        <v/>
      </c>
    </row>
    <row r="445" spans="1:33" ht="15" customHeight="1" x14ac:dyDescent="0.25">
      <c r="A445" s="89" t="str">
        <f>IF('Paste Data Here - Export'!A445="","",'Paste Data Here - Export'!A445)</f>
        <v/>
      </c>
      <c r="B445" s="90" t="str">
        <f>IF('Paste Data Here - Export'!B445="","",'Paste Data Here - Export'!B445)</f>
        <v/>
      </c>
      <c r="C445" s="91" t="str">
        <f>IF('Paste Data Here - Export'!AR445="Y",'Paste Data Here - Export'!AS445,IF('Paste Data Here - Export'!C445="","",'Paste Data Here - Export'!BA445))</f>
        <v/>
      </c>
      <c r="D445" s="103" t="str">
        <f>IF(B445="","",IF('Paste Data Here - Export'!A445 ='Paste Data Here - Export'!B445, "Yes", "No"))</f>
        <v/>
      </c>
      <c r="E445" s="103" t="str">
        <f>IF(A445="","",IF(AND('Paste Data Here - Export'!P445="",'Paste Data Here - Export'!Q445&lt;&gt;""),"Yes","No"))</f>
        <v/>
      </c>
      <c r="F445" s="104" t="str">
        <f>IF('Paste Data Here - Export'!A445='Paste Data Here - Export'!B445,C445,IF(W445="No","",IF(E445="Yes","6 Month Transfer",'Paste Data Here - Export'!HP445)))</f>
        <v/>
      </c>
      <c r="G445" s="92" t="str">
        <f>IF(B445="","",IF(OR('Paste Data Here - Export'!KB445="Y",'Paste Data Here - Export'!GE445="Y"),"Yes","No"))</f>
        <v/>
      </c>
      <c r="H445" s="93" t="str">
        <f t="shared" si="69"/>
        <v/>
      </c>
      <c r="I445" s="93" t="str">
        <f t="shared" si="70"/>
        <v/>
      </c>
      <c r="J445" s="93" t="str">
        <f t="shared" si="71"/>
        <v/>
      </c>
      <c r="K445" s="125" t="str">
        <f>IF(OR(C445="",'Paste Data Here - Export'!BD445=""),"",1440*('Paste Data Here - Export'!BD445-C445))</f>
        <v/>
      </c>
      <c r="L445" s="93" t="str">
        <f t="shared" si="72"/>
        <v/>
      </c>
      <c r="M445" s="93" t="str">
        <f>IF(AND(L445="Yes",'Paste Data Here - Export'!BC445="SU",'Paste Data Here - Export'!EJ445&lt;&gt;"Y"),"Achieved",IF('Paste Data Here - Export'!EJ445="Y","Not applicable",(IF(AND('Patient level info'!L445="No",'Paste Data Here - Export'!BC445="SU"),"Not achieved",IF('Paste Data Here - Export'!BC445="ICH","Not applicable",IF(OR('Paste Data Here - Export'!BC445="O",'Paste Data Here - Export'!BC445="MAC"),"Not achieved",""))))))</f>
        <v/>
      </c>
      <c r="N445" s="142" t="str">
        <f>IF(B445="","",IF(OR('Paste Data Here - Export'!GN445="PERS",'Paste Data Here - Export'!GN445="TELEM"),'Paste Data Here - Export'!GK445,IF('Paste Data Here - Export'!GO445="","Not seen in person",'Paste Data Here - Export'!GO445)))</f>
        <v/>
      </c>
      <c r="O445" s="125" t="str">
        <f t="shared" si="73"/>
        <v/>
      </c>
      <c r="P445" s="126" t="str">
        <f t="shared" si="74"/>
        <v/>
      </c>
      <c r="Q445" s="95" t="str">
        <f>IF('Paste Data Here - Export'!CR445=TRUE, "Not imaged",IF('Paste Data Here - Export'!AR445="Y","Inpatient stroke",IF('Paste Data Here - Export'!BA445="","",IF('Paste Data Here - Export'!CR445="TRUE","",1440*('Paste Data Here - Export'!CP445-'Paste Data Here - Export'!BA445)))))</f>
        <v/>
      </c>
      <c r="R445" s="95" t="str">
        <f>IF('Paste Data Here - Export'!CR445=TRUE,"Not imaged",IF(OR(C445="",'Paste Data Here - Export'!CP445=""),"",1440*('Paste Data Here - Export'!CP445-C445)))</f>
        <v/>
      </c>
      <c r="S445" s="93" t="str">
        <f>IF(R445&lt;60.5,"Yes",IF('Paste Data Here - Export'!C445="","","No"))</f>
        <v/>
      </c>
      <c r="T445" s="93" t="str">
        <f t="shared" si="66"/>
        <v/>
      </c>
      <c r="U445" s="94" t="str">
        <f>IF(OR(C445="",'Paste Data Here - Export'!DF445=""),"",1440*('Paste Data Here - Export'!DF445-C445))</f>
        <v/>
      </c>
      <c r="V445" s="96" t="str">
        <f t="shared" si="75"/>
        <v/>
      </c>
      <c r="W445" s="97" t="str">
        <f>IF(B445="","",IF('Paste Data Here - Export'!KI445=TRUE,"Yes",IF('Paste Data Here - Export'!L445="","No","Yes")))</f>
        <v/>
      </c>
      <c r="X445" s="98" t="str">
        <f>IF(E445="Yes","6 Month Transfer",IF(AND(W445="Yes",'Paste Data Here - Export'!KM445="D"),"No",IF('Patient level info'!W445="Yes","Yes","")))</f>
        <v/>
      </c>
      <c r="Y445" s="91" t="str">
        <f t="shared" si="67"/>
        <v/>
      </c>
      <c r="Z445" s="99" t="str">
        <f>IF('Paste Data Here - Export'!KQ445="","",IF('Paste Data Here - Export'!KO445="","",'Paste Data Here - Export'!KN445-'Paste Data Here - Export'!KQ445))</f>
        <v/>
      </c>
      <c r="AA445" s="91" t="str">
        <f>IF(AND(W445="Yes",'Paste Data Here - Export'!KM445="D",'Paste Data Here - Export'!KO445="Y"),'Paste Data Here - Export'!KN445+'Patient level info'!AA$3,IF(AND(W445="Yes",'Paste Data Here - Export'!KM445="D",Z445&lt;0),'Paste Data Here - Export'!KQ445,IF(AND(W445="Yes",'Paste Data Here - Export'!KM445="D"),'Paste Data Here - Export'!KN445,IF(X445="Yes",'Paste Data Here - Export'!KS445,""))))</f>
        <v/>
      </c>
      <c r="AB445" s="100" t="str">
        <f>IF(W445="No","",IF('Paste Data Here - Export'!HS445="","",IF('Paste Data Here - Export'!KO445="Y",'Patient level info'!AA445-'Paste Data Here - Export'!HS445,'Paste Data Here - Export'!KQ445-'Paste Data Here - Export'!HS445)))</f>
        <v/>
      </c>
      <c r="AC445" s="100" t="str">
        <f>IF(E445="Yes","",IF(BPT!C445="Record transferred to this team",AA445-C445-(1/6),""))</f>
        <v/>
      </c>
      <c r="AD445" s="100" t="str">
        <f t="shared" si="68"/>
        <v/>
      </c>
      <c r="AE445" s="100" t="str">
        <f t="shared" si="76"/>
        <v/>
      </c>
      <c r="AF445" s="101" t="str">
        <f>IF(AE445="","",IF(Y445="Died same day","Died same day as arrival",IF(AB445="","Did not stay on SU",IF('Paste Data Here - Export'!HR445="ICH","ICU/CCU/HDU",IF(AB445&gt;AE445,100,100*AB445/AE445)))))</f>
        <v/>
      </c>
      <c r="AG445" s="82" t="str">
        <f>IF(E445="Yes","6 Month Transfer",IF(W445="No","Not locked to discharge/transfer",IF(AF445="Did not stay on SU","Not achieved as did not stay on SU",IF('Patient level info'!A445="","",IF(AND(A445=B445,M445="Achieved",P445="Achieved",AF445&gt;=90,AF445&lt;&gt;"Died same day as arrival"),"Achieved",IF(AND(A445&lt;&gt;B445,AF445&gt;=90,M445="Achieved",P445="Achieved"),"Not directly admitted by this team, but achieved criteria at previous team, and achieved 90% of stay on SU whilst at this team",IF(AF445="ICU/CCU/HDU","Admitted to ICU/CCU/HDU",IF(AF445="Died same day as arrival",AF445,IF(AND(AF445&lt;90,M445="Not achieved",P445="Not achieved"),"Not achieved as not direct to SU within 4h, not seen by a consultant within 14h, and less than 90% of stay on SU",IF(AND(AF445&lt;90,M445="Not achieved",P445="Achieved"),"Not achieved as not direct to SU within 4h and less than 90% of stay on SU",IF(AND(AF445&lt;90,M445="Achieved",P445="Not achieved"),"Not achieved as not seen by a consultant within 14h and less than 90% of stay on SU",IF(AND(AF445&gt;=90,M445="Not achieved",P445="Not achieved"),"Not achieved as not direct to SU within 4h and not seen by a consultant within 14h",IF(AND(AF445&gt;=90,M445="Achieved",P445="Not achieved"),"Not achieved as not seen by a consultant within 14h",IF(AF445&lt;90,"Not achieved as less than 90% of stay on SU","Not achieved as not direct to SU within 4h"))))))))))))))</f>
        <v/>
      </c>
    </row>
    <row r="446" spans="1:33" ht="15" customHeight="1" x14ac:dyDescent="0.25">
      <c r="A446" s="89" t="str">
        <f>IF('Paste Data Here - Export'!A446="","",'Paste Data Here - Export'!A446)</f>
        <v/>
      </c>
      <c r="B446" s="90" t="str">
        <f>IF('Paste Data Here - Export'!B446="","",'Paste Data Here - Export'!B446)</f>
        <v/>
      </c>
      <c r="C446" s="91" t="str">
        <f>IF('Paste Data Here - Export'!AR446="Y",'Paste Data Here - Export'!AS446,IF('Paste Data Here - Export'!C446="","",'Paste Data Here - Export'!BA446))</f>
        <v/>
      </c>
      <c r="D446" s="103" t="str">
        <f>IF(B446="","",IF('Paste Data Here - Export'!A446 ='Paste Data Here - Export'!B446, "Yes", "No"))</f>
        <v/>
      </c>
      <c r="E446" s="103" t="str">
        <f>IF(A446="","",IF(AND('Paste Data Here - Export'!P446="",'Paste Data Here - Export'!Q446&lt;&gt;""),"Yes","No"))</f>
        <v/>
      </c>
      <c r="F446" s="104" t="str">
        <f>IF('Paste Data Here - Export'!A446='Paste Data Here - Export'!B446,C446,IF(W446="No","",IF(E446="Yes","6 Month Transfer",'Paste Data Here - Export'!HP446)))</f>
        <v/>
      </c>
      <c r="G446" s="92" t="str">
        <f>IF(B446="","",IF(OR('Paste Data Here - Export'!KB446="Y",'Paste Data Here - Export'!GE446="Y"),"Yes","No"))</f>
        <v/>
      </c>
      <c r="H446" s="93" t="str">
        <f t="shared" si="69"/>
        <v/>
      </c>
      <c r="I446" s="93" t="str">
        <f t="shared" si="70"/>
        <v/>
      </c>
      <c r="J446" s="93" t="str">
        <f t="shared" si="71"/>
        <v/>
      </c>
      <c r="K446" s="125" t="str">
        <f>IF(OR(C446="",'Paste Data Here - Export'!BD446=""),"",1440*('Paste Data Here - Export'!BD446-C446))</f>
        <v/>
      </c>
      <c r="L446" s="93" t="str">
        <f t="shared" si="72"/>
        <v/>
      </c>
      <c r="M446" s="93" t="str">
        <f>IF(AND(L446="Yes",'Paste Data Here - Export'!BC446="SU",'Paste Data Here - Export'!EJ446&lt;&gt;"Y"),"Achieved",IF('Paste Data Here - Export'!EJ446="Y","Not applicable",(IF(AND('Patient level info'!L446="No",'Paste Data Here - Export'!BC446="SU"),"Not achieved",IF('Paste Data Here - Export'!BC446="ICH","Not applicable",IF(OR('Paste Data Here - Export'!BC446="O",'Paste Data Here - Export'!BC446="MAC"),"Not achieved",""))))))</f>
        <v/>
      </c>
      <c r="N446" s="142" t="str">
        <f>IF(B446="","",IF(OR('Paste Data Here - Export'!GN446="PERS",'Paste Data Here - Export'!GN446="TELEM"),'Paste Data Here - Export'!GK446,IF('Paste Data Here - Export'!GO446="","Not seen in person",'Paste Data Here - Export'!GO446)))</f>
        <v/>
      </c>
      <c r="O446" s="125" t="str">
        <f t="shared" si="73"/>
        <v/>
      </c>
      <c r="P446" s="126" t="str">
        <f t="shared" si="74"/>
        <v/>
      </c>
      <c r="Q446" s="95" t="str">
        <f>IF('Paste Data Here - Export'!CR446=TRUE, "Not imaged",IF('Paste Data Here - Export'!AR446="Y","Inpatient stroke",IF('Paste Data Here - Export'!BA446="","",IF('Paste Data Here - Export'!CR446="TRUE","",1440*('Paste Data Here - Export'!CP446-'Paste Data Here - Export'!BA446)))))</f>
        <v/>
      </c>
      <c r="R446" s="95" t="str">
        <f>IF('Paste Data Here - Export'!CR446=TRUE,"Not imaged",IF(OR(C446="",'Paste Data Here - Export'!CP446=""),"",1440*('Paste Data Here - Export'!CP446-C446)))</f>
        <v/>
      </c>
      <c r="S446" s="93" t="str">
        <f>IF(R446&lt;60.5,"Yes",IF('Paste Data Here - Export'!C446="","","No"))</f>
        <v/>
      </c>
      <c r="T446" s="93" t="str">
        <f t="shared" si="66"/>
        <v/>
      </c>
      <c r="U446" s="94" t="str">
        <f>IF(OR(C446="",'Paste Data Here - Export'!DF446=""),"",1440*('Paste Data Here - Export'!DF446-C446))</f>
        <v/>
      </c>
      <c r="V446" s="96" t="str">
        <f t="shared" si="75"/>
        <v/>
      </c>
      <c r="W446" s="97" t="str">
        <f>IF(B446="","",IF('Paste Data Here - Export'!KI446=TRUE,"Yes",IF('Paste Data Here - Export'!L446="","No","Yes")))</f>
        <v/>
      </c>
      <c r="X446" s="98" t="str">
        <f>IF(E446="Yes","6 Month Transfer",IF(AND(W446="Yes",'Paste Data Here - Export'!KM446="D"),"No",IF('Patient level info'!W446="Yes","Yes","")))</f>
        <v/>
      </c>
      <c r="Y446" s="91" t="str">
        <f t="shared" si="67"/>
        <v/>
      </c>
      <c r="Z446" s="99" t="str">
        <f>IF('Paste Data Here - Export'!KQ446="","",IF('Paste Data Here - Export'!KO446="","",'Paste Data Here - Export'!KN446-'Paste Data Here - Export'!KQ446))</f>
        <v/>
      </c>
      <c r="AA446" s="91" t="str">
        <f>IF(AND(W446="Yes",'Paste Data Here - Export'!KM446="D",'Paste Data Here - Export'!KO446="Y"),'Paste Data Here - Export'!KN446+'Patient level info'!AA$3,IF(AND(W446="Yes",'Paste Data Here - Export'!KM446="D",Z446&lt;0),'Paste Data Here - Export'!KQ446,IF(AND(W446="Yes",'Paste Data Here - Export'!KM446="D"),'Paste Data Here - Export'!KN446,IF(X446="Yes",'Paste Data Here - Export'!KS446,""))))</f>
        <v/>
      </c>
      <c r="AB446" s="100" t="str">
        <f>IF(W446="No","",IF('Paste Data Here - Export'!HS446="","",IF('Paste Data Here - Export'!KO446="Y",'Patient level info'!AA446-'Paste Data Here - Export'!HS446,'Paste Data Here - Export'!KQ446-'Paste Data Here - Export'!HS446)))</f>
        <v/>
      </c>
      <c r="AC446" s="100" t="str">
        <f>IF(E446="Yes","",IF(BPT!C446="Record transferred to this team",AA446-C446-(1/6),""))</f>
        <v/>
      </c>
      <c r="AD446" s="100" t="str">
        <f t="shared" si="68"/>
        <v/>
      </c>
      <c r="AE446" s="100" t="str">
        <f t="shared" si="76"/>
        <v/>
      </c>
      <c r="AF446" s="101" t="str">
        <f>IF(AE446="","",IF(Y446="Died same day","Died same day as arrival",IF(AB446="","Did not stay on SU",IF('Paste Data Here - Export'!HR446="ICH","ICU/CCU/HDU",IF(AB446&gt;AE446,100,100*AB446/AE446)))))</f>
        <v/>
      </c>
      <c r="AG446" s="82" t="str">
        <f>IF(E446="Yes","6 Month Transfer",IF(W446="No","Not locked to discharge/transfer",IF(AF446="Did not stay on SU","Not achieved as did not stay on SU",IF('Patient level info'!A446="","",IF(AND(A446=B446,M446="Achieved",P446="Achieved",AF446&gt;=90,AF446&lt;&gt;"Died same day as arrival"),"Achieved",IF(AND(A446&lt;&gt;B446,AF446&gt;=90,M446="Achieved",P446="Achieved"),"Not directly admitted by this team, but achieved criteria at previous team, and achieved 90% of stay on SU whilst at this team",IF(AF446="ICU/CCU/HDU","Admitted to ICU/CCU/HDU",IF(AF446="Died same day as arrival",AF446,IF(AND(AF446&lt;90,M446="Not achieved",P446="Not achieved"),"Not achieved as not direct to SU within 4h, not seen by a consultant within 14h, and less than 90% of stay on SU",IF(AND(AF446&lt;90,M446="Not achieved",P446="Achieved"),"Not achieved as not direct to SU within 4h and less than 90% of stay on SU",IF(AND(AF446&lt;90,M446="Achieved",P446="Not achieved"),"Not achieved as not seen by a consultant within 14h and less than 90% of stay on SU",IF(AND(AF446&gt;=90,M446="Not achieved",P446="Not achieved"),"Not achieved as not direct to SU within 4h and not seen by a consultant within 14h",IF(AND(AF446&gt;=90,M446="Achieved",P446="Not achieved"),"Not achieved as not seen by a consultant within 14h",IF(AF446&lt;90,"Not achieved as less than 90% of stay on SU","Not achieved as not direct to SU within 4h"))))))))))))))</f>
        <v/>
      </c>
    </row>
    <row r="447" spans="1:33" ht="15" customHeight="1" x14ac:dyDescent="0.25">
      <c r="A447" s="89" t="str">
        <f>IF('Paste Data Here - Export'!A447="","",'Paste Data Here - Export'!A447)</f>
        <v/>
      </c>
      <c r="B447" s="90" t="str">
        <f>IF('Paste Data Here - Export'!B447="","",'Paste Data Here - Export'!B447)</f>
        <v/>
      </c>
      <c r="C447" s="91" t="str">
        <f>IF('Paste Data Here - Export'!AR447="Y",'Paste Data Here - Export'!AS447,IF('Paste Data Here - Export'!C447="","",'Paste Data Here - Export'!BA447))</f>
        <v/>
      </c>
      <c r="D447" s="103" t="str">
        <f>IF(B447="","",IF('Paste Data Here - Export'!A447 ='Paste Data Here - Export'!B447, "Yes", "No"))</f>
        <v/>
      </c>
      <c r="E447" s="103" t="str">
        <f>IF(A447="","",IF(AND('Paste Data Here - Export'!P447="",'Paste Data Here - Export'!Q447&lt;&gt;""),"Yes","No"))</f>
        <v/>
      </c>
      <c r="F447" s="104" t="str">
        <f>IF('Paste Data Here - Export'!A447='Paste Data Here - Export'!B447,C447,IF(W447="No","",IF(E447="Yes","6 Month Transfer",'Paste Data Here - Export'!HP447)))</f>
        <v/>
      </c>
      <c r="G447" s="92" t="str">
        <f>IF(B447="","",IF(OR('Paste Data Here - Export'!KB447="Y",'Paste Data Here - Export'!GE447="Y"),"Yes","No"))</f>
        <v/>
      </c>
      <c r="H447" s="93" t="str">
        <f t="shared" si="69"/>
        <v/>
      </c>
      <c r="I447" s="93" t="str">
        <f t="shared" si="70"/>
        <v/>
      </c>
      <c r="J447" s="93" t="str">
        <f t="shared" si="71"/>
        <v/>
      </c>
      <c r="K447" s="125" t="str">
        <f>IF(OR(C447="",'Paste Data Here - Export'!BD447=""),"",1440*('Paste Data Here - Export'!BD447-C447))</f>
        <v/>
      </c>
      <c r="L447" s="93" t="str">
        <f t="shared" si="72"/>
        <v/>
      </c>
      <c r="M447" s="93" t="str">
        <f>IF(AND(L447="Yes",'Paste Data Here - Export'!BC447="SU",'Paste Data Here - Export'!EJ447&lt;&gt;"Y"),"Achieved",IF('Paste Data Here - Export'!EJ447="Y","Not applicable",(IF(AND('Patient level info'!L447="No",'Paste Data Here - Export'!BC447="SU"),"Not achieved",IF('Paste Data Here - Export'!BC447="ICH","Not applicable",IF(OR('Paste Data Here - Export'!BC447="O",'Paste Data Here - Export'!BC447="MAC"),"Not achieved",""))))))</f>
        <v/>
      </c>
      <c r="N447" s="142" t="str">
        <f>IF(B447="","",IF(OR('Paste Data Here - Export'!GN447="PERS",'Paste Data Here - Export'!GN447="TELEM"),'Paste Data Here - Export'!GK447,IF('Paste Data Here - Export'!GO447="","Not seen in person",'Paste Data Here - Export'!GO447)))</f>
        <v/>
      </c>
      <c r="O447" s="125" t="str">
        <f t="shared" si="73"/>
        <v/>
      </c>
      <c r="P447" s="126" t="str">
        <f t="shared" si="74"/>
        <v/>
      </c>
      <c r="Q447" s="95" t="str">
        <f>IF('Paste Data Here - Export'!CR447=TRUE, "Not imaged",IF('Paste Data Here - Export'!AR447="Y","Inpatient stroke",IF('Paste Data Here - Export'!BA447="","",IF('Paste Data Here - Export'!CR447="TRUE","",1440*('Paste Data Here - Export'!CP447-'Paste Data Here - Export'!BA447)))))</f>
        <v/>
      </c>
      <c r="R447" s="95" t="str">
        <f>IF('Paste Data Here - Export'!CR447=TRUE,"Not imaged",IF(OR(C447="",'Paste Data Here - Export'!CP447=""),"",1440*('Paste Data Here - Export'!CP447-C447)))</f>
        <v/>
      </c>
      <c r="S447" s="93" t="str">
        <f>IF(R447&lt;60.5,"Yes",IF('Paste Data Here - Export'!C447="","","No"))</f>
        <v/>
      </c>
      <c r="T447" s="93" t="str">
        <f t="shared" si="66"/>
        <v/>
      </c>
      <c r="U447" s="94" t="str">
        <f>IF(OR(C447="",'Paste Data Here - Export'!DF447=""),"",1440*('Paste Data Here - Export'!DF447-C447))</f>
        <v/>
      </c>
      <c r="V447" s="96" t="str">
        <f t="shared" si="75"/>
        <v/>
      </c>
      <c r="W447" s="97" t="str">
        <f>IF(B447="","",IF('Paste Data Here - Export'!KI447=TRUE,"Yes",IF('Paste Data Here - Export'!L447="","No","Yes")))</f>
        <v/>
      </c>
      <c r="X447" s="98" t="str">
        <f>IF(E447="Yes","6 Month Transfer",IF(AND(W447="Yes",'Paste Data Here - Export'!KM447="D"),"No",IF('Patient level info'!W447="Yes","Yes","")))</f>
        <v/>
      </c>
      <c r="Y447" s="91" t="str">
        <f t="shared" si="67"/>
        <v/>
      </c>
      <c r="Z447" s="99" t="str">
        <f>IF('Paste Data Here - Export'!KQ447="","",IF('Paste Data Here - Export'!KO447="","",'Paste Data Here - Export'!KN447-'Paste Data Here - Export'!KQ447))</f>
        <v/>
      </c>
      <c r="AA447" s="91" t="str">
        <f>IF(AND(W447="Yes",'Paste Data Here - Export'!KM447="D",'Paste Data Here - Export'!KO447="Y"),'Paste Data Here - Export'!KN447+'Patient level info'!AA$3,IF(AND(W447="Yes",'Paste Data Here - Export'!KM447="D",Z447&lt;0),'Paste Data Here - Export'!KQ447,IF(AND(W447="Yes",'Paste Data Here - Export'!KM447="D"),'Paste Data Here - Export'!KN447,IF(X447="Yes",'Paste Data Here - Export'!KS447,""))))</f>
        <v/>
      </c>
      <c r="AB447" s="100" t="str">
        <f>IF(W447="No","",IF('Paste Data Here - Export'!HS447="","",IF('Paste Data Here - Export'!KO447="Y",'Patient level info'!AA447-'Paste Data Here - Export'!HS447,'Paste Data Here - Export'!KQ447-'Paste Data Here - Export'!HS447)))</f>
        <v/>
      </c>
      <c r="AC447" s="100" t="str">
        <f>IF(E447="Yes","",IF(BPT!C447="Record transferred to this team",AA447-C447-(1/6),""))</f>
        <v/>
      </c>
      <c r="AD447" s="100" t="str">
        <f t="shared" si="68"/>
        <v/>
      </c>
      <c r="AE447" s="100" t="str">
        <f t="shared" si="76"/>
        <v/>
      </c>
      <c r="AF447" s="101" t="str">
        <f>IF(AE447="","",IF(Y447="Died same day","Died same day as arrival",IF(AB447="","Did not stay on SU",IF('Paste Data Here - Export'!HR447="ICH","ICU/CCU/HDU",IF(AB447&gt;AE447,100,100*AB447/AE447)))))</f>
        <v/>
      </c>
      <c r="AG447" s="82" t="str">
        <f>IF(E447="Yes","6 Month Transfer",IF(W447="No","Not locked to discharge/transfer",IF(AF447="Did not stay on SU","Not achieved as did not stay on SU",IF('Patient level info'!A447="","",IF(AND(A447=B447,M447="Achieved",P447="Achieved",AF447&gt;=90,AF447&lt;&gt;"Died same day as arrival"),"Achieved",IF(AND(A447&lt;&gt;B447,AF447&gt;=90,M447="Achieved",P447="Achieved"),"Not directly admitted by this team, but achieved criteria at previous team, and achieved 90% of stay on SU whilst at this team",IF(AF447="ICU/CCU/HDU","Admitted to ICU/CCU/HDU",IF(AF447="Died same day as arrival",AF447,IF(AND(AF447&lt;90,M447="Not achieved",P447="Not achieved"),"Not achieved as not direct to SU within 4h, not seen by a consultant within 14h, and less than 90% of stay on SU",IF(AND(AF447&lt;90,M447="Not achieved",P447="Achieved"),"Not achieved as not direct to SU within 4h and less than 90% of stay on SU",IF(AND(AF447&lt;90,M447="Achieved",P447="Not achieved"),"Not achieved as not seen by a consultant within 14h and less than 90% of stay on SU",IF(AND(AF447&gt;=90,M447="Not achieved",P447="Not achieved"),"Not achieved as not direct to SU within 4h and not seen by a consultant within 14h",IF(AND(AF447&gt;=90,M447="Achieved",P447="Not achieved"),"Not achieved as not seen by a consultant within 14h",IF(AF447&lt;90,"Not achieved as less than 90% of stay on SU","Not achieved as not direct to SU within 4h"))))))))))))))</f>
        <v/>
      </c>
    </row>
    <row r="448" spans="1:33" ht="15" customHeight="1" x14ac:dyDescent="0.25">
      <c r="A448" s="89" t="str">
        <f>IF('Paste Data Here - Export'!A448="","",'Paste Data Here - Export'!A448)</f>
        <v/>
      </c>
      <c r="B448" s="90" t="str">
        <f>IF('Paste Data Here - Export'!B448="","",'Paste Data Here - Export'!B448)</f>
        <v/>
      </c>
      <c r="C448" s="91" t="str">
        <f>IF('Paste Data Here - Export'!AR448="Y",'Paste Data Here - Export'!AS448,IF('Paste Data Here - Export'!C448="","",'Paste Data Here - Export'!BA448))</f>
        <v/>
      </c>
      <c r="D448" s="103" t="str">
        <f>IF(B448="","",IF('Paste Data Here - Export'!A448 ='Paste Data Here - Export'!B448, "Yes", "No"))</f>
        <v/>
      </c>
      <c r="E448" s="103" t="str">
        <f>IF(A448="","",IF(AND('Paste Data Here - Export'!P448="",'Paste Data Here - Export'!Q448&lt;&gt;""),"Yes","No"))</f>
        <v/>
      </c>
      <c r="F448" s="104" t="str">
        <f>IF('Paste Data Here - Export'!A448='Paste Data Here - Export'!B448,C448,IF(W448="No","",IF(E448="Yes","6 Month Transfer",'Paste Data Here - Export'!HP448)))</f>
        <v/>
      </c>
      <c r="G448" s="92" t="str">
        <f>IF(B448="","",IF(OR('Paste Data Here - Export'!KB448="Y",'Paste Data Here - Export'!GE448="Y"),"Yes","No"))</f>
        <v/>
      </c>
      <c r="H448" s="93" t="str">
        <f t="shared" si="69"/>
        <v/>
      </c>
      <c r="I448" s="93" t="str">
        <f t="shared" si="70"/>
        <v/>
      </c>
      <c r="J448" s="93" t="str">
        <f t="shared" si="71"/>
        <v/>
      </c>
      <c r="K448" s="125" t="str">
        <f>IF(OR(C448="",'Paste Data Here - Export'!BD448=""),"",1440*('Paste Data Here - Export'!BD448-C448))</f>
        <v/>
      </c>
      <c r="L448" s="93" t="str">
        <f t="shared" si="72"/>
        <v/>
      </c>
      <c r="M448" s="93" t="str">
        <f>IF(AND(L448="Yes",'Paste Data Here - Export'!BC448="SU",'Paste Data Here - Export'!EJ448&lt;&gt;"Y"),"Achieved",IF('Paste Data Here - Export'!EJ448="Y","Not applicable",(IF(AND('Patient level info'!L448="No",'Paste Data Here - Export'!BC448="SU"),"Not achieved",IF('Paste Data Here - Export'!BC448="ICH","Not applicable",IF(OR('Paste Data Here - Export'!BC448="O",'Paste Data Here - Export'!BC448="MAC"),"Not achieved",""))))))</f>
        <v/>
      </c>
      <c r="N448" s="142" t="str">
        <f>IF(B448="","",IF(OR('Paste Data Here - Export'!GN448="PERS",'Paste Data Here - Export'!GN448="TELEM"),'Paste Data Here - Export'!GK448,IF('Paste Data Here - Export'!GO448="","Not seen in person",'Paste Data Here - Export'!GO448)))</f>
        <v/>
      </c>
      <c r="O448" s="125" t="str">
        <f t="shared" si="73"/>
        <v/>
      </c>
      <c r="P448" s="126" t="str">
        <f t="shared" si="74"/>
        <v/>
      </c>
      <c r="Q448" s="95" t="str">
        <f>IF('Paste Data Here - Export'!CR448=TRUE, "Not imaged",IF('Paste Data Here - Export'!AR448="Y","Inpatient stroke",IF('Paste Data Here - Export'!BA448="","",IF('Paste Data Here - Export'!CR448="TRUE","",1440*('Paste Data Here - Export'!CP448-'Paste Data Here - Export'!BA448)))))</f>
        <v/>
      </c>
      <c r="R448" s="95" t="str">
        <f>IF('Paste Data Here - Export'!CR448=TRUE,"Not imaged",IF(OR(C448="",'Paste Data Here - Export'!CP448=""),"",1440*('Paste Data Here - Export'!CP448-C448)))</f>
        <v/>
      </c>
      <c r="S448" s="93" t="str">
        <f>IF(R448&lt;60.5,"Yes",IF('Paste Data Here - Export'!C448="","","No"))</f>
        <v/>
      </c>
      <c r="T448" s="93" t="str">
        <f t="shared" si="66"/>
        <v/>
      </c>
      <c r="U448" s="94" t="str">
        <f>IF(OR(C448="",'Paste Data Here - Export'!DF448=""),"",1440*('Paste Data Here - Export'!DF448-C448))</f>
        <v/>
      </c>
      <c r="V448" s="96" t="str">
        <f t="shared" si="75"/>
        <v/>
      </c>
      <c r="W448" s="97" t="str">
        <f>IF(B448="","",IF('Paste Data Here - Export'!KI448=TRUE,"Yes",IF('Paste Data Here - Export'!L448="","No","Yes")))</f>
        <v/>
      </c>
      <c r="X448" s="98" t="str">
        <f>IF(E448="Yes","6 Month Transfer",IF(AND(W448="Yes",'Paste Data Here - Export'!KM448="D"),"No",IF('Patient level info'!W448="Yes","Yes","")))</f>
        <v/>
      </c>
      <c r="Y448" s="91" t="str">
        <f t="shared" si="67"/>
        <v/>
      </c>
      <c r="Z448" s="99" t="str">
        <f>IF('Paste Data Here - Export'!KQ448="","",IF('Paste Data Here - Export'!KO448="","",'Paste Data Here - Export'!KN448-'Paste Data Here - Export'!KQ448))</f>
        <v/>
      </c>
      <c r="AA448" s="91" t="str">
        <f>IF(AND(W448="Yes",'Paste Data Here - Export'!KM448="D",'Paste Data Here - Export'!KO448="Y"),'Paste Data Here - Export'!KN448+'Patient level info'!AA$3,IF(AND(W448="Yes",'Paste Data Here - Export'!KM448="D",Z448&lt;0),'Paste Data Here - Export'!KQ448,IF(AND(W448="Yes",'Paste Data Here - Export'!KM448="D"),'Paste Data Here - Export'!KN448,IF(X448="Yes",'Paste Data Here - Export'!KS448,""))))</f>
        <v/>
      </c>
      <c r="AB448" s="100" t="str">
        <f>IF(W448="No","",IF('Paste Data Here - Export'!HS448="","",IF('Paste Data Here - Export'!KO448="Y",'Patient level info'!AA448-'Paste Data Here - Export'!HS448,'Paste Data Here - Export'!KQ448-'Paste Data Here - Export'!HS448)))</f>
        <v/>
      </c>
      <c r="AC448" s="100" t="str">
        <f>IF(E448="Yes","",IF(BPT!C448="Record transferred to this team",AA448-C448-(1/6),""))</f>
        <v/>
      </c>
      <c r="AD448" s="100" t="str">
        <f t="shared" si="68"/>
        <v/>
      </c>
      <c r="AE448" s="100" t="str">
        <f t="shared" si="76"/>
        <v/>
      </c>
      <c r="AF448" s="101" t="str">
        <f>IF(AE448="","",IF(Y448="Died same day","Died same day as arrival",IF(AB448="","Did not stay on SU",IF('Paste Data Here - Export'!HR448="ICH","ICU/CCU/HDU",IF(AB448&gt;AE448,100,100*AB448/AE448)))))</f>
        <v/>
      </c>
      <c r="AG448" s="82" t="str">
        <f>IF(E448="Yes","6 Month Transfer",IF(W448="No","Not locked to discharge/transfer",IF(AF448="Did not stay on SU","Not achieved as did not stay on SU",IF('Patient level info'!A448="","",IF(AND(A448=B448,M448="Achieved",P448="Achieved",AF448&gt;=90,AF448&lt;&gt;"Died same day as arrival"),"Achieved",IF(AND(A448&lt;&gt;B448,AF448&gt;=90,M448="Achieved",P448="Achieved"),"Not directly admitted by this team, but achieved criteria at previous team, and achieved 90% of stay on SU whilst at this team",IF(AF448="ICU/CCU/HDU","Admitted to ICU/CCU/HDU",IF(AF448="Died same day as arrival",AF448,IF(AND(AF448&lt;90,M448="Not achieved",P448="Not achieved"),"Not achieved as not direct to SU within 4h, not seen by a consultant within 14h, and less than 90% of stay on SU",IF(AND(AF448&lt;90,M448="Not achieved",P448="Achieved"),"Not achieved as not direct to SU within 4h and less than 90% of stay on SU",IF(AND(AF448&lt;90,M448="Achieved",P448="Not achieved"),"Not achieved as not seen by a consultant within 14h and less than 90% of stay on SU",IF(AND(AF448&gt;=90,M448="Not achieved",P448="Not achieved"),"Not achieved as not direct to SU within 4h and not seen by a consultant within 14h",IF(AND(AF448&gt;=90,M448="Achieved",P448="Not achieved"),"Not achieved as not seen by a consultant within 14h",IF(AF448&lt;90,"Not achieved as less than 90% of stay on SU","Not achieved as not direct to SU within 4h"))))))))))))))</f>
        <v/>
      </c>
    </row>
    <row r="449" spans="1:33" ht="15" customHeight="1" x14ac:dyDescent="0.25">
      <c r="A449" s="89" t="str">
        <f>IF('Paste Data Here - Export'!A449="","",'Paste Data Here - Export'!A449)</f>
        <v/>
      </c>
      <c r="B449" s="90" t="str">
        <f>IF('Paste Data Here - Export'!B449="","",'Paste Data Here - Export'!B449)</f>
        <v/>
      </c>
      <c r="C449" s="91" t="str">
        <f>IF('Paste Data Here - Export'!AR449="Y",'Paste Data Here - Export'!AS449,IF('Paste Data Here - Export'!C449="","",'Paste Data Here - Export'!BA449))</f>
        <v/>
      </c>
      <c r="D449" s="103" t="str">
        <f>IF(B449="","",IF('Paste Data Here - Export'!A449 ='Paste Data Here - Export'!B449, "Yes", "No"))</f>
        <v/>
      </c>
      <c r="E449" s="103" t="str">
        <f>IF(A449="","",IF(AND('Paste Data Here - Export'!P449="",'Paste Data Here - Export'!Q449&lt;&gt;""),"Yes","No"))</f>
        <v/>
      </c>
      <c r="F449" s="104" t="str">
        <f>IF('Paste Data Here - Export'!A449='Paste Data Here - Export'!B449,C449,IF(W449="No","",IF(E449="Yes","6 Month Transfer",'Paste Data Here - Export'!HP449)))</f>
        <v/>
      </c>
      <c r="G449" s="92" t="str">
        <f>IF(B449="","",IF(OR('Paste Data Here - Export'!KB449="Y",'Paste Data Here - Export'!GE449="Y"),"Yes","No"))</f>
        <v/>
      </c>
      <c r="H449" s="93" t="str">
        <f t="shared" si="69"/>
        <v/>
      </c>
      <c r="I449" s="93" t="str">
        <f t="shared" si="70"/>
        <v/>
      </c>
      <c r="J449" s="93" t="str">
        <f t="shared" si="71"/>
        <v/>
      </c>
      <c r="K449" s="125" t="str">
        <f>IF(OR(C449="",'Paste Data Here - Export'!BD449=""),"",1440*('Paste Data Here - Export'!BD449-C449))</f>
        <v/>
      </c>
      <c r="L449" s="93" t="str">
        <f t="shared" si="72"/>
        <v/>
      </c>
      <c r="M449" s="93" t="str">
        <f>IF(AND(L449="Yes",'Paste Data Here - Export'!BC449="SU",'Paste Data Here - Export'!EJ449&lt;&gt;"Y"),"Achieved",IF('Paste Data Here - Export'!EJ449="Y","Not applicable",(IF(AND('Patient level info'!L449="No",'Paste Data Here - Export'!BC449="SU"),"Not achieved",IF('Paste Data Here - Export'!BC449="ICH","Not applicable",IF(OR('Paste Data Here - Export'!BC449="O",'Paste Data Here - Export'!BC449="MAC"),"Not achieved",""))))))</f>
        <v/>
      </c>
      <c r="N449" s="142" t="str">
        <f>IF(B449="","",IF(OR('Paste Data Here - Export'!GN449="PERS",'Paste Data Here - Export'!GN449="TELEM"),'Paste Data Here - Export'!GK449,IF('Paste Data Here - Export'!GO449="","Not seen in person",'Paste Data Here - Export'!GO449)))</f>
        <v/>
      </c>
      <c r="O449" s="125" t="str">
        <f t="shared" si="73"/>
        <v/>
      </c>
      <c r="P449" s="126" t="str">
        <f t="shared" si="74"/>
        <v/>
      </c>
      <c r="Q449" s="95" t="str">
        <f>IF('Paste Data Here - Export'!CR449=TRUE, "Not imaged",IF('Paste Data Here - Export'!AR449="Y","Inpatient stroke",IF('Paste Data Here - Export'!BA449="","",IF('Paste Data Here - Export'!CR449="TRUE","",1440*('Paste Data Here - Export'!CP449-'Paste Data Here - Export'!BA449)))))</f>
        <v/>
      </c>
      <c r="R449" s="95" t="str">
        <f>IF('Paste Data Here - Export'!CR449=TRUE,"Not imaged",IF(OR(C449="",'Paste Data Here - Export'!CP449=""),"",1440*('Paste Data Here - Export'!CP449-C449)))</f>
        <v/>
      </c>
      <c r="S449" s="93" t="str">
        <f>IF(R449&lt;60.5,"Yes",IF('Paste Data Here - Export'!C449="","","No"))</f>
        <v/>
      </c>
      <c r="T449" s="93" t="str">
        <f t="shared" si="66"/>
        <v/>
      </c>
      <c r="U449" s="94" t="str">
        <f>IF(OR(C449="",'Paste Data Here - Export'!DF449=""),"",1440*('Paste Data Here - Export'!DF449-C449))</f>
        <v/>
      </c>
      <c r="V449" s="96" t="str">
        <f t="shared" si="75"/>
        <v/>
      </c>
      <c r="W449" s="97" t="str">
        <f>IF(B449="","",IF('Paste Data Here - Export'!KI449=TRUE,"Yes",IF('Paste Data Here - Export'!L449="","No","Yes")))</f>
        <v/>
      </c>
      <c r="X449" s="98" t="str">
        <f>IF(E449="Yes","6 Month Transfer",IF(AND(W449="Yes",'Paste Data Here - Export'!KM449="D"),"No",IF('Patient level info'!W449="Yes","Yes","")))</f>
        <v/>
      </c>
      <c r="Y449" s="91" t="str">
        <f t="shared" si="67"/>
        <v/>
      </c>
      <c r="Z449" s="99" t="str">
        <f>IF('Paste Data Here - Export'!KQ449="","",IF('Paste Data Here - Export'!KO449="","",'Paste Data Here - Export'!KN449-'Paste Data Here - Export'!KQ449))</f>
        <v/>
      </c>
      <c r="AA449" s="91" t="str">
        <f>IF(AND(W449="Yes",'Paste Data Here - Export'!KM449="D",'Paste Data Here - Export'!KO449="Y"),'Paste Data Here - Export'!KN449+'Patient level info'!AA$3,IF(AND(W449="Yes",'Paste Data Here - Export'!KM449="D",Z449&lt;0),'Paste Data Here - Export'!KQ449,IF(AND(W449="Yes",'Paste Data Here - Export'!KM449="D"),'Paste Data Here - Export'!KN449,IF(X449="Yes",'Paste Data Here - Export'!KS449,""))))</f>
        <v/>
      </c>
      <c r="AB449" s="100" t="str">
        <f>IF(W449="No","",IF('Paste Data Here - Export'!HS449="","",IF('Paste Data Here - Export'!KO449="Y",'Patient level info'!AA449-'Paste Data Here - Export'!HS449,'Paste Data Here - Export'!KQ449-'Paste Data Here - Export'!HS449)))</f>
        <v/>
      </c>
      <c r="AC449" s="100" t="str">
        <f>IF(E449="Yes","",IF(BPT!C449="Record transferred to this team",AA449-C449-(1/6),""))</f>
        <v/>
      </c>
      <c r="AD449" s="100" t="str">
        <f t="shared" si="68"/>
        <v/>
      </c>
      <c r="AE449" s="100" t="str">
        <f t="shared" si="76"/>
        <v/>
      </c>
      <c r="AF449" s="101" t="str">
        <f>IF(AE449="","",IF(Y449="Died same day","Died same day as arrival",IF(AB449="","Did not stay on SU",IF('Paste Data Here - Export'!HR449="ICH","ICU/CCU/HDU",IF(AB449&gt;AE449,100,100*AB449/AE449)))))</f>
        <v/>
      </c>
      <c r="AG449" s="82" t="str">
        <f>IF(E449="Yes","6 Month Transfer",IF(W449="No","Not locked to discharge/transfer",IF(AF449="Did not stay on SU","Not achieved as did not stay on SU",IF('Patient level info'!A449="","",IF(AND(A449=B449,M449="Achieved",P449="Achieved",AF449&gt;=90,AF449&lt;&gt;"Died same day as arrival"),"Achieved",IF(AND(A449&lt;&gt;B449,AF449&gt;=90,M449="Achieved",P449="Achieved"),"Not directly admitted by this team, but achieved criteria at previous team, and achieved 90% of stay on SU whilst at this team",IF(AF449="ICU/CCU/HDU","Admitted to ICU/CCU/HDU",IF(AF449="Died same day as arrival",AF449,IF(AND(AF449&lt;90,M449="Not achieved",P449="Not achieved"),"Not achieved as not direct to SU within 4h, not seen by a consultant within 14h, and less than 90% of stay on SU",IF(AND(AF449&lt;90,M449="Not achieved",P449="Achieved"),"Not achieved as not direct to SU within 4h and less than 90% of stay on SU",IF(AND(AF449&lt;90,M449="Achieved",P449="Not achieved"),"Not achieved as not seen by a consultant within 14h and less than 90% of stay on SU",IF(AND(AF449&gt;=90,M449="Not achieved",P449="Not achieved"),"Not achieved as not direct to SU within 4h and not seen by a consultant within 14h",IF(AND(AF449&gt;=90,M449="Achieved",P449="Not achieved"),"Not achieved as not seen by a consultant within 14h",IF(AF449&lt;90,"Not achieved as less than 90% of stay on SU","Not achieved as not direct to SU within 4h"))))))))))))))</f>
        <v/>
      </c>
    </row>
    <row r="450" spans="1:33" ht="15" customHeight="1" x14ac:dyDescent="0.25">
      <c r="A450" s="89" t="str">
        <f>IF('Paste Data Here - Export'!A450="","",'Paste Data Here - Export'!A450)</f>
        <v/>
      </c>
      <c r="B450" s="90" t="str">
        <f>IF('Paste Data Here - Export'!B450="","",'Paste Data Here - Export'!B450)</f>
        <v/>
      </c>
      <c r="C450" s="91" t="str">
        <f>IF('Paste Data Here - Export'!AR450="Y",'Paste Data Here - Export'!AS450,IF('Paste Data Here - Export'!C450="","",'Paste Data Here - Export'!BA450))</f>
        <v/>
      </c>
      <c r="D450" s="103" t="str">
        <f>IF(B450="","",IF('Paste Data Here - Export'!A450 ='Paste Data Here - Export'!B450, "Yes", "No"))</f>
        <v/>
      </c>
      <c r="E450" s="103" t="str">
        <f>IF(A450="","",IF(AND('Paste Data Here - Export'!P450="",'Paste Data Here - Export'!Q450&lt;&gt;""),"Yes","No"))</f>
        <v/>
      </c>
      <c r="F450" s="104" t="str">
        <f>IF('Paste Data Here - Export'!A450='Paste Data Here - Export'!B450,C450,IF(W450="No","",IF(E450="Yes","6 Month Transfer",'Paste Data Here - Export'!HP450)))</f>
        <v/>
      </c>
      <c r="G450" s="92" t="str">
        <f>IF(B450="","",IF(OR('Paste Data Here - Export'!KB450="Y",'Paste Data Here - Export'!GE450="Y"),"Yes","No"))</f>
        <v/>
      </c>
      <c r="H450" s="93" t="str">
        <f t="shared" si="69"/>
        <v/>
      </c>
      <c r="I450" s="93" t="str">
        <f t="shared" si="70"/>
        <v/>
      </c>
      <c r="J450" s="93" t="str">
        <f t="shared" si="71"/>
        <v/>
      </c>
      <c r="K450" s="125" t="str">
        <f>IF(OR(C450="",'Paste Data Here - Export'!BD450=""),"",1440*('Paste Data Here - Export'!BD450-C450))</f>
        <v/>
      </c>
      <c r="L450" s="93" t="str">
        <f t="shared" si="72"/>
        <v/>
      </c>
      <c r="M450" s="93" t="str">
        <f>IF(AND(L450="Yes",'Paste Data Here - Export'!BC450="SU",'Paste Data Here - Export'!EJ450&lt;&gt;"Y"),"Achieved",IF('Paste Data Here - Export'!EJ450="Y","Not applicable",(IF(AND('Patient level info'!L450="No",'Paste Data Here - Export'!BC450="SU"),"Not achieved",IF('Paste Data Here - Export'!BC450="ICH","Not applicable",IF(OR('Paste Data Here - Export'!BC450="O",'Paste Data Here - Export'!BC450="MAC"),"Not achieved",""))))))</f>
        <v/>
      </c>
      <c r="N450" s="142" t="str">
        <f>IF(B450="","",IF(OR('Paste Data Here - Export'!GN450="PERS",'Paste Data Here - Export'!GN450="TELEM"),'Paste Data Here - Export'!GK450,IF('Paste Data Here - Export'!GO450="","Not seen in person",'Paste Data Here - Export'!GO450)))</f>
        <v/>
      </c>
      <c r="O450" s="125" t="str">
        <f t="shared" si="73"/>
        <v/>
      </c>
      <c r="P450" s="126" t="str">
        <f t="shared" si="74"/>
        <v/>
      </c>
      <c r="Q450" s="95" t="str">
        <f>IF('Paste Data Here - Export'!CR450=TRUE, "Not imaged",IF('Paste Data Here - Export'!AR450="Y","Inpatient stroke",IF('Paste Data Here - Export'!BA450="","",IF('Paste Data Here - Export'!CR450="TRUE","",1440*('Paste Data Here - Export'!CP450-'Paste Data Here - Export'!BA450)))))</f>
        <v/>
      </c>
      <c r="R450" s="95" t="str">
        <f>IF('Paste Data Here - Export'!CR450=TRUE,"Not imaged",IF(OR(C450="",'Paste Data Here - Export'!CP450=""),"",1440*('Paste Data Here - Export'!CP450-C450)))</f>
        <v/>
      </c>
      <c r="S450" s="93" t="str">
        <f>IF(R450&lt;60.5,"Yes",IF('Paste Data Here - Export'!C450="","","No"))</f>
        <v/>
      </c>
      <c r="T450" s="93" t="str">
        <f t="shared" si="66"/>
        <v/>
      </c>
      <c r="U450" s="94" t="str">
        <f>IF(OR(C450="",'Paste Data Here - Export'!DF450=""),"",1440*('Paste Data Here - Export'!DF450-C450))</f>
        <v/>
      </c>
      <c r="V450" s="96" t="str">
        <f t="shared" si="75"/>
        <v/>
      </c>
      <c r="W450" s="97" t="str">
        <f>IF(B450="","",IF('Paste Data Here - Export'!KI450=TRUE,"Yes",IF('Paste Data Here - Export'!L450="","No","Yes")))</f>
        <v/>
      </c>
      <c r="X450" s="98" t="str">
        <f>IF(E450="Yes","6 Month Transfer",IF(AND(W450="Yes",'Paste Data Here - Export'!KM450="D"),"No",IF('Patient level info'!W450="Yes","Yes","")))</f>
        <v/>
      </c>
      <c r="Y450" s="91" t="str">
        <f t="shared" si="67"/>
        <v/>
      </c>
      <c r="Z450" s="99" t="str">
        <f>IF('Paste Data Here - Export'!KQ450="","",IF('Paste Data Here - Export'!KO450="","",'Paste Data Here - Export'!KN450-'Paste Data Here - Export'!KQ450))</f>
        <v/>
      </c>
      <c r="AA450" s="91" t="str">
        <f>IF(AND(W450="Yes",'Paste Data Here - Export'!KM450="D",'Paste Data Here - Export'!KO450="Y"),'Paste Data Here - Export'!KN450+'Patient level info'!AA$3,IF(AND(W450="Yes",'Paste Data Here - Export'!KM450="D",Z450&lt;0),'Paste Data Here - Export'!KQ450,IF(AND(W450="Yes",'Paste Data Here - Export'!KM450="D"),'Paste Data Here - Export'!KN450,IF(X450="Yes",'Paste Data Here - Export'!KS450,""))))</f>
        <v/>
      </c>
      <c r="AB450" s="100" t="str">
        <f>IF(W450="No","",IF('Paste Data Here - Export'!HS450="","",IF('Paste Data Here - Export'!KO450="Y",'Patient level info'!AA450-'Paste Data Here - Export'!HS450,'Paste Data Here - Export'!KQ450-'Paste Data Here - Export'!HS450)))</f>
        <v/>
      </c>
      <c r="AC450" s="100" t="str">
        <f>IF(E450="Yes","",IF(BPT!C450="Record transferred to this team",AA450-C450-(1/6),""))</f>
        <v/>
      </c>
      <c r="AD450" s="100" t="str">
        <f t="shared" si="68"/>
        <v/>
      </c>
      <c r="AE450" s="100" t="str">
        <f t="shared" si="76"/>
        <v/>
      </c>
      <c r="AF450" s="101" t="str">
        <f>IF(AE450="","",IF(Y450="Died same day","Died same day as arrival",IF(AB450="","Did not stay on SU",IF('Paste Data Here - Export'!HR450="ICH","ICU/CCU/HDU",IF(AB450&gt;AE450,100,100*AB450/AE450)))))</f>
        <v/>
      </c>
      <c r="AG450" s="82" t="str">
        <f>IF(E450="Yes","6 Month Transfer",IF(W450="No","Not locked to discharge/transfer",IF(AF450="Did not stay on SU","Not achieved as did not stay on SU",IF('Patient level info'!A450="","",IF(AND(A450=B450,M450="Achieved",P450="Achieved",AF450&gt;=90,AF450&lt;&gt;"Died same day as arrival"),"Achieved",IF(AND(A450&lt;&gt;B450,AF450&gt;=90,M450="Achieved",P450="Achieved"),"Not directly admitted by this team, but achieved criteria at previous team, and achieved 90% of stay on SU whilst at this team",IF(AF450="ICU/CCU/HDU","Admitted to ICU/CCU/HDU",IF(AF450="Died same day as arrival",AF450,IF(AND(AF450&lt;90,M450="Not achieved",P450="Not achieved"),"Not achieved as not direct to SU within 4h, not seen by a consultant within 14h, and less than 90% of stay on SU",IF(AND(AF450&lt;90,M450="Not achieved",P450="Achieved"),"Not achieved as not direct to SU within 4h and less than 90% of stay on SU",IF(AND(AF450&lt;90,M450="Achieved",P450="Not achieved"),"Not achieved as not seen by a consultant within 14h and less than 90% of stay on SU",IF(AND(AF450&gt;=90,M450="Not achieved",P450="Not achieved"),"Not achieved as not direct to SU within 4h and not seen by a consultant within 14h",IF(AND(AF450&gt;=90,M450="Achieved",P450="Not achieved"),"Not achieved as not seen by a consultant within 14h",IF(AF450&lt;90,"Not achieved as less than 90% of stay on SU","Not achieved as not direct to SU within 4h"))))))))))))))</f>
        <v/>
      </c>
    </row>
    <row r="451" spans="1:33" ht="15" customHeight="1" x14ac:dyDescent="0.25">
      <c r="A451" s="89" t="str">
        <f>IF('Paste Data Here - Export'!A451="","",'Paste Data Here - Export'!A451)</f>
        <v/>
      </c>
      <c r="B451" s="90" t="str">
        <f>IF('Paste Data Here - Export'!B451="","",'Paste Data Here - Export'!B451)</f>
        <v/>
      </c>
      <c r="C451" s="91" t="str">
        <f>IF('Paste Data Here - Export'!AR451="Y",'Paste Data Here - Export'!AS451,IF('Paste Data Here - Export'!C451="","",'Paste Data Here - Export'!BA451))</f>
        <v/>
      </c>
      <c r="D451" s="103" t="str">
        <f>IF(B451="","",IF('Paste Data Here - Export'!A451 ='Paste Data Here - Export'!B451, "Yes", "No"))</f>
        <v/>
      </c>
      <c r="E451" s="103" t="str">
        <f>IF(A451="","",IF(AND('Paste Data Here - Export'!P451="",'Paste Data Here - Export'!Q451&lt;&gt;""),"Yes","No"))</f>
        <v/>
      </c>
      <c r="F451" s="104" t="str">
        <f>IF('Paste Data Here - Export'!A451='Paste Data Here - Export'!B451,C451,IF(W451="No","",IF(E451="Yes","6 Month Transfer",'Paste Data Here - Export'!HP451)))</f>
        <v/>
      </c>
      <c r="G451" s="92" t="str">
        <f>IF(B451="","",IF(OR('Paste Data Here - Export'!KB451="Y",'Paste Data Here - Export'!GE451="Y"),"Yes","No"))</f>
        <v/>
      </c>
      <c r="H451" s="93" t="str">
        <f t="shared" si="69"/>
        <v/>
      </c>
      <c r="I451" s="93" t="str">
        <f t="shared" si="70"/>
        <v/>
      </c>
      <c r="J451" s="93" t="str">
        <f t="shared" si="71"/>
        <v/>
      </c>
      <c r="K451" s="125" t="str">
        <f>IF(OR(C451="",'Paste Data Here - Export'!BD451=""),"",1440*('Paste Data Here - Export'!BD451-C451))</f>
        <v/>
      </c>
      <c r="L451" s="93" t="str">
        <f t="shared" si="72"/>
        <v/>
      </c>
      <c r="M451" s="93" t="str">
        <f>IF(AND(L451="Yes",'Paste Data Here - Export'!BC451="SU",'Paste Data Here - Export'!EJ451&lt;&gt;"Y"),"Achieved",IF('Paste Data Here - Export'!EJ451="Y","Not applicable",(IF(AND('Patient level info'!L451="No",'Paste Data Here - Export'!BC451="SU"),"Not achieved",IF('Paste Data Here - Export'!BC451="ICH","Not applicable",IF(OR('Paste Data Here - Export'!BC451="O",'Paste Data Here - Export'!BC451="MAC"),"Not achieved",""))))))</f>
        <v/>
      </c>
      <c r="N451" s="142" t="str">
        <f>IF(B451="","",IF(OR('Paste Data Here - Export'!GN451="PERS",'Paste Data Here - Export'!GN451="TELEM"),'Paste Data Here - Export'!GK451,IF('Paste Data Here - Export'!GO451="","Not seen in person",'Paste Data Here - Export'!GO451)))</f>
        <v/>
      </c>
      <c r="O451" s="125" t="str">
        <f t="shared" si="73"/>
        <v/>
      </c>
      <c r="P451" s="126" t="str">
        <f t="shared" si="74"/>
        <v/>
      </c>
      <c r="Q451" s="95" t="str">
        <f>IF('Paste Data Here - Export'!CR451=TRUE, "Not imaged",IF('Paste Data Here - Export'!AR451="Y","Inpatient stroke",IF('Paste Data Here - Export'!BA451="","",IF('Paste Data Here - Export'!CR451="TRUE","",1440*('Paste Data Here - Export'!CP451-'Paste Data Here - Export'!BA451)))))</f>
        <v/>
      </c>
      <c r="R451" s="95" t="str">
        <f>IF('Paste Data Here - Export'!CR451=TRUE,"Not imaged",IF(OR(C451="",'Paste Data Here - Export'!CP451=""),"",1440*('Paste Data Here - Export'!CP451-C451)))</f>
        <v/>
      </c>
      <c r="S451" s="93" t="str">
        <f>IF(R451&lt;60.5,"Yes",IF('Paste Data Here - Export'!C451="","","No"))</f>
        <v/>
      </c>
      <c r="T451" s="93" t="str">
        <f t="shared" si="66"/>
        <v/>
      </c>
      <c r="U451" s="94" t="str">
        <f>IF(OR(C451="",'Paste Data Here - Export'!DF451=""),"",1440*('Paste Data Here - Export'!DF451-C451))</f>
        <v/>
      </c>
      <c r="V451" s="96" t="str">
        <f t="shared" si="75"/>
        <v/>
      </c>
      <c r="W451" s="97" t="str">
        <f>IF(B451="","",IF('Paste Data Here - Export'!KI451=TRUE,"Yes",IF('Paste Data Here - Export'!L451="","No","Yes")))</f>
        <v/>
      </c>
      <c r="X451" s="98" t="str">
        <f>IF(E451="Yes","6 Month Transfer",IF(AND(W451="Yes",'Paste Data Here - Export'!KM451="D"),"No",IF('Patient level info'!W451="Yes","Yes","")))</f>
        <v/>
      </c>
      <c r="Y451" s="91" t="str">
        <f t="shared" si="67"/>
        <v/>
      </c>
      <c r="Z451" s="99" t="str">
        <f>IF('Paste Data Here - Export'!KQ451="","",IF('Paste Data Here - Export'!KO451="","",'Paste Data Here - Export'!KN451-'Paste Data Here - Export'!KQ451))</f>
        <v/>
      </c>
      <c r="AA451" s="91" t="str">
        <f>IF(AND(W451="Yes",'Paste Data Here - Export'!KM451="D",'Paste Data Here - Export'!KO451="Y"),'Paste Data Here - Export'!KN451+'Patient level info'!AA$3,IF(AND(W451="Yes",'Paste Data Here - Export'!KM451="D",Z451&lt;0),'Paste Data Here - Export'!KQ451,IF(AND(W451="Yes",'Paste Data Here - Export'!KM451="D"),'Paste Data Here - Export'!KN451,IF(X451="Yes",'Paste Data Here - Export'!KS451,""))))</f>
        <v/>
      </c>
      <c r="AB451" s="100" t="str">
        <f>IF(W451="No","",IF('Paste Data Here - Export'!HS451="","",IF('Paste Data Here - Export'!KO451="Y",'Patient level info'!AA451-'Paste Data Here - Export'!HS451,'Paste Data Here - Export'!KQ451-'Paste Data Here - Export'!HS451)))</f>
        <v/>
      </c>
      <c r="AC451" s="100" t="str">
        <f>IF(E451="Yes","",IF(BPT!C451="Record transferred to this team",AA451-C451-(1/6),""))</f>
        <v/>
      </c>
      <c r="AD451" s="100" t="str">
        <f t="shared" si="68"/>
        <v/>
      </c>
      <c r="AE451" s="100" t="str">
        <f t="shared" si="76"/>
        <v/>
      </c>
      <c r="AF451" s="101" t="str">
        <f>IF(AE451="","",IF(Y451="Died same day","Died same day as arrival",IF(AB451="","Did not stay on SU",IF('Paste Data Here - Export'!HR451="ICH","ICU/CCU/HDU",IF(AB451&gt;AE451,100,100*AB451/AE451)))))</f>
        <v/>
      </c>
      <c r="AG451" s="82" t="str">
        <f>IF(E451="Yes","6 Month Transfer",IF(W451="No","Not locked to discharge/transfer",IF(AF451="Did not stay on SU","Not achieved as did not stay on SU",IF('Patient level info'!A451="","",IF(AND(A451=B451,M451="Achieved",P451="Achieved",AF451&gt;=90,AF451&lt;&gt;"Died same day as arrival"),"Achieved",IF(AND(A451&lt;&gt;B451,AF451&gt;=90,M451="Achieved",P451="Achieved"),"Not directly admitted by this team, but achieved criteria at previous team, and achieved 90% of stay on SU whilst at this team",IF(AF451="ICU/CCU/HDU","Admitted to ICU/CCU/HDU",IF(AF451="Died same day as arrival",AF451,IF(AND(AF451&lt;90,M451="Not achieved",P451="Not achieved"),"Not achieved as not direct to SU within 4h, not seen by a consultant within 14h, and less than 90% of stay on SU",IF(AND(AF451&lt;90,M451="Not achieved",P451="Achieved"),"Not achieved as not direct to SU within 4h and less than 90% of stay on SU",IF(AND(AF451&lt;90,M451="Achieved",P451="Not achieved"),"Not achieved as not seen by a consultant within 14h and less than 90% of stay on SU",IF(AND(AF451&gt;=90,M451="Not achieved",P451="Not achieved"),"Not achieved as not direct to SU within 4h and not seen by a consultant within 14h",IF(AND(AF451&gt;=90,M451="Achieved",P451="Not achieved"),"Not achieved as not seen by a consultant within 14h",IF(AF451&lt;90,"Not achieved as less than 90% of stay on SU","Not achieved as not direct to SU within 4h"))))))))))))))</f>
        <v/>
      </c>
    </row>
    <row r="452" spans="1:33" ht="15" customHeight="1" x14ac:dyDescent="0.25">
      <c r="A452" s="89" t="str">
        <f>IF('Paste Data Here - Export'!A452="","",'Paste Data Here - Export'!A452)</f>
        <v/>
      </c>
      <c r="B452" s="90" t="str">
        <f>IF('Paste Data Here - Export'!B452="","",'Paste Data Here - Export'!B452)</f>
        <v/>
      </c>
      <c r="C452" s="91" t="str">
        <f>IF('Paste Data Here - Export'!AR452="Y",'Paste Data Here - Export'!AS452,IF('Paste Data Here - Export'!C452="","",'Paste Data Here - Export'!BA452))</f>
        <v/>
      </c>
      <c r="D452" s="103" t="str">
        <f>IF(B452="","",IF('Paste Data Here - Export'!A452 ='Paste Data Here - Export'!B452, "Yes", "No"))</f>
        <v/>
      </c>
      <c r="E452" s="103" t="str">
        <f>IF(A452="","",IF(AND('Paste Data Here - Export'!P452="",'Paste Data Here - Export'!Q452&lt;&gt;""),"Yes","No"))</f>
        <v/>
      </c>
      <c r="F452" s="104" t="str">
        <f>IF('Paste Data Here - Export'!A452='Paste Data Here - Export'!B452,C452,IF(W452="No","",IF(E452="Yes","6 Month Transfer",'Paste Data Here - Export'!HP452)))</f>
        <v/>
      </c>
      <c r="G452" s="92" t="str">
        <f>IF(B452="","",IF(OR('Paste Data Here - Export'!KB452="Y",'Paste Data Here - Export'!GE452="Y"),"Yes","No"))</f>
        <v/>
      </c>
      <c r="H452" s="93" t="str">
        <f t="shared" si="69"/>
        <v/>
      </c>
      <c r="I452" s="93" t="str">
        <f t="shared" si="70"/>
        <v/>
      </c>
      <c r="J452" s="93" t="str">
        <f t="shared" si="71"/>
        <v/>
      </c>
      <c r="K452" s="125" t="str">
        <f>IF(OR(C452="",'Paste Data Here - Export'!BD452=""),"",1440*('Paste Data Here - Export'!BD452-C452))</f>
        <v/>
      </c>
      <c r="L452" s="93" t="str">
        <f t="shared" si="72"/>
        <v/>
      </c>
      <c r="M452" s="93" t="str">
        <f>IF(AND(L452="Yes",'Paste Data Here - Export'!BC452="SU",'Paste Data Here - Export'!EJ452&lt;&gt;"Y"),"Achieved",IF('Paste Data Here - Export'!EJ452="Y","Not applicable",(IF(AND('Patient level info'!L452="No",'Paste Data Here - Export'!BC452="SU"),"Not achieved",IF('Paste Data Here - Export'!BC452="ICH","Not applicable",IF(OR('Paste Data Here - Export'!BC452="O",'Paste Data Here - Export'!BC452="MAC"),"Not achieved",""))))))</f>
        <v/>
      </c>
      <c r="N452" s="142" t="str">
        <f>IF(B452="","",IF(OR('Paste Data Here - Export'!GN452="PERS",'Paste Data Here - Export'!GN452="TELEM"),'Paste Data Here - Export'!GK452,IF('Paste Data Here - Export'!GO452="","Not seen in person",'Paste Data Here - Export'!GO452)))</f>
        <v/>
      </c>
      <c r="O452" s="125" t="str">
        <f t="shared" si="73"/>
        <v/>
      </c>
      <c r="P452" s="126" t="str">
        <f t="shared" si="74"/>
        <v/>
      </c>
      <c r="Q452" s="95" t="str">
        <f>IF('Paste Data Here - Export'!CR452=TRUE, "Not imaged",IF('Paste Data Here - Export'!AR452="Y","Inpatient stroke",IF('Paste Data Here - Export'!BA452="","",IF('Paste Data Here - Export'!CR452="TRUE","",1440*('Paste Data Here - Export'!CP452-'Paste Data Here - Export'!BA452)))))</f>
        <v/>
      </c>
      <c r="R452" s="95" t="str">
        <f>IF('Paste Data Here - Export'!CR452=TRUE,"Not imaged",IF(OR(C452="",'Paste Data Here - Export'!CP452=""),"",1440*('Paste Data Here - Export'!CP452-C452)))</f>
        <v/>
      </c>
      <c r="S452" s="93" t="str">
        <f>IF(R452&lt;60.5,"Yes",IF('Paste Data Here - Export'!C452="","","No"))</f>
        <v/>
      </c>
      <c r="T452" s="93" t="str">
        <f t="shared" si="66"/>
        <v/>
      </c>
      <c r="U452" s="94" t="str">
        <f>IF(OR(C452="",'Paste Data Here - Export'!DF452=""),"",1440*('Paste Data Here - Export'!DF452-C452))</f>
        <v/>
      </c>
      <c r="V452" s="96" t="str">
        <f t="shared" si="75"/>
        <v/>
      </c>
      <c r="W452" s="97" t="str">
        <f>IF(B452="","",IF('Paste Data Here - Export'!KI452=TRUE,"Yes",IF('Paste Data Here - Export'!L452="","No","Yes")))</f>
        <v/>
      </c>
      <c r="X452" s="98" t="str">
        <f>IF(E452="Yes","6 Month Transfer",IF(AND(W452="Yes",'Paste Data Here - Export'!KM452="D"),"No",IF('Patient level info'!W452="Yes","Yes","")))</f>
        <v/>
      </c>
      <c r="Y452" s="91" t="str">
        <f t="shared" si="67"/>
        <v/>
      </c>
      <c r="Z452" s="99" t="str">
        <f>IF('Paste Data Here - Export'!KQ452="","",IF('Paste Data Here - Export'!KO452="","",'Paste Data Here - Export'!KN452-'Paste Data Here - Export'!KQ452))</f>
        <v/>
      </c>
      <c r="AA452" s="91" t="str">
        <f>IF(AND(W452="Yes",'Paste Data Here - Export'!KM452="D",'Paste Data Here - Export'!KO452="Y"),'Paste Data Here - Export'!KN452+'Patient level info'!AA$3,IF(AND(W452="Yes",'Paste Data Here - Export'!KM452="D",Z452&lt;0),'Paste Data Here - Export'!KQ452,IF(AND(W452="Yes",'Paste Data Here - Export'!KM452="D"),'Paste Data Here - Export'!KN452,IF(X452="Yes",'Paste Data Here - Export'!KS452,""))))</f>
        <v/>
      </c>
      <c r="AB452" s="100" t="str">
        <f>IF(W452="No","",IF('Paste Data Here - Export'!HS452="","",IF('Paste Data Here - Export'!KO452="Y",'Patient level info'!AA452-'Paste Data Here - Export'!HS452,'Paste Data Here - Export'!KQ452-'Paste Data Here - Export'!HS452)))</f>
        <v/>
      </c>
      <c r="AC452" s="100" t="str">
        <f>IF(E452="Yes","",IF(BPT!C452="Record transferred to this team",AA452-C452-(1/6),""))</f>
        <v/>
      </c>
      <c r="AD452" s="100" t="str">
        <f t="shared" si="68"/>
        <v/>
      </c>
      <c r="AE452" s="100" t="str">
        <f t="shared" si="76"/>
        <v/>
      </c>
      <c r="AF452" s="101" t="str">
        <f>IF(AE452="","",IF(Y452="Died same day","Died same day as arrival",IF(AB452="","Did not stay on SU",IF('Paste Data Here - Export'!HR452="ICH","ICU/CCU/HDU",IF(AB452&gt;AE452,100,100*AB452/AE452)))))</f>
        <v/>
      </c>
      <c r="AG452" s="82" t="str">
        <f>IF(E452="Yes","6 Month Transfer",IF(W452="No","Not locked to discharge/transfer",IF(AF452="Did not stay on SU","Not achieved as did not stay on SU",IF('Patient level info'!A452="","",IF(AND(A452=B452,M452="Achieved",P452="Achieved",AF452&gt;=90,AF452&lt;&gt;"Died same day as arrival"),"Achieved",IF(AND(A452&lt;&gt;B452,AF452&gt;=90,M452="Achieved",P452="Achieved"),"Not directly admitted by this team, but achieved criteria at previous team, and achieved 90% of stay on SU whilst at this team",IF(AF452="ICU/CCU/HDU","Admitted to ICU/CCU/HDU",IF(AF452="Died same day as arrival",AF452,IF(AND(AF452&lt;90,M452="Not achieved",P452="Not achieved"),"Not achieved as not direct to SU within 4h, not seen by a consultant within 14h, and less than 90% of stay on SU",IF(AND(AF452&lt;90,M452="Not achieved",P452="Achieved"),"Not achieved as not direct to SU within 4h and less than 90% of stay on SU",IF(AND(AF452&lt;90,M452="Achieved",P452="Not achieved"),"Not achieved as not seen by a consultant within 14h and less than 90% of stay on SU",IF(AND(AF452&gt;=90,M452="Not achieved",P452="Not achieved"),"Not achieved as not direct to SU within 4h and not seen by a consultant within 14h",IF(AND(AF452&gt;=90,M452="Achieved",P452="Not achieved"),"Not achieved as not seen by a consultant within 14h",IF(AF452&lt;90,"Not achieved as less than 90% of stay on SU","Not achieved as not direct to SU within 4h"))))))))))))))</f>
        <v/>
      </c>
    </row>
    <row r="453" spans="1:33" ht="15" customHeight="1" x14ac:dyDescent="0.25">
      <c r="A453" s="89" t="str">
        <f>IF('Paste Data Here - Export'!A453="","",'Paste Data Here - Export'!A453)</f>
        <v/>
      </c>
      <c r="B453" s="90" t="str">
        <f>IF('Paste Data Here - Export'!B453="","",'Paste Data Here - Export'!B453)</f>
        <v/>
      </c>
      <c r="C453" s="91" t="str">
        <f>IF('Paste Data Here - Export'!AR453="Y",'Paste Data Here - Export'!AS453,IF('Paste Data Here - Export'!C453="","",'Paste Data Here - Export'!BA453))</f>
        <v/>
      </c>
      <c r="D453" s="103" t="str">
        <f>IF(B453="","",IF('Paste Data Here - Export'!A453 ='Paste Data Here - Export'!B453, "Yes", "No"))</f>
        <v/>
      </c>
      <c r="E453" s="103" t="str">
        <f>IF(A453="","",IF(AND('Paste Data Here - Export'!P453="",'Paste Data Here - Export'!Q453&lt;&gt;""),"Yes","No"))</f>
        <v/>
      </c>
      <c r="F453" s="104" t="str">
        <f>IF('Paste Data Here - Export'!A453='Paste Data Here - Export'!B453,C453,IF(W453="No","",IF(E453="Yes","6 Month Transfer",'Paste Data Here - Export'!HP453)))</f>
        <v/>
      </c>
      <c r="G453" s="92" t="str">
        <f>IF(B453="","",IF(OR('Paste Data Here - Export'!KB453="Y",'Paste Data Here - Export'!GE453="Y"),"Yes","No"))</f>
        <v/>
      </c>
      <c r="H453" s="93" t="str">
        <f t="shared" si="69"/>
        <v/>
      </c>
      <c r="I453" s="93" t="str">
        <f t="shared" si="70"/>
        <v/>
      </c>
      <c r="J453" s="93" t="str">
        <f t="shared" si="71"/>
        <v/>
      </c>
      <c r="K453" s="125" t="str">
        <f>IF(OR(C453="",'Paste Data Here - Export'!BD453=""),"",1440*('Paste Data Here - Export'!BD453-C453))</f>
        <v/>
      </c>
      <c r="L453" s="93" t="str">
        <f t="shared" si="72"/>
        <v/>
      </c>
      <c r="M453" s="93" t="str">
        <f>IF(AND(L453="Yes",'Paste Data Here - Export'!BC453="SU",'Paste Data Here - Export'!EJ453&lt;&gt;"Y"),"Achieved",IF('Paste Data Here - Export'!EJ453="Y","Not applicable",(IF(AND('Patient level info'!L453="No",'Paste Data Here - Export'!BC453="SU"),"Not achieved",IF('Paste Data Here - Export'!BC453="ICH","Not applicable",IF(OR('Paste Data Here - Export'!BC453="O",'Paste Data Here - Export'!BC453="MAC"),"Not achieved",""))))))</f>
        <v/>
      </c>
      <c r="N453" s="142" t="str">
        <f>IF(B453="","",IF(OR('Paste Data Here - Export'!GN453="PERS",'Paste Data Here - Export'!GN453="TELEM"),'Paste Data Here - Export'!GK453,IF('Paste Data Here - Export'!GO453="","Not seen in person",'Paste Data Here - Export'!GO453)))</f>
        <v/>
      </c>
      <c r="O453" s="125" t="str">
        <f t="shared" si="73"/>
        <v/>
      </c>
      <c r="P453" s="126" t="str">
        <f t="shared" si="74"/>
        <v/>
      </c>
      <c r="Q453" s="95" t="str">
        <f>IF('Paste Data Here - Export'!CR453=TRUE, "Not imaged",IF('Paste Data Here - Export'!AR453="Y","Inpatient stroke",IF('Paste Data Here - Export'!BA453="","",IF('Paste Data Here - Export'!CR453="TRUE","",1440*('Paste Data Here - Export'!CP453-'Paste Data Here - Export'!BA453)))))</f>
        <v/>
      </c>
      <c r="R453" s="95" t="str">
        <f>IF('Paste Data Here - Export'!CR453=TRUE,"Not imaged",IF(OR(C453="",'Paste Data Here - Export'!CP453=""),"",1440*('Paste Data Here - Export'!CP453-C453)))</f>
        <v/>
      </c>
      <c r="S453" s="93" t="str">
        <f>IF(R453&lt;60.5,"Yes",IF('Paste Data Here - Export'!C453="","","No"))</f>
        <v/>
      </c>
      <c r="T453" s="93" t="str">
        <f t="shared" si="66"/>
        <v/>
      </c>
      <c r="U453" s="94" t="str">
        <f>IF(OR(C453="",'Paste Data Here - Export'!DF453=""),"",1440*('Paste Data Here - Export'!DF453-C453))</f>
        <v/>
      </c>
      <c r="V453" s="96" t="str">
        <f t="shared" si="75"/>
        <v/>
      </c>
      <c r="W453" s="97" t="str">
        <f>IF(B453="","",IF('Paste Data Here - Export'!KI453=TRUE,"Yes",IF('Paste Data Here - Export'!L453="","No","Yes")))</f>
        <v/>
      </c>
      <c r="X453" s="98" t="str">
        <f>IF(E453="Yes","6 Month Transfer",IF(AND(W453="Yes",'Paste Data Here - Export'!KM453="D"),"No",IF('Patient level info'!W453="Yes","Yes","")))</f>
        <v/>
      </c>
      <c r="Y453" s="91" t="str">
        <f t="shared" si="67"/>
        <v/>
      </c>
      <c r="Z453" s="99" t="str">
        <f>IF('Paste Data Here - Export'!KQ453="","",IF('Paste Data Here - Export'!KO453="","",'Paste Data Here - Export'!KN453-'Paste Data Here - Export'!KQ453))</f>
        <v/>
      </c>
      <c r="AA453" s="91" t="str">
        <f>IF(AND(W453="Yes",'Paste Data Here - Export'!KM453="D",'Paste Data Here - Export'!KO453="Y"),'Paste Data Here - Export'!KN453+'Patient level info'!AA$3,IF(AND(W453="Yes",'Paste Data Here - Export'!KM453="D",Z453&lt;0),'Paste Data Here - Export'!KQ453,IF(AND(W453="Yes",'Paste Data Here - Export'!KM453="D"),'Paste Data Here - Export'!KN453,IF(X453="Yes",'Paste Data Here - Export'!KS453,""))))</f>
        <v/>
      </c>
      <c r="AB453" s="100" t="str">
        <f>IF(W453="No","",IF('Paste Data Here - Export'!HS453="","",IF('Paste Data Here - Export'!KO453="Y",'Patient level info'!AA453-'Paste Data Here - Export'!HS453,'Paste Data Here - Export'!KQ453-'Paste Data Here - Export'!HS453)))</f>
        <v/>
      </c>
      <c r="AC453" s="100" t="str">
        <f>IF(E453="Yes","",IF(BPT!C453="Record transferred to this team",AA453-C453-(1/6),""))</f>
        <v/>
      </c>
      <c r="AD453" s="100" t="str">
        <f t="shared" si="68"/>
        <v/>
      </c>
      <c r="AE453" s="100" t="str">
        <f t="shared" si="76"/>
        <v/>
      </c>
      <c r="AF453" s="101" t="str">
        <f>IF(AE453="","",IF(Y453="Died same day","Died same day as arrival",IF(AB453="","Did not stay on SU",IF('Paste Data Here - Export'!HR453="ICH","ICU/CCU/HDU",IF(AB453&gt;AE453,100,100*AB453/AE453)))))</f>
        <v/>
      </c>
      <c r="AG453" s="82" t="str">
        <f>IF(E453="Yes","6 Month Transfer",IF(W453="No","Not locked to discharge/transfer",IF(AF453="Did not stay on SU","Not achieved as did not stay on SU",IF('Patient level info'!A453="","",IF(AND(A453=B453,M453="Achieved",P453="Achieved",AF453&gt;=90,AF453&lt;&gt;"Died same day as arrival"),"Achieved",IF(AND(A453&lt;&gt;B453,AF453&gt;=90,M453="Achieved",P453="Achieved"),"Not directly admitted by this team, but achieved criteria at previous team, and achieved 90% of stay on SU whilst at this team",IF(AF453="ICU/CCU/HDU","Admitted to ICU/CCU/HDU",IF(AF453="Died same day as arrival",AF453,IF(AND(AF453&lt;90,M453="Not achieved",P453="Not achieved"),"Not achieved as not direct to SU within 4h, not seen by a consultant within 14h, and less than 90% of stay on SU",IF(AND(AF453&lt;90,M453="Not achieved",P453="Achieved"),"Not achieved as not direct to SU within 4h and less than 90% of stay on SU",IF(AND(AF453&lt;90,M453="Achieved",P453="Not achieved"),"Not achieved as not seen by a consultant within 14h and less than 90% of stay on SU",IF(AND(AF453&gt;=90,M453="Not achieved",P453="Not achieved"),"Not achieved as not direct to SU within 4h and not seen by a consultant within 14h",IF(AND(AF453&gt;=90,M453="Achieved",P453="Not achieved"),"Not achieved as not seen by a consultant within 14h",IF(AF453&lt;90,"Not achieved as less than 90% of stay on SU","Not achieved as not direct to SU within 4h"))))))))))))))</f>
        <v/>
      </c>
    </row>
    <row r="454" spans="1:33" ht="15" customHeight="1" x14ac:dyDescent="0.25">
      <c r="A454" s="89" t="str">
        <f>IF('Paste Data Here - Export'!A454="","",'Paste Data Here - Export'!A454)</f>
        <v/>
      </c>
      <c r="B454" s="90" t="str">
        <f>IF('Paste Data Here - Export'!B454="","",'Paste Data Here - Export'!B454)</f>
        <v/>
      </c>
      <c r="C454" s="91" t="str">
        <f>IF('Paste Data Here - Export'!AR454="Y",'Paste Data Here - Export'!AS454,IF('Paste Data Here - Export'!C454="","",'Paste Data Here - Export'!BA454))</f>
        <v/>
      </c>
      <c r="D454" s="103" t="str">
        <f>IF(B454="","",IF('Paste Data Here - Export'!A454 ='Paste Data Here - Export'!B454, "Yes", "No"))</f>
        <v/>
      </c>
      <c r="E454" s="103" t="str">
        <f>IF(A454="","",IF(AND('Paste Data Here - Export'!P454="",'Paste Data Here - Export'!Q454&lt;&gt;""),"Yes","No"))</f>
        <v/>
      </c>
      <c r="F454" s="104" t="str">
        <f>IF('Paste Data Here - Export'!A454='Paste Data Here - Export'!B454,C454,IF(W454="No","",IF(E454="Yes","6 Month Transfer",'Paste Data Here - Export'!HP454)))</f>
        <v/>
      </c>
      <c r="G454" s="92" t="str">
        <f>IF(B454="","",IF(OR('Paste Data Here - Export'!KB454="Y",'Paste Data Here - Export'!GE454="Y"),"Yes","No"))</f>
        <v/>
      </c>
      <c r="H454" s="93" t="str">
        <f t="shared" si="69"/>
        <v/>
      </c>
      <c r="I454" s="93" t="str">
        <f t="shared" si="70"/>
        <v/>
      </c>
      <c r="J454" s="93" t="str">
        <f t="shared" si="71"/>
        <v/>
      </c>
      <c r="K454" s="125" t="str">
        <f>IF(OR(C454="",'Paste Data Here - Export'!BD454=""),"",1440*('Paste Data Here - Export'!BD454-C454))</f>
        <v/>
      </c>
      <c r="L454" s="93" t="str">
        <f t="shared" si="72"/>
        <v/>
      </c>
      <c r="M454" s="93" t="str">
        <f>IF(AND(L454="Yes",'Paste Data Here - Export'!BC454="SU",'Paste Data Here - Export'!EJ454&lt;&gt;"Y"),"Achieved",IF('Paste Data Here - Export'!EJ454="Y","Not applicable",(IF(AND('Patient level info'!L454="No",'Paste Data Here - Export'!BC454="SU"),"Not achieved",IF('Paste Data Here - Export'!BC454="ICH","Not applicable",IF(OR('Paste Data Here - Export'!BC454="O",'Paste Data Here - Export'!BC454="MAC"),"Not achieved",""))))))</f>
        <v/>
      </c>
      <c r="N454" s="142" t="str">
        <f>IF(B454="","",IF(OR('Paste Data Here - Export'!GN454="PERS",'Paste Data Here - Export'!GN454="TELEM"),'Paste Data Here - Export'!GK454,IF('Paste Data Here - Export'!GO454="","Not seen in person",'Paste Data Here - Export'!GO454)))</f>
        <v/>
      </c>
      <c r="O454" s="125" t="str">
        <f t="shared" si="73"/>
        <v/>
      </c>
      <c r="P454" s="126" t="str">
        <f t="shared" si="74"/>
        <v/>
      </c>
      <c r="Q454" s="95" t="str">
        <f>IF('Paste Data Here - Export'!CR454=TRUE, "Not imaged",IF('Paste Data Here - Export'!AR454="Y","Inpatient stroke",IF('Paste Data Here - Export'!BA454="","",IF('Paste Data Here - Export'!CR454="TRUE","",1440*('Paste Data Here - Export'!CP454-'Paste Data Here - Export'!BA454)))))</f>
        <v/>
      </c>
      <c r="R454" s="95" t="str">
        <f>IF('Paste Data Here - Export'!CR454=TRUE,"Not imaged",IF(OR(C454="",'Paste Data Here - Export'!CP454=""),"",1440*('Paste Data Here - Export'!CP454-C454)))</f>
        <v/>
      </c>
      <c r="S454" s="93" t="str">
        <f>IF(R454&lt;60.5,"Yes",IF('Paste Data Here - Export'!C454="","","No"))</f>
        <v/>
      </c>
      <c r="T454" s="93" t="str">
        <f t="shared" ref="T454:T517" si="77">IF(B454="","",IF(R454&lt;720.5,"Yes","No"))</f>
        <v/>
      </c>
      <c r="U454" s="94" t="str">
        <f>IF(OR(C454="",'Paste Data Here - Export'!DF454=""),"",1440*('Paste Data Here - Export'!DF454-C454))</f>
        <v/>
      </c>
      <c r="V454" s="96" t="str">
        <f t="shared" si="75"/>
        <v/>
      </c>
      <c r="W454" s="97" t="str">
        <f>IF(B454="","",IF('Paste Data Here - Export'!KI454=TRUE,"Yes",IF('Paste Data Here - Export'!L454="","No","Yes")))</f>
        <v/>
      </c>
      <c r="X454" s="98" t="str">
        <f>IF(E454="Yes","6 Month Transfer",IF(AND(W454="Yes",'Paste Data Here - Export'!KM454="D"),"No",IF('Patient level info'!W454="Yes","Yes","")))</f>
        <v/>
      </c>
      <c r="Y454" s="91" t="str">
        <f t="shared" ref="Y454:Y517" si="78">IF(E454="Yes","",IF(X454="","",IF(X454="Yes","Alive",IF(AND(DAY(AA454)-DAY(F454)=0,AA454-F454&lt;2),"Died same day","Died different day"))))</f>
        <v/>
      </c>
      <c r="Z454" s="99" t="str">
        <f>IF('Paste Data Here - Export'!KQ454="","",IF('Paste Data Here - Export'!KO454="","",'Paste Data Here - Export'!KN454-'Paste Data Here - Export'!KQ454))</f>
        <v/>
      </c>
      <c r="AA454" s="91" t="str">
        <f>IF(AND(W454="Yes",'Paste Data Here - Export'!KM454="D",'Paste Data Here - Export'!KO454="Y"),'Paste Data Here - Export'!KN454+'Patient level info'!AA$3,IF(AND(W454="Yes",'Paste Data Here - Export'!KM454="D",Z454&lt;0),'Paste Data Here - Export'!KQ454,IF(AND(W454="Yes",'Paste Data Here - Export'!KM454="D"),'Paste Data Here - Export'!KN454,IF(X454="Yes",'Paste Data Here - Export'!KS454,""))))</f>
        <v/>
      </c>
      <c r="AB454" s="100" t="str">
        <f>IF(W454="No","",IF('Paste Data Here - Export'!HS454="","",IF('Paste Data Here - Export'!KO454="Y",'Patient level info'!AA454-'Paste Data Here - Export'!HS454,'Paste Data Here - Export'!KQ454-'Paste Data Here - Export'!HS454)))</f>
        <v/>
      </c>
      <c r="AC454" s="100" t="str">
        <f>IF(E454="Yes","",IF(BPT!C454="Record transferred to this team",AA454-C454-(1/6),""))</f>
        <v/>
      </c>
      <c r="AD454" s="100" t="str">
        <f t="shared" ref="AD454:AD517" si="79">IF(AA454="","",AA454-F454)</f>
        <v/>
      </c>
      <c r="AE454" s="100" t="str">
        <f t="shared" si="76"/>
        <v/>
      </c>
      <c r="AF454" s="101" t="str">
        <f>IF(AE454="","",IF(Y454="Died same day","Died same day as arrival",IF(AB454="","Did not stay on SU",IF('Paste Data Here - Export'!HR454="ICH","ICU/CCU/HDU",IF(AB454&gt;AE454,100,100*AB454/AE454)))))</f>
        <v/>
      </c>
      <c r="AG454" s="82" t="str">
        <f>IF(E454="Yes","6 Month Transfer",IF(W454="No","Not locked to discharge/transfer",IF(AF454="Did not stay on SU","Not achieved as did not stay on SU",IF('Patient level info'!A454="","",IF(AND(A454=B454,M454="Achieved",P454="Achieved",AF454&gt;=90,AF454&lt;&gt;"Died same day as arrival"),"Achieved",IF(AND(A454&lt;&gt;B454,AF454&gt;=90,M454="Achieved",P454="Achieved"),"Not directly admitted by this team, but achieved criteria at previous team, and achieved 90% of stay on SU whilst at this team",IF(AF454="ICU/CCU/HDU","Admitted to ICU/CCU/HDU",IF(AF454="Died same day as arrival",AF454,IF(AND(AF454&lt;90,M454="Not achieved",P454="Not achieved"),"Not achieved as not direct to SU within 4h, not seen by a consultant within 14h, and less than 90% of stay on SU",IF(AND(AF454&lt;90,M454="Not achieved",P454="Achieved"),"Not achieved as not direct to SU within 4h and less than 90% of stay on SU",IF(AND(AF454&lt;90,M454="Achieved",P454="Not achieved"),"Not achieved as not seen by a consultant within 14h and less than 90% of stay on SU",IF(AND(AF454&gt;=90,M454="Not achieved",P454="Not achieved"),"Not achieved as not direct to SU within 4h and not seen by a consultant within 14h",IF(AND(AF454&gt;=90,M454="Achieved",P454="Not achieved"),"Not achieved as not seen by a consultant within 14h",IF(AF454&lt;90,"Not achieved as less than 90% of stay on SU","Not achieved as not direct to SU within 4h"))))))))))))))</f>
        <v/>
      </c>
    </row>
    <row r="455" spans="1:33" ht="15" customHeight="1" x14ac:dyDescent="0.25">
      <c r="A455" s="89" t="str">
        <f>IF('Paste Data Here - Export'!A455="","",'Paste Data Here - Export'!A455)</f>
        <v/>
      </c>
      <c r="B455" s="90" t="str">
        <f>IF('Paste Data Here - Export'!B455="","",'Paste Data Here - Export'!B455)</f>
        <v/>
      </c>
      <c r="C455" s="91" t="str">
        <f>IF('Paste Data Here - Export'!AR455="Y",'Paste Data Here - Export'!AS455,IF('Paste Data Here - Export'!C455="","",'Paste Data Here - Export'!BA455))</f>
        <v/>
      </c>
      <c r="D455" s="103" t="str">
        <f>IF(B455="","",IF('Paste Data Here - Export'!A455 ='Paste Data Here - Export'!B455, "Yes", "No"))</f>
        <v/>
      </c>
      <c r="E455" s="103" t="str">
        <f>IF(A455="","",IF(AND('Paste Data Here - Export'!P455="",'Paste Data Here - Export'!Q455&lt;&gt;""),"Yes","No"))</f>
        <v/>
      </c>
      <c r="F455" s="104" t="str">
        <f>IF('Paste Data Here - Export'!A455='Paste Data Here - Export'!B455,C455,IF(W455="No","",IF(E455="Yes","6 Month Transfer",'Paste Data Here - Export'!HP455)))</f>
        <v/>
      </c>
      <c r="G455" s="92" t="str">
        <f>IF(B455="","",IF(OR('Paste Data Here - Export'!KB455="Y",'Paste Data Here - Export'!GE455="Y"),"Yes","No"))</f>
        <v/>
      </c>
      <c r="H455" s="93" t="str">
        <f t="shared" ref="H455:H518" si="80">IF(F455="","",(TEXT(F455,"ddd")))</f>
        <v/>
      </c>
      <c r="I455" s="93" t="str">
        <f t="shared" ref="I455:I518" si="81">IF(F455="","",(TEXT(F455,"h")))</f>
        <v/>
      </c>
      <c r="J455" s="93" t="str">
        <f t="shared" ref="J455:J518" si="82">IF(F455="","",IF(OR(H455="Sat",H455="Sun",I455="18",I455="19",I455="20",I455="21",I455="22",I455="23",I455="0",I455="1",I455="2",I455="3",I455="4",I455="5",I455="6",I455="7"),"Out of hours","In hours"))</f>
        <v/>
      </c>
      <c r="K455" s="125" t="str">
        <f>IF(OR(C455="",'Paste Data Here - Export'!BD455=""),"",1440*('Paste Data Here - Export'!BD455-C455))</f>
        <v/>
      </c>
      <c r="L455" s="93" t="str">
        <f t="shared" ref="L455:L518" si="83">IF(B455="","",IF(K455="","No",IF(K455&lt;240.5,"Yes","No")))</f>
        <v/>
      </c>
      <c r="M455" s="93" t="str">
        <f>IF(AND(L455="Yes",'Paste Data Here - Export'!BC455="SU",'Paste Data Here - Export'!EJ455&lt;&gt;"Y"),"Achieved",IF('Paste Data Here - Export'!EJ455="Y","Not applicable",(IF(AND('Patient level info'!L455="No",'Paste Data Here - Export'!BC455="SU"),"Not achieved",IF('Paste Data Here - Export'!BC455="ICH","Not applicable",IF(OR('Paste Data Here - Export'!BC455="O",'Paste Data Here - Export'!BC455="MAC"),"Not achieved",""))))))</f>
        <v/>
      </c>
      <c r="N455" s="142" t="str">
        <f>IF(B455="","",IF(OR('Paste Data Here - Export'!GN455="PERS",'Paste Data Here - Export'!GN455="TELEM"),'Paste Data Here - Export'!GK455,IF('Paste Data Here - Export'!GO455="","Not seen in person",'Paste Data Here - Export'!GO455)))</f>
        <v/>
      </c>
      <c r="O455" s="125" t="str">
        <f t="shared" ref="O455:O518" si="84">IF(C455="","",IF(N455="Not seen in person","Not seen within 72h",1440*(N455-C455)))</f>
        <v/>
      </c>
      <c r="P455" s="126" t="str">
        <f t="shared" ref="P455:P518" si="85">IF(C455="","",IF(O455="Not seen within 72h","Not achieved",IF(O455&lt;840.5,"Achieved","Not achieved")))</f>
        <v/>
      </c>
      <c r="Q455" s="95" t="str">
        <f>IF('Paste Data Here - Export'!CR455=TRUE, "Not imaged",IF('Paste Data Here - Export'!AR455="Y","Inpatient stroke",IF('Paste Data Here - Export'!BA455="","",IF('Paste Data Here - Export'!CR455="TRUE","",1440*('Paste Data Here - Export'!CP455-'Paste Data Here - Export'!BA455)))))</f>
        <v/>
      </c>
      <c r="R455" s="95" t="str">
        <f>IF('Paste Data Here - Export'!CR455=TRUE,"Not imaged",IF(OR(C455="",'Paste Data Here - Export'!CP455=""),"",1440*('Paste Data Here - Export'!CP455-C455)))</f>
        <v/>
      </c>
      <c r="S455" s="93" t="str">
        <f>IF(R455&lt;60.5,"Yes",IF('Paste Data Here - Export'!C455="","","No"))</f>
        <v/>
      </c>
      <c r="T455" s="93" t="str">
        <f t="shared" si="77"/>
        <v/>
      </c>
      <c r="U455" s="94" t="str">
        <f>IF(OR(C455="",'Paste Data Here - Export'!DF455=""),"",1440*('Paste Data Here - Export'!DF455-C455))</f>
        <v/>
      </c>
      <c r="V455" s="96" t="str">
        <f t="shared" ref="V455:V518" si="86">IF(U455="","",IF(U455&lt;60.5,"Yes","No"))</f>
        <v/>
      </c>
      <c r="W455" s="97" t="str">
        <f>IF(B455="","",IF('Paste Data Here - Export'!KI455=TRUE,"Yes",IF('Paste Data Here - Export'!L455="","No","Yes")))</f>
        <v/>
      </c>
      <c r="X455" s="98" t="str">
        <f>IF(E455="Yes","6 Month Transfer",IF(AND(W455="Yes",'Paste Data Here - Export'!KM455="D"),"No",IF('Patient level info'!W455="Yes","Yes","")))</f>
        <v/>
      </c>
      <c r="Y455" s="91" t="str">
        <f t="shared" si="78"/>
        <v/>
      </c>
      <c r="Z455" s="99" t="str">
        <f>IF('Paste Data Here - Export'!KQ455="","",IF('Paste Data Here - Export'!KO455="","",'Paste Data Here - Export'!KN455-'Paste Data Here - Export'!KQ455))</f>
        <v/>
      </c>
      <c r="AA455" s="91" t="str">
        <f>IF(AND(W455="Yes",'Paste Data Here - Export'!KM455="D",'Paste Data Here - Export'!KO455="Y"),'Paste Data Here - Export'!KN455+'Patient level info'!AA$3,IF(AND(W455="Yes",'Paste Data Here - Export'!KM455="D",Z455&lt;0),'Paste Data Here - Export'!KQ455,IF(AND(W455="Yes",'Paste Data Here - Export'!KM455="D"),'Paste Data Here - Export'!KN455,IF(X455="Yes",'Paste Data Here - Export'!KS455,""))))</f>
        <v/>
      </c>
      <c r="AB455" s="100" t="str">
        <f>IF(W455="No","",IF('Paste Data Here - Export'!HS455="","",IF('Paste Data Here - Export'!KO455="Y",'Patient level info'!AA455-'Paste Data Here - Export'!HS455,'Paste Data Here - Export'!KQ455-'Paste Data Here - Export'!HS455)))</f>
        <v/>
      </c>
      <c r="AC455" s="100" t="str">
        <f>IF(E455="Yes","",IF(BPT!C455="Record transferred to this team",AA455-C455-(1/6),""))</f>
        <v/>
      </c>
      <c r="AD455" s="100" t="str">
        <f t="shared" si="79"/>
        <v/>
      </c>
      <c r="AE455" s="100" t="str">
        <f t="shared" ref="AE455:AE518" si="87">IF(AD455="","",AD455-(1/6))</f>
        <v/>
      </c>
      <c r="AF455" s="101" t="str">
        <f>IF(AE455="","",IF(Y455="Died same day","Died same day as arrival",IF(AB455="","Did not stay on SU",IF('Paste Data Here - Export'!HR455="ICH","ICU/CCU/HDU",IF(AB455&gt;AE455,100,100*AB455/AE455)))))</f>
        <v/>
      </c>
      <c r="AG455" s="82" t="str">
        <f>IF(E455="Yes","6 Month Transfer",IF(W455="No","Not locked to discharge/transfer",IF(AF455="Did not stay on SU","Not achieved as did not stay on SU",IF('Patient level info'!A455="","",IF(AND(A455=B455,M455="Achieved",P455="Achieved",AF455&gt;=90,AF455&lt;&gt;"Died same day as arrival"),"Achieved",IF(AND(A455&lt;&gt;B455,AF455&gt;=90,M455="Achieved",P455="Achieved"),"Not directly admitted by this team, but achieved criteria at previous team, and achieved 90% of stay on SU whilst at this team",IF(AF455="ICU/CCU/HDU","Admitted to ICU/CCU/HDU",IF(AF455="Died same day as arrival",AF455,IF(AND(AF455&lt;90,M455="Not achieved",P455="Not achieved"),"Not achieved as not direct to SU within 4h, not seen by a consultant within 14h, and less than 90% of stay on SU",IF(AND(AF455&lt;90,M455="Not achieved",P455="Achieved"),"Not achieved as not direct to SU within 4h and less than 90% of stay on SU",IF(AND(AF455&lt;90,M455="Achieved",P455="Not achieved"),"Not achieved as not seen by a consultant within 14h and less than 90% of stay on SU",IF(AND(AF455&gt;=90,M455="Not achieved",P455="Not achieved"),"Not achieved as not direct to SU within 4h and not seen by a consultant within 14h",IF(AND(AF455&gt;=90,M455="Achieved",P455="Not achieved"),"Not achieved as not seen by a consultant within 14h",IF(AF455&lt;90,"Not achieved as less than 90% of stay on SU","Not achieved as not direct to SU within 4h"))))))))))))))</f>
        <v/>
      </c>
    </row>
    <row r="456" spans="1:33" ht="15" customHeight="1" x14ac:dyDescent="0.25">
      <c r="A456" s="89" t="str">
        <f>IF('Paste Data Here - Export'!A456="","",'Paste Data Here - Export'!A456)</f>
        <v/>
      </c>
      <c r="B456" s="90" t="str">
        <f>IF('Paste Data Here - Export'!B456="","",'Paste Data Here - Export'!B456)</f>
        <v/>
      </c>
      <c r="C456" s="91" t="str">
        <f>IF('Paste Data Here - Export'!AR456="Y",'Paste Data Here - Export'!AS456,IF('Paste Data Here - Export'!C456="","",'Paste Data Here - Export'!BA456))</f>
        <v/>
      </c>
      <c r="D456" s="103" t="str">
        <f>IF(B456="","",IF('Paste Data Here - Export'!A456 ='Paste Data Here - Export'!B456, "Yes", "No"))</f>
        <v/>
      </c>
      <c r="E456" s="103" t="str">
        <f>IF(A456="","",IF(AND('Paste Data Here - Export'!P456="",'Paste Data Here - Export'!Q456&lt;&gt;""),"Yes","No"))</f>
        <v/>
      </c>
      <c r="F456" s="104" t="str">
        <f>IF('Paste Data Here - Export'!A456='Paste Data Here - Export'!B456,C456,IF(W456="No","",IF(E456="Yes","6 Month Transfer",'Paste Data Here - Export'!HP456)))</f>
        <v/>
      </c>
      <c r="G456" s="92" t="str">
        <f>IF(B456="","",IF(OR('Paste Data Here - Export'!KB456="Y",'Paste Data Here - Export'!GE456="Y"),"Yes","No"))</f>
        <v/>
      </c>
      <c r="H456" s="93" t="str">
        <f t="shared" si="80"/>
        <v/>
      </c>
      <c r="I456" s="93" t="str">
        <f t="shared" si="81"/>
        <v/>
      </c>
      <c r="J456" s="93" t="str">
        <f t="shared" si="82"/>
        <v/>
      </c>
      <c r="K456" s="125" t="str">
        <f>IF(OR(C456="",'Paste Data Here - Export'!BD456=""),"",1440*('Paste Data Here - Export'!BD456-C456))</f>
        <v/>
      </c>
      <c r="L456" s="93" t="str">
        <f t="shared" si="83"/>
        <v/>
      </c>
      <c r="M456" s="93" t="str">
        <f>IF(AND(L456="Yes",'Paste Data Here - Export'!BC456="SU",'Paste Data Here - Export'!EJ456&lt;&gt;"Y"),"Achieved",IF('Paste Data Here - Export'!EJ456="Y","Not applicable",(IF(AND('Patient level info'!L456="No",'Paste Data Here - Export'!BC456="SU"),"Not achieved",IF('Paste Data Here - Export'!BC456="ICH","Not applicable",IF(OR('Paste Data Here - Export'!BC456="O",'Paste Data Here - Export'!BC456="MAC"),"Not achieved",""))))))</f>
        <v/>
      </c>
      <c r="N456" s="142" t="str">
        <f>IF(B456="","",IF(OR('Paste Data Here - Export'!GN456="PERS",'Paste Data Here - Export'!GN456="TELEM"),'Paste Data Here - Export'!GK456,IF('Paste Data Here - Export'!GO456="","Not seen in person",'Paste Data Here - Export'!GO456)))</f>
        <v/>
      </c>
      <c r="O456" s="125" t="str">
        <f t="shared" si="84"/>
        <v/>
      </c>
      <c r="P456" s="126" t="str">
        <f t="shared" si="85"/>
        <v/>
      </c>
      <c r="Q456" s="95" t="str">
        <f>IF('Paste Data Here - Export'!CR456=TRUE, "Not imaged",IF('Paste Data Here - Export'!AR456="Y","Inpatient stroke",IF('Paste Data Here - Export'!BA456="","",IF('Paste Data Here - Export'!CR456="TRUE","",1440*('Paste Data Here - Export'!CP456-'Paste Data Here - Export'!BA456)))))</f>
        <v/>
      </c>
      <c r="R456" s="95" t="str">
        <f>IF('Paste Data Here - Export'!CR456=TRUE,"Not imaged",IF(OR(C456="",'Paste Data Here - Export'!CP456=""),"",1440*('Paste Data Here - Export'!CP456-C456)))</f>
        <v/>
      </c>
      <c r="S456" s="93" t="str">
        <f>IF(R456&lt;60.5,"Yes",IF('Paste Data Here - Export'!C456="","","No"))</f>
        <v/>
      </c>
      <c r="T456" s="93" t="str">
        <f t="shared" si="77"/>
        <v/>
      </c>
      <c r="U456" s="94" t="str">
        <f>IF(OR(C456="",'Paste Data Here - Export'!DF456=""),"",1440*('Paste Data Here - Export'!DF456-C456))</f>
        <v/>
      </c>
      <c r="V456" s="96" t="str">
        <f t="shared" si="86"/>
        <v/>
      </c>
      <c r="W456" s="97" t="str">
        <f>IF(B456="","",IF('Paste Data Here - Export'!KI456=TRUE,"Yes",IF('Paste Data Here - Export'!L456="","No","Yes")))</f>
        <v/>
      </c>
      <c r="X456" s="98" t="str">
        <f>IF(E456="Yes","6 Month Transfer",IF(AND(W456="Yes",'Paste Data Here - Export'!KM456="D"),"No",IF('Patient level info'!W456="Yes","Yes","")))</f>
        <v/>
      </c>
      <c r="Y456" s="91" t="str">
        <f t="shared" si="78"/>
        <v/>
      </c>
      <c r="Z456" s="99" t="str">
        <f>IF('Paste Data Here - Export'!KQ456="","",IF('Paste Data Here - Export'!KO456="","",'Paste Data Here - Export'!KN456-'Paste Data Here - Export'!KQ456))</f>
        <v/>
      </c>
      <c r="AA456" s="91" t="str">
        <f>IF(AND(W456="Yes",'Paste Data Here - Export'!KM456="D",'Paste Data Here - Export'!KO456="Y"),'Paste Data Here - Export'!KN456+'Patient level info'!AA$3,IF(AND(W456="Yes",'Paste Data Here - Export'!KM456="D",Z456&lt;0),'Paste Data Here - Export'!KQ456,IF(AND(W456="Yes",'Paste Data Here - Export'!KM456="D"),'Paste Data Here - Export'!KN456,IF(X456="Yes",'Paste Data Here - Export'!KS456,""))))</f>
        <v/>
      </c>
      <c r="AB456" s="100" t="str">
        <f>IF(W456="No","",IF('Paste Data Here - Export'!HS456="","",IF('Paste Data Here - Export'!KO456="Y",'Patient level info'!AA456-'Paste Data Here - Export'!HS456,'Paste Data Here - Export'!KQ456-'Paste Data Here - Export'!HS456)))</f>
        <v/>
      </c>
      <c r="AC456" s="100" t="str">
        <f>IF(E456="Yes","",IF(BPT!C456="Record transferred to this team",AA456-C456-(1/6),""))</f>
        <v/>
      </c>
      <c r="AD456" s="100" t="str">
        <f t="shared" si="79"/>
        <v/>
      </c>
      <c r="AE456" s="100" t="str">
        <f t="shared" si="87"/>
        <v/>
      </c>
      <c r="AF456" s="101" t="str">
        <f>IF(AE456="","",IF(Y456="Died same day","Died same day as arrival",IF(AB456="","Did not stay on SU",IF('Paste Data Here - Export'!HR456="ICH","ICU/CCU/HDU",IF(AB456&gt;AE456,100,100*AB456/AE456)))))</f>
        <v/>
      </c>
      <c r="AG456" s="82" t="str">
        <f>IF(E456="Yes","6 Month Transfer",IF(W456="No","Not locked to discharge/transfer",IF(AF456="Did not stay on SU","Not achieved as did not stay on SU",IF('Patient level info'!A456="","",IF(AND(A456=B456,M456="Achieved",P456="Achieved",AF456&gt;=90,AF456&lt;&gt;"Died same day as arrival"),"Achieved",IF(AND(A456&lt;&gt;B456,AF456&gt;=90,M456="Achieved",P456="Achieved"),"Not directly admitted by this team, but achieved criteria at previous team, and achieved 90% of stay on SU whilst at this team",IF(AF456="ICU/CCU/HDU","Admitted to ICU/CCU/HDU",IF(AF456="Died same day as arrival",AF456,IF(AND(AF456&lt;90,M456="Not achieved",P456="Not achieved"),"Not achieved as not direct to SU within 4h, not seen by a consultant within 14h, and less than 90% of stay on SU",IF(AND(AF456&lt;90,M456="Not achieved",P456="Achieved"),"Not achieved as not direct to SU within 4h and less than 90% of stay on SU",IF(AND(AF456&lt;90,M456="Achieved",P456="Not achieved"),"Not achieved as not seen by a consultant within 14h and less than 90% of stay on SU",IF(AND(AF456&gt;=90,M456="Not achieved",P456="Not achieved"),"Not achieved as not direct to SU within 4h and not seen by a consultant within 14h",IF(AND(AF456&gt;=90,M456="Achieved",P456="Not achieved"),"Not achieved as not seen by a consultant within 14h",IF(AF456&lt;90,"Not achieved as less than 90% of stay on SU","Not achieved as not direct to SU within 4h"))))))))))))))</f>
        <v/>
      </c>
    </row>
    <row r="457" spans="1:33" ht="15" customHeight="1" x14ac:dyDescent="0.25">
      <c r="A457" s="89" t="str">
        <f>IF('Paste Data Here - Export'!A457="","",'Paste Data Here - Export'!A457)</f>
        <v/>
      </c>
      <c r="B457" s="90" t="str">
        <f>IF('Paste Data Here - Export'!B457="","",'Paste Data Here - Export'!B457)</f>
        <v/>
      </c>
      <c r="C457" s="91" t="str">
        <f>IF('Paste Data Here - Export'!AR457="Y",'Paste Data Here - Export'!AS457,IF('Paste Data Here - Export'!C457="","",'Paste Data Here - Export'!BA457))</f>
        <v/>
      </c>
      <c r="D457" s="103" t="str">
        <f>IF(B457="","",IF('Paste Data Here - Export'!A457 ='Paste Data Here - Export'!B457, "Yes", "No"))</f>
        <v/>
      </c>
      <c r="E457" s="103" t="str">
        <f>IF(A457="","",IF(AND('Paste Data Here - Export'!P457="",'Paste Data Here - Export'!Q457&lt;&gt;""),"Yes","No"))</f>
        <v/>
      </c>
      <c r="F457" s="104" t="str">
        <f>IF('Paste Data Here - Export'!A457='Paste Data Here - Export'!B457,C457,IF(W457="No","",IF(E457="Yes","6 Month Transfer",'Paste Data Here - Export'!HP457)))</f>
        <v/>
      </c>
      <c r="G457" s="92" t="str">
        <f>IF(B457="","",IF(OR('Paste Data Here - Export'!KB457="Y",'Paste Data Here - Export'!GE457="Y"),"Yes","No"))</f>
        <v/>
      </c>
      <c r="H457" s="93" t="str">
        <f t="shared" si="80"/>
        <v/>
      </c>
      <c r="I457" s="93" t="str">
        <f t="shared" si="81"/>
        <v/>
      </c>
      <c r="J457" s="93" t="str">
        <f t="shared" si="82"/>
        <v/>
      </c>
      <c r="K457" s="125" t="str">
        <f>IF(OR(C457="",'Paste Data Here - Export'!BD457=""),"",1440*('Paste Data Here - Export'!BD457-C457))</f>
        <v/>
      </c>
      <c r="L457" s="93" t="str">
        <f t="shared" si="83"/>
        <v/>
      </c>
      <c r="M457" s="93" t="str">
        <f>IF(AND(L457="Yes",'Paste Data Here - Export'!BC457="SU",'Paste Data Here - Export'!EJ457&lt;&gt;"Y"),"Achieved",IF('Paste Data Here - Export'!EJ457="Y","Not applicable",(IF(AND('Patient level info'!L457="No",'Paste Data Here - Export'!BC457="SU"),"Not achieved",IF('Paste Data Here - Export'!BC457="ICH","Not applicable",IF(OR('Paste Data Here - Export'!BC457="O",'Paste Data Here - Export'!BC457="MAC"),"Not achieved",""))))))</f>
        <v/>
      </c>
      <c r="N457" s="142" t="str">
        <f>IF(B457="","",IF(OR('Paste Data Here - Export'!GN457="PERS",'Paste Data Here - Export'!GN457="TELEM"),'Paste Data Here - Export'!GK457,IF('Paste Data Here - Export'!GO457="","Not seen in person",'Paste Data Here - Export'!GO457)))</f>
        <v/>
      </c>
      <c r="O457" s="125" t="str">
        <f t="shared" si="84"/>
        <v/>
      </c>
      <c r="P457" s="126" t="str">
        <f t="shared" si="85"/>
        <v/>
      </c>
      <c r="Q457" s="95" t="str">
        <f>IF('Paste Data Here - Export'!CR457=TRUE, "Not imaged",IF('Paste Data Here - Export'!AR457="Y","Inpatient stroke",IF('Paste Data Here - Export'!BA457="","",IF('Paste Data Here - Export'!CR457="TRUE","",1440*('Paste Data Here - Export'!CP457-'Paste Data Here - Export'!BA457)))))</f>
        <v/>
      </c>
      <c r="R457" s="95" t="str">
        <f>IF('Paste Data Here - Export'!CR457=TRUE,"Not imaged",IF(OR(C457="",'Paste Data Here - Export'!CP457=""),"",1440*('Paste Data Here - Export'!CP457-C457)))</f>
        <v/>
      </c>
      <c r="S457" s="93" t="str">
        <f>IF(R457&lt;60.5,"Yes",IF('Paste Data Here - Export'!C457="","","No"))</f>
        <v/>
      </c>
      <c r="T457" s="93" t="str">
        <f t="shared" si="77"/>
        <v/>
      </c>
      <c r="U457" s="94" t="str">
        <f>IF(OR(C457="",'Paste Data Here - Export'!DF457=""),"",1440*('Paste Data Here - Export'!DF457-C457))</f>
        <v/>
      </c>
      <c r="V457" s="96" t="str">
        <f t="shared" si="86"/>
        <v/>
      </c>
      <c r="W457" s="97" t="str">
        <f>IF(B457="","",IF('Paste Data Here - Export'!KI457=TRUE,"Yes",IF('Paste Data Here - Export'!L457="","No","Yes")))</f>
        <v/>
      </c>
      <c r="X457" s="98" t="str">
        <f>IF(E457="Yes","6 Month Transfer",IF(AND(W457="Yes",'Paste Data Here - Export'!KM457="D"),"No",IF('Patient level info'!W457="Yes","Yes","")))</f>
        <v/>
      </c>
      <c r="Y457" s="91" t="str">
        <f t="shared" si="78"/>
        <v/>
      </c>
      <c r="Z457" s="99" t="str">
        <f>IF('Paste Data Here - Export'!KQ457="","",IF('Paste Data Here - Export'!KO457="","",'Paste Data Here - Export'!KN457-'Paste Data Here - Export'!KQ457))</f>
        <v/>
      </c>
      <c r="AA457" s="91" t="str">
        <f>IF(AND(W457="Yes",'Paste Data Here - Export'!KM457="D",'Paste Data Here - Export'!KO457="Y"),'Paste Data Here - Export'!KN457+'Patient level info'!AA$3,IF(AND(W457="Yes",'Paste Data Here - Export'!KM457="D",Z457&lt;0),'Paste Data Here - Export'!KQ457,IF(AND(W457="Yes",'Paste Data Here - Export'!KM457="D"),'Paste Data Here - Export'!KN457,IF(X457="Yes",'Paste Data Here - Export'!KS457,""))))</f>
        <v/>
      </c>
      <c r="AB457" s="100" t="str">
        <f>IF(W457="No","",IF('Paste Data Here - Export'!HS457="","",IF('Paste Data Here - Export'!KO457="Y",'Patient level info'!AA457-'Paste Data Here - Export'!HS457,'Paste Data Here - Export'!KQ457-'Paste Data Here - Export'!HS457)))</f>
        <v/>
      </c>
      <c r="AC457" s="100" t="str">
        <f>IF(E457="Yes","",IF(BPT!C457="Record transferred to this team",AA457-C457-(1/6),""))</f>
        <v/>
      </c>
      <c r="AD457" s="100" t="str">
        <f t="shared" si="79"/>
        <v/>
      </c>
      <c r="AE457" s="100" t="str">
        <f t="shared" si="87"/>
        <v/>
      </c>
      <c r="AF457" s="101" t="str">
        <f>IF(AE457="","",IF(Y457="Died same day","Died same day as arrival",IF(AB457="","Did not stay on SU",IF('Paste Data Here - Export'!HR457="ICH","ICU/CCU/HDU",IF(AB457&gt;AE457,100,100*AB457/AE457)))))</f>
        <v/>
      </c>
      <c r="AG457" s="82" t="str">
        <f>IF(E457="Yes","6 Month Transfer",IF(W457="No","Not locked to discharge/transfer",IF(AF457="Did not stay on SU","Not achieved as did not stay on SU",IF('Patient level info'!A457="","",IF(AND(A457=B457,M457="Achieved",P457="Achieved",AF457&gt;=90,AF457&lt;&gt;"Died same day as arrival"),"Achieved",IF(AND(A457&lt;&gt;B457,AF457&gt;=90,M457="Achieved",P457="Achieved"),"Not directly admitted by this team, but achieved criteria at previous team, and achieved 90% of stay on SU whilst at this team",IF(AF457="ICU/CCU/HDU","Admitted to ICU/CCU/HDU",IF(AF457="Died same day as arrival",AF457,IF(AND(AF457&lt;90,M457="Not achieved",P457="Not achieved"),"Not achieved as not direct to SU within 4h, not seen by a consultant within 14h, and less than 90% of stay on SU",IF(AND(AF457&lt;90,M457="Not achieved",P457="Achieved"),"Not achieved as not direct to SU within 4h and less than 90% of stay on SU",IF(AND(AF457&lt;90,M457="Achieved",P457="Not achieved"),"Not achieved as not seen by a consultant within 14h and less than 90% of stay on SU",IF(AND(AF457&gt;=90,M457="Not achieved",P457="Not achieved"),"Not achieved as not direct to SU within 4h and not seen by a consultant within 14h",IF(AND(AF457&gt;=90,M457="Achieved",P457="Not achieved"),"Not achieved as not seen by a consultant within 14h",IF(AF457&lt;90,"Not achieved as less than 90% of stay on SU","Not achieved as not direct to SU within 4h"))))))))))))))</f>
        <v/>
      </c>
    </row>
    <row r="458" spans="1:33" ht="15" customHeight="1" x14ac:dyDescent="0.25">
      <c r="A458" s="89" t="str">
        <f>IF('Paste Data Here - Export'!A458="","",'Paste Data Here - Export'!A458)</f>
        <v/>
      </c>
      <c r="B458" s="90" t="str">
        <f>IF('Paste Data Here - Export'!B458="","",'Paste Data Here - Export'!B458)</f>
        <v/>
      </c>
      <c r="C458" s="91" t="str">
        <f>IF('Paste Data Here - Export'!AR458="Y",'Paste Data Here - Export'!AS458,IF('Paste Data Here - Export'!C458="","",'Paste Data Here - Export'!BA458))</f>
        <v/>
      </c>
      <c r="D458" s="103" t="str">
        <f>IF(B458="","",IF('Paste Data Here - Export'!A458 ='Paste Data Here - Export'!B458, "Yes", "No"))</f>
        <v/>
      </c>
      <c r="E458" s="103" t="str">
        <f>IF(A458="","",IF(AND('Paste Data Here - Export'!P458="",'Paste Data Here - Export'!Q458&lt;&gt;""),"Yes","No"))</f>
        <v/>
      </c>
      <c r="F458" s="104" t="str">
        <f>IF('Paste Data Here - Export'!A458='Paste Data Here - Export'!B458,C458,IF(W458="No","",IF(E458="Yes","6 Month Transfer",'Paste Data Here - Export'!HP458)))</f>
        <v/>
      </c>
      <c r="G458" s="92" t="str">
        <f>IF(B458="","",IF(OR('Paste Data Here - Export'!KB458="Y",'Paste Data Here - Export'!GE458="Y"),"Yes","No"))</f>
        <v/>
      </c>
      <c r="H458" s="93" t="str">
        <f t="shared" si="80"/>
        <v/>
      </c>
      <c r="I458" s="93" t="str">
        <f t="shared" si="81"/>
        <v/>
      </c>
      <c r="J458" s="93" t="str">
        <f t="shared" si="82"/>
        <v/>
      </c>
      <c r="K458" s="125" t="str">
        <f>IF(OR(C458="",'Paste Data Here - Export'!BD458=""),"",1440*('Paste Data Here - Export'!BD458-C458))</f>
        <v/>
      </c>
      <c r="L458" s="93" t="str">
        <f t="shared" si="83"/>
        <v/>
      </c>
      <c r="M458" s="93" t="str">
        <f>IF(AND(L458="Yes",'Paste Data Here - Export'!BC458="SU",'Paste Data Here - Export'!EJ458&lt;&gt;"Y"),"Achieved",IF('Paste Data Here - Export'!EJ458="Y","Not applicable",(IF(AND('Patient level info'!L458="No",'Paste Data Here - Export'!BC458="SU"),"Not achieved",IF('Paste Data Here - Export'!BC458="ICH","Not applicable",IF(OR('Paste Data Here - Export'!BC458="O",'Paste Data Here - Export'!BC458="MAC"),"Not achieved",""))))))</f>
        <v/>
      </c>
      <c r="N458" s="142" t="str">
        <f>IF(B458="","",IF(OR('Paste Data Here - Export'!GN458="PERS",'Paste Data Here - Export'!GN458="TELEM"),'Paste Data Here - Export'!GK458,IF('Paste Data Here - Export'!GO458="","Not seen in person",'Paste Data Here - Export'!GO458)))</f>
        <v/>
      </c>
      <c r="O458" s="125" t="str">
        <f t="shared" si="84"/>
        <v/>
      </c>
      <c r="P458" s="126" t="str">
        <f t="shared" si="85"/>
        <v/>
      </c>
      <c r="Q458" s="95" t="str">
        <f>IF('Paste Data Here - Export'!CR458=TRUE, "Not imaged",IF('Paste Data Here - Export'!AR458="Y","Inpatient stroke",IF('Paste Data Here - Export'!BA458="","",IF('Paste Data Here - Export'!CR458="TRUE","",1440*('Paste Data Here - Export'!CP458-'Paste Data Here - Export'!BA458)))))</f>
        <v/>
      </c>
      <c r="R458" s="95" t="str">
        <f>IF('Paste Data Here - Export'!CR458=TRUE,"Not imaged",IF(OR(C458="",'Paste Data Here - Export'!CP458=""),"",1440*('Paste Data Here - Export'!CP458-C458)))</f>
        <v/>
      </c>
      <c r="S458" s="93" t="str">
        <f>IF(R458&lt;60.5,"Yes",IF('Paste Data Here - Export'!C458="","","No"))</f>
        <v/>
      </c>
      <c r="T458" s="93" t="str">
        <f t="shared" si="77"/>
        <v/>
      </c>
      <c r="U458" s="94" t="str">
        <f>IF(OR(C458="",'Paste Data Here - Export'!DF458=""),"",1440*('Paste Data Here - Export'!DF458-C458))</f>
        <v/>
      </c>
      <c r="V458" s="96" t="str">
        <f t="shared" si="86"/>
        <v/>
      </c>
      <c r="W458" s="97" t="str">
        <f>IF(B458="","",IF('Paste Data Here - Export'!KI458=TRUE,"Yes",IF('Paste Data Here - Export'!L458="","No","Yes")))</f>
        <v/>
      </c>
      <c r="X458" s="98" t="str">
        <f>IF(E458="Yes","6 Month Transfer",IF(AND(W458="Yes",'Paste Data Here - Export'!KM458="D"),"No",IF('Patient level info'!W458="Yes","Yes","")))</f>
        <v/>
      </c>
      <c r="Y458" s="91" t="str">
        <f t="shared" si="78"/>
        <v/>
      </c>
      <c r="Z458" s="99" t="str">
        <f>IF('Paste Data Here - Export'!KQ458="","",IF('Paste Data Here - Export'!KO458="","",'Paste Data Here - Export'!KN458-'Paste Data Here - Export'!KQ458))</f>
        <v/>
      </c>
      <c r="AA458" s="91" t="str">
        <f>IF(AND(W458="Yes",'Paste Data Here - Export'!KM458="D",'Paste Data Here - Export'!KO458="Y"),'Paste Data Here - Export'!KN458+'Patient level info'!AA$3,IF(AND(W458="Yes",'Paste Data Here - Export'!KM458="D",Z458&lt;0),'Paste Data Here - Export'!KQ458,IF(AND(W458="Yes",'Paste Data Here - Export'!KM458="D"),'Paste Data Here - Export'!KN458,IF(X458="Yes",'Paste Data Here - Export'!KS458,""))))</f>
        <v/>
      </c>
      <c r="AB458" s="100" t="str">
        <f>IF(W458="No","",IF('Paste Data Here - Export'!HS458="","",IF('Paste Data Here - Export'!KO458="Y",'Patient level info'!AA458-'Paste Data Here - Export'!HS458,'Paste Data Here - Export'!KQ458-'Paste Data Here - Export'!HS458)))</f>
        <v/>
      </c>
      <c r="AC458" s="100" t="str">
        <f>IF(E458="Yes","",IF(BPT!C458="Record transferred to this team",AA458-C458-(1/6),""))</f>
        <v/>
      </c>
      <c r="AD458" s="100" t="str">
        <f t="shared" si="79"/>
        <v/>
      </c>
      <c r="AE458" s="100" t="str">
        <f t="shared" si="87"/>
        <v/>
      </c>
      <c r="AF458" s="101" t="str">
        <f>IF(AE458="","",IF(Y458="Died same day","Died same day as arrival",IF(AB458="","Did not stay on SU",IF('Paste Data Here - Export'!HR458="ICH","ICU/CCU/HDU",IF(AB458&gt;AE458,100,100*AB458/AE458)))))</f>
        <v/>
      </c>
      <c r="AG458" s="82" t="str">
        <f>IF(E458="Yes","6 Month Transfer",IF(W458="No","Not locked to discharge/transfer",IF(AF458="Did not stay on SU","Not achieved as did not stay on SU",IF('Patient level info'!A458="","",IF(AND(A458=B458,M458="Achieved",P458="Achieved",AF458&gt;=90,AF458&lt;&gt;"Died same day as arrival"),"Achieved",IF(AND(A458&lt;&gt;B458,AF458&gt;=90,M458="Achieved",P458="Achieved"),"Not directly admitted by this team, but achieved criteria at previous team, and achieved 90% of stay on SU whilst at this team",IF(AF458="ICU/CCU/HDU","Admitted to ICU/CCU/HDU",IF(AF458="Died same day as arrival",AF458,IF(AND(AF458&lt;90,M458="Not achieved",P458="Not achieved"),"Not achieved as not direct to SU within 4h, not seen by a consultant within 14h, and less than 90% of stay on SU",IF(AND(AF458&lt;90,M458="Not achieved",P458="Achieved"),"Not achieved as not direct to SU within 4h and less than 90% of stay on SU",IF(AND(AF458&lt;90,M458="Achieved",P458="Not achieved"),"Not achieved as not seen by a consultant within 14h and less than 90% of stay on SU",IF(AND(AF458&gt;=90,M458="Not achieved",P458="Not achieved"),"Not achieved as not direct to SU within 4h and not seen by a consultant within 14h",IF(AND(AF458&gt;=90,M458="Achieved",P458="Not achieved"),"Not achieved as not seen by a consultant within 14h",IF(AF458&lt;90,"Not achieved as less than 90% of stay on SU","Not achieved as not direct to SU within 4h"))))))))))))))</f>
        <v/>
      </c>
    </row>
    <row r="459" spans="1:33" ht="15" customHeight="1" x14ac:dyDescent="0.25">
      <c r="A459" s="89" t="str">
        <f>IF('Paste Data Here - Export'!A459="","",'Paste Data Here - Export'!A459)</f>
        <v/>
      </c>
      <c r="B459" s="90" t="str">
        <f>IF('Paste Data Here - Export'!B459="","",'Paste Data Here - Export'!B459)</f>
        <v/>
      </c>
      <c r="C459" s="91" t="str">
        <f>IF('Paste Data Here - Export'!AR459="Y",'Paste Data Here - Export'!AS459,IF('Paste Data Here - Export'!C459="","",'Paste Data Here - Export'!BA459))</f>
        <v/>
      </c>
      <c r="D459" s="103" t="str">
        <f>IF(B459="","",IF('Paste Data Here - Export'!A459 ='Paste Data Here - Export'!B459, "Yes", "No"))</f>
        <v/>
      </c>
      <c r="E459" s="103" t="str">
        <f>IF(A459="","",IF(AND('Paste Data Here - Export'!P459="",'Paste Data Here - Export'!Q459&lt;&gt;""),"Yes","No"))</f>
        <v/>
      </c>
      <c r="F459" s="104" t="str">
        <f>IF('Paste Data Here - Export'!A459='Paste Data Here - Export'!B459,C459,IF(W459="No","",IF(E459="Yes","6 Month Transfer",'Paste Data Here - Export'!HP459)))</f>
        <v/>
      </c>
      <c r="G459" s="92" t="str">
        <f>IF(B459="","",IF(OR('Paste Data Here - Export'!KB459="Y",'Paste Data Here - Export'!GE459="Y"),"Yes","No"))</f>
        <v/>
      </c>
      <c r="H459" s="93" t="str">
        <f t="shared" si="80"/>
        <v/>
      </c>
      <c r="I459" s="93" t="str">
        <f t="shared" si="81"/>
        <v/>
      </c>
      <c r="J459" s="93" t="str">
        <f t="shared" si="82"/>
        <v/>
      </c>
      <c r="K459" s="125" t="str">
        <f>IF(OR(C459="",'Paste Data Here - Export'!BD459=""),"",1440*('Paste Data Here - Export'!BD459-C459))</f>
        <v/>
      </c>
      <c r="L459" s="93" t="str">
        <f t="shared" si="83"/>
        <v/>
      </c>
      <c r="M459" s="93" t="str">
        <f>IF(AND(L459="Yes",'Paste Data Here - Export'!BC459="SU",'Paste Data Here - Export'!EJ459&lt;&gt;"Y"),"Achieved",IF('Paste Data Here - Export'!EJ459="Y","Not applicable",(IF(AND('Patient level info'!L459="No",'Paste Data Here - Export'!BC459="SU"),"Not achieved",IF('Paste Data Here - Export'!BC459="ICH","Not applicable",IF(OR('Paste Data Here - Export'!BC459="O",'Paste Data Here - Export'!BC459="MAC"),"Not achieved",""))))))</f>
        <v/>
      </c>
      <c r="N459" s="142" t="str">
        <f>IF(B459="","",IF(OR('Paste Data Here - Export'!GN459="PERS",'Paste Data Here - Export'!GN459="TELEM"),'Paste Data Here - Export'!GK459,IF('Paste Data Here - Export'!GO459="","Not seen in person",'Paste Data Here - Export'!GO459)))</f>
        <v/>
      </c>
      <c r="O459" s="125" t="str">
        <f t="shared" si="84"/>
        <v/>
      </c>
      <c r="P459" s="126" t="str">
        <f t="shared" si="85"/>
        <v/>
      </c>
      <c r="Q459" s="95" t="str">
        <f>IF('Paste Data Here - Export'!CR459=TRUE, "Not imaged",IF('Paste Data Here - Export'!AR459="Y","Inpatient stroke",IF('Paste Data Here - Export'!BA459="","",IF('Paste Data Here - Export'!CR459="TRUE","",1440*('Paste Data Here - Export'!CP459-'Paste Data Here - Export'!BA459)))))</f>
        <v/>
      </c>
      <c r="R459" s="95" t="str">
        <f>IF('Paste Data Here - Export'!CR459=TRUE,"Not imaged",IF(OR(C459="",'Paste Data Here - Export'!CP459=""),"",1440*('Paste Data Here - Export'!CP459-C459)))</f>
        <v/>
      </c>
      <c r="S459" s="93" t="str">
        <f>IF(R459&lt;60.5,"Yes",IF('Paste Data Here - Export'!C459="","","No"))</f>
        <v/>
      </c>
      <c r="T459" s="93" t="str">
        <f t="shared" si="77"/>
        <v/>
      </c>
      <c r="U459" s="94" t="str">
        <f>IF(OR(C459="",'Paste Data Here - Export'!DF459=""),"",1440*('Paste Data Here - Export'!DF459-C459))</f>
        <v/>
      </c>
      <c r="V459" s="96" t="str">
        <f t="shared" si="86"/>
        <v/>
      </c>
      <c r="W459" s="97" t="str">
        <f>IF(B459="","",IF('Paste Data Here - Export'!KI459=TRUE,"Yes",IF('Paste Data Here - Export'!L459="","No","Yes")))</f>
        <v/>
      </c>
      <c r="X459" s="98" t="str">
        <f>IF(E459="Yes","6 Month Transfer",IF(AND(W459="Yes",'Paste Data Here - Export'!KM459="D"),"No",IF('Patient level info'!W459="Yes","Yes","")))</f>
        <v/>
      </c>
      <c r="Y459" s="91" t="str">
        <f t="shared" si="78"/>
        <v/>
      </c>
      <c r="Z459" s="99" t="str">
        <f>IF('Paste Data Here - Export'!KQ459="","",IF('Paste Data Here - Export'!KO459="","",'Paste Data Here - Export'!KN459-'Paste Data Here - Export'!KQ459))</f>
        <v/>
      </c>
      <c r="AA459" s="91" t="str">
        <f>IF(AND(W459="Yes",'Paste Data Here - Export'!KM459="D",'Paste Data Here - Export'!KO459="Y"),'Paste Data Here - Export'!KN459+'Patient level info'!AA$3,IF(AND(W459="Yes",'Paste Data Here - Export'!KM459="D",Z459&lt;0),'Paste Data Here - Export'!KQ459,IF(AND(W459="Yes",'Paste Data Here - Export'!KM459="D"),'Paste Data Here - Export'!KN459,IF(X459="Yes",'Paste Data Here - Export'!KS459,""))))</f>
        <v/>
      </c>
      <c r="AB459" s="100" t="str">
        <f>IF(W459="No","",IF('Paste Data Here - Export'!HS459="","",IF('Paste Data Here - Export'!KO459="Y",'Patient level info'!AA459-'Paste Data Here - Export'!HS459,'Paste Data Here - Export'!KQ459-'Paste Data Here - Export'!HS459)))</f>
        <v/>
      </c>
      <c r="AC459" s="100" t="str">
        <f>IF(E459="Yes","",IF(BPT!C459="Record transferred to this team",AA459-C459-(1/6),""))</f>
        <v/>
      </c>
      <c r="AD459" s="100" t="str">
        <f t="shared" si="79"/>
        <v/>
      </c>
      <c r="AE459" s="100" t="str">
        <f t="shared" si="87"/>
        <v/>
      </c>
      <c r="AF459" s="101" t="str">
        <f>IF(AE459="","",IF(Y459="Died same day","Died same day as arrival",IF(AB459="","Did not stay on SU",IF('Paste Data Here - Export'!HR459="ICH","ICU/CCU/HDU",IF(AB459&gt;AE459,100,100*AB459/AE459)))))</f>
        <v/>
      </c>
      <c r="AG459" s="82" t="str">
        <f>IF(E459="Yes","6 Month Transfer",IF(W459="No","Not locked to discharge/transfer",IF(AF459="Did not stay on SU","Not achieved as did not stay on SU",IF('Patient level info'!A459="","",IF(AND(A459=B459,M459="Achieved",P459="Achieved",AF459&gt;=90,AF459&lt;&gt;"Died same day as arrival"),"Achieved",IF(AND(A459&lt;&gt;B459,AF459&gt;=90,M459="Achieved",P459="Achieved"),"Not directly admitted by this team, but achieved criteria at previous team, and achieved 90% of stay on SU whilst at this team",IF(AF459="ICU/CCU/HDU","Admitted to ICU/CCU/HDU",IF(AF459="Died same day as arrival",AF459,IF(AND(AF459&lt;90,M459="Not achieved",P459="Not achieved"),"Not achieved as not direct to SU within 4h, not seen by a consultant within 14h, and less than 90% of stay on SU",IF(AND(AF459&lt;90,M459="Not achieved",P459="Achieved"),"Not achieved as not direct to SU within 4h and less than 90% of stay on SU",IF(AND(AF459&lt;90,M459="Achieved",P459="Not achieved"),"Not achieved as not seen by a consultant within 14h and less than 90% of stay on SU",IF(AND(AF459&gt;=90,M459="Not achieved",P459="Not achieved"),"Not achieved as not direct to SU within 4h and not seen by a consultant within 14h",IF(AND(AF459&gt;=90,M459="Achieved",P459="Not achieved"),"Not achieved as not seen by a consultant within 14h",IF(AF459&lt;90,"Not achieved as less than 90% of stay on SU","Not achieved as not direct to SU within 4h"))))))))))))))</f>
        <v/>
      </c>
    </row>
    <row r="460" spans="1:33" ht="15" customHeight="1" x14ac:dyDescent="0.25">
      <c r="A460" s="89" t="str">
        <f>IF('Paste Data Here - Export'!A460="","",'Paste Data Here - Export'!A460)</f>
        <v/>
      </c>
      <c r="B460" s="90" t="str">
        <f>IF('Paste Data Here - Export'!B460="","",'Paste Data Here - Export'!B460)</f>
        <v/>
      </c>
      <c r="C460" s="91" t="str">
        <f>IF('Paste Data Here - Export'!AR460="Y",'Paste Data Here - Export'!AS460,IF('Paste Data Here - Export'!C460="","",'Paste Data Here - Export'!BA460))</f>
        <v/>
      </c>
      <c r="D460" s="103" t="str">
        <f>IF(B460="","",IF('Paste Data Here - Export'!A460 ='Paste Data Here - Export'!B460, "Yes", "No"))</f>
        <v/>
      </c>
      <c r="E460" s="103" t="str">
        <f>IF(A460="","",IF(AND('Paste Data Here - Export'!P460="",'Paste Data Here - Export'!Q460&lt;&gt;""),"Yes","No"))</f>
        <v/>
      </c>
      <c r="F460" s="104" t="str">
        <f>IF('Paste Data Here - Export'!A460='Paste Data Here - Export'!B460,C460,IF(W460="No","",IF(E460="Yes","6 Month Transfer",'Paste Data Here - Export'!HP460)))</f>
        <v/>
      </c>
      <c r="G460" s="92" t="str">
        <f>IF(B460="","",IF(OR('Paste Data Here - Export'!KB460="Y",'Paste Data Here - Export'!GE460="Y"),"Yes","No"))</f>
        <v/>
      </c>
      <c r="H460" s="93" t="str">
        <f t="shared" si="80"/>
        <v/>
      </c>
      <c r="I460" s="93" t="str">
        <f t="shared" si="81"/>
        <v/>
      </c>
      <c r="J460" s="93" t="str">
        <f t="shared" si="82"/>
        <v/>
      </c>
      <c r="K460" s="125" t="str">
        <f>IF(OR(C460="",'Paste Data Here - Export'!BD460=""),"",1440*('Paste Data Here - Export'!BD460-C460))</f>
        <v/>
      </c>
      <c r="L460" s="93" t="str">
        <f t="shared" si="83"/>
        <v/>
      </c>
      <c r="M460" s="93" t="str">
        <f>IF(AND(L460="Yes",'Paste Data Here - Export'!BC460="SU",'Paste Data Here - Export'!EJ460&lt;&gt;"Y"),"Achieved",IF('Paste Data Here - Export'!EJ460="Y","Not applicable",(IF(AND('Patient level info'!L460="No",'Paste Data Here - Export'!BC460="SU"),"Not achieved",IF('Paste Data Here - Export'!BC460="ICH","Not applicable",IF(OR('Paste Data Here - Export'!BC460="O",'Paste Data Here - Export'!BC460="MAC"),"Not achieved",""))))))</f>
        <v/>
      </c>
      <c r="N460" s="142" t="str">
        <f>IF(B460="","",IF(OR('Paste Data Here - Export'!GN460="PERS",'Paste Data Here - Export'!GN460="TELEM"),'Paste Data Here - Export'!GK460,IF('Paste Data Here - Export'!GO460="","Not seen in person",'Paste Data Here - Export'!GO460)))</f>
        <v/>
      </c>
      <c r="O460" s="125" t="str">
        <f t="shared" si="84"/>
        <v/>
      </c>
      <c r="P460" s="126" t="str">
        <f t="shared" si="85"/>
        <v/>
      </c>
      <c r="Q460" s="95" t="str">
        <f>IF('Paste Data Here - Export'!CR460=TRUE, "Not imaged",IF('Paste Data Here - Export'!AR460="Y","Inpatient stroke",IF('Paste Data Here - Export'!BA460="","",IF('Paste Data Here - Export'!CR460="TRUE","",1440*('Paste Data Here - Export'!CP460-'Paste Data Here - Export'!BA460)))))</f>
        <v/>
      </c>
      <c r="R460" s="95" t="str">
        <f>IF('Paste Data Here - Export'!CR460=TRUE,"Not imaged",IF(OR(C460="",'Paste Data Here - Export'!CP460=""),"",1440*('Paste Data Here - Export'!CP460-C460)))</f>
        <v/>
      </c>
      <c r="S460" s="93" t="str">
        <f>IF(R460&lt;60.5,"Yes",IF('Paste Data Here - Export'!C460="","","No"))</f>
        <v/>
      </c>
      <c r="T460" s="93" t="str">
        <f t="shared" si="77"/>
        <v/>
      </c>
      <c r="U460" s="94" t="str">
        <f>IF(OR(C460="",'Paste Data Here - Export'!DF460=""),"",1440*('Paste Data Here - Export'!DF460-C460))</f>
        <v/>
      </c>
      <c r="V460" s="96" t="str">
        <f t="shared" si="86"/>
        <v/>
      </c>
      <c r="W460" s="97" t="str">
        <f>IF(B460="","",IF('Paste Data Here - Export'!KI460=TRUE,"Yes",IF('Paste Data Here - Export'!L460="","No","Yes")))</f>
        <v/>
      </c>
      <c r="X460" s="98" t="str">
        <f>IF(E460="Yes","6 Month Transfer",IF(AND(W460="Yes",'Paste Data Here - Export'!KM460="D"),"No",IF('Patient level info'!W460="Yes","Yes","")))</f>
        <v/>
      </c>
      <c r="Y460" s="91" t="str">
        <f t="shared" si="78"/>
        <v/>
      </c>
      <c r="Z460" s="99" t="str">
        <f>IF('Paste Data Here - Export'!KQ460="","",IF('Paste Data Here - Export'!KO460="","",'Paste Data Here - Export'!KN460-'Paste Data Here - Export'!KQ460))</f>
        <v/>
      </c>
      <c r="AA460" s="91" t="str">
        <f>IF(AND(W460="Yes",'Paste Data Here - Export'!KM460="D",'Paste Data Here - Export'!KO460="Y"),'Paste Data Here - Export'!KN460+'Patient level info'!AA$3,IF(AND(W460="Yes",'Paste Data Here - Export'!KM460="D",Z460&lt;0),'Paste Data Here - Export'!KQ460,IF(AND(W460="Yes",'Paste Data Here - Export'!KM460="D"),'Paste Data Here - Export'!KN460,IF(X460="Yes",'Paste Data Here - Export'!KS460,""))))</f>
        <v/>
      </c>
      <c r="AB460" s="100" t="str">
        <f>IF(W460="No","",IF('Paste Data Here - Export'!HS460="","",IF('Paste Data Here - Export'!KO460="Y",'Patient level info'!AA460-'Paste Data Here - Export'!HS460,'Paste Data Here - Export'!KQ460-'Paste Data Here - Export'!HS460)))</f>
        <v/>
      </c>
      <c r="AC460" s="100" t="str">
        <f>IF(E460="Yes","",IF(BPT!C460="Record transferred to this team",AA460-C460-(1/6),""))</f>
        <v/>
      </c>
      <c r="AD460" s="100" t="str">
        <f t="shared" si="79"/>
        <v/>
      </c>
      <c r="AE460" s="100" t="str">
        <f t="shared" si="87"/>
        <v/>
      </c>
      <c r="AF460" s="101" t="str">
        <f>IF(AE460="","",IF(Y460="Died same day","Died same day as arrival",IF(AB460="","Did not stay on SU",IF('Paste Data Here - Export'!HR460="ICH","ICU/CCU/HDU",IF(AB460&gt;AE460,100,100*AB460/AE460)))))</f>
        <v/>
      </c>
      <c r="AG460" s="82" t="str">
        <f>IF(E460="Yes","6 Month Transfer",IF(W460="No","Not locked to discharge/transfer",IF(AF460="Did not stay on SU","Not achieved as did not stay on SU",IF('Patient level info'!A460="","",IF(AND(A460=B460,M460="Achieved",P460="Achieved",AF460&gt;=90,AF460&lt;&gt;"Died same day as arrival"),"Achieved",IF(AND(A460&lt;&gt;B460,AF460&gt;=90,M460="Achieved",P460="Achieved"),"Not directly admitted by this team, but achieved criteria at previous team, and achieved 90% of stay on SU whilst at this team",IF(AF460="ICU/CCU/HDU","Admitted to ICU/CCU/HDU",IF(AF460="Died same day as arrival",AF460,IF(AND(AF460&lt;90,M460="Not achieved",P460="Not achieved"),"Not achieved as not direct to SU within 4h, not seen by a consultant within 14h, and less than 90% of stay on SU",IF(AND(AF460&lt;90,M460="Not achieved",P460="Achieved"),"Not achieved as not direct to SU within 4h and less than 90% of stay on SU",IF(AND(AF460&lt;90,M460="Achieved",P460="Not achieved"),"Not achieved as not seen by a consultant within 14h and less than 90% of stay on SU",IF(AND(AF460&gt;=90,M460="Not achieved",P460="Not achieved"),"Not achieved as not direct to SU within 4h and not seen by a consultant within 14h",IF(AND(AF460&gt;=90,M460="Achieved",P460="Not achieved"),"Not achieved as not seen by a consultant within 14h",IF(AF460&lt;90,"Not achieved as less than 90% of stay on SU","Not achieved as not direct to SU within 4h"))))))))))))))</f>
        <v/>
      </c>
    </row>
    <row r="461" spans="1:33" ht="15" customHeight="1" x14ac:dyDescent="0.25">
      <c r="A461" s="89" t="str">
        <f>IF('Paste Data Here - Export'!A461="","",'Paste Data Here - Export'!A461)</f>
        <v/>
      </c>
      <c r="B461" s="90" t="str">
        <f>IF('Paste Data Here - Export'!B461="","",'Paste Data Here - Export'!B461)</f>
        <v/>
      </c>
      <c r="C461" s="91" t="str">
        <f>IF('Paste Data Here - Export'!AR461="Y",'Paste Data Here - Export'!AS461,IF('Paste Data Here - Export'!C461="","",'Paste Data Here - Export'!BA461))</f>
        <v/>
      </c>
      <c r="D461" s="103" t="str">
        <f>IF(B461="","",IF('Paste Data Here - Export'!A461 ='Paste Data Here - Export'!B461, "Yes", "No"))</f>
        <v/>
      </c>
      <c r="E461" s="103" t="str">
        <f>IF(A461="","",IF(AND('Paste Data Here - Export'!P461="",'Paste Data Here - Export'!Q461&lt;&gt;""),"Yes","No"))</f>
        <v/>
      </c>
      <c r="F461" s="104" t="str">
        <f>IF('Paste Data Here - Export'!A461='Paste Data Here - Export'!B461,C461,IF(W461="No","",IF(E461="Yes","6 Month Transfer",'Paste Data Here - Export'!HP461)))</f>
        <v/>
      </c>
      <c r="G461" s="92" t="str">
        <f>IF(B461="","",IF(OR('Paste Data Here - Export'!KB461="Y",'Paste Data Here - Export'!GE461="Y"),"Yes","No"))</f>
        <v/>
      </c>
      <c r="H461" s="93" t="str">
        <f t="shared" si="80"/>
        <v/>
      </c>
      <c r="I461" s="93" t="str">
        <f t="shared" si="81"/>
        <v/>
      </c>
      <c r="J461" s="93" t="str">
        <f t="shared" si="82"/>
        <v/>
      </c>
      <c r="K461" s="125" t="str">
        <f>IF(OR(C461="",'Paste Data Here - Export'!BD461=""),"",1440*('Paste Data Here - Export'!BD461-C461))</f>
        <v/>
      </c>
      <c r="L461" s="93" t="str">
        <f t="shared" si="83"/>
        <v/>
      </c>
      <c r="M461" s="93" t="str">
        <f>IF(AND(L461="Yes",'Paste Data Here - Export'!BC461="SU",'Paste Data Here - Export'!EJ461&lt;&gt;"Y"),"Achieved",IF('Paste Data Here - Export'!EJ461="Y","Not applicable",(IF(AND('Patient level info'!L461="No",'Paste Data Here - Export'!BC461="SU"),"Not achieved",IF('Paste Data Here - Export'!BC461="ICH","Not applicable",IF(OR('Paste Data Here - Export'!BC461="O",'Paste Data Here - Export'!BC461="MAC"),"Not achieved",""))))))</f>
        <v/>
      </c>
      <c r="N461" s="142" t="str">
        <f>IF(B461="","",IF(OR('Paste Data Here - Export'!GN461="PERS",'Paste Data Here - Export'!GN461="TELEM"),'Paste Data Here - Export'!GK461,IF('Paste Data Here - Export'!GO461="","Not seen in person",'Paste Data Here - Export'!GO461)))</f>
        <v/>
      </c>
      <c r="O461" s="125" t="str">
        <f t="shared" si="84"/>
        <v/>
      </c>
      <c r="P461" s="126" t="str">
        <f t="shared" si="85"/>
        <v/>
      </c>
      <c r="Q461" s="95" t="str">
        <f>IF('Paste Data Here - Export'!CR461=TRUE, "Not imaged",IF('Paste Data Here - Export'!AR461="Y","Inpatient stroke",IF('Paste Data Here - Export'!BA461="","",IF('Paste Data Here - Export'!CR461="TRUE","",1440*('Paste Data Here - Export'!CP461-'Paste Data Here - Export'!BA461)))))</f>
        <v/>
      </c>
      <c r="R461" s="95" t="str">
        <f>IF('Paste Data Here - Export'!CR461=TRUE,"Not imaged",IF(OR(C461="",'Paste Data Here - Export'!CP461=""),"",1440*('Paste Data Here - Export'!CP461-C461)))</f>
        <v/>
      </c>
      <c r="S461" s="93" t="str">
        <f>IF(R461&lt;60.5,"Yes",IF('Paste Data Here - Export'!C461="","","No"))</f>
        <v/>
      </c>
      <c r="T461" s="93" t="str">
        <f t="shared" si="77"/>
        <v/>
      </c>
      <c r="U461" s="94" t="str">
        <f>IF(OR(C461="",'Paste Data Here - Export'!DF461=""),"",1440*('Paste Data Here - Export'!DF461-C461))</f>
        <v/>
      </c>
      <c r="V461" s="96" t="str">
        <f t="shared" si="86"/>
        <v/>
      </c>
      <c r="W461" s="97" t="str">
        <f>IF(B461="","",IF('Paste Data Here - Export'!KI461=TRUE,"Yes",IF('Paste Data Here - Export'!L461="","No","Yes")))</f>
        <v/>
      </c>
      <c r="X461" s="98" t="str">
        <f>IF(E461="Yes","6 Month Transfer",IF(AND(W461="Yes",'Paste Data Here - Export'!KM461="D"),"No",IF('Patient level info'!W461="Yes","Yes","")))</f>
        <v/>
      </c>
      <c r="Y461" s="91" t="str">
        <f t="shared" si="78"/>
        <v/>
      </c>
      <c r="Z461" s="99" t="str">
        <f>IF('Paste Data Here - Export'!KQ461="","",IF('Paste Data Here - Export'!KO461="","",'Paste Data Here - Export'!KN461-'Paste Data Here - Export'!KQ461))</f>
        <v/>
      </c>
      <c r="AA461" s="91" t="str">
        <f>IF(AND(W461="Yes",'Paste Data Here - Export'!KM461="D",'Paste Data Here - Export'!KO461="Y"),'Paste Data Here - Export'!KN461+'Patient level info'!AA$3,IF(AND(W461="Yes",'Paste Data Here - Export'!KM461="D",Z461&lt;0),'Paste Data Here - Export'!KQ461,IF(AND(W461="Yes",'Paste Data Here - Export'!KM461="D"),'Paste Data Here - Export'!KN461,IF(X461="Yes",'Paste Data Here - Export'!KS461,""))))</f>
        <v/>
      </c>
      <c r="AB461" s="100" t="str">
        <f>IF(W461="No","",IF('Paste Data Here - Export'!HS461="","",IF('Paste Data Here - Export'!KO461="Y",'Patient level info'!AA461-'Paste Data Here - Export'!HS461,'Paste Data Here - Export'!KQ461-'Paste Data Here - Export'!HS461)))</f>
        <v/>
      </c>
      <c r="AC461" s="100" t="str">
        <f>IF(E461="Yes","",IF(BPT!C461="Record transferred to this team",AA461-C461-(1/6),""))</f>
        <v/>
      </c>
      <c r="AD461" s="100" t="str">
        <f t="shared" si="79"/>
        <v/>
      </c>
      <c r="AE461" s="100" t="str">
        <f t="shared" si="87"/>
        <v/>
      </c>
      <c r="AF461" s="101" t="str">
        <f>IF(AE461="","",IF(Y461="Died same day","Died same day as arrival",IF(AB461="","Did not stay on SU",IF('Paste Data Here - Export'!HR461="ICH","ICU/CCU/HDU",IF(AB461&gt;AE461,100,100*AB461/AE461)))))</f>
        <v/>
      </c>
      <c r="AG461" s="82" t="str">
        <f>IF(E461="Yes","6 Month Transfer",IF(W461="No","Not locked to discharge/transfer",IF(AF461="Did not stay on SU","Not achieved as did not stay on SU",IF('Patient level info'!A461="","",IF(AND(A461=B461,M461="Achieved",P461="Achieved",AF461&gt;=90,AF461&lt;&gt;"Died same day as arrival"),"Achieved",IF(AND(A461&lt;&gt;B461,AF461&gt;=90,M461="Achieved",P461="Achieved"),"Not directly admitted by this team, but achieved criteria at previous team, and achieved 90% of stay on SU whilst at this team",IF(AF461="ICU/CCU/HDU","Admitted to ICU/CCU/HDU",IF(AF461="Died same day as arrival",AF461,IF(AND(AF461&lt;90,M461="Not achieved",P461="Not achieved"),"Not achieved as not direct to SU within 4h, not seen by a consultant within 14h, and less than 90% of stay on SU",IF(AND(AF461&lt;90,M461="Not achieved",P461="Achieved"),"Not achieved as not direct to SU within 4h and less than 90% of stay on SU",IF(AND(AF461&lt;90,M461="Achieved",P461="Not achieved"),"Not achieved as not seen by a consultant within 14h and less than 90% of stay on SU",IF(AND(AF461&gt;=90,M461="Not achieved",P461="Not achieved"),"Not achieved as not direct to SU within 4h and not seen by a consultant within 14h",IF(AND(AF461&gt;=90,M461="Achieved",P461="Not achieved"),"Not achieved as not seen by a consultant within 14h",IF(AF461&lt;90,"Not achieved as less than 90% of stay on SU","Not achieved as not direct to SU within 4h"))))))))))))))</f>
        <v/>
      </c>
    </row>
    <row r="462" spans="1:33" ht="15" customHeight="1" x14ac:dyDescent="0.25">
      <c r="A462" s="89" t="str">
        <f>IF('Paste Data Here - Export'!A462="","",'Paste Data Here - Export'!A462)</f>
        <v/>
      </c>
      <c r="B462" s="90" t="str">
        <f>IF('Paste Data Here - Export'!B462="","",'Paste Data Here - Export'!B462)</f>
        <v/>
      </c>
      <c r="C462" s="91" t="str">
        <f>IF('Paste Data Here - Export'!AR462="Y",'Paste Data Here - Export'!AS462,IF('Paste Data Here - Export'!C462="","",'Paste Data Here - Export'!BA462))</f>
        <v/>
      </c>
      <c r="D462" s="103" t="str">
        <f>IF(B462="","",IF('Paste Data Here - Export'!A462 ='Paste Data Here - Export'!B462, "Yes", "No"))</f>
        <v/>
      </c>
      <c r="E462" s="103" t="str">
        <f>IF(A462="","",IF(AND('Paste Data Here - Export'!P462="",'Paste Data Here - Export'!Q462&lt;&gt;""),"Yes","No"))</f>
        <v/>
      </c>
      <c r="F462" s="104" t="str">
        <f>IF('Paste Data Here - Export'!A462='Paste Data Here - Export'!B462,C462,IF(W462="No","",IF(E462="Yes","6 Month Transfer",'Paste Data Here - Export'!HP462)))</f>
        <v/>
      </c>
      <c r="G462" s="92" t="str">
        <f>IF(B462="","",IF(OR('Paste Data Here - Export'!KB462="Y",'Paste Data Here - Export'!GE462="Y"),"Yes","No"))</f>
        <v/>
      </c>
      <c r="H462" s="93" t="str">
        <f t="shared" si="80"/>
        <v/>
      </c>
      <c r="I462" s="93" t="str">
        <f t="shared" si="81"/>
        <v/>
      </c>
      <c r="J462" s="93" t="str">
        <f t="shared" si="82"/>
        <v/>
      </c>
      <c r="K462" s="125" t="str">
        <f>IF(OR(C462="",'Paste Data Here - Export'!BD462=""),"",1440*('Paste Data Here - Export'!BD462-C462))</f>
        <v/>
      </c>
      <c r="L462" s="93" t="str">
        <f t="shared" si="83"/>
        <v/>
      </c>
      <c r="M462" s="93" t="str">
        <f>IF(AND(L462="Yes",'Paste Data Here - Export'!BC462="SU",'Paste Data Here - Export'!EJ462&lt;&gt;"Y"),"Achieved",IF('Paste Data Here - Export'!EJ462="Y","Not applicable",(IF(AND('Patient level info'!L462="No",'Paste Data Here - Export'!BC462="SU"),"Not achieved",IF('Paste Data Here - Export'!BC462="ICH","Not applicable",IF(OR('Paste Data Here - Export'!BC462="O",'Paste Data Here - Export'!BC462="MAC"),"Not achieved",""))))))</f>
        <v/>
      </c>
      <c r="N462" s="142" t="str">
        <f>IF(B462="","",IF(OR('Paste Data Here - Export'!GN462="PERS",'Paste Data Here - Export'!GN462="TELEM"),'Paste Data Here - Export'!GK462,IF('Paste Data Here - Export'!GO462="","Not seen in person",'Paste Data Here - Export'!GO462)))</f>
        <v/>
      </c>
      <c r="O462" s="125" t="str">
        <f t="shared" si="84"/>
        <v/>
      </c>
      <c r="P462" s="126" t="str">
        <f t="shared" si="85"/>
        <v/>
      </c>
      <c r="Q462" s="95" t="str">
        <f>IF('Paste Data Here - Export'!CR462=TRUE, "Not imaged",IF('Paste Data Here - Export'!AR462="Y","Inpatient stroke",IF('Paste Data Here - Export'!BA462="","",IF('Paste Data Here - Export'!CR462="TRUE","",1440*('Paste Data Here - Export'!CP462-'Paste Data Here - Export'!BA462)))))</f>
        <v/>
      </c>
      <c r="R462" s="95" t="str">
        <f>IF('Paste Data Here - Export'!CR462=TRUE,"Not imaged",IF(OR(C462="",'Paste Data Here - Export'!CP462=""),"",1440*('Paste Data Here - Export'!CP462-C462)))</f>
        <v/>
      </c>
      <c r="S462" s="93" t="str">
        <f>IF(R462&lt;60.5,"Yes",IF('Paste Data Here - Export'!C462="","","No"))</f>
        <v/>
      </c>
      <c r="T462" s="93" t="str">
        <f t="shared" si="77"/>
        <v/>
      </c>
      <c r="U462" s="94" t="str">
        <f>IF(OR(C462="",'Paste Data Here - Export'!DF462=""),"",1440*('Paste Data Here - Export'!DF462-C462))</f>
        <v/>
      </c>
      <c r="V462" s="96" t="str">
        <f t="shared" si="86"/>
        <v/>
      </c>
      <c r="W462" s="97" t="str">
        <f>IF(B462="","",IF('Paste Data Here - Export'!KI462=TRUE,"Yes",IF('Paste Data Here - Export'!L462="","No","Yes")))</f>
        <v/>
      </c>
      <c r="X462" s="98" t="str">
        <f>IF(E462="Yes","6 Month Transfer",IF(AND(W462="Yes",'Paste Data Here - Export'!KM462="D"),"No",IF('Patient level info'!W462="Yes","Yes","")))</f>
        <v/>
      </c>
      <c r="Y462" s="91" t="str">
        <f t="shared" si="78"/>
        <v/>
      </c>
      <c r="Z462" s="99" t="str">
        <f>IF('Paste Data Here - Export'!KQ462="","",IF('Paste Data Here - Export'!KO462="","",'Paste Data Here - Export'!KN462-'Paste Data Here - Export'!KQ462))</f>
        <v/>
      </c>
      <c r="AA462" s="91" t="str">
        <f>IF(AND(W462="Yes",'Paste Data Here - Export'!KM462="D",'Paste Data Here - Export'!KO462="Y"),'Paste Data Here - Export'!KN462+'Patient level info'!AA$3,IF(AND(W462="Yes",'Paste Data Here - Export'!KM462="D",Z462&lt;0),'Paste Data Here - Export'!KQ462,IF(AND(W462="Yes",'Paste Data Here - Export'!KM462="D"),'Paste Data Here - Export'!KN462,IF(X462="Yes",'Paste Data Here - Export'!KS462,""))))</f>
        <v/>
      </c>
      <c r="AB462" s="100" t="str">
        <f>IF(W462="No","",IF('Paste Data Here - Export'!HS462="","",IF('Paste Data Here - Export'!KO462="Y",'Patient level info'!AA462-'Paste Data Here - Export'!HS462,'Paste Data Here - Export'!KQ462-'Paste Data Here - Export'!HS462)))</f>
        <v/>
      </c>
      <c r="AC462" s="100" t="str">
        <f>IF(E462="Yes","",IF(BPT!C462="Record transferred to this team",AA462-C462-(1/6),""))</f>
        <v/>
      </c>
      <c r="AD462" s="100" t="str">
        <f t="shared" si="79"/>
        <v/>
      </c>
      <c r="AE462" s="100" t="str">
        <f t="shared" si="87"/>
        <v/>
      </c>
      <c r="AF462" s="101" t="str">
        <f>IF(AE462="","",IF(Y462="Died same day","Died same day as arrival",IF(AB462="","Did not stay on SU",IF('Paste Data Here - Export'!HR462="ICH","ICU/CCU/HDU",IF(AB462&gt;AE462,100,100*AB462/AE462)))))</f>
        <v/>
      </c>
      <c r="AG462" s="82" t="str">
        <f>IF(E462="Yes","6 Month Transfer",IF(W462="No","Not locked to discharge/transfer",IF(AF462="Did not stay on SU","Not achieved as did not stay on SU",IF('Patient level info'!A462="","",IF(AND(A462=B462,M462="Achieved",P462="Achieved",AF462&gt;=90,AF462&lt;&gt;"Died same day as arrival"),"Achieved",IF(AND(A462&lt;&gt;B462,AF462&gt;=90,M462="Achieved",P462="Achieved"),"Not directly admitted by this team, but achieved criteria at previous team, and achieved 90% of stay on SU whilst at this team",IF(AF462="ICU/CCU/HDU","Admitted to ICU/CCU/HDU",IF(AF462="Died same day as arrival",AF462,IF(AND(AF462&lt;90,M462="Not achieved",P462="Not achieved"),"Not achieved as not direct to SU within 4h, not seen by a consultant within 14h, and less than 90% of stay on SU",IF(AND(AF462&lt;90,M462="Not achieved",P462="Achieved"),"Not achieved as not direct to SU within 4h and less than 90% of stay on SU",IF(AND(AF462&lt;90,M462="Achieved",P462="Not achieved"),"Not achieved as not seen by a consultant within 14h and less than 90% of stay on SU",IF(AND(AF462&gt;=90,M462="Not achieved",P462="Not achieved"),"Not achieved as not direct to SU within 4h and not seen by a consultant within 14h",IF(AND(AF462&gt;=90,M462="Achieved",P462="Not achieved"),"Not achieved as not seen by a consultant within 14h",IF(AF462&lt;90,"Not achieved as less than 90% of stay on SU","Not achieved as not direct to SU within 4h"))))))))))))))</f>
        <v/>
      </c>
    </row>
    <row r="463" spans="1:33" ht="15" customHeight="1" x14ac:dyDescent="0.25">
      <c r="A463" s="89" t="str">
        <f>IF('Paste Data Here - Export'!A463="","",'Paste Data Here - Export'!A463)</f>
        <v/>
      </c>
      <c r="B463" s="90" t="str">
        <f>IF('Paste Data Here - Export'!B463="","",'Paste Data Here - Export'!B463)</f>
        <v/>
      </c>
      <c r="C463" s="91" t="str">
        <f>IF('Paste Data Here - Export'!AR463="Y",'Paste Data Here - Export'!AS463,IF('Paste Data Here - Export'!C463="","",'Paste Data Here - Export'!BA463))</f>
        <v/>
      </c>
      <c r="D463" s="103" t="str">
        <f>IF(B463="","",IF('Paste Data Here - Export'!A463 ='Paste Data Here - Export'!B463, "Yes", "No"))</f>
        <v/>
      </c>
      <c r="E463" s="103" t="str">
        <f>IF(A463="","",IF(AND('Paste Data Here - Export'!P463="",'Paste Data Here - Export'!Q463&lt;&gt;""),"Yes","No"))</f>
        <v/>
      </c>
      <c r="F463" s="104" t="str">
        <f>IF('Paste Data Here - Export'!A463='Paste Data Here - Export'!B463,C463,IF(W463="No","",IF(E463="Yes","6 Month Transfer",'Paste Data Here - Export'!HP463)))</f>
        <v/>
      </c>
      <c r="G463" s="92" t="str">
        <f>IF(B463="","",IF(OR('Paste Data Here - Export'!KB463="Y",'Paste Data Here - Export'!GE463="Y"),"Yes","No"))</f>
        <v/>
      </c>
      <c r="H463" s="93" t="str">
        <f t="shared" si="80"/>
        <v/>
      </c>
      <c r="I463" s="93" t="str">
        <f t="shared" si="81"/>
        <v/>
      </c>
      <c r="J463" s="93" t="str">
        <f t="shared" si="82"/>
        <v/>
      </c>
      <c r="K463" s="125" t="str">
        <f>IF(OR(C463="",'Paste Data Here - Export'!BD463=""),"",1440*('Paste Data Here - Export'!BD463-C463))</f>
        <v/>
      </c>
      <c r="L463" s="93" t="str">
        <f t="shared" si="83"/>
        <v/>
      </c>
      <c r="M463" s="93" t="str">
        <f>IF(AND(L463="Yes",'Paste Data Here - Export'!BC463="SU",'Paste Data Here - Export'!EJ463&lt;&gt;"Y"),"Achieved",IF('Paste Data Here - Export'!EJ463="Y","Not applicable",(IF(AND('Patient level info'!L463="No",'Paste Data Here - Export'!BC463="SU"),"Not achieved",IF('Paste Data Here - Export'!BC463="ICH","Not applicable",IF(OR('Paste Data Here - Export'!BC463="O",'Paste Data Here - Export'!BC463="MAC"),"Not achieved",""))))))</f>
        <v/>
      </c>
      <c r="N463" s="142" t="str">
        <f>IF(B463="","",IF(OR('Paste Data Here - Export'!GN463="PERS",'Paste Data Here - Export'!GN463="TELEM"),'Paste Data Here - Export'!GK463,IF('Paste Data Here - Export'!GO463="","Not seen in person",'Paste Data Here - Export'!GO463)))</f>
        <v/>
      </c>
      <c r="O463" s="125" t="str">
        <f t="shared" si="84"/>
        <v/>
      </c>
      <c r="P463" s="126" t="str">
        <f t="shared" si="85"/>
        <v/>
      </c>
      <c r="Q463" s="95" t="str">
        <f>IF('Paste Data Here - Export'!CR463=TRUE, "Not imaged",IF('Paste Data Here - Export'!AR463="Y","Inpatient stroke",IF('Paste Data Here - Export'!BA463="","",IF('Paste Data Here - Export'!CR463="TRUE","",1440*('Paste Data Here - Export'!CP463-'Paste Data Here - Export'!BA463)))))</f>
        <v/>
      </c>
      <c r="R463" s="95" t="str">
        <f>IF('Paste Data Here - Export'!CR463=TRUE,"Not imaged",IF(OR(C463="",'Paste Data Here - Export'!CP463=""),"",1440*('Paste Data Here - Export'!CP463-C463)))</f>
        <v/>
      </c>
      <c r="S463" s="93" t="str">
        <f>IF(R463&lt;60.5,"Yes",IF('Paste Data Here - Export'!C463="","","No"))</f>
        <v/>
      </c>
      <c r="T463" s="93" t="str">
        <f t="shared" si="77"/>
        <v/>
      </c>
      <c r="U463" s="94" t="str">
        <f>IF(OR(C463="",'Paste Data Here - Export'!DF463=""),"",1440*('Paste Data Here - Export'!DF463-C463))</f>
        <v/>
      </c>
      <c r="V463" s="96" t="str">
        <f t="shared" si="86"/>
        <v/>
      </c>
      <c r="W463" s="97" t="str">
        <f>IF(B463="","",IF('Paste Data Here - Export'!KI463=TRUE,"Yes",IF('Paste Data Here - Export'!L463="","No","Yes")))</f>
        <v/>
      </c>
      <c r="X463" s="98" t="str">
        <f>IF(E463="Yes","6 Month Transfer",IF(AND(W463="Yes",'Paste Data Here - Export'!KM463="D"),"No",IF('Patient level info'!W463="Yes","Yes","")))</f>
        <v/>
      </c>
      <c r="Y463" s="91" t="str">
        <f t="shared" si="78"/>
        <v/>
      </c>
      <c r="Z463" s="99" t="str">
        <f>IF('Paste Data Here - Export'!KQ463="","",IF('Paste Data Here - Export'!KO463="","",'Paste Data Here - Export'!KN463-'Paste Data Here - Export'!KQ463))</f>
        <v/>
      </c>
      <c r="AA463" s="91" t="str">
        <f>IF(AND(W463="Yes",'Paste Data Here - Export'!KM463="D",'Paste Data Here - Export'!KO463="Y"),'Paste Data Here - Export'!KN463+'Patient level info'!AA$3,IF(AND(W463="Yes",'Paste Data Here - Export'!KM463="D",Z463&lt;0),'Paste Data Here - Export'!KQ463,IF(AND(W463="Yes",'Paste Data Here - Export'!KM463="D"),'Paste Data Here - Export'!KN463,IF(X463="Yes",'Paste Data Here - Export'!KS463,""))))</f>
        <v/>
      </c>
      <c r="AB463" s="100" t="str">
        <f>IF(W463="No","",IF('Paste Data Here - Export'!HS463="","",IF('Paste Data Here - Export'!KO463="Y",'Patient level info'!AA463-'Paste Data Here - Export'!HS463,'Paste Data Here - Export'!KQ463-'Paste Data Here - Export'!HS463)))</f>
        <v/>
      </c>
      <c r="AC463" s="100" t="str">
        <f>IF(E463="Yes","",IF(BPT!C463="Record transferred to this team",AA463-C463-(1/6),""))</f>
        <v/>
      </c>
      <c r="AD463" s="100" t="str">
        <f t="shared" si="79"/>
        <v/>
      </c>
      <c r="AE463" s="100" t="str">
        <f t="shared" si="87"/>
        <v/>
      </c>
      <c r="AF463" s="101" t="str">
        <f>IF(AE463="","",IF(Y463="Died same day","Died same day as arrival",IF(AB463="","Did not stay on SU",IF('Paste Data Here - Export'!HR463="ICH","ICU/CCU/HDU",IF(AB463&gt;AE463,100,100*AB463/AE463)))))</f>
        <v/>
      </c>
      <c r="AG463" s="82" t="str">
        <f>IF(E463="Yes","6 Month Transfer",IF(W463="No","Not locked to discharge/transfer",IF(AF463="Did not stay on SU","Not achieved as did not stay on SU",IF('Patient level info'!A463="","",IF(AND(A463=B463,M463="Achieved",P463="Achieved",AF463&gt;=90,AF463&lt;&gt;"Died same day as arrival"),"Achieved",IF(AND(A463&lt;&gt;B463,AF463&gt;=90,M463="Achieved",P463="Achieved"),"Not directly admitted by this team, but achieved criteria at previous team, and achieved 90% of stay on SU whilst at this team",IF(AF463="ICU/CCU/HDU","Admitted to ICU/CCU/HDU",IF(AF463="Died same day as arrival",AF463,IF(AND(AF463&lt;90,M463="Not achieved",P463="Not achieved"),"Not achieved as not direct to SU within 4h, not seen by a consultant within 14h, and less than 90% of stay on SU",IF(AND(AF463&lt;90,M463="Not achieved",P463="Achieved"),"Not achieved as not direct to SU within 4h and less than 90% of stay on SU",IF(AND(AF463&lt;90,M463="Achieved",P463="Not achieved"),"Not achieved as not seen by a consultant within 14h and less than 90% of stay on SU",IF(AND(AF463&gt;=90,M463="Not achieved",P463="Not achieved"),"Not achieved as not direct to SU within 4h and not seen by a consultant within 14h",IF(AND(AF463&gt;=90,M463="Achieved",P463="Not achieved"),"Not achieved as not seen by a consultant within 14h",IF(AF463&lt;90,"Not achieved as less than 90% of stay on SU","Not achieved as not direct to SU within 4h"))))))))))))))</f>
        <v/>
      </c>
    </row>
    <row r="464" spans="1:33" ht="15" customHeight="1" x14ac:dyDescent="0.25">
      <c r="A464" s="89" t="str">
        <f>IF('Paste Data Here - Export'!A464="","",'Paste Data Here - Export'!A464)</f>
        <v/>
      </c>
      <c r="B464" s="90" t="str">
        <f>IF('Paste Data Here - Export'!B464="","",'Paste Data Here - Export'!B464)</f>
        <v/>
      </c>
      <c r="C464" s="91" t="str">
        <f>IF('Paste Data Here - Export'!AR464="Y",'Paste Data Here - Export'!AS464,IF('Paste Data Here - Export'!C464="","",'Paste Data Here - Export'!BA464))</f>
        <v/>
      </c>
      <c r="D464" s="103" t="str">
        <f>IF(B464="","",IF('Paste Data Here - Export'!A464 ='Paste Data Here - Export'!B464, "Yes", "No"))</f>
        <v/>
      </c>
      <c r="E464" s="103" t="str">
        <f>IF(A464="","",IF(AND('Paste Data Here - Export'!P464="",'Paste Data Here - Export'!Q464&lt;&gt;""),"Yes","No"))</f>
        <v/>
      </c>
      <c r="F464" s="104" t="str">
        <f>IF('Paste Data Here - Export'!A464='Paste Data Here - Export'!B464,C464,IF(W464="No","",IF(E464="Yes","6 Month Transfer",'Paste Data Here - Export'!HP464)))</f>
        <v/>
      </c>
      <c r="G464" s="92" t="str">
        <f>IF(B464="","",IF(OR('Paste Data Here - Export'!KB464="Y",'Paste Data Here - Export'!GE464="Y"),"Yes","No"))</f>
        <v/>
      </c>
      <c r="H464" s="93" t="str">
        <f t="shared" si="80"/>
        <v/>
      </c>
      <c r="I464" s="93" t="str">
        <f t="shared" si="81"/>
        <v/>
      </c>
      <c r="J464" s="93" t="str">
        <f t="shared" si="82"/>
        <v/>
      </c>
      <c r="K464" s="125" t="str">
        <f>IF(OR(C464="",'Paste Data Here - Export'!BD464=""),"",1440*('Paste Data Here - Export'!BD464-C464))</f>
        <v/>
      </c>
      <c r="L464" s="93" t="str">
        <f t="shared" si="83"/>
        <v/>
      </c>
      <c r="M464" s="93" t="str">
        <f>IF(AND(L464="Yes",'Paste Data Here - Export'!BC464="SU",'Paste Data Here - Export'!EJ464&lt;&gt;"Y"),"Achieved",IF('Paste Data Here - Export'!EJ464="Y","Not applicable",(IF(AND('Patient level info'!L464="No",'Paste Data Here - Export'!BC464="SU"),"Not achieved",IF('Paste Data Here - Export'!BC464="ICH","Not applicable",IF(OR('Paste Data Here - Export'!BC464="O",'Paste Data Here - Export'!BC464="MAC"),"Not achieved",""))))))</f>
        <v/>
      </c>
      <c r="N464" s="142" t="str">
        <f>IF(B464="","",IF(OR('Paste Data Here - Export'!GN464="PERS",'Paste Data Here - Export'!GN464="TELEM"),'Paste Data Here - Export'!GK464,IF('Paste Data Here - Export'!GO464="","Not seen in person",'Paste Data Here - Export'!GO464)))</f>
        <v/>
      </c>
      <c r="O464" s="125" t="str">
        <f t="shared" si="84"/>
        <v/>
      </c>
      <c r="P464" s="126" t="str">
        <f t="shared" si="85"/>
        <v/>
      </c>
      <c r="Q464" s="95" t="str">
        <f>IF('Paste Data Here - Export'!CR464=TRUE, "Not imaged",IF('Paste Data Here - Export'!AR464="Y","Inpatient stroke",IF('Paste Data Here - Export'!BA464="","",IF('Paste Data Here - Export'!CR464="TRUE","",1440*('Paste Data Here - Export'!CP464-'Paste Data Here - Export'!BA464)))))</f>
        <v/>
      </c>
      <c r="R464" s="95" t="str">
        <f>IF('Paste Data Here - Export'!CR464=TRUE,"Not imaged",IF(OR(C464="",'Paste Data Here - Export'!CP464=""),"",1440*('Paste Data Here - Export'!CP464-C464)))</f>
        <v/>
      </c>
      <c r="S464" s="93" t="str">
        <f>IF(R464&lt;60.5,"Yes",IF('Paste Data Here - Export'!C464="","","No"))</f>
        <v/>
      </c>
      <c r="T464" s="93" t="str">
        <f t="shared" si="77"/>
        <v/>
      </c>
      <c r="U464" s="94" t="str">
        <f>IF(OR(C464="",'Paste Data Here - Export'!DF464=""),"",1440*('Paste Data Here - Export'!DF464-C464))</f>
        <v/>
      </c>
      <c r="V464" s="96" t="str">
        <f t="shared" si="86"/>
        <v/>
      </c>
      <c r="W464" s="97" t="str">
        <f>IF(B464="","",IF('Paste Data Here - Export'!KI464=TRUE,"Yes",IF('Paste Data Here - Export'!L464="","No","Yes")))</f>
        <v/>
      </c>
      <c r="X464" s="98" t="str">
        <f>IF(E464="Yes","6 Month Transfer",IF(AND(W464="Yes",'Paste Data Here - Export'!KM464="D"),"No",IF('Patient level info'!W464="Yes","Yes","")))</f>
        <v/>
      </c>
      <c r="Y464" s="91" t="str">
        <f t="shared" si="78"/>
        <v/>
      </c>
      <c r="Z464" s="99" t="str">
        <f>IF('Paste Data Here - Export'!KQ464="","",IF('Paste Data Here - Export'!KO464="","",'Paste Data Here - Export'!KN464-'Paste Data Here - Export'!KQ464))</f>
        <v/>
      </c>
      <c r="AA464" s="91" t="str">
        <f>IF(AND(W464="Yes",'Paste Data Here - Export'!KM464="D",'Paste Data Here - Export'!KO464="Y"),'Paste Data Here - Export'!KN464+'Patient level info'!AA$3,IF(AND(W464="Yes",'Paste Data Here - Export'!KM464="D",Z464&lt;0),'Paste Data Here - Export'!KQ464,IF(AND(W464="Yes",'Paste Data Here - Export'!KM464="D"),'Paste Data Here - Export'!KN464,IF(X464="Yes",'Paste Data Here - Export'!KS464,""))))</f>
        <v/>
      </c>
      <c r="AB464" s="100" t="str">
        <f>IF(W464="No","",IF('Paste Data Here - Export'!HS464="","",IF('Paste Data Here - Export'!KO464="Y",'Patient level info'!AA464-'Paste Data Here - Export'!HS464,'Paste Data Here - Export'!KQ464-'Paste Data Here - Export'!HS464)))</f>
        <v/>
      </c>
      <c r="AC464" s="100" t="str">
        <f>IF(E464="Yes","",IF(BPT!C464="Record transferred to this team",AA464-C464-(1/6),""))</f>
        <v/>
      </c>
      <c r="AD464" s="100" t="str">
        <f t="shared" si="79"/>
        <v/>
      </c>
      <c r="AE464" s="100" t="str">
        <f t="shared" si="87"/>
        <v/>
      </c>
      <c r="AF464" s="101" t="str">
        <f>IF(AE464="","",IF(Y464="Died same day","Died same day as arrival",IF(AB464="","Did not stay on SU",IF('Paste Data Here - Export'!HR464="ICH","ICU/CCU/HDU",IF(AB464&gt;AE464,100,100*AB464/AE464)))))</f>
        <v/>
      </c>
      <c r="AG464" s="82" t="str">
        <f>IF(E464="Yes","6 Month Transfer",IF(W464="No","Not locked to discharge/transfer",IF(AF464="Did not stay on SU","Not achieved as did not stay on SU",IF('Patient level info'!A464="","",IF(AND(A464=B464,M464="Achieved",P464="Achieved",AF464&gt;=90,AF464&lt;&gt;"Died same day as arrival"),"Achieved",IF(AND(A464&lt;&gt;B464,AF464&gt;=90,M464="Achieved",P464="Achieved"),"Not directly admitted by this team, but achieved criteria at previous team, and achieved 90% of stay on SU whilst at this team",IF(AF464="ICU/CCU/HDU","Admitted to ICU/CCU/HDU",IF(AF464="Died same day as arrival",AF464,IF(AND(AF464&lt;90,M464="Not achieved",P464="Not achieved"),"Not achieved as not direct to SU within 4h, not seen by a consultant within 14h, and less than 90% of stay on SU",IF(AND(AF464&lt;90,M464="Not achieved",P464="Achieved"),"Not achieved as not direct to SU within 4h and less than 90% of stay on SU",IF(AND(AF464&lt;90,M464="Achieved",P464="Not achieved"),"Not achieved as not seen by a consultant within 14h and less than 90% of stay on SU",IF(AND(AF464&gt;=90,M464="Not achieved",P464="Not achieved"),"Not achieved as not direct to SU within 4h and not seen by a consultant within 14h",IF(AND(AF464&gt;=90,M464="Achieved",P464="Not achieved"),"Not achieved as not seen by a consultant within 14h",IF(AF464&lt;90,"Not achieved as less than 90% of stay on SU","Not achieved as not direct to SU within 4h"))))))))))))))</f>
        <v/>
      </c>
    </row>
    <row r="465" spans="1:33" ht="15" customHeight="1" x14ac:dyDescent="0.25">
      <c r="A465" s="89" t="str">
        <f>IF('Paste Data Here - Export'!A465="","",'Paste Data Here - Export'!A465)</f>
        <v/>
      </c>
      <c r="B465" s="90" t="str">
        <f>IF('Paste Data Here - Export'!B465="","",'Paste Data Here - Export'!B465)</f>
        <v/>
      </c>
      <c r="C465" s="91" t="str">
        <f>IF('Paste Data Here - Export'!AR465="Y",'Paste Data Here - Export'!AS465,IF('Paste Data Here - Export'!C465="","",'Paste Data Here - Export'!BA465))</f>
        <v/>
      </c>
      <c r="D465" s="103" t="str">
        <f>IF(B465="","",IF('Paste Data Here - Export'!A465 ='Paste Data Here - Export'!B465, "Yes", "No"))</f>
        <v/>
      </c>
      <c r="E465" s="103" t="str">
        <f>IF(A465="","",IF(AND('Paste Data Here - Export'!P465="",'Paste Data Here - Export'!Q465&lt;&gt;""),"Yes","No"))</f>
        <v/>
      </c>
      <c r="F465" s="104" t="str">
        <f>IF('Paste Data Here - Export'!A465='Paste Data Here - Export'!B465,C465,IF(W465="No","",IF(E465="Yes","6 Month Transfer",'Paste Data Here - Export'!HP465)))</f>
        <v/>
      </c>
      <c r="G465" s="92" t="str">
        <f>IF(B465="","",IF(OR('Paste Data Here - Export'!KB465="Y",'Paste Data Here - Export'!GE465="Y"),"Yes","No"))</f>
        <v/>
      </c>
      <c r="H465" s="93" t="str">
        <f t="shared" si="80"/>
        <v/>
      </c>
      <c r="I465" s="93" t="str">
        <f t="shared" si="81"/>
        <v/>
      </c>
      <c r="J465" s="93" t="str">
        <f t="shared" si="82"/>
        <v/>
      </c>
      <c r="K465" s="125" t="str">
        <f>IF(OR(C465="",'Paste Data Here - Export'!BD465=""),"",1440*('Paste Data Here - Export'!BD465-C465))</f>
        <v/>
      </c>
      <c r="L465" s="93" t="str">
        <f t="shared" si="83"/>
        <v/>
      </c>
      <c r="M465" s="93" t="str">
        <f>IF(AND(L465="Yes",'Paste Data Here - Export'!BC465="SU",'Paste Data Here - Export'!EJ465&lt;&gt;"Y"),"Achieved",IF('Paste Data Here - Export'!EJ465="Y","Not applicable",(IF(AND('Patient level info'!L465="No",'Paste Data Here - Export'!BC465="SU"),"Not achieved",IF('Paste Data Here - Export'!BC465="ICH","Not applicable",IF(OR('Paste Data Here - Export'!BC465="O",'Paste Data Here - Export'!BC465="MAC"),"Not achieved",""))))))</f>
        <v/>
      </c>
      <c r="N465" s="142" t="str">
        <f>IF(B465="","",IF(OR('Paste Data Here - Export'!GN465="PERS",'Paste Data Here - Export'!GN465="TELEM"),'Paste Data Here - Export'!GK465,IF('Paste Data Here - Export'!GO465="","Not seen in person",'Paste Data Here - Export'!GO465)))</f>
        <v/>
      </c>
      <c r="O465" s="125" t="str">
        <f t="shared" si="84"/>
        <v/>
      </c>
      <c r="P465" s="126" t="str">
        <f t="shared" si="85"/>
        <v/>
      </c>
      <c r="Q465" s="95" t="str">
        <f>IF('Paste Data Here - Export'!CR465=TRUE, "Not imaged",IF('Paste Data Here - Export'!AR465="Y","Inpatient stroke",IF('Paste Data Here - Export'!BA465="","",IF('Paste Data Here - Export'!CR465="TRUE","",1440*('Paste Data Here - Export'!CP465-'Paste Data Here - Export'!BA465)))))</f>
        <v/>
      </c>
      <c r="R465" s="95" t="str">
        <f>IF('Paste Data Here - Export'!CR465=TRUE,"Not imaged",IF(OR(C465="",'Paste Data Here - Export'!CP465=""),"",1440*('Paste Data Here - Export'!CP465-C465)))</f>
        <v/>
      </c>
      <c r="S465" s="93" t="str">
        <f>IF(R465&lt;60.5,"Yes",IF('Paste Data Here - Export'!C465="","","No"))</f>
        <v/>
      </c>
      <c r="T465" s="93" t="str">
        <f t="shared" si="77"/>
        <v/>
      </c>
      <c r="U465" s="94" t="str">
        <f>IF(OR(C465="",'Paste Data Here - Export'!DF465=""),"",1440*('Paste Data Here - Export'!DF465-C465))</f>
        <v/>
      </c>
      <c r="V465" s="96" t="str">
        <f t="shared" si="86"/>
        <v/>
      </c>
      <c r="W465" s="97" t="str">
        <f>IF(B465="","",IF('Paste Data Here - Export'!KI465=TRUE,"Yes",IF('Paste Data Here - Export'!L465="","No","Yes")))</f>
        <v/>
      </c>
      <c r="X465" s="98" t="str">
        <f>IF(E465="Yes","6 Month Transfer",IF(AND(W465="Yes",'Paste Data Here - Export'!KM465="D"),"No",IF('Patient level info'!W465="Yes","Yes","")))</f>
        <v/>
      </c>
      <c r="Y465" s="91" t="str">
        <f t="shared" si="78"/>
        <v/>
      </c>
      <c r="Z465" s="99" t="str">
        <f>IF('Paste Data Here - Export'!KQ465="","",IF('Paste Data Here - Export'!KO465="","",'Paste Data Here - Export'!KN465-'Paste Data Here - Export'!KQ465))</f>
        <v/>
      </c>
      <c r="AA465" s="91" t="str">
        <f>IF(AND(W465="Yes",'Paste Data Here - Export'!KM465="D",'Paste Data Here - Export'!KO465="Y"),'Paste Data Here - Export'!KN465+'Patient level info'!AA$3,IF(AND(W465="Yes",'Paste Data Here - Export'!KM465="D",Z465&lt;0),'Paste Data Here - Export'!KQ465,IF(AND(W465="Yes",'Paste Data Here - Export'!KM465="D"),'Paste Data Here - Export'!KN465,IF(X465="Yes",'Paste Data Here - Export'!KS465,""))))</f>
        <v/>
      </c>
      <c r="AB465" s="100" t="str">
        <f>IF(W465="No","",IF('Paste Data Here - Export'!HS465="","",IF('Paste Data Here - Export'!KO465="Y",'Patient level info'!AA465-'Paste Data Here - Export'!HS465,'Paste Data Here - Export'!KQ465-'Paste Data Here - Export'!HS465)))</f>
        <v/>
      </c>
      <c r="AC465" s="100" t="str">
        <f>IF(E465="Yes","",IF(BPT!C465="Record transferred to this team",AA465-C465-(1/6),""))</f>
        <v/>
      </c>
      <c r="AD465" s="100" t="str">
        <f t="shared" si="79"/>
        <v/>
      </c>
      <c r="AE465" s="100" t="str">
        <f t="shared" si="87"/>
        <v/>
      </c>
      <c r="AF465" s="101" t="str">
        <f>IF(AE465="","",IF(Y465="Died same day","Died same day as arrival",IF(AB465="","Did not stay on SU",IF('Paste Data Here - Export'!HR465="ICH","ICU/CCU/HDU",IF(AB465&gt;AE465,100,100*AB465/AE465)))))</f>
        <v/>
      </c>
      <c r="AG465" s="82" t="str">
        <f>IF(E465="Yes","6 Month Transfer",IF(W465="No","Not locked to discharge/transfer",IF(AF465="Did not stay on SU","Not achieved as did not stay on SU",IF('Patient level info'!A465="","",IF(AND(A465=B465,M465="Achieved",P465="Achieved",AF465&gt;=90,AF465&lt;&gt;"Died same day as arrival"),"Achieved",IF(AND(A465&lt;&gt;B465,AF465&gt;=90,M465="Achieved",P465="Achieved"),"Not directly admitted by this team, but achieved criteria at previous team, and achieved 90% of stay on SU whilst at this team",IF(AF465="ICU/CCU/HDU","Admitted to ICU/CCU/HDU",IF(AF465="Died same day as arrival",AF465,IF(AND(AF465&lt;90,M465="Not achieved",P465="Not achieved"),"Not achieved as not direct to SU within 4h, not seen by a consultant within 14h, and less than 90% of stay on SU",IF(AND(AF465&lt;90,M465="Not achieved",P465="Achieved"),"Not achieved as not direct to SU within 4h and less than 90% of stay on SU",IF(AND(AF465&lt;90,M465="Achieved",P465="Not achieved"),"Not achieved as not seen by a consultant within 14h and less than 90% of stay on SU",IF(AND(AF465&gt;=90,M465="Not achieved",P465="Not achieved"),"Not achieved as not direct to SU within 4h and not seen by a consultant within 14h",IF(AND(AF465&gt;=90,M465="Achieved",P465="Not achieved"),"Not achieved as not seen by a consultant within 14h",IF(AF465&lt;90,"Not achieved as less than 90% of stay on SU","Not achieved as not direct to SU within 4h"))))))))))))))</f>
        <v/>
      </c>
    </row>
    <row r="466" spans="1:33" ht="15" customHeight="1" x14ac:dyDescent="0.25">
      <c r="A466" s="89" t="str">
        <f>IF('Paste Data Here - Export'!A466="","",'Paste Data Here - Export'!A466)</f>
        <v/>
      </c>
      <c r="B466" s="90" t="str">
        <f>IF('Paste Data Here - Export'!B466="","",'Paste Data Here - Export'!B466)</f>
        <v/>
      </c>
      <c r="C466" s="91" t="str">
        <f>IF('Paste Data Here - Export'!AR466="Y",'Paste Data Here - Export'!AS466,IF('Paste Data Here - Export'!C466="","",'Paste Data Here - Export'!BA466))</f>
        <v/>
      </c>
      <c r="D466" s="103" t="str">
        <f>IF(B466="","",IF('Paste Data Here - Export'!A466 ='Paste Data Here - Export'!B466, "Yes", "No"))</f>
        <v/>
      </c>
      <c r="E466" s="103" t="str">
        <f>IF(A466="","",IF(AND('Paste Data Here - Export'!P466="",'Paste Data Here - Export'!Q466&lt;&gt;""),"Yes","No"))</f>
        <v/>
      </c>
      <c r="F466" s="104" t="str">
        <f>IF('Paste Data Here - Export'!A466='Paste Data Here - Export'!B466,C466,IF(W466="No","",IF(E466="Yes","6 Month Transfer",'Paste Data Here - Export'!HP466)))</f>
        <v/>
      </c>
      <c r="G466" s="92" t="str">
        <f>IF(B466="","",IF(OR('Paste Data Here - Export'!KB466="Y",'Paste Data Here - Export'!GE466="Y"),"Yes","No"))</f>
        <v/>
      </c>
      <c r="H466" s="93" t="str">
        <f t="shared" si="80"/>
        <v/>
      </c>
      <c r="I466" s="93" t="str">
        <f t="shared" si="81"/>
        <v/>
      </c>
      <c r="J466" s="93" t="str">
        <f t="shared" si="82"/>
        <v/>
      </c>
      <c r="K466" s="125" t="str">
        <f>IF(OR(C466="",'Paste Data Here - Export'!BD466=""),"",1440*('Paste Data Here - Export'!BD466-C466))</f>
        <v/>
      </c>
      <c r="L466" s="93" t="str">
        <f t="shared" si="83"/>
        <v/>
      </c>
      <c r="M466" s="93" t="str">
        <f>IF(AND(L466="Yes",'Paste Data Here - Export'!BC466="SU",'Paste Data Here - Export'!EJ466&lt;&gt;"Y"),"Achieved",IF('Paste Data Here - Export'!EJ466="Y","Not applicable",(IF(AND('Patient level info'!L466="No",'Paste Data Here - Export'!BC466="SU"),"Not achieved",IF('Paste Data Here - Export'!BC466="ICH","Not applicable",IF(OR('Paste Data Here - Export'!BC466="O",'Paste Data Here - Export'!BC466="MAC"),"Not achieved",""))))))</f>
        <v/>
      </c>
      <c r="N466" s="142" t="str">
        <f>IF(B466="","",IF(OR('Paste Data Here - Export'!GN466="PERS",'Paste Data Here - Export'!GN466="TELEM"),'Paste Data Here - Export'!GK466,IF('Paste Data Here - Export'!GO466="","Not seen in person",'Paste Data Here - Export'!GO466)))</f>
        <v/>
      </c>
      <c r="O466" s="125" t="str">
        <f t="shared" si="84"/>
        <v/>
      </c>
      <c r="P466" s="126" t="str">
        <f t="shared" si="85"/>
        <v/>
      </c>
      <c r="Q466" s="95" t="str">
        <f>IF('Paste Data Here - Export'!CR466=TRUE, "Not imaged",IF('Paste Data Here - Export'!AR466="Y","Inpatient stroke",IF('Paste Data Here - Export'!BA466="","",IF('Paste Data Here - Export'!CR466="TRUE","",1440*('Paste Data Here - Export'!CP466-'Paste Data Here - Export'!BA466)))))</f>
        <v/>
      </c>
      <c r="R466" s="95" t="str">
        <f>IF('Paste Data Here - Export'!CR466=TRUE,"Not imaged",IF(OR(C466="",'Paste Data Here - Export'!CP466=""),"",1440*('Paste Data Here - Export'!CP466-C466)))</f>
        <v/>
      </c>
      <c r="S466" s="93" t="str">
        <f>IF(R466&lt;60.5,"Yes",IF('Paste Data Here - Export'!C466="","","No"))</f>
        <v/>
      </c>
      <c r="T466" s="93" t="str">
        <f t="shared" si="77"/>
        <v/>
      </c>
      <c r="U466" s="94" t="str">
        <f>IF(OR(C466="",'Paste Data Here - Export'!DF466=""),"",1440*('Paste Data Here - Export'!DF466-C466))</f>
        <v/>
      </c>
      <c r="V466" s="96" t="str">
        <f t="shared" si="86"/>
        <v/>
      </c>
      <c r="W466" s="97" t="str">
        <f>IF(B466="","",IF('Paste Data Here - Export'!KI466=TRUE,"Yes",IF('Paste Data Here - Export'!L466="","No","Yes")))</f>
        <v/>
      </c>
      <c r="X466" s="98" t="str">
        <f>IF(E466="Yes","6 Month Transfer",IF(AND(W466="Yes",'Paste Data Here - Export'!KM466="D"),"No",IF('Patient level info'!W466="Yes","Yes","")))</f>
        <v/>
      </c>
      <c r="Y466" s="91" t="str">
        <f t="shared" si="78"/>
        <v/>
      </c>
      <c r="Z466" s="99" t="str">
        <f>IF('Paste Data Here - Export'!KQ466="","",IF('Paste Data Here - Export'!KO466="","",'Paste Data Here - Export'!KN466-'Paste Data Here - Export'!KQ466))</f>
        <v/>
      </c>
      <c r="AA466" s="91" t="str">
        <f>IF(AND(W466="Yes",'Paste Data Here - Export'!KM466="D",'Paste Data Here - Export'!KO466="Y"),'Paste Data Here - Export'!KN466+'Patient level info'!AA$3,IF(AND(W466="Yes",'Paste Data Here - Export'!KM466="D",Z466&lt;0),'Paste Data Here - Export'!KQ466,IF(AND(W466="Yes",'Paste Data Here - Export'!KM466="D"),'Paste Data Here - Export'!KN466,IF(X466="Yes",'Paste Data Here - Export'!KS466,""))))</f>
        <v/>
      </c>
      <c r="AB466" s="100" t="str">
        <f>IF(W466="No","",IF('Paste Data Here - Export'!HS466="","",IF('Paste Data Here - Export'!KO466="Y",'Patient level info'!AA466-'Paste Data Here - Export'!HS466,'Paste Data Here - Export'!KQ466-'Paste Data Here - Export'!HS466)))</f>
        <v/>
      </c>
      <c r="AC466" s="100" t="str">
        <f>IF(E466="Yes","",IF(BPT!C466="Record transferred to this team",AA466-C466-(1/6),""))</f>
        <v/>
      </c>
      <c r="AD466" s="100" t="str">
        <f t="shared" si="79"/>
        <v/>
      </c>
      <c r="AE466" s="100" t="str">
        <f t="shared" si="87"/>
        <v/>
      </c>
      <c r="AF466" s="101" t="str">
        <f>IF(AE466="","",IF(Y466="Died same day","Died same day as arrival",IF(AB466="","Did not stay on SU",IF('Paste Data Here - Export'!HR466="ICH","ICU/CCU/HDU",IF(AB466&gt;AE466,100,100*AB466/AE466)))))</f>
        <v/>
      </c>
      <c r="AG466" s="82" t="str">
        <f>IF(E466="Yes","6 Month Transfer",IF(W466="No","Not locked to discharge/transfer",IF(AF466="Did not stay on SU","Not achieved as did not stay on SU",IF('Patient level info'!A466="","",IF(AND(A466=B466,M466="Achieved",P466="Achieved",AF466&gt;=90,AF466&lt;&gt;"Died same day as arrival"),"Achieved",IF(AND(A466&lt;&gt;B466,AF466&gt;=90,M466="Achieved",P466="Achieved"),"Not directly admitted by this team, but achieved criteria at previous team, and achieved 90% of stay on SU whilst at this team",IF(AF466="ICU/CCU/HDU","Admitted to ICU/CCU/HDU",IF(AF466="Died same day as arrival",AF466,IF(AND(AF466&lt;90,M466="Not achieved",P466="Not achieved"),"Not achieved as not direct to SU within 4h, not seen by a consultant within 14h, and less than 90% of stay on SU",IF(AND(AF466&lt;90,M466="Not achieved",P466="Achieved"),"Not achieved as not direct to SU within 4h and less than 90% of stay on SU",IF(AND(AF466&lt;90,M466="Achieved",P466="Not achieved"),"Not achieved as not seen by a consultant within 14h and less than 90% of stay on SU",IF(AND(AF466&gt;=90,M466="Not achieved",P466="Not achieved"),"Not achieved as not direct to SU within 4h and not seen by a consultant within 14h",IF(AND(AF466&gt;=90,M466="Achieved",P466="Not achieved"),"Not achieved as not seen by a consultant within 14h",IF(AF466&lt;90,"Not achieved as less than 90% of stay on SU","Not achieved as not direct to SU within 4h"))))))))))))))</f>
        <v/>
      </c>
    </row>
    <row r="467" spans="1:33" ht="15" customHeight="1" x14ac:dyDescent="0.25">
      <c r="A467" s="89" t="str">
        <f>IF('Paste Data Here - Export'!A467="","",'Paste Data Here - Export'!A467)</f>
        <v/>
      </c>
      <c r="B467" s="90" t="str">
        <f>IF('Paste Data Here - Export'!B467="","",'Paste Data Here - Export'!B467)</f>
        <v/>
      </c>
      <c r="C467" s="91" t="str">
        <f>IF('Paste Data Here - Export'!AR467="Y",'Paste Data Here - Export'!AS467,IF('Paste Data Here - Export'!C467="","",'Paste Data Here - Export'!BA467))</f>
        <v/>
      </c>
      <c r="D467" s="103" t="str">
        <f>IF(B467="","",IF('Paste Data Here - Export'!A467 ='Paste Data Here - Export'!B467, "Yes", "No"))</f>
        <v/>
      </c>
      <c r="E467" s="103" t="str">
        <f>IF(A467="","",IF(AND('Paste Data Here - Export'!P467="",'Paste Data Here - Export'!Q467&lt;&gt;""),"Yes","No"))</f>
        <v/>
      </c>
      <c r="F467" s="104" t="str">
        <f>IF('Paste Data Here - Export'!A467='Paste Data Here - Export'!B467,C467,IF(W467="No","",IF(E467="Yes","6 Month Transfer",'Paste Data Here - Export'!HP467)))</f>
        <v/>
      </c>
      <c r="G467" s="92" t="str">
        <f>IF(B467="","",IF(OR('Paste Data Here - Export'!KB467="Y",'Paste Data Here - Export'!GE467="Y"),"Yes","No"))</f>
        <v/>
      </c>
      <c r="H467" s="93" t="str">
        <f t="shared" si="80"/>
        <v/>
      </c>
      <c r="I467" s="93" t="str">
        <f t="shared" si="81"/>
        <v/>
      </c>
      <c r="J467" s="93" t="str">
        <f t="shared" si="82"/>
        <v/>
      </c>
      <c r="K467" s="125" t="str">
        <f>IF(OR(C467="",'Paste Data Here - Export'!BD467=""),"",1440*('Paste Data Here - Export'!BD467-C467))</f>
        <v/>
      </c>
      <c r="L467" s="93" t="str">
        <f t="shared" si="83"/>
        <v/>
      </c>
      <c r="M467" s="93" t="str">
        <f>IF(AND(L467="Yes",'Paste Data Here - Export'!BC467="SU",'Paste Data Here - Export'!EJ467&lt;&gt;"Y"),"Achieved",IF('Paste Data Here - Export'!EJ467="Y","Not applicable",(IF(AND('Patient level info'!L467="No",'Paste Data Here - Export'!BC467="SU"),"Not achieved",IF('Paste Data Here - Export'!BC467="ICH","Not applicable",IF(OR('Paste Data Here - Export'!BC467="O",'Paste Data Here - Export'!BC467="MAC"),"Not achieved",""))))))</f>
        <v/>
      </c>
      <c r="N467" s="142" t="str">
        <f>IF(B467="","",IF(OR('Paste Data Here - Export'!GN467="PERS",'Paste Data Here - Export'!GN467="TELEM"),'Paste Data Here - Export'!GK467,IF('Paste Data Here - Export'!GO467="","Not seen in person",'Paste Data Here - Export'!GO467)))</f>
        <v/>
      </c>
      <c r="O467" s="125" t="str">
        <f t="shared" si="84"/>
        <v/>
      </c>
      <c r="P467" s="126" t="str">
        <f t="shared" si="85"/>
        <v/>
      </c>
      <c r="Q467" s="95" t="str">
        <f>IF('Paste Data Here - Export'!CR467=TRUE, "Not imaged",IF('Paste Data Here - Export'!AR467="Y","Inpatient stroke",IF('Paste Data Here - Export'!BA467="","",IF('Paste Data Here - Export'!CR467="TRUE","",1440*('Paste Data Here - Export'!CP467-'Paste Data Here - Export'!BA467)))))</f>
        <v/>
      </c>
      <c r="R467" s="95" t="str">
        <f>IF('Paste Data Here - Export'!CR467=TRUE,"Not imaged",IF(OR(C467="",'Paste Data Here - Export'!CP467=""),"",1440*('Paste Data Here - Export'!CP467-C467)))</f>
        <v/>
      </c>
      <c r="S467" s="93" t="str">
        <f>IF(R467&lt;60.5,"Yes",IF('Paste Data Here - Export'!C467="","","No"))</f>
        <v/>
      </c>
      <c r="T467" s="93" t="str">
        <f t="shared" si="77"/>
        <v/>
      </c>
      <c r="U467" s="94" t="str">
        <f>IF(OR(C467="",'Paste Data Here - Export'!DF467=""),"",1440*('Paste Data Here - Export'!DF467-C467))</f>
        <v/>
      </c>
      <c r="V467" s="96" t="str">
        <f t="shared" si="86"/>
        <v/>
      </c>
      <c r="W467" s="97" t="str">
        <f>IF(B467="","",IF('Paste Data Here - Export'!KI467=TRUE,"Yes",IF('Paste Data Here - Export'!L467="","No","Yes")))</f>
        <v/>
      </c>
      <c r="X467" s="98" t="str">
        <f>IF(E467="Yes","6 Month Transfer",IF(AND(W467="Yes",'Paste Data Here - Export'!KM467="D"),"No",IF('Patient level info'!W467="Yes","Yes","")))</f>
        <v/>
      </c>
      <c r="Y467" s="91" t="str">
        <f t="shared" si="78"/>
        <v/>
      </c>
      <c r="Z467" s="99" t="str">
        <f>IF('Paste Data Here - Export'!KQ467="","",IF('Paste Data Here - Export'!KO467="","",'Paste Data Here - Export'!KN467-'Paste Data Here - Export'!KQ467))</f>
        <v/>
      </c>
      <c r="AA467" s="91" t="str">
        <f>IF(AND(W467="Yes",'Paste Data Here - Export'!KM467="D",'Paste Data Here - Export'!KO467="Y"),'Paste Data Here - Export'!KN467+'Patient level info'!AA$3,IF(AND(W467="Yes",'Paste Data Here - Export'!KM467="D",Z467&lt;0),'Paste Data Here - Export'!KQ467,IF(AND(W467="Yes",'Paste Data Here - Export'!KM467="D"),'Paste Data Here - Export'!KN467,IF(X467="Yes",'Paste Data Here - Export'!KS467,""))))</f>
        <v/>
      </c>
      <c r="AB467" s="100" t="str">
        <f>IF(W467="No","",IF('Paste Data Here - Export'!HS467="","",IF('Paste Data Here - Export'!KO467="Y",'Patient level info'!AA467-'Paste Data Here - Export'!HS467,'Paste Data Here - Export'!KQ467-'Paste Data Here - Export'!HS467)))</f>
        <v/>
      </c>
      <c r="AC467" s="100" t="str">
        <f>IF(E467="Yes","",IF(BPT!C467="Record transferred to this team",AA467-C467-(1/6),""))</f>
        <v/>
      </c>
      <c r="AD467" s="100" t="str">
        <f t="shared" si="79"/>
        <v/>
      </c>
      <c r="AE467" s="100" t="str">
        <f t="shared" si="87"/>
        <v/>
      </c>
      <c r="AF467" s="101" t="str">
        <f>IF(AE467="","",IF(Y467="Died same day","Died same day as arrival",IF(AB467="","Did not stay on SU",IF('Paste Data Here - Export'!HR467="ICH","ICU/CCU/HDU",IF(AB467&gt;AE467,100,100*AB467/AE467)))))</f>
        <v/>
      </c>
      <c r="AG467" s="82" t="str">
        <f>IF(E467="Yes","6 Month Transfer",IF(W467="No","Not locked to discharge/transfer",IF(AF467="Did not stay on SU","Not achieved as did not stay on SU",IF('Patient level info'!A467="","",IF(AND(A467=B467,M467="Achieved",P467="Achieved",AF467&gt;=90,AF467&lt;&gt;"Died same day as arrival"),"Achieved",IF(AND(A467&lt;&gt;B467,AF467&gt;=90,M467="Achieved",P467="Achieved"),"Not directly admitted by this team, but achieved criteria at previous team, and achieved 90% of stay on SU whilst at this team",IF(AF467="ICU/CCU/HDU","Admitted to ICU/CCU/HDU",IF(AF467="Died same day as arrival",AF467,IF(AND(AF467&lt;90,M467="Not achieved",P467="Not achieved"),"Not achieved as not direct to SU within 4h, not seen by a consultant within 14h, and less than 90% of stay on SU",IF(AND(AF467&lt;90,M467="Not achieved",P467="Achieved"),"Not achieved as not direct to SU within 4h and less than 90% of stay on SU",IF(AND(AF467&lt;90,M467="Achieved",P467="Not achieved"),"Not achieved as not seen by a consultant within 14h and less than 90% of stay on SU",IF(AND(AF467&gt;=90,M467="Not achieved",P467="Not achieved"),"Not achieved as not direct to SU within 4h and not seen by a consultant within 14h",IF(AND(AF467&gt;=90,M467="Achieved",P467="Not achieved"),"Not achieved as not seen by a consultant within 14h",IF(AF467&lt;90,"Not achieved as less than 90% of stay on SU","Not achieved as not direct to SU within 4h"))))))))))))))</f>
        <v/>
      </c>
    </row>
    <row r="468" spans="1:33" ht="15" customHeight="1" x14ac:dyDescent="0.25">
      <c r="A468" s="89" t="str">
        <f>IF('Paste Data Here - Export'!A468="","",'Paste Data Here - Export'!A468)</f>
        <v/>
      </c>
      <c r="B468" s="90" t="str">
        <f>IF('Paste Data Here - Export'!B468="","",'Paste Data Here - Export'!B468)</f>
        <v/>
      </c>
      <c r="C468" s="91" t="str">
        <f>IF('Paste Data Here - Export'!AR468="Y",'Paste Data Here - Export'!AS468,IF('Paste Data Here - Export'!C468="","",'Paste Data Here - Export'!BA468))</f>
        <v/>
      </c>
      <c r="D468" s="103" t="str">
        <f>IF(B468="","",IF('Paste Data Here - Export'!A468 ='Paste Data Here - Export'!B468, "Yes", "No"))</f>
        <v/>
      </c>
      <c r="E468" s="103" t="str">
        <f>IF(A468="","",IF(AND('Paste Data Here - Export'!P468="",'Paste Data Here - Export'!Q468&lt;&gt;""),"Yes","No"))</f>
        <v/>
      </c>
      <c r="F468" s="104" t="str">
        <f>IF('Paste Data Here - Export'!A468='Paste Data Here - Export'!B468,C468,IF(W468="No","",IF(E468="Yes","6 Month Transfer",'Paste Data Here - Export'!HP468)))</f>
        <v/>
      </c>
      <c r="G468" s="92" t="str">
        <f>IF(B468="","",IF(OR('Paste Data Here - Export'!KB468="Y",'Paste Data Here - Export'!GE468="Y"),"Yes","No"))</f>
        <v/>
      </c>
      <c r="H468" s="93" t="str">
        <f t="shared" si="80"/>
        <v/>
      </c>
      <c r="I468" s="93" t="str">
        <f t="shared" si="81"/>
        <v/>
      </c>
      <c r="J468" s="93" t="str">
        <f t="shared" si="82"/>
        <v/>
      </c>
      <c r="K468" s="125" t="str">
        <f>IF(OR(C468="",'Paste Data Here - Export'!BD468=""),"",1440*('Paste Data Here - Export'!BD468-C468))</f>
        <v/>
      </c>
      <c r="L468" s="93" t="str">
        <f t="shared" si="83"/>
        <v/>
      </c>
      <c r="M468" s="93" t="str">
        <f>IF(AND(L468="Yes",'Paste Data Here - Export'!BC468="SU",'Paste Data Here - Export'!EJ468&lt;&gt;"Y"),"Achieved",IF('Paste Data Here - Export'!EJ468="Y","Not applicable",(IF(AND('Patient level info'!L468="No",'Paste Data Here - Export'!BC468="SU"),"Not achieved",IF('Paste Data Here - Export'!BC468="ICH","Not applicable",IF(OR('Paste Data Here - Export'!BC468="O",'Paste Data Here - Export'!BC468="MAC"),"Not achieved",""))))))</f>
        <v/>
      </c>
      <c r="N468" s="142" t="str">
        <f>IF(B468="","",IF(OR('Paste Data Here - Export'!GN468="PERS",'Paste Data Here - Export'!GN468="TELEM"),'Paste Data Here - Export'!GK468,IF('Paste Data Here - Export'!GO468="","Not seen in person",'Paste Data Here - Export'!GO468)))</f>
        <v/>
      </c>
      <c r="O468" s="125" t="str">
        <f t="shared" si="84"/>
        <v/>
      </c>
      <c r="P468" s="126" t="str">
        <f t="shared" si="85"/>
        <v/>
      </c>
      <c r="Q468" s="95" t="str">
        <f>IF('Paste Data Here - Export'!CR468=TRUE, "Not imaged",IF('Paste Data Here - Export'!AR468="Y","Inpatient stroke",IF('Paste Data Here - Export'!BA468="","",IF('Paste Data Here - Export'!CR468="TRUE","",1440*('Paste Data Here - Export'!CP468-'Paste Data Here - Export'!BA468)))))</f>
        <v/>
      </c>
      <c r="R468" s="95" t="str">
        <f>IF('Paste Data Here - Export'!CR468=TRUE,"Not imaged",IF(OR(C468="",'Paste Data Here - Export'!CP468=""),"",1440*('Paste Data Here - Export'!CP468-C468)))</f>
        <v/>
      </c>
      <c r="S468" s="93" t="str">
        <f>IF(R468&lt;60.5,"Yes",IF('Paste Data Here - Export'!C468="","","No"))</f>
        <v/>
      </c>
      <c r="T468" s="93" t="str">
        <f t="shared" si="77"/>
        <v/>
      </c>
      <c r="U468" s="94" t="str">
        <f>IF(OR(C468="",'Paste Data Here - Export'!DF468=""),"",1440*('Paste Data Here - Export'!DF468-C468))</f>
        <v/>
      </c>
      <c r="V468" s="96" t="str">
        <f t="shared" si="86"/>
        <v/>
      </c>
      <c r="W468" s="97" t="str">
        <f>IF(B468="","",IF('Paste Data Here - Export'!KI468=TRUE,"Yes",IF('Paste Data Here - Export'!L468="","No","Yes")))</f>
        <v/>
      </c>
      <c r="X468" s="98" t="str">
        <f>IF(E468="Yes","6 Month Transfer",IF(AND(W468="Yes",'Paste Data Here - Export'!KM468="D"),"No",IF('Patient level info'!W468="Yes","Yes","")))</f>
        <v/>
      </c>
      <c r="Y468" s="91" t="str">
        <f t="shared" si="78"/>
        <v/>
      </c>
      <c r="Z468" s="99" t="str">
        <f>IF('Paste Data Here - Export'!KQ468="","",IF('Paste Data Here - Export'!KO468="","",'Paste Data Here - Export'!KN468-'Paste Data Here - Export'!KQ468))</f>
        <v/>
      </c>
      <c r="AA468" s="91" t="str">
        <f>IF(AND(W468="Yes",'Paste Data Here - Export'!KM468="D",'Paste Data Here - Export'!KO468="Y"),'Paste Data Here - Export'!KN468+'Patient level info'!AA$3,IF(AND(W468="Yes",'Paste Data Here - Export'!KM468="D",Z468&lt;0),'Paste Data Here - Export'!KQ468,IF(AND(W468="Yes",'Paste Data Here - Export'!KM468="D"),'Paste Data Here - Export'!KN468,IF(X468="Yes",'Paste Data Here - Export'!KS468,""))))</f>
        <v/>
      </c>
      <c r="AB468" s="100" t="str">
        <f>IF(W468="No","",IF('Paste Data Here - Export'!HS468="","",IF('Paste Data Here - Export'!KO468="Y",'Patient level info'!AA468-'Paste Data Here - Export'!HS468,'Paste Data Here - Export'!KQ468-'Paste Data Here - Export'!HS468)))</f>
        <v/>
      </c>
      <c r="AC468" s="100" t="str">
        <f>IF(E468="Yes","",IF(BPT!C468="Record transferred to this team",AA468-C468-(1/6),""))</f>
        <v/>
      </c>
      <c r="AD468" s="100" t="str">
        <f t="shared" si="79"/>
        <v/>
      </c>
      <c r="AE468" s="100" t="str">
        <f t="shared" si="87"/>
        <v/>
      </c>
      <c r="AF468" s="101" t="str">
        <f>IF(AE468="","",IF(Y468="Died same day","Died same day as arrival",IF(AB468="","Did not stay on SU",IF('Paste Data Here - Export'!HR468="ICH","ICU/CCU/HDU",IF(AB468&gt;AE468,100,100*AB468/AE468)))))</f>
        <v/>
      </c>
      <c r="AG468" s="82" t="str">
        <f>IF(E468="Yes","6 Month Transfer",IF(W468="No","Not locked to discharge/transfer",IF(AF468="Did not stay on SU","Not achieved as did not stay on SU",IF('Patient level info'!A468="","",IF(AND(A468=B468,M468="Achieved",P468="Achieved",AF468&gt;=90,AF468&lt;&gt;"Died same day as arrival"),"Achieved",IF(AND(A468&lt;&gt;B468,AF468&gt;=90,M468="Achieved",P468="Achieved"),"Not directly admitted by this team, but achieved criteria at previous team, and achieved 90% of stay on SU whilst at this team",IF(AF468="ICU/CCU/HDU","Admitted to ICU/CCU/HDU",IF(AF468="Died same day as arrival",AF468,IF(AND(AF468&lt;90,M468="Not achieved",P468="Not achieved"),"Not achieved as not direct to SU within 4h, not seen by a consultant within 14h, and less than 90% of stay on SU",IF(AND(AF468&lt;90,M468="Not achieved",P468="Achieved"),"Not achieved as not direct to SU within 4h and less than 90% of stay on SU",IF(AND(AF468&lt;90,M468="Achieved",P468="Not achieved"),"Not achieved as not seen by a consultant within 14h and less than 90% of stay on SU",IF(AND(AF468&gt;=90,M468="Not achieved",P468="Not achieved"),"Not achieved as not direct to SU within 4h and not seen by a consultant within 14h",IF(AND(AF468&gt;=90,M468="Achieved",P468="Not achieved"),"Not achieved as not seen by a consultant within 14h",IF(AF468&lt;90,"Not achieved as less than 90% of stay on SU","Not achieved as not direct to SU within 4h"))))))))))))))</f>
        <v/>
      </c>
    </row>
    <row r="469" spans="1:33" ht="15" customHeight="1" x14ac:dyDescent="0.25">
      <c r="A469" s="89" t="str">
        <f>IF('Paste Data Here - Export'!A469="","",'Paste Data Here - Export'!A469)</f>
        <v/>
      </c>
      <c r="B469" s="90" t="str">
        <f>IF('Paste Data Here - Export'!B469="","",'Paste Data Here - Export'!B469)</f>
        <v/>
      </c>
      <c r="C469" s="91" t="str">
        <f>IF('Paste Data Here - Export'!AR469="Y",'Paste Data Here - Export'!AS469,IF('Paste Data Here - Export'!C469="","",'Paste Data Here - Export'!BA469))</f>
        <v/>
      </c>
      <c r="D469" s="103" t="str">
        <f>IF(B469="","",IF('Paste Data Here - Export'!A469 ='Paste Data Here - Export'!B469, "Yes", "No"))</f>
        <v/>
      </c>
      <c r="E469" s="103" t="str">
        <f>IF(A469="","",IF(AND('Paste Data Here - Export'!P469="",'Paste Data Here - Export'!Q469&lt;&gt;""),"Yes","No"))</f>
        <v/>
      </c>
      <c r="F469" s="104" t="str">
        <f>IF('Paste Data Here - Export'!A469='Paste Data Here - Export'!B469,C469,IF(W469="No","",IF(E469="Yes","6 Month Transfer",'Paste Data Here - Export'!HP469)))</f>
        <v/>
      </c>
      <c r="G469" s="92" t="str">
        <f>IF(B469="","",IF(OR('Paste Data Here - Export'!KB469="Y",'Paste Data Here - Export'!GE469="Y"),"Yes","No"))</f>
        <v/>
      </c>
      <c r="H469" s="93" t="str">
        <f t="shared" si="80"/>
        <v/>
      </c>
      <c r="I469" s="93" t="str">
        <f t="shared" si="81"/>
        <v/>
      </c>
      <c r="J469" s="93" t="str">
        <f t="shared" si="82"/>
        <v/>
      </c>
      <c r="K469" s="125" t="str">
        <f>IF(OR(C469="",'Paste Data Here - Export'!BD469=""),"",1440*('Paste Data Here - Export'!BD469-C469))</f>
        <v/>
      </c>
      <c r="L469" s="93" t="str">
        <f t="shared" si="83"/>
        <v/>
      </c>
      <c r="M469" s="93" t="str">
        <f>IF(AND(L469="Yes",'Paste Data Here - Export'!BC469="SU",'Paste Data Here - Export'!EJ469&lt;&gt;"Y"),"Achieved",IF('Paste Data Here - Export'!EJ469="Y","Not applicable",(IF(AND('Patient level info'!L469="No",'Paste Data Here - Export'!BC469="SU"),"Not achieved",IF('Paste Data Here - Export'!BC469="ICH","Not applicable",IF(OR('Paste Data Here - Export'!BC469="O",'Paste Data Here - Export'!BC469="MAC"),"Not achieved",""))))))</f>
        <v/>
      </c>
      <c r="N469" s="142" t="str">
        <f>IF(B469="","",IF(OR('Paste Data Here - Export'!GN469="PERS",'Paste Data Here - Export'!GN469="TELEM"),'Paste Data Here - Export'!GK469,IF('Paste Data Here - Export'!GO469="","Not seen in person",'Paste Data Here - Export'!GO469)))</f>
        <v/>
      </c>
      <c r="O469" s="125" t="str">
        <f t="shared" si="84"/>
        <v/>
      </c>
      <c r="P469" s="126" t="str">
        <f t="shared" si="85"/>
        <v/>
      </c>
      <c r="Q469" s="95" t="str">
        <f>IF('Paste Data Here - Export'!CR469=TRUE, "Not imaged",IF('Paste Data Here - Export'!AR469="Y","Inpatient stroke",IF('Paste Data Here - Export'!BA469="","",IF('Paste Data Here - Export'!CR469="TRUE","",1440*('Paste Data Here - Export'!CP469-'Paste Data Here - Export'!BA469)))))</f>
        <v/>
      </c>
      <c r="R469" s="95" t="str">
        <f>IF('Paste Data Here - Export'!CR469=TRUE,"Not imaged",IF(OR(C469="",'Paste Data Here - Export'!CP469=""),"",1440*('Paste Data Here - Export'!CP469-C469)))</f>
        <v/>
      </c>
      <c r="S469" s="93" t="str">
        <f>IF(R469&lt;60.5,"Yes",IF('Paste Data Here - Export'!C469="","","No"))</f>
        <v/>
      </c>
      <c r="T469" s="93" t="str">
        <f t="shared" si="77"/>
        <v/>
      </c>
      <c r="U469" s="94" t="str">
        <f>IF(OR(C469="",'Paste Data Here - Export'!DF469=""),"",1440*('Paste Data Here - Export'!DF469-C469))</f>
        <v/>
      </c>
      <c r="V469" s="96" t="str">
        <f t="shared" si="86"/>
        <v/>
      </c>
      <c r="W469" s="97" t="str">
        <f>IF(B469="","",IF('Paste Data Here - Export'!KI469=TRUE,"Yes",IF('Paste Data Here - Export'!L469="","No","Yes")))</f>
        <v/>
      </c>
      <c r="X469" s="98" t="str">
        <f>IF(E469="Yes","6 Month Transfer",IF(AND(W469="Yes",'Paste Data Here - Export'!KM469="D"),"No",IF('Patient level info'!W469="Yes","Yes","")))</f>
        <v/>
      </c>
      <c r="Y469" s="91" t="str">
        <f t="shared" si="78"/>
        <v/>
      </c>
      <c r="Z469" s="99" t="str">
        <f>IF('Paste Data Here - Export'!KQ469="","",IF('Paste Data Here - Export'!KO469="","",'Paste Data Here - Export'!KN469-'Paste Data Here - Export'!KQ469))</f>
        <v/>
      </c>
      <c r="AA469" s="91" t="str">
        <f>IF(AND(W469="Yes",'Paste Data Here - Export'!KM469="D",'Paste Data Here - Export'!KO469="Y"),'Paste Data Here - Export'!KN469+'Patient level info'!AA$3,IF(AND(W469="Yes",'Paste Data Here - Export'!KM469="D",Z469&lt;0),'Paste Data Here - Export'!KQ469,IF(AND(W469="Yes",'Paste Data Here - Export'!KM469="D"),'Paste Data Here - Export'!KN469,IF(X469="Yes",'Paste Data Here - Export'!KS469,""))))</f>
        <v/>
      </c>
      <c r="AB469" s="100" t="str">
        <f>IF(W469="No","",IF('Paste Data Here - Export'!HS469="","",IF('Paste Data Here - Export'!KO469="Y",'Patient level info'!AA469-'Paste Data Here - Export'!HS469,'Paste Data Here - Export'!KQ469-'Paste Data Here - Export'!HS469)))</f>
        <v/>
      </c>
      <c r="AC469" s="100" t="str">
        <f>IF(E469="Yes","",IF(BPT!C469="Record transferred to this team",AA469-C469-(1/6),""))</f>
        <v/>
      </c>
      <c r="AD469" s="100" t="str">
        <f t="shared" si="79"/>
        <v/>
      </c>
      <c r="AE469" s="100" t="str">
        <f t="shared" si="87"/>
        <v/>
      </c>
      <c r="AF469" s="101" t="str">
        <f>IF(AE469="","",IF(Y469="Died same day","Died same day as arrival",IF(AB469="","Did not stay on SU",IF('Paste Data Here - Export'!HR469="ICH","ICU/CCU/HDU",IF(AB469&gt;AE469,100,100*AB469/AE469)))))</f>
        <v/>
      </c>
      <c r="AG469" s="82" t="str">
        <f>IF(E469="Yes","6 Month Transfer",IF(W469="No","Not locked to discharge/transfer",IF(AF469="Did not stay on SU","Not achieved as did not stay on SU",IF('Patient level info'!A469="","",IF(AND(A469=B469,M469="Achieved",P469="Achieved",AF469&gt;=90,AF469&lt;&gt;"Died same day as arrival"),"Achieved",IF(AND(A469&lt;&gt;B469,AF469&gt;=90,M469="Achieved",P469="Achieved"),"Not directly admitted by this team, but achieved criteria at previous team, and achieved 90% of stay on SU whilst at this team",IF(AF469="ICU/CCU/HDU","Admitted to ICU/CCU/HDU",IF(AF469="Died same day as arrival",AF469,IF(AND(AF469&lt;90,M469="Not achieved",P469="Not achieved"),"Not achieved as not direct to SU within 4h, not seen by a consultant within 14h, and less than 90% of stay on SU",IF(AND(AF469&lt;90,M469="Not achieved",P469="Achieved"),"Not achieved as not direct to SU within 4h and less than 90% of stay on SU",IF(AND(AF469&lt;90,M469="Achieved",P469="Not achieved"),"Not achieved as not seen by a consultant within 14h and less than 90% of stay on SU",IF(AND(AF469&gt;=90,M469="Not achieved",P469="Not achieved"),"Not achieved as not direct to SU within 4h and not seen by a consultant within 14h",IF(AND(AF469&gt;=90,M469="Achieved",P469="Not achieved"),"Not achieved as not seen by a consultant within 14h",IF(AF469&lt;90,"Not achieved as less than 90% of stay on SU","Not achieved as not direct to SU within 4h"))))))))))))))</f>
        <v/>
      </c>
    </row>
    <row r="470" spans="1:33" ht="15" customHeight="1" x14ac:dyDescent="0.25">
      <c r="A470" s="89" t="str">
        <f>IF('Paste Data Here - Export'!A470="","",'Paste Data Here - Export'!A470)</f>
        <v/>
      </c>
      <c r="B470" s="90" t="str">
        <f>IF('Paste Data Here - Export'!B470="","",'Paste Data Here - Export'!B470)</f>
        <v/>
      </c>
      <c r="C470" s="91" t="str">
        <f>IF('Paste Data Here - Export'!AR470="Y",'Paste Data Here - Export'!AS470,IF('Paste Data Here - Export'!C470="","",'Paste Data Here - Export'!BA470))</f>
        <v/>
      </c>
      <c r="D470" s="103" t="str">
        <f>IF(B470="","",IF('Paste Data Here - Export'!A470 ='Paste Data Here - Export'!B470, "Yes", "No"))</f>
        <v/>
      </c>
      <c r="E470" s="103" t="str">
        <f>IF(A470="","",IF(AND('Paste Data Here - Export'!P470="",'Paste Data Here - Export'!Q470&lt;&gt;""),"Yes","No"))</f>
        <v/>
      </c>
      <c r="F470" s="104" t="str">
        <f>IF('Paste Data Here - Export'!A470='Paste Data Here - Export'!B470,C470,IF(W470="No","",IF(E470="Yes","6 Month Transfer",'Paste Data Here - Export'!HP470)))</f>
        <v/>
      </c>
      <c r="G470" s="92" t="str">
        <f>IF(B470="","",IF(OR('Paste Data Here - Export'!KB470="Y",'Paste Data Here - Export'!GE470="Y"),"Yes","No"))</f>
        <v/>
      </c>
      <c r="H470" s="93" t="str">
        <f t="shared" si="80"/>
        <v/>
      </c>
      <c r="I470" s="93" t="str">
        <f t="shared" si="81"/>
        <v/>
      </c>
      <c r="J470" s="93" t="str">
        <f t="shared" si="82"/>
        <v/>
      </c>
      <c r="K470" s="125" t="str">
        <f>IF(OR(C470="",'Paste Data Here - Export'!BD470=""),"",1440*('Paste Data Here - Export'!BD470-C470))</f>
        <v/>
      </c>
      <c r="L470" s="93" t="str">
        <f t="shared" si="83"/>
        <v/>
      </c>
      <c r="M470" s="93" t="str">
        <f>IF(AND(L470="Yes",'Paste Data Here - Export'!BC470="SU",'Paste Data Here - Export'!EJ470&lt;&gt;"Y"),"Achieved",IF('Paste Data Here - Export'!EJ470="Y","Not applicable",(IF(AND('Patient level info'!L470="No",'Paste Data Here - Export'!BC470="SU"),"Not achieved",IF('Paste Data Here - Export'!BC470="ICH","Not applicable",IF(OR('Paste Data Here - Export'!BC470="O",'Paste Data Here - Export'!BC470="MAC"),"Not achieved",""))))))</f>
        <v/>
      </c>
      <c r="N470" s="142" t="str">
        <f>IF(B470="","",IF(OR('Paste Data Here - Export'!GN470="PERS",'Paste Data Here - Export'!GN470="TELEM"),'Paste Data Here - Export'!GK470,IF('Paste Data Here - Export'!GO470="","Not seen in person",'Paste Data Here - Export'!GO470)))</f>
        <v/>
      </c>
      <c r="O470" s="125" t="str">
        <f t="shared" si="84"/>
        <v/>
      </c>
      <c r="P470" s="126" t="str">
        <f t="shared" si="85"/>
        <v/>
      </c>
      <c r="Q470" s="95" t="str">
        <f>IF('Paste Data Here - Export'!CR470=TRUE, "Not imaged",IF('Paste Data Here - Export'!AR470="Y","Inpatient stroke",IF('Paste Data Here - Export'!BA470="","",IF('Paste Data Here - Export'!CR470="TRUE","",1440*('Paste Data Here - Export'!CP470-'Paste Data Here - Export'!BA470)))))</f>
        <v/>
      </c>
      <c r="R470" s="95" t="str">
        <f>IF('Paste Data Here - Export'!CR470=TRUE,"Not imaged",IF(OR(C470="",'Paste Data Here - Export'!CP470=""),"",1440*('Paste Data Here - Export'!CP470-C470)))</f>
        <v/>
      </c>
      <c r="S470" s="93" t="str">
        <f>IF(R470&lt;60.5,"Yes",IF('Paste Data Here - Export'!C470="","","No"))</f>
        <v/>
      </c>
      <c r="T470" s="93" t="str">
        <f t="shared" si="77"/>
        <v/>
      </c>
      <c r="U470" s="94" t="str">
        <f>IF(OR(C470="",'Paste Data Here - Export'!DF470=""),"",1440*('Paste Data Here - Export'!DF470-C470))</f>
        <v/>
      </c>
      <c r="V470" s="96" t="str">
        <f t="shared" si="86"/>
        <v/>
      </c>
      <c r="W470" s="97" t="str">
        <f>IF(B470="","",IF('Paste Data Here - Export'!KI470=TRUE,"Yes",IF('Paste Data Here - Export'!L470="","No","Yes")))</f>
        <v/>
      </c>
      <c r="X470" s="98" t="str">
        <f>IF(E470="Yes","6 Month Transfer",IF(AND(W470="Yes",'Paste Data Here - Export'!KM470="D"),"No",IF('Patient level info'!W470="Yes","Yes","")))</f>
        <v/>
      </c>
      <c r="Y470" s="91" t="str">
        <f t="shared" si="78"/>
        <v/>
      </c>
      <c r="Z470" s="99" t="str">
        <f>IF('Paste Data Here - Export'!KQ470="","",IF('Paste Data Here - Export'!KO470="","",'Paste Data Here - Export'!KN470-'Paste Data Here - Export'!KQ470))</f>
        <v/>
      </c>
      <c r="AA470" s="91" t="str">
        <f>IF(AND(W470="Yes",'Paste Data Here - Export'!KM470="D",'Paste Data Here - Export'!KO470="Y"),'Paste Data Here - Export'!KN470+'Patient level info'!AA$3,IF(AND(W470="Yes",'Paste Data Here - Export'!KM470="D",Z470&lt;0),'Paste Data Here - Export'!KQ470,IF(AND(W470="Yes",'Paste Data Here - Export'!KM470="D"),'Paste Data Here - Export'!KN470,IF(X470="Yes",'Paste Data Here - Export'!KS470,""))))</f>
        <v/>
      </c>
      <c r="AB470" s="100" t="str">
        <f>IF(W470="No","",IF('Paste Data Here - Export'!HS470="","",IF('Paste Data Here - Export'!KO470="Y",'Patient level info'!AA470-'Paste Data Here - Export'!HS470,'Paste Data Here - Export'!KQ470-'Paste Data Here - Export'!HS470)))</f>
        <v/>
      </c>
      <c r="AC470" s="100" t="str">
        <f>IF(E470="Yes","",IF(BPT!C470="Record transferred to this team",AA470-C470-(1/6),""))</f>
        <v/>
      </c>
      <c r="AD470" s="100" t="str">
        <f t="shared" si="79"/>
        <v/>
      </c>
      <c r="AE470" s="100" t="str">
        <f t="shared" si="87"/>
        <v/>
      </c>
      <c r="AF470" s="101" t="str">
        <f>IF(AE470="","",IF(Y470="Died same day","Died same day as arrival",IF(AB470="","Did not stay on SU",IF('Paste Data Here - Export'!HR470="ICH","ICU/CCU/HDU",IF(AB470&gt;AE470,100,100*AB470/AE470)))))</f>
        <v/>
      </c>
      <c r="AG470" s="82" t="str">
        <f>IF(E470="Yes","6 Month Transfer",IF(W470="No","Not locked to discharge/transfer",IF(AF470="Did not stay on SU","Not achieved as did not stay on SU",IF('Patient level info'!A470="","",IF(AND(A470=B470,M470="Achieved",P470="Achieved",AF470&gt;=90,AF470&lt;&gt;"Died same day as arrival"),"Achieved",IF(AND(A470&lt;&gt;B470,AF470&gt;=90,M470="Achieved",P470="Achieved"),"Not directly admitted by this team, but achieved criteria at previous team, and achieved 90% of stay on SU whilst at this team",IF(AF470="ICU/CCU/HDU","Admitted to ICU/CCU/HDU",IF(AF470="Died same day as arrival",AF470,IF(AND(AF470&lt;90,M470="Not achieved",P470="Not achieved"),"Not achieved as not direct to SU within 4h, not seen by a consultant within 14h, and less than 90% of stay on SU",IF(AND(AF470&lt;90,M470="Not achieved",P470="Achieved"),"Not achieved as not direct to SU within 4h and less than 90% of stay on SU",IF(AND(AF470&lt;90,M470="Achieved",P470="Not achieved"),"Not achieved as not seen by a consultant within 14h and less than 90% of stay on SU",IF(AND(AF470&gt;=90,M470="Not achieved",P470="Not achieved"),"Not achieved as not direct to SU within 4h and not seen by a consultant within 14h",IF(AND(AF470&gt;=90,M470="Achieved",P470="Not achieved"),"Not achieved as not seen by a consultant within 14h",IF(AF470&lt;90,"Not achieved as less than 90% of stay on SU","Not achieved as not direct to SU within 4h"))))))))))))))</f>
        <v/>
      </c>
    </row>
    <row r="471" spans="1:33" ht="15" customHeight="1" x14ac:dyDescent="0.25">
      <c r="A471" s="89" t="str">
        <f>IF('Paste Data Here - Export'!A471="","",'Paste Data Here - Export'!A471)</f>
        <v/>
      </c>
      <c r="B471" s="90" t="str">
        <f>IF('Paste Data Here - Export'!B471="","",'Paste Data Here - Export'!B471)</f>
        <v/>
      </c>
      <c r="C471" s="91" t="str">
        <f>IF('Paste Data Here - Export'!AR471="Y",'Paste Data Here - Export'!AS471,IF('Paste Data Here - Export'!C471="","",'Paste Data Here - Export'!BA471))</f>
        <v/>
      </c>
      <c r="D471" s="103" t="str">
        <f>IF(B471="","",IF('Paste Data Here - Export'!A471 ='Paste Data Here - Export'!B471, "Yes", "No"))</f>
        <v/>
      </c>
      <c r="E471" s="103" t="str">
        <f>IF(A471="","",IF(AND('Paste Data Here - Export'!P471="",'Paste Data Here - Export'!Q471&lt;&gt;""),"Yes","No"))</f>
        <v/>
      </c>
      <c r="F471" s="104" t="str">
        <f>IF('Paste Data Here - Export'!A471='Paste Data Here - Export'!B471,C471,IF(W471="No","",IF(E471="Yes","6 Month Transfer",'Paste Data Here - Export'!HP471)))</f>
        <v/>
      </c>
      <c r="G471" s="92" t="str">
        <f>IF(B471="","",IF(OR('Paste Data Here - Export'!KB471="Y",'Paste Data Here - Export'!GE471="Y"),"Yes","No"))</f>
        <v/>
      </c>
      <c r="H471" s="93" t="str">
        <f t="shared" si="80"/>
        <v/>
      </c>
      <c r="I471" s="93" t="str">
        <f t="shared" si="81"/>
        <v/>
      </c>
      <c r="J471" s="93" t="str">
        <f t="shared" si="82"/>
        <v/>
      </c>
      <c r="K471" s="125" t="str">
        <f>IF(OR(C471="",'Paste Data Here - Export'!BD471=""),"",1440*('Paste Data Here - Export'!BD471-C471))</f>
        <v/>
      </c>
      <c r="L471" s="93" t="str">
        <f t="shared" si="83"/>
        <v/>
      </c>
      <c r="M471" s="93" t="str">
        <f>IF(AND(L471="Yes",'Paste Data Here - Export'!BC471="SU",'Paste Data Here - Export'!EJ471&lt;&gt;"Y"),"Achieved",IF('Paste Data Here - Export'!EJ471="Y","Not applicable",(IF(AND('Patient level info'!L471="No",'Paste Data Here - Export'!BC471="SU"),"Not achieved",IF('Paste Data Here - Export'!BC471="ICH","Not applicable",IF(OR('Paste Data Here - Export'!BC471="O",'Paste Data Here - Export'!BC471="MAC"),"Not achieved",""))))))</f>
        <v/>
      </c>
      <c r="N471" s="142" t="str">
        <f>IF(B471="","",IF(OR('Paste Data Here - Export'!GN471="PERS",'Paste Data Here - Export'!GN471="TELEM"),'Paste Data Here - Export'!GK471,IF('Paste Data Here - Export'!GO471="","Not seen in person",'Paste Data Here - Export'!GO471)))</f>
        <v/>
      </c>
      <c r="O471" s="125" t="str">
        <f t="shared" si="84"/>
        <v/>
      </c>
      <c r="P471" s="126" t="str">
        <f t="shared" si="85"/>
        <v/>
      </c>
      <c r="Q471" s="95" t="str">
        <f>IF('Paste Data Here - Export'!CR471=TRUE, "Not imaged",IF('Paste Data Here - Export'!AR471="Y","Inpatient stroke",IF('Paste Data Here - Export'!BA471="","",IF('Paste Data Here - Export'!CR471="TRUE","",1440*('Paste Data Here - Export'!CP471-'Paste Data Here - Export'!BA471)))))</f>
        <v/>
      </c>
      <c r="R471" s="95" t="str">
        <f>IF('Paste Data Here - Export'!CR471=TRUE,"Not imaged",IF(OR(C471="",'Paste Data Here - Export'!CP471=""),"",1440*('Paste Data Here - Export'!CP471-C471)))</f>
        <v/>
      </c>
      <c r="S471" s="93" t="str">
        <f>IF(R471&lt;60.5,"Yes",IF('Paste Data Here - Export'!C471="","","No"))</f>
        <v/>
      </c>
      <c r="T471" s="93" t="str">
        <f t="shared" si="77"/>
        <v/>
      </c>
      <c r="U471" s="94" t="str">
        <f>IF(OR(C471="",'Paste Data Here - Export'!DF471=""),"",1440*('Paste Data Here - Export'!DF471-C471))</f>
        <v/>
      </c>
      <c r="V471" s="96" t="str">
        <f t="shared" si="86"/>
        <v/>
      </c>
      <c r="W471" s="97" t="str">
        <f>IF(B471="","",IF('Paste Data Here - Export'!KI471=TRUE,"Yes",IF('Paste Data Here - Export'!L471="","No","Yes")))</f>
        <v/>
      </c>
      <c r="X471" s="98" t="str">
        <f>IF(E471="Yes","6 Month Transfer",IF(AND(W471="Yes",'Paste Data Here - Export'!KM471="D"),"No",IF('Patient level info'!W471="Yes","Yes","")))</f>
        <v/>
      </c>
      <c r="Y471" s="91" t="str">
        <f t="shared" si="78"/>
        <v/>
      </c>
      <c r="Z471" s="99" t="str">
        <f>IF('Paste Data Here - Export'!KQ471="","",IF('Paste Data Here - Export'!KO471="","",'Paste Data Here - Export'!KN471-'Paste Data Here - Export'!KQ471))</f>
        <v/>
      </c>
      <c r="AA471" s="91" t="str">
        <f>IF(AND(W471="Yes",'Paste Data Here - Export'!KM471="D",'Paste Data Here - Export'!KO471="Y"),'Paste Data Here - Export'!KN471+'Patient level info'!AA$3,IF(AND(W471="Yes",'Paste Data Here - Export'!KM471="D",Z471&lt;0),'Paste Data Here - Export'!KQ471,IF(AND(W471="Yes",'Paste Data Here - Export'!KM471="D"),'Paste Data Here - Export'!KN471,IF(X471="Yes",'Paste Data Here - Export'!KS471,""))))</f>
        <v/>
      </c>
      <c r="AB471" s="100" t="str">
        <f>IF(W471="No","",IF('Paste Data Here - Export'!HS471="","",IF('Paste Data Here - Export'!KO471="Y",'Patient level info'!AA471-'Paste Data Here - Export'!HS471,'Paste Data Here - Export'!KQ471-'Paste Data Here - Export'!HS471)))</f>
        <v/>
      </c>
      <c r="AC471" s="100" t="str">
        <f>IF(E471="Yes","",IF(BPT!C471="Record transferred to this team",AA471-C471-(1/6),""))</f>
        <v/>
      </c>
      <c r="AD471" s="100" t="str">
        <f t="shared" si="79"/>
        <v/>
      </c>
      <c r="AE471" s="100" t="str">
        <f t="shared" si="87"/>
        <v/>
      </c>
      <c r="AF471" s="101" t="str">
        <f>IF(AE471="","",IF(Y471="Died same day","Died same day as arrival",IF(AB471="","Did not stay on SU",IF('Paste Data Here - Export'!HR471="ICH","ICU/CCU/HDU",IF(AB471&gt;AE471,100,100*AB471/AE471)))))</f>
        <v/>
      </c>
      <c r="AG471" s="82" t="str">
        <f>IF(E471="Yes","6 Month Transfer",IF(W471="No","Not locked to discharge/transfer",IF(AF471="Did not stay on SU","Not achieved as did not stay on SU",IF('Patient level info'!A471="","",IF(AND(A471=B471,M471="Achieved",P471="Achieved",AF471&gt;=90,AF471&lt;&gt;"Died same day as arrival"),"Achieved",IF(AND(A471&lt;&gt;B471,AF471&gt;=90,M471="Achieved",P471="Achieved"),"Not directly admitted by this team, but achieved criteria at previous team, and achieved 90% of stay on SU whilst at this team",IF(AF471="ICU/CCU/HDU","Admitted to ICU/CCU/HDU",IF(AF471="Died same day as arrival",AF471,IF(AND(AF471&lt;90,M471="Not achieved",P471="Not achieved"),"Not achieved as not direct to SU within 4h, not seen by a consultant within 14h, and less than 90% of stay on SU",IF(AND(AF471&lt;90,M471="Not achieved",P471="Achieved"),"Not achieved as not direct to SU within 4h and less than 90% of stay on SU",IF(AND(AF471&lt;90,M471="Achieved",P471="Not achieved"),"Not achieved as not seen by a consultant within 14h and less than 90% of stay on SU",IF(AND(AF471&gt;=90,M471="Not achieved",P471="Not achieved"),"Not achieved as not direct to SU within 4h and not seen by a consultant within 14h",IF(AND(AF471&gt;=90,M471="Achieved",P471="Not achieved"),"Not achieved as not seen by a consultant within 14h",IF(AF471&lt;90,"Not achieved as less than 90% of stay on SU","Not achieved as not direct to SU within 4h"))))))))))))))</f>
        <v/>
      </c>
    </row>
    <row r="472" spans="1:33" ht="15" customHeight="1" x14ac:dyDescent="0.25">
      <c r="A472" s="89" t="str">
        <f>IF('Paste Data Here - Export'!A472="","",'Paste Data Here - Export'!A472)</f>
        <v/>
      </c>
      <c r="B472" s="90" t="str">
        <f>IF('Paste Data Here - Export'!B472="","",'Paste Data Here - Export'!B472)</f>
        <v/>
      </c>
      <c r="C472" s="91" t="str">
        <f>IF('Paste Data Here - Export'!AR472="Y",'Paste Data Here - Export'!AS472,IF('Paste Data Here - Export'!C472="","",'Paste Data Here - Export'!BA472))</f>
        <v/>
      </c>
      <c r="D472" s="103" t="str">
        <f>IF(B472="","",IF('Paste Data Here - Export'!A472 ='Paste Data Here - Export'!B472, "Yes", "No"))</f>
        <v/>
      </c>
      <c r="E472" s="103" t="str">
        <f>IF(A472="","",IF(AND('Paste Data Here - Export'!P472="",'Paste Data Here - Export'!Q472&lt;&gt;""),"Yes","No"))</f>
        <v/>
      </c>
      <c r="F472" s="104" t="str">
        <f>IF('Paste Data Here - Export'!A472='Paste Data Here - Export'!B472,C472,IF(W472="No","",IF(E472="Yes","6 Month Transfer",'Paste Data Here - Export'!HP472)))</f>
        <v/>
      </c>
      <c r="G472" s="92" t="str">
        <f>IF(B472="","",IF(OR('Paste Data Here - Export'!KB472="Y",'Paste Data Here - Export'!GE472="Y"),"Yes","No"))</f>
        <v/>
      </c>
      <c r="H472" s="93" t="str">
        <f t="shared" si="80"/>
        <v/>
      </c>
      <c r="I472" s="93" t="str">
        <f t="shared" si="81"/>
        <v/>
      </c>
      <c r="J472" s="93" t="str">
        <f t="shared" si="82"/>
        <v/>
      </c>
      <c r="K472" s="125" t="str">
        <f>IF(OR(C472="",'Paste Data Here - Export'!BD472=""),"",1440*('Paste Data Here - Export'!BD472-C472))</f>
        <v/>
      </c>
      <c r="L472" s="93" t="str">
        <f t="shared" si="83"/>
        <v/>
      </c>
      <c r="M472" s="93" t="str">
        <f>IF(AND(L472="Yes",'Paste Data Here - Export'!BC472="SU",'Paste Data Here - Export'!EJ472&lt;&gt;"Y"),"Achieved",IF('Paste Data Here - Export'!EJ472="Y","Not applicable",(IF(AND('Patient level info'!L472="No",'Paste Data Here - Export'!BC472="SU"),"Not achieved",IF('Paste Data Here - Export'!BC472="ICH","Not applicable",IF(OR('Paste Data Here - Export'!BC472="O",'Paste Data Here - Export'!BC472="MAC"),"Not achieved",""))))))</f>
        <v/>
      </c>
      <c r="N472" s="142" t="str">
        <f>IF(B472="","",IF(OR('Paste Data Here - Export'!GN472="PERS",'Paste Data Here - Export'!GN472="TELEM"),'Paste Data Here - Export'!GK472,IF('Paste Data Here - Export'!GO472="","Not seen in person",'Paste Data Here - Export'!GO472)))</f>
        <v/>
      </c>
      <c r="O472" s="125" t="str">
        <f t="shared" si="84"/>
        <v/>
      </c>
      <c r="P472" s="126" t="str">
        <f t="shared" si="85"/>
        <v/>
      </c>
      <c r="Q472" s="95" t="str">
        <f>IF('Paste Data Here - Export'!CR472=TRUE, "Not imaged",IF('Paste Data Here - Export'!AR472="Y","Inpatient stroke",IF('Paste Data Here - Export'!BA472="","",IF('Paste Data Here - Export'!CR472="TRUE","",1440*('Paste Data Here - Export'!CP472-'Paste Data Here - Export'!BA472)))))</f>
        <v/>
      </c>
      <c r="R472" s="95" t="str">
        <f>IF('Paste Data Here - Export'!CR472=TRUE,"Not imaged",IF(OR(C472="",'Paste Data Here - Export'!CP472=""),"",1440*('Paste Data Here - Export'!CP472-C472)))</f>
        <v/>
      </c>
      <c r="S472" s="93" t="str">
        <f>IF(R472&lt;60.5,"Yes",IF('Paste Data Here - Export'!C472="","","No"))</f>
        <v/>
      </c>
      <c r="T472" s="93" t="str">
        <f t="shared" si="77"/>
        <v/>
      </c>
      <c r="U472" s="94" t="str">
        <f>IF(OR(C472="",'Paste Data Here - Export'!DF472=""),"",1440*('Paste Data Here - Export'!DF472-C472))</f>
        <v/>
      </c>
      <c r="V472" s="96" t="str">
        <f t="shared" si="86"/>
        <v/>
      </c>
      <c r="W472" s="97" t="str">
        <f>IF(B472="","",IF('Paste Data Here - Export'!KI472=TRUE,"Yes",IF('Paste Data Here - Export'!L472="","No","Yes")))</f>
        <v/>
      </c>
      <c r="X472" s="98" t="str">
        <f>IF(E472="Yes","6 Month Transfer",IF(AND(W472="Yes",'Paste Data Here - Export'!KM472="D"),"No",IF('Patient level info'!W472="Yes","Yes","")))</f>
        <v/>
      </c>
      <c r="Y472" s="91" t="str">
        <f t="shared" si="78"/>
        <v/>
      </c>
      <c r="Z472" s="99" t="str">
        <f>IF('Paste Data Here - Export'!KQ472="","",IF('Paste Data Here - Export'!KO472="","",'Paste Data Here - Export'!KN472-'Paste Data Here - Export'!KQ472))</f>
        <v/>
      </c>
      <c r="AA472" s="91" t="str">
        <f>IF(AND(W472="Yes",'Paste Data Here - Export'!KM472="D",'Paste Data Here - Export'!KO472="Y"),'Paste Data Here - Export'!KN472+'Patient level info'!AA$3,IF(AND(W472="Yes",'Paste Data Here - Export'!KM472="D",Z472&lt;0),'Paste Data Here - Export'!KQ472,IF(AND(W472="Yes",'Paste Data Here - Export'!KM472="D"),'Paste Data Here - Export'!KN472,IF(X472="Yes",'Paste Data Here - Export'!KS472,""))))</f>
        <v/>
      </c>
      <c r="AB472" s="100" t="str">
        <f>IF(W472="No","",IF('Paste Data Here - Export'!HS472="","",IF('Paste Data Here - Export'!KO472="Y",'Patient level info'!AA472-'Paste Data Here - Export'!HS472,'Paste Data Here - Export'!KQ472-'Paste Data Here - Export'!HS472)))</f>
        <v/>
      </c>
      <c r="AC472" s="100" t="str">
        <f>IF(E472="Yes","",IF(BPT!C472="Record transferred to this team",AA472-C472-(1/6),""))</f>
        <v/>
      </c>
      <c r="AD472" s="100" t="str">
        <f t="shared" si="79"/>
        <v/>
      </c>
      <c r="AE472" s="100" t="str">
        <f t="shared" si="87"/>
        <v/>
      </c>
      <c r="AF472" s="101" t="str">
        <f>IF(AE472="","",IF(Y472="Died same day","Died same day as arrival",IF(AB472="","Did not stay on SU",IF('Paste Data Here - Export'!HR472="ICH","ICU/CCU/HDU",IF(AB472&gt;AE472,100,100*AB472/AE472)))))</f>
        <v/>
      </c>
      <c r="AG472" s="82" t="str">
        <f>IF(E472="Yes","6 Month Transfer",IF(W472="No","Not locked to discharge/transfer",IF(AF472="Did not stay on SU","Not achieved as did not stay on SU",IF('Patient level info'!A472="","",IF(AND(A472=B472,M472="Achieved",P472="Achieved",AF472&gt;=90,AF472&lt;&gt;"Died same day as arrival"),"Achieved",IF(AND(A472&lt;&gt;B472,AF472&gt;=90,M472="Achieved",P472="Achieved"),"Not directly admitted by this team, but achieved criteria at previous team, and achieved 90% of stay on SU whilst at this team",IF(AF472="ICU/CCU/HDU","Admitted to ICU/CCU/HDU",IF(AF472="Died same day as arrival",AF472,IF(AND(AF472&lt;90,M472="Not achieved",P472="Not achieved"),"Not achieved as not direct to SU within 4h, not seen by a consultant within 14h, and less than 90% of stay on SU",IF(AND(AF472&lt;90,M472="Not achieved",P472="Achieved"),"Not achieved as not direct to SU within 4h and less than 90% of stay on SU",IF(AND(AF472&lt;90,M472="Achieved",P472="Not achieved"),"Not achieved as not seen by a consultant within 14h and less than 90% of stay on SU",IF(AND(AF472&gt;=90,M472="Not achieved",P472="Not achieved"),"Not achieved as not direct to SU within 4h and not seen by a consultant within 14h",IF(AND(AF472&gt;=90,M472="Achieved",P472="Not achieved"),"Not achieved as not seen by a consultant within 14h",IF(AF472&lt;90,"Not achieved as less than 90% of stay on SU","Not achieved as not direct to SU within 4h"))))))))))))))</f>
        <v/>
      </c>
    </row>
    <row r="473" spans="1:33" ht="15" customHeight="1" x14ac:dyDescent="0.25">
      <c r="A473" s="89" t="str">
        <f>IF('Paste Data Here - Export'!A473="","",'Paste Data Here - Export'!A473)</f>
        <v/>
      </c>
      <c r="B473" s="90" t="str">
        <f>IF('Paste Data Here - Export'!B473="","",'Paste Data Here - Export'!B473)</f>
        <v/>
      </c>
      <c r="C473" s="91" t="str">
        <f>IF('Paste Data Here - Export'!AR473="Y",'Paste Data Here - Export'!AS473,IF('Paste Data Here - Export'!C473="","",'Paste Data Here - Export'!BA473))</f>
        <v/>
      </c>
      <c r="D473" s="103" t="str">
        <f>IF(B473="","",IF('Paste Data Here - Export'!A473 ='Paste Data Here - Export'!B473, "Yes", "No"))</f>
        <v/>
      </c>
      <c r="E473" s="103" t="str">
        <f>IF(A473="","",IF(AND('Paste Data Here - Export'!P473="",'Paste Data Here - Export'!Q473&lt;&gt;""),"Yes","No"))</f>
        <v/>
      </c>
      <c r="F473" s="104" t="str">
        <f>IF('Paste Data Here - Export'!A473='Paste Data Here - Export'!B473,C473,IF(W473="No","",IF(E473="Yes","6 Month Transfer",'Paste Data Here - Export'!HP473)))</f>
        <v/>
      </c>
      <c r="G473" s="92" t="str">
        <f>IF(B473="","",IF(OR('Paste Data Here - Export'!KB473="Y",'Paste Data Here - Export'!GE473="Y"),"Yes","No"))</f>
        <v/>
      </c>
      <c r="H473" s="93" t="str">
        <f t="shared" si="80"/>
        <v/>
      </c>
      <c r="I473" s="93" t="str">
        <f t="shared" si="81"/>
        <v/>
      </c>
      <c r="J473" s="93" t="str">
        <f t="shared" si="82"/>
        <v/>
      </c>
      <c r="K473" s="125" t="str">
        <f>IF(OR(C473="",'Paste Data Here - Export'!BD473=""),"",1440*('Paste Data Here - Export'!BD473-C473))</f>
        <v/>
      </c>
      <c r="L473" s="93" t="str">
        <f t="shared" si="83"/>
        <v/>
      </c>
      <c r="M473" s="93" t="str">
        <f>IF(AND(L473="Yes",'Paste Data Here - Export'!BC473="SU",'Paste Data Here - Export'!EJ473&lt;&gt;"Y"),"Achieved",IF('Paste Data Here - Export'!EJ473="Y","Not applicable",(IF(AND('Patient level info'!L473="No",'Paste Data Here - Export'!BC473="SU"),"Not achieved",IF('Paste Data Here - Export'!BC473="ICH","Not applicable",IF(OR('Paste Data Here - Export'!BC473="O",'Paste Data Here - Export'!BC473="MAC"),"Not achieved",""))))))</f>
        <v/>
      </c>
      <c r="N473" s="142" t="str">
        <f>IF(B473="","",IF(OR('Paste Data Here - Export'!GN473="PERS",'Paste Data Here - Export'!GN473="TELEM"),'Paste Data Here - Export'!GK473,IF('Paste Data Here - Export'!GO473="","Not seen in person",'Paste Data Here - Export'!GO473)))</f>
        <v/>
      </c>
      <c r="O473" s="125" t="str">
        <f t="shared" si="84"/>
        <v/>
      </c>
      <c r="P473" s="126" t="str">
        <f t="shared" si="85"/>
        <v/>
      </c>
      <c r="Q473" s="95" t="str">
        <f>IF('Paste Data Here - Export'!CR473=TRUE, "Not imaged",IF('Paste Data Here - Export'!AR473="Y","Inpatient stroke",IF('Paste Data Here - Export'!BA473="","",IF('Paste Data Here - Export'!CR473="TRUE","",1440*('Paste Data Here - Export'!CP473-'Paste Data Here - Export'!BA473)))))</f>
        <v/>
      </c>
      <c r="R473" s="95" t="str">
        <f>IF('Paste Data Here - Export'!CR473=TRUE,"Not imaged",IF(OR(C473="",'Paste Data Here - Export'!CP473=""),"",1440*('Paste Data Here - Export'!CP473-C473)))</f>
        <v/>
      </c>
      <c r="S473" s="93" t="str">
        <f>IF(R473&lt;60.5,"Yes",IF('Paste Data Here - Export'!C473="","","No"))</f>
        <v/>
      </c>
      <c r="T473" s="93" t="str">
        <f t="shared" si="77"/>
        <v/>
      </c>
      <c r="U473" s="94" t="str">
        <f>IF(OR(C473="",'Paste Data Here - Export'!DF473=""),"",1440*('Paste Data Here - Export'!DF473-C473))</f>
        <v/>
      </c>
      <c r="V473" s="96" t="str">
        <f t="shared" si="86"/>
        <v/>
      </c>
      <c r="W473" s="97" t="str">
        <f>IF(B473="","",IF('Paste Data Here - Export'!KI473=TRUE,"Yes",IF('Paste Data Here - Export'!L473="","No","Yes")))</f>
        <v/>
      </c>
      <c r="X473" s="98" t="str">
        <f>IF(E473="Yes","6 Month Transfer",IF(AND(W473="Yes",'Paste Data Here - Export'!KM473="D"),"No",IF('Patient level info'!W473="Yes","Yes","")))</f>
        <v/>
      </c>
      <c r="Y473" s="91" t="str">
        <f t="shared" si="78"/>
        <v/>
      </c>
      <c r="Z473" s="99" t="str">
        <f>IF('Paste Data Here - Export'!KQ473="","",IF('Paste Data Here - Export'!KO473="","",'Paste Data Here - Export'!KN473-'Paste Data Here - Export'!KQ473))</f>
        <v/>
      </c>
      <c r="AA473" s="91" t="str">
        <f>IF(AND(W473="Yes",'Paste Data Here - Export'!KM473="D",'Paste Data Here - Export'!KO473="Y"),'Paste Data Here - Export'!KN473+'Patient level info'!AA$3,IF(AND(W473="Yes",'Paste Data Here - Export'!KM473="D",Z473&lt;0),'Paste Data Here - Export'!KQ473,IF(AND(W473="Yes",'Paste Data Here - Export'!KM473="D"),'Paste Data Here - Export'!KN473,IF(X473="Yes",'Paste Data Here - Export'!KS473,""))))</f>
        <v/>
      </c>
      <c r="AB473" s="100" t="str">
        <f>IF(W473="No","",IF('Paste Data Here - Export'!HS473="","",IF('Paste Data Here - Export'!KO473="Y",'Patient level info'!AA473-'Paste Data Here - Export'!HS473,'Paste Data Here - Export'!KQ473-'Paste Data Here - Export'!HS473)))</f>
        <v/>
      </c>
      <c r="AC473" s="100" t="str">
        <f>IF(E473="Yes","",IF(BPT!C473="Record transferred to this team",AA473-C473-(1/6),""))</f>
        <v/>
      </c>
      <c r="AD473" s="100" t="str">
        <f t="shared" si="79"/>
        <v/>
      </c>
      <c r="AE473" s="100" t="str">
        <f t="shared" si="87"/>
        <v/>
      </c>
      <c r="AF473" s="101" t="str">
        <f>IF(AE473="","",IF(Y473="Died same day","Died same day as arrival",IF(AB473="","Did not stay on SU",IF('Paste Data Here - Export'!HR473="ICH","ICU/CCU/HDU",IF(AB473&gt;AE473,100,100*AB473/AE473)))))</f>
        <v/>
      </c>
      <c r="AG473" s="82" t="str">
        <f>IF(E473="Yes","6 Month Transfer",IF(W473="No","Not locked to discharge/transfer",IF(AF473="Did not stay on SU","Not achieved as did not stay on SU",IF('Patient level info'!A473="","",IF(AND(A473=B473,M473="Achieved",P473="Achieved",AF473&gt;=90,AF473&lt;&gt;"Died same day as arrival"),"Achieved",IF(AND(A473&lt;&gt;B473,AF473&gt;=90,M473="Achieved",P473="Achieved"),"Not directly admitted by this team, but achieved criteria at previous team, and achieved 90% of stay on SU whilst at this team",IF(AF473="ICU/CCU/HDU","Admitted to ICU/CCU/HDU",IF(AF473="Died same day as arrival",AF473,IF(AND(AF473&lt;90,M473="Not achieved",P473="Not achieved"),"Not achieved as not direct to SU within 4h, not seen by a consultant within 14h, and less than 90% of stay on SU",IF(AND(AF473&lt;90,M473="Not achieved",P473="Achieved"),"Not achieved as not direct to SU within 4h and less than 90% of stay on SU",IF(AND(AF473&lt;90,M473="Achieved",P473="Not achieved"),"Not achieved as not seen by a consultant within 14h and less than 90% of stay on SU",IF(AND(AF473&gt;=90,M473="Not achieved",P473="Not achieved"),"Not achieved as not direct to SU within 4h and not seen by a consultant within 14h",IF(AND(AF473&gt;=90,M473="Achieved",P473="Not achieved"),"Not achieved as not seen by a consultant within 14h",IF(AF473&lt;90,"Not achieved as less than 90% of stay on SU","Not achieved as not direct to SU within 4h"))))))))))))))</f>
        <v/>
      </c>
    </row>
    <row r="474" spans="1:33" ht="15" customHeight="1" x14ac:dyDescent="0.25">
      <c r="A474" s="89" t="str">
        <f>IF('Paste Data Here - Export'!A474="","",'Paste Data Here - Export'!A474)</f>
        <v/>
      </c>
      <c r="B474" s="90" t="str">
        <f>IF('Paste Data Here - Export'!B474="","",'Paste Data Here - Export'!B474)</f>
        <v/>
      </c>
      <c r="C474" s="91" t="str">
        <f>IF('Paste Data Here - Export'!AR474="Y",'Paste Data Here - Export'!AS474,IF('Paste Data Here - Export'!C474="","",'Paste Data Here - Export'!BA474))</f>
        <v/>
      </c>
      <c r="D474" s="103" t="str">
        <f>IF(B474="","",IF('Paste Data Here - Export'!A474 ='Paste Data Here - Export'!B474, "Yes", "No"))</f>
        <v/>
      </c>
      <c r="E474" s="103" t="str">
        <f>IF(A474="","",IF(AND('Paste Data Here - Export'!P474="",'Paste Data Here - Export'!Q474&lt;&gt;""),"Yes","No"))</f>
        <v/>
      </c>
      <c r="F474" s="104" t="str">
        <f>IF('Paste Data Here - Export'!A474='Paste Data Here - Export'!B474,C474,IF(W474="No","",IF(E474="Yes","6 Month Transfer",'Paste Data Here - Export'!HP474)))</f>
        <v/>
      </c>
      <c r="G474" s="92" t="str">
        <f>IF(B474="","",IF(OR('Paste Data Here - Export'!KB474="Y",'Paste Data Here - Export'!GE474="Y"),"Yes","No"))</f>
        <v/>
      </c>
      <c r="H474" s="93" t="str">
        <f t="shared" si="80"/>
        <v/>
      </c>
      <c r="I474" s="93" t="str">
        <f t="shared" si="81"/>
        <v/>
      </c>
      <c r="J474" s="93" t="str">
        <f t="shared" si="82"/>
        <v/>
      </c>
      <c r="K474" s="125" t="str">
        <f>IF(OR(C474="",'Paste Data Here - Export'!BD474=""),"",1440*('Paste Data Here - Export'!BD474-C474))</f>
        <v/>
      </c>
      <c r="L474" s="93" t="str">
        <f t="shared" si="83"/>
        <v/>
      </c>
      <c r="M474" s="93" t="str">
        <f>IF(AND(L474="Yes",'Paste Data Here - Export'!BC474="SU",'Paste Data Here - Export'!EJ474&lt;&gt;"Y"),"Achieved",IF('Paste Data Here - Export'!EJ474="Y","Not applicable",(IF(AND('Patient level info'!L474="No",'Paste Data Here - Export'!BC474="SU"),"Not achieved",IF('Paste Data Here - Export'!BC474="ICH","Not applicable",IF(OR('Paste Data Here - Export'!BC474="O",'Paste Data Here - Export'!BC474="MAC"),"Not achieved",""))))))</f>
        <v/>
      </c>
      <c r="N474" s="142" t="str">
        <f>IF(B474="","",IF(OR('Paste Data Here - Export'!GN474="PERS",'Paste Data Here - Export'!GN474="TELEM"),'Paste Data Here - Export'!GK474,IF('Paste Data Here - Export'!GO474="","Not seen in person",'Paste Data Here - Export'!GO474)))</f>
        <v/>
      </c>
      <c r="O474" s="125" t="str">
        <f t="shared" si="84"/>
        <v/>
      </c>
      <c r="P474" s="126" t="str">
        <f t="shared" si="85"/>
        <v/>
      </c>
      <c r="Q474" s="95" t="str">
        <f>IF('Paste Data Here - Export'!CR474=TRUE, "Not imaged",IF('Paste Data Here - Export'!AR474="Y","Inpatient stroke",IF('Paste Data Here - Export'!BA474="","",IF('Paste Data Here - Export'!CR474="TRUE","",1440*('Paste Data Here - Export'!CP474-'Paste Data Here - Export'!BA474)))))</f>
        <v/>
      </c>
      <c r="R474" s="95" t="str">
        <f>IF('Paste Data Here - Export'!CR474=TRUE,"Not imaged",IF(OR(C474="",'Paste Data Here - Export'!CP474=""),"",1440*('Paste Data Here - Export'!CP474-C474)))</f>
        <v/>
      </c>
      <c r="S474" s="93" t="str">
        <f>IF(R474&lt;60.5,"Yes",IF('Paste Data Here - Export'!C474="","","No"))</f>
        <v/>
      </c>
      <c r="T474" s="93" t="str">
        <f t="shared" si="77"/>
        <v/>
      </c>
      <c r="U474" s="94" t="str">
        <f>IF(OR(C474="",'Paste Data Here - Export'!DF474=""),"",1440*('Paste Data Here - Export'!DF474-C474))</f>
        <v/>
      </c>
      <c r="V474" s="96" t="str">
        <f t="shared" si="86"/>
        <v/>
      </c>
      <c r="W474" s="97" t="str">
        <f>IF(B474="","",IF('Paste Data Here - Export'!KI474=TRUE,"Yes",IF('Paste Data Here - Export'!L474="","No","Yes")))</f>
        <v/>
      </c>
      <c r="X474" s="98" t="str">
        <f>IF(E474="Yes","6 Month Transfer",IF(AND(W474="Yes",'Paste Data Here - Export'!KM474="D"),"No",IF('Patient level info'!W474="Yes","Yes","")))</f>
        <v/>
      </c>
      <c r="Y474" s="91" t="str">
        <f t="shared" si="78"/>
        <v/>
      </c>
      <c r="Z474" s="99" t="str">
        <f>IF('Paste Data Here - Export'!KQ474="","",IF('Paste Data Here - Export'!KO474="","",'Paste Data Here - Export'!KN474-'Paste Data Here - Export'!KQ474))</f>
        <v/>
      </c>
      <c r="AA474" s="91" t="str">
        <f>IF(AND(W474="Yes",'Paste Data Here - Export'!KM474="D",'Paste Data Here - Export'!KO474="Y"),'Paste Data Here - Export'!KN474+'Patient level info'!AA$3,IF(AND(W474="Yes",'Paste Data Here - Export'!KM474="D",Z474&lt;0),'Paste Data Here - Export'!KQ474,IF(AND(W474="Yes",'Paste Data Here - Export'!KM474="D"),'Paste Data Here - Export'!KN474,IF(X474="Yes",'Paste Data Here - Export'!KS474,""))))</f>
        <v/>
      </c>
      <c r="AB474" s="100" t="str">
        <f>IF(W474="No","",IF('Paste Data Here - Export'!HS474="","",IF('Paste Data Here - Export'!KO474="Y",'Patient level info'!AA474-'Paste Data Here - Export'!HS474,'Paste Data Here - Export'!KQ474-'Paste Data Here - Export'!HS474)))</f>
        <v/>
      </c>
      <c r="AC474" s="100" t="str">
        <f>IF(E474="Yes","",IF(BPT!C474="Record transferred to this team",AA474-C474-(1/6),""))</f>
        <v/>
      </c>
      <c r="AD474" s="100" t="str">
        <f t="shared" si="79"/>
        <v/>
      </c>
      <c r="AE474" s="100" t="str">
        <f t="shared" si="87"/>
        <v/>
      </c>
      <c r="AF474" s="101" t="str">
        <f>IF(AE474="","",IF(Y474="Died same day","Died same day as arrival",IF(AB474="","Did not stay on SU",IF('Paste Data Here - Export'!HR474="ICH","ICU/CCU/HDU",IF(AB474&gt;AE474,100,100*AB474/AE474)))))</f>
        <v/>
      </c>
      <c r="AG474" s="82" t="str">
        <f>IF(E474="Yes","6 Month Transfer",IF(W474="No","Not locked to discharge/transfer",IF(AF474="Did not stay on SU","Not achieved as did not stay on SU",IF('Patient level info'!A474="","",IF(AND(A474=B474,M474="Achieved",P474="Achieved",AF474&gt;=90,AF474&lt;&gt;"Died same day as arrival"),"Achieved",IF(AND(A474&lt;&gt;B474,AF474&gt;=90,M474="Achieved",P474="Achieved"),"Not directly admitted by this team, but achieved criteria at previous team, and achieved 90% of stay on SU whilst at this team",IF(AF474="ICU/CCU/HDU","Admitted to ICU/CCU/HDU",IF(AF474="Died same day as arrival",AF474,IF(AND(AF474&lt;90,M474="Not achieved",P474="Not achieved"),"Not achieved as not direct to SU within 4h, not seen by a consultant within 14h, and less than 90% of stay on SU",IF(AND(AF474&lt;90,M474="Not achieved",P474="Achieved"),"Not achieved as not direct to SU within 4h and less than 90% of stay on SU",IF(AND(AF474&lt;90,M474="Achieved",P474="Not achieved"),"Not achieved as not seen by a consultant within 14h and less than 90% of stay on SU",IF(AND(AF474&gt;=90,M474="Not achieved",P474="Not achieved"),"Not achieved as not direct to SU within 4h and not seen by a consultant within 14h",IF(AND(AF474&gt;=90,M474="Achieved",P474="Not achieved"),"Not achieved as not seen by a consultant within 14h",IF(AF474&lt;90,"Not achieved as less than 90% of stay on SU","Not achieved as not direct to SU within 4h"))))))))))))))</f>
        <v/>
      </c>
    </row>
    <row r="475" spans="1:33" ht="15" customHeight="1" x14ac:dyDescent="0.25">
      <c r="A475" s="89" t="str">
        <f>IF('Paste Data Here - Export'!A475="","",'Paste Data Here - Export'!A475)</f>
        <v/>
      </c>
      <c r="B475" s="90" t="str">
        <f>IF('Paste Data Here - Export'!B475="","",'Paste Data Here - Export'!B475)</f>
        <v/>
      </c>
      <c r="C475" s="91" t="str">
        <f>IF('Paste Data Here - Export'!AR475="Y",'Paste Data Here - Export'!AS475,IF('Paste Data Here - Export'!C475="","",'Paste Data Here - Export'!BA475))</f>
        <v/>
      </c>
      <c r="D475" s="103" t="str">
        <f>IF(B475="","",IF('Paste Data Here - Export'!A475 ='Paste Data Here - Export'!B475, "Yes", "No"))</f>
        <v/>
      </c>
      <c r="E475" s="103" t="str">
        <f>IF(A475="","",IF(AND('Paste Data Here - Export'!P475="",'Paste Data Here - Export'!Q475&lt;&gt;""),"Yes","No"))</f>
        <v/>
      </c>
      <c r="F475" s="104" t="str">
        <f>IF('Paste Data Here - Export'!A475='Paste Data Here - Export'!B475,C475,IF(W475="No","",IF(E475="Yes","6 Month Transfer",'Paste Data Here - Export'!HP475)))</f>
        <v/>
      </c>
      <c r="G475" s="92" t="str">
        <f>IF(B475="","",IF(OR('Paste Data Here - Export'!KB475="Y",'Paste Data Here - Export'!GE475="Y"),"Yes","No"))</f>
        <v/>
      </c>
      <c r="H475" s="93" t="str">
        <f t="shared" si="80"/>
        <v/>
      </c>
      <c r="I475" s="93" t="str">
        <f t="shared" si="81"/>
        <v/>
      </c>
      <c r="J475" s="93" t="str">
        <f t="shared" si="82"/>
        <v/>
      </c>
      <c r="K475" s="125" t="str">
        <f>IF(OR(C475="",'Paste Data Here - Export'!BD475=""),"",1440*('Paste Data Here - Export'!BD475-C475))</f>
        <v/>
      </c>
      <c r="L475" s="93" t="str">
        <f t="shared" si="83"/>
        <v/>
      </c>
      <c r="M475" s="93" t="str">
        <f>IF(AND(L475="Yes",'Paste Data Here - Export'!BC475="SU",'Paste Data Here - Export'!EJ475&lt;&gt;"Y"),"Achieved",IF('Paste Data Here - Export'!EJ475="Y","Not applicable",(IF(AND('Patient level info'!L475="No",'Paste Data Here - Export'!BC475="SU"),"Not achieved",IF('Paste Data Here - Export'!BC475="ICH","Not applicable",IF(OR('Paste Data Here - Export'!BC475="O",'Paste Data Here - Export'!BC475="MAC"),"Not achieved",""))))))</f>
        <v/>
      </c>
      <c r="N475" s="142" t="str">
        <f>IF(B475="","",IF(OR('Paste Data Here - Export'!GN475="PERS",'Paste Data Here - Export'!GN475="TELEM"),'Paste Data Here - Export'!GK475,IF('Paste Data Here - Export'!GO475="","Not seen in person",'Paste Data Here - Export'!GO475)))</f>
        <v/>
      </c>
      <c r="O475" s="125" t="str">
        <f t="shared" si="84"/>
        <v/>
      </c>
      <c r="P475" s="126" t="str">
        <f t="shared" si="85"/>
        <v/>
      </c>
      <c r="Q475" s="95" t="str">
        <f>IF('Paste Data Here - Export'!CR475=TRUE, "Not imaged",IF('Paste Data Here - Export'!AR475="Y","Inpatient stroke",IF('Paste Data Here - Export'!BA475="","",IF('Paste Data Here - Export'!CR475="TRUE","",1440*('Paste Data Here - Export'!CP475-'Paste Data Here - Export'!BA475)))))</f>
        <v/>
      </c>
      <c r="R475" s="95" t="str">
        <f>IF('Paste Data Here - Export'!CR475=TRUE,"Not imaged",IF(OR(C475="",'Paste Data Here - Export'!CP475=""),"",1440*('Paste Data Here - Export'!CP475-C475)))</f>
        <v/>
      </c>
      <c r="S475" s="93" t="str">
        <f>IF(R475&lt;60.5,"Yes",IF('Paste Data Here - Export'!C475="","","No"))</f>
        <v/>
      </c>
      <c r="T475" s="93" t="str">
        <f t="shared" si="77"/>
        <v/>
      </c>
      <c r="U475" s="94" t="str">
        <f>IF(OR(C475="",'Paste Data Here - Export'!DF475=""),"",1440*('Paste Data Here - Export'!DF475-C475))</f>
        <v/>
      </c>
      <c r="V475" s="96" t="str">
        <f t="shared" si="86"/>
        <v/>
      </c>
      <c r="W475" s="97" t="str">
        <f>IF(B475="","",IF('Paste Data Here - Export'!KI475=TRUE,"Yes",IF('Paste Data Here - Export'!L475="","No","Yes")))</f>
        <v/>
      </c>
      <c r="X475" s="98" t="str">
        <f>IF(E475="Yes","6 Month Transfer",IF(AND(W475="Yes",'Paste Data Here - Export'!KM475="D"),"No",IF('Patient level info'!W475="Yes","Yes","")))</f>
        <v/>
      </c>
      <c r="Y475" s="91" t="str">
        <f t="shared" si="78"/>
        <v/>
      </c>
      <c r="Z475" s="99" t="str">
        <f>IF('Paste Data Here - Export'!KQ475="","",IF('Paste Data Here - Export'!KO475="","",'Paste Data Here - Export'!KN475-'Paste Data Here - Export'!KQ475))</f>
        <v/>
      </c>
      <c r="AA475" s="91" t="str">
        <f>IF(AND(W475="Yes",'Paste Data Here - Export'!KM475="D",'Paste Data Here - Export'!KO475="Y"),'Paste Data Here - Export'!KN475+'Patient level info'!AA$3,IF(AND(W475="Yes",'Paste Data Here - Export'!KM475="D",Z475&lt;0),'Paste Data Here - Export'!KQ475,IF(AND(W475="Yes",'Paste Data Here - Export'!KM475="D"),'Paste Data Here - Export'!KN475,IF(X475="Yes",'Paste Data Here - Export'!KS475,""))))</f>
        <v/>
      </c>
      <c r="AB475" s="100" t="str">
        <f>IF(W475="No","",IF('Paste Data Here - Export'!HS475="","",IF('Paste Data Here - Export'!KO475="Y",'Patient level info'!AA475-'Paste Data Here - Export'!HS475,'Paste Data Here - Export'!KQ475-'Paste Data Here - Export'!HS475)))</f>
        <v/>
      </c>
      <c r="AC475" s="100" t="str">
        <f>IF(E475="Yes","",IF(BPT!C475="Record transferred to this team",AA475-C475-(1/6),""))</f>
        <v/>
      </c>
      <c r="AD475" s="100" t="str">
        <f t="shared" si="79"/>
        <v/>
      </c>
      <c r="AE475" s="100" t="str">
        <f t="shared" si="87"/>
        <v/>
      </c>
      <c r="AF475" s="101" t="str">
        <f>IF(AE475="","",IF(Y475="Died same day","Died same day as arrival",IF(AB475="","Did not stay on SU",IF('Paste Data Here - Export'!HR475="ICH","ICU/CCU/HDU",IF(AB475&gt;AE475,100,100*AB475/AE475)))))</f>
        <v/>
      </c>
      <c r="AG475" s="82" t="str">
        <f>IF(E475="Yes","6 Month Transfer",IF(W475="No","Not locked to discharge/transfer",IF(AF475="Did not stay on SU","Not achieved as did not stay on SU",IF('Patient level info'!A475="","",IF(AND(A475=B475,M475="Achieved",P475="Achieved",AF475&gt;=90,AF475&lt;&gt;"Died same day as arrival"),"Achieved",IF(AND(A475&lt;&gt;B475,AF475&gt;=90,M475="Achieved",P475="Achieved"),"Not directly admitted by this team, but achieved criteria at previous team, and achieved 90% of stay on SU whilst at this team",IF(AF475="ICU/CCU/HDU","Admitted to ICU/CCU/HDU",IF(AF475="Died same day as arrival",AF475,IF(AND(AF475&lt;90,M475="Not achieved",P475="Not achieved"),"Not achieved as not direct to SU within 4h, not seen by a consultant within 14h, and less than 90% of stay on SU",IF(AND(AF475&lt;90,M475="Not achieved",P475="Achieved"),"Not achieved as not direct to SU within 4h and less than 90% of stay on SU",IF(AND(AF475&lt;90,M475="Achieved",P475="Not achieved"),"Not achieved as not seen by a consultant within 14h and less than 90% of stay on SU",IF(AND(AF475&gt;=90,M475="Not achieved",P475="Not achieved"),"Not achieved as not direct to SU within 4h and not seen by a consultant within 14h",IF(AND(AF475&gt;=90,M475="Achieved",P475="Not achieved"),"Not achieved as not seen by a consultant within 14h",IF(AF475&lt;90,"Not achieved as less than 90% of stay on SU","Not achieved as not direct to SU within 4h"))))))))))))))</f>
        <v/>
      </c>
    </row>
    <row r="476" spans="1:33" ht="15" customHeight="1" x14ac:dyDescent="0.25">
      <c r="A476" s="89" t="str">
        <f>IF('Paste Data Here - Export'!A476="","",'Paste Data Here - Export'!A476)</f>
        <v/>
      </c>
      <c r="B476" s="90" t="str">
        <f>IF('Paste Data Here - Export'!B476="","",'Paste Data Here - Export'!B476)</f>
        <v/>
      </c>
      <c r="C476" s="91" t="str">
        <f>IF('Paste Data Here - Export'!AR476="Y",'Paste Data Here - Export'!AS476,IF('Paste Data Here - Export'!C476="","",'Paste Data Here - Export'!BA476))</f>
        <v/>
      </c>
      <c r="D476" s="103" t="str">
        <f>IF(B476="","",IF('Paste Data Here - Export'!A476 ='Paste Data Here - Export'!B476, "Yes", "No"))</f>
        <v/>
      </c>
      <c r="E476" s="103" t="str">
        <f>IF(A476="","",IF(AND('Paste Data Here - Export'!P476="",'Paste Data Here - Export'!Q476&lt;&gt;""),"Yes","No"))</f>
        <v/>
      </c>
      <c r="F476" s="104" t="str">
        <f>IF('Paste Data Here - Export'!A476='Paste Data Here - Export'!B476,C476,IF(W476="No","",IF(E476="Yes","6 Month Transfer",'Paste Data Here - Export'!HP476)))</f>
        <v/>
      </c>
      <c r="G476" s="92" t="str">
        <f>IF(B476="","",IF(OR('Paste Data Here - Export'!KB476="Y",'Paste Data Here - Export'!GE476="Y"),"Yes","No"))</f>
        <v/>
      </c>
      <c r="H476" s="93" t="str">
        <f t="shared" si="80"/>
        <v/>
      </c>
      <c r="I476" s="93" t="str">
        <f t="shared" si="81"/>
        <v/>
      </c>
      <c r="J476" s="93" t="str">
        <f t="shared" si="82"/>
        <v/>
      </c>
      <c r="K476" s="125" t="str">
        <f>IF(OR(C476="",'Paste Data Here - Export'!BD476=""),"",1440*('Paste Data Here - Export'!BD476-C476))</f>
        <v/>
      </c>
      <c r="L476" s="93" t="str">
        <f t="shared" si="83"/>
        <v/>
      </c>
      <c r="M476" s="93" t="str">
        <f>IF(AND(L476="Yes",'Paste Data Here - Export'!BC476="SU",'Paste Data Here - Export'!EJ476&lt;&gt;"Y"),"Achieved",IF('Paste Data Here - Export'!EJ476="Y","Not applicable",(IF(AND('Patient level info'!L476="No",'Paste Data Here - Export'!BC476="SU"),"Not achieved",IF('Paste Data Here - Export'!BC476="ICH","Not applicable",IF(OR('Paste Data Here - Export'!BC476="O",'Paste Data Here - Export'!BC476="MAC"),"Not achieved",""))))))</f>
        <v/>
      </c>
      <c r="N476" s="142" t="str">
        <f>IF(B476="","",IF(OR('Paste Data Here - Export'!GN476="PERS",'Paste Data Here - Export'!GN476="TELEM"),'Paste Data Here - Export'!GK476,IF('Paste Data Here - Export'!GO476="","Not seen in person",'Paste Data Here - Export'!GO476)))</f>
        <v/>
      </c>
      <c r="O476" s="125" t="str">
        <f t="shared" si="84"/>
        <v/>
      </c>
      <c r="P476" s="126" t="str">
        <f t="shared" si="85"/>
        <v/>
      </c>
      <c r="Q476" s="95" t="str">
        <f>IF('Paste Data Here - Export'!CR476=TRUE, "Not imaged",IF('Paste Data Here - Export'!AR476="Y","Inpatient stroke",IF('Paste Data Here - Export'!BA476="","",IF('Paste Data Here - Export'!CR476="TRUE","",1440*('Paste Data Here - Export'!CP476-'Paste Data Here - Export'!BA476)))))</f>
        <v/>
      </c>
      <c r="R476" s="95" t="str">
        <f>IF('Paste Data Here - Export'!CR476=TRUE,"Not imaged",IF(OR(C476="",'Paste Data Here - Export'!CP476=""),"",1440*('Paste Data Here - Export'!CP476-C476)))</f>
        <v/>
      </c>
      <c r="S476" s="93" t="str">
        <f>IF(R476&lt;60.5,"Yes",IF('Paste Data Here - Export'!C476="","","No"))</f>
        <v/>
      </c>
      <c r="T476" s="93" t="str">
        <f t="shared" si="77"/>
        <v/>
      </c>
      <c r="U476" s="94" t="str">
        <f>IF(OR(C476="",'Paste Data Here - Export'!DF476=""),"",1440*('Paste Data Here - Export'!DF476-C476))</f>
        <v/>
      </c>
      <c r="V476" s="96" t="str">
        <f t="shared" si="86"/>
        <v/>
      </c>
      <c r="W476" s="97" t="str">
        <f>IF(B476="","",IF('Paste Data Here - Export'!KI476=TRUE,"Yes",IF('Paste Data Here - Export'!L476="","No","Yes")))</f>
        <v/>
      </c>
      <c r="X476" s="98" t="str">
        <f>IF(E476="Yes","6 Month Transfer",IF(AND(W476="Yes",'Paste Data Here - Export'!KM476="D"),"No",IF('Patient level info'!W476="Yes","Yes","")))</f>
        <v/>
      </c>
      <c r="Y476" s="91" t="str">
        <f t="shared" si="78"/>
        <v/>
      </c>
      <c r="Z476" s="99" t="str">
        <f>IF('Paste Data Here - Export'!KQ476="","",IF('Paste Data Here - Export'!KO476="","",'Paste Data Here - Export'!KN476-'Paste Data Here - Export'!KQ476))</f>
        <v/>
      </c>
      <c r="AA476" s="91" t="str">
        <f>IF(AND(W476="Yes",'Paste Data Here - Export'!KM476="D",'Paste Data Here - Export'!KO476="Y"),'Paste Data Here - Export'!KN476+'Patient level info'!AA$3,IF(AND(W476="Yes",'Paste Data Here - Export'!KM476="D",Z476&lt;0),'Paste Data Here - Export'!KQ476,IF(AND(W476="Yes",'Paste Data Here - Export'!KM476="D"),'Paste Data Here - Export'!KN476,IF(X476="Yes",'Paste Data Here - Export'!KS476,""))))</f>
        <v/>
      </c>
      <c r="AB476" s="100" t="str">
        <f>IF(W476="No","",IF('Paste Data Here - Export'!HS476="","",IF('Paste Data Here - Export'!KO476="Y",'Patient level info'!AA476-'Paste Data Here - Export'!HS476,'Paste Data Here - Export'!KQ476-'Paste Data Here - Export'!HS476)))</f>
        <v/>
      </c>
      <c r="AC476" s="100" t="str">
        <f>IF(E476="Yes","",IF(BPT!C476="Record transferred to this team",AA476-C476-(1/6),""))</f>
        <v/>
      </c>
      <c r="AD476" s="100" t="str">
        <f t="shared" si="79"/>
        <v/>
      </c>
      <c r="AE476" s="100" t="str">
        <f t="shared" si="87"/>
        <v/>
      </c>
      <c r="AF476" s="101" t="str">
        <f>IF(AE476="","",IF(Y476="Died same day","Died same day as arrival",IF(AB476="","Did not stay on SU",IF('Paste Data Here - Export'!HR476="ICH","ICU/CCU/HDU",IF(AB476&gt;AE476,100,100*AB476/AE476)))))</f>
        <v/>
      </c>
      <c r="AG476" s="82" t="str">
        <f>IF(E476="Yes","6 Month Transfer",IF(W476="No","Not locked to discharge/transfer",IF(AF476="Did not stay on SU","Not achieved as did not stay on SU",IF('Patient level info'!A476="","",IF(AND(A476=B476,M476="Achieved",P476="Achieved",AF476&gt;=90,AF476&lt;&gt;"Died same day as arrival"),"Achieved",IF(AND(A476&lt;&gt;B476,AF476&gt;=90,M476="Achieved",P476="Achieved"),"Not directly admitted by this team, but achieved criteria at previous team, and achieved 90% of stay on SU whilst at this team",IF(AF476="ICU/CCU/HDU","Admitted to ICU/CCU/HDU",IF(AF476="Died same day as arrival",AF476,IF(AND(AF476&lt;90,M476="Not achieved",P476="Not achieved"),"Not achieved as not direct to SU within 4h, not seen by a consultant within 14h, and less than 90% of stay on SU",IF(AND(AF476&lt;90,M476="Not achieved",P476="Achieved"),"Not achieved as not direct to SU within 4h and less than 90% of stay on SU",IF(AND(AF476&lt;90,M476="Achieved",P476="Not achieved"),"Not achieved as not seen by a consultant within 14h and less than 90% of stay on SU",IF(AND(AF476&gt;=90,M476="Not achieved",P476="Not achieved"),"Not achieved as not direct to SU within 4h and not seen by a consultant within 14h",IF(AND(AF476&gt;=90,M476="Achieved",P476="Not achieved"),"Not achieved as not seen by a consultant within 14h",IF(AF476&lt;90,"Not achieved as less than 90% of stay on SU","Not achieved as not direct to SU within 4h"))))))))))))))</f>
        <v/>
      </c>
    </row>
    <row r="477" spans="1:33" ht="15" customHeight="1" x14ac:dyDescent="0.25">
      <c r="A477" s="89" t="str">
        <f>IF('Paste Data Here - Export'!A477="","",'Paste Data Here - Export'!A477)</f>
        <v/>
      </c>
      <c r="B477" s="90" t="str">
        <f>IF('Paste Data Here - Export'!B477="","",'Paste Data Here - Export'!B477)</f>
        <v/>
      </c>
      <c r="C477" s="91" t="str">
        <f>IF('Paste Data Here - Export'!AR477="Y",'Paste Data Here - Export'!AS477,IF('Paste Data Here - Export'!C477="","",'Paste Data Here - Export'!BA477))</f>
        <v/>
      </c>
      <c r="D477" s="103" t="str">
        <f>IF(B477="","",IF('Paste Data Here - Export'!A477 ='Paste Data Here - Export'!B477, "Yes", "No"))</f>
        <v/>
      </c>
      <c r="E477" s="103" t="str">
        <f>IF(A477="","",IF(AND('Paste Data Here - Export'!P477="",'Paste Data Here - Export'!Q477&lt;&gt;""),"Yes","No"))</f>
        <v/>
      </c>
      <c r="F477" s="104" t="str">
        <f>IF('Paste Data Here - Export'!A477='Paste Data Here - Export'!B477,C477,IF(W477="No","",IF(E477="Yes","6 Month Transfer",'Paste Data Here - Export'!HP477)))</f>
        <v/>
      </c>
      <c r="G477" s="92" t="str">
        <f>IF(B477="","",IF(OR('Paste Data Here - Export'!KB477="Y",'Paste Data Here - Export'!GE477="Y"),"Yes","No"))</f>
        <v/>
      </c>
      <c r="H477" s="93" t="str">
        <f t="shared" si="80"/>
        <v/>
      </c>
      <c r="I477" s="93" t="str">
        <f t="shared" si="81"/>
        <v/>
      </c>
      <c r="J477" s="93" t="str">
        <f t="shared" si="82"/>
        <v/>
      </c>
      <c r="K477" s="125" t="str">
        <f>IF(OR(C477="",'Paste Data Here - Export'!BD477=""),"",1440*('Paste Data Here - Export'!BD477-C477))</f>
        <v/>
      </c>
      <c r="L477" s="93" t="str">
        <f t="shared" si="83"/>
        <v/>
      </c>
      <c r="M477" s="93" t="str">
        <f>IF(AND(L477="Yes",'Paste Data Here - Export'!BC477="SU",'Paste Data Here - Export'!EJ477&lt;&gt;"Y"),"Achieved",IF('Paste Data Here - Export'!EJ477="Y","Not applicable",(IF(AND('Patient level info'!L477="No",'Paste Data Here - Export'!BC477="SU"),"Not achieved",IF('Paste Data Here - Export'!BC477="ICH","Not applicable",IF(OR('Paste Data Here - Export'!BC477="O",'Paste Data Here - Export'!BC477="MAC"),"Not achieved",""))))))</f>
        <v/>
      </c>
      <c r="N477" s="142" t="str">
        <f>IF(B477="","",IF(OR('Paste Data Here - Export'!GN477="PERS",'Paste Data Here - Export'!GN477="TELEM"),'Paste Data Here - Export'!GK477,IF('Paste Data Here - Export'!GO477="","Not seen in person",'Paste Data Here - Export'!GO477)))</f>
        <v/>
      </c>
      <c r="O477" s="125" t="str">
        <f t="shared" si="84"/>
        <v/>
      </c>
      <c r="P477" s="126" t="str">
        <f t="shared" si="85"/>
        <v/>
      </c>
      <c r="Q477" s="95" t="str">
        <f>IF('Paste Data Here - Export'!CR477=TRUE, "Not imaged",IF('Paste Data Here - Export'!AR477="Y","Inpatient stroke",IF('Paste Data Here - Export'!BA477="","",IF('Paste Data Here - Export'!CR477="TRUE","",1440*('Paste Data Here - Export'!CP477-'Paste Data Here - Export'!BA477)))))</f>
        <v/>
      </c>
      <c r="R477" s="95" t="str">
        <f>IF('Paste Data Here - Export'!CR477=TRUE,"Not imaged",IF(OR(C477="",'Paste Data Here - Export'!CP477=""),"",1440*('Paste Data Here - Export'!CP477-C477)))</f>
        <v/>
      </c>
      <c r="S477" s="93" t="str">
        <f>IF(R477&lt;60.5,"Yes",IF('Paste Data Here - Export'!C477="","","No"))</f>
        <v/>
      </c>
      <c r="T477" s="93" t="str">
        <f t="shared" si="77"/>
        <v/>
      </c>
      <c r="U477" s="94" t="str">
        <f>IF(OR(C477="",'Paste Data Here - Export'!DF477=""),"",1440*('Paste Data Here - Export'!DF477-C477))</f>
        <v/>
      </c>
      <c r="V477" s="96" t="str">
        <f t="shared" si="86"/>
        <v/>
      </c>
      <c r="W477" s="97" t="str">
        <f>IF(B477="","",IF('Paste Data Here - Export'!KI477=TRUE,"Yes",IF('Paste Data Here - Export'!L477="","No","Yes")))</f>
        <v/>
      </c>
      <c r="X477" s="98" t="str">
        <f>IF(E477="Yes","6 Month Transfer",IF(AND(W477="Yes",'Paste Data Here - Export'!KM477="D"),"No",IF('Patient level info'!W477="Yes","Yes","")))</f>
        <v/>
      </c>
      <c r="Y477" s="91" t="str">
        <f t="shared" si="78"/>
        <v/>
      </c>
      <c r="Z477" s="99" t="str">
        <f>IF('Paste Data Here - Export'!KQ477="","",IF('Paste Data Here - Export'!KO477="","",'Paste Data Here - Export'!KN477-'Paste Data Here - Export'!KQ477))</f>
        <v/>
      </c>
      <c r="AA477" s="91" t="str">
        <f>IF(AND(W477="Yes",'Paste Data Here - Export'!KM477="D",'Paste Data Here - Export'!KO477="Y"),'Paste Data Here - Export'!KN477+'Patient level info'!AA$3,IF(AND(W477="Yes",'Paste Data Here - Export'!KM477="D",Z477&lt;0),'Paste Data Here - Export'!KQ477,IF(AND(W477="Yes",'Paste Data Here - Export'!KM477="D"),'Paste Data Here - Export'!KN477,IF(X477="Yes",'Paste Data Here - Export'!KS477,""))))</f>
        <v/>
      </c>
      <c r="AB477" s="100" t="str">
        <f>IF(W477="No","",IF('Paste Data Here - Export'!HS477="","",IF('Paste Data Here - Export'!KO477="Y",'Patient level info'!AA477-'Paste Data Here - Export'!HS477,'Paste Data Here - Export'!KQ477-'Paste Data Here - Export'!HS477)))</f>
        <v/>
      </c>
      <c r="AC477" s="100" t="str">
        <f>IF(E477="Yes","",IF(BPT!C477="Record transferred to this team",AA477-C477-(1/6),""))</f>
        <v/>
      </c>
      <c r="AD477" s="100" t="str">
        <f t="shared" si="79"/>
        <v/>
      </c>
      <c r="AE477" s="100" t="str">
        <f t="shared" si="87"/>
        <v/>
      </c>
      <c r="AF477" s="101" t="str">
        <f>IF(AE477="","",IF(Y477="Died same day","Died same day as arrival",IF(AB477="","Did not stay on SU",IF('Paste Data Here - Export'!HR477="ICH","ICU/CCU/HDU",IF(AB477&gt;AE477,100,100*AB477/AE477)))))</f>
        <v/>
      </c>
      <c r="AG477" s="82" t="str">
        <f>IF(E477="Yes","6 Month Transfer",IF(W477="No","Not locked to discharge/transfer",IF(AF477="Did not stay on SU","Not achieved as did not stay on SU",IF('Patient level info'!A477="","",IF(AND(A477=B477,M477="Achieved",P477="Achieved",AF477&gt;=90,AF477&lt;&gt;"Died same day as arrival"),"Achieved",IF(AND(A477&lt;&gt;B477,AF477&gt;=90,M477="Achieved",P477="Achieved"),"Not directly admitted by this team, but achieved criteria at previous team, and achieved 90% of stay on SU whilst at this team",IF(AF477="ICU/CCU/HDU","Admitted to ICU/CCU/HDU",IF(AF477="Died same day as arrival",AF477,IF(AND(AF477&lt;90,M477="Not achieved",P477="Not achieved"),"Not achieved as not direct to SU within 4h, not seen by a consultant within 14h, and less than 90% of stay on SU",IF(AND(AF477&lt;90,M477="Not achieved",P477="Achieved"),"Not achieved as not direct to SU within 4h and less than 90% of stay on SU",IF(AND(AF477&lt;90,M477="Achieved",P477="Not achieved"),"Not achieved as not seen by a consultant within 14h and less than 90% of stay on SU",IF(AND(AF477&gt;=90,M477="Not achieved",P477="Not achieved"),"Not achieved as not direct to SU within 4h and not seen by a consultant within 14h",IF(AND(AF477&gt;=90,M477="Achieved",P477="Not achieved"),"Not achieved as not seen by a consultant within 14h",IF(AF477&lt;90,"Not achieved as less than 90% of stay on SU","Not achieved as not direct to SU within 4h"))))))))))))))</f>
        <v/>
      </c>
    </row>
    <row r="478" spans="1:33" ht="15" customHeight="1" x14ac:dyDescent="0.25">
      <c r="A478" s="89" t="str">
        <f>IF('Paste Data Here - Export'!A478="","",'Paste Data Here - Export'!A478)</f>
        <v/>
      </c>
      <c r="B478" s="90" t="str">
        <f>IF('Paste Data Here - Export'!B478="","",'Paste Data Here - Export'!B478)</f>
        <v/>
      </c>
      <c r="C478" s="91" t="str">
        <f>IF('Paste Data Here - Export'!AR478="Y",'Paste Data Here - Export'!AS478,IF('Paste Data Here - Export'!C478="","",'Paste Data Here - Export'!BA478))</f>
        <v/>
      </c>
      <c r="D478" s="103" t="str">
        <f>IF(B478="","",IF('Paste Data Here - Export'!A478 ='Paste Data Here - Export'!B478, "Yes", "No"))</f>
        <v/>
      </c>
      <c r="E478" s="103" t="str">
        <f>IF(A478="","",IF(AND('Paste Data Here - Export'!P478="",'Paste Data Here - Export'!Q478&lt;&gt;""),"Yes","No"))</f>
        <v/>
      </c>
      <c r="F478" s="104" t="str">
        <f>IF('Paste Data Here - Export'!A478='Paste Data Here - Export'!B478,C478,IF(W478="No","",IF(E478="Yes","6 Month Transfer",'Paste Data Here - Export'!HP478)))</f>
        <v/>
      </c>
      <c r="G478" s="92" t="str">
        <f>IF(B478="","",IF(OR('Paste Data Here - Export'!KB478="Y",'Paste Data Here - Export'!GE478="Y"),"Yes","No"))</f>
        <v/>
      </c>
      <c r="H478" s="93" t="str">
        <f t="shared" si="80"/>
        <v/>
      </c>
      <c r="I478" s="93" t="str">
        <f t="shared" si="81"/>
        <v/>
      </c>
      <c r="J478" s="93" t="str">
        <f t="shared" si="82"/>
        <v/>
      </c>
      <c r="K478" s="125" t="str">
        <f>IF(OR(C478="",'Paste Data Here - Export'!BD478=""),"",1440*('Paste Data Here - Export'!BD478-C478))</f>
        <v/>
      </c>
      <c r="L478" s="93" t="str">
        <f t="shared" si="83"/>
        <v/>
      </c>
      <c r="M478" s="93" t="str">
        <f>IF(AND(L478="Yes",'Paste Data Here - Export'!BC478="SU",'Paste Data Here - Export'!EJ478&lt;&gt;"Y"),"Achieved",IF('Paste Data Here - Export'!EJ478="Y","Not applicable",(IF(AND('Patient level info'!L478="No",'Paste Data Here - Export'!BC478="SU"),"Not achieved",IF('Paste Data Here - Export'!BC478="ICH","Not applicable",IF(OR('Paste Data Here - Export'!BC478="O",'Paste Data Here - Export'!BC478="MAC"),"Not achieved",""))))))</f>
        <v/>
      </c>
      <c r="N478" s="142" t="str">
        <f>IF(B478="","",IF(OR('Paste Data Here - Export'!GN478="PERS",'Paste Data Here - Export'!GN478="TELEM"),'Paste Data Here - Export'!GK478,IF('Paste Data Here - Export'!GO478="","Not seen in person",'Paste Data Here - Export'!GO478)))</f>
        <v/>
      </c>
      <c r="O478" s="125" t="str">
        <f t="shared" si="84"/>
        <v/>
      </c>
      <c r="P478" s="126" t="str">
        <f t="shared" si="85"/>
        <v/>
      </c>
      <c r="Q478" s="95" t="str">
        <f>IF('Paste Data Here - Export'!CR478=TRUE, "Not imaged",IF('Paste Data Here - Export'!AR478="Y","Inpatient stroke",IF('Paste Data Here - Export'!BA478="","",IF('Paste Data Here - Export'!CR478="TRUE","",1440*('Paste Data Here - Export'!CP478-'Paste Data Here - Export'!BA478)))))</f>
        <v/>
      </c>
      <c r="R478" s="95" t="str">
        <f>IF('Paste Data Here - Export'!CR478=TRUE,"Not imaged",IF(OR(C478="",'Paste Data Here - Export'!CP478=""),"",1440*('Paste Data Here - Export'!CP478-C478)))</f>
        <v/>
      </c>
      <c r="S478" s="93" t="str">
        <f>IF(R478&lt;60.5,"Yes",IF('Paste Data Here - Export'!C478="","","No"))</f>
        <v/>
      </c>
      <c r="T478" s="93" t="str">
        <f t="shared" si="77"/>
        <v/>
      </c>
      <c r="U478" s="94" t="str">
        <f>IF(OR(C478="",'Paste Data Here - Export'!DF478=""),"",1440*('Paste Data Here - Export'!DF478-C478))</f>
        <v/>
      </c>
      <c r="V478" s="96" t="str">
        <f t="shared" si="86"/>
        <v/>
      </c>
      <c r="W478" s="97" t="str">
        <f>IF(B478="","",IF('Paste Data Here - Export'!KI478=TRUE,"Yes",IF('Paste Data Here - Export'!L478="","No","Yes")))</f>
        <v/>
      </c>
      <c r="X478" s="98" t="str">
        <f>IF(E478="Yes","6 Month Transfer",IF(AND(W478="Yes",'Paste Data Here - Export'!KM478="D"),"No",IF('Patient level info'!W478="Yes","Yes","")))</f>
        <v/>
      </c>
      <c r="Y478" s="91" t="str">
        <f t="shared" si="78"/>
        <v/>
      </c>
      <c r="Z478" s="99" t="str">
        <f>IF('Paste Data Here - Export'!KQ478="","",IF('Paste Data Here - Export'!KO478="","",'Paste Data Here - Export'!KN478-'Paste Data Here - Export'!KQ478))</f>
        <v/>
      </c>
      <c r="AA478" s="91" t="str">
        <f>IF(AND(W478="Yes",'Paste Data Here - Export'!KM478="D",'Paste Data Here - Export'!KO478="Y"),'Paste Data Here - Export'!KN478+'Patient level info'!AA$3,IF(AND(W478="Yes",'Paste Data Here - Export'!KM478="D",Z478&lt;0),'Paste Data Here - Export'!KQ478,IF(AND(W478="Yes",'Paste Data Here - Export'!KM478="D"),'Paste Data Here - Export'!KN478,IF(X478="Yes",'Paste Data Here - Export'!KS478,""))))</f>
        <v/>
      </c>
      <c r="AB478" s="100" t="str">
        <f>IF(W478="No","",IF('Paste Data Here - Export'!HS478="","",IF('Paste Data Here - Export'!KO478="Y",'Patient level info'!AA478-'Paste Data Here - Export'!HS478,'Paste Data Here - Export'!KQ478-'Paste Data Here - Export'!HS478)))</f>
        <v/>
      </c>
      <c r="AC478" s="100" t="str">
        <f>IF(E478="Yes","",IF(BPT!C478="Record transferred to this team",AA478-C478-(1/6),""))</f>
        <v/>
      </c>
      <c r="AD478" s="100" t="str">
        <f t="shared" si="79"/>
        <v/>
      </c>
      <c r="AE478" s="100" t="str">
        <f t="shared" si="87"/>
        <v/>
      </c>
      <c r="AF478" s="101" t="str">
        <f>IF(AE478="","",IF(Y478="Died same day","Died same day as arrival",IF(AB478="","Did not stay on SU",IF('Paste Data Here - Export'!HR478="ICH","ICU/CCU/HDU",IF(AB478&gt;AE478,100,100*AB478/AE478)))))</f>
        <v/>
      </c>
      <c r="AG478" s="82" t="str">
        <f>IF(E478="Yes","6 Month Transfer",IF(W478="No","Not locked to discharge/transfer",IF(AF478="Did not stay on SU","Not achieved as did not stay on SU",IF('Patient level info'!A478="","",IF(AND(A478=B478,M478="Achieved",P478="Achieved",AF478&gt;=90,AF478&lt;&gt;"Died same day as arrival"),"Achieved",IF(AND(A478&lt;&gt;B478,AF478&gt;=90,M478="Achieved",P478="Achieved"),"Not directly admitted by this team, but achieved criteria at previous team, and achieved 90% of stay on SU whilst at this team",IF(AF478="ICU/CCU/HDU","Admitted to ICU/CCU/HDU",IF(AF478="Died same day as arrival",AF478,IF(AND(AF478&lt;90,M478="Not achieved",P478="Not achieved"),"Not achieved as not direct to SU within 4h, not seen by a consultant within 14h, and less than 90% of stay on SU",IF(AND(AF478&lt;90,M478="Not achieved",P478="Achieved"),"Not achieved as not direct to SU within 4h and less than 90% of stay on SU",IF(AND(AF478&lt;90,M478="Achieved",P478="Not achieved"),"Not achieved as not seen by a consultant within 14h and less than 90% of stay on SU",IF(AND(AF478&gt;=90,M478="Not achieved",P478="Not achieved"),"Not achieved as not direct to SU within 4h and not seen by a consultant within 14h",IF(AND(AF478&gt;=90,M478="Achieved",P478="Not achieved"),"Not achieved as not seen by a consultant within 14h",IF(AF478&lt;90,"Not achieved as less than 90% of stay on SU","Not achieved as not direct to SU within 4h"))))))))))))))</f>
        <v/>
      </c>
    </row>
    <row r="479" spans="1:33" ht="15" customHeight="1" x14ac:dyDescent="0.25">
      <c r="A479" s="89" t="str">
        <f>IF('Paste Data Here - Export'!A479="","",'Paste Data Here - Export'!A479)</f>
        <v/>
      </c>
      <c r="B479" s="90" t="str">
        <f>IF('Paste Data Here - Export'!B479="","",'Paste Data Here - Export'!B479)</f>
        <v/>
      </c>
      <c r="C479" s="91" t="str">
        <f>IF('Paste Data Here - Export'!AR479="Y",'Paste Data Here - Export'!AS479,IF('Paste Data Here - Export'!C479="","",'Paste Data Here - Export'!BA479))</f>
        <v/>
      </c>
      <c r="D479" s="103" t="str">
        <f>IF(B479="","",IF('Paste Data Here - Export'!A479 ='Paste Data Here - Export'!B479, "Yes", "No"))</f>
        <v/>
      </c>
      <c r="E479" s="103" t="str">
        <f>IF(A479="","",IF(AND('Paste Data Here - Export'!P479="",'Paste Data Here - Export'!Q479&lt;&gt;""),"Yes","No"))</f>
        <v/>
      </c>
      <c r="F479" s="104" t="str">
        <f>IF('Paste Data Here - Export'!A479='Paste Data Here - Export'!B479,C479,IF(W479="No","",IF(E479="Yes","6 Month Transfer",'Paste Data Here - Export'!HP479)))</f>
        <v/>
      </c>
      <c r="G479" s="92" t="str">
        <f>IF(B479="","",IF(OR('Paste Data Here - Export'!KB479="Y",'Paste Data Here - Export'!GE479="Y"),"Yes","No"))</f>
        <v/>
      </c>
      <c r="H479" s="93" t="str">
        <f t="shared" si="80"/>
        <v/>
      </c>
      <c r="I479" s="93" t="str">
        <f t="shared" si="81"/>
        <v/>
      </c>
      <c r="J479" s="93" t="str">
        <f t="shared" si="82"/>
        <v/>
      </c>
      <c r="K479" s="125" t="str">
        <f>IF(OR(C479="",'Paste Data Here - Export'!BD479=""),"",1440*('Paste Data Here - Export'!BD479-C479))</f>
        <v/>
      </c>
      <c r="L479" s="93" t="str">
        <f t="shared" si="83"/>
        <v/>
      </c>
      <c r="M479" s="93" t="str">
        <f>IF(AND(L479="Yes",'Paste Data Here - Export'!BC479="SU",'Paste Data Here - Export'!EJ479&lt;&gt;"Y"),"Achieved",IF('Paste Data Here - Export'!EJ479="Y","Not applicable",(IF(AND('Patient level info'!L479="No",'Paste Data Here - Export'!BC479="SU"),"Not achieved",IF('Paste Data Here - Export'!BC479="ICH","Not applicable",IF(OR('Paste Data Here - Export'!BC479="O",'Paste Data Here - Export'!BC479="MAC"),"Not achieved",""))))))</f>
        <v/>
      </c>
      <c r="N479" s="142" t="str">
        <f>IF(B479="","",IF(OR('Paste Data Here - Export'!GN479="PERS",'Paste Data Here - Export'!GN479="TELEM"),'Paste Data Here - Export'!GK479,IF('Paste Data Here - Export'!GO479="","Not seen in person",'Paste Data Here - Export'!GO479)))</f>
        <v/>
      </c>
      <c r="O479" s="125" t="str">
        <f t="shared" si="84"/>
        <v/>
      </c>
      <c r="P479" s="126" t="str">
        <f t="shared" si="85"/>
        <v/>
      </c>
      <c r="Q479" s="95" t="str">
        <f>IF('Paste Data Here - Export'!CR479=TRUE, "Not imaged",IF('Paste Data Here - Export'!AR479="Y","Inpatient stroke",IF('Paste Data Here - Export'!BA479="","",IF('Paste Data Here - Export'!CR479="TRUE","",1440*('Paste Data Here - Export'!CP479-'Paste Data Here - Export'!BA479)))))</f>
        <v/>
      </c>
      <c r="R479" s="95" t="str">
        <f>IF('Paste Data Here - Export'!CR479=TRUE,"Not imaged",IF(OR(C479="",'Paste Data Here - Export'!CP479=""),"",1440*('Paste Data Here - Export'!CP479-C479)))</f>
        <v/>
      </c>
      <c r="S479" s="93" t="str">
        <f>IF(R479&lt;60.5,"Yes",IF('Paste Data Here - Export'!C479="","","No"))</f>
        <v/>
      </c>
      <c r="T479" s="93" t="str">
        <f t="shared" si="77"/>
        <v/>
      </c>
      <c r="U479" s="94" t="str">
        <f>IF(OR(C479="",'Paste Data Here - Export'!DF479=""),"",1440*('Paste Data Here - Export'!DF479-C479))</f>
        <v/>
      </c>
      <c r="V479" s="96" t="str">
        <f t="shared" si="86"/>
        <v/>
      </c>
      <c r="W479" s="97" t="str">
        <f>IF(B479="","",IF('Paste Data Here - Export'!KI479=TRUE,"Yes",IF('Paste Data Here - Export'!L479="","No","Yes")))</f>
        <v/>
      </c>
      <c r="X479" s="98" t="str">
        <f>IF(E479="Yes","6 Month Transfer",IF(AND(W479="Yes",'Paste Data Here - Export'!KM479="D"),"No",IF('Patient level info'!W479="Yes","Yes","")))</f>
        <v/>
      </c>
      <c r="Y479" s="91" t="str">
        <f t="shared" si="78"/>
        <v/>
      </c>
      <c r="Z479" s="99" t="str">
        <f>IF('Paste Data Here - Export'!KQ479="","",IF('Paste Data Here - Export'!KO479="","",'Paste Data Here - Export'!KN479-'Paste Data Here - Export'!KQ479))</f>
        <v/>
      </c>
      <c r="AA479" s="91" t="str">
        <f>IF(AND(W479="Yes",'Paste Data Here - Export'!KM479="D",'Paste Data Here - Export'!KO479="Y"),'Paste Data Here - Export'!KN479+'Patient level info'!AA$3,IF(AND(W479="Yes",'Paste Data Here - Export'!KM479="D",Z479&lt;0),'Paste Data Here - Export'!KQ479,IF(AND(W479="Yes",'Paste Data Here - Export'!KM479="D"),'Paste Data Here - Export'!KN479,IF(X479="Yes",'Paste Data Here - Export'!KS479,""))))</f>
        <v/>
      </c>
      <c r="AB479" s="100" t="str">
        <f>IF(W479="No","",IF('Paste Data Here - Export'!HS479="","",IF('Paste Data Here - Export'!KO479="Y",'Patient level info'!AA479-'Paste Data Here - Export'!HS479,'Paste Data Here - Export'!KQ479-'Paste Data Here - Export'!HS479)))</f>
        <v/>
      </c>
      <c r="AC479" s="100" t="str">
        <f>IF(E479="Yes","",IF(BPT!C479="Record transferred to this team",AA479-C479-(1/6),""))</f>
        <v/>
      </c>
      <c r="AD479" s="100" t="str">
        <f t="shared" si="79"/>
        <v/>
      </c>
      <c r="AE479" s="100" t="str">
        <f t="shared" si="87"/>
        <v/>
      </c>
      <c r="AF479" s="101" t="str">
        <f>IF(AE479="","",IF(Y479="Died same day","Died same day as arrival",IF(AB479="","Did not stay on SU",IF('Paste Data Here - Export'!HR479="ICH","ICU/CCU/HDU",IF(AB479&gt;AE479,100,100*AB479/AE479)))))</f>
        <v/>
      </c>
      <c r="AG479" s="82" t="str">
        <f>IF(E479="Yes","6 Month Transfer",IF(W479="No","Not locked to discharge/transfer",IF(AF479="Did not stay on SU","Not achieved as did not stay on SU",IF('Patient level info'!A479="","",IF(AND(A479=B479,M479="Achieved",P479="Achieved",AF479&gt;=90,AF479&lt;&gt;"Died same day as arrival"),"Achieved",IF(AND(A479&lt;&gt;B479,AF479&gt;=90,M479="Achieved",P479="Achieved"),"Not directly admitted by this team, but achieved criteria at previous team, and achieved 90% of stay on SU whilst at this team",IF(AF479="ICU/CCU/HDU","Admitted to ICU/CCU/HDU",IF(AF479="Died same day as arrival",AF479,IF(AND(AF479&lt;90,M479="Not achieved",P479="Not achieved"),"Not achieved as not direct to SU within 4h, not seen by a consultant within 14h, and less than 90% of stay on SU",IF(AND(AF479&lt;90,M479="Not achieved",P479="Achieved"),"Not achieved as not direct to SU within 4h and less than 90% of stay on SU",IF(AND(AF479&lt;90,M479="Achieved",P479="Not achieved"),"Not achieved as not seen by a consultant within 14h and less than 90% of stay on SU",IF(AND(AF479&gt;=90,M479="Not achieved",P479="Not achieved"),"Not achieved as not direct to SU within 4h and not seen by a consultant within 14h",IF(AND(AF479&gt;=90,M479="Achieved",P479="Not achieved"),"Not achieved as not seen by a consultant within 14h",IF(AF479&lt;90,"Not achieved as less than 90% of stay on SU","Not achieved as not direct to SU within 4h"))))))))))))))</f>
        <v/>
      </c>
    </row>
    <row r="480" spans="1:33" ht="15" customHeight="1" x14ac:dyDescent="0.25">
      <c r="A480" s="89" t="str">
        <f>IF('Paste Data Here - Export'!A480="","",'Paste Data Here - Export'!A480)</f>
        <v/>
      </c>
      <c r="B480" s="90" t="str">
        <f>IF('Paste Data Here - Export'!B480="","",'Paste Data Here - Export'!B480)</f>
        <v/>
      </c>
      <c r="C480" s="91" t="str">
        <f>IF('Paste Data Here - Export'!AR480="Y",'Paste Data Here - Export'!AS480,IF('Paste Data Here - Export'!C480="","",'Paste Data Here - Export'!BA480))</f>
        <v/>
      </c>
      <c r="D480" s="103" t="str">
        <f>IF(B480="","",IF('Paste Data Here - Export'!A480 ='Paste Data Here - Export'!B480, "Yes", "No"))</f>
        <v/>
      </c>
      <c r="E480" s="103" t="str">
        <f>IF(A480="","",IF(AND('Paste Data Here - Export'!P480="",'Paste Data Here - Export'!Q480&lt;&gt;""),"Yes","No"))</f>
        <v/>
      </c>
      <c r="F480" s="104" t="str">
        <f>IF('Paste Data Here - Export'!A480='Paste Data Here - Export'!B480,C480,IF(W480="No","",IF(E480="Yes","6 Month Transfer",'Paste Data Here - Export'!HP480)))</f>
        <v/>
      </c>
      <c r="G480" s="92" t="str">
        <f>IF(B480="","",IF(OR('Paste Data Here - Export'!KB480="Y",'Paste Data Here - Export'!GE480="Y"),"Yes","No"))</f>
        <v/>
      </c>
      <c r="H480" s="93" t="str">
        <f t="shared" si="80"/>
        <v/>
      </c>
      <c r="I480" s="93" t="str">
        <f t="shared" si="81"/>
        <v/>
      </c>
      <c r="J480" s="93" t="str">
        <f t="shared" si="82"/>
        <v/>
      </c>
      <c r="K480" s="125" t="str">
        <f>IF(OR(C480="",'Paste Data Here - Export'!BD480=""),"",1440*('Paste Data Here - Export'!BD480-C480))</f>
        <v/>
      </c>
      <c r="L480" s="93" t="str">
        <f t="shared" si="83"/>
        <v/>
      </c>
      <c r="M480" s="93" t="str">
        <f>IF(AND(L480="Yes",'Paste Data Here - Export'!BC480="SU",'Paste Data Here - Export'!EJ480&lt;&gt;"Y"),"Achieved",IF('Paste Data Here - Export'!EJ480="Y","Not applicable",(IF(AND('Patient level info'!L480="No",'Paste Data Here - Export'!BC480="SU"),"Not achieved",IF('Paste Data Here - Export'!BC480="ICH","Not applicable",IF(OR('Paste Data Here - Export'!BC480="O",'Paste Data Here - Export'!BC480="MAC"),"Not achieved",""))))))</f>
        <v/>
      </c>
      <c r="N480" s="142" t="str">
        <f>IF(B480="","",IF(OR('Paste Data Here - Export'!GN480="PERS",'Paste Data Here - Export'!GN480="TELEM"),'Paste Data Here - Export'!GK480,IF('Paste Data Here - Export'!GO480="","Not seen in person",'Paste Data Here - Export'!GO480)))</f>
        <v/>
      </c>
      <c r="O480" s="125" t="str">
        <f t="shared" si="84"/>
        <v/>
      </c>
      <c r="P480" s="126" t="str">
        <f t="shared" si="85"/>
        <v/>
      </c>
      <c r="Q480" s="95" t="str">
        <f>IF('Paste Data Here - Export'!CR480=TRUE, "Not imaged",IF('Paste Data Here - Export'!AR480="Y","Inpatient stroke",IF('Paste Data Here - Export'!BA480="","",IF('Paste Data Here - Export'!CR480="TRUE","",1440*('Paste Data Here - Export'!CP480-'Paste Data Here - Export'!BA480)))))</f>
        <v/>
      </c>
      <c r="R480" s="95" t="str">
        <f>IF('Paste Data Here - Export'!CR480=TRUE,"Not imaged",IF(OR(C480="",'Paste Data Here - Export'!CP480=""),"",1440*('Paste Data Here - Export'!CP480-C480)))</f>
        <v/>
      </c>
      <c r="S480" s="93" t="str">
        <f>IF(R480&lt;60.5,"Yes",IF('Paste Data Here - Export'!C480="","","No"))</f>
        <v/>
      </c>
      <c r="T480" s="93" t="str">
        <f t="shared" si="77"/>
        <v/>
      </c>
      <c r="U480" s="94" t="str">
        <f>IF(OR(C480="",'Paste Data Here - Export'!DF480=""),"",1440*('Paste Data Here - Export'!DF480-C480))</f>
        <v/>
      </c>
      <c r="V480" s="96" t="str">
        <f t="shared" si="86"/>
        <v/>
      </c>
      <c r="W480" s="97" t="str">
        <f>IF(B480="","",IF('Paste Data Here - Export'!KI480=TRUE,"Yes",IF('Paste Data Here - Export'!L480="","No","Yes")))</f>
        <v/>
      </c>
      <c r="X480" s="98" t="str">
        <f>IF(E480="Yes","6 Month Transfer",IF(AND(W480="Yes",'Paste Data Here - Export'!KM480="D"),"No",IF('Patient level info'!W480="Yes","Yes","")))</f>
        <v/>
      </c>
      <c r="Y480" s="91" t="str">
        <f t="shared" si="78"/>
        <v/>
      </c>
      <c r="Z480" s="99" t="str">
        <f>IF('Paste Data Here - Export'!KQ480="","",IF('Paste Data Here - Export'!KO480="","",'Paste Data Here - Export'!KN480-'Paste Data Here - Export'!KQ480))</f>
        <v/>
      </c>
      <c r="AA480" s="91" t="str">
        <f>IF(AND(W480="Yes",'Paste Data Here - Export'!KM480="D",'Paste Data Here - Export'!KO480="Y"),'Paste Data Here - Export'!KN480+'Patient level info'!AA$3,IF(AND(W480="Yes",'Paste Data Here - Export'!KM480="D",Z480&lt;0),'Paste Data Here - Export'!KQ480,IF(AND(W480="Yes",'Paste Data Here - Export'!KM480="D"),'Paste Data Here - Export'!KN480,IF(X480="Yes",'Paste Data Here - Export'!KS480,""))))</f>
        <v/>
      </c>
      <c r="AB480" s="100" t="str">
        <f>IF(W480="No","",IF('Paste Data Here - Export'!HS480="","",IF('Paste Data Here - Export'!KO480="Y",'Patient level info'!AA480-'Paste Data Here - Export'!HS480,'Paste Data Here - Export'!KQ480-'Paste Data Here - Export'!HS480)))</f>
        <v/>
      </c>
      <c r="AC480" s="100" t="str">
        <f>IF(E480="Yes","",IF(BPT!C480="Record transferred to this team",AA480-C480-(1/6),""))</f>
        <v/>
      </c>
      <c r="AD480" s="100" t="str">
        <f t="shared" si="79"/>
        <v/>
      </c>
      <c r="AE480" s="100" t="str">
        <f t="shared" si="87"/>
        <v/>
      </c>
      <c r="AF480" s="101" t="str">
        <f>IF(AE480="","",IF(Y480="Died same day","Died same day as arrival",IF(AB480="","Did not stay on SU",IF('Paste Data Here - Export'!HR480="ICH","ICU/CCU/HDU",IF(AB480&gt;AE480,100,100*AB480/AE480)))))</f>
        <v/>
      </c>
      <c r="AG480" s="82" t="str">
        <f>IF(E480="Yes","6 Month Transfer",IF(W480="No","Not locked to discharge/transfer",IF(AF480="Did not stay on SU","Not achieved as did not stay on SU",IF('Patient level info'!A480="","",IF(AND(A480=B480,M480="Achieved",P480="Achieved",AF480&gt;=90,AF480&lt;&gt;"Died same day as arrival"),"Achieved",IF(AND(A480&lt;&gt;B480,AF480&gt;=90,M480="Achieved",P480="Achieved"),"Not directly admitted by this team, but achieved criteria at previous team, and achieved 90% of stay on SU whilst at this team",IF(AF480="ICU/CCU/HDU","Admitted to ICU/CCU/HDU",IF(AF480="Died same day as arrival",AF480,IF(AND(AF480&lt;90,M480="Not achieved",P480="Not achieved"),"Not achieved as not direct to SU within 4h, not seen by a consultant within 14h, and less than 90% of stay on SU",IF(AND(AF480&lt;90,M480="Not achieved",P480="Achieved"),"Not achieved as not direct to SU within 4h and less than 90% of stay on SU",IF(AND(AF480&lt;90,M480="Achieved",P480="Not achieved"),"Not achieved as not seen by a consultant within 14h and less than 90% of stay on SU",IF(AND(AF480&gt;=90,M480="Not achieved",P480="Not achieved"),"Not achieved as not direct to SU within 4h and not seen by a consultant within 14h",IF(AND(AF480&gt;=90,M480="Achieved",P480="Not achieved"),"Not achieved as not seen by a consultant within 14h",IF(AF480&lt;90,"Not achieved as less than 90% of stay on SU","Not achieved as not direct to SU within 4h"))))))))))))))</f>
        <v/>
      </c>
    </row>
    <row r="481" spans="1:33" ht="15" customHeight="1" x14ac:dyDescent="0.25">
      <c r="A481" s="89" t="str">
        <f>IF('Paste Data Here - Export'!A481="","",'Paste Data Here - Export'!A481)</f>
        <v/>
      </c>
      <c r="B481" s="90" t="str">
        <f>IF('Paste Data Here - Export'!B481="","",'Paste Data Here - Export'!B481)</f>
        <v/>
      </c>
      <c r="C481" s="91" t="str">
        <f>IF('Paste Data Here - Export'!AR481="Y",'Paste Data Here - Export'!AS481,IF('Paste Data Here - Export'!C481="","",'Paste Data Here - Export'!BA481))</f>
        <v/>
      </c>
      <c r="D481" s="103" t="str">
        <f>IF(B481="","",IF('Paste Data Here - Export'!A481 ='Paste Data Here - Export'!B481, "Yes", "No"))</f>
        <v/>
      </c>
      <c r="E481" s="103" t="str">
        <f>IF(A481="","",IF(AND('Paste Data Here - Export'!P481="",'Paste Data Here - Export'!Q481&lt;&gt;""),"Yes","No"))</f>
        <v/>
      </c>
      <c r="F481" s="104" t="str">
        <f>IF('Paste Data Here - Export'!A481='Paste Data Here - Export'!B481,C481,IF(W481="No","",IF(E481="Yes","6 Month Transfer",'Paste Data Here - Export'!HP481)))</f>
        <v/>
      </c>
      <c r="G481" s="92" t="str">
        <f>IF(B481="","",IF(OR('Paste Data Here - Export'!KB481="Y",'Paste Data Here - Export'!GE481="Y"),"Yes","No"))</f>
        <v/>
      </c>
      <c r="H481" s="93" t="str">
        <f t="shared" si="80"/>
        <v/>
      </c>
      <c r="I481" s="93" t="str">
        <f t="shared" si="81"/>
        <v/>
      </c>
      <c r="J481" s="93" t="str">
        <f t="shared" si="82"/>
        <v/>
      </c>
      <c r="K481" s="125" t="str">
        <f>IF(OR(C481="",'Paste Data Here - Export'!BD481=""),"",1440*('Paste Data Here - Export'!BD481-C481))</f>
        <v/>
      </c>
      <c r="L481" s="93" t="str">
        <f t="shared" si="83"/>
        <v/>
      </c>
      <c r="M481" s="93" t="str">
        <f>IF(AND(L481="Yes",'Paste Data Here - Export'!BC481="SU",'Paste Data Here - Export'!EJ481&lt;&gt;"Y"),"Achieved",IF('Paste Data Here - Export'!EJ481="Y","Not applicable",(IF(AND('Patient level info'!L481="No",'Paste Data Here - Export'!BC481="SU"),"Not achieved",IF('Paste Data Here - Export'!BC481="ICH","Not applicable",IF(OR('Paste Data Here - Export'!BC481="O",'Paste Data Here - Export'!BC481="MAC"),"Not achieved",""))))))</f>
        <v/>
      </c>
      <c r="N481" s="142" t="str">
        <f>IF(B481="","",IF(OR('Paste Data Here - Export'!GN481="PERS",'Paste Data Here - Export'!GN481="TELEM"),'Paste Data Here - Export'!GK481,IF('Paste Data Here - Export'!GO481="","Not seen in person",'Paste Data Here - Export'!GO481)))</f>
        <v/>
      </c>
      <c r="O481" s="125" t="str">
        <f t="shared" si="84"/>
        <v/>
      </c>
      <c r="P481" s="126" t="str">
        <f t="shared" si="85"/>
        <v/>
      </c>
      <c r="Q481" s="95" t="str">
        <f>IF('Paste Data Here - Export'!CR481=TRUE, "Not imaged",IF('Paste Data Here - Export'!AR481="Y","Inpatient stroke",IF('Paste Data Here - Export'!BA481="","",IF('Paste Data Here - Export'!CR481="TRUE","",1440*('Paste Data Here - Export'!CP481-'Paste Data Here - Export'!BA481)))))</f>
        <v/>
      </c>
      <c r="R481" s="95" t="str">
        <f>IF('Paste Data Here - Export'!CR481=TRUE,"Not imaged",IF(OR(C481="",'Paste Data Here - Export'!CP481=""),"",1440*('Paste Data Here - Export'!CP481-C481)))</f>
        <v/>
      </c>
      <c r="S481" s="93" t="str">
        <f>IF(R481&lt;60.5,"Yes",IF('Paste Data Here - Export'!C481="","","No"))</f>
        <v/>
      </c>
      <c r="T481" s="93" t="str">
        <f t="shared" si="77"/>
        <v/>
      </c>
      <c r="U481" s="94" t="str">
        <f>IF(OR(C481="",'Paste Data Here - Export'!DF481=""),"",1440*('Paste Data Here - Export'!DF481-C481))</f>
        <v/>
      </c>
      <c r="V481" s="96" t="str">
        <f t="shared" si="86"/>
        <v/>
      </c>
      <c r="W481" s="97" t="str">
        <f>IF(B481="","",IF('Paste Data Here - Export'!KI481=TRUE,"Yes",IF('Paste Data Here - Export'!L481="","No","Yes")))</f>
        <v/>
      </c>
      <c r="X481" s="98" t="str">
        <f>IF(E481="Yes","6 Month Transfer",IF(AND(W481="Yes",'Paste Data Here - Export'!KM481="D"),"No",IF('Patient level info'!W481="Yes","Yes","")))</f>
        <v/>
      </c>
      <c r="Y481" s="91" t="str">
        <f t="shared" si="78"/>
        <v/>
      </c>
      <c r="Z481" s="99" t="str">
        <f>IF('Paste Data Here - Export'!KQ481="","",IF('Paste Data Here - Export'!KO481="","",'Paste Data Here - Export'!KN481-'Paste Data Here - Export'!KQ481))</f>
        <v/>
      </c>
      <c r="AA481" s="91" t="str">
        <f>IF(AND(W481="Yes",'Paste Data Here - Export'!KM481="D",'Paste Data Here - Export'!KO481="Y"),'Paste Data Here - Export'!KN481+'Patient level info'!AA$3,IF(AND(W481="Yes",'Paste Data Here - Export'!KM481="D",Z481&lt;0),'Paste Data Here - Export'!KQ481,IF(AND(W481="Yes",'Paste Data Here - Export'!KM481="D"),'Paste Data Here - Export'!KN481,IF(X481="Yes",'Paste Data Here - Export'!KS481,""))))</f>
        <v/>
      </c>
      <c r="AB481" s="100" t="str">
        <f>IF(W481="No","",IF('Paste Data Here - Export'!HS481="","",IF('Paste Data Here - Export'!KO481="Y",'Patient level info'!AA481-'Paste Data Here - Export'!HS481,'Paste Data Here - Export'!KQ481-'Paste Data Here - Export'!HS481)))</f>
        <v/>
      </c>
      <c r="AC481" s="100" t="str">
        <f>IF(E481="Yes","",IF(BPT!C481="Record transferred to this team",AA481-C481-(1/6),""))</f>
        <v/>
      </c>
      <c r="AD481" s="100" t="str">
        <f t="shared" si="79"/>
        <v/>
      </c>
      <c r="AE481" s="100" t="str">
        <f t="shared" si="87"/>
        <v/>
      </c>
      <c r="AF481" s="101" t="str">
        <f>IF(AE481="","",IF(Y481="Died same day","Died same day as arrival",IF(AB481="","Did not stay on SU",IF('Paste Data Here - Export'!HR481="ICH","ICU/CCU/HDU",IF(AB481&gt;AE481,100,100*AB481/AE481)))))</f>
        <v/>
      </c>
      <c r="AG481" s="82" t="str">
        <f>IF(E481="Yes","6 Month Transfer",IF(W481="No","Not locked to discharge/transfer",IF(AF481="Did not stay on SU","Not achieved as did not stay on SU",IF('Patient level info'!A481="","",IF(AND(A481=B481,M481="Achieved",P481="Achieved",AF481&gt;=90,AF481&lt;&gt;"Died same day as arrival"),"Achieved",IF(AND(A481&lt;&gt;B481,AF481&gt;=90,M481="Achieved",P481="Achieved"),"Not directly admitted by this team, but achieved criteria at previous team, and achieved 90% of stay on SU whilst at this team",IF(AF481="ICU/CCU/HDU","Admitted to ICU/CCU/HDU",IF(AF481="Died same day as arrival",AF481,IF(AND(AF481&lt;90,M481="Not achieved",P481="Not achieved"),"Not achieved as not direct to SU within 4h, not seen by a consultant within 14h, and less than 90% of stay on SU",IF(AND(AF481&lt;90,M481="Not achieved",P481="Achieved"),"Not achieved as not direct to SU within 4h and less than 90% of stay on SU",IF(AND(AF481&lt;90,M481="Achieved",P481="Not achieved"),"Not achieved as not seen by a consultant within 14h and less than 90% of stay on SU",IF(AND(AF481&gt;=90,M481="Not achieved",P481="Not achieved"),"Not achieved as not direct to SU within 4h and not seen by a consultant within 14h",IF(AND(AF481&gt;=90,M481="Achieved",P481="Not achieved"),"Not achieved as not seen by a consultant within 14h",IF(AF481&lt;90,"Not achieved as less than 90% of stay on SU","Not achieved as not direct to SU within 4h"))))))))))))))</f>
        <v/>
      </c>
    </row>
    <row r="482" spans="1:33" ht="15" customHeight="1" x14ac:dyDescent="0.25">
      <c r="A482" s="89" t="str">
        <f>IF('Paste Data Here - Export'!A482="","",'Paste Data Here - Export'!A482)</f>
        <v/>
      </c>
      <c r="B482" s="90" t="str">
        <f>IF('Paste Data Here - Export'!B482="","",'Paste Data Here - Export'!B482)</f>
        <v/>
      </c>
      <c r="C482" s="91" t="str">
        <f>IF('Paste Data Here - Export'!AR482="Y",'Paste Data Here - Export'!AS482,IF('Paste Data Here - Export'!C482="","",'Paste Data Here - Export'!BA482))</f>
        <v/>
      </c>
      <c r="D482" s="103" t="str">
        <f>IF(B482="","",IF('Paste Data Here - Export'!A482 ='Paste Data Here - Export'!B482, "Yes", "No"))</f>
        <v/>
      </c>
      <c r="E482" s="103" t="str">
        <f>IF(A482="","",IF(AND('Paste Data Here - Export'!P482="",'Paste Data Here - Export'!Q482&lt;&gt;""),"Yes","No"))</f>
        <v/>
      </c>
      <c r="F482" s="104" t="str">
        <f>IF('Paste Data Here - Export'!A482='Paste Data Here - Export'!B482,C482,IF(W482="No","",IF(E482="Yes","6 Month Transfer",'Paste Data Here - Export'!HP482)))</f>
        <v/>
      </c>
      <c r="G482" s="92" t="str">
        <f>IF(B482="","",IF(OR('Paste Data Here - Export'!KB482="Y",'Paste Data Here - Export'!GE482="Y"),"Yes","No"))</f>
        <v/>
      </c>
      <c r="H482" s="93" t="str">
        <f t="shared" si="80"/>
        <v/>
      </c>
      <c r="I482" s="93" t="str">
        <f t="shared" si="81"/>
        <v/>
      </c>
      <c r="J482" s="93" t="str">
        <f t="shared" si="82"/>
        <v/>
      </c>
      <c r="K482" s="125" t="str">
        <f>IF(OR(C482="",'Paste Data Here - Export'!BD482=""),"",1440*('Paste Data Here - Export'!BD482-C482))</f>
        <v/>
      </c>
      <c r="L482" s="93" t="str">
        <f t="shared" si="83"/>
        <v/>
      </c>
      <c r="M482" s="93" t="str">
        <f>IF(AND(L482="Yes",'Paste Data Here - Export'!BC482="SU",'Paste Data Here - Export'!EJ482&lt;&gt;"Y"),"Achieved",IF('Paste Data Here - Export'!EJ482="Y","Not applicable",(IF(AND('Patient level info'!L482="No",'Paste Data Here - Export'!BC482="SU"),"Not achieved",IF('Paste Data Here - Export'!BC482="ICH","Not applicable",IF(OR('Paste Data Here - Export'!BC482="O",'Paste Data Here - Export'!BC482="MAC"),"Not achieved",""))))))</f>
        <v/>
      </c>
      <c r="N482" s="142" t="str">
        <f>IF(B482="","",IF(OR('Paste Data Here - Export'!GN482="PERS",'Paste Data Here - Export'!GN482="TELEM"),'Paste Data Here - Export'!GK482,IF('Paste Data Here - Export'!GO482="","Not seen in person",'Paste Data Here - Export'!GO482)))</f>
        <v/>
      </c>
      <c r="O482" s="125" t="str">
        <f t="shared" si="84"/>
        <v/>
      </c>
      <c r="P482" s="126" t="str">
        <f t="shared" si="85"/>
        <v/>
      </c>
      <c r="Q482" s="95" t="str">
        <f>IF('Paste Data Here - Export'!CR482=TRUE, "Not imaged",IF('Paste Data Here - Export'!AR482="Y","Inpatient stroke",IF('Paste Data Here - Export'!BA482="","",IF('Paste Data Here - Export'!CR482="TRUE","",1440*('Paste Data Here - Export'!CP482-'Paste Data Here - Export'!BA482)))))</f>
        <v/>
      </c>
      <c r="R482" s="95" t="str">
        <f>IF('Paste Data Here - Export'!CR482=TRUE,"Not imaged",IF(OR(C482="",'Paste Data Here - Export'!CP482=""),"",1440*('Paste Data Here - Export'!CP482-C482)))</f>
        <v/>
      </c>
      <c r="S482" s="93" t="str">
        <f>IF(R482&lt;60.5,"Yes",IF('Paste Data Here - Export'!C482="","","No"))</f>
        <v/>
      </c>
      <c r="T482" s="93" t="str">
        <f t="shared" si="77"/>
        <v/>
      </c>
      <c r="U482" s="94" t="str">
        <f>IF(OR(C482="",'Paste Data Here - Export'!DF482=""),"",1440*('Paste Data Here - Export'!DF482-C482))</f>
        <v/>
      </c>
      <c r="V482" s="96" t="str">
        <f t="shared" si="86"/>
        <v/>
      </c>
      <c r="W482" s="97" t="str">
        <f>IF(B482="","",IF('Paste Data Here - Export'!KI482=TRUE,"Yes",IF('Paste Data Here - Export'!L482="","No","Yes")))</f>
        <v/>
      </c>
      <c r="X482" s="98" t="str">
        <f>IF(E482="Yes","6 Month Transfer",IF(AND(W482="Yes",'Paste Data Here - Export'!KM482="D"),"No",IF('Patient level info'!W482="Yes","Yes","")))</f>
        <v/>
      </c>
      <c r="Y482" s="91" t="str">
        <f t="shared" si="78"/>
        <v/>
      </c>
      <c r="Z482" s="99" t="str">
        <f>IF('Paste Data Here - Export'!KQ482="","",IF('Paste Data Here - Export'!KO482="","",'Paste Data Here - Export'!KN482-'Paste Data Here - Export'!KQ482))</f>
        <v/>
      </c>
      <c r="AA482" s="91" t="str">
        <f>IF(AND(W482="Yes",'Paste Data Here - Export'!KM482="D",'Paste Data Here - Export'!KO482="Y"),'Paste Data Here - Export'!KN482+'Patient level info'!AA$3,IF(AND(W482="Yes",'Paste Data Here - Export'!KM482="D",Z482&lt;0),'Paste Data Here - Export'!KQ482,IF(AND(W482="Yes",'Paste Data Here - Export'!KM482="D"),'Paste Data Here - Export'!KN482,IF(X482="Yes",'Paste Data Here - Export'!KS482,""))))</f>
        <v/>
      </c>
      <c r="AB482" s="100" t="str">
        <f>IF(W482="No","",IF('Paste Data Here - Export'!HS482="","",IF('Paste Data Here - Export'!KO482="Y",'Patient level info'!AA482-'Paste Data Here - Export'!HS482,'Paste Data Here - Export'!KQ482-'Paste Data Here - Export'!HS482)))</f>
        <v/>
      </c>
      <c r="AC482" s="100" t="str">
        <f>IF(E482="Yes","",IF(BPT!C482="Record transferred to this team",AA482-C482-(1/6),""))</f>
        <v/>
      </c>
      <c r="AD482" s="100" t="str">
        <f t="shared" si="79"/>
        <v/>
      </c>
      <c r="AE482" s="100" t="str">
        <f t="shared" si="87"/>
        <v/>
      </c>
      <c r="AF482" s="101" t="str">
        <f>IF(AE482="","",IF(Y482="Died same day","Died same day as arrival",IF(AB482="","Did not stay on SU",IF('Paste Data Here - Export'!HR482="ICH","ICU/CCU/HDU",IF(AB482&gt;AE482,100,100*AB482/AE482)))))</f>
        <v/>
      </c>
      <c r="AG482" s="82" t="str">
        <f>IF(E482="Yes","6 Month Transfer",IF(W482="No","Not locked to discharge/transfer",IF(AF482="Did not stay on SU","Not achieved as did not stay on SU",IF('Patient level info'!A482="","",IF(AND(A482=B482,M482="Achieved",P482="Achieved",AF482&gt;=90,AF482&lt;&gt;"Died same day as arrival"),"Achieved",IF(AND(A482&lt;&gt;B482,AF482&gt;=90,M482="Achieved",P482="Achieved"),"Not directly admitted by this team, but achieved criteria at previous team, and achieved 90% of stay on SU whilst at this team",IF(AF482="ICU/CCU/HDU","Admitted to ICU/CCU/HDU",IF(AF482="Died same day as arrival",AF482,IF(AND(AF482&lt;90,M482="Not achieved",P482="Not achieved"),"Not achieved as not direct to SU within 4h, not seen by a consultant within 14h, and less than 90% of stay on SU",IF(AND(AF482&lt;90,M482="Not achieved",P482="Achieved"),"Not achieved as not direct to SU within 4h and less than 90% of stay on SU",IF(AND(AF482&lt;90,M482="Achieved",P482="Not achieved"),"Not achieved as not seen by a consultant within 14h and less than 90% of stay on SU",IF(AND(AF482&gt;=90,M482="Not achieved",P482="Not achieved"),"Not achieved as not direct to SU within 4h and not seen by a consultant within 14h",IF(AND(AF482&gt;=90,M482="Achieved",P482="Not achieved"),"Not achieved as not seen by a consultant within 14h",IF(AF482&lt;90,"Not achieved as less than 90% of stay on SU","Not achieved as not direct to SU within 4h"))))))))))))))</f>
        <v/>
      </c>
    </row>
    <row r="483" spans="1:33" ht="15" customHeight="1" x14ac:dyDescent="0.25">
      <c r="A483" s="89" t="str">
        <f>IF('Paste Data Here - Export'!A483="","",'Paste Data Here - Export'!A483)</f>
        <v/>
      </c>
      <c r="B483" s="90" t="str">
        <f>IF('Paste Data Here - Export'!B483="","",'Paste Data Here - Export'!B483)</f>
        <v/>
      </c>
      <c r="C483" s="91" t="str">
        <f>IF('Paste Data Here - Export'!AR483="Y",'Paste Data Here - Export'!AS483,IF('Paste Data Here - Export'!C483="","",'Paste Data Here - Export'!BA483))</f>
        <v/>
      </c>
      <c r="D483" s="103" t="str">
        <f>IF(B483="","",IF('Paste Data Here - Export'!A483 ='Paste Data Here - Export'!B483, "Yes", "No"))</f>
        <v/>
      </c>
      <c r="E483" s="103" t="str">
        <f>IF(A483="","",IF(AND('Paste Data Here - Export'!P483="",'Paste Data Here - Export'!Q483&lt;&gt;""),"Yes","No"))</f>
        <v/>
      </c>
      <c r="F483" s="104" t="str">
        <f>IF('Paste Data Here - Export'!A483='Paste Data Here - Export'!B483,C483,IF(W483="No","",IF(E483="Yes","6 Month Transfer",'Paste Data Here - Export'!HP483)))</f>
        <v/>
      </c>
      <c r="G483" s="92" t="str">
        <f>IF(B483="","",IF(OR('Paste Data Here - Export'!KB483="Y",'Paste Data Here - Export'!GE483="Y"),"Yes","No"))</f>
        <v/>
      </c>
      <c r="H483" s="93" t="str">
        <f t="shared" si="80"/>
        <v/>
      </c>
      <c r="I483" s="93" t="str">
        <f t="shared" si="81"/>
        <v/>
      </c>
      <c r="J483" s="93" t="str">
        <f t="shared" si="82"/>
        <v/>
      </c>
      <c r="K483" s="125" t="str">
        <f>IF(OR(C483="",'Paste Data Here - Export'!BD483=""),"",1440*('Paste Data Here - Export'!BD483-C483))</f>
        <v/>
      </c>
      <c r="L483" s="93" t="str">
        <f t="shared" si="83"/>
        <v/>
      </c>
      <c r="M483" s="93" t="str">
        <f>IF(AND(L483="Yes",'Paste Data Here - Export'!BC483="SU",'Paste Data Here - Export'!EJ483&lt;&gt;"Y"),"Achieved",IF('Paste Data Here - Export'!EJ483="Y","Not applicable",(IF(AND('Patient level info'!L483="No",'Paste Data Here - Export'!BC483="SU"),"Not achieved",IF('Paste Data Here - Export'!BC483="ICH","Not applicable",IF(OR('Paste Data Here - Export'!BC483="O",'Paste Data Here - Export'!BC483="MAC"),"Not achieved",""))))))</f>
        <v/>
      </c>
      <c r="N483" s="142" t="str">
        <f>IF(B483="","",IF(OR('Paste Data Here - Export'!GN483="PERS",'Paste Data Here - Export'!GN483="TELEM"),'Paste Data Here - Export'!GK483,IF('Paste Data Here - Export'!GO483="","Not seen in person",'Paste Data Here - Export'!GO483)))</f>
        <v/>
      </c>
      <c r="O483" s="125" t="str">
        <f t="shared" si="84"/>
        <v/>
      </c>
      <c r="P483" s="126" t="str">
        <f t="shared" si="85"/>
        <v/>
      </c>
      <c r="Q483" s="95" t="str">
        <f>IF('Paste Data Here - Export'!CR483=TRUE, "Not imaged",IF('Paste Data Here - Export'!AR483="Y","Inpatient stroke",IF('Paste Data Here - Export'!BA483="","",IF('Paste Data Here - Export'!CR483="TRUE","",1440*('Paste Data Here - Export'!CP483-'Paste Data Here - Export'!BA483)))))</f>
        <v/>
      </c>
      <c r="R483" s="95" t="str">
        <f>IF('Paste Data Here - Export'!CR483=TRUE,"Not imaged",IF(OR(C483="",'Paste Data Here - Export'!CP483=""),"",1440*('Paste Data Here - Export'!CP483-C483)))</f>
        <v/>
      </c>
      <c r="S483" s="93" t="str">
        <f>IF(R483&lt;60.5,"Yes",IF('Paste Data Here - Export'!C483="","","No"))</f>
        <v/>
      </c>
      <c r="T483" s="93" t="str">
        <f t="shared" si="77"/>
        <v/>
      </c>
      <c r="U483" s="94" t="str">
        <f>IF(OR(C483="",'Paste Data Here - Export'!DF483=""),"",1440*('Paste Data Here - Export'!DF483-C483))</f>
        <v/>
      </c>
      <c r="V483" s="96" t="str">
        <f t="shared" si="86"/>
        <v/>
      </c>
      <c r="W483" s="97" t="str">
        <f>IF(B483="","",IF('Paste Data Here - Export'!KI483=TRUE,"Yes",IF('Paste Data Here - Export'!L483="","No","Yes")))</f>
        <v/>
      </c>
      <c r="X483" s="98" t="str">
        <f>IF(E483="Yes","6 Month Transfer",IF(AND(W483="Yes",'Paste Data Here - Export'!KM483="D"),"No",IF('Patient level info'!W483="Yes","Yes","")))</f>
        <v/>
      </c>
      <c r="Y483" s="91" t="str">
        <f t="shared" si="78"/>
        <v/>
      </c>
      <c r="Z483" s="99" t="str">
        <f>IF('Paste Data Here - Export'!KQ483="","",IF('Paste Data Here - Export'!KO483="","",'Paste Data Here - Export'!KN483-'Paste Data Here - Export'!KQ483))</f>
        <v/>
      </c>
      <c r="AA483" s="91" t="str">
        <f>IF(AND(W483="Yes",'Paste Data Here - Export'!KM483="D",'Paste Data Here - Export'!KO483="Y"),'Paste Data Here - Export'!KN483+'Patient level info'!AA$3,IF(AND(W483="Yes",'Paste Data Here - Export'!KM483="D",Z483&lt;0),'Paste Data Here - Export'!KQ483,IF(AND(W483="Yes",'Paste Data Here - Export'!KM483="D"),'Paste Data Here - Export'!KN483,IF(X483="Yes",'Paste Data Here - Export'!KS483,""))))</f>
        <v/>
      </c>
      <c r="AB483" s="100" t="str">
        <f>IF(W483="No","",IF('Paste Data Here - Export'!HS483="","",IF('Paste Data Here - Export'!KO483="Y",'Patient level info'!AA483-'Paste Data Here - Export'!HS483,'Paste Data Here - Export'!KQ483-'Paste Data Here - Export'!HS483)))</f>
        <v/>
      </c>
      <c r="AC483" s="100" t="str">
        <f>IF(E483="Yes","",IF(BPT!C483="Record transferred to this team",AA483-C483-(1/6),""))</f>
        <v/>
      </c>
      <c r="AD483" s="100" t="str">
        <f t="shared" si="79"/>
        <v/>
      </c>
      <c r="AE483" s="100" t="str">
        <f t="shared" si="87"/>
        <v/>
      </c>
      <c r="AF483" s="101" t="str">
        <f>IF(AE483="","",IF(Y483="Died same day","Died same day as arrival",IF(AB483="","Did not stay on SU",IF('Paste Data Here - Export'!HR483="ICH","ICU/CCU/HDU",IF(AB483&gt;AE483,100,100*AB483/AE483)))))</f>
        <v/>
      </c>
      <c r="AG483" s="82" t="str">
        <f>IF(E483="Yes","6 Month Transfer",IF(W483="No","Not locked to discharge/transfer",IF(AF483="Did not stay on SU","Not achieved as did not stay on SU",IF('Patient level info'!A483="","",IF(AND(A483=B483,M483="Achieved",P483="Achieved",AF483&gt;=90,AF483&lt;&gt;"Died same day as arrival"),"Achieved",IF(AND(A483&lt;&gt;B483,AF483&gt;=90,M483="Achieved",P483="Achieved"),"Not directly admitted by this team, but achieved criteria at previous team, and achieved 90% of stay on SU whilst at this team",IF(AF483="ICU/CCU/HDU","Admitted to ICU/CCU/HDU",IF(AF483="Died same day as arrival",AF483,IF(AND(AF483&lt;90,M483="Not achieved",P483="Not achieved"),"Not achieved as not direct to SU within 4h, not seen by a consultant within 14h, and less than 90% of stay on SU",IF(AND(AF483&lt;90,M483="Not achieved",P483="Achieved"),"Not achieved as not direct to SU within 4h and less than 90% of stay on SU",IF(AND(AF483&lt;90,M483="Achieved",P483="Not achieved"),"Not achieved as not seen by a consultant within 14h and less than 90% of stay on SU",IF(AND(AF483&gt;=90,M483="Not achieved",P483="Not achieved"),"Not achieved as not direct to SU within 4h and not seen by a consultant within 14h",IF(AND(AF483&gt;=90,M483="Achieved",P483="Not achieved"),"Not achieved as not seen by a consultant within 14h",IF(AF483&lt;90,"Not achieved as less than 90% of stay on SU","Not achieved as not direct to SU within 4h"))))))))))))))</f>
        <v/>
      </c>
    </row>
    <row r="484" spans="1:33" ht="15" customHeight="1" x14ac:dyDescent="0.25">
      <c r="A484" s="89" t="str">
        <f>IF('Paste Data Here - Export'!A484="","",'Paste Data Here - Export'!A484)</f>
        <v/>
      </c>
      <c r="B484" s="90" t="str">
        <f>IF('Paste Data Here - Export'!B484="","",'Paste Data Here - Export'!B484)</f>
        <v/>
      </c>
      <c r="C484" s="91" t="str">
        <f>IF('Paste Data Here - Export'!AR484="Y",'Paste Data Here - Export'!AS484,IF('Paste Data Here - Export'!C484="","",'Paste Data Here - Export'!BA484))</f>
        <v/>
      </c>
      <c r="D484" s="103" t="str">
        <f>IF(B484="","",IF('Paste Data Here - Export'!A484 ='Paste Data Here - Export'!B484, "Yes", "No"))</f>
        <v/>
      </c>
      <c r="E484" s="103" t="str">
        <f>IF(A484="","",IF(AND('Paste Data Here - Export'!P484="",'Paste Data Here - Export'!Q484&lt;&gt;""),"Yes","No"))</f>
        <v/>
      </c>
      <c r="F484" s="104" t="str">
        <f>IF('Paste Data Here - Export'!A484='Paste Data Here - Export'!B484,C484,IF(W484="No","",IF(E484="Yes","6 Month Transfer",'Paste Data Here - Export'!HP484)))</f>
        <v/>
      </c>
      <c r="G484" s="92" t="str">
        <f>IF(B484="","",IF(OR('Paste Data Here - Export'!KB484="Y",'Paste Data Here - Export'!GE484="Y"),"Yes","No"))</f>
        <v/>
      </c>
      <c r="H484" s="93" t="str">
        <f t="shared" si="80"/>
        <v/>
      </c>
      <c r="I484" s="93" t="str">
        <f t="shared" si="81"/>
        <v/>
      </c>
      <c r="J484" s="93" t="str">
        <f t="shared" si="82"/>
        <v/>
      </c>
      <c r="K484" s="125" t="str">
        <f>IF(OR(C484="",'Paste Data Here - Export'!BD484=""),"",1440*('Paste Data Here - Export'!BD484-C484))</f>
        <v/>
      </c>
      <c r="L484" s="93" t="str">
        <f t="shared" si="83"/>
        <v/>
      </c>
      <c r="M484" s="93" t="str">
        <f>IF(AND(L484="Yes",'Paste Data Here - Export'!BC484="SU",'Paste Data Here - Export'!EJ484&lt;&gt;"Y"),"Achieved",IF('Paste Data Here - Export'!EJ484="Y","Not applicable",(IF(AND('Patient level info'!L484="No",'Paste Data Here - Export'!BC484="SU"),"Not achieved",IF('Paste Data Here - Export'!BC484="ICH","Not applicable",IF(OR('Paste Data Here - Export'!BC484="O",'Paste Data Here - Export'!BC484="MAC"),"Not achieved",""))))))</f>
        <v/>
      </c>
      <c r="N484" s="142" t="str">
        <f>IF(B484="","",IF(OR('Paste Data Here - Export'!GN484="PERS",'Paste Data Here - Export'!GN484="TELEM"),'Paste Data Here - Export'!GK484,IF('Paste Data Here - Export'!GO484="","Not seen in person",'Paste Data Here - Export'!GO484)))</f>
        <v/>
      </c>
      <c r="O484" s="125" t="str">
        <f t="shared" si="84"/>
        <v/>
      </c>
      <c r="P484" s="126" t="str">
        <f t="shared" si="85"/>
        <v/>
      </c>
      <c r="Q484" s="95" t="str">
        <f>IF('Paste Data Here - Export'!CR484=TRUE, "Not imaged",IF('Paste Data Here - Export'!AR484="Y","Inpatient stroke",IF('Paste Data Here - Export'!BA484="","",IF('Paste Data Here - Export'!CR484="TRUE","",1440*('Paste Data Here - Export'!CP484-'Paste Data Here - Export'!BA484)))))</f>
        <v/>
      </c>
      <c r="R484" s="95" t="str">
        <f>IF('Paste Data Here - Export'!CR484=TRUE,"Not imaged",IF(OR(C484="",'Paste Data Here - Export'!CP484=""),"",1440*('Paste Data Here - Export'!CP484-C484)))</f>
        <v/>
      </c>
      <c r="S484" s="93" t="str">
        <f>IF(R484&lt;60.5,"Yes",IF('Paste Data Here - Export'!C484="","","No"))</f>
        <v/>
      </c>
      <c r="T484" s="93" t="str">
        <f t="shared" si="77"/>
        <v/>
      </c>
      <c r="U484" s="94" t="str">
        <f>IF(OR(C484="",'Paste Data Here - Export'!DF484=""),"",1440*('Paste Data Here - Export'!DF484-C484))</f>
        <v/>
      </c>
      <c r="V484" s="96" t="str">
        <f t="shared" si="86"/>
        <v/>
      </c>
      <c r="W484" s="97" t="str">
        <f>IF(B484="","",IF('Paste Data Here - Export'!KI484=TRUE,"Yes",IF('Paste Data Here - Export'!L484="","No","Yes")))</f>
        <v/>
      </c>
      <c r="X484" s="98" t="str">
        <f>IF(E484="Yes","6 Month Transfer",IF(AND(W484="Yes",'Paste Data Here - Export'!KM484="D"),"No",IF('Patient level info'!W484="Yes","Yes","")))</f>
        <v/>
      </c>
      <c r="Y484" s="91" t="str">
        <f t="shared" si="78"/>
        <v/>
      </c>
      <c r="Z484" s="99" t="str">
        <f>IF('Paste Data Here - Export'!KQ484="","",IF('Paste Data Here - Export'!KO484="","",'Paste Data Here - Export'!KN484-'Paste Data Here - Export'!KQ484))</f>
        <v/>
      </c>
      <c r="AA484" s="91" t="str">
        <f>IF(AND(W484="Yes",'Paste Data Here - Export'!KM484="D",'Paste Data Here - Export'!KO484="Y"),'Paste Data Here - Export'!KN484+'Patient level info'!AA$3,IF(AND(W484="Yes",'Paste Data Here - Export'!KM484="D",Z484&lt;0),'Paste Data Here - Export'!KQ484,IF(AND(W484="Yes",'Paste Data Here - Export'!KM484="D"),'Paste Data Here - Export'!KN484,IF(X484="Yes",'Paste Data Here - Export'!KS484,""))))</f>
        <v/>
      </c>
      <c r="AB484" s="100" t="str">
        <f>IF(W484="No","",IF('Paste Data Here - Export'!HS484="","",IF('Paste Data Here - Export'!KO484="Y",'Patient level info'!AA484-'Paste Data Here - Export'!HS484,'Paste Data Here - Export'!KQ484-'Paste Data Here - Export'!HS484)))</f>
        <v/>
      </c>
      <c r="AC484" s="100" t="str">
        <f>IF(E484="Yes","",IF(BPT!C484="Record transferred to this team",AA484-C484-(1/6),""))</f>
        <v/>
      </c>
      <c r="AD484" s="100" t="str">
        <f t="shared" si="79"/>
        <v/>
      </c>
      <c r="AE484" s="100" t="str">
        <f t="shared" si="87"/>
        <v/>
      </c>
      <c r="AF484" s="101" t="str">
        <f>IF(AE484="","",IF(Y484="Died same day","Died same day as arrival",IF(AB484="","Did not stay on SU",IF('Paste Data Here - Export'!HR484="ICH","ICU/CCU/HDU",IF(AB484&gt;AE484,100,100*AB484/AE484)))))</f>
        <v/>
      </c>
      <c r="AG484" s="82" t="str">
        <f>IF(E484="Yes","6 Month Transfer",IF(W484="No","Not locked to discharge/transfer",IF(AF484="Did not stay on SU","Not achieved as did not stay on SU",IF('Patient level info'!A484="","",IF(AND(A484=B484,M484="Achieved",P484="Achieved",AF484&gt;=90,AF484&lt;&gt;"Died same day as arrival"),"Achieved",IF(AND(A484&lt;&gt;B484,AF484&gt;=90,M484="Achieved",P484="Achieved"),"Not directly admitted by this team, but achieved criteria at previous team, and achieved 90% of stay on SU whilst at this team",IF(AF484="ICU/CCU/HDU","Admitted to ICU/CCU/HDU",IF(AF484="Died same day as arrival",AF484,IF(AND(AF484&lt;90,M484="Not achieved",P484="Not achieved"),"Not achieved as not direct to SU within 4h, not seen by a consultant within 14h, and less than 90% of stay on SU",IF(AND(AF484&lt;90,M484="Not achieved",P484="Achieved"),"Not achieved as not direct to SU within 4h and less than 90% of stay on SU",IF(AND(AF484&lt;90,M484="Achieved",P484="Not achieved"),"Not achieved as not seen by a consultant within 14h and less than 90% of stay on SU",IF(AND(AF484&gt;=90,M484="Not achieved",P484="Not achieved"),"Not achieved as not direct to SU within 4h and not seen by a consultant within 14h",IF(AND(AF484&gt;=90,M484="Achieved",P484="Not achieved"),"Not achieved as not seen by a consultant within 14h",IF(AF484&lt;90,"Not achieved as less than 90% of stay on SU","Not achieved as not direct to SU within 4h"))))))))))))))</f>
        <v/>
      </c>
    </row>
    <row r="485" spans="1:33" ht="15" customHeight="1" x14ac:dyDescent="0.25">
      <c r="A485" s="89" t="str">
        <f>IF('Paste Data Here - Export'!A485="","",'Paste Data Here - Export'!A485)</f>
        <v/>
      </c>
      <c r="B485" s="90" t="str">
        <f>IF('Paste Data Here - Export'!B485="","",'Paste Data Here - Export'!B485)</f>
        <v/>
      </c>
      <c r="C485" s="91" t="str">
        <f>IF('Paste Data Here - Export'!AR485="Y",'Paste Data Here - Export'!AS485,IF('Paste Data Here - Export'!C485="","",'Paste Data Here - Export'!BA485))</f>
        <v/>
      </c>
      <c r="D485" s="103" t="str">
        <f>IF(B485="","",IF('Paste Data Here - Export'!A485 ='Paste Data Here - Export'!B485, "Yes", "No"))</f>
        <v/>
      </c>
      <c r="E485" s="103" t="str">
        <f>IF(A485="","",IF(AND('Paste Data Here - Export'!P485="",'Paste Data Here - Export'!Q485&lt;&gt;""),"Yes","No"))</f>
        <v/>
      </c>
      <c r="F485" s="104" t="str">
        <f>IF('Paste Data Here - Export'!A485='Paste Data Here - Export'!B485,C485,IF(W485="No","",IF(E485="Yes","6 Month Transfer",'Paste Data Here - Export'!HP485)))</f>
        <v/>
      </c>
      <c r="G485" s="92" t="str">
        <f>IF(B485="","",IF(OR('Paste Data Here - Export'!KB485="Y",'Paste Data Here - Export'!GE485="Y"),"Yes","No"))</f>
        <v/>
      </c>
      <c r="H485" s="93" t="str">
        <f t="shared" si="80"/>
        <v/>
      </c>
      <c r="I485" s="93" t="str">
        <f t="shared" si="81"/>
        <v/>
      </c>
      <c r="J485" s="93" t="str">
        <f t="shared" si="82"/>
        <v/>
      </c>
      <c r="K485" s="125" t="str">
        <f>IF(OR(C485="",'Paste Data Here - Export'!BD485=""),"",1440*('Paste Data Here - Export'!BD485-C485))</f>
        <v/>
      </c>
      <c r="L485" s="93" t="str">
        <f t="shared" si="83"/>
        <v/>
      </c>
      <c r="M485" s="93" t="str">
        <f>IF(AND(L485="Yes",'Paste Data Here - Export'!BC485="SU",'Paste Data Here - Export'!EJ485&lt;&gt;"Y"),"Achieved",IF('Paste Data Here - Export'!EJ485="Y","Not applicable",(IF(AND('Patient level info'!L485="No",'Paste Data Here - Export'!BC485="SU"),"Not achieved",IF('Paste Data Here - Export'!BC485="ICH","Not applicable",IF(OR('Paste Data Here - Export'!BC485="O",'Paste Data Here - Export'!BC485="MAC"),"Not achieved",""))))))</f>
        <v/>
      </c>
      <c r="N485" s="142" t="str">
        <f>IF(B485="","",IF(OR('Paste Data Here - Export'!GN485="PERS",'Paste Data Here - Export'!GN485="TELEM"),'Paste Data Here - Export'!GK485,IF('Paste Data Here - Export'!GO485="","Not seen in person",'Paste Data Here - Export'!GO485)))</f>
        <v/>
      </c>
      <c r="O485" s="125" t="str">
        <f t="shared" si="84"/>
        <v/>
      </c>
      <c r="P485" s="126" t="str">
        <f t="shared" si="85"/>
        <v/>
      </c>
      <c r="Q485" s="95" t="str">
        <f>IF('Paste Data Here - Export'!CR485=TRUE, "Not imaged",IF('Paste Data Here - Export'!AR485="Y","Inpatient stroke",IF('Paste Data Here - Export'!BA485="","",IF('Paste Data Here - Export'!CR485="TRUE","",1440*('Paste Data Here - Export'!CP485-'Paste Data Here - Export'!BA485)))))</f>
        <v/>
      </c>
      <c r="R485" s="95" t="str">
        <f>IF('Paste Data Here - Export'!CR485=TRUE,"Not imaged",IF(OR(C485="",'Paste Data Here - Export'!CP485=""),"",1440*('Paste Data Here - Export'!CP485-C485)))</f>
        <v/>
      </c>
      <c r="S485" s="93" t="str">
        <f>IF(R485&lt;60.5,"Yes",IF('Paste Data Here - Export'!C485="","","No"))</f>
        <v/>
      </c>
      <c r="T485" s="93" t="str">
        <f t="shared" si="77"/>
        <v/>
      </c>
      <c r="U485" s="94" t="str">
        <f>IF(OR(C485="",'Paste Data Here - Export'!DF485=""),"",1440*('Paste Data Here - Export'!DF485-C485))</f>
        <v/>
      </c>
      <c r="V485" s="96" t="str">
        <f t="shared" si="86"/>
        <v/>
      </c>
      <c r="W485" s="97" t="str">
        <f>IF(B485="","",IF('Paste Data Here - Export'!KI485=TRUE,"Yes",IF('Paste Data Here - Export'!L485="","No","Yes")))</f>
        <v/>
      </c>
      <c r="X485" s="98" t="str">
        <f>IF(E485="Yes","6 Month Transfer",IF(AND(W485="Yes",'Paste Data Here - Export'!KM485="D"),"No",IF('Patient level info'!W485="Yes","Yes","")))</f>
        <v/>
      </c>
      <c r="Y485" s="91" t="str">
        <f t="shared" si="78"/>
        <v/>
      </c>
      <c r="Z485" s="99" t="str">
        <f>IF('Paste Data Here - Export'!KQ485="","",IF('Paste Data Here - Export'!KO485="","",'Paste Data Here - Export'!KN485-'Paste Data Here - Export'!KQ485))</f>
        <v/>
      </c>
      <c r="AA485" s="91" t="str">
        <f>IF(AND(W485="Yes",'Paste Data Here - Export'!KM485="D",'Paste Data Here - Export'!KO485="Y"),'Paste Data Here - Export'!KN485+'Patient level info'!AA$3,IF(AND(W485="Yes",'Paste Data Here - Export'!KM485="D",Z485&lt;0),'Paste Data Here - Export'!KQ485,IF(AND(W485="Yes",'Paste Data Here - Export'!KM485="D"),'Paste Data Here - Export'!KN485,IF(X485="Yes",'Paste Data Here - Export'!KS485,""))))</f>
        <v/>
      </c>
      <c r="AB485" s="100" t="str">
        <f>IF(W485="No","",IF('Paste Data Here - Export'!HS485="","",IF('Paste Data Here - Export'!KO485="Y",'Patient level info'!AA485-'Paste Data Here - Export'!HS485,'Paste Data Here - Export'!KQ485-'Paste Data Here - Export'!HS485)))</f>
        <v/>
      </c>
      <c r="AC485" s="100" t="str">
        <f>IF(E485="Yes","",IF(BPT!C485="Record transferred to this team",AA485-C485-(1/6),""))</f>
        <v/>
      </c>
      <c r="AD485" s="100" t="str">
        <f t="shared" si="79"/>
        <v/>
      </c>
      <c r="AE485" s="100" t="str">
        <f t="shared" si="87"/>
        <v/>
      </c>
      <c r="AF485" s="101" t="str">
        <f>IF(AE485="","",IF(Y485="Died same day","Died same day as arrival",IF(AB485="","Did not stay on SU",IF('Paste Data Here - Export'!HR485="ICH","ICU/CCU/HDU",IF(AB485&gt;AE485,100,100*AB485/AE485)))))</f>
        <v/>
      </c>
      <c r="AG485" s="82" t="str">
        <f>IF(E485="Yes","6 Month Transfer",IF(W485="No","Not locked to discharge/transfer",IF(AF485="Did not stay on SU","Not achieved as did not stay on SU",IF('Patient level info'!A485="","",IF(AND(A485=B485,M485="Achieved",P485="Achieved",AF485&gt;=90,AF485&lt;&gt;"Died same day as arrival"),"Achieved",IF(AND(A485&lt;&gt;B485,AF485&gt;=90,M485="Achieved",P485="Achieved"),"Not directly admitted by this team, but achieved criteria at previous team, and achieved 90% of stay on SU whilst at this team",IF(AF485="ICU/CCU/HDU","Admitted to ICU/CCU/HDU",IF(AF485="Died same day as arrival",AF485,IF(AND(AF485&lt;90,M485="Not achieved",P485="Not achieved"),"Not achieved as not direct to SU within 4h, not seen by a consultant within 14h, and less than 90% of stay on SU",IF(AND(AF485&lt;90,M485="Not achieved",P485="Achieved"),"Not achieved as not direct to SU within 4h and less than 90% of stay on SU",IF(AND(AF485&lt;90,M485="Achieved",P485="Not achieved"),"Not achieved as not seen by a consultant within 14h and less than 90% of stay on SU",IF(AND(AF485&gt;=90,M485="Not achieved",P485="Not achieved"),"Not achieved as not direct to SU within 4h and not seen by a consultant within 14h",IF(AND(AF485&gt;=90,M485="Achieved",P485="Not achieved"),"Not achieved as not seen by a consultant within 14h",IF(AF485&lt;90,"Not achieved as less than 90% of stay on SU","Not achieved as not direct to SU within 4h"))))))))))))))</f>
        <v/>
      </c>
    </row>
    <row r="486" spans="1:33" ht="15" customHeight="1" x14ac:dyDescent="0.25">
      <c r="A486" s="89" t="str">
        <f>IF('Paste Data Here - Export'!A486="","",'Paste Data Here - Export'!A486)</f>
        <v/>
      </c>
      <c r="B486" s="90" t="str">
        <f>IF('Paste Data Here - Export'!B486="","",'Paste Data Here - Export'!B486)</f>
        <v/>
      </c>
      <c r="C486" s="91" t="str">
        <f>IF('Paste Data Here - Export'!AR486="Y",'Paste Data Here - Export'!AS486,IF('Paste Data Here - Export'!C486="","",'Paste Data Here - Export'!BA486))</f>
        <v/>
      </c>
      <c r="D486" s="103" t="str">
        <f>IF(B486="","",IF('Paste Data Here - Export'!A486 ='Paste Data Here - Export'!B486, "Yes", "No"))</f>
        <v/>
      </c>
      <c r="E486" s="103" t="str">
        <f>IF(A486="","",IF(AND('Paste Data Here - Export'!P486="",'Paste Data Here - Export'!Q486&lt;&gt;""),"Yes","No"))</f>
        <v/>
      </c>
      <c r="F486" s="104" t="str">
        <f>IF('Paste Data Here - Export'!A486='Paste Data Here - Export'!B486,C486,IF(W486="No","",IF(E486="Yes","6 Month Transfer",'Paste Data Here - Export'!HP486)))</f>
        <v/>
      </c>
      <c r="G486" s="92" t="str">
        <f>IF(B486="","",IF(OR('Paste Data Here - Export'!KB486="Y",'Paste Data Here - Export'!GE486="Y"),"Yes","No"))</f>
        <v/>
      </c>
      <c r="H486" s="93" t="str">
        <f t="shared" si="80"/>
        <v/>
      </c>
      <c r="I486" s="93" t="str">
        <f t="shared" si="81"/>
        <v/>
      </c>
      <c r="J486" s="93" t="str">
        <f t="shared" si="82"/>
        <v/>
      </c>
      <c r="K486" s="125" t="str">
        <f>IF(OR(C486="",'Paste Data Here - Export'!BD486=""),"",1440*('Paste Data Here - Export'!BD486-C486))</f>
        <v/>
      </c>
      <c r="L486" s="93" t="str">
        <f t="shared" si="83"/>
        <v/>
      </c>
      <c r="M486" s="93" t="str">
        <f>IF(AND(L486="Yes",'Paste Data Here - Export'!BC486="SU",'Paste Data Here - Export'!EJ486&lt;&gt;"Y"),"Achieved",IF('Paste Data Here - Export'!EJ486="Y","Not applicable",(IF(AND('Patient level info'!L486="No",'Paste Data Here - Export'!BC486="SU"),"Not achieved",IF('Paste Data Here - Export'!BC486="ICH","Not applicable",IF(OR('Paste Data Here - Export'!BC486="O",'Paste Data Here - Export'!BC486="MAC"),"Not achieved",""))))))</f>
        <v/>
      </c>
      <c r="N486" s="142" t="str">
        <f>IF(B486="","",IF(OR('Paste Data Here - Export'!GN486="PERS",'Paste Data Here - Export'!GN486="TELEM"),'Paste Data Here - Export'!GK486,IF('Paste Data Here - Export'!GO486="","Not seen in person",'Paste Data Here - Export'!GO486)))</f>
        <v/>
      </c>
      <c r="O486" s="125" t="str">
        <f t="shared" si="84"/>
        <v/>
      </c>
      <c r="P486" s="126" t="str">
        <f t="shared" si="85"/>
        <v/>
      </c>
      <c r="Q486" s="95" t="str">
        <f>IF('Paste Data Here - Export'!CR486=TRUE, "Not imaged",IF('Paste Data Here - Export'!AR486="Y","Inpatient stroke",IF('Paste Data Here - Export'!BA486="","",IF('Paste Data Here - Export'!CR486="TRUE","",1440*('Paste Data Here - Export'!CP486-'Paste Data Here - Export'!BA486)))))</f>
        <v/>
      </c>
      <c r="R486" s="95" t="str">
        <f>IF('Paste Data Here - Export'!CR486=TRUE,"Not imaged",IF(OR(C486="",'Paste Data Here - Export'!CP486=""),"",1440*('Paste Data Here - Export'!CP486-C486)))</f>
        <v/>
      </c>
      <c r="S486" s="93" t="str">
        <f>IF(R486&lt;60.5,"Yes",IF('Paste Data Here - Export'!C486="","","No"))</f>
        <v/>
      </c>
      <c r="T486" s="93" t="str">
        <f t="shared" si="77"/>
        <v/>
      </c>
      <c r="U486" s="94" t="str">
        <f>IF(OR(C486="",'Paste Data Here - Export'!DF486=""),"",1440*('Paste Data Here - Export'!DF486-C486))</f>
        <v/>
      </c>
      <c r="V486" s="96" t="str">
        <f t="shared" si="86"/>
        <v/>
      </c>
      <c r="W486" s="97" t="str">
        <f>IF(B486="","",IF('Paste Data Here - Export'!KI486=TRUE,"Yes",IF('Paste Data Here - Export'!L486="","No","Yes")))</f>
        <v/>
      </c>
      <c r="X486" s="98" t="str">
        <f>IF(E486="Yes","6 Month Transfer",IF(AND(W486="Yes",'Paste Data Here - Export'!KM486="D"),"No",IF('Patient level info'!W486="Yes","Yes","")))</f>
        <v/>
      </c>
      <c r="Y486" s="91" t="str">
        <f t="shared" si="78"/>
        <v/>
      </c>
      <c r="Z486" s="99" t="str">
        <f>IF('Paste Data Here - Export'!KQ486="","",IF('Paste Data Here - Export'!KO486="","",'Paste Data Here - Export'!KN486-'Paste Data Here - Export'!KQ486))</f>
        <v/>
      </c>
      <c r="AA486" s="91" t="str">
        <f>IF(AND(W486="Yes",'Paste Data Here - Export'!KM486="D",'Paste Data Here - Export'!KO486="Y"),'Paste Data Here - Export'!KN486+'Patient level info'!AA$3,IF(AND(W486="Yes",'Paste Data Here - Export'!KM486="D",Z486&lt;0),'Paste Data Here - Export'!KQ486,IF(AND(W486="Yes",'Paste Data Here - Export'!KM486="D"),'Paste Data Here - Export'!KN486,IF(X486="Yes",'Paste Data Here - Export'!KS486,""))))</f>
        <v/>
      </c>
      <c r="AB486" s="100" t="str">
        <f>IF(W486="No","",IF('Paste Data Here - Export'!HS486="","",IF('Paste Data Here - Export'!KO486="Y",'Patient level info'!AA486-'Paste Data Here - Export'!HS486,'Paste Data Here - Export'!KQ486-'Paste Data Here - Export'!HS486)))</f>
        <v/>
      </c>
      <c r="AC486" s="100" t="str">
        <f>IF(E486="Yes","",IF(BPT!C486="Record transferred to this team",AA486-C486-(1/6),""))</f>
        <v/>
      </c>
      <c r="AD486" s="100" t="str">
        <f t="shared" si="79"/>
        <v/>
      </c>
      <c r="AE486" s="100" t="str">
        <f t="shared" si="87"/>
        <v/>
      </c>
      <c r="AF486" s="101" t="str">
        <f>IF(AE486="","",IF(Y486="Died same day","Died same day as arrival",IF(AB486="","Did not stay on SU",IF('Paste Data Here - Export'!HR486="ICH","ICU/CCU/HDU",IF(AB486&gt;AE486,100,100*AB486/AE486)))))</f>
        <v/>
      </c>
      <c r="AG486" s="82" t="str">
        <f>IF(E486="Yes","6 Month Transfer",IF(W486="No","Not locked to discharge/transfer",IF(AF486="Did not stay on SU","Not achieved as did not stay on SU",IF('Patient level info'!A486="","",IF(AND(A486=B486,M486="Achieved",P486="Achieved",AF486&gt;=90,AF486&lt;&gt;"Died same day as arrival"),"Achieved",IF(AND(A486&lt;&gt;B486,AF486&gt;=90,M486="Achieved",P486="Achieved"),"Not directly admitted by this team, but achieved criteria at previous team, and achieved 90% of stay on SU whilst at this team",IF(AF486="ICU/CCU/HDU","Admitted to ICU/CCU/HDU",IF(AF486="Died same day as arrival",AF486,IF(AND(AF486&lt;90,M486="Not achieved",P486="Not achieved"),"Not achieved as not direct to SU within 4h, not seen by a consultant within 14h, and less than 90% of stay on SU",IF(AND(AF486&lt;90,M486="Not achieved",P486="Achieved"),"Not achieved as not direct to SU within 4h and less than 90% of stay on SU",IF(AND(AF486&lt;90,M486="Achieved",P486="Not achieved"),"Not achieved as not seen by a consultant within 14h and less than 90% of stay on SU",IF(AND(AF486&gt;=90,M486="Not achieved",P486="Not achieved"),"Not achieved as not direct to SU within 4h and not seen by a consultant within 14h",IF(AND(AF486&gt;=90,M486="Achieved",P486="Not achieved"),"Not achieved as not seen by a consultant within 14h",IF(AF486&lt;90,"Not achieved as less than 90% of stay on SU","Not achieved as not direct to SU within 4h"))))))))))))))</f>
        <v/>
      </c>
    </row>
    <row r="487" spans="1:33" ht="15" customHeight="1" x14ac:dyDescent="0.25">
      <c r="A487" s="89" t="str">
        <f>IF('Paste Data Here - Export'!A487="","",'Paste Data Here - Export'!A487)</f>
        <v/>
      </c>
      <c r="B487" s="90" t="str">
        <f>IF('Paste Data Here - Export'!B487="","",'Paste Data Here - Export'!B487)</f>
        <v/>
      </c>
      <c r="C487" s="91" t="str">
        <f>IF('Paste Data Here - Export'!AR487="Y",'Paste Data Here - Export'!AS487,IF('Paste Data Here - Export'!C487="","",'Paste Data Here - Export'!BA487))</f>
        <v/>
      </c>
      <c r="D487" s="103" t="str">
        <f>IF(B487="","",IF('Paste Data Here - Export'!A487 ='Paste Data Here - Export'!B487, "Yes", "No"))</f>
        <v/>
      </c>
      <c r="E487" s="103" t="str">
        <f>IF(A487="","",IF(AND('Paste Data Here - Export'!P487="",'Paste Data Here - Export'!Q487&lt;&gt;""),"Yes","No"))</f>
        <v/>
      </c>
      <c r="F487" s="104" t="str">
        <f>IF('Paste Data Here - Export'!A487='Paste Data Here - Export'!B487,C487,IF(W487="No","",IF(E487="Yes","6 Month Transfer",'Paste Data Here - Export'!HP487)))</f>
        <v/>
      </c>
      <c r="G487" s="92" t="str">
        <f>IF(B487="","",IF(OR('Paste Data Here - Export'!KB487="Y",'Paste Data Here - Export'!GE487="Y"),"Yes","No"))</f>
        <v/>
      </c>
      <c r="H487" s="93" t="str">
        <f t="shared" si="80"/>
        <v/>
      </c>
      <c r="I487" s="93" t="str">
        <f t="shared" si="81"/>
        <v/>
      </c>
      <c r="J487" s="93" t="str">
        <f t="shared" si="82"/>
        <v/>
      </c>
      <c r="K487" s="125" t="str">
        <f>IF(OR(C487="",'Paste Data Here - Export'!BD487=""),"",1440*('Paste Data Here - Export'!BD487-C487))</f>
        <v/>
      </c>
      <c r="L487" s="93" t="str">
        <f t="shared" si="83"/>
        <v/>
      </c>
      <c r="M487" s="93" t="str">
        <f>IF(AND(L487="Yes",'Paste Data Here - Export'!BC487="SU",'Paste Data Here - Export'!EJ487&lt;&gt;"Y"),"Achieved",IF('Paste Data Here - Export'!EJ487="Y","Not applicable",(IF(AND('Patient level info'!L487="No",'Paste Data Here - Export'!BC487="SU"),"Not achieved",IF('Paste Data Here - Export'!BC487="ICH","Not applicable",IF(OR('Paste Data Here - Export'!BC487="O",'Paste Data Here - Export'!BC487="MAC"),"Not achieved",""))))))</f>
        <v/>
      </c>
      <c r="N487" s="142" t="str">
        <f>IF(B487="","",IF(OR('Paste Data Here - Export'!GN487="PERS",'Paste Data Here - Export'!GN487="TELEM"),'Paste Data Here - Export'!GK487,IF('Paste Data Here - Export'!GO487="","Not seen in person",'Paste Data Here - Export'!GO487)))</f>
        <v/>
      </c>
      <c r="O487" s="125" t="str">
        <f t="shared" si="84"/>
        <v/>
      </c>
      <c r="P487" s="126" t="str">
        <f t="shared" si="85"/>
        <v/>
      </c>
      <c r="Q487" s="95" t="str">
        <f>IF('Paste Data Here - Export'!CR487=TRUE, "Not imaged",IF('Paste Data Here - Export'!AR487="Y","Inpatient stroke",IF('Paste Data Here - Export'!BA487="","",IF('Paste Data Here - Export'!CR487="TRUE","",1440*('Paste Data Here - Export'!CP487-'Paste Data Here - Export'!BA487)))))</f>
        <v/>
      </c>
      <c r="R487" s="95" t="str">
        <f>IF('Paste Data Here - Export'!CR487=TRUE,"Not imaged",IF(OR(C487="",'Paste Data Here - Export'!CP487=""),"",1440*('Paste Data Here - Export'!CP487-C487)))</f>
        <v/>
      </c>
      <c r="S487" s="93" t="str">
        <f>IF(R487&lt;60.5,"Yes",IF('Paste Data Here - Export'!C487="","","No"))</f>
        <v/>
      </c>
      <c r="T487" s="93" t="str">
        <f t="shared" si="77"/>
        <v/>
      </c>
      <c r="U487" s="94" t="str">
        <f>IF(OR(C487="",'Paste Data Here - Export'!DF487=""),"",1440*('Paste Data Here - Export'!DF487-C487))</f>
        <v/>
      </c>
      <c r="V487" s="96" t="str">
        <f t="shared" si="86"/>
        <v/>
      </c>
      <c r="W487" s="97" t="str">
        <f>IF(B487="","",IF('Paste Data Here - Export'!KI487=TRUE,"Yes",IF('Paste Data Here - Export'!L487="","No","Yes")))</f>
        <v/>
      </c>
      <c r="X487" s="98" t="str">
        <f>IF(E487="Yes","6 Month Transfer",IF(AND(W487="Yes",'Paste Data Here - Export'!KM487="D"),"No",IF('Patient level info'!W487="Yes","Yes","")))</f>
        <v/>
      </c>
      <c r="Y487" s="91" t="str">
        <f t="shared" si="78"/>
        <v/>
      </c>
      <c r="Z487" s="99" t="str">
        <f>IF('Paste Data Here - Export'!KQ487="","",IF('Paste Data Here - Export'!KO487="","",'Paste Data Here - Export'!KN487-'Paste Data Here - Export'!KQ487))</f>
        <v/>
      </c>
      <c r="AA487" s="91" t="str">
        <f>IF(AND(W487="Yes",'Paste Data Here - Export'!KM487="D",'Paste Data Here - Export'!KO487="Y"),'Paste Data Here - Export'!KN487+'Patient level info'!AA$3,IF(AND(W487="Yes",'Paste Data Here - Export'!KM487="D",Z487&lt;0),'Paste Data Here - Export'!KQ487,IF(AND(W487="Yes",'Paste Data Here - Export'!KM487="D"),'Paste Data Here - Export'!KN487,IF(X487="Yes",'Paste Data Here - Export'!KS487,""))))</f>
        <v/>
      </c>
      <c r="AB487" s="100" t="str">
        <f>IF(W487="No","",IF('Paste Data Here - Export'!HS487="","",IF('Paste Data Here - Export'!KO487="Y",'Patient level info'!AA487-'Paste Data Here - Export'!HS487,'Paste Data Here - Export'!KQ487-'Paste Data Here - Export'!HS487)))</f>
        <v/>
      </c>
      <c r="AC487" s="100" t="str">
        <f>IF(E487="Yes","",IF(BPT!C487="Record transferred to this team",AA487-C487-(1/6),""))</f>
        <v/>
      </c>
      <c r="AD487" s="100" t="str">
        <f t="shared" si="79"/>
        <v/>
      </c>
      <c r="AE487" s="100" t="str">
        <f t="shared" si="87"/>
        <v/>
      </c>
      <c r="AF487" s="101" t="str">
        <f>IF(AE487="","",IF(Y487="Died same day","Died same day as arrival",IF(AB487="","Did not stay on SU",IF('Paste Data Here - Export'!HR487="ICH","ICU/CCU/HDU",IF(AB487&gt;AE487,100,100*AB487/AE487)))))</f>
        <v/>
      </c>
      <c r="AG487" s="82" t="str">
        <f>IF(E487="Yes","6 Month Transfer",IF(W487="No","Not locked to discharge/transfer",IF(AF487="Did not stay on SU","Not achieved as did not stay on SU",IF('Patient level info'!A487="","",IF(AND(A487=B487,M487="Achieved",P487="Achieved",AF487&gt;=90,AF487&lt;&gt;"Died same day as arrival"),"Achieved",IF(AND(A487&lt;&gt;B487,AF487&gt;=90,M487="Achieved",P487="Achieved"),"Not directly admitted by this team, but achieved criteria at previous team, and achieved 90% of stay on SU whilst at this team",IF(AF487="ICU/CCU/HDU","Admitted to ICU/CCU/HDU",IF(AF487="Died same day as arrival",AF487,IF(AND(AF487&lt;90,M487="Not achieved",P487="Not achieved"),"Not achieved as not direct to SU within 4h, not seen by a consultant within 14h, and less than 90% of stay on SU",IF(AND(AF487&lt;90,M487="Not achieved",P487="Achieved"),"Not achieved as not direct to SU within 4h and less than 90% of stay on SU",IF(AND(AF487&lt;90,M487="Achieved",P487="Not achieved"),"Not achieved as not seen by a consultant within 14h and less than 90% of stay on SU",IF(AND(AF487&gt;=90,M487="Not achieved",P487="Not achieved"),"Not achieved as not direct to SU within 4h and not seen by a consultant within 14h",IF(AND(AF487&gt;=90,M487="Achieved",P487="Not achieved"),"Not achieved as not seen by a consultant within 14h",IF(AF487&lt;90,"Not achieved as less than 90% of stay on SU","Not achieved as not direct to SU within 4h"))))))))))))))</f>
        <v/>
      </c>
    </row>
    <row r="488" spans="1:33" ht="15" customHeight="1" x14ac:dyDescent="0.25">
      <c r="A488" s="89" t="str">
        <f>IF('Paste Data Here - Export'!A488="","",'Paste Data Here - Export'!A488)</f>
        <v/>
      </c>
      <c r="B488" s="90" t="str">
        <f>IF('Paste Data Here - Export'!B488="","",'Paste Data Here - Export'!B488)</f>
        <v/>
      </c>
      <c r="C488" s="91" t="str">
        <f>IF('Paste Data Here - Export'!AR488="Y",'Paste Data Here - Export'!AS488,IF('Paste Data Here - Export'!C488="","",'Paste Data Here - Export'!BA488))</f>
        <v/>
      </c>
      <c r="D488" s="103" t="str">
        <f>IF(B488="","",IF('Paste Data Here - Export'!A488 ='Paste Data Here - Export'!B488, "Yes", "No"))</f>
        <v/>
      </c>
      <c r="E488" s="103" t="str">
        <f>IF(A488="","",IF(AND('Paste Data Here - Export'!P488="",'Paste Data Here - Export'!Q488&lt;&gt;""),"Yes","No"))</f>
        <v/>
      </c>
      <c r="F488" s="104" t="str">
        <f>IF('Paste Data Here - Export'!A488='Paste Data Here - Export'!B488,C488,IF(W488="No","",IF(E488="Yes","6 Month Transfer",'Paste Data Here - Export'!HP488)))</f>
        <v/>
      </c>
      <c r="G488" s="92" t="str">
        <f>IF(B488="","",IF(OR('Paste Data Here - Export'!KB488="Y",'Paste Data Here - Export'!GE488="Y"),"Yes","No"))</f>
        <v/>
      </c>
      <c r="H488" s="93" t="str">
        <f t="shared" si="80"/>
        <v/>
      </c>
      <c r="I488" s="93" t="str">
        <f t="shared" si="81"/>
        <v/>
      </c>
      <c r="J488" s="93" t="str">
        <f t="shared" si="82"/>
        <v/>
      </c>
      <c r="K488" s="125" t="str">
        <f>IF(OR(C488="",'Paste Data Here - Export'!BD488=""),"",1440*('Paste Data Here - Export'!BD488-C488))</f>
        <v/>
      </c>
      <c r="L488" s="93" t="str">
        <f t="shared" si="83"/>
        <v/>
      </c>
      <c r="M488" s="93" t="str">
        <f>IF(AND(L488="Yes",'Paste Data Here - Export'!BC488="SU",'Paste Data Here - Export'!EJ488&lt;&gt;"Y"),"Achieved",IF('Paste Data Here - Export'!EJ488="Y","Not applicable",(IF(AND('Patient level info'!L488="No",'Paste Data Here - Export'!BC488="SU"),"Not achieved",IF('Paste Data Here - Export'!BC488="ICH","Not applicable",IF(OR('Paste Data Here - Export'!BC488="O",'Paste Data Here - Export'!BC488="MAC"),"Not achieved",""))))))</f>
        <v/>
      </c>
      <c r="N488" s="142" t="str">
        <f>IF(B488="","",IF(OR('Paste Data Here - Export'!GN488="PERS",'Paste Data Here - Export'!GN488="TELEM"),'Paste Data Here - Export'!GK488,IF('Paste Data Here - Export'!GO488="","Not seen in person",'Paste Data Here - Export'!GO488)))</f>
        <v/>
      </c>
      <c r="O488" s="125" t="str">
        <f t="shared" si="84"/>
        <v/>
      </c>
      <c r="P488" s="126" t="str">
        <f t="shared" si="85"/>
        <v/>
      </c>
      <c r="Q488" s="95" t="str">
        <f>IF('Paste Data Here - Export'!CR488=TRUE, "Not imaged",IF('Paste Data Here - Export'!AR488="Y","Inpatient stroke",IF('Paste Data Here - Export'!BA488="","",IF('Paste Data Here - Export'!CR488="TRUE","",1440*('Paste Data Here - Export'!CP488-'Paste Data Here - Export'!BA488)))))</f>
        <v/>
      </c>
      <c r="R488" s="95" t="str">
        <f>IF('Paste Data Here - Export'!CR488=TRUE,"Not imaged",IF(OR(C488="",'Paste Data Here - Export'!CP488=""),"",1440*('Paste Data Here - Export'!CP488-C488)))</f>
        <v/>
      </c>
      <c r="S488" s="93" t="str">
        <f>IF(R488&lt;60.5,"Yes",IF('Paste Data Here - Export'!C488="","","No"))</f>
        <v/>
      </c>
      <c r="T488" s="93" t="str">
        <f t="shared" si="77"/>
        <v/>
      </c>
      <c r="U488" s="94" t="str">
        <f>IF(OR(C488="",'Paste Data Here - Export'!DF488=""),"",1440*('Paste Data Here - Export'!DF488-C488))</f>
        <v/>
      </c>
      <c r="V488" s="96" t="str">
        <f t="shared" si="86"/>
        <v/>
      </c>
      <c r="W488" s="97" t="str">
        <f>IF(B488="","",IF('Paste Data Here - Export'!KI488=TRUE,"Yes",IF('Paste Data Here - Export'!L488="","No","Yes")))</f>
        <v/>
      </c>
      <c r="X488" s="98" t="str">
        <f>IF(E488="Yes","6 Month Transfer",IF(AND(W488="Yes",'Paste Data Here - Export'!KM488="D"),"No",IF('Patient level info'!W488="Yes","Yes","")))</f>
        <v/>
      </c>
      <c r="Y488" s="91" t="str">
        <f t="shared" si="78"/>
        <v/>
      </c>
      <c r="Z488" s="99" t="str">
        <f>IF('Paste Data Here - Export'!KQ488="","",IF('Paste Data Here - Export'!KO488="","",'Paste Data Here - Export'!KN488-'Paste Data Here - Export'!KQ488))</f>
        <v/>
      </c>
      <c r="AA488" s="91" t="str">
        <f>IF(AND(W488="Yes",'Paste Data Here - Export'!KM488="D",'Paste Data Here - Export'!KO488="Y"),'Paste Data Here - Export'!KN488+'Patient level info'!AA$3,IF(AND(W488="Yes",'Paste Data Here - Export'!KM488="D",Z488&lt;0),'Paste Data Here - Export'!KQ488,IF(AND(W488="Yes",'Paste Data Here - Export'!KM488="D"),'Paste Data Here - Export'!KN488,IF(X488="Yes",'Paste Data Here - Export'!KS488,""))))</f>
        <v/>
      </c>
      <c r="AB488" s="100" t="str">
        <f>IF(W488="No","",IF('Paste Data Here - Export'!HS488="","",IF('Paste Data Here - Export'!KO488="Y",'Patient level info'!AA488-'Paste Data Here - Export'!HS488,'Paste Data Here - Export'!KQ488-'Paste Data Here - Export'!HS488)))</f>
        <v/>
      </c>
      <c r="AC488" s="100" t="str">
        <f>IF(E488="Yes","",IF(BPT!C488="Record transferred to this team",AA488-C488-(1/6),""))</f>
        <v/>
      </c>
      <c r="AD488" s="100" t="str">
        <f t="shared" si="79"/>
        <v/>
      </c>
      <c r="AE488" s="100" t="str">
        <f t="shared" si="87"/>
        <v/>
      </c>
      <c r="AF488" s="101" t="str">
        <f>IF(AE488="","",IF(Y488="Died same day","Died same day as arrival",IF(AB488="","Did not stay on SU",IF('Paste Data Here - Export'!HR488="ICH","ICU/CCU/HDU",IF(AB488&gt;AE488,100,100*AB488/AE488)))))</f>
        <v/>
      </c>
      <c r="AG488" s="82" t="str">
        <f>IF(E488="Yes","6 Month Transfer",IF(W488="No","Not locked to discharge/transfer",IF(AF488="Did not stay on SU","Not achieved as did not stay on SU",IF('Patient level info'!A488="","",IF(AND(A488=B488,M488="Achieved",P488="Achieved",AF488&gt;=90,AF488&lt;&gt;"Died same day as arrival"),"Achieved",IF(AND(A488&lt;&gt;B488,AF488&gt;=90,M488="Achieved",P488="Achieved"),"Not directly admitted by this team, but achieved criteria at previous team, and achieved 90% of stay on SU whilst at this team",IF(AF488="ICU/CCU/HDU","Admitted to ICU/CCU/HDU",IF(AF488="Died same day as arrival",AF488,IF(AND(AF488&lt;90,M488="Not achieved",P488="Not achieved"),"Not achieved as not direct to SU within 4h, not seen by a consultant within 14h, and less than 90% of stay on SU",IF(AND(AF488&lt;90,M488="Not achieved",P488="Achieved"),"Not achieved as not direct to SU within 4h and less than 90% of stay on SU",IF(AND(AF488&lt;90,M488="Achieved",P488="Not achieved"),"Not achieved as not seen by a consultant within 14h and less than 90% of stay on SU",IF(AND(AF488&gt;=90,M488="Not achieved",P488="Not achieved"),"Not achieved as not direct to SU within 4h and not seen by a consultant within 14h",IF(AND(AF488&gt;=90,M488="Achieved",P488="Not achieved"),"Not achieved as not seen by a consultant within 14h",IF(AF488&lt;90,"Not achieved as less than 90% of stay on SU","Not achieved as not direct to SU within 4h"))))))))))))))</f>
        <v/>
      </c>
    </row>
    <row r="489" spans="1:33" ht="15" customHeight="1" x14ac:dyDescent="0.25">
      <c r="A489" s="89" t="str">
        <f>IF('Paste Data Here - Export'!A489="","",'Paste Data Here - Export'!A489)</f>
        <v/>
      </c>
      <c r="B489" s="90" t="str">
        <f>IF('Paste Data Here - Export'!B489="","",'Paste Data Here - Export'!B489)</f>
        <v/>
      </c>
      <c r="C489" s="91" t="str">
        <f>IF('Paste Data Here - Export'!AR489="Y",'Paste Data Here - Export'!AS489,IF('Paste Data Here - Export'!C489="","",'Paste Data Here - Export'!BA489))</f>
        <v/>
      </c>
      <c r="D489" s="103" t="str">
        <f>IF(B489="","",IF('Paste Data Here - Export'!A489 ='Paste Data Here - Export'!B489, "Yes", "No"))</f>
        <v/>
      </c>
      <c r="E489" s="103" t="str">
        <f>IF(A489="","",IF(AND('Paste Data Here - Export'!P489="",'Paste Data Here - Export'!Q489&lt;&gt;""),"Yes","No"))</f>
        <v/>
      </c>
      <c r="F489" s="104" t="str">
        <f>IF('Paste Data Here - Export'!A489='Paste Data Here - Export'!B489,C489,IF(W489="No","",IF(E489="Yes","6 Month Transfer",'Paste Data Here - Export'!HP489)))</f>
        <v/>
      </c>
      <c r="G489" s="92" t="str">
        <f>IF(B489="","",IF(OR('Paste Data Here - Export'!KB489="Y",'Paste Data Here - Export'!GE489="Y"),"Yes","No"))</f>
        <v/>
      </c>
      <c r="H489" s="93" t="str">
        <f t="shared" si="80"/>
        <v/>
      </c>
      <c r="I489" s="93" t="str">
        <f t="shared" si="81"/>
        <v/>
      </c>
      <c r="J489" s="93" t="str">
        <f t="shared" si="82"/>
        <v/>
      </c>
      <c r="K489" s="125" t="str">
        <f>IF(OR(C489="",'Paste Data Here - Export'!BD489=""),"",1440*('Paste Data Here - Export'!BD489-C489))</f>
        <v/>
      </c>
      <c r="L489" s="93" t="str">
        <f t="shared" si="83"/>
        <v/>
      </c>
      <c r="M489" s="93" t="str">
        <f>IF(AND(L489="Yes",'Paste Data Here - Export'!BC489="SU",'Paste Data Here - Export'!EJ489&lt;&gt;"Y"),"Achieved",IF('Paste Data Here - Export'!EJ489="Y","Not applicable",(IF(AND('Patient level info'!L489="No",'Paste Data Here - Export'!BC489="SU"),"Not achieved",IF('Paste Data Here - Export'!BC489="ICH","Not applicable",IF(OR('Paste Data Here - Export'!BC489="O",'Paste Data Here - Export'!BC489="MAC"),"Not achieved",""))))))</f>
        <v/>
      </c>
      <c r="N489" s="142" t="str">
        <f>IF(B489="","",IF(OR('Paste Data Here - Export'!GN489="PERS",'Paste Data Here - Export'!GN489="TELEM"),'Paste Data Here - Export'!GK489,IF('Paste Data Here - Export'!GO489="","Not seen in person",'Paste Data Here - Export'!GO489)))</f>
        <v/>
      </c>
      <c r="O489" s="125" t="str">
        <f t="shared" si="84"/>
        <v/>
      </c>
      <c r="P489" s="126" t="str">
        <f t="shared" si="85"/>
        <v/>
      </c>
      <c r="Q489" s="95" t="str">
        <f>IF('Paste Data Here - Export'!CR489=TRUE, "Not imaged",IF('Paste Data Here - Export'!AR489="Y","Inpatient stroke",IF('Paste Data Here - Export'!BA489="","",IF('Paste Data Here - Export'!CR489="TRUE","",1440*('Paste Data Here - Export'!CP489-'Paste Data Here - Export'!BA489)))))</f>
        <v/>
      </c>
      <c r="R489" s="95" t="str">
        <f>IF('Paste Data Here - Export'!CR489=TRUE,"Not imaged",IF(OR(C489="",'Paste Data Here - Export'!CP489=""),"",1440*('Paste Data Here - Export'!CP489-C489)))</f>
        <v/>
      </c>
      <c r="S489" s="93" t="str">
        <f>IF(R489&lt;60.5,"Yes",IF('Paste Data Here - Export'!C489="","","No"))</f>
        <v/>
      </c>
      <c r="T489" s="93" t="str">
        <f t="shared" si="77"/>
        <v/>
      </c>
      <c r="U489" s="94" t="str">
        <f>IF(OR(C489="",'Paste Data Here - Export'!DF489=""),"",1440*('Paste Data Here - Export'!DF489-C489))</f>
        <v/>
      </c>
      <c r="V489" s="96" t="str">
        <f t="shared" si="86"/>
        <v/>
      </c>
      <c r="W489" s="97" t="str">
        <f>IF(B489="","",IF('Paste Data Here - Export'!KI489=TRUE,"Yes",IF('Paste Data Here - Export'!L489="","No","Yes")))</f>
        <v/>
      </c>
      <c r="X489" s="98" t="str">
        <f>IF(E489="Yes","6 Month Transfer",IF(AND(W489="Yes",'Paste Data Here - Export'!KM489="D"),"No",IF('Patient level info'!W489="Yes","Yes","")))</f>
        <v/>
      </c>
      <c r="Y489" s="91" t="str">
        <f t="shared" si="78"/>
        <v/>
      </c>
      <c r="Z489" s="99" t="str">
        <f>IF('Paste Data Here - Export'!KQ489="","",IF('Paste Data Here - Export'!KO489="","",'Paste Data Here - Export'!KN489-'Paste Data Here - Export'!KQ489))</f>
        <v/>
      </c>
      <c r="AA489" s="91" t="str">
        <f>IF(AND(W489="Yes",'Paste Data Here - Export'!KM489="D",'Paste Data Here - Export'!KO489="Y"),'Paste Data Here - Export'!KN489+'Patient level info'!AA$3,IF(AND(W489="Yes",'Paste Data Here - Export'!KM489="D",Z489&lt;0),'Paste Data Here - Export'!KQ489,IF(AND(W489="Yes",'Paste Data Here - Export'!KM489="D"),'Paste Data Here - Export'!KN489,IF(X489="Yes",'Paste Data Here - Export'!KS489,""))))</f>
        <v/>
      </c>
      <c r="AB489" s="100" t="str">
        <f>IF(W489="No","",IF('Paste Data Here - Export'!HS489="","",IF('Paste Data Here - Export'!KO489="Y",'Patient level info'!AA489-'Paste Data Here - Export'!HS489,'Paste Data Here - Export'!KQ489-'Paste Data Here - Export'!HS489)))</f>
        <v/>
      </c>
      <c r="AC489" s="100" t="str">
        <f>IF(E489="Yes","",IF(BPT!C489="Record transferred to this team",AA489-C489-(1/6),""))</f>
        <v/>
      </c>
      <c r="AD489" s="100" t="str">
        <f t="shared" si="79"/>
        <v/>
      </c>
      <c r="AE489" s="100" t="str">
        <f t="shared" si="87"/>
        <v/>
      </c>
      <c r="AF489" s="101" t="str">
        <f>IF(AE489="","",IF(Y489="Died same day","Died same day as arrival",IF(AB489="","Did not stay on SU",IF('Paste Data Here - Export'!HR489="ICH","ICU/CCU/HDU",IF(AB489&gt;AE489,100,100*AB489/AE489)))))</f>
        <v/>
      </c>
      <c r="AG489" s="82" t="str">
        <f>IF(E489="Yes","6 Month Transfer",IF(W489="No","Not locked to discharge/transfer",IF(AF489="Did not stay on SU","Not achieved as did not stay on SU",IF('Patient level info'!A489="","",IF(AND(A489=B489,M489="Achieved",P489="Achieved",AF489&gt;=90,AF489&lt;&gt;"Died same day as arrival"),"Achieved",IF(AND(A489&lt;&gt;B489,AF489&gt;=90,M489="Achieved",P489="Achieved"),"Not directly admitted by this team, but achieved criteria at previous team, and achieved 90% of stay on SU whilst at this team",IF(AF489="ICU/CCU/HDU","Admitted to ICU/CCU/HDU",IF(AF489="Died same day as arrival",AF489,IF(AND(AF489&lt;90,M489="Not achieved",P489="Not achieved"),"Not achieved as not direct to SU within 4h, not seen by a consultant within 14h, and less than 90% of stay on SU",IF(AND(AF489&lt;90,M489="Not achieved",P489="Achieved"),"Not achieved as not direct to SU within 4h and less than 90% of stay on SU",IF(AND(AF489&lt;90,M489="Achieved",P489="Not achieved"),"Not achieved as not seen by a consultant within 14h and less than 90% of stay on SU",IF(AND(AF489&gt;=90,M489="Not achieved",P489="Not achieved"),"Not achieved as not direct to SU within 4h and not seen by a consultant within 14h",IF(AND(AF489&gt;=90,M489="Achieved",P489="Not achieved"),"Not achieved as not seen by a consultant within 14h",IF(AF489&lt;90,"Not achieved as less than 90% of stay on SU","Not achieved as not direct to SU within 4h"))))))))))))))</f>
        <v/>
      </c>
    </row>
    <row r="490" spans="1:33" ht="15" customHeight="1" x14ac:dyDescent="0.25">
      <c r="A490" s="89" t="str">
        <f>IF('Paste Data Here - Export'!A490="","",'Paste Data Here - Export'!A490)</f>
        <v/>
      </c>
      <c r="B490" s="90" t="str">
        <f>IF('Paste Data Here - Export'!B490="","",'Paste Data Here - Export'!B490)</f>
        <v/>
      </c>
      <c r="C490" s="91" t="str">
        <f>IF('Paste Data Here - Export'!AR490="Y",'Paste Data Here - Export'!AS490,IF('Paste Data Here - Export'!C490="","",'Paste Data Here - Export'!BA490))</f>
        <v/>
      </c>
      <c r="D490" s="103" t="str">
        <f>IF(B490="","",IF('Paste Data Here - Export'!A490 ='Paste Data Here - Export'!B490, "Yes", "No"))</f>
        <v/>
      </c>
      <c r="E490" s="103" t="str">
        <f>IF(A490="","",IF(AND('Paste Data Here - Export'!P490="",'Paste Data Here - Export'!Q490&lt;&gt;""),"Yes","No"))</f>
        <v/>
      </c>
      <c r="F490" s="104" t="str">
        <f>IF('Paste Data Here - Export'!A490='Paste Data Here - Export'!B490,C490,IF(W490="No","",IF(E490="Yes","6 Month Transfer",'Paste Data Here - Export'!HP490)))</f>
        <v/>
      </c>
      <c r="G490" s="92" t="str">
        <f>IF(B490="","",IF(OR('Paste Data Here - Export'!KB490="Y",'Paste Data Here - Export'!GE490="Y"),"Yes","No"))</f>
        <v/>
      </c>
      <c r="H490" s="93" t="str">
        <f t="shared" si="80"/>
        <v/>
      </c>
      <c r="I490" s="93" t="str">
        <f t="shared" si="81"/>
        <v/>
      </c>
      <c r="J490" s="93" t="str">
        <f t="shared" si="82"/>
        <v/>
      </c>
      <c r="K490" s="125" t="str">
        <f>IF(OR(C490="",'Paste Data Here - Export'!BD490=""),"",1440*('Paste Data Here - Export'!BD490-C490))</f>
        <v/>
      </c>
      <c r="L490" s="93" t="str">
        <f t="shared" si="83"/>
        <v/>
      </c>
      <c r="M490" s="93" t="str">
        <f>IF(AND(L490="Yes",'Paste Data Here - Export'!BC490="SU",'Paste Data Here - Export'!EJ490&lt;&gt;"Y"),"Achieved",IF('Paste Data Here - Export'!EJ490="Y","Not applicable",(IF(AND('Patient level info'!L490="No",'Paste Data Here - Export'!BC490="SU"),"Not achieved",IF('Paste Data Here - Export'!BC490="ICH","Not applicable",IF(OR('Paste Data Here - Export'!BC490="O",'Paste Data Here - Export'!BC490="MAC"),"Not achieved",""))))))</f>
        <v/>
      </c>
      <c r="N490" s="142" t="str">
        <f>IF(B490="","",IF(OR('Paste Data Here - Export'!GN490="PERS",'Paste Data Here - Export'!GN490="TELEM"),'Paste Data Here - Export'!GK490,IF('Paste Data Here - Export'!GO490="","Not seen in person",'Paste Data Here - Export'!GO490)))</f>
        <v/>
      </c>
      <c r="O490" s="125" t="str">
        <f t="shared" si="84"/>
        <v/>
      </c>
      <c r="P490" s="126" t="str">
        <f t="shared" si="85"/>
        <v/>
      </c>
      <c r="Q490" s="95" t="str">
        <f>IF('Paste Data Here - Export'!CR490=TRUE, "Not imaged",IF('Paste Data Here - Export'!AR490="Y","Inpatient stroke",IF('Paste Data Here - Export'!BA490="","",IF('Paste Data Here - Export'!CR490="TRUE","",1440*('Paste Data Here - Export'!CP490-'Paste Data Here - Export'!BA490)))))</f>
        <v/>
      </c>
      <c r="R490" s="95" t="str">
        <f>IF('Paste Data Here - Export'!CR490=TRUE,"Not imaged",IF(OR(C490="",'Paste Data Here - Export'!CP490=""),"",1440*('Paste Data Here - Export'!CP490-C490)))</f>
        <v/>
      </c>
      <c r="S490" s="93" t="str">
        <f>IF(R490&lt;60.5,"Yes",IF('Paste Data Here - Export'!C490="","","No"))</f>
        <v/>
      </c>
      <c r="T490" s="93" t="str">
        <f t="shared" si="77"/>
        <v/>
      </c>
      <c r="U490" s="94" t="str">
        <f>IF(OR(C490="",'Paste Data Here - Export'!DF490=""),"",1440*('Paste Data Here - Export'!DF490-C490))</f>
        <v/>
      </c>
      <c r="V490" s="96" t="str">
        <f t="shared" si="86"/>
        <v/>
      </c>
      <c r="W490" s="97" t="str">
        <f>IF(B490="","",IF('Paste Data Here - Export'!KI490=TRUE,"Yes",IF('Paste Data Here - Export'!L490="","No","Yes")))</f>
        <v/>
      </c>
      <c r="X490" s="98" t="str">
        <f>IF(E490="Yes","6 Month Transfer",IF(AND(W490="Yes",'Paste Data Here - Export'!KM490="D"),"No",IF('Patient level info'!W490="Yes","Yes","")))</f>
        <v/>
      </c>
      <c r="Y490" s="91" t="str">
        <f t="shared" si="78"/>
        <v/>
      </c>
      <c r="Z490" s="99" t="str">
        <f>IF('Paste Data Here - Export'!KQ490="","",IF('Paste Data Here - Export'!KO490="","",'Paste Data Here - Export'!KN490-'Paste Data Here - Export'!KQ490))</f>
        <v/>
      </c>
      <c r="AA490" s="91" t="str">
        <f>IF(AND(W490="Yes",'Paste Data Here - Export'!KM490="D",'Paste Data Here - Export'!KO490="Y"),'Paste Data Here - Export'!KN490+'Patient level info'!AA$3,IF(AND(W490="Yes",'Paste Data Here - Export'!KM490="D",Z490&lt;0),'Paste Data Here - Export'!KQ490,IF(AND(W490="Yes",'Paste Data Here - Export'!KM490="D"),'Paste Data Here - Export'!KN490,IF(X490="Yes",'Paste Data Here - Export'!KS490,""))))</f>
        <v/>
      </c>
      <c r="AB490" s="100" t="str">
        <f>IF(W490="No","",IF('Paste Data Here - Export'!HS490="","",IF('Paste Data Here - Export'!KO490="Y",'Patient level info'!AA490-'Paste Data Here - Export'!HS490,'Paste Data Here - Export'!KQ490-'Paste Data Here - Export'!HS490)))</f>
        <v/>
      </c>
      <c r="AC490" s="100" t="str">
        <f>IF(E490="Yes","",IF(BPT!C490="Record transferred to this team",AA490-C490-(1/6),""))</f>
        <v/>
      </c>
      <c r="AD490" s="100" t="str">
        <f t="shared" si="79"/>
        <v/>
      </c>
      <c r="AE490" s="100" t="str">
        <f t="shared" si="87"/>
        <v/>
      </c>
      <c r="AF490" s="101" t="str">
        <f>IF(AE490="","",IF(Y490="Died same day","Died same day as arrival",IF(AB490="","Did not stay on SU",IF('Paste Data Here - Export'!HR490="ICH","ICU/CCU/HDU",IF(AB490&gt;AE490,100,100*AB490/AE490)))))</f>
        <v/>
      </c>
      <c r="AG490" s="82" t="str">
        <f>IF(E490="Yes","6 Month Transfer",IF(W490="No","Not locked to discharge/transfer",IF(AF490="Did not stay on SU","Not achieved as did not stay on SU",IF('Patient level info'!A490="","",IF(AND(A490=B490,M490="Achieved",P490="Achieved",AF490&gt;=90,AF490&lt;&gt;"Died same day as arrival"),"Achieved",IF(AND(A490&lt;&gt;B490,AF490&gt;=90,M490="Achieved",P490="Achieved"),"Not directly admitted by this team, but achieved criteria at previous team, and achieved 90% of stay on SU whilst at this team",IF(AF490="ICU/CCU/HDU","Admitted to ICU/CCU/HDU",IF(AF490="Died same day as arrival",AF490,IF(AND(AF490&lt;90,M490="Not achieved",P490="Not achieved"),"Not achieved as not direct to SU within 4h, not seen by a consultant within 14h, and less than 90% of stay on SU",IF(AND(AF490&lt;90,M490="Not achieved",P490="Achieved"),"Not achieved as not direct to SU within 4h and less than 90% of stay on SU",IF(AND(AF490&lt;90,M490="Achieved",P490="Not achieved"),"Not achieved as not seen by a consultant within 14h and less than 90% of stay on SU",IF(AND(AF490&gt;=90,M490="Not achieved",P490="Not achieved"),"Not achieved as not direct to SU within 4h and not seen by a consultant within 14h",IF(AND(AF490&gt;=90,M490="Achieved",P490="Not achieved"),"Not achieved as not seen by a consultant within 14h",IF(AF490&lt;90,"Not achieved as less than 90% of stay on SU","Not achieved as not direct to SU within 4h"))))))))))))))</f>
        <v/>
      </c>
    </row>
    <row r="491" spans="1:33" ht="15" customHeight="1" x14ac:dyDescent="0.25">
      <c r="A491" s="89" t="str">
        <f>IF('Paste Data Here - Export'!A491="","",'Paste Data Here - Export'!A491)</f>
        <v/>
      </c>
      <c r="B491" s="90" t="str">
        <f>IF('Paste Data Here - Export'!B491="","",'Paste Data Here - Export'!B491)</f>
        <v/>
      </c>
      <c r="C491" s="91" t="str">
        <f>IF('Paste Data Here - Export'!AR491="Y",'Paste Data Here - Export'!AS491,IF('Paste Data Here - Export'!C491="","",'Paste Data Here - Export'!BA491))</f>
        <v/>
      </c>
      <c r="D491" s="103" t="str">
        <f>IF(B491="","",IF('Paste Data Here - Export'!A491 ='Paste Data Here - Export'!B491, "Yes", "No"))</f>
        <v/>
      </c>
      <c r="E491" s="103" t="str">
        <f>IF(A491="","",IF(AND('Paste Data Here - Export'!P491="",'Paste Data Here - Export'!Q491&lt;&gt;""),"Yes","No"))</f>
        <v/>
      </c>
      <c r="F491" s="104" t="str">
        <f>IF('Paste Data Here - Export'!A491='Paste Data Here - Export'!B491,C491,IF(W491="No","",IF(E491="Yes","6 Month Transfer",'Paste Data Here - Export'!HP491)))</f>
        <v/>
      </c>
      <c r="G491" s="92" t="str">
        <f>IF(B491="","",IF(OR('Paste Data Here - Export'!KB491="Y",'Paste Data Here - Export'!GE491="Y"),"Yes","No"))</f>
        <v/>
      </c>
      <c r="H491" s="93" t="str">
        <f t="shared" si="80"/>
        <v/>
      </c>
      <c r="I491" s="93" t="str">
        <f t="shared" si="81"/>
        <v/>
      </c>
      <c r="J491" s="93" t="str">
        <f t="shared" si="82"/>
        <v/>
      </c>
      <c r="K491" s="125" t="str">
        <f>IF(OR(C491="",'Paste Data Here - Export'!BD491=""),"",1440*('Paste Data Here - Export'!BD491-C491))</f>
        <v/>
      </c>
      <c r="L491" s="93" t="str">
        <f t="shared" si="83"/>
        <v/>
      </c>
      <c r="M491" s="93" t="str">
        <f>IF(AND(L491="Yes",'Paste Data Here - Export'!BC491="SU",'Paste Data Here - Export'!EJ491&lt;&gt;"Y"),"Achieved",IF('Paste Data Here - Export'!EJ491="Y","Not applicable",(IF(AND('Patient level info'!L491="No",'Paste Data Here - Export'!BC491="SU"),"Not achieved",IF('Paste Data Here - Export'!BC491="ICH","Not applicable",IF(OR('Paste Data Here - Export'!BC491="O",'Paste Data Here - Export'!BC491="MAC"),"Not achieved",""))))))</f>
        <v/>
      </c>
      <c r="N491" s="142" t="str">
        <f>IF(B491="","",IF(OR('Paste Data Here - Export'!GN491="PERS",'Paste Data Here - Export'!GN491="TELEM"),'Paste Data Here - Export'!GK491,IF('Paste Data Here - Export'!GO491="","Not seen in person",'Paste Data Here - Export'!GO491)))</f>
        <v/>
      </c>
      <c r="O491" s="125" t="str">
        <f t="shared" si="84"/>
        <v/>
      </c>
      <c r="P491" s="126" t="str">
        <f t="shared" si="85"/>
        <v/>
      </c>
      <c r="Q491" s="95" t="str">
        <f>IF('Paste Data Here - Export'!CR491=TRUE, "Not imaged",IF('Paste Data Here - Export'!AR491="Y","Inpatient stroke",IF('Paste Data Here - Export'!BA491="","",IF('Paste Data Here - Export'!CR491="TRUE","",1440*('Paste Data Here - Export'!CP491-'Paste Data Here - Export'!BA491)))))</f>
        <v/>
      </c>
      <c r="R491" s="95" t="str">
        <f>IF('Paste Data Here - Export'!CR491=TRUE,"Not imaged",IF(OR(C491="",'Paste Data Here - Export'!CP491=""),"",1440*('Paste Data Here - Export'!CP491-C491)))</f>
        <v/>
      </c>
      <c r="S491" s="93" t="str">
        <f>IF(R491&lt;60.5,"Yes",IF('Paste Data Here - Export'!C491="","","No"))</f>
        <v/>
      </c>
      <c r="T491" s="93" t="str">
        <f t="shared" si="77"/>
        <v/>
      </c>
      <c r="U491" s="94" t="str">
        <f>IF(OR(C491="",'Paste Data Here - Export'!DF491=""),"",1440*('Paste Data Here - Export'!DF491-C491))</f>
        <v/>
      </c>
      <c r="V491" s="96" t="str">
        <f t="shared" si="86"/>
        <v/>
      </c>
      <c r="W491" s="97" t="str">
        <f>IF(B491="","",IF('Paste Data Here - Export'!KI491=TRUE,"Yes",IF('Paste Data Here - Export'!L491="","No","Yes")))</f>
        <v/>
      </c>
      <c r="X491" s="98" t="str">
        <f>IF(E491="Yes","6 Month Transfer",IF(AND(W491="Yes",'Paste Data Here - Export'!KM491="D"),"No",IF('Patient level info'!W491="Yes","Yes","")))</f>
        <v/>
      </c>
      <c r="Y491" s="91" t="str">
        <f t="shared" si="78"/>
        <v/>
      </c>
      <c r="Z491" s="99" t="str">
        <f>IF('Paste Data Here - Export'!KQ491="","",IF('Paste Data Here - Export'!KO491="","",'Paste Data Here - Export'!KN491-'Paste Data Here - Export'!KQ491))</f>
        <v/>
      </c>
      <c r="AA491" s="91" t="str">
        <f>IF(AND(W491="Yes",'Paste Data Here - Export'!KM491="D",'Paste Data Here - Export'!KO491="Y"),'Paste Data Here - Export'!KN491+'Patient level info'!AA$3,IF(AND(W491="Yes",'Paste Data Here - Export'!KM491="D",Z491&lt;0),'Paste Data Here - Export'!KQ491,IF(AND(W491="Yes",'Paste Data Here - Export'!KM491="D"),'Paste Data Here - Export'!KN491,IF(X491="Yes",'Paste Data Here - Export'!KS491,""))))</f>
        <v/>
      </c>
      <c r="AB491" s="100" t="str">
        <f>IF(W491="No","",IF('Paste Data Here - Export'!HS491="","",IF('Paste Data Here - Export'!KO491="Y",'Patient level info'!AA491-'Paste Data Here - Export'!HS491,'Paste Data Here - Export'!KQ491-'Paste Data Here - Export'!HS491)))</f>
        <v/>
      </c>
      <c r="AC491" s="100" t="str">
        <f>IF(E491="Yes","",IF(BPT!C491="Record transferred to this team",AA491-C491-(1/6),""))</f>
        <v/>
      </c>
      <c r="AD491" s="100" t="str">
        <f t="shared" si="79"/>
        <v/>
      </c>
      <c r="AE491" s="100" t="str">
        <f t="shared" si="87"/>
        <v/>
      </c>
      <c r="AF491" s="101" t="str">
        <f>IF(AE491="","",IF(Y491="Died same day","Died same day as arrival",IF(AB491="","Did not stay on SU",IF('Paste Data Here - Export'!HR491="ICH","ICU/CCU/HDU",IF(AB491&gt;AE491,100,100*AB491/AE491)))))</f>
        <v/>
      </c>
      <c r="AG491" s="82" t="str">
        <f>IF(E491="Yes","6 Month Transfer",IF(W491="No","Not locked to discharge/transfer",IF(AF491="Did not stay on SU","Not achieved as did not stay on SU",IF('Patient level info'!A491="","",IF(AND(A491=B491,M491="Achieved",P491="Achieved",AF491&gt;=90,AF491&lt;&gt;"Died same day as arrival"),"Achieved",IF(AND(A491&lt;&gt;B491,AF491&gt;=90,M491="Achieved",P491="Achieved"),"Not directly admitted by this team, but achieved criteria at previous team, and achieved 90% of stay on SU whilst at this team",IF(AF491="ICU/CCU/HDU","Admitted to ICU/CCU/HDU",IF(AF491="Died same day as arrival",AF491,IF(AND(AF491&lt;90,M491="Not achieved",P491="Not achieved"),"Not achieved as not direct to SU within 4h, not seen by a consultant within 14h, and less than 90% of stay on SU",IF(AND(AF491&lt;90,M491="Not achieved",P491="Achieved"),"Not achieved as not direct to SU within 4h and less than 90% of stay on SU",IF(AND(AF491&lt;90,M491="Achieved",P491="Not achieved"),"Not achieved as not seen by a consultant within 14h and less than 90% of stay on SU",IF(AND(AF491&gt;=90,M491="Not achieved",P491="Not achieved"),"Not achieved as not direct to SU within 4h and not seen by a consultant within 14h",IF(AND(AF491&gt;=90,M491="Achieved",P491="Not achieved"),"Not achieved as not seen by a consultant within 14h",IF(AF491&lt;90,"Not achieved as less than 90% of stay on SU","Not achieved as not direct to SU within 4h"))))))))))))))</f>
        <v/>
      </c>
    </row>
    <row r="492" spans="1:33" ht="15" customHeight="1" x14ac:dyDescent="0.25">
      <c r="A492" s="89" t="str">
        <f>IF('Paste Data Here - Export'!A492="","",'Paste Data Here - Export'!A492)</f>
        <v/>
      </c>
      <c r="B492" s="90" t="str">
        <f>IF('Paste Data Here - Export'!B492="","",'Paste Data Here - Export'!B492)</f>
        <v/>
      </c>
      <c r="C492" s="91" t="str">
        <f>IF('Paste Data Here - Export'!AR492="Y",'Paste Data Here - Export'!AS492,IF('Paste Data Here - Export'!C492="","",'Paste Data Here - Export'!BA492))</f>
        <v/>
      </c>
      <c r="D492" s="103" t="str">
        <f>IF(B492="","",IF('Paste Data Here - Export'!A492 ='Paste Data Here - Export'!B492, "Yes", "No"))</f>
        <v/>
      </c>
      <c r="E492" s="103" t="str">
        <f>IF(A492="","",IF(AND('Paste Data Here - Export'!P492="",'Paste Data Here - Export'!Q492&lt;&gt;""),"Yes","No"))</f>
        <v/>
      </c>
      <c r="F492" s="104" t="str">
        <f>IF('Paste Data Here - Export'!A492='Paste Data Here - Export'!B492,C492,IF(W492="No","",IF(E492="Yes","6 Month Transfer",'Paste Data Here - Export'!HP492)))</f>
        <v/>
      </c>
      <c r="G492" s="92" t="str">
        <f>IF(B492="","",IF(OR('Paste Data Here - Export'!KB492="Y",'Paste Data Here - Export'!GE492="Y"),"Yes","No"))</f>
        <v/>
      </c>
      <c r="H492" s="93" t="str">
        <f t="shared" si="80"/>
        <v/>
      </c>
      <c r="I492" s="93" t="str">
        <f t="shared" si="81"/>
        <v/>
      </c>
      <c r="J492" s="93" t="str">
        <f t="shared" si="82"/>
        <v/>
      </c>
      <c r="K492" s="125" t="str">
        <f>IF(OR(C492="",'Paste Data Here - Export'!BD492=""),"",1440*('Paste Data Here - Export'!BD492-C492))</f>
        <v/>
      </c>
      <c r="L492" s="93" t="str">
        <f t="shared" si="83"/>
        <v/>
      </c>
      <c r="M492" s="93" t="str">
        <f>IF(AND(L492="Yes",'Paste Data Here - Export'!BC492="SU",'Paste Data Here - Export'!EJ492&lt;&gt;"Y"),"Achieved",IF('Paste Data Here - Export'!EJ492="Y","Not applicable",(IF(AND('Patient level info'!L492="No",'Paste Data Here - Export'!BC492="SU"),"Not achieved",IF('Paste Data Here - Export'!BC492="ICH","Not applicable",IF(OR('Paste Data Here - Export'!BC492="O",'Paste Data Here - Export'!BC492="MAC"),"Not achieved",""))))))</f>
        <v/>
      </c>
      <c r="N492" s="142" t="str">
        <f>IF(B492="","",IF(OR('Paste Data Here - Export'!GN492="PERS",'Paste Data Here - Export'!GN492="TELEM"),'Paste Data Here - Export'!GK492,IF('Paste Data Here - Export'!GO492="","Not seen in person",'Paste Data Here - Export'!GO492)))</f>
        <v/>
      </c>
      <c r="O492" s="125" t="str">
        <f t="shared" si="84"/>
        <v/>
      </c>
      <c r="P492" s="126" t="str">
        <f t="shared" si="85"/>
        <v/>
      </c>
      <c r="Q492" s="95" t="str">
        <f>IF('Paste Data Here - Export'!CR492=TRUE, "Not imaged",IF('Paste Data Here - Export'!AR492="Y","Inpatient stroke",IF('Paste Data Here - Export'!BA492="","",IF('Paste Data Here - Export'!CR492="TRUE","",1440*('Paste Data Here - Export'!CP492-'Paste Data Here - Export'!BA492)))))</f>
        <v/>
      </c>
      <c r="R492" s="95" t="str">
        <f>IF('Paste Data Here - Export'!CR492=TRUE,"Not imaged",IF(OR(C492="",'Paste Data Here - Export'!CP492=""),"",1440*('Paste Data Here - Export'!CP492-C492)))</f>
        <v/>
      </c>
      <c r="S492" s="93" t="str">
        <f>IF(R492&lt;60.5,"Yes",IF('Paste Data Here - Export'!C492="","","No"))</f>
        <v/>
      </c>
      <c r="T492" s="93" t="str">
        <f t="shared" si="77"/>
        <v/>
      </c>
      <c r="U492" s="94" t="str">
        <f>IF(OR(C492="",'Paste Data Here - Export'!DF492=""),"",1440*('Paste Data Here - Export'!DF492-C492))</f>
        <v/>
      </c>
      <c r="V492" s="96" t="str">
        <f t="shared" si="86"/>
        <v/>
      </c>
      <c r="W492" s="97" t="str">
        <f>IF(B492="","",IF('Paste Data Here - Export'!KI492=TRUE,"Yes",IF('Paste Data Here - Export'!L492="","No","Yes")))</f>
        <v/>
      </c>
      <c r="X492" s="98" t="str">
        <f>IF(E492="Yes","6 Month Transfer",IF(AND(W492="Yes",'Paste Data Here - Export'!KM492="D"),"No",IF('Patient level info'!W492="Yes","Yes","")))</f>
        <v/>
      </c>
      <c r="Y492" s="91" t="str">
        <f t="shared" si="78"/>
        <v/>
      </c>
      <c r="Z492" s="99" t="str">
        <f>IF('Paste Data Here - Export'!KQ492="","",IF('Paste Data Here - Export'!KO492="","",'Paste Data Here - Export'!KN492-'Paste Data Here - Export'!KQ492))</f>
        <v/>
      </c>
      <c r="AA492" s="91" t="str">
        <f>IF(AND(W492="Yes",'Paste Data Here - Export'!KM492="D",'Paste Data Here - Export'!KO492="Y"),'Paste Data Here - Export'!KN492+'Patient level info'!AA$3,IF(AND(W492="Yes",'Paste Data Here - Export'!KM492="D",Z492&lt;0),'Paste Data Here - Export'!KQ492,IF(AND(W492="Yes",'Paste Data Here - Export'!KM492="D"),'Paste Data Here - Export'!KN492,IF(X492="Yes",'Paste Data Here - Export'!KS492,""))))</f>
        <v/>
      </c>
      <c r="AB492" s="100" t="str">
        <f>IF(W492="No","",IF('Paste Data Here - Export'!HS492="","",IF('Paste Data Here - Export'!KO492="Y",'Patient level info'!AA492-'Paste Data Here - Export'!HS492,'Paste Data Here - Export'!KQ492-'Paste Data Here - Export'!HS492)))</f>
        <v/>
      </c>
      <c r="AC492" s="100" t="str">
        <f>IF(E492="Yes","",IF(BPT!C492="Record transferred to this team",AA492-C492-(1/6),""))</f>
        <v/>
      </c>
      <c r="AD492" s="100" t="str">
        <f t="shared" si="79"/>
        <v/>
      </c>
      <c r="AE492" s="100" t="str">
        <f t="shared" si="87"/>
        <v/>
      </c>
      <c r="AF492" s="101" t="str">
        <f>IF(AE492="","",IF(Y492="Died same day","Died same day as arrival",IF(AB492="","Did not stay on SU",IF('Paste Data Here - Export'!HR492="ICH","ICU/CCU/HDU",IF(AB492&gt;AE492,100,100*AB492/AE492)))))</f>
        <v/>
      </c>
      <c r="AG492" s="82" t="str">
        <f>IF(E492="Yes","6 Month Transfer",IF(W492="No","Not locked to discharge/transfer",IF(AF492="Did not stay on SU","Not achieved as did not stay on SU",IF('Patient level info'!A492="","",IF(AND(A492=B492,M492="Achieved",P492="Achieved",AF492&gt;=90,AF492&lt;&gt;"Died same day as arrival"),"Achieved",IF(AND(A492&lt;&gt;B492,AF492&gt;=90,M492="Achieved",P492="Achieved"),"Not directly admitted by this team, but achieved criteria at previous team, and achieved 90% of stay on SU whilst at this team",IF(AF492="ICU/CCU/HDU","Admitted to ICU/CCU/HDU",IF(AF492="Died same day as arrival",AF492,IF(AND(AF492&lt;90,M492="Not achieved",P492="Not achieved"),"Not achieved as not direct to SU within 4h, not seen by a consultant within 14h, and less than 90% of stay on SU",IF(AND(AF492&lt;90,M492="Not achieved",P492="Achieved"),"Not achieved as not direct to SU within 4h and less than 90% of stay on SU",IF(AND(AF492&lt;90,M492="Achieved",P492="Not achieved"),"Not achieved as not seen by a consultant within 14h and less than 90% of stay on SU",IF(AND(AF492&gt;=90,M492="Not achieved",P492="Not achieved"),"Not achieved as not direct to SU within 4h and not seen by a consultant within 14h",IF(AND(AF492&gt;=90,M492="Achieved",P492="Not achieved"),"Not achieved as not seen by a consultant within 14h",IF(AF492&lt;90,"Not achieved as less than 90% of stay on SU","Not achieved as not direct to SU within 4h"))))))))))))))</f>
        <v/>
      </c>
    </row>
    <row r="493" spans="1:33" ht="15" customHeight="1" x14ac:dyDescent="0.25">
      <c r="A493" s="89" t="str">
        <f>IF('Paste Data Here - Export'!A493="","",'Paste Data Here - Export'!A493)</f>
        <v/>
      </c>
      <c r="B493" s="90" t="str">
        <f>IF('Paste Data Here - Export'!B493="","",'Paste Data Here - Export'!B493)</f>
        <v/>
      </c>
      <c r="C493" s="91" t="str">
        <f>IF('Paste Data Here - Export'!AR493="Y",'Paste Data Here - Export'!AS493,IF('Paste Data Here - Export'!C493="","",'Paste Data Here - Export'!BA493))</f>
        <v/>
      </c>
      <c r="D493" s="103" t="str">
        <f>IF(B493="","",IF('Paste Data Here - Export'!A493 ='Paste Data Here - Export'!B493, "Yes", "No"))</f>
        <v/>
      </c>
      <c r="E493" s="103" t="str">
        <f>IF(A493="","",IF(AND('Paste Data Here - Export'!P493="",'Paste Data Here - Export'!Q493&lt;&gt;""),"Yes","No"))</f>
        <v/>
      </c>
      <c r="F493" s="104" t="str">
        <f>IF('Paste Data Here - Export'!A493='Paste Data Here - Export'!B493,C493,IF(W493="No","",IF(E493="Yes","6 Month Transfer",'Paste Data Here - Export'!HP493)))</f>
        <v/>
      </c>
      <c r="G493" s="92" t="str">
        <f>IF(B493="","",IF(OR('Paste Data Here - Export'!KB493="Y",'Paste Data Here - Export'!GE493="Y"),"Yes","No"))</f>
        <v/>
      </c>
      <c r="H493" s="93" t="str">
        <f t="shared" si="80"/>
        <v/>
      </c>
      <c r="I493" s="93" t="str">
        <f t="shared" si="81"/>
        <v/>
      </c>
      <c r="J493" s="93" t="str">
        <f t="shared" si="82"/>
        <v/>
      </c>
      <c r="K493" s="125" t="str">
        <f>IF(OR(C493="",'Paste Data Here - Export'!BD493=""),"",1440*('Paste Data Here - Export'!BD493-C493))</f>
        <v/>
      </c>
      <c r="L493" s="93" t="str">
        <f t="shared" si="83"/>
        <v/>
      </c>
      <c r="M493" s="93" t="str">
        <f>IF(AND(L493="Yes",'Paste Data Here - Export'!BC493="SU",'Paste Data Here - Export'!EJ493&lt;&gt;"Y"),"Achieved",IF('Paste Data Here - Export'!EJ493="Y","Not applicable",(IF(AND('Patient level info'!L493="No",'Paste Data Here - Export'!BC493="SU"),"Not achieved",IF('Paste Data Here - Export'!BC493="ICH","Not applicable",IF(OR('Paste Data Here - Export'!BC493="O",'Paste Data Here - Export'!BC493="MAC"),"Not achieved",""))))))</f>
        <v/>
      </c>
      <c r="N493" s="142" t="str">
        <f>IF(B493="","",IF(OR('Paste Data Here - Export'!GN493="PERS",'Paste Data Here - Export'!GN493="TELEM"),'Paste Data Here - Export'!GK493,IF('Paste Data Here - Export'!GO493="","Not seen in person",'Paste Data Here - Export'!GO493)))</f>
        <v/>
      </c>
      <c r="O493" s="125" t="str">
        <f t="shared" si="84"/>
        <v/>
      </c>
      <c r="P493" s="126" t="str">
        <f t="shared" si="85"/>
        <v/>
      </c>
      <c r="Q493" s="95" t="str">
        <f>IF('Paste Data Here - Export'!CR493=TRUE, "Not imaged",IF('Paste Data Here - Export'!AR493="Y","Inpatient stroke",IF('Paste Data Here - Export'!BA493="","",IF('Paste Data Here - Export'!CR493="TRUE","",1440*('Paste Data Here - Export'!CP493-'Paste Data Here - Export'!BA493)))))</f>
        <v/>
      </c>
      <c r="R493" s="95" t="str">
        <f>IF('Paste Data Here - Export'!CR493=TRUE,"Not imaged",IF(OR(C493="",'Paste Data Here - Export'!CP493=""),"",1440*('Paste Data Here - Export'!CP493-C493)))</f>
        <v/>
      </c>
      <c r="S493" s="93" t="str">
        <f>IF(R493&lt;60.5,"Yes",IF('Paste Data Here - Export'!C493="","","No"))</f>
        <v/>
      </c>
      <c r="T493" s="93" t="str">
        <f t="shared" si="77"/>
        <v/>
      </c>
      <c r="U493" s="94" t="str">
        <f>IF(OR(C493="",'Paste Data Here - Export'!DF493=""),"",1440*('Paste Data Here - Export'!DF493-C493))</f>
        <v/>
      </c>
      <c r="V493" s="96" t="str">
        <f t="shared" si="86"/>
        <v/>
      </c>
      <c r="W493" s="97" t="str">
        <f>IF(B493="","",IF('Paste Data Here - Export'!KI493=TRUE,"Yes",IF('Paste Data Here - Export'!L493="","No","Yes")))</f>
        <v/>
      </c>
      <c r="X493" s="98" t="str">
        <f>IF(E493="Yes","6 Month Transfer",IF(AND(W493="Yes",'Paste Data Here - Export'!KM493="D"),"No",IF('Patient level info'!W493="Yes","Yes","")))</f>
        <v/>
      </c>
      <c r="Y493" s="91" t="str">
        <f t="shared" si="78"/>
        <v/>
      </c>
      <c r="Z493" s="99" t="str">
        <f>IF('Paste Data Here - Export'!KQ493="","",IF('Paste Data Here - Export'!KO493="","",'Paste Data Here - Export'!KN493-'Paste Data Here - Export'!KQ493))</f>
        <v/>
      </c>
      <c r="AA493" s="91" t="str">
        <f>IF(AND(W493="Yes",'Paste Data Here - Export'!KM493="D",'Paste Data Here - Export'!KO493="Y"),'Paste Data Here - Export'!KN493+'Patient level info'!AA$3,IF(AND(W493="Yes",'Paste Data Here - Export'!KM493="D",Z493&lt;0),'Paste Data Here - Export'!KQ493,IF(AND(W493="Yes",'Paste Data Here - Export'!KM493="D"),'Paste Data Here - Export'!KN493,IF(X493="Yes",'Paste Data Here - Export'!KS493,""))))</f>
        <v/>
      </c>
      <c r="AB493" s="100" t="str">
        <f>IF(W493="No","",IF('Paste Data Here - Export'!HS493="","",IF('Paste Data Here - Export'!KO493="Y",'Patient level info'!AA493-'Paste Data Here - Export'!HS493,'Paste Data Here - Export'!KQ493-'Paste Data Here - Export'!HS493)))</f>
        <v/>
      </c>
      <c r="AC493" s="100" t="str">
        <f>IF(E493="Yes","",IF(BPT!C493="Record transferred to this team",AA493-C493-(1/6),""))</f>
        <v/>
      </c>
      <c r="AD493" s="100" t="str">
        <f t="shared" si="79"/>
        <v/>
      </c>
      <c r="AE493" s="100" t="str">
        <f t="shared" si="87"/>
        <v/>
      </c>
      <c r="AF493" s="101" t="str">
        <f>IF(AE493="","",IF(Y493="Died same day","Died same day as arrival",IF(AB493="","Did not stay on SU",IF('Paste Data Here - Export'!HR493="ICH","ICU/CCU/HDU",IF(AB493&gt;AE493,100,100*AB493/AE493)))))</f>
        <v/>
      </c>
      <c r="AG493" s="82" t="str">
        <f>IF(E493="Yes","6 Month Transfer",IF(W493="No","Not locked to discharge/transfer",IF(AF493="Did not stay on SU","Not achieved as did not stay on SU",IF('Patient level info'!A493="","",IF(AND(A493=B493,M493="Achieved",P493="Achieved",AF493&gt;=90,AF493&lt;&gt;"Died same day as arrival"),"Achieved",IF(AND(A493&lt;&gt;B493,AF493&gt;=90,M493="Achieved",P493="Achieved"),"Not directly admitted by this team, but achieved criteria at previous team, and achieved 90% of stay on SU whilst at this team",IF(AF493="ICU/CCU/HDU","Admitted to ICU/CCU/HDU",IF(AF493="Died same day as arrival",AF493,IF(AND(AF493&lt;90,M493="Not achieved",P493="Not achieved"),"Not achieved as not direct to SU within 4h, not seen by a consultant within 14h, and less than 90% of stay on SU",IF(AND(AF493&lt;90,M493="Not achieved",P493="Achieved"),"Not achieved as not direct to SU within 4h and less than 90% of stay on SU",IF(AND(AF493&lt;90,M493="Achieved",P493="Not achieved"),"Not achieved as not seen by a consultant within 14h and less than 90% of stay on SU",IF(AND(AF493&gt;=90,M493="Not achieved",P493="Not achieved"),"Not achieved as not direct to SU within 4h and not seen by a consultant within 14h",IF(AND(AF493&gt;=90,M493="Achieved",P493="Not achieved"),"Not achieved as not seen by a consultant within 14h",IF(AF493&lt;90,"Not achieved as less than 90% of stay on SU","Not achieved as not direct to SU within 4h"))))))))))))))</f>
        <v/>
      </c>
    </row>
    <row r="494" spans="1:33" ht="15" customHeight="1" x14ac:dyDescent="0.25">
      <c r="A494" s="89" t="str">
        <f>IF('Paste Data Here - Export'!A494="","",'Paste Data Here - Export'!A494)</f>
        <v/>
      </c>
      <c r="B494" s="90" t="str">
        <f>IF('Paste Data Here - Export'!B494="","",'Paste Data Here - Export'!B494)</f>
        <v/>
      </c>
      <c r="C494" s="91" t="str">
        <f>IF('Paste Data Here - Export'!AR494="Y",'Paste Data Here - Export'!AS494,IF('Paste Data Here - Export'!C494="","",'Paste Data Here - Export'!BA494))</f>
        <v/>
      </c>
      <c r="D494" s="103" t="str">
        <f>IF(B494="","",IF('Paste Data Here - Export'!A494 ='Paste Data Here - Export'!B494, "Yes", "No"))</f>
        <v/>
      </c>
      <c r="E494" s="103" t="str">
        <f>IF(A494="","",IF(AND('Paste Data Here - Export'!P494="",'Paste Data Here - Export'!Q494&lt;&gt;""),"Yes","No"))</f>
        <v/>
      </c>
      <c r="F494" s="104" t="str">
        <f>IF('Paste Data Here - Export'!A494='Paste Data Here - Export'!B494,C494,IF(W494="No","",IF(E494="Yes","6 Month Transfer",'Paste Data Here - Export'!HP494)))</f>
        <v/>
      </c>
      <c r="G494" s="92" t="str">
        <f>IF(B494="","",IF(OR('Paste Data Here - Export'!KB494="Y",'Paste Data Here - Export'!GE494="Y"),"Yes","No"))</f>
        <v/>
      </c>
      <c r="H494" s="93" t="str">
        <f t="shared" si="80"/>
        <v/>
      </c>
      <c r="I494" s="93" t="str">
        <f t="shared" si="81"/>
        <v/>
      </c>
      <c r="J494" s="93" t="str">
        <f t="shared" si="82"/>
        <v/>
      </c>
      <c r="K494" s="125" t="str">
        <f>IF(OR(C494="",'Paste Data Here - Export'!BD494=""),"",1440*('Paste Data Here - Export'!BD494-C494))</f>
        <v/>
      </c>
      <c r="L494" s="93" t="str">
        <f t="shared" si="83"/>
        <v/>
      </c>
      <c r="M494" s="93" t="str">
        <f>IF(AND(L494="Yes",'Paste Data Here - Export'!BC494="SU",'Paste Data Here - Export'!EJ494&lt;&gt;"Y"),"Achieved",IF('Paste Data Here - Export'!EJ494="Y","Not applicable",(IF(AND('Patient level info'!L494="No",'Paste Data Here - Export'!BC494="SU"),"Not achieved",IF('Paste Data Here - Export'!BC494="ICH","Not applicable",IF(OR('Paste Data Here - Export'!BC494="O",'Paste Data Here - Export'!BC494="MAC"),"Not achieved",""))))))</f>
        <v/>
      </c>
      <c r="N494" s="142" t="str">
        <f>IF(B494="","",IF(OR('Paste Data Here - Export'!GN494="PERS",'Paste Data Here - Export'!GN494="TELEM"),'Paste Data Here - Export'!GK494,IF('Paste Data Here - Export'!GO494="","Not seen in person",'Paste Data Here - Export'!GO494)))</f>
        <v/>
      </c>
      <c r="O494" s="125" t="str">
        <f t="shared" si="84"/>
        <v/>
      </c>
      <c r="P494" s="126" t="str">
        <f t="shared" si="85"/>
        <v/>
      </c>
      <c r="Q494" s="95" t="str">
        <f>IF('Paste Data Here - Export'!CR494=TRUE, "Not imaged",IF('Paste Data Here - Export'!AR494="Y","Inpatient stroke",IF('Paste Data Here - Export'!BA494="","",IF('Paste Data Here - Export'!CR494="TRUE","",1440*('Paste Data Here - Export'!CP494-'Paste Data Here - Export'!BA494)))))</f>
        <v/>
      </c>
      <c r="R494" s="95" t="str">
        <f>IF('Paste Data Here - Export'!CR494=TRUE,"Not imaged",IF(OR(C494="",'Paste Data Here - Export'!CP494=""),"",1440*('Paste Data Here - Export'!CP494-C494)))</f>
        <v/>
      </c>
      <c r="S494" s="93" t="str">
        <f>IF(R494&lt;60.5,"Yes",IF('Paste Data Here - Export'!C494="","","No"))</f>
        <v/>
      </c>
      <c r="T494" s="93" t="str">
        <f t="shared" si="77"/>
        <v/>
      </c>
      <c r="U494" s="94" t="str">
        <f>IF(OR(C494="",'Paste Data Here - Export'!DF494=""),"",1440*('Paste Data Here - Export'!DF494-C494))</f>
        <v/>
      </c>
      <c r="V494" s="96" t="str">
        <f t="shared" si="86"/>
        <v/>
      </c>
      <c r="W494" s="97" t="str">
        <f>IF(B494="","",IF('Paste Data Here - Export'!KI494=TRUE,"Yes",IF('Paste Data Here - Export'!L494="","No","Yes")))</f>
        <v/>
      </c>
      <c r="X494" s="98" t="str">
        <f>IF(E494="Yes","6 Month Transfer",IF(AND(W494="Yes",'Paste Data Here - Export'!KM494="D"),"No",IF('Patient level info'!W494="Yes","Yes","")))</f>
        <v/>
      </c>
      <c r="Y494" s="91" t="str">
        <f t="shared" si="78"/>
        <v/>
      </c>
      <c r="Z494" s="99" t="str">
        <f>IF('Paste Data Here - Export'!KQ494="","",IF('Paste Data Here - Export'!KO494="","",'Paste Data Here - Export'!KN494-'Paste Data Here - Export'!KQ494))</f>
        <v/>
      </c>
      <c r="AA494" s="91" t="str">
        <f>IF(AND(W494="Yes",'Paste Data Here - Export'!KM494="D",'Paste Data Here - Export'!KO494="Y"),'Paste Data Here - Export'!KN494+'Patient level info'!AA$3,IF(AND(W494="Yes",'Paste Data Here - Export'!KM494="D",Z494&lt;0),'Paste Data Here - Export'!KQ494,IF(AND(W494="Yes",'Paste Data Here - Export'!KM494="D"),'Paste Data Here - Export'!KN494,IF(X494="Yes",'Paste Data Here - Export'!KS494,""))))</f>
        <v/>
      </c>
      <c r="AB494" s="100" t="str">
        <f>IF(W494="No","",IF('Paste Data Here - Export'!HS494="","",IF('Paste Data Here - Export'!KO494="Y",'Patient level info'!AA494-'Paste Data Here - Export'!HS494,'Paste Data Here - Export'!KQ494-'Paste Data Here - Export'!HS494)))</f>
        <v/>
      </c>
      <c r="AC494" s="100" t="str">
        <f>IF(E494="Yes","",IF(BPT!C494="Record transferred to this team",AA494-C494-(1/6),""))</f>
        <v/>
      </c>
      <c r="AD494" s="100" t="str">
        <f t="shared" si="79"/>
        <v/>
      </c>
      <c r="AE494" s="100" t="str">
        <f t="shared" si="87"/>
        <v/>
      </c>
      <c r="AF494" s="101" t="str">
        <f>IF(AE494="","",IF(Y494="Died same day","Died same day as arrival",IF(AB494="","Did not stay on SU",IF('Paste Data Here - Export'!HR494="ICH","ICU/CCU/HDU",IF(AB494&gt;AE494,100,100*AB494/AE494)))))</f>
        <v/>
      </c>
      <c r="AG494" s="82" t="str">
        <f>IF(E494="Yes","6 Month Transfer",IF(W494="No","Not locked to discharge/transfer",IF(AF494="Did not stay on SU","Not achieved as did not stay on SU",IF('Patient level info'!A494="","",IF(AND(A494=B494,M494="Achieved",P494="Achieved",AF494&gt;=90,AF494&lt;&gt;"Died same day as arrival"),"Achieved",IF(AND(A494&lt;&gt;B494,AF494&gt;=90,M494="Achieved",P494="Achieved"),"Not directly admitted by this team, but achieved criteria at previous team, and achieved 90% of stay on SU whilst at this team",IF(AF494="ICU/CCU/HDU","Admitted to ICU/CCU/HDU",IF(AF494="Died same day as arrival",AF494,IF(AND(AF494&lt;90,M494="Not achieved",P494="Not achieved"),"Not achieved as not direct to SU within 4h, not seen by a consultant within 14h, and less than 90% of stay on SU",IF(AND(AF494&lt;90,M494="Not achieved",P494="Achieved"),"Not achieved as not direct to SU within 4h and less than 90% of stay on SU",IF(AND(AF494&lt;90,M494="Achieved",P494="Not achieved"),"Not achieved as not seen by a consultant within 14h and less than 90% of stay on SU",IF(AND(AF494&gt;=90,M494="Not achieved",P494="Not achieved"),"Not achieved as not direct to SU within 4h and not seen by a consultant within 14h",IF(AND(AF494&gt;=90,M494="Achieved",P494="Not achieved"),"Not achieved as not seen by a consultant within 14h",IF(AF494&lt;90,"Not achieved as less than 90% of stay on SU","Not achieved as not direct to SU within 4h"))))))))))))))</f>
        <v/>
      </c>
    </row>
    <row r="495" spans="1:33" ht="15" customHeight="1" x14ac:dyDescent="0.25">
      <c r="A495" s="89" t="str">
        <f>IF('Paste Data Here - Export'!A495="","",'Paste Data Here - Export'!A495)</f>
        <v/>
      </c>
      <c r="B495" s="90" t="str">
        <f>IF('Paste Data Here - Export'!B495="","",'Paste Data Here - Export'!B495)</f>
        <v/>
      </c>
      <c r="C495" s="91" t="str">
        <f>IF('Paste Data Here - Export'!AR495="Y",'Paste Data Here - Export'!AS495,IF('Paste Data Here - Export'!C495="","",'Paste Data Here - Export'!BA495))</f>
        <v/>
      </c>
      <c r="D495" s="103" t="str">
        <f>IF(B495="","",IF('Paste Data Here - Export'!A495 ='Paste Data Here - Export'!B495, "Yes", "No"))</f>
        <v/>
      </c>
      <c r="E495" s="103" t="str">
        <f>IF(A495="","",IF(AND('Paste Data Here - Export'!P495="",'Paste Data Here - Export'!Q495&lt;&gt;""),"Yes","No"))</f>
        <v/>
      </c>
      <c r="F495" s="104" t="str">
        <f>IF('Paste Data Here - Export'!A495='Paste Data Here - Export'!B495,C495,IF(W495="No","",IF(E495="Yes","6 Month Transfer",'Paste Data Here - Export'!HP495)))</f>
        <v/>
      </c>
      <c r="G495" s="92" t="str">
        <f>IF(B495="","",IF(OR('Paste Data Here - Export'!KB495="Y",'Paste Data Here - Export'!GE495="Y"),"Yes","No"))</f>
        <v/>
      </c>
      <c r="H495" s="93" t="str">
        <f t="shared" si="80"/>
        <v/>
      </c>
      <c r="I495" s="93" t="str">
        <f t="shared" si="81"/>
        <v/>
      </c>
      <c r="J495" s="93" t="str">
        <f t="shared" si="82"/>
        <v/>
      </c>
      <c r="K495" s="125" t="str">
        <f>IF(OR(C495="",'Paste Data Here - Export'!BD495=""),"",1440*('Paste Data Here - Export'!BD495-C495))</f>
        <v/>
      </c>
      <c r="L495" s="93" t="str">
        <f t="shared" si="83"/>
        <v/>
      </c>
      <c r="M495" s="93" t="str">
        <f>IF(AND(L495="Yes",'Paste Data Here - Export'!BC495="SU",'Paste Data Here - Export'!EJ495&lt;&gt;"Y"),"Achieved",IF('Paste Data Here - Export'!EJ495="Y","Not applicable",(IF(AND('Patient level info'!L495="No",'Paste Data Here - Export'!BC495="SU"),"Not achieved",IF('Paste Data Here - Export'!BC495="ICH","Not applicable",IF(OR('Paste Data Here - Export'!BC495="O",'Paste Data Here - Export'!BC495="MAC"),"Not achieved",""))))))</f>
        <v/>
      </c>
      <c r="N495" s="142" t="str">
        <f>IF(B495="","",IF(OR('Paste Data Here - Export'!GN495="PERS",'Paste Data Here - Export'!GN495="TELEM"),'Paste Data Here - Export'!GK495,IF('Paste Data Here - Export'!GO495="","Not seen in person",'Paste Data Here - Export'!GO495)))</f>
        <v/>
      </c>
      <c r="O495" s="125" t="str">
        <f t="shared" si="84"/>
        <v/>
      </c>
      <c r="P495" s="126" t="str">
        <f t="shared" si="85"/>
        <v/>
      </c>
      <c r="Q495" s="95" t="str">
        <f>IF('Paste Data Here - Export'!CR495=TRUE, "Not imaged",IF('Paste Data Here - Export'!AR495="Y","Inpatient stroke",IF('Paste Data Here - Export'!BA495="","",IF('Paste Data Here - Export'!CR495="TRUE","",1440*('Paste Data Here - Export'!CP495-'Paste Data Here - Export'!BA495)))))</f>
        <v/>
      </c>
      <c r="R495" s="95" t="str">
        <f>IF('Paste Data Here - Export'!CR495=TRUE,"Not imaged",IF(OR(C495="",'Paste Data Here - Export'!CP495=""),"",1440*('Paste Data Here - Export'!CP495-C495)))</f>
        <v/>
      </c>
      <c r="S495" s="93" t="str">
        <f>IF(R495&lt;60.5,"Yes",IF('Paste Data Here - Export'!C495="","","No"))</f>
        <v/>
      </c>
      <c r="T495" s="93" t="str">
        <f t="shared" si="77"/>
        <v/>
      </c>
      <c r="U495" s="94" t="str">
        <f>IF(OR(C495="",'Paste Data Here - Export'!DF495=""),"",1440*('Paste Data Here - Export'!DF495-C495))</f>
        <v/>
      </c>
      <c r="V495" s="96" t="str">
        <f t="shared" si="86"/>
        <v/>
      </c>
      <c r="W495" s="97" t="str">
        <f>IF(B495="","",IF('Paste Data Here - Export'!KI495=TRUE,"Yes",IF('Paste Data Here - Export'!L495="","No","Yes")))</f>
        <v/>
      </c>
      <c r="X495" s="98" t="str">
        <f>IF(E495="Yes","6 Month Transfer",IF(AND(W495="Yes",'Paste Data Here - Export'!KM495="D"),"No",IF('Patient level info'!W495="Yes","Yes","")))</f>
        <v/>
      </c>
      <c r="Y495" s="91" t="str">
        <f t="shared" si="78"/>
        <v/>
      </c>
      <c r="Z495" s="99" t="str">
        <f>IF('Paste Data Here - Export'!KQ495="","",IF('Paste Data Here - Export'!KO495="","",'Paste Data Here - Export'!KN495-'Paste Data Here - Export'!KQ495))</f>
        <v/>
      </c>
      <c r="AA495" s="91" t="str">
        <f>IF(AND(W495="Yes",'Paste Data Here - Export'!KM495="D",'Paste Data Here - Export'!KO495="Y"),'Paste Data Here - Export'!KN495+'Patient level info'!AA$3,IF(AND(W495="Yes",'Paste Data Here - Export'!KM495="D",Z495&lt;0),'Paste Data Here - Export'!KQ495,IF(AND(W495="Yes",'Paste Data Here - Export'!KM495="D"),'Paste Data Here - Export'!KN495,IF(X495="Yes",'Paste Data Here - Export'!KS495,""))))</f>
        <v/>
      </c>
      <c r="AB495" s="100" t="str">
        <f>IF(W495="No","",IF('Paste Data Here - Export'!HS495="","",IF('Paste Data Here - Export'!KO495="Y",'Patient level info'!AA495-'Paste Data Here - Export'!HS495,'Paste Data Here - Export'!KQ495-'Paste Data Here - Export'!HS495)))</f>
        <v/>
      </c>
      <c r="AC495" s="100" t="str">
        <f>IF(E495="Yes","",IF(BPT!C495="Record transferred to this team",AA495-C495-(1/6),""))</f>
        <v/>
      </c>
      <c r="AD495" s="100" t="str">
        <f t="shared" si="79"/>
        <v/>
      </c>
      <c r="AE495" s="100" t="str">
        <f t="shared" si="87"/>
        <v/>
      </c>
      <c r="AF495" s="101" t="str">
        <f>IF(AE495="","",IF(Y495="Died same day","Died same day as arrival",IF(AB495="","Did not stay on SU",IF('Paste Data Here - Export'!HR495="ICH","ICU/CCU/HDU",IF(AB495&gt;AE495,100,100*AB495/AE495)))))</f>
        <v/>
      </c>
      <c r="AG495" s="82" t="str">
        <f>IF(E495="Yes","6 Month Transfer",IF(W495="No","Not locked to discharge/transfer",IF(AF495="Did not stay on SU","Not achieved as did not stay on SU",IF('Patient level info'!A495="","",IF(AND(A495=B495,M495="Achieved",P495="Achieved",AF495&gt;=90,AF495&lt;&gt;"Died same day as arrival"),"Achieved",IF(AND(A495&lt;&gt;B495,AF495&gt;=90,M495="Achieved",P495="Achieved"),"Not directly admitted by this team, but achieved criteria at previous team, and achieved 90% of stay on SU whilst at this team",IF(AF495="ICU/CCU/HDU","Admitted to ICU/CCU/HDU",IF(AF495="Died same day as arrival",AF495,IF(AND(AF495&lt;90,M495="Not achieved",P495="Not achieved"),"Not achieved as not direct to SU within 4h, not seen by a consultant within 14h, and less than 90% of stay on SU",IF(AND(AF495&lt;90,M495="Not achieved",P495="Achieved"),"Not achieved as not direct to SU within 4h and less than 90% of stay on SU",IF(AND(AF495&lt;90,M495="Achieved",P495="Not achieved"),"Not achieved as not seen by a consultant within 14h and less than 90% of stay on SU",IF(AND(AF495&gt;=90,M495="Not achieved",P495="Not achieved"),"Not achieved as not direct to SU within 4h and not seen by a consultant within 14h",IF(AND(AF495&gt;=90,M495="Achieved",P495="Not achieved"),"Not achieved as not seen by a consultant within 14h",IF(AF495&lt;90,"Not achieved as less than 90% of stay on SU","Not achieved as not direct to SU within 4h"))))))))))))))</f>
        <v/>
      </c>
    </row>
    <row r="496" spans="1:33" ht="15" customHeight="1" x14ac:dyDescent="0.25">
      <c r="A496" s="89" t="str">
        <f>IF('Paste Data Here - Export'!A496="","",'Paste Data Here - Export'!A496)</f>
        <v/>
      </c>
      <c r="B496" s="90" t="str">
        <f>IF('Paste Data Here - Export'!B496="","",'Paste Data Here - Export'!B496)</f>
        <v/>
      </c>
      <c r="C496" s="91" t="str">
        <f>IF('Paste Data Here - Export'!AR496="Y",'Paste Data Here - Export'!AS496,IF('Paste Data Here - Export'!C496="","",'Paste Data Here - Export'!BA496))</f>
        <v/>
      </c>
      <c r="D496" s="103" t="str">
        <f>IF(B496="","",IF('Paste Data Here - Export'!A496 ='Paste Data Here - Export'!B496, "Yes", "No"))</f>
        <v/>
      </c>
      <c r="E496" s="103" t="str">
        <f>IF(A496="","",IF(AND('Paste Data Here - Export'!P496="",'Paste Data Here - Export'!Q496&lt;&gt;""),"Yes","No"))</f>
        <v/>
      </c>
      <c r="F496" s="104" t="str">
        <f>IF('Paste Data Here - Export'!A496='Paste Data Here - Export'!B496,C496,IF(W496="No","",IF(E496="Yes","6 Month Transfer",'Paste Data Here - Export'!HP496)))</f>
        <v/>
      </c>
      <c r="G496" s="92" t="str">
        <f>IF(B496="","",IF(OR('Paste Data Here - Export'!KB496="Y",'Paste Data Here - Export'!GE496="Y"),"Yes","No"))</f>
        <v/>
      </c>
      <c r="H496" s="93" t="str">
        <f t="shared" si="80"/>
        <v/>
      </c>
      <c r="I496" s="93" t="str">
        <f t="shared" si="81"/>
        <v/>
      </c>
      <c r="J496" s="93" t="str">
        <f t="shared" si="82"/>
        <v/>
      </c>
      <c r="K496" s="125" t="str">
        <f>IF(OR(C496="",'Paste Data Here - Export'!BD496=""),"",1440*('Paste Data Here - Export'!BD496-C496))</f>
        <v/>
      </c>
      <c r="L496" s="93" t="str">
        <f t="shared" si="83"/>
        <v/>
      </c>
      <c r="M496" s="93" t="str">
        <f>IF(AND(L496="Yes",'Paste Data Here - Export'!BC496="SU",'Paste Data Here - Export'!EJ496&lt;&gt;"Y"),"Achieved",IF('Paste Data Here - Export'!EJ496="Y","Not applicable",(IF(AND('Patient level info'!L496="No",'Paste Data Here - Export'!BC496="SU"),"Not achieved",IF('Paste Data Here - Export'!BC496="ICH","Not applicable",IF(OR('Paste Data Here - Export'!BC496="O",'Paste Data Here - Export'!BC496="MAC"),"Not achieved",""))))))</f>
        <v/>
      </c>
      <c r="N496" s="142" t="str">
        <f>IF(B496="","",IF(OR('Paste Data Here - Export'!GN496="PERS",'Paste Data Here - Export'!GN496="TELEM"),'Paste Data Here - Export'!GK496,IF('Paste Data Here - Export'!GO496="","Not seen in person",'Paste Data Here - Export'!GO496)))</f>
        <v/>
      </c>
      <c r="O496" s="125" t="str">
        <f t="shared" si="84"/>
        <v/>
      </c>
      <c r="P496" s="126" t="str">
        <f t="shared" si="85"/>
        <v/>
      </c>
      <c r="Q496" s="95" t="str">
        <f>IF('Paste Data Here - Export'!CR496=TRUE, "Not imaged",IF('Paste Data Here - Export'!AR496="Y","Inpatient stroke",IF('Paste Data Here - Export'!BA496="","",IF('Paste Data Here - Export'!CR496="TRUE","",1440*('Paste Data Here - Export'!CP496-'Paste Data Here - Export'!BA496)))))</f>
        <v/>
      </c>
      <c r="R496" s="95" t="str">
        <f>IF('Paste Data Here - Export'!CR496=TRUE,"Not imaged",IF(OR(C496="",'Paste Data Here - Export'!CP496=""),"",1440*('Paste Data Here - Export'!CP496-C496)))</f>
        <v/>
      </c>
      <c r="S496" s="93" t="str">
        <f>IF(R496&lt;60.5,"Yes",IF('Paste Data Here - Export'!C496="","","No"))</f>
        <v/>
      </c>
      <c r="T496" s="93" t="str">
        <f t="shared" si="77"/>
        <v/>
      </c>
      <c r="U496" s="94" t="str">
        <f>IF(OR(C496="",'Paste Data Here - Export'!DF496=""),"",1440*('Paste Data Here - Export'!DF496-C496))</f>
        <v/>
      </c>
      <c r="V496" s="96" t="str">
        <f t="shared" si="86"/>
        <v/>
      </c>
      <c r="W496" s="97" t="str">
        <f>IF(B496="","",IF('Paste Data Here - Export'!KI496=TRUE,"Yes",IF('Paste Data Here - Export'!L496="","No","Yes")))</f>
        <v/>
      </c>
      <c r="X496" s="98" t="str">
        <f>IF(E496="Yes","6 Month Transfer",IF(AND(W496="Yes",'Paste Data Here - Export'!KM496="D"),"No",IF('Patient level info'!W496="Yes","Yes","")))</f>
        <v/>
      </c>
      <c r="Y496" s="91" t="str">
        <f t="shared" si="78"/>
        <v/>
      </c>
      <c r="Z496" s="99" t="str">
        <f>IF('Paste Data Here - Export'!KQ496="","",IF('Paste Data Here - Export'!KO496="","",'Paste Data Here - Export'!KN496-'Paste Data Here - Export'!KQ496))</f>
        <v/>
      </c>
      <c r="AA496" s="91" t="str">
        <f>IF(AND(W496="Yes",'Paste Data Here - Export'!KM496="D",'Paste Data Here - Export'!KO496="Y"),'Paste Data Here - Export'!KN496+'Patient level info'!AA$3,IF(AND(W496="Yes",'Paste Data Here - Export'!KM496="D",Z496&lt;0),'Paste Data Here - Export'!KQ496,IF(AND(W496="Yes",'Paste Data Here - Export'!KM496="D"),'Paste Data Here - Export'!KN496,IF(X496="Yes",'Paste Data Here - Export'!KS496,""))))</f>
        <v/>
      </c>
      <c r="AB496" s="100" t="str">
        <f>IF(W496="No","",IF('Paste Data Here - Export'!HS496="","",IF('Paste Data Here - Export'!KO496="Y",'Patient level info'!AA496-'Paste Data Here - Export'!HS496,'Paste Data Here - Export'!KQ496-'Paste Data Here - Export'!HS496)))</f>
        <v/>
      </c>
      <c r="AC496" s="100" t="str">
        <f>IF(E496="Yes","",IF(BPT!C496="Record transferred to this team",AA496-C496-(1/6),""))</f>
        <v/>
      </c>
      <c r="AD496" s="100" t="str">
        <f t="shared" si="79"/>
        <v/>
      </c>
      <c r="AE496" s="100" t="str">
        <f t="shared" si="87"/>
        <v/>
      </c>
      <c r="AF496" s="101" t="str">
        <f>IF(AE496="","",IF(Y496="Died same day","Died same day as arrival",IF(AB496="","Did not stay on SU",IF('Paste Data Here - Export'!HR496="ICH","ICU/CCU/HDU",IF(AB496&gt;AE496,100,100*AB496/AE496)))))</f>
        <v/>
      </c>
      <c r="AG496" s="82" t="str">
        <f>IF(E496="Yes","6 Month Transfer",IF(W496="No","Not locked to discharge/transfer",IF(AF496="Did not stay on SU","Not achieved as did not stay on SU",IF('Patient level info'!A496="","",IF(AND(A496=B496,M496="Achieved",P496="Achieved",AF496&gt;=90,AF496&lt;&gt;"Died same day as arrival"),"Achieved",IF(AND(A496&lt;&gt;B496,AF496&gt;=90,M496="Achieved",P496="Achieved"),"Not directly admitted by this team, but achieved criteria at previous team, and achieved 90% of stay on SU whilst at this team",IF(AF496="ICU/CCU/HDU","Admitted to ICU/CCU/HDU",IF(AF496="Died same day as arrival",AF496,IF(AND(AF496&lt;90,M496="Not achieved",P496="Not achieved"),"Not achieved as not direct to SU within 4h, not seen by a consultant within 14h, and less than 90% of stay on SU",IF(AND(AF496&lt;90,M496="Not achieved",P496="Achieved"),"Not achieved as not direct to SU within 4h and less than 90% of stay on SU",IF(AND(AF496&lt;90,M496="Achieved",P496="Not achieved"),"Not achieved as not seen by a consultant within 14h and less than 90% of stay on SU",IF(AND(AF496&gt;=90,M496="Not achieved",P496="Not achieved"),"Not achieved as not direct to SU within 4h and not seen by a consultant within 14h",IF(AND(AF496&gt;=90,M496="Achieved",P496="Not achieved"),"Not achieved as not seen by a consultant within 14h",IF(AF496&lt;90,"Not achieved as less than 90% of stay on SU","Not achieved as not direct to SU within 4h"))))))))))))))</f>
        <v/>
      </c>
    </row>
    <row r="497" spans="1:33" ht="15" customHeight="1" x14ac:dyDescent="0.25">
      <c r="A497" s="89" t="str">
        <f>IF('Paste Data Here - Export'!A497="","",'Paste Data Here - Export'!A497)</f>
        <v/>
      </c>
      <c r="B497" s="90" t="str">
        <f>IF('Paste Data Here - Export'!B497="","",'Paste Data Here - Export'!B497)</f>
        <v/>
      </c>
      <c r="C497" s="91" t="str">
        <f>IF('Paste Data Here - Export'!AR497="Y",'Paste Data Here - Export'!AS497,IF('Paste Data Here - Export'!C497="","",'Paste Data Here - Export'!BA497))</f>
        <v/>
      </c>
      <c r="D497" s="103" t="str">
        <f>IF(B497="","",IF('Paste Data Here - Export'!A497 ='Paste Data Here - Export'!B497, "Yes", "No"))</f>
        <v/>
      </c>
      <c r="E497" s="103" t="str">
        <f>IF(A497="","",IF(AND('Paste Data Here - Export'!P497="",'Paste Data Here - Export'!Q497&lt;&gt;""),"Yes","No"))</f>
        <v/>
      </c>
      <c r="F497" s="104" t="str">
        <f>IF('Paste Data Here - Export'!A497='Paste Data Here - Export'!B497,C497,IF(W497="No","",IF(E497="Yes","6 Month Transfer",'Paste Data Here - Export'!HP497)))</f>
        <v/>
      </c>
      <c r="G497" s="92" t="str">
        <f>IF(B497="","",IF(OR('Paste Data Here - Export'!KB497="Y",'Paste Data Here - Export'!GE497="Y"),"Yes","No"))</f>
        <v/>
      </c>
      <c r="H497" s="93" t="str">
        <f t="shared" si="80"/>
        <v/>
      </c>
      <c r="I497" s="93" t="str">
        <f t="shared" si="81"/>
        <v/>
      </c>
      <c r="J497" s="93" t="str">
        <f t="shared" si="82"/>
        <v/>
      </c>
      <c r="K497" s="125" t="str">
        <f>IF(OR(C497="",'Paste Data Here - Export'!BD497=""),"",1440*('Paste Data Here - Export'!BD497-C497))</f>
        <v/>
      </c>
      <c r="L497" s="93" t="str">
        <f t="shared" si="83"/>
        <v/>
      </c>
      <c r="M497" s="93" t="str">
        <f>IF(AND(L497="Yes",'Paste Data Here - Export'!BC497="SU",'Paste Data Here - Export'!EJ497&lt;&gt;"Y"),"Achieved",IF('Paste Data Here - Export'!EJ497="Y","Not applicable",(IF(AND('Patient level info'!L497="No",'Paste Data Here - Export'!BC497="SU"),"Not achieved",IF('Paste Data Here - Export'!BC497="ICH","Not applicable",IF(OR('Paste Data Here - Export'!BC497="O",'Paste Data Here - Export'!BC497="MAC"),"Not achieved",""))))))</f>
        <v/>
      </c>
      <c r="N497" s="142" t="str">
        <f>IF(B497="","",IF(OR('Paste Data Here - Export'!GN497="PERS",'Paste Data Here - Export'!GN497="TELEM"),'Paste Data Here - Export'!GK497,IF('Paste Data Here - Export'!GO497="","Not seen in person",'Paste Data Here - Export'!GO497)))</f>
        <v/>
      </c>
      <c r="O497" s="125" t="str">
        <f t="shared" si="84"/>
        <v/>
      </c>
      <c r="P497" s="126" t="str">
        <f t="shared" si="85"/>
        <v/>
      </c>
      <c r="Q497" s="95" t="str">
        <f>IF('Paste Data Here - Export'!CR497=TRUE, "Not imaged",IF('Paste Data Here - Export'!AR497="Y","Inpatient stroke",IF('Paste Data Here - Export'!BA497="","",IF('Paste Data Here - Export'!CR497="TRUE","",1440*('Paste Data Here - Export'!CP497-'Paste Data Here - Export'!BA497)))))</f>
        <v/>
      </c>
      <c r="R497" s="95" t="str">
        <f>IF('Paste Data Here - Export'!CR497=TRUE,"Not imaged",IF(OR(C497="",'Paste Data Here - Export'!CP497=""),"",1440*('Paste Data Here - Export'!CP497-C497)))</f>
        <v/>
      </c>
      <c r="S497" s="93" t="str">
        <f>IF(R497&lt;60.5,"Yes",IF('Paste Data Here - Export'!C497="","","No"))</f>
        <v/>
      </c>
      <c r="T497" s="93" t="str">
        <f t="shared" si="77"/>
        <v/>
      </c>
      <c r="U497" s="94" t="str">
        <f>IF(OR(C497="",'Paste Data Here - Export'!DF497=""),"",1440*('Paste Data Here - Export'!DF497-C497))</f>
        <v/>
      </c>
      <c r="V497" s="96" t="str">
        <f t="shared" si="86"/>
        <v/>
      </c>
      <c r="W497" s="97" t="str">
        <f>IF(B497="","",IF('Paste Data Here - Export'!KI497=TRUE,"Yes",IF('Paste Data Here - Export'!L497="","No","Yes")))</f>
        <v/>
      </c>
      <c r="X497" s="98" t="str">
        <f>IF(E497="Yes","6 Month Transfer",IF(AND(W497="Yes",'Paste Data Here - Export'!KM497="D"),"No",IF('Patient level info'!W497="Yes","Yes","")))</f>
        <v/>
      </c>
      <c r="Y497" s="91" t="str">
        <f t="shared" si="78"/>
        <v/>
      </c>
      <c r="Z497" s="99" t="str">
        <f>IF('Paste Data Here - Export'!KQ497="","",IF('Paste Data Here - Export'!KO497="","",'Paste Data Here - Export'!KN497-'Paste Data Here - Export'!KQ497))</f>
        <v/>
      </c>
      <c r="AA497" s="91" t="str">
        <f>IF(AND(W497="Yes",'Paste Data Here - Export'!KM497="D",'Paste Data Here - Export'!KO497="Y"),'Paste Data Here - Export'!KN497+'Patient level info'!AA$3,IF(AND(W497="Yes",'Paste Data Here - Export'!KM497="D",Z497&lt;0),'Paste Data Here - Export'!KQ497,IF(AND(W497="Yes",'Paste Data Here - Export'!KM497="D"),'Paste Data Here - Export'!KN497,IF(X497="Yes",'Paste Data Here - Export'!KS497,""))))</f>
        <v/>
      </c>
      <c r="AB497" s="100" t="str">
        <f>IF(W497="No","",IF('Paste Data Here - Export'!HS497="","",IF('Paste Data Here - Export'!KO497="Y",'Patient level info'!AA497-'Paste Data Here - Export'!HS497,'Paste Data Here - Export'!KQ497-'Paste Data Here - Export'!HS497)))</f>
        <v/>
      </c>
      <c r="AC497" s="100" t="str">
        <f>IF(E497="Yes","",IF(BPT!C497="Record transferred to this team",AA497-C497-(1/6),""))</f>
        <v/>
      </c>
      <c r="AD497" s="100" t="str">
        <f t="shared" si="79"/>
        <v/>
      </c>
      <c r="AE497" s="100" t="str">
        <f t="shared" si="87"/>
        <v/>
      </c>
      <c r="AF497" s="101" t="str">
        <f>IF(AE497="","",IF(Y497="Died same day","Died same day as arrival",IF(AB497="","Did not stay on SU",IF('Paste Data Here - Export'!HR497="ICH","ICU/CCU/HDU",IF(AB497&gt;AE497,100,100*AB497/AE497)))))</f>
        <v/>
      </c>
      <c r="AG497" s="82" t="str">
        <f>IF(E497="Yes","6 Month Transfer",IF(W497="No","Not locked to discharge/transfer",IF(AF497="Did not stay on SU","Not achieved as did not stay on SU",IF('Patient level info'!A497="","",IF(AND(A497=B497,M497="Achieved",P497="Achieved",AF497&gt;=90,AF497&lt;&gt;"Died same day as arrival"),"Achieved",IF(AND(A497&lt;&gt;B497,AF497&gt;=90,M497="Achieved",P497="Achieved"),"Not directly admitted by this team, but achieved criteria at previous team, and achieved 90% of stay on SU whilst at this team",IF(AF497="ICU/CCU/HDU","Admitted to ICU/CCU/HDU",IF(AF497="Died same day as arrival",AF497,IF(AND(AF497&lt;90,M497="Not achieved",P497="Not achieved"),"Not achieved as not direct to SU within 4h, not seen by a consultant within 14h, and less than 90% of stay on SU",IF(AND(AF497&lt;90,M497="Not achieved",P497="Achieved"),"Not achieved as not direct to SU within 4h and less than 90% of stay on SU",IF(AND(AF497&lt;90,M497="Achieved",P497="Not achieved"),"Not achieved as not seen by a consultant within 14h and less than 90% of stay on SU",IF(AND(AF497&gt;=90,M497="Not achieved",P497="Not achieved"),"Not achieved as not direct to SU within 4h and not seen by a consultant within 14h",IF(AND(AF497&gt;=90,M497="Achieved",P497="Not achieved"),"Not achieved as not seen by a consultant within 14h",IF(AF497&lt;90,"Not achieved as less than 90% of stay on SU","Not achieved as not direct to SU within 4h"))))))))))))))</f>
        <v/>
      </c>
    </row>
    <row r="498" spans="1:33" ht="15" customHeight="1" x14ac:dyDescent="0.25">
      <c r="A498" s="89" t="str">
        <f>IF('Paste Data Here - Export'!A498="","",'Paste Data Here - Export'!A498)</f>
        <v/>
      </c>
      <c r="B498" s="90" t="str">
        <f>IF('Paste Data Here - Export'!B498="","",'Paste Data Here - Export'!B498)</f>
        <v/>
      </c>
      <c r="C498" s="91" t="str">
        <f>IF('Paste Data Here - Export'!AR498="Y",'Paste Data Here - Export'!AS498,IF('Paste Data Here - Export'!C498="","",'Paste Data Here - Export'!BA498))</f>
        <v/>
      </c>
      <c r="D498" s="103" t="str">
        <f>IF(B498="","",IF('Paste Data Here - Export'!A498 ='Paste Data Here - Export'!B498, "Yes", "No"))</f>
        <v/>
      </c>
      <c r="E498" s="103" t="str">
        <f>IF(A498="","",IF(AND('Paste Data Here - Export'!P498="",'Paste Data Here - Export'!Q498&lt;&gt;""),"Yes","No"))</f>
        <v/>
      </c>
      <c r="F498" s="104" t="str">
        <f>IF('Paste Data Here - Export'!A498='Paste Data Here - Export'!B498,C498,IF(W498="No","",IF(E498="Yes","6 Month Transfer",'Paste Data Here - Export'!HP498)))</f>
        <v/>
      </c>
      <c r="G498" s="92" t="str">
        <f>IF(B498="","",IF(OR('Paste Data Here - Export'!KB498="Y",'Paste Data Here - Export'!GE498="Y"),"Yes","No"))</f>
        <v/>
      </c>
      <c r="H498" s="93" t="str">
        <f t="shared" si="80"/>
        <v/>
      </c>
      <c r="I498" s="93" t="str">
        <f t="shared" si="81"/>
        <v/>
      </c>
      <c r="J498" s="93" t="str">
        <f t="shared" si="82"/>
        <v/>
      </c>
      <c r="K498" s="125" t="str">
        <f>IF(OR(C498="",'Paste Data Here - Export'!BD498=""),"",1440*('Paste Data Here - Export'!BD498-C498))</f>
        <v/>
      </c>
      <c r="L498" s="93" t="str">
        <f t="shared" si="83"/>
        <v/>
      </c>
      <c r="M498" s="93" t="str">
        <f>IF(AND(L498="Yes",'Paste Data Here - Export'!BC498="SU",'Paste Data Here - Export'!EJ498&lt;&gt;"Y"),"Achieved",IF('Paste Data Here - Export'!EJ498="Y","Not applicable",(IF(AND('Patient level info'!L498="No",'Paste Data Here - Export'!BC498="SU"),"Not achieved",IF('Paste Data Here - Export'!BC498="ICH","Not applicable",IF(OR('Paste Data Here - Export'!BC498="O",'Paste Data Here - Export'!BC498="MAC"),"Not achieved",""))))))</f>
        <v/>
      </c>
      <c r="N498" s="142" t="str">
        <f>IF(B498="","",IF(OR('Paste Data Here - Export'!GN498="PERS",'Paste Data Here - Export'!GN498="TELEM"),'Paste Data Here - Export'!GK498,IF('Paste Data Here - Export'!GO498="","Not seen in person",'Paste Data Here - Export'!GO498)))</f>
        <v/>
      </c>
      <c r="O498" s="125" t="str">
        <f t="shared" si="84"/>
        <v/>
      </c>
      <c r="P498" s="126" t="str">
        <f t="shared" si="85"/>
        <v/>
      </c>
      <c r="Q498" s="95" t="str">
        <f>IF('Paste Data Here - Export'!CR498=TRUE, "Not imaged",IF('Paste Data Here - Export'!AR498="Y","Inpatient stroke",IF('Paste Data Here - Export'!BA498="","",IF('Paste Data Here - Export'!CR498="TRUE","",1440*('Paste Data Here - Export'!CP498-'Paste Data Here - Export'!BA498)))))</f>
        <v/>
      </c>
      <c r="R498" s="95" t="str">
        <f>IF('Paste Data Here - Export'!CR498=TRUE,"Not imaged",IF(OR(C498="",'Paste Data Here - Export'!CP498=""),"",1440*('Paste Data Here - Export'!CP498-C498)))</f>
        <v/>
      </c>
      <c r="S498" s="93" t="str">
        <f>IF(R498&lt;60.5,"Yes",IF('Paste Data Here - Export'!C498="","","No"))</f>
        <v/>
      </c>
      <c r="T498" s="93" t="str">
        <f t="shared" si="77"/>
        <v/>
      </c>
      <c r="U498" s="94" t="str">
        <f>IF(OR(C498="",'Paste Data Here - Export'!DF498=""),"",1440*('Paste Data Here - Export'!DF498-C498))</f>
        <v/>
      </c>
      <c r="V498" s="96" t="str">
        <f t="shared" si="86"/>
        <v/>
      </c>
      <c r="W498" s="97" t="str">
        <f>IF(B498="","",IF('Paste Data Here - Export'!KI498=TRUE,"Yes",IF('Paste Data Here - Export'!L498="","No","Yes")))</f>
        <v/>
      </c>
      <c r="X498" s="98" t="str">
        <f>IF(E498="Yes","6 Month Transfer",IF(AND(W498="Yes",'Paste Data Here - Export'!KM498="D"),"No",IF('Patient level info'!W498="Yes","Yes","")))</f>
        <v/>
      </c>
      <c r="Y498" s="91" t="str">
        <f t="shared" si="78"/>
        <v/>
      </c>
      <c r="Z498" s="99" t="str">
        <f>IF('Paste Data Here - Export'!KQ498="","",IF('Paste Data Here - Export'!KO498="","",'Paste Data Here - Export'!KN498-'Paste Data Here - Export'!KQ498))</f>
        <v/>
      </c>
      <c r="AA498" s="91" t="str">
        <f>IF(AND(W498="Yes",'Paste Data Here - Export'!KM498="D",'Paste Data Here - Export'!KO498="Y"),'Paste Data Here - Export'!KN498+'Patient level info'!AA$3,IF(AND(W498="Yes",'Paste Data Here - Export'!KM498="D",Z498&lt;0),'Paste Data Here - Export'!KQ498,IF(AND(W498="Yes",'Paste Data Here - Export'!KM498="D"),'Paste Data Here - Export'!KN498,IF(X498="Yes",'Paste Data Here - Export'!KS498,""))))</f>
        <v/>
      </c>
      <c r="AB498" s="100" t="str">
        <f>IF(W498="No","",IF('Paste Data Here - Export'!HS498="","",IF('Paste Data Here - Export'!KO498="Y",'Patient level info'!AA498-'Paste Data Here - Export'!HS498,'Paste Data Here - Export'!KQ498-'Paste Data Here - Export'!HS498)))</f>
        <v/>
      </c>
      <c r="AC498" s="100" t="str">
        <f>IF(E498="Yes","",IF(BPT!C498="Record transferred to this team",AA498-C498-(1/6),""))</f>
        <v/>
      </c>
      <c r="AD498" s="100" t="str">
        <f t="shared" si="79"/>
        <v/>
      </c>
      <c r="AE498" s="100" t="str">
        <f t="shared" si="87"/>
        <v/>
      </c>
      <c r="AF498" s="101" t="str">
        <f>IF(AE498="","",IF(Y498="Died same day","Died same day as arrival",IF(AB498="","Did not stay on SU",IF('Paste Data Here - Export'!HR498="ICH","ICU/CCU/HDU",IF(AB498&gt;AE498,100,100*AB498/AE498)))))</f>
        <v/>
      </c>
      <c r="AG498" s="82" t="str">
        <f>IF(E498="Yes","6 Month Transfer",IF(W498="No","Not locked to discharge/transfer",IF(AF498="Did not stay on SU","Not achieved as did not stay on SU",IF('Patient level info'!A498="","",IF(AND(A498=B498,M498="Achieved",P498="Achieved",AF498&gt;=90,AF498&lt;&gt;"Died same day as arrival"),"Achieved",IF(AND(A498&lt;&gt;B498,AF498&gt;=90,M498="Achieved",P498="Achieved"),"Not directly admitted by this team, but achieved criteria at previous team, and achieved 90% of stay on SU whilst at this team",IF(AF498="ICU/CCU/HDU","Admitted to ICU/CCU/HDU",IF(AF498="Died same day as arrival",AF498,IF(AND(AF498&lt;90,M498="Not achieved",P498="Not achieved"),"Not achieved as not direct to SU within 4h, not seen by a consultant within 14h, and less than 90% of stay on SU",IF(AND(AF498&lt;90,M498="Not achieved",P498="Achieved"),"Not achieved as not direct to SU within 4h and less than 90% of stay on SU",IF(AND(AF498&lt;90,M498="Achieved",P498="Not achieved"),"Not achieved as not seen by a consultant within 14h and less than 90% of stay on SU",IF(AND(AF498&gt;=90,M498="Not achieved",P498="Not achieved"),"Not achieved as not direct to SU within 4h and not seen by a consultant within 14h",IF(AND(AF498&gt;=90,M498="Achieved",P498="Not achieved"),"Not achieved as not seen by a consultant within 14h",IF(AF498&lt;90,"Not achieved as less than 90% of stay on SU","Not achieved as not direct to SU within 4h"))))))))))))))</f>
        <v/>
      </c>
    </row>
    <row r="499" spans="1:33" ht="15" customHeight="1" x14ac:dyDescent="0.25">
      <c r="A499" s="89" t="str">
        <f>IF('Paste Data Here - Export'!A499="","",'Paste Data Here - Export'!A499)</f>
        <v/>
      </c>
      <c r="B499" s="90" t="str">
        <f>IF('Paste Data Here - Export'!B499="","",'Paste Data Here - Export'!B499)</f>
        <v/>
      </c>
      <c r="C499" s="91" t="str">
        <f>IF('Paste Data Here - Export'!AR499="Y",'Paste Data Here - Export'!AS499,IF('Paste Data Here - Export'!C499="","",'Paste Data Here - Export'!BA499))</f>
        <v/>
      </c>
      <c r="D499" s="103" t="str">
        <f>IF(B499="","",IF('Paste Data Here - Export'!A499 ='Paste Data Here - Export'!B499, "Yes", "No"))</f>
        <v/>
      </c>
      <c r="E499" s="103" t="str">
        <f>IF(A499="","",IF(AND('Paste Data Here - Export'!P499="",'Paste Data Here - Export'!Q499&lt;&gt;""),"Yes","No"))</f>
        <v/>
      </c>
      <c r="F499" s="104" t="str">
        <f>IF('Paste Data Here - Export'!A499='Paste Data Here - Export'!B499,C499,IF(W499="No","",IF(E499="Yes","6 Month Transfer",'Paste Data Here - Export'!HP499)))</f>
        <v/>
      </c>
      <c r="G499" s="92" t="str">
        <f>IF(B499="","",IF(OR('Paste Data Here - Export'!KB499="Y",'Paste Data Here - Export'!GE499="Y"),"Yes","No"))</f>
        <v/>
      </c>
      <c r="H499" s="93" t="str">
        <f t="shared" si="80"/>
        <v/>
      </c>
      <c r="I499" s="93" t="str">
        <f t="shared" si="81"/>
        <v/>
      </c>
      <c r="J499" s="93" t="str">
        <f t="shared" si="82"/>
        <v/>
      </c>
      <c r="K499" s="125" t="str">
        <f>IF(OR(C499="",'Paste Data Here - Export'!BD499=""),"",1440*('Paste Data Here - Export'!BD499-C499))</f>
        <v/>
      </c>
      <c r="L499" s="93" t="str">
        <f t="shared" si="83"/>
        <v/>
      </c>
      <c r="M499" s="93" t="str">
        <f>IF(AND(L499="Yes",'Paste Data Here - Export'!BC499="SU",'Paste Data Here - Export'!EJ499&lt;&gt;"Y"),"Achieved",IF('Paste Data Here - Export'!EJ499="Y","Not applicable",(IF(AND('Patient level info'!L499="No",'Paste Data Here - Export'!BC499="SU"),"Not achieved",IF('Paste Data Here - Export'!BC499="ICH","Not applicable",IF(OR('Paste Data Here - Export'!BC499="O",'Paste Data Here - Export'!BC499="MAC"),"Not achieved",""))))))</f>
        <v/>
      </c>
      <c r="N499" s="142" t="str">
        <f>IF(B499="","",IF(OR('Paste Data Here - Export'!GN499="PERS",'Paste Data Here - Export'!GN499="TELEM"),'Paste Data Here - Export'!GK499,IF('Paste Data Here - Export'!GO499="","Not seen in person",'Paste Data Here - Export'!GO499)))</f>
        <v/>
      </c>
      <c r="O499" s="125" t="str">
        <f t="shared" si="84"/>
        <v/>
      </c>
      <c r="P499" s="126" t="str">
        <f t="shared" si="85"/>
        <v/>
      </c>
      <c r="Q499" s="95" t="str">
        <f>IF('Paste Data Here - Export'!CR499=TRUE, "Not imaged",IF('Paste Data Here - Export'!AR499="Y","Inpatient stroke",IF('Paste Data Here - Export'!BA499="","",IF('Paste Data Here - Export'!CR499="TRUE","",1440*('Paste Data Here - Export'!CP499-'Paste Data Here - Export'!BA499)))))</f>
        <v/>
      </c>
      <c r="R499" s="95" t="str">
        <f>IF('Paste Data Here - Export'!CR499=TRUE,"Not imaged",IF(OR(C499="",'Paste Data Here - Export'!CP499=""),"",1440*('Paste Data Here - Export'!CP499-C499)))</f>
        <v/>
      </c>
      <c r="S499" s="93" t="str">
        <f>IF(R499&lt;60.5,"Yes",IF('Paste Data Here - Export'!C499="","","No"))</f>
        <v/>
      </c>
      <c r="T499" s="93" t="str">
        <f t="shared" si="77"/>
        <v/>
      </c>
      <c r="U499" s="94" t="str">
        <f>IF(OR(C499="",'Paste Data Here - Export'!DF499=""),"",1440*('Paste Data Here - Export'!DF499-C499))</f>
        <v/>
      </c>
      <c r="V499" s="96" t="str">
        <f t="shared" si="86"/>
        <v/>
      </c>
      <c r="W499" s="97" t="str">
        <f>IF(B499="","",IF('Paste Data Here - Export'!KI499=TRUE,"Yes",IF('Paste Data Here - Export'!L499="","No","Yes")))</f>
        <v/>
      </c>
      <c r="X499" s="98" t="str">
        <f>IF(E499="Yes","6 Month Transfer",IF(AND(W499="Yes",'Paste Data Here - Export'!KM499="D"),"No",IF('Patient level info'!W499="Yes","Yes","")))</f>
        <v/>
      </c>
      <c r="Y499" s="91" t="str">
        <f t="shared" si="78"/>
        <v/>
      </c>
      <c r="Z499" s="99" t="str">
        <f>IF('Paste Data Here - Export'!KQ499="","",IF('Paste Data Here - Export'!KO499="","",'Paste Data Here - Export'!KN499-'Paste Data Here - Export'!KQ499))</f>
        <v/>
      </c>
      <c r="AA499" s="91" t="str">
        <f>IF(AND(W499="Yes",'Paste Data Here - Export'!KM499="D",'Paste Data Here - Export'!KO499="Y"),'Paste Data Here - Export'!KN499+'Patient level info'!AA$3,IF(AND(W499="Yes",'Paste Data Here - Export'!KM499="D",Z499&lt;0),'Paste Data Here - Export'!KQ499,IF(AND(W499="Yes",'Paste Data Here - Export'!KM499="D"),'Paste Data Here - Export'!KN499,IF(X499="Yes",'Paste Data Here - Export'!KS499,""))))</f>
        <v/>
      </c>
      <c r="AB499" s="100" t="str">
        <f>IF(W499="No","",IF('Paste Data Here - Export'!HS499="","",IF('Paste Data Here - Export'!KO499="Y",'Patient level info'!AA499-'Paste Data Here - Export'!HS499,'Paste Data Here - Export'!KQ499-'Paste Data Here - Export'!HS499)))</f>
        <v/>
      </c>
      <c r="AC499" s="100" t="str">
        <f>IF(E499="Yes","",IF(BPT!C499="Record transferred to this team",AA499-C499-(1/6),""))</f>
        <v/>
      </c>
      <c r="AD499" s="100" t="str">
        <f t="shared" si="79"/>
        <v/>
      </c>
      <c r="AE499" s="100" t="str">
        <f t="shared" si="87"/>
        <v/>
      </c>
      <c r="AF499" s="101" t="str">
        <f>IF(AE499="","",IF(Y499="Died same day","Died same day as arrival",IF(AB499="","Did not stay on SU",IF('Paste Data Here - Export'!HR499="ICH","ICU/CCU/HDU",IF(AB499&gt;AE499,100,100*AB499/AE499)))))</f>
        <v/>
      </c>
      <c r="AG499" s="82" t="str">
        <f>IF(E499="Yes","6 Month Transfer",IF(W499="No","Not locked to discharge/transfer",IF(AF499="Did not stay on SU","Not achieved as did not stay on SU",IF('Patient level info'!A499="","",IF(AND(A499=B499,M499="Achieved",P499="Achieved",AF499&gt;=90,AF499&lt;&gt;"Died same day as arrival"),"Achieved",IF(AND(A499&lt;&gt;B499,AF499&gt;=90,M499="Achieved",P499="Achieved"),"Not directly admitted by this team, but achieved criteria at previous team, and achieved 90% of stay on SU whilst at this team",IF(AF499="ICU/CCU/HDU","Admitted to ICU/CCU/HDU",IF(AF499="Died same day as arrival",AF499,IF(AND(AF499&lt;90,M499="Not achieved",P499="Not achieved"),"Not achieved as not direct to SU within 4h, not seen by a consultant within 14h, and less than 90% of stay on SU",IF(AND(AF499&lt;90,M499="Not achieved",P499="Achieved"),"Not achieved as not direct to SU within 4h and less than 90% of stay on SU",IF(AND(AF499&lt;90,M499="Achieved",P499="Not achieved"),"Not achieved as not seen by a consultant within 14h and less than 90% of stay on SU",IF(AND(AF499&gt;=90,M499="Not achieved",P499="Not achieved"),"Not achieved as not direct to SU within 4h and not seen by a consultant within 14h",IF(AND(AF499&gt;=90,M499="Achieved",P499="Not achieved"),"Not achieved as not seen by a consultant within 14h",IF(AF499&lt;90,"Not achieved as less than 90% of stay on SU","Not achieved as not direct to SU within 4h"))))))))))))))</f>
        <v/>
      </c>
    </row>
    <row r="500" spans="1:33" ht="15" customHeight="1" x14ac:dyDescent="0.25">
      <c r="A500" s="89" t="str">
        <f>IF('Paste Data Here - Export'!A500="","",'Paste Data Here - Export'!A500)</f>
        <v/>
      </c>
      <c r="B500" s="90" t="str">
        <f>IF('Paste Data Here - Export'!B500="","",'Paste Data Here - Export'!B500)</f>
        <v/>
      </c>
      <c r="C500" s="91" t="str">
        <f>IF('Paste Data Here - Export'!AR500="Y",'Paste Data Here - Export'!AS500,IF('Paste Data Here - Export'!C500="","",'Paste Data Here - Export'!BA500))</f>
        <v/>
      </c>
      <c r="D500" s="103" t="str">
        <f>IF(B500="","",IF('Paste Data Here - Export'!A500 ='Paste Data Here - Export'!B500, "Yes", "No"))</f>
        <v/>
      </c>
      <c r="E500" s="103" t="str">
        <f>IF(A500="","",IF(AND('Paste Data Here - Export'!P500="",'Paste Data Here - Export'!Q500&lt;&gt;""),"Yes","No"))</f>
        <v/>
      </c>
      <c r="F500" s="104" t="str">
        <f>IF('Paste Data Here - Export'!A500='Paste Data Here - Export'!B500,C500,IF(W500="No","",IF(E500="Yes","6 Month Transfer",'Paste Data Here - Export'!HP500)))</f>
        <v/>
      </c>
      <c r="G500" s="92" t="str">
        <f>IF(B500="","",IF(OR('Paste Data Here - Export'!KB500="Y",'Paste Data Here - Export'!GE500="Y"),"Yes","No"))</f>
        <v/>
      </c>
      <c r="H500" s="93" t="str">
        <f t="shared" si="80"/>
        <v/>
      </c>
      <c r="I500" s="93" t="str">
        <f t="shared" si="81"/>
        <v/>
      </c>
      <c r="J500" s="93" t="str">
        <f t="shared" si="82"/>
        <v/>
      </c>
      <c r="K500" s="125" t="str">
        <f>IF(OR(C500="",'Paste Data Here - Export'!BD500=""),"",1440*('Paste Data Here - Export'!BD500-C500))</f>
        <v/>
      </c>
      <c r="L500" s="93" t="str">
        <f t="shared" si="83"/>
        <v/>
      </c>
      <c r="M500" s="93" t="str">
        <f>IF(AND(L500="Yes",'Paste Data Here - Export'!BC500="SU",'Paste Data Here - Export'!EJ500&lt;&gt;"Y"),"Achieved",IF('Paste Data Here - Export'!EJ500="Y","Not applicable",(IF(AND('Patient level info'!L500="No",'Paste Data Here - Export'!BC500="SU"),"Not achieved",IF('Paste Data Here - Export'!BC500="ICH","Not applicable",IF(OR('Paste Data Here - Export'!BC500="O",'Paste Data Here - Export'!BC500="MAC"),"Not achieved",""))))))</f>
        <v/>
      </c>
      <c r="N500" s="142" t="str">
        <f>IF(B500="","",IF(OR('Paste Data Here - Export'!GN500="PERS",'Paste Data Here - Export'!GN500="TELEM"),'Paste Data Here - Export'!GK500,IF('Paste Data Here - Export'!GO500="","Not seen in person",'Paste Data Here - Export'!GO500)))</f>
        <v/>
      </c>
      <c r="O500" s="125" t="str">
        <f t="shared" si="84"/>
        <v/>
      </c>
      <c r="P500" s="126" t="str">
        <f t="shared" si="85"/>
        <v/>
      </c>
      <c r="Q500" s="95" t="str">
        <f>IF('Paste Data Here - Export'!CR500=TRUE, "Not imaged",IF('Paste Data Here - Export'!AR500="Y","Inpatient stroke",IF('Paste Data Here - Export'!BA500="","",IF('Paste Data Here - Export'!CR500="TRUE","",1440*('Paste Data Here - Export'!CP500-'Paste Data Here - Export'!BA500)))))</f>
        <v/>
      </c>
      <c r="R500" s="95" t="str">
        <f>IF('Paste Data Here - Export'!CR500=TRUE,"Not imaged",IF(OR(C500="",'Paste Data Here - Export'!CP500=""),"",1440*('Paste Data Here - Export'!CP500-C500)))</f>
        <v/>
      </c>
      <c r="S500" s="93" t="str">
        <f>IF(R500&lt;60.5,"Yes",IF('Paste Data Here - Export'!C500="","","No"))</f>
        <v/>
      </c>
      <c r="T500" s="93" t="str">
        <f t="shared" si="77"/>
        <v/>
      </c>
      <c r="U500" s="94" t="str">
        <f>IF(OR(C500="",'Paste Data Here - Export'!DF500=""),"",1440*('Paste Data Here - Export'!DF500-C500))</f>
        <v/>
      </c>
      <c r="V500" s="96" t="str">
        <f t="shared" si="86"/>
        <v/>
      </c>
      <c r="W500" s="97" t="str">
        <f>IF(B500="","",IF('Paste Data Here - Export'!KI500=TRUE,"Yes",IF('Paste Data Here - Export'!L500="","No","Yes")))</f>
        <v/>
      </c>
      <c r="X500" s="98" t="str">
        <f>IF(E500="Yes","6 Month Transfer",IF(AND(W500="Yes",'Paste Data Here - Export'!KM500="D"),"No",IF('Patient level info'!W500="Yes","Yes","")))</f>
        <v/>
      </c>
      <c r="Y500" s="91" t="str">
        <f t="shared" si="78"/>
        <v/>
      </c>
      <c r="Z500" s="99" t="str">
        <f>IF('Paste Data Here - Export'!KQ500="","",IF('Paste Data Here - Export'!KO500="","",'Paste Data Here - Export'!KN500-'Paste Data Here - Export'!KQ500))</f>
        <v/>
      </c>
      <c r="AA500" s="91" t="str">
        <f>IF(AND(W500="Yes",'Paste Data Here - Export'!KM500="D",'Paste Data Here - Export'!KO500="Y"),'Paste Data Here - Export'!KN500+'Patient level info'!AA$3,IF(AND(W500="Yes",'Paste Data Here - Export'!KM500="D",Z500&lt;0),'Paste Data Here - Export'!KQ500,IF(AND(W500="Yes",'Paste Data Here - Export'!KM500="D"),'Paste Data Here - Export'!KN500,IF(X500="Yes",'Paste Data Here - Export'!KS500,""))))</f>
        <v/>
      </c>
      <c r="AB500" s="100" t="str">
        <f>IF(W500="No","",IF('Paste Data Here - Export'!HS500="","",IF('Paste Data Here - Export'!KO500="Y",'Patient level info'!AA500-'Paste Data Here - Export'!HS500,'Paste Data Here - Export'!KQ500-'Paste Data Here - Export'!HS500)))</f>
        <v/>
      </c>
      <c r="AC500" s="100" t="str">
        <f>IF(E500="Yes","",IF(BPT!C500="Record transferred to this team",AA500-C500-(1/6),""))</f>
        <v/>
      </c>
      <c r="AD500" s="100" t="str">
        <f t="shared" si="79"/>
        <v/>
      </c>
      <c r="AE500" s="100" t="str">
        <f t="shared" si="87"/>
        <v/>
      </c>
      <c r="AF500" s="101" t="str">
        <f>IF(AE500="","",IF(Y500="Died same day","Died same day as arrival",IF(AB500="","Did not stay on SU",IF('Paste Data Here - Export'!HR500="ICH","ICU/CCU/HDU",IF(AB500&gt;AE500,100,100*AB500/AE500)))))</f>
        <v/>
      </c>
      <c r="AG500" s="82" t="str">
        <f>IF(E500="Yes","6 Month Transfer",IF(W500="No","Not locked to discharge/transfer",IF(AF500="Did not stay on SU","Not achieved as did not stay on SU",IF('Patient level info'!A500="","",IF(AND(A500=B500,M500="Achieved",P500="Achieved",AF500&gt;=90,AF500&lt;&gt;"Died same day as arrival"),"Achieved",IF(AND(A500&lt;&gt;B500,AF500&gt;=90,M500="Achieved",P500="Achieved"),"Not directly admitted by this team, but achieved criteria at previous team, and achieved 90% of stay on SU whilst at this team",IF(AF500="ICU/CCU/HDU","Admitted to ICU/CCU/HDU",IF(AF500="Died same day as arrival",AF500,IF(AND(AF500&lt;90,M500="Not achieved",P500="Not achieved"),"Not achieved as not direct to SU within 4h, not seen by a consultant within 14h, and less than 90% of stay on SU",IF(AND(AF500&lt;90,M500="Not achieved",P500="Achieved"),"Not achieved as not direct to SU within 4h and less than 90% of stay on SU",IF(AND(AF500&lt;90,M500="Achieved",P500="Not achieved"),"Not achieved as not seen by a consultant within 14h and less than 90% of stay on SU",IF(AND(AF500&gt;=90,M500="Not achieved",P500="Not achieved"),"Not achieved as not direct to SU within 4h and not seen by a consultant within 14h",IF(AND(AF500&gt;=90,M500="Achieved",P500="Not achieved"),"Not achieved as not seen by a consultant within 14h",IF(AF500&lt;90,"Not achieved as less than 90% of stay on SU","Not achieved as not direct to SU within 4h"))))))))))))))</f>
        <v/>
      </c>
    </row>
    <row r="501" spans="1:33" ht="15" customHeight="1" x14ac:dyDescent="0.25">
      <c r="A501" s="89" t="str">
        <f>IF('Paste Data Here - Export'!A501="","",'Paste Data Here - Export'!A501)</f>
        <v/>
      </c>
      <c r="B501" s="90" t="str">
        <f>IF('Paste Data Here - Export'!B501="","",'Paste Data Here - Export'!B501)</f>
        <v/>
      </c>
      <c r="C501" s="91" t="str">
        <f>IF('Paste Data Here - Export'!AR501="Y",'Paste Data Here - Export'!AS501,IF('Paste Data Here - Export'!C501="","",'Paste Data Here - Export'!BA501))</f>
        <v/>
      </c>
      <c r="D501" s="103" t="str">
        <f>IF(B501="","",IF('Paste Data Here - Export'!A501 ='Paste Data Here - Export'!B501, "Yes", "No"))</f>
        <v/>
      </c>
      <c r="E501" s="103" t="str">
        <f>IF(A501="","",IF(AND('Paste Data Here - Export'!P501="",'Paste Data Here - Export'!Q501&lt;&gt;""),"Yes","No"))</f>
        <v/>
      </c>
      <c r="F501" s="104" t="str">
        <f>IF('Paste Data Here - Export'!A501='Paste Data Here - Export'!B501,C501,IF(W501="No","",IF(E501="Yes","6 Month Transfer",'Paste Data Here - Export'!HP501)))</f>
        <v/>
      </c>
      <c r="G501" s="92" t="str">
        <f>IF(B501="","",IF(OR('Paste Data Here - Export'!KB501="Y",'Paste Data Here - Export'!GE501="Y"),"Yes","No"))</f>
        <v/>
      </c>
      <c r="H501" s="93" t="str">
        <f t="shared" si="80"/>
        <v/>
      </c>
      <c r="I501" s="93" t="str">
        <f t="shared" si="81"/>
        <v/>
      </c>
      <c r="J501" s="93" t="str">
        <f t="shared" si="82"/>
        <v/>
      </c>
      <c r="K501" s="125" t="str">
        <f>IF(OR(C501="",'Paste Data Here - Export'!BD501=""),"",1440*('Paste Data Here - Export'!BD501-C501))</f>
        <v/>
      </c>
      <c r="L501" s="93" t="str">
        <f t="shared" si="83"/>
        <v/>
      </c>
      <c r="M501" s="93" t="str">
        <f>IF(AND(L501="Yes",'Paste Data Here - Export'!BC501="SU",'Paste Data Here - Export'!EJ501&lt;&gt;"Y"),"Achieved",IF('Paste Data Here - Export'!EJ501="Y","Not applicable",(IF(AND('Patient level info'!L501="No",'Paste Data Here - Export'!BC501="SU"),"Not achieved",IF('Paste Data Here - Export'!BC501="ICH","Not applicable",IF(OR('Paste Data Here - Export'!BC501="O",'Paste Data Here - Export'!BC501="MAC"),"Not achieved",""))))))</f>
        <v/>
      </c>
      <c r="N501" s="142" t="str">
        <f>IF(B501="","",IF(OR('Paste Data Here - Export'!GN501="PERS",'Paste Data Here - Export'!GN501="TELEM"),'Paste Data Here - Export'!GK501,IF('Paste Data Here - Export'!GO501="","Not seen in person",'Paste Data Here - Export'!GO501)))</f>
        <v/>
      </c>
      <c r="O501" s="125" t="str">
        <f t="shared" si="84"/>
        <v/>
      </c>
      <c r="P501" s="126" t="str">
        <f t="shared" si="85"/>
        <v/>
      </c>
      <c r="Q501" s="95" t="str">
        <f>IF('Paste Data Here - Export'!CR501=TRUE, "Not imaged",IF('Paste Data Here - Export'!AR501="Y","Inpatient stroke",IF('Paste Data Here - Export'!BA501="","",IF('Paste Data Here - Export'!CR501="TRUE","",1440*('Paste Data Here - Export'!CP501-'Paste Data Here - Export'!BA501)))))</f>
        <v/>
      </c>
      <c r="R501" s="95" t="str">
        <f>IF('Paste Data Here - Export'!CR501=TRUE,"Not imaged",IF(OR(C501="",'Paste Data Here - Export'!CP501=""),"",1440*('Paste Data Here - Export'!CP501-C501)))</f>
        <v/>
      </c>
      <c r="S501" s="93" t="str">
        <f>IF(R501&lt;60.5,"Yes",IF('Paste Data Here - Export'!C501="","","No"))</f>
        <v/>
      </c>
      <c r="T501" s="93" t="str">
        <f t="shared" si="77"/>
        <v/>
      </c>
      <c r="U501" s="94" t="str">
        <f>IF(OR(C501="",'Paste Data Here - Export'!DF501=""),"",1440*('Paste Data Here - Export'!DF501-C501))</f>
        <v/>
      </c>
      <c r="V501" s="96" t="str">
        <f t="shared" si="86"/>
        <v/>
      </c>
      <c r="W501" s="97" t="str">
        <f>IF(B501="","",IF('Paste Data Here - Export'!KI501=TRUE,"Yes",IF('Paste Data Here - Export'!L501="","No","Yes")))</f>
        <v/>
      </c>
      <c r="X501" s="98" t="str">
        <f>IF(E501="Yes","6 Month Transfer",IF(AND(W501="Yes",'Paste Data Here - Export'!KM501="D"),"No",IF('Patient level info'!W501="Yes","Yes","")))</f>
        <v/>
      </c>
      <c r="Y501" s="91" t="str">
        <f t="shared" si="78"/>
        <v/>
      </c>
      <c r="Z501" s="99" t="str">
        <f>IF('Paste Data Here - Export'!KQ501="","",IF('Paste Data Here - Export'!KO501="","",'Paste Data Here - Export'!KN501-'Paste Data Here - Export'!KQ501))</f>
        <v/>
      </c>
      <c r="AA501" s="91" t="str">
        <f>IF(AND(W501="Yes",'Paste Data Here - Export'!KM501="D",'Paste Data Here - Export'!KO501="Y"),'Paste Data Here - Export'!KN501+'Patient level info'!AA$3,IF(AND(W501="Yes",'Paste Data Here - Export'!KM501="D",Z501&lt;0),'Paste Data Here - Export'!KQ501,IF(AND(W501="Yes",'Paste Data Here - Export'!KM501="D"),'Paste Data Here - Export'!KN501,IF(X501="Yes",'Paste Data Here - Export'!KS501,""))))</f>
        <v/>
      </c>
      <c r="AB501" s="100" t="str">
        <f>IF(W501="No","",IF('Paste Data Here - Export'!HS501="","",IF('Paste Data Here - Export'!KO501="Y",'Patient level info'!AA501-'Paste Data Here - Export'!HS501,'Paste Data Here - Export'!KQ501-'Paste Data Here - Export'!HS501)))</f>
        <v/>
      </c>
      <c r="AC501" s="100" t="str">
        <f>IF(E501="Yes","",IF(BPT!C501="Record transferred to this team",AA501-C501-(1/6),""))</f>
        <v/>
      </c>
      <c r="AD501" s="100" t="str">
        <f t="shared" si="79"/>
        <v/>
      </c>
      <c r="AE501" s="100" t="str">
        <f t="shared" si="87"/>
        <v/>
      </c>
      <c r="AF501" s="101" t="str">
        <f>IF(AE501="","",IF(Y501="Died same day","Died same day as arrival",IF(AB501="","Did not stay on SU",IF('Paste Data Here - Export'!HR501="ICH","ICU/CCU/HDU",IF(AB501&gt;AE501,100,100*AB501/AE501)))))</f>
        <v/>
      </c>
      <c r="AG501" s="82" t="str">
        <f>IF(E501="Yes","6 Month Transfer",IF(W501="No","Not locked to discharge/transfer",IF(AF501="Did not stay on SU","Not achieved as did not stay on SU",IF('Patient level info'!A501="","",IF(AND(A501=B501,M501="Achieved",P501="Achieved",AF501&gt;=90,AF501&lt;&gt;"Died same day as arrival"),"Achieved",IF(AND(A501&lt;&gt;B501,AF501&gt;=90,M501="Achieved",P501="Achieved"),"Not directly admitted by this team, but achieved criteria at previous team, and achieved 90% of stay on SU whilst at this team",IF(AF501="ICU/CCU/HDU","Admitted to ICU/CCU/HDU",IF(AF501="Died same day as arrival",AF501,IF(AND(AF501&lt;90,M501="Not achieved",P501="Not achieved"),"Not achieved as not direct to SU within 4h, not seen by a consultant within 14h, and less than 90% of stay on SU",IF(AND(AF501&lt;90,M501="Not achieved",P501="Achieved"),"Not achieved as not direct to SU within 4h and less than 90% of stay on SU",IF(AND(AF501&lt;90,M501="Achieved",P501="Not achieved"),"Not achieved as not seen by a consultant within 14h and less than 90% of stay on SU",IF(AND(AF501&gt;=90,M501="Not achieved",P501="Not achieved"),"Not achieved as not direct to SU within 4h and not seen by a consultant within 14h",IF(AND(AF501&gt;=90,M501="Achieved",P501="Not achieved"),"Not achieved as not seen by a consultant within 14h",IF(AF501&lt;90,"Not achieved as less than 90% of stay on SU","Not achieved as not direct to SU within 4h"))))))))))))))</f>
        <v/>
      </c>
    </row>
    <row r="502" spans="1:33" ht="15" customHeight="1" x14ac:dyDescent="0.25">
      <c r="A502" s="89" t="str">
        <f>IF('Paste Data Here - Export'!A502="","",'Paste Data Here - Export'!A502)</f>
        <v/>
      </c>
      <c r="B502" s="90" t="str">
        <f>IF('Paste Data Here - Export'!B502="","",'Paste Data Here - Export'!B502)</f>
        <v/>
      </c>
      <c r="C502" s="91" t="str">
        <f>IF('Paste Data Here - Export'!AR502="Y",'Paste Data Here - Export'!AS502,IF('Paste Data Here - Export'!C502="","",'Paste Data Here - Export'!BA502))</f>
        <v/>
      </c>
      <c r="D502" s="103" t="str">
        <f>IF(B502="","",IF('Paste Data Here - Export'!A502 ='Paste Data Here - Export'!B502, "Yes", "No"))</f>
        <v/>
      </c>
      <c r="E502" s="103" t="str">
        <f>IF(A502="","",IF(AND('Paste Data Here - Export'!P502="",'Paste Data Here - Export'!Q502&lt;&gt;""),"Yes","No"))</f>
        <v/>
      </c>
      <c r="F502" s="104" t="str">
        <f>IF('Paste Data Here - Export'!A502='Paste Data Here - Export'!B502,C502,IF(W502="No","",IF(E502="Yes","6 Month Transfer",'Paste Data Here - Export'!HP502)))</f>
        <v/>
      </c>
      <c r="G502" s="92" t="str">
        <f>IF(B502="","",IF(OR('Paste Data Here - Export'!KB502="Y",'Paste Data Here - Export'!GE502="Y"),"Yes","No"))</f>
        <v/>
      </c>
      <c r="H502" s="93" t="str">
        <f t="shared" si="80"/>
        <v/>
      </c>
      <c r="I502" s="93" t="str">
        <f t="shared" si="81"/>
        <v/>
      </c>
      <c r="J502" s="93" t="str">
        <f t="shared" si="82"/>
        <v/>
      </c>
      <c r="K502" s="125" t="str">
        <f>IF(OR(C502="",'Paste Data Here - Export'!BD502=""),"",1440*('Paste Data Here - Export'!BD502-C502))</f>
        <v/>
      </c>
      <c r="L502" s="93" t="str">
        <f t="shared" si="83"/>
        <v/>
      </c>
      <c r="M502" s="93" t="str">
        <f>IF(AND(L502="Yes",'Paste Data Here - Export'!BC502="SU",'Paste Data Here - Export'!EJ502&lt;&gt;"Y"),"Achieved",IF('Paste Data Here - Export'!EJ502="Y","Not applicable",(IF(AND('Patient level info'!L502="No",'Paste Data Here - Export'!BC502="SU"),"Not achieved",IF('Paste Data Here - Export'!BC502="ICH","Not applicable",IF(OR('Paste Data Here - Export'!BC502="O",'Paste Data Here - Export'!BC502="MAC"),"Not achieved",""))))))</f>
        <v/>
      </c>
      <c r="N502" s="142" t="str">
        <f>IF(B502="","",IF(OR('Paste Data Here - Export'!GN502="PERS",'Paste Data Here - Export'!GN502="TELEM"),'Paste Data Here - Export'!GK502,IF('Paste Data Here - Export'!GO502="","Not seen in person",'Paste Data Here - Export'!GO502)))</f>
        <v/>
      </c>
      <c r="O502" s="125" t="str">
        <f t="shared" si="84"/>
        <v/>
      </c>
      <c r="P502" s="126" t="str">
        <f t="shared" si="85"/>
        <v/>
      </c>
      <c r="Q502" s="95" t="str">
        <f>IF('Paste Data Here - Export'!CR502=TRUE, "Not imaged",IF('Paste Data Here - Export'!AR502="Y","Inpatient stroke",IF('Paste Data Here - Export'!BA502="","",IF('Paste Data Here - Export'!CR502="TRUE","",1440*('Paste Data Here - Export'!CP502-'Paste Data Here - Export'!BA502)))))</f>
        <v/>
      </c>
      <c r="R502" s="95" t="str">
        <f>IF('Paste Data Here - Export'!CR502=TRUE,"Not imaged",IF(OR(C502="",'Paste Data Here - Export'!CP502=""),"",1440*('Paste Data Here - Export'!CP502-C502)))</f>
        <v/>
      </c>
      <c r="S502" s="93" t="str">
        <f>IF(R502&lt;60.5,"Yes",IF('Paste Data Here - Export'!C502="","","No"))</f>
        <v/>
      </c>
      <c r="T502" s="93" t="str">
        <f t="shared" si="77"/>
        <v/>
      </c>
      <c r="U502" s="94" t="str">
        <f>IF(OR(C502="",'Paste Data Here - Export'!DF502=""),"",1440*('Paste Data Here - Export'!DF502-C502))</f>
        <v/>
      </c>
      <c r="V502" s="96" t="str">
        <f t="shared" si="86"/>
        <v/>
      </c>
      <c r="W502" s="97" t="str">
        <f>IF(B502="","",IF('Paste Data Here - Export'!KI502=TRUE,"Yes",IF('Paste Data Here - Export'!L502="","No","Yes")))</f>
        <v/>
      </c>
      <c r="X502" s="98" t="str">
        <f>IF(E502="Yes","6 Month Transfer",IF(AND(W502="Yes",'Paste Data Here - Export'!KM502="D"),"No",IF('Patient level info'!W502="Yes","Yes","")))</f>
        <v/>
      </c>
      <c r="Y502" s="91" t="str">
        <f t="shared" si="78"/>
        <v/>
      </c>
      <c r="Z502" s="99" t="str">
        <f>IF('Paste Data Here - Export'!KQ502="","",IF('Paste Data Here - Export'!KO502="","",'Paste Data Here - Export'!KN502-'Paste Data Here - Export'!KQ502))</f>
        <v/>
      </c>
      <c r="AA502" s="91" t="str">
        <f>IF(AND(W502="Yes",'Paste Data Here - Export'!KM502="D",'Paste Data Here - Export'!KO502="Y"),'Paste Data Here - Export'!KN502+'Patient level info'!AA$3,IF(AND(W502="Yes",'Paste Data Here - Export'!KM502="D",Z502&lt;0),'Paste Data Here - Export'!KQ502,IF(AND(W502="Yes",'Paste Data Here - Export'!KM502="D"),'Paste Data Here - Export'!KN502,IF(X502="Yes",'Paste Data Here - Export'!KS502,""))))</f>
        <v/>
      </c>
      <c r="AB502" s="100" t="str">
        <f>IF(W502="No","",IF('Paste Data Here - Export'!HS502="","",IF('Paste Data Here - Export'!KO502="Y",'Patient level info'!AA502-'Paste Data Here - Export'!HS502,'Paste Data Here - Export'!KQ502-'Paste Data Here - Export'!HS502)))</f>
        <v/>
      </c>
      <c r="AC502" s="100" t="str">
        <f>IF(E502="Yes","",IF(BPT!C502="Record transferred to this team",AA502-C502-(1/6),""))</f>
        <v/>
      </c>
      <c r="AD502" s="100" t="str">
        <f t="shared" si="79"/>
        <v/>
      </c>
      <c r="AE502" s="100" t="str">
        <f t="shared" si="87"/>
        <v/>
      </c>
      <c r="AF502" s="101" t="str">
        <f>IF(AE502="","",IF(Y502="Died same day","Died same day as arrival",IF(AB502="","Did not stay on SU",IF('Paste Data Here - Export'!HR502="ICH","ICU/CCU/HDU",IF(AB502&gt;AE502,100,100*AB502/AE502)))))</f>
        <v/>
      </c>
      <c r="AG502" s="82" t="str">
        <f>IF(E502="Yes","6 Month Transfer",IF(W502="No","Not locked to discharge/transfer",IF(AF502="Did not stay on SU","Not achieved as did not stay on SU",IF('Patient level info'!A502="","",IF(AND(A502=B502,M502="Achieved",P502="Achieved",AF502&gt;=90,AF502&lt;&gt;"Died same day as arrival"),"Achieved",IF(AND(A502&lt;&gt;B502,AF502&gt;=90,M502="Achieved",P502="Achieved"),"Not directly admitted by this team, but achieved criteria at previous team, and achieved 90% of stay on SU whilst at this team",IF(AF502="ICU/CCU/HDU","Admitted to ICU/CCU/HDU",IF(AF502="Died same day as arrival",AF502,IF(AND(AF502&lt;90,M502="Not achieved",P502="Not achieved"),"Not achieved as not direct to SU within 4h, not seen by a consultant within 14h, and less than 90% of stay on SU",IF(AND(AF502&lt;90,M502="Not achieved",P502="Achieved"),"Not achieved as not direct to SU within 4h and less than 90% of stay on SU",IF(AND(AF502&lt;90,M502="Achieved",P502="Not achieved"),"Not achieved as not seen by a consultant within 14h and less than 90% of stay on SU",IF(AND(AF502&gt;=90,M502="Not achieved",P502="Not achieved"),"Not achieved as not direct to SU within 4h and not seen by a consultant within 14h",IF(AND(AF502&gt;=90,M502="Achieved",P502="Not achieved"),"Not achieved as not seen by a consultant within 14h",IF(AF502&lt;90,"Not achieved as less than 90% of stay on SU","Not achieved as not direct to SU within 4h"))))))))))))))</f>
        <v/>
      </c>
    </row>
    <row r="503" spans="1:33" ht="15" customHeight="1" x14ac:dyDescent="0.25">
      <c r="A503" s="89" t="str">
        <f>IF('Paste Data Here - Export'!A503="","",'Paste Data Here - Export'!A503)</f>
        <v/>
      </c>
      <c r="B503" s="90" t="str">
        <f>IF('Paste Data Here - Export'!B503="","",'Paste Data Here - Export'!B503)</f>
        <v/>
      </c>
      <c r="C503" s="91" t="str">
        <f>IF('Paste Data Here - Export'!AR503="Y",'Paste Data Here - Export'!AS503,IF('Paste Data Here - Export'!C503="","",'Paste Data Here - Export'!BA503))</f>
        <v/>
      </c>
      <c r="D503" s="103" t="str">
        <f>IF(B503="","",IF('Paste Data Here - Export'!A503 ='Paste Data Here - Export'!B503, "Yes", "No"))</f>
        <v/>
      </c>
      <c r="E503" s="103" t="str">
        <f>IF(A503="","",IF(AND('Paste Data Here - Export'!P503="",'Paste Data Here - Export'!Q503&lt;&gt;""),"Yes","No"))</f>
        <v/>
      </c>
      <c r="F503" s="104" t="str">
        <f>IF('Paste Data Here - Export'!A503='Paste Data Here - Export'!B503,C503,IF(W503="No","",IF(E503="Yes","6 Month Transfer",'Paste Data Here - Export'!HP503)))</f>
        <v/>
      </c>
      <c r="G503" s="92" t="str">
        <f>IF(B503="","",IF(OR('Paste Data Here - Export'!KB503="Y",'Paste Data Here - Export'!GE503="Y"),"Yes","No"))</f>
        <v/>
      </c>
      <c r="H503" s="93" t="str">
        <f t="shared" si="80"/>
        <v/>
      </c>
      <c r="I503" s="93" t="str">
        <f t="shared" si="81"/>
        <v/>
      </c>
      <c r="J503" s="93" t="str">
        <f t="shared" si="82"/>
        <v/>
      </c>
      <c r="K503" s="125" t="str">
        <f>IF(OR(C503="",'Paste Data Here - Export'!BD503=""),"",1440*('Paste Data Here - Export'!BD503-C503))</f>
        <v/>
      </c>
      <c r="L503" s="93" t="str">
        <f t="shared" si="83"/>
        <v/>
      </c>
      <c r="M503" s="93" t="str">
        <f>IF(AND(L503="Yes",'Paste Data Here - Export'!BC503="SU",'Paste Data Here - Export'!EJ503&lt;&gt;"Y"),"Achieved",IF('Paste Data Here - Export'!EJ503="Y","Not applicable",(IF(AND('Patient level info'!L503="No",'Paste Data Here - Export'!BC503="SU"),"Not achieved",IF('Paste Data Here - Export'!BC503="ICH","Not applicable",IF(OR('Paste Data Here - Export'!BC503="O",'Paste Data Here - Export'!BC503="MAC"),"Not achieved",""))))))</f>
        <v/>
      </c>
      <c r="N503" s="142" t="str">
        <f>IF(B503="","",IF(OR('Paste Data Here - Export'!GN503="PERS",'Paste Data Here - Export'!GN503="TELEM"),'Paste Data Here - Export'!GK503,IF('Paste Data Here - Export'!GO503="","Not seen in person",'Paste Data Here - Export'!GO503)))</f>
        <v/>
      </c>
      <c r="O503" s="125" t="str">
        <f t="shared" si="84"/>
        <v/>
      </c>
      <c r="P503" s="126" t="str">
        <f t="shared" si="85"/>
        <v/>
      </c>
      <c r="Q503" s="95" t="str">
        <f>IF('Paste Data Here - Export'!CR503=TRUE, "Not imaged",IF('Paste Data Here - Export'!AR503="Y","Inpatient stroke",IF('Paste Data Here - Export'!BA503="","",IF('Paste Data Here - Export'!CR503="TRUE","",1440*('Paste Data Here - Export'!CP503-'Paste Data Here - Export'!BA503)))))</f>
        <v/>
      </c>
      <c r="R503" s="95" t="str">
        <f>IF('Paste Data Here - Export'!CR503=TRUE,"Not imaged",IF(OR(C503="",'Paste Data Here - Export'!CP503=""),"",1440*('Paste Data Here - Export'!CP503-C503)))</f>
        <v/>
      </c>
      <c r="S503" s="93" t="str">
        <f>IF(R503&lt;60.5,"Yes",IF('Paste Data Here - Export'!C503="","","No"))</f>
        <v/>
      </c>
      <c r="T503" s="93" t="str">
        <f t="shared" si="77"/>
        <v/>
      </c>
      <c r="U503" s="94" t="str">
        <f>IF(OR(C503="",'Paste Data Here - Export'!DF503=""),"",1440*('Paste Data Here - Export'!DF503-C503))</f>
        <v/>
      </c>
      <c r="V503" s="96" t="str">
        <f t="shared" si="86"/>
        <v/>
      </c>
      <c r="W503" s="97" t="str">
        <f>IF(B503="","",IF('Paste Data Here - Export'!KI503=TRUE,"Yes",IF('Paste Data Here - Export'!L503="","No","Yes")))</f>
        <v/>
      </c>
      <c r="X503" s="98" t="str">
        <f>IF(E503="Yes","6 Month Transfer",IF(AND(W503="Yes",'Paste Data Here - Export'!KM503="D"),"No",IF('Patient level info'!W503="Yes","Yes","")))</f>
        <v/>
      </c>
      <c r="Y503" s="91" t="str">
        <f t="shared" si="78"/>
        <v/>
      </c>
      <c r="Z503" s="99" t="str">
        <f>IF('Paste Data Here - Export'!KQ503="","",IF('Paste Data Here - Export'!KO503="","",'Paste Data Here - Export'!KN503-'Paste Data Here - Export'!KQ503))</f>
        <v/>
      </c>
      <c r="AA503" s="91" t="str">
        <f>IF(AND(W503="Yes",'Paste Data Here - Export'!KM503="D",'Paste Data Here - Export'!KO503="Y"),'Paste Data Here - Export'!KN503+'Patient level info'!AA$3,IF(AND(W503="Yes",'Paste Data Here - Export'!KM503="D",Z503&lt;0),'Paste Data Here - Export'!KQ503,IF(AND(W503="Yes",'Paste Data Here - Export'!KM503="D"),'Paste Data Here - Export'!KN503,IF(X503="Yes",'Paste Data Here - Export'!KS503,""))))</f>
        <v/>
      </c>
      <c r="AB503" s="100" t="str">
        <f>IF(W503="No","",IF('Paste Data Here - Export'!HS503="","",IF('Paste Data Here - Export'!KO503="Y",'Patient level info'!AA503-'Paste Data Here - Export'!HS503,'Paste Data Here - Export'!KQ503-'Paste Data Here - Export'!HS503)))</f>
        <v/>
      </c>
      <c r="AC503" s="100" t="str">
        <f>IF(E503="Yes","",IF(BPT!C503="Record transferred to this team",AA503-C503-(1/6),""))</f>
        <v/>
      </c>
      <c r="AD503" s="100" t="str">
        <f t="shared" si="79"/>
        <v/>
      </c>
      <c r="AE503" s="100" t="str">
        <f t="shared" si="87"/>
        <v/>
      </c>
      <c r="AF503" s="101" t="str">
        <f>IF(AE503="","",IF(Y503="Died same day","Died same day as arrival",IF(AB503="","Did not stay on SU",IF('Paste Data Here - Export'!HR503="ICH","ICU/CCU/HDU",IF(AB503&gt;AE503,100,100*AB503/AE503)))))</f>
        <v/>
      </c>
      <c r="AG503" s="82" t="str">
        <f>IF(E503="Yes","6 Month Transfer",IF(W503="No","Not locked to discharge/transfer",IF(AF503="Did not stay on SU","Not achieved as did not stay on SU",IF('Patient level info'!A503="","",IF(AND(A503=B503,M503="Achieved",P503="Achieved",AF503&gt;=90,AF503&lt;&gt;"Died same day as arrival"),"Achieved",IF(AND(A503&lt;&gt;B503,AF503&gt;=90,M503="Achieved",P503="Achieved"),"Not directly admitted by this team, but achieved criteria at previous team, and achieved 90% of stay on SU whilst at this team",IF(AF503="ICU/CCU/HDU","Admitted to ICU/CCU/HDU",IF(AF503="Died same day as arrival",AF503,IF(AND(AF503&lt;90,M503="Not achieved",P503="Not achieved"),"Not achieved as not direct to SU within 4h, not seen by a consultant within 14h, and less than 90% of stay on SU",IF(AND(AF503&lt;90,M503="Not achieved",P503="Achieved"),"Not achieved as not direct to SU within 4h and less than 90% of stay on SU",IF(AND(AF503&lt;90,M503="Achieved",P503="Not achieved"),"Not achieved as not seen by a consultant within 14h and less than 90% of stay on SU",IF(AND(AF503&gt;=90,M503="Not achieved",P503="Not achieved"),"Not achieved as not direct to SU within 4h and not seen by a consultant within 14h",IF(AND(AF503&gt;=90,M503="Achieved",P503="Not achieved"),"Not achieved as not seen by a consultant within 14h",IF(AF503&lt;90,"Not achieved as less than 90% of stay on SU","Not achieved as not direct to SU within 4h"))))))))))))))</f>
        <v/>
      </c>
    </row>
    <row r="504" spans="1:33" ht="15" customHeight="1" x14ac:dyDescent="0.25">
      <c r="A504" s="89" t="str">
        <f>IF('Paste Data Here - Export'!A504="","",'Paste Data Here - Export'!A504)</f>
        <v/>
      </c>
      <c r="B504" s="90" t="str">
        <f>IF('Paste Data Here - Export'!B504="","",'Paste Data Here - Export'!B504)</f>
        <v/>
      </c>
      <c r="C504" s="91" t="str">
        <f>IF('Paste Data Here - Export'!AR504="Y",'Paste Data Here - Export'!AS504,IF('Paste Data Here - Export'!C504="","",'Paste Data Here - Export'!BA504))</f>
        <v/>
      </c>
      <c r="D504" s="103" t="str">
        <f>IF(B504="","",IF('Paste Data Here - Export'!A504 ='Paste Data Here - Export'!B504, "Yes", "No"))</f>
        <v/>
      </c>
      <c r="E504" s="103" t="str">
        <f>IF(A504="","",IF(AND('Paste Data Here - Export'!P504="",'Paste Data Here - Export'!Q504&lt;&gt;""),"Yes","No"))</f>
        <v/>
      </c>
      <c r="F504" s="104" t="str">
        <f>IF('Paste Data Here - Export'!A504='Paste Data Here - Export'!B504,C504,IF(W504="No","",IF(E504="Yes","6 Month Transfer",'Paste Data Here - Export'!HP504)))</f>
        <v/>
      </c>
      <c r="G504" s="92" t="str">
        <f>IF(B504="","",IF(OR('Paste Data Here - Export'!KB504="Y",'Paste Data Here - Export'!GE504="Y"),"Yes","No"))</f>
        <v/>
      </c>
      <c r="H504" s="93" t="str">
        <f t="shared" si="80"/>
        <v/>
      </c>
      <c r="I504" s="93" t="str">
        <f t="shared" si="81"/>
        <v/>
      </c>
      <c r="J504" s="93" t="str">
        <f t="shared" si="82"/>
        <v/>
      </c>
      <c r="K504" s="125" t="str">
        <f>IF(OR(C504="",'Paste Data Here - Export'!BD504=""),"",1440*('Paste Data Here - Export'!BD504-C504))</f>
        <v/>
      </c>
      <c r="L504" s="93" t="str">
        <f t="shared" si="83"/>
        <v/>
      </c>
      <c r="M504" s="93" t="str">
        <f>IF(AND(L504="Yes",'Paste Data Here - Export'!BC504="SU",'Paste Data Here - Export'!EJ504&lt;&gt;"Y"),"Achieved",IF('Paste Data Here - Export'!EJ504="Y","Not applicable",(IF(AND('Patient level info'!L504="No",'Paste Data Here - Export'!BC504="SU"),"Not achieved",IF('Paste Data Here - Export'!BC504="ICH","Not applicable",IF(OR('Paste Data Here - Export'!BC504="O",'Paste Data Here - Export'!BC504="MAC"),"Not achieved",""))))))</f>
        <v/>
      </c>
      <c r="N504" s="142" t="str">
        <f>IF(B504="","",IF(OR('Paste Data Here - Export'!GN504="PERS",'Paste Data Here - Export'!GN504="TELEM"),'Paste Data Here - Export'!GK504,IF('Paste Data Here - Export'!GO504="","Not seen in person",'Paste Data Here - Export'!GO504)))</f>
        <v/>
      </c>
      <c r="O504" s="125" t="str">
        <f t="shared" si="84"/>
        <v/>
      </c>
      <c r="P504" s="126" t="str">
        <f t="shared" si="85"/>
        <v/>
      </c>
      <c r="Q504" s="95" t="str">
        <f>IF('Paste Data Here - Export'!CR504=TRUE, "Not imaged",IF('Paste Data Here - Export'!AR504="Y","Inpatient stroke",IF('Paste Data Here - Export'!BA504="","",IF('Paste Data Here - Export'!CR504="TRUE","",1440*('Paste Data Here - Export'!CP504-'Paste Data Here - Export'!BA504)))))</f>
        <v/>
      </c>
      <c r="R504" s="95" t="str">
        <f>IF('Paste Data Here - Export'!CR504=TRUE,"Not imaged",IF(OR(C504="",'Paste Data Here - Export'!CP504=""),"",1440*('Paste Data Here - Export'!CP504-C504)))</f>
        <v/>
      </c>
      <c r="S504" s="93" t="str">
        <f>IF(R504&lt;60.5,"Yes",IF('Paste Data Here - Export'!C504="","","No"))</f>
        <v/>
      </c>
      <c r="T504" s="93" t="str">
        <f t="shared" si="77"/>
        <v/>
      </c>
      <c r="U504" s="94" t="str">
        <f>IF(OR(C504="",'Paste Data Here - Export'!DF504=""),"",1440*('Paste Data Here - Export'!DF504-C504))</f>
        <v/>
      </c>
      <c r="V504" s="96" t="str">
        <f t="shared" si="86"/>
        <v/>
      </c>
      <c r="W504" s="97" t="str">
        <f>IF(B504="","",IF('Paste Data Here - Export'!KI504=TRUE,"Yes",IF('Paste Data Here - Export'!L504="","No","Yes")))</f>
        <v/>
      </c>
      <c r="X504" s="98" t="str">
        <f>IF(E504="Yes","6 Month Transfer",IF(AND(W504="Yes",'Paste Data Here - Export'!KM504="D"),"No",IF('Patient level info'!W504="Yes","Yes","")))</f>
        <v/>
      </c>
      <c r="Y504" s="91" t="str">
        <f t="shared" si="78"/>
        <v/>
      </c>
      <c r="Z504" s="99" t="str">
        <f>IF('Paste Data Here - Export'!KQ504="","",IF('Paste Data Here - Export'!KO504="","",'Paste Data Here - Export'!KN504-'Paste Data Here - Export'!KQ504))</f>
        <v/>
      </c>
      <c r="AA504" s="91" t="str">
        <f>IF(AND(W504="Yes",'Paste Data Here - Export'!KM504="D",'Paste Data Here - Export'!KO504="Y"),'Paste Data Here - Export'!KN504+'Patient level info'!AA$3,IF(AND(W504="Yes",'Paste Data Here - Export'!KM504="D",Z504&lt;0),'Paste Data Here - Export'!KQ504,IF(AND(W504="Yes",'Paste Data Here - Export'!KM504="D"),'Paste Data Here - Export'!KN504,IF(X504="Yes",'Paste Data Here - Export'!KS504,""))))</f>
        <v/>
      </c>
      <c r="AB504" s="100" t="str">
        <f>IF(W504="No","",IF('Paste Data Here - Export'!HS504="","",IF('Paste Data Here - Export'!KO504="Y",'Patient level info'!AA504-'Paste Data Here - Export'!HS504,'Paste Data Here - Export'!KQ504-'Paste Data Here - Export'!HS504)))</f>
        <v/>
      </c>
      <c r="AC504" s="100" t="str">
        <f>IF(E504="Yes","",IF(BPT!C504="Record transferred to this team",AA504-C504-(1/6),""))</f>
        <v/>
      </c>
      <c r="AD504" s="100" t="str">
        <f t="shared" si="79"/>
        <v/>
      </c>
      <c r="AE504" s="100" t="str">
        <f t="shared" si="87"/>
        <v/>
      </c>
      <c r="AF504" s="101" t="str">
        <f>IF(AE504="","",IF(Y504="Died same day","Died same day as arrival",IF(AB504="","Did not stay on SU",IF('Paste Data Here - Export'!HR504="ICH","ICU/CCU/HDU",IF(AB504&gt;AE504,100,100*AB504/AE504)))))</f>
        <v/>
      </c>
      <c r="AG504" s="82" t="str">
        <f>IF(E504="Yes","6 Month Transfer",IF(W504="No","Not locked to discharge/transfer",IF(AF504="Did not stay on SU","Not achieved as did not stay on SU",IF('Patient level info'!A504="","",IF(AND(A504=B504,M504="Achieved",P504="Achieved",AF504&gt;=90,AF504&lt;&gt;"Died same day as arrival"),"Achieved",IF(AND(A504&lt;&gt;B504,AF504&gt;=90,M504="Achieved",P504="Achieved"),"Not directly admitted by this team, but achieved criteria at previous team, and achieved 90% of stay on SU whilst at this team",IF(AF504="ICU/CCU/HDU","Admitted to ICU/CCU/HDU",IF(AF504="Died same day as arrival",AF504,IF(AND(AF504&lt;90,M504="Not achieved",P504="Not achieved"),"Not achieved as not direct to SU within 4h, not seen by a consultant within 14h, and less than 90% of stay on SU",IF(AND(AF504&lt;90,M504="Not achieved",P504="Achieved"),"Not achieved as not direct to SU within 4h and less than 90% of stay on SU",IF(AND(AF504&lt;90,M504="Achieved",P504="Not achieved"),"Not achieved as not seen by a consultant within 14h and less than 90% of stay on SU",IF(AND(AF504&gt;=90,M504="Not achieved",P504="Not achieved"),"Not achieved as not direct to SU within 4h and not seen by a consultant within 14h",IF(AND(AF504&gt;=90,M504="Achieved",P504="Not achieved"),"Not achieved as not seen by a consultant within 14h",IF(AF504&lt;90,"Not achieved as less than 90% of stay on SU","Not achieved as not direct to SU within 4h"))))))))))))))</f>
        <v/>
      </c>
    </row>
    <row r="505" spans="1:33" ht="15" customHeight="1" x14ac:dyDescent="0.25">
      <c r="A505" s="89" t="str">
        <f>IF('Paste Data Here - Export'!A505="","",'Paste Data Here - Export'!A505)</f>
        <v/>
      </c>
      <c r="B505" s="90" t="str">
        <f>IF('Paste Data Here - Export'!B505="","",'Paste Data Here - Export'!B505)</f>
        <v/>
      </c>
      <c r="C505" s="91" t="str">
        <f>IF('Paste Data Here - Export'!AR505="Y",'Paste Data Here - Export'!AS505,IF('Paste Data Here - Export'!C505="","",'Paste Data Here - Export'!BA505))</f>
        <v/>
      </c>
      <c r="D505" s="103" t="str">
        <f>IF(B505="","",IF('Paste Data Here - Export'!A505 ='Paste Data Here - Export'!B505, "Yes", "No"))</f>
        <v/>
      </c>
      <c r="E505" s="103" t="str">
        <f>IF(A505="","",IF(AND('Paste Data Here - Export'!P505="",'Paste Data Here - Export'!Q505&lt;&gt;""),"Yes","No"))</f>
        <v/>
      </c>
      <c r="F505" s="104" t="str">
        <f>IF('Paste Data Here - Export'!A505='Paste Data Here - Export'!B505,C505,IF(W505="No","",IF(E505="Yes","6 Month Transfer",'Paste Data Here - Export'!HP505)))</f>
        <v/>
      </c>
      <c r="G505" s="92" t="str">
        <f>IF(B505="","",IF(OR('Paste Data Here - Export'!KB505="Y",'Paste Data Here - Export'!GE505="Y"),"Yes","No"))</f>
        <v/>
      </c>
      <c r="H505" s="93" t="str">
        <f t="shared" si="80"/>
        <v/>
      </c>
      <c r="I505" s="93" t="str">
        <f t="shared" si="81"/>
        <v/>
      </c>
      <c r="J505" s="93" t="str">
        <f t="shared" si="82"/>
        <v/>
      </c>
      <c r="K505" s="125" t="str">
        <f>IF(OR(C505="",'Paste Data Here - Export'!BD505=""),"",1440*('Paste Data Here - Export'!BD505-C505))</f>
        <v/>
      </c>
      <c r="L505" s="93" t="str">
        <f t="shared" si="83"/>
        <v/>
      </c>
      <c r="M505" s="93" t="str">
        <f>IF(AND(L505="Yes",'Paste Data Here - Export'!BC505="SU",'Paste Data Here - Export'!EJ505&lt;&gt;"Y"),"Achieved",IF('Paste Data Here - Export'!EJ505="Y","Not applicable",(IF(AND('Patient level info'!L505="No",'Paste Data Here - Export'!BC505="SU"),"Not achieved",IF('Paste Data Here - Export'!BC505="ICH","Not applicable",IF(OR('Paste Data Here - Export'!BC505="O",'Paste Data Here - Export'!BC505="MAC"),"Not achieved",""))))))</f>
        <v/>
      </c>
      <c r="N505" s="142" t="str">
        <f>IF(B505="","",IF(OR('Paste Data Here - Export'!GN505="PERS",'Paste Data Here - Export'!GN505="TELEM"),'Paste Data Here - Export'!GK505,IF('Paste Data Here - Export'!GO505="","Not seen in person",'Paste Data Here - Export'!GO505)))</f>
        <v/>
      </c>
      <c r="O505" s="125" t="str">
        <f t="shared" si="84"/>
        <v/>
      </c>
      <c r="P505" s="126" t="str">
        <f t="shared" si="85"/>
        <v/>
      </c>
      <c r="Q505" s="95" t="str">
        <f>IF('Paste Data Here - Export'!CR505=TRUE, "Not imaged",IF('Paste Data Here - Export'!AR505="Y","Inpatient stroke",IF('Paste Data Here - Export'!BA505="","",IF('Paste Data Here - Export'!CR505="TRUE","",1440*('Paste Data Here - Export'!CP505-'Paste Data Here - Export'!BA505)))))</f>
        <v/>
      </c>
      <c r="R505" s="95" t="str">
        <f>IF('Paste Data Here - Export'!CR505=TRUE,"Not imaged",IF(OR(C505="",'Paste Data Here - Export'!CP505=""),"",1440*('Paste Data Here - Export'!CP505-C505)))</f>
        <v/>
      </c>
      <c r="S505" s="93" t="str">
        <f>IF(R505&lt;60.5,"Yes",IF('Paste Data Here - Export'!C505="","","No"))</f>
        <v/>
      </c>
      <c r="T505" s="93" t="str">
        <f t="shared" si="77"/>
        <v/>
      </c>
      <c r="U505" s="94" t="str">
        <f>IF(OR(C505="",'Paste Data Here - Export'!DF505=""),"",1440*('Paste Data Here - Export'!DF505-C505))</f>
        <v/>
      </c>
      <c r="V505" s="96" t="str">
        <f t="shared" si="86"/>
        <v/>
      </c>
      <c r="W505" s="97" t="str">
        <f>IF(B505="","",IF('Paste Data Here - Export'!KI505=TRUE,"Yes",IF('Paste Data Here - Export'!L505="","No","Yes")))</f>
        <v/>
      </c>
      <c r="X505" s="98" t="str">
        <f>IF(E505="Yes","6 Month Transfer",IF(AND(W505="Yes",'Paste Data Here - Export'!KM505="D"),"No",IF('Patient level info'!W505="Yes","Yes","")))</f>
        <v/>
      </c>
      <c r="Y505" s="91" t="str">
        <f t="shared" si="78"/>
        <v/>
      </c>
      <c r="Z505" s="99" t="str">
        <f>IF('Paste Data Here - Export'!KQ505="","",IF('Paste Data Here - Export'!KO505="","",'Paste Data Here - Export'!KN505-'Paste Data Here - Export'!KQ505))</f>
        <v/>
      </c>
      <c r="AA505" s="91" t="str">
        <f>IF(AND(W505="Yes",'Paste Data Here - Export'!KM505="D",'Paste Data Here - Export'!KO505="Y"),'Paste Data Here - Export'!KN505+'Patient level info'!AA$3,IF(AND(W505="Yes",'Paste Data Here - Export'!KM505="D",Z505&lt;0),'Paste Data Here - Export'!KQ505,IF(AND(W505="Yes",'Paste Data Here - Export'!KM505="D"),'Paste Data Here - Export'!KN505,IF(X505="Yes",'Paste Data Here - Export'!KS505,""))))</f>
        <v/>
      </c>
      <c r="AB505" s="100" t="str">
        <f>IF(W505="No","",IF('Paste Data Here - Export'!HS505="","",IF('Paste Data Here - Export'!KO505="Y",'Patient level info'!AA505-'Paste Data Here - Export'!HS505,'Paste Data Here - Export'!KQ505-'Paste Data Here - Export'!HS505)))</f>
        <v/>
      </c>
      <c r="AC505" s="100" t="str">
        <f>IF(E505="Yes","",IF(BPT!C505="Record transferred to this team",AA505-C505-(1/6),""))</f>
        <v/>
      </c>
      <c r="AD505" s="100" t="str">
        <f t="shared" si="79"/>
        <v/>
      </c>
      <c r="AE505" s="100" t="str">
        <f t="shared" si="87"/>
        <v/>
      </c>
      <c r="AF505" s="101" t="str">
        <f>IF(AE505="","",IF(Y505="Died same day","Died same day as arrival",IF(AB505="","Did not stay on SU",IF('Paste Data Here - Export'!HR505="ICH","ICU/CCU/HDU",IF(AB505&gt;AE505,100,100*AB505/AE505)))))</f>
        <v/>
      </c>
      <c r="AG505" s="82" t="str">
        <f>IF(E505="Yes","6 Month Transfer",IF(W505="No","Not locked to discharge/transfer",IF(AF505="Did not stay on SU","Not achieved as did not stay on SU",IF('Patient level info'!A505="","",IF(AND(A505=B505,M505="Achieved",P505="Achieved",AF505&gt;=90,AF505&lt;&gt;"Died same day as arrival"),"Achieved",IF(AND(A505&lt;&gt;B505,AF505&gt;=90,M505="Achieved",P505="Achieved"),"Not directly admitted by this team, but achieved criteria at previous team, and achieved 90% of stay on SU whilst at this team",IF(AF505="ICU/CCU/HDU","Admitted to ICU/CCU/HDU",IF(AF505="Died same day as arrival",AF505,IF(AND(AF505&lt;90,M505="Not achieved",P505="Not achieved"),"Not achieved as not direct to SU within 4h, not seen by a consultant within 14h, and less than 90% of stay on SU",IF(AND(AF505&lt;90,M505="Not achieved",P505="Achieved"),"Not achieved as not direct to SU within 4h and less than 90% of stay on SU",IF(AND(AF505&lt;90,M505="Achieved",P505="Not achieved"),"Not achieved as not seen by a consultant within 14h and less than 90% of stay on SU",IF(AND(AF505&gt;=90,M505="Not achieved",P505="Not achieved"),"Not achieved as not direct to SU within 4h and not seen by a consultant within 14h",IF(AND(AF505&gt;=90,M505="Achieved",P505="Not achieved"),"Not achieved as not seen by a consultant within 14h",IF(AF505&lt;90,"Not achieved as less than 90% of stay on SU","Not achieved as not direct to SU within 4h"))))))))))))))</f>
        <v/>
      </c>
    </row>
    <row r="506" spans="1:33" ht="15" customHeight="1" x14ac:dyDescent="0.25">
      <c r="A506" s="89" t="str">
        <f>IF('Paste Data Here - Export'!A506="","",'Paste Data Here - Export'!A506)</f>
        <v/>
      </c>
      <c r="B506" s="90" t="str">
        <f>IF('Paste Data Here - Export'!B506="","",'Paste Data Here - Export'!B506)</f>
        <v/>
      </c>
      <c r="C506" s="91" t="str">
        <f>IF('Paste Data Here - Export'!AR506="Y",'Paste Data Here - Export'!AS506,IF('Paste Data Here - Export'!C506="","",'Paste Data Here - Export'!BA506))</f>
        <v/>
      </c>
      <c r="D506" s="103" t="str">
        <f>IF(B506="","",IF('Paste Data Here - Export'!A506 ='Paste Data Here - Export'!B506, "Yes", "No"))</f>
        <v/>
      </c>
      <c r="E506" s="103" t="str">
        <f>IF(A506="","",IF(AND('Paste Data Here - Export'!P506="",'Paste Data Here - Export'!Q506&lt;&gt;""),"Yes","No"))</f>
        <v/>
      </c>
      <c r="F506" s="104" t="str">
        <f>IF('Paste Data Here - Export'!A506='Paste Data Here - Export'!B506,C506,IF(W506="No","",IF(E506="Yes","6 Month Transfer",'Paste Data Here - Export'!HP506)))</f>
        <v/>
      </c>
      <c r="G506" s="92" t="str">
        <f>IF(B506="","",IF(OR('Paste Data Here - Export'!KB506="Y",'Paste Data Here - Export'!GE506="Y"),"Yes","No"))</f>
        <v/>
      </c>
      <c r="H506" s="93" t="str">
        <f t="shared" si="80"/>
        <v/>
      </c>
      <c r="I506" s="93" t="str">
        <f t="shared" si="81"/>
        <v/>
      </c>
      <c r="J506" s="93" t="str">
        <f t="shared" si="82"/>
        <v/>
      </c>
      <c r="K506" s="125" t="str">
        <f>IF(OR(C506="",'Paste Data Here - Export'!BD506=""),"",1440*('Paste Data Here - Export'!BD506-C506))</f>
        <v/>
      </c>
      <c r="L506" s="93" t="str">
        <f t="shared" si="83"/>
        <v/>
      </c>
      <c r="M506" s="93" t="str">
        <f>IF(AND(L506="Yes",'Paste Data Here - Export'!BC506="SU",'Paste Data Here - Export'!EJ506&lt;&gt;"Y"),"Achieved",IF('Paste Data Here - Export'!EJ506="Y","Not applicable",(IF(AND('Patient level info'!L506="No",'Paste Data Here - Export'!BC506="SU"),"Not achieved",IF('Paste Data Here - Export'!BC506="ICH","Not applicable",IF(OR('Paste Data Here - Export'!BC506="O",'Paste Data Here - Export'!BC506="MAC"),"Not achieved",""))))))</f>
        <v/>
      </c>
      <c r="N506" s="142" t="str">
        <f>IF(B506="","",IF(OR('Paste Data Here - Export'!GN506="PERS",'Paste Data Here - Export'!GN506="TELEM"),'Paste Data Here - Export'!GK506,IF('Paste Data Here - Export'!GO506="","Not seen in person",'Paste Data Here - Export'!GO506)))</f>
        <v/>
      </c>
      <c r="O506" s="125" t="str">
        <f t="shared" si="84"/>
        <v/>
      </c>
      <c r="P506" s="126" t="str">
        <f t="shared" si="85"/>
        <v/>
      </c>
      <c r="Q506" s="95" t="str">
        <f>IF('Paste Data Here - Export'!CR506=TRUE, "Not imaged",IF('Paste Data Here - Export'!AR506="Y","Inpatient stroke",IF('Paste Data Here - Export'!BA506="","",IF('Paste Data Here - Export'!CR506="TRUE","",1440*('Paste Data Here - Export'!CP506-'Paste Data Here - Export'!BA506)))))</f>
        <v/>
      </c>
      <c r="R506" s="95" t="str">
        <f>IF('Paste Data Here - Export'!CR506=TRUE,"Not imaged",IF(OR(C506="",'Paste Data Here - Export'!CP506=""),"",1440*('Paste Data Here - Export'!CP506-C506)))</f>
        <v/>
      </c>
      <c r="S506" s="93" t="str">
        <f>IF(R506&lt;60.5,"Yes",IF('Paste Data Here - Export'!C506="","","No"))</f>
        <v/>
      </c>
      <c r="T506" s="93" t="str">
        <f t="shared" si="77"/>
        <v/>
      </c>
      <c r="U506" s="94" t="str">
        <f>IF(OR(C506="",'Paste Data Here - Export'!DF506=""),"",1440*('Paste Data Here - Export'!DF506-C506))</f>
        <v/>
      </c>
      <c r="V506" s="96" t="str">
        <f t="shared" si="86"/>
        <v/>
      </c>
      <c r="W506" s="97" t="str">
        <f>IF(B506="","",IF('Paste Data Here - Export'!KI506=TRUE,"Yes",IF('Paste Data Here - Export'!L506="","No","Yes")))</f>
        <v/>
      </c>
      <c r="X506" s="98" t="str">
        <f>IF(E506="Yes","6 Month Transfer",IF(AND(W506="Yes",'Paste Data Here - Export'!KM506="D"),"No",IF('Patient level info'!W506="Yes","Yes","")))</f>
        <v/>
      </c>
      <c r="Y506" s="91" t="str">
        <f t="shared" si="78"/>
        <v/>
      </c>
      <c r="Z506" s="99" t="str">
        <f>IF('Paste Data Here - Export'!KQ506="","",IF('Paste Data Here - Export'!KO506="","",'Paste Data Here - Export'!KN506-'Paste Data Here - Export'!KQ506))</f>
        <v/>
      </c>
      <c r="AA506" s="91" t="str">
        <f>IF(AND(W506="Yes",'Paste Data Here - Export'!KM506="D",'Paste Data Here - Export'!KO506="Y"),'Paste Data Here - Export'!KN506+'Patient level info'!AA$3,IF(AND(W506="Yes",'Paste Data Here - Export'!KM506="D",Z506&lt;0),'Paste Data Here - Export'!KQ506,IF(AND(W506="Yes",'Paste Data Here - Export'!KM506="D"),'Paste Data Here - Export'!KN506,IF(X506="Yes",'Paste Data Here - Export'!KS506,""))))</f>
        <v/>
      </c>
      <c r="AB506" s="100" t="str">
        <f>IF(W506="No","",IF('Paste Data Here - Export'!HS506="","",IF('Paste Data Here - Export'!KO506="Y",'Patient level info'!AA506-'Paste Data Here - Export'!HS506,'Paste Data Here - Export'!KQ506-'Paste Data Here - Export'!HS506)))</f>
        <v/>
      </c>
      <c r="AC506" s="100" t="str">
        <f>IF(E506="Yes","",IF(BPT!C506="Record transferred to this team",AA506-C506-(1/6),""))</f>
        <v/>
      </c>
      <c r="AD506" s="100" t="str">
        <f t="shared" si="79"/>
        <v/>
      </c>
      <c r="AE506" s="100" t="str">
        <f t="shared" si="87"/>
        <v/>
      </c>
      <c r="AF506" s="101" t="str">
        <f>IF(AE506="","",IF(Y506="Died same day","Died same day as arrival",IF(AB506="","Did not stay on SU",IF('Paste Data Here - Export'!HR506="ICH","ICU/CCU/HDU",IF(AB506&gt;AE506,100,100*AB506/AE506)))))</f>
        <v/>
      </c>
      <c r="AG506" s="82" t="str">
        <f>IF(E506="Yes","6 Month Transfer",IF(W506="No","Not locked to discharge/transfer",IF(AF506="Did not stay on SU","Not achieved as did not stay on SU",IF('Patient level info'!A506="","",IF(AND(A506=B506,M506="Achieved",P506="Achieved",AF506&gt;=90,AF506&lt;&gt;"Died same day as arrival"),"Achieved",IF(AND(A506&lt;&gt;B506,AF506&gt;=90,M506="Achieved",P506="Achieved"),"Not directly admitted by this team, but achieved criteria at previous team, and achieved 90% of stay on SU whilst at this team",IF(AF506="ICU/CCU/HDU","Admitted to ICU/CCU/HDU",IF(AF506="Died same day as arrival",AF506,IF(AND(AF506&lt;90,M506="Not achieved",P506="Not achieved"),"Not achieved as not direct to SU within 4h, not seen by a consultant within 14h, and less than 90% of stay on SU",IF(AND(AF506&lt;90,M506="Not achieved",P506="Achieved"),"Not achieved as not direct to SU within 4h and less than 90% of stay on SU",IF(AND(AF506&lt;90,M506="Achieved",P506="Not achieved"),"Not achieved as not seen by a consultant within 14h and less than 90% of stay on SU",IF(AND(AF506&gt;=90,M506="Not achieved",P506="Not achieved"),"Not achieved as not direct to SU within 4h and not seen by a consultant within 14h",IF(AND(AF506&gt;=90,M506="Achieved",P506="Not achieved"),"Not achieved as not seen by a consultant within 14h",IF(AF506&lt;90,"Not achieved as less than 90% of stay on SU","Not achieved as not direct to SU within 4h"))))))))))))))</f>
        <v/>
      </c>
    </row>
    <row r="507" spans="1:33" ht="15" customHeight="1" x14ac:dyDescent="0.25">
      <c r="A507" s="89" t="str">
        <f>IF('Paste Data Here - Export'!A507="","",'Paste Data Here - Export'!A507)</f>
        <v/>
      </c>
      <c r="B507" s="90" t="str">
        <f>IF('Paste Data Here - Export'!B507="","",'Paste Data Here - Export'!B507)</f>
        <v/>
      </c>
      <c r="C507" s="91" t="str">
        <f>IF('Paste Data Here - Export'!AR507="Y",'Paste Data Here - Export'!AS507,IF('Paste Data Here - Export'!C507="","",'Paste Data Here - Export'!BA507))</f>
        <v/>
      </c>
      <c r="D507" s="103" t="str">
        <f>IF(B507="","",IF('Paste Data Here - Export'!A507 ='Paste Data Here - Export'!B507, "Yes", "No"))</f>
        <v/>
      </c>
      <c r="E507" s="103" t="str">
        <f>IF(A507="","",IF(AND('Paste Data Here - Export'!P507="",'Paste Data Here - Export'!Q507&lt;&gt;""),"Yes","No"))</f>
        <v/>
      </c>
      <c r="F507" s="104" t="str">
        <f>IF('Paste Data Here - Export'!A507='Paste Data Here - Export'!B507,C507,IF(W507="No","",IF(E507="Yes","6 Month Transfer",'Paste Data Here - Export'!HP507)))</f>
        <v/>
      </c>
      <c r="G507" s="92" t="str">
        <f>IF(B507="","",IF(OR('Paste Data Here - Export'!KB507="Y",'Paste Data Here - Export'!GE507="Y"),"Yes","No"))</f>
        <v/>
      </c>
      <c r="H507" s="93" t="str">
        <f t="shared" si="80"/>
        <v/>
      </c>
      <c r="I507" s="93" t="str">
        <f t="shared" si="81"/>
        <v/>
      </c>
      <c r="J507" s="93" t="str">
        <f t="shared" si="82"/>
        <v/>
      </c>
      <c r="K507" s="125" t="str">
        <f>IF(OR(C507="",'Paste Data Here - Export'!BD507=""),"",1440*('Paste Data Here - Export'!BD507-C507))</f>
        <v/>
      </c>
      <c r="L507" s="93" t="str">
        <f t="shared" si="83"/>
        <v/>
      </c>
      <c r="M507" s="93" t="str">
        <f>IF(AND(L507="Yes",'Paste Data Here - Export'!BC507="SU",'Paste Data Here - Export'!EJ507&lt;&gt;"Y"),"Achieved",IF('Paste Data Here - Export'!EJ507="Y","Not applicable",(IF(AND('Patient level info'!L507="No",'Paste Data Here - Export'!BC507="SU"),"Not achieved",IF('Paste Data Here - Export'!BC507="ICH","Not applicable",IF(OR('Paste Data Here - Export'!BC507="O",'Paste Data Here - Export'!BC507="MAC"),"Not achieved",""))))))</f>
        <v/>
      </c>
      <c r="N507" s="142" t="str">
        <f>IF(B507="","",IF(OR('Paste Data Here - Export'!GN507="PERS",'Paste Data Here - Export'!GN507="TELEM"),'Paste Data Here - Export'!GK507,IF('Paste Data Here - Export'!GO507="","Not seen in person",'Paste Data Here - Export'!GO507)))</f>
        <v/>
      </c>
      <c r="O507" s="125" t="str">
        <f t="shared" si="84"/>
        <v/>
      </c>
      <c r="P507" s="126" t="str">
        <f t="shared" si="85"/>
        <v/>
      </c>
      <c r="Q507" s="95" t="str">
        <f>IF('Paste Data Here - Export'!CR507=TRUE, "Not imaged",IF('Paste Data Here - Export'!AR507="Y","Inpatient stroke",IF('Paste Data Here - Export'!BA507="","",IF('Paste Data Here - Export'!CR507="TRUE","",1440*('Paste Data Here - Export'!CP507-'Paste Data Here - Export'!BA507)))))</f>
        <v/>
      </c>
      <c r="R507" s="95" t="str">
        <f>IF('Paste Data Here - Export'!CR507=TRUE,"Not imaged",IF(OR(C507="",'Paste Data Here - Export'!CP507=""),"",1440*('Paste Data Here - Export'!CP507-C507)))</f>
        <v/>
      </c>
      <c r="S507" s="93" t="str">
        <f>IF(R507&lt;60.5,"Yes",IF('Paste Data Here - Export'!C507="","","No"))</f>
        <v/>
      </c>
      <c r="T507" s="93" t="str">
        <f t="shared" si="77"/>
        <v/>
      </c>
      <c r="U507" s="94" t="str">
        <f>IF(OR(C507="",'Paste Data Here - Export'!DF507=""),"",1440*('Paste Data Here - Export'!DF507-C507))</f>
        <v/>
      </c>
      <c r="V507" s="96" t="str">
        <f t="shared" si="86"/>
        <v/>
      </c>
      <c r="W507" s="97" t="str">
        <f>IF(B507="","",IF('Paste Data Here - Export'!KI507=TRUE,"Yes",IF('Paste Data Here - Export'!L507="","No","Yes")))</f>
        <v/>
      </c>
      <c r="X507" s="98" t="str">
        <f>IF(E507="Yes","6 Month Transfer",IF(AND(W507="Yes",'Paste Data Here - Export'!KM507="D"),"No",IF('Patient level info'!W507="Yes","Yes","")))</f>
        <v/>
      </c>
      <c r="Y507" s="91" t="str">
        <f t="shared" si="78"/>
        <v/>
      </c>
      <c r="Z507" s="99" t="str">
        <f>IF('Paste Data Here - Export'!KQ507="","",IF('Paste Data Here - Export'!KO507="","",'Paste Data Here - Export'!KN507-'Paste Data Here - Export'!KQ507))</f>
        <v/>
      </c>
      <c r="AA507" s="91" t="str">
        <f>IF(AND(W507="Yes",'Paste Data Here - Export'!KM507="D",'Paste Data Here - Export'!KO507="Y"),'Paste Data Here - Export'!KN507+'Patient level info'!AA$3,IF(AND(W507="Yes",'Paste Data Here - Export'!KM507="D",Z507&lt;0),'Paste Data Here - Export'!KQ507,IF(AND(W507="Yes",'Paste Data Here - Export'!KM507="D"),'Paste Data Here - Export'!KN507,IF(X507="Yes",'Paste Data Here - Export'!KS507,""))))</f>
        <v/>
      </c>
      <c r="AB507" s="100" t="str">
        <f>IF(W507="No","",IF('Paste Data Here - Export'!HS507="","",IF('Paste Data Here - Export'!KO507="Y",'Patient level info'!AA507-'Paste Data Here - Export'!HS507,'Paste Data Here - Export'!KQ507-'Paste Data Here - Export'!HS507)))</f>
        <v/>
      </c>
      <c r="AC507" s="100" t="str">
        <f>IF(E507="Yes","",IF(BPT!C507="Record transferred to this team",AA507-C507-(1/6),""))</f>
        <v/>
      </c>
      <c r="AD507" s="100" t="str">
        <f t="shared" si="79"/>
        <v/>
      </c>
      <c r="AE507" s="100" t="str">
        <f t="shared" si="87"/>
        <v/>
      </c>
      <c r="AF507" s="101" t="str">
        <f>IF(AE507="","",IF(Y507="Died same day","Died same day as arrival",IF(AB507="","Did not stay on SU",IF('Paste Data Here - Export'!HR507="ICH","ICU/CCU/HDU",IF(AB507&gt;AE507,100,100*AB507/AE507)))))</f>
        <v/>
      </c>
      <c r="AG507" s="82" t="str">
        <f>IF(E507="Yes","6 Month Transfer",IF(W507="No","Not locked to discharge/transfer",IF(AF507="Did not stay on SU","Not achieved as did not stay on SU",IF('Patient level info'!A507="","",IF(AND(A507=B507,M507="Achieved",P507="Achieved",AF507&gt;=90,AF507&lt;&gt;"Died same day as arrival"),"Achieved",IF(AND(A507&lt;&gt;B507,AF507&gt;=90,M507="Achieved",P507="Achieved"),"Not directly admitted by this team, but achieved criteria at previous team, and achieved 90% of stay on SU whilst at this team",IF(AF507="ICU/CCU/HDU","Admitted to ICU/CCU/HDU",IF(AF507="Died same day as arrival",AF507,IF(AND(AF507&lt;90,M507="Not achieved",P507="Not achieved"),"Not achieved as not direct to SU within 4h, not seen by a consultant within 14h, and less than 90% of stay on SU",IF(AND(AF507&lt;90,M507="Not achieved",P507="Achieved"),"Not achieved as not direct to SU within 4h and less than 90% of stay on SU",IF(AND(AF507&lt;90,M507="Achieved",P507="Not achieved"),"Not achieved as not seen by a consultant within 14h and less than 90% of stay on SU",IF(AND(AF507&gt;=90,M507="Not achieved",P507="Not achieved"),"Not achieved as not direct to SU within 4h and not seen by a consultant within 14h",IF(AND(AF507&gt;=90,M507="Achieved",P507="Not achieved"),"Not achieved as not seen by a consultant within 14h",IF(AF507&lt;90,"Not achieved as less than 90% of stay on SU","Not achieved as not direct to SU within 4h"))))))))))))))</f>
        <v/>
      </c>
    </row>
    <row r="508" spans="1:33" ht="15" customHeight="1" x14ac:dyDescent="0.25">
      <c r="A508" s="89" t="str">
        <f>IF('Paste Data Here - Export'!A508="","",'Paste Data Here - Export'!A508)</f>
        <v/>
      </c>
      <c r="B508" s="90" t="str">
        <f>IF('Paste Data Here - Export'!B508="","",'Paste Data Here - Export'!B508)</f>
        <v/>
      </c>
      <c r="C508" s="91" t="str">
        <f>IF('Paste Data Here - Export'!AR508="Y",'Paste Data Here - Export'!AS508,IF('Paste Data Here - Export'!C508="","",'Paste Data Here - Export'!BA508))</f>
        <v/>
      </c>
      <c r="D508" s="103" t="str">
        <f>IF(B508="","",IF('Paste Data Here - Export'!A508 ='Paste Data Here - Export'!B508, "Yes", "No"))</f>
        <v/>
      </c>
      <c r="E508" s="103" t="str">
        <f>IF(A508="","",IF(AND('Paste Data Here - Export'!P508="",'Paste Data Here - Export'!Q508&lt;&gt;""),"Yes","No"))</f>
        <v/>
      </c>
      <c r="F508" s="104" t="str">
        <f>IF('Paste Data Here - Export'!A508='Paste Data Here - Export'!B508,C508,IF(W508="No","",IF(E508="Yes","6 Month Transfer",'Paste Data Here - Export'!HP508)))</f>
        <v/>
      </c>
      <c r="G508" s="92" t="str">
        <f>IF(B508="","",IF(OR('Paste Data Here - Export'!KB508="Y",'Paste Data Here - Export'!GE508="Y"),"Yes","No"))</f>
        <v/>
      </c>
      <c r="H508" s="93" t="str">
        <f t="shared" si="80"/>
        <v/>
      </c>
      <c r="I508" s="93" t="str">
        <f t="shared" si="81"/>
        <v/>
      </c>
      <c r="J508" s="93" t="str">
        <f t="shared" si="82"/>
        <v/>
      </c>
      <c r="K508" s="125" t="str">
        <f>IF(OR(C508="",'Paste Data Here - Export'!BD508=""),"",1440*('Paste Data Here - Export'!BD508-C508))</f>
        <v/>
      </c>
      <c r="L508" s="93" t="str">
        <f t="shared" si="83"/>
        <v/>
      </c>
      <c r="M508" s="93" t="str">
        <f>IF(AND(L508="Yes",'Paste Data Here - Export'!BC508="SU",'Paste Data Here - Export'!EJ508&lt;&gt;"Y"),"Achieved",IF('Paste Data Here - Export'!EJ508="Y","Not applicable",(IF(AND('Patient level info'!L508="No",'Paste Data Here - Export'!BC508="SU"),"Not achieved",IF('Paste Data Here - Export'!BC508="ICH","Not applicable",IF(OR('Paste Data Here - Export'!BC508="O",'Paste Data Here - Export'!BC508="MAC"),"Not achieved",""))))))</f>
        <v/>
      </c>
      <c r="N508" s="142" t="str">
        <f>IF(B508="","",IF(OR('Paste Data Here - Export'!GN508="PERS",'Paste Data Here - Export'!GN508="TELEM"),'Paste Data Here - Export'!GK508,IF('Paste Data Here - Export'!GO508="","Not seen in person",'Paste Data Here - Export'!GO508)))</f>
        <v/>
      </c>
      <c r="O508" s="125" t="str">
        <f t="shared" si="84"/>
        <v/>
      </c>
      <c r="P508" s="126" t="str">
        <f t="shared" si="85"/>
        <v/>
      </c>
      <c r="Q508" s="95" t="str">
        <f>IF('Paste Data Here - Export'!CR508=TRUE, "Not imaged",IF('Paste Data Here - Export'!AR508="Y","Inpatient stroke",IF('Paste Data Here - Export'!BA508="","",IF('Paste Data Here - Export'!CR508="TRUE","",1440*('Paste Data Here - Export'!CP508-'Paste Data Here - Export'!BA508)))))</f>
        <v/>
      </c>
      <c r="R508" s="95" t="str">
        <f>IF('Paste Data Here - Export'!CR508=TRUE,"Not imaged",IF(OR(C508="",'Paste Data Here - Export'!CP508=""),"",1440*('Paste Data Here - Export'!CP508-C508)))</f>
        <v/>
      </c>
      <c r="S508" s="93" t="str">
        <f>IF(R508&lt;60.5,"Yes",IF('Paste Data Here - Export'!C508="","","No"))</f>
        <v/>
      </c>
      <c r="T508" s="93" t="str">
        <f t="shared" si="77"/>
        <v/>
      </c>
      <c r="U508" s="94" t="str">
        <f>IF(OR(C508="",'Paste Data Here - Export'!DF508=""),"",1440*('Paste Data Here - Export'!DF508-C508))</f>
        <v/>
      </c>
      <c r="V508" s="96" t="str">
        <f t="shared" si="86"/>
        <v/>
      </c>
      <c r="W508" s="97" t="str">
        <f>IF(B508="","",IF('Paste Data Here - Export'!KI508=TRUE,"Yes",IF('Paste Data Here - Export'!L508="","No","Yes")))</f>
        <v/>
      </c>
      <c r="X508" s="98" t="str">
        <f>IF(E508="Yes","6 Month Transfer",IF(AND(W508="Yes",'Paste Data Here - Export'!KM508="D"),"No",IF('Patient level info'!W508="Yes","Yes","")))</f>
        <v/>
      </c>
      <c r="Y508" s="91" t="str">
        <f t="shared" si="78"/>
        <v/>
      </c>
      <c r="Z508" s="99" t="str">
        <f>IF('Paste Data Here - Export'!KQ508="","",IF('Paste Data Here - Export'!KO508="","",'Paste Data Here - Export'!KN508-'Paste Data Here - Export'!KQ508))</f>
        <v/>
      </c>
      <c r="AA508" s="91" t="str">
        <f>IF(AND(W508="Yes",'Paste Data Here - Export'!KM508="D",'Paste Data Here - Export'!KO508="Y"),'Paste Data Here - Export'!KN508+'Patient level info'!AA$3,IF(AND(W508="Yes",'Paste Data Here - Export'!KM508="D",Z508&lt;0),'Paste Data Here - Export'!KQ508,IF(AND(W508="Yes",'Paste Data Here - Export'!KM508="D"),'Paste Data Here - Export'!KN508,IF(X508="Yes",'Paste Data Here - Export'!KS508,""))))</f>
        <v/>
      </c>
      <c r="AB508" s="100" t="str">
        <f>IF(W508="No","",IF('Paste Data Here - Export'!HS508="","",IF('Paste Data Here - Export'!KO508="Y",'Patient level info'!AA508-'Paste Data Here - Export'!HS508,'Paste Data Here - Export'!KQ508-'Paste Data Here - Export'!HS508)))</f>
        <v/>
      </c>
      <c r="AC508" s="100" t="str">
        <f>IF(E508="Yes","",IF(BPT!C508="Record transferred to this team",AA508-C508-(1/6),""))</f>
        <v/>
      </c>
      <c r="AD508" s="100" t="str">
        <f t="shared" si="79"/>
        <v/>
      </c>
      <c r="AE508" s="100" t="str">
        <f t="shared" si="87"/>
        <v/>
      </c>
      <c r="AF508" s="101" t="str">
        <f>IF(AE508="","",IF(Y508="Died same day","Died same day as arrival",IF(AB508="","Did not stay on SU",IF('Paste Data Here - Export'!HR508="ICH","ICU/CCU/HDU",IF(AB508&gt;AE508,100,100*AB508/AE508)))))</f>
        <v/>
      </c>
      <c r="AG508" s="82" t="str">
        <f>IF(E508="Yes","6 Month Transfer",IF(W508="No","Not locked to discharge/transfer",IF(AF508="Did not stay on SU","Not achieved as did not stay on SU",IF('Patient level info'!A508="","",IF(AND(A508=B508,M508="Achieved",P508="Achieved",AF508&gt;=90,AF508&lt;&gt;"Died same day as arrival"),"Achieved",IF(AND(A508&lt;&gt;B508,AF508&gt;=90,M508="Achieved",P508="Achieved"),"Not directly admitted by this team, but achieved criteria at previous team, and achieved 90% of stay on SU whilst at this team",IF(AF508="ICU/CCU/HDU","Admitted to ICU/CCU/HDU",IF(AF508="Died same day as arrival",AF508,IF(AND(AF508&lt;90,M508="Not achieved",P508="Not achieved"),"Not achieved as not direct to SU within 4h, not seen by a consultant within 14h, and less than 90% of stay on SU",IF(AND(AF508&lt;90,M508="Not achieved",P508="Achieved"),"Not achieved as not direct to SU within 4h and less than 90% of stay on SU",IF(AND(AF508&lt;90,M508="Achieved",P508="Not achieved"),"Not achieved as not seen by a consultant within 14h and less than 90% of stay on SU",IF(AND(AF508&gt;=90,M508="Not achieved",P508="Not achieved"),"Not achieved as not direct to SU within 4h and not seen by a consultant within 14h",IF(AND(AF508&gt;=90,M508="Achieved",P508="Not achieved"),"Not achieved as not seen by a consultant within 14h",IF(AF508&lt;90,"Not achieved as less than 90% of stay on SU","Not achieved as not direct to SU within 4h"))))))))))))))</f>
        <v/>
      </c>
    </row>
    <row r="509" spans="1:33" ht="15" customHeight="1" x14ac:dyDescent="0.25">
      <c r="A509" s="89" t="str">
        <f>IF('Paste Data Here - Export'!A509="","",'Paste Data Here - Export'!A509)</f>
        <v/>
      </c>
      <c r="B509" s="90" t="str">
        <f>IF('Paste Data Here - Export'!B509="","",'Paste Data Here - Export'!B509)</f>
        <v/>
      </c>
      <c r="C509" s="91" t="str">
        <f>IF('Paste Data Here - Export'!AR509="Y",'Paste Data Here - Export'!AS509,IF('Paste Data Here - Export'!C509="","",'Paste Data Here - Export'!BA509))</f>
        <v/>
      </c>
      <c r="D509" s="103" t="str">
        <f>IF(B509="","",IF('Paste Data Here - Export'!A509 ='Paste Data Here - Export'!B509, "Yes", "No"))</f>
        <v/>
      </c>
      <c r="E509" s="103" t="str">
        <f>IF(A509="","",IF(AND('Paste Data Here - Export'!P509="",'Paste Data Here - Export'!Q509&lt;&gt;""),"Yes","No"))</f>
        <v/>
      </c>
      <c r="F509" s="104" t="str">
        <f>IF('Paste Data Here - Export'!A509='Paste Data Here - Export'!B509,C509,IF(W509="No","",IF(E509="Yes","6 Month Transfer",'Paste Data Here - Export'!HP509)))</f>
        <v/>
      </c>
      <c r="G509" s="92" t="str">
        <f>IF(B509="","",IF(OR('Paste Data Here - Export'!KB509="Y",'Paste Data Here - Export'!GE509="Y"),"Yes","No"))</f>
        <v/>
      </c>
      <c r="H509" s="93" t="str">
        <f t="shared" si="80"/>
        <v/>
      </c>
      <c r="I509" s="93" t="str">
        <f t="shared" si="81"/>
        <v/>
      </c>
      <c r="J509" s="93" t="str">
        <f t="shared" si="82"/>
        <v/>
      </c>
      <c r="K509" s="125" t="str">
        <f>IF(OR(C509="",'Paste Data Here - Export'!BD509=""),"",1440*('Paste Data Here - Export'!BD509-C509))</f>
        <v/>
      </c>
      <c r="L509" s="93" t="str">
        <f t="shared" si="83"/>
        <v/>
      </c>
      <c r="M509" s="93" t="str">
        <f>IF(AND(L509="Yes",'Paste Data Here - Export'!BC509="SU",'Paste Data Here - Export'!EJ509&lt;&gt;"Y"),"Achieved",IF('Paste Data Here - Export'!EJ509="Y","Not applicable",(IF(AND('Patient level info'!L509="No",'Paste Data Here - Export'!BC509="SU"),"Not achieved",IF('Paste Data Here - Export'!BC509="ICH","Not applicable",IF(OR('Paste Data Here - Export'!BC509="O",'Paste Data Here - Export'!BC509="MAC"),"Not achieved",""))))))</f>
        <v/>
      </c>
      <c r="N509" s="142" t="str">
        <f>IF(B509="","",IF(OR('Paste Data Here - Export'!GN509="PERS",'Paste Data Here - Export'!GN509="TELEM"),'Paste Data Here - Export'!GK509,IF('Paste Data Here - Export'!GO509="","Not seen in person",'Paste Data Here - Export'!GO509)))</f>
        <v/>
      </c>
      <c r="O509" s="125" t="str">
        <f t="shared" si="84"/>
        <v/>
      </c>
      <c r="P509" s="126" t="str">
        <f t="shared" si="85"/>
        <v/>
      </c>
      <c r="Q509" s="95" t="str">
        <f>IF('Paste Data Here - Export'!CR509=TRUE, "Not imaged",IF('Paste Data Here - Export'!AR509="Y","Inpatient stroke",IF('Paste Data Here - Export'!BA509="","",IF('Paste Data Here - Export'!CR509="TRUE","",1440*('Paste Data Here - Export'!CP509-'Paste Data Here - Export'!BA509)))))</f>
        <v/>
      </c>
      <c r="R509" s="95" t="str">
        <f>IF('Paste Data Here - Export'!CR509=TRUE,"Not imaged",IF(OR(C509="",'Paste Data Here - Export'!CP509=""),"",1440*('Paste Data Here - Export'!CP509-C509)))</f>
        <v/>
      </c>
      <c r="S509" s="93" t="str">
        <f>IF(R509&lt;60.5,"Yes",IF('Paste Data Here - Export'!C509="","","No"))</f>
        <v/>
      </c>
      <c r="T509" s="93" t="str">
        <f t="shared" si="77"/>
        <v/>
      </c>
      <c r="U509" s="94" t="str">
        <f>IF(OR(C509="",'Paste Data Here - Export'!DF509=""),"",1440*('Paste Data Here - Export'!DF509-C509))</f>
        <v/>
      </c>
      <c r="V509" s="96" t="str">
        <f t="shared" si="86"/>
        <v/>
      </c>
      <c r="W509" s="97" t="str">
        <f>IF(B509="","",IF('Paste Data Here - Export'!KI509=TRUE,"Yes",IF('Paste Data Here - Export'!L509="","No","Yes")))</f>
        <v/>
      </c>
      <c r="X509" s="98" t="str">
        <f>IF(E509="Yes","6 Month Transfer",IF(AND(W509="Yes",'Paste Data Here - Export'!KM509="D"),"No",IF('Patient level info'!W509="Yes","Yes","")))</f>
        <v/>
      </c>
      <c r="Y509" s="91" t="str">
        <f t="shared" si="78"/>
        <v/>
      </c>
      <c r="Z509" s="99" t="str">
        <f>IF('Paste Data Here - Export'!KQ509="","",IF('Paste Data Here - Export'!KO509="","",'Paste Data Here - Export'!KN509-'Paste Data Here - Export'!KQ509))</f>
        <v/>
      </c>
      <c r="AA509" s="91" t="str">
        <f>IF(AND(W509="Yes",'Paste Data Here - Export'!KM509="D",'Paste Data Here - Export'!KO509="Y"),'Paste Data Here - Export'!KN509+'Patient level info'!AA$3,IF(AND(W509="Yes",'Paste Data Here - Export'!KM509="D",Z509&lt;0),'Paste Data Here - Export'!KQ509,IF(AND(W509="Yes",'Paste Data Here - Export'!KM509="D"),'Paste Data Here - Export'!KN509,IF(X509="Yes",'Paste Data Here - Export'!KS509,""))))</f>
        <v/>
      </c>
      <c r="AB509" s="100" t="str">
        <f>IF(W509="No","",IF('Paste Data Here - Export'!HS509="","",IF('Paste Data Here - Export'!KO509="Y",'Patient level info'!AA509-'Paste Data Here - Export'!HS509,'Paste Data Here - Export'!KQ509-'Paste Data Here - Export'!HS509)))</f>
        <v/>
      </c>
      <c r="AC509" s="100" t="str">
        <f>IF(E509="Yes","",IF(BPT!C509="Record transferred to this team",AA509-C509-(1/6),""))</f>
        <v/>
      </c>
      <c r="AD509" s="100" t="str">
        <f t="shared" si="79"/>
        <v/>
      </c>
      <c r="AE509" s="100" t="str">
        <f t="shared" si="87"/>
        <v/>
      </c>
      <c r="AF509" s="101" t="str">
        <f>IF(AE509="","",IF(Y509="Died same day","Died same day as arrival",IF(AB509="","Did not stay on SU",IF('Paste Data Here - Export'!HR509="ICH","ICU/CCU/HDU",IF(AB509&gt;AE509,100,100*AB509/AE509)))))</f>
        <v/>
      </c>
      <c r="AG509" s="82" t="str">
        <f>IF(E509="Yes","6 Month Transfer",IF(W509="No","Not locked to discharge/transfer",IF(AF509="Did not stay on SU","Not achieved as did not stay on SU",IF('Patient level info'!A509="","",IF(AND(A509=B509,M509="Achieved",P509="Achieved",AF509&gt;=90,AF509&lt;&gt;"Died same day as arrival"),"Achieved",IF(AND(A509&lt;&gt;B509,AF509&gt;=90,M509="Achieved",P509="Achieved"),"Not directly admitted by this team, but achieved criteria at previous team, and achieved 90% of stay on SU whilst at this team",IF(AF509="ICU/CCU/HDU","Admitted to ICU/CCU/HDU",IF(AF509="Died same day as arrival",AF509,IF(AND(AF509&lt;90,M509="Not achieved",P509="Not achieved"),"Not achieved as not direct to SU within 4h, not seen by a consultant within 14h, and less than 90% of stay on SU",IF(AND(AF509&lt;90,M509="Not achieved",P509="Achieved"),"Not achieved as not direct to SU within 4h and less than 90% of stay on SU",IF(AND(AF509&lt;90,M509="Achieved",P509="Not achieved"),"Not achieved as not seen by a consultant within 14h and less than 90% of stay on SU",IF(AND(AF509&gt;=90,M509="Not achieved",P509="Not achieved"),"Not achieved as not direct to SU within 4h and not seen by a consultant within 14h",IF(AND(AF509&gt;=90,M509="Achieved",P509="Not achieved"),"Not achieved as not seen by a consultant within 14h",IF(AF509&lt;90,"Not achieved as less than 90% of stay on SU","Not achieved as not direct to SU within 4h"))))))))))))))</f>
        <v/>
      </c>
    </row>
    <row r="510" spans="1:33" ht="15" customHeight="1" x14ac:dyDescent="0.25">
      <c r="A510" s="89" t="str">
        <f>IF('Paste Data Here - Export'!A510="","",'Paste Data Here - Export'!A510)</f>
        <v/>
      </c>
      <c r="B510" s="90" t="str">
        <f>IF('Paste Data Here - Export'!B510="","",'Paste Data Here - Export'!B510)</f>
        <v/>
      </c>
      <c r="C510" s="91" t="str">
        <f>IF('Paste Data Here - Export'!AR510="Y",'Paste Data Here - Export'!AS510,IF('Paste Data Here - Export'!C510="","",'Paste Data Here - Export'!BA510))</f>
        <v/>
      </c>
      <c r="D510" s="103" t="str">
        <f>IF(B510="","",IF('Paste Data Here - Export'!A510 ='Paste Data Here - Export'!B510, "Yes", "No"))</f>
        <v/>
      </c>
      <c r="E510" s="103" t="str">
        <f>IF(A510="","",IF(AND('Paste Data Here - Export'!P510="",'Paste Data Here - Export'!Q510&lt;&gt;""),"Yes","No"))</f>
        <v/>
      </c>
      <c r="F510" s="104" t="str">
        <f>IF('Paste Data Here - Export'!A510='Paste Data Here - Export'!B510,C510,IF(W510="No","",IF(E510="Yes","6 Month Transfer",'Paste Data Here - Export'!HP510)))</f>
        <v/>
      </c>
      <c r="G510" s="92" t="str">
        <f>IF(B510="","",IF(OR('Paste Data Here - Export'!KB510="Y",'Paste Data Here - Export'!GE510="Y"),"Yes","No"))</f>
        <v/>
      </c>
      <c r="H510" s="93" t="str">
        <f t="shared" si="80"/>
        <v/>
      </c>
      <c r="I510" s="93" t="str">
        <f t="shared" si="81"/>
        <v/>
      </c>
      <c r="J510" s="93" t="str">
        <f t="shared" si="82"/>
        <v/>
      </c>
      <c r="K510" s="125" t="str">
        <f>IF(OR(C510="",'Paste Data Here - Export'!BD510=""),"",1440*('Paste Data Here - Export'!BD510-C510))</f>
        <v/>
      </c>
      <c r="L510" s="93" t="str">
        <f t="shared" si="83"/>
        <v/>
      </c>
      <c r="M510" s="93" t="str">
        <f>IF(AND(L510="Yes",'Paste Data Here - Export'!BC510="SU",'Paste Data Here - Export'!EJ510&lt;&gt;"Y"),"Achieved",IF('Paste Data Here - Export'!EJ510="Y","Not applicable",(IF(AND('Patient level info'!L510="No",'Paste Data Here - Export'!BC510="SU"),"Not achieved",IF('Paste Data Here - Export'!BC510="ICH","Not applicable",IF(OR('Paste Data Here - Export'!BC510="O",'Paste Data Here - Export'!BC510="MAC"),"Not achieved",""))))))</f>
        <v/>
      </c>
      <c r="N510" s="142" t="str">
        <f>IF(B510="","",IF(OR('Paste Data Here - Export'!GN510="PERS",'Paste Data Here - Export'!GN510="TELEM"),'Paste Data Here - Export'!GK510,IF('Paste Data Here - Export'!GO510="","Not seen in person",'Paste Data Here - Export'!GO510)))</f>
        <v/>
      </c>
      <c r="O510" s="125" t="str">
        <f t="shared" si="84"/>
        <v/>
      </c>
      <c r="P510" s="126" t="str">
        <f t="shared" si="85"/>
        <v/>
      </c>
      <c r="Q510" s="95" t="str">
        <f>IF('Paste Data Here - Export'!CR510=TRUE, "Not imaged",IF('Paste Data Here - Export'!AR510="Y","Inpatient stroke",IF('Paste Data Here - Export'!BA510="","",IF('Paste Data Here - Export'!CR510="TRUE","",1440*('Paste Data Here - Export'!CP510-'Paste Data Here - Export'!BA510)))))</f>
        <v/>
      </c>
      <c r="R510" s="95" t="str">
        <f>IF('Paste Data Here - Export'!CR510=TRUE,"Not imaged",IF(OR(C510="",'Paste Data Here - Export'!CP510=""),"",1440*('Paste Data Here - Export'!CP510-C510)))</f>
        <v/>
      </c>
      <c r="S510" s="93" t="str">
        <f>IF(R510&lt;60.5,"Yes",IF('Paste Data Here - Export'!C510="","","No"))</f>
        <v/>
      </c>
      <c r="T510" s="93" t="str">
        <f t="shared" si="77"/>
        <v/>
      </c>
      <c r="U510" s="94" t="str">
        <f>IF(OR(C510="",'Paste Data Here - Export'!DF510=""),"",1440*('Paste Data Here - Export'!DF510-C510))</f>
        <v/>
      </c>
      <c r="V510" s="96" t="str">
        <f t="shared" si="86"/>
        <v/>
      </c>
      <c r="W510" s="97" t="str">
        <f>IF(B510="","",IF('Paste Data Here - Export'!KI510=TRUE,"Yes",IF('Paste Data Here - Export'!L510="","No","Yes")))</f>
        <v/>
      </c>
      <c r="X510" s="98" t="str">
        <f>IF(E510="Yes","6 Month Transfer",IF(AND(W510="Yes",'Paste Data Here - Export'!KM510="D"),"No",IF('Patient level info'!W510="Yes","Yes","")))</f>
        <v/>
      </c>
      <c r="Y510" s="91" t="str">
        <f t="shared" si="78"/>
        <v/>
      </c>
      <c r="Z510" s="99" t="str">
        <f>IF('Paste Data Here - Export'!KQ510="","",IF('Paste Data Here - Export'!KO510="","",'Paste Data Here - Export'!KN510-'Paste Data Here - Export'!KQ510))</f>
        <v/>
      </c>
      <c r="AA510" s="91" t="str">
        <f>IF(AND(W510="Yes",'Paste Data Here - Export'!KM510="D",'Paste Data Here - Export'!KO510="Y"),'Paste Data Here - Export'!KN510+'Patient level info'!AA$3,IF(AND(W510="Yes",'Paste Data Here - Export'!KM510="D",Z510&lt;0),'Paste Data Here - Export'!KQ510,IF(AND(W510="Yes",'Paste Data Here - Export'!KM510="D"),'Paste Data Here - Export'!KN510,IF(X510="Yes",'Paste Data Here - Export'!KS510,""))))</f>
        <v/>
      </c>
      <c r="AB510" s="100" t="str">
        <f>IF(W510="No","",IF('Paste Data Here - Export'!HS510="","",IF('Paste Data Here - Export'!KO510="Y",'Patient level info'!AA510-'Paste Data Here - Export'!HS510,'Paste Data Here - Export'!KQ510-'Paste Data Here - Export'!HS510)))</f>
        <v/>
      </c>
      <c r="AC510" s="100" t="str">
        <f>IF(E510="Yes","",IF(BPT!C510="Record transferred to this team",AA510-C510-(1/6),""))</f>
        <v/>
      </c>
      <c r="AD510" s="100" t="str">
        <f t="shared" si="79"/>
        <v/>
      </c>
      <c r="AE510" s="100" t="str">
        <f t="shared" si="87"/>
        <v/>
      </c>
      <c r="AF510" s="101" t="str">
        <f>IF(AE510="","",IF(Y510="Died same day","Died same day as arrival",IF(AB510="","Did not stay on SU",IF('Paste Data Here - Export'!HR510="ICH","ICU/CCU/HDU",IF(AB510&gt;AE510,100,100*AB510/AE510)))))</f>
        <v/>
      </c>
      <c r="AG510" s="82" t="str">
        <f>IF(E510="Yes","6 Month Transfer",IF(W510="No","Not locked to discharge/transfer",IF(AF510="Did not stay on SU","Not achieved as did not stay on SU",IF('Patient level info'!A510="","",IF(AND(A510=B510,M510="Achieved",P510="Achieved",AF510&gt;=90,AF510&lt;&gt;"Died same day as arrival"),"Achieved",IF(AND(A510&lt;&gt;B510,AF510&gt;=90,M510="Achieved",P510="Achieved"),"Not directly admitted by this team, but achieved criteria at previous team, and achieved 90% of stay on SU whilst at this team",IF(AF510="ICU/CCU/HDU","Admitted to ICU/CCU/HDU",IF(AF510="Died same day as arrival",AF510,IF(AND(AF510&lt;90,M510="Not achieved",P510="Not achieved"),"Not achieved as not direct to SU within 4h, not seen by a consultant within 14h, and less than 90% of stay on SU",IF(AND(AF510&lt;90,M510="Not achieved",P510="Achieved"),"Not achieved as not direct to SU within 4h and less than 90% of stay on SU",IF(AND(AF510&lt;90,M510="Achieved",P510="Not achieved"),"Not achieved as not seen by a consultant within 14h and less than 90% of stay on SU",IF(AND(AF510&gt;=90,M510="Not achieved",P510="Not achieved"),"Not achieved as not direct to SU within 4h and not seen by a consultant within 14h",IF(AND(AF510&gt;=90,M510="Achieved",P510="Not achieved"),"Not achieved as not seen by a consultant within 14h",IF(AF510&lt;90,"Not achieved as less than 90% of stay on SU","Not achieved as not direct to SU within 4h"))))))))))))))</f>
        <v/>
      </c>
    </row>
    <row r="511" spans="1:33" ht="15" customHeight="1" x14ac:dyDescent="0.25">
      <c r="A511" s="89" t="str">
        <f>IF('Paste Data Here - Export'!A511="","",'Paste Data Here - Export'!A511)</f>
        <v/>
      </c>
      <c r="B511" s="90" t="str">
        <f>IF('Paste Data Here - Export'!B511="","",'Paste Data Here - Export'!B511)</f>
        <v/>
      </c>
      <c r="C511" s="91" t="str">
        <f>IF('Paste Data Here - Export'!AR511="Y",'Paste Data Here - Export'!AS511,IF('Paste Data Here - Export'!C511="","",'Paste Data Here - Export'!BA511))</f>
        <v/>
      </c>
      <c r="D511" s="103" t="str">
        <f>IF(B511="","",IF('Paste Data Here - Export'!A511 ='Paste Data Here - Export'!B511, "Yes", "No"))</f>
        <v/>
      </c>
      <c r="E511" s="103" t="str">
        <f>IF(A511="","",IF(AND('Paste Data Here - Export'!P511="",'Paste Data Here - Export'!Q511&lt;&gt;""),"Yes","No"))</f>
        <v/>
      </c>
      <c r="F511" s="104" t="str">
        <f>IF('Paste Data Here - Export'!A511='Paste Data Here - Export'!B511,C511,IF(W511="No","",IF(E511="Yes","6 Month Transfer",'Paste Data Here - Export'!HP511)))</f>
        <v/>
      </c>
      <c r="G511" s="92" t="str">
        <f>IF(B511="","",IF(OR('Paste Data Here - Export'!KB511="Y",'Paste Data Here - Export'!GE511="Y"),"Yes","No"))</f>
        <v/>
      </c>
      <c r="H511" s="93" t="str">
        <f t="shared" si="80"/>
        <v/>
      </c>
      <c r="I511" s="93" t="str">
        <f t="shared" si="81"/>
        <v/>
      </c>
      <c r="J511" s="93" t="str">
        <f t="shared" si="82"/>
        <v/>
      </c>
      <c r="K511" s="125" t="str">
        <f>IF(OR(C511="",'Paste Data Here - Export'!BD511=""),"",1440*('Paste Data Here - Export'!BD511-C511))</f>
        <v/>
      </c>
      <c r="L511" s="93" t="str">
        <f t="shared" si="83"/>
        <v/>
      </c>
      <c r="M511" s="93" t="str">
        <f>IF(AND(L511="Yes",'Paste Data Here - Export'!BC511="SU",'Paste Data Here - Export'!EJ511&lt;&gt;"Y"),"Achieved",IF('Paste Data Here - Export'!EJ511="Y","Not applicable",(IF(AND('Patient level info'!L511="No",'Paste Data Here - Export'!BC511="SU"),"Not achieved",IF('Paste Data Here - Export'!BC511="ICH","Not applicable",IF(OR('Paste Data Here - Export'!BC511="O",'Paste Data Here - Export'!BC511="MAC"),"Not achieved",""))))))</f>
        <v/>
      </c>
      <c r="N511" s="142" t="str">
        <f>IF(B511="","",IF(OR('Paste Data Here - Export'!GN511="PERS",'Paste Data Here - Export'!GN511="TELEM"),'Paste Data Here - Export'!GK511,IF('Paste Data Here - Export'!GO511="","Not seen in person",'Paste Data Here - Export'!GO511)))</f>
        <v/>
      </c>
      <c r="O511" s="125" t="str">
        <f t="shared" si="84"/>
        <v/>
      </c>
      <c r="P511" s="126" t="str">
        <f t="shared" si="85"/>
        <v/>
      </c>
      <c r="Q511" s="95" t="str">
        <f>IF('Paste Data Here - Export'!CR511=TRUE, "Not imaged",IF('Paste Data Here - Export'!AR511="Y","Inpatient stroke",IF('Paste Data Here - Export'!BA511="","",IF('Paste Data Here - Export'!CR511="TRUE","",1440*('Paste Data Here - Export'!CP511-'Paste Data Here - Export'!BA511)))))</f>
        <v/>
      </c>
      <c r="R511" s="95" t="str">
        <f>IF('Paste Data Here - Export'!CR511=TRUE,"Not imaged",IF(OR(C511="",'Paste Data Here - Export'!CP511=""),"",1440*('Paste Data Here - Export'!CP511-C511)))</f>
        <v/>
      </c>
      <c r="S511" s="93" t="str">
        <f>IF(R511&lt;60.5,"Yes",IF('Paste Data Here - Export'!C511="","","No"))</f>
        <v/>
      </c>
      <c r="T511" s="93" t="str">
        <f t="shared" si="77"/>
        <v/>
      </c>
      <c r="U511" s="94" t="str">
        <f>IF(OR(C511="",'Paste Data Here - Export'!DF511=""),"",1440*('Paste Data Here - Export'!DF511-C511))</f>
        <v/>
      </c>
      <c r="V511" s="96" t="str">
        <f t="shared" si="86"/>
        <v/>
      </c>
      <c r="W511" s="97" t="str">
        <f>IF(B511="","",IF('Paste Data Here - Export'!KI511=TRUE,"Yes",IF('Paste Data Here - Export'!L511="","No","Yes")))</f>
        <v/>
      </c>
      <c r="X511" s="98" t="str">
        <f>IF(E511="Yes","6 Month Transfer",IF(AND(W511="Yes",'Paste Data Here - Export'!KM511="D"),"No",IF('Patient level info'!W511="Yes","Yes","")))</f>
        <v/>
      </c>
      <c r="Y511" s="91" t="str">
        <f t="shared" si="78"/>
        <v/>
      </c>
      <c r="Z511" s="99" t="str">
        <f>IF('Paste Data Here - Export'!KQ511="","",IF('Paste Data Here - Export'!KO511="","",'Paste Data Here - Export'!KN511-'Paste Data Here - Export'!KQ511))</f>
        <v/>
      </c>
      <c r="AA511" s="91" t="str">
        <f>IF(AND(W511="Yes",'Paste Data Here - Export'!KM511="D",'Paste Data Here - Export'!KO511="Y"),'Paste Data Here - Export'!KN511+'Patient level info'!AA$3,IF(AND(W511="Yes",'Paste Data Here - Export'!KM511="D",Z511&lt;0),'Paste Data Here - Export'!KQ511,IF(AND(W511="Yes",'Paste Data Here - Export'!KM511="D"),'Paste Data Here - Export'!KN511,IF(X511="Yes",'Paste Data Here - Export'!KS511,""))))</f>
        <v/>
      </c>
      <c r="AB511" s="100" t="str">
        <f>IF(W511="No","",IF('Paste Data Here - Export'!HS511="","",IF('Paste Data Here - Export'!KO511="Y",'Patient level info'!AA511-'Paste Data Here - Export'!HS511,'Paste Data Here - Export'!KQ511-'Paste Data Here - Export'!HS511)))</f>
        <v/>
      </c>
      <c r="AC511" s="100" t="str">
        <f>IF(E511="Yes","",IF(BPT!C511="Record transferred to this team",AA511-C511-(1/6),""))</f>
        <v/>
      </c>
      <c r="AD511" s="100" t="str">
        <f t="shared" si="79"/>
        <v/>
      </c>
      <c r="AE511" s="100" t="str">
        <f t="shared" si="87"/>
        <v/>
      </c>
      <c r="AF511" s="101" t="str">
        <f>IF(AE511="","",IF(Y511="Died same day","Died same day as arrival",IF(AB511="","Did not stay on SU",IF('Paste Data Here - Export'!HR511="ICH","ICU/CCU/HDU",IF(AB511&gt;AE511,100,100*AB511/AE511)))))</f>
        <v/>
      </c>
      <c r="AG511" s="82" t="str">
        <f>IF(E511="Yes","6 Month Transfer",IF(W511="No","Not locked to discharge/transfer",IF(AF511="Did not stay on SU","Not achieved as did not stay on SU",IF('Patient level info'!A511="","",IF(AND(A511=B511,M511="Achieved",P511="Achieved",AF511&gt;=90,AF511&lt;&gt;"Died same day as arrival"),"Achieved",IF(AND(A511&lt;&gt;B511,AF511&gt;=90,M511="Achieved",P511="Achieved"),"Not directly admitted by this team, but achieved criteria at previous team, and achieved 90% of stay on SU whilst at this team",IF(AF511="ICU/CCU/HDU","Admitted to ICU/CCU/HDU",IF(AF511="Died same day as arrival",AF511,IF(AND(AF511&lt;90,M511="Not achieved",P511="Not achieved"),"Not achieved as not direct to SU within 4h, not seen by a consultant within 14h, and less than 90% of stay on SU",IF(AND(AF511&lt;90,M511="Not achieved",P511="Achieved"),"Not achieved as not direct to SU within 4h and less than 90% of stay on SU",IF(AND(AF511&lt;90,M511="Achieved",P511="Not achieved"),"Not achieved as not seen by a consultant within 14h and less than 90% of stay on SU",IF(AND(AF511&gt;=90,M511="Not achieved",P511="Not achieved"),"Not achieved as not direct to SU within 4h and not seen by a consultant within 14h",IF(AND(AF511&gt;=90,M511="Achieved",P511="Not achieved"),"Not achieved as not seen by a consultant within 14h",IF(AF511&lt;90,"Not achieved as less than 90% of stay on SU","Not achieved as not direct to SU within 4h"))))))))))))))</f>
        <v/>
      </c>
    </row>
    <row r="512" spans="1:33" ht="15" customHeight="1" x14ac:dyDescent="0.25">
      <c r="A512" s="89" t="str">
        <f>IF('Paste Data Here - Export'!A512="","",'Paste Data Here - Export'!A512)</f>
        <v/>
      </c>
      <c r="B512" s="90" t="str">
        <f>IF('Paste Data Here - Export'!B512="","",'Paste Data Here - Export'!B512)</f>
        <v/>
      </c>
      <c r="C512" s="91" t="str">
        <f>IF('Paste Data Here - Export'!AR512="Y",'Paste Data Here - Export'!AS512,IF('Paste Data Here - Export'!C512="","",'Paste Data Here - Export'!BA512))</f>
        <v/>
      </c>
      <c r="D512" s="103" t="str">
        <f>IF(B512="","",IF('Paste Data Here - Export'!A512 ='Paste Data Here - Export'!B512, "Yes", "No"))</f>
        <v/>
      </c>
      <c r="E512" s="103" t="str">
        <f>IF(A512="","",IF(AND('Paste Data Here - Export'!P512="",'Paste Data Here - Export'!Q512&lt;&gt;""),"Yes","No"))</f>
        <v/>
      </c>
      <c r="F512" s="104" t="str">
        <f>IF('Paste Data Here - Export'!A512='Paste Data Here - Export'!B512,C512,IF(W512="No","",IF(E512="Yes","6 Month Transfer",'Paste Data Here - Export'!HP512)))</f>
        <v/>
      </c>
      <c r="G512" s="92" t="str">
        <f>IF(B512="","",IF(OR('Paste Data Here - Export'!KB512="Y",'Paste Data Here - Export'!GE512="Y"),"Yes","No"))</f>
        <v/>
      </c>
      <c r="H512" s="93" t="str">
        <f t="shared" si="80"/>
        <v/>
      </c>
      <c r="I512" s="93" t="str">
        <f t="shared" si="81"/>
        <v/>
      </c>
      <c r="J512" s="93" t="str">
        <f t="shared" si="82"/>
        <v/>
      </c>
      <c r="K512" s="125" t="str">
        <f>IF(OR(C512="",'Paste Data Here - Export'!BD512=""),"",1440*('Paste Data Here - Export'!BD512-C512))</f>
        <v/>
      </c>
      <c r="L512" s="93" t="str">
        <f t="shared" si="83"/>
        <v/>
      </c>
      <c r="M512" s="93" t="str">
        <f>IF(AND(L512="Yes",'Paste Data Here - Export'!BC512="SU",'Paste Data Here - Export'!EJ512&lt;&gt;"Y"),"Achieved",IF('Paste Data Here - Export'!EJ512="Y","Not applicable",(IF(AND('Patient level info'!L512="No",'Paste Data Here - Export'!BC512="SU"),"Not achieved",IF('Paste Data Here - Export'!BC512="ICH","Not applicable",IF(OR('Paste Data Here - Export'!BC512="O",'Paste Data Here - Export'!BC512="MAC"),"Not achieved",""))))))</f>
        <v/>
      </c>
      <c r="N512" s="142" t="str">
        <f>IF(B512="","",IF(OR('Paste Data Here - Export'!GN512="PERS",'Paste Data Here - Export'!GN512="TELEM"),'Paste Data Here - Export'!GK512,IF('Paste Data Here - Export'!GO512="","Not seen in person",'Paste Data Here - Export'!GO512)))</f>
        <v/>
      </c>
      <c r="O512" s="125" t="str">
        <f t="shared" si="84"/>
        <v/>
      </c>
      <c r="P512" s="126" t="str">
        <f t="shared" si="85"/>
        <v/>
      </c>
      <c r="Q512" s="95" t="str">
        <f>IF('Paste Data Here - Export'!CR512=TRUE, "Not imaged",IF('Paste Data Here - Export'!AR512="Y","Inpatient stroke",IF('Paste Data Here - Export'!BA512="","",IF('Paste Data Here - Export'!CR512="TRUE","",1440*('Paste Data Here - Export'!CP512-'Paste Data Here - Export'!BA512)))))</f>
        <v/>
      </c>
      <c r="R512" s="95" t="str">
        <f>IF('Paste Data Here - Export'!CR512=TRUE,"Not imaged",IF(OR(C512="",'Paste Data Here - Export'!CP512=""),"",1440*('Paste Data Here - Export'!CP512-C512)))</f>
        <v/>
      </c>
      <c r="S512" s="93" t="str">
        <f>IF(R512&lt;60.5,"Yes",IF('Paste Data Here - Export'!C512="","","No"))</f>
        <v/>
      </c>
      <c r="T512" s="93" t="str">
        <f t="shared" si="77"/>
        <v/>
      </c>
      <c r="U512" s="94" t="str">
        <f>IF(OR(C512="",'Paste Data Here - Export'!DF512=""),"",1440*('Paste Data Here - Export'!DF512-C512))</f>
        <v/>
      </c>
      <c r="V512" s="96" t="str">
        <f t="shared" si="86"/>
        <v/>
      </c>
      <c r="W512" s="97" t="str">
        <f>IF(B512="","",IF('Paste Data Here - Export'!KI512=TRUE,"Yes",IF('Paste Data Here - Export'!L512="","No","Yes")))</f>
        <v/>
      </c>
      <c r="X512" s="98" t="str">
        <f>IF(E512="Yes","6 Month Transfer",IF(AND(W512="Yes",'Paste Data Here - Export'!KM512="D"),"No",IF('Patient level info'!W512="Yes","Yes","")))</f>
        <v/>
      </c>
      <c r="Y512" s="91" t="str">
        <f t="shared" si="78"/>
        <v/>
      </c>
      <c r="Z512" s="99" t="str">
        <f>IF('Paste Data Here - Export'!KQ512="","",IF('Paste Data Here - Export'!KO512="","",'Paste Data Here - Export'!KN512-'Paste Data Here - Export'!KQ512))</f>
        <v/>
      </c>
      <c r="AA512" s="91" t="str">
        <f>IF(AND(W512="Yes",'Paste Data Here - Export'!KM512="D",'Paste Data Here - Export'!KO512="Y"),'Paste Data Here - Export'!KN512+'Patient level info'!AA$3,IF(AND(W512="Yes",'Paste Data Here - Export'!KM512="D",Z512&lt;0),'Paste Data Here - Export'!KQ512,IF(AND(W512="Yes",'Paste Data Here - Export'!KM512="D"),'Paste Data Here - Export'!KN512,IF(X512="Yes",'Paste Data Here - Export'!KS512,""))))</f>
        <v/>
      </c>
      <c r="AB512" s="100" t="str">
        <f>IF(W512="No","",IF('Paste Data Here - Export'!HS512="","",IF('Paste Data Here - Export'!KO512="Y",'Patient level info'!AA512-'Paste Data Here - Export'!HS512,'Paste Data Here - Export'!KQ512-'Paste Data Here - Export'!HS512)))</f>
        <v/>
      </c>
      <c r="AC512" s="100" t="str">
        <f>IF(E512="Yes","",IF(BPT!C512="Record transferred to this team",AA512-C512-(1/6),""))</f>
        <v/>
      </c>
      <c r="AD512" s="100" t="str">
        <f t="shared" si="79"/>
        <v/>
      </c>
      <c r="AE512" s="100" t="str">
        <f t="shared" si="87"/>
        <v/>
      </c>
      <c r="AF512" s="101" t="str">
        <f>IF(AE512="","",IF(Y512="Died same day","Died same day as arrival",IF(AB512="","Did not stay on SU",IF('Paste Data Here - Export'!HR512="ICH","ICU/CCU/HDU",IF(AB512&gt;AE512,100,100*AB512/AE512)))))</f>
        <v/>
      </c>
      <c r="AG512" s="82" t="str">
        <f>IF(E512="Yes","6 Month Transfer",IF(W512="No","Not locked to discharge/transfer",IF(AF512="Did not stay on SU","Not achieved as did not stay on SU",IF('Patient level info'!A512="","",IF(AND(A512=B512,M512="Achieved",P512="Achieved",AF512&gt;=90,AF512&lt;&gt;"Died same day as arrival"),"Achieved",IF(AND(A512&lt;&gt;B512,AF512&gt;=90,M512="Achieved",P512="Achieved"),"Not directly admitted by this team, but achieved criteria at previous team, and achieved 90% of stay on SU whilst at this team",IF(AF512="ICU/CCU/HDU","Admitted to ICU/CCU/HDU",IF(AF512="Died same day as arrival",AF512,IF(AND(AF512&lt;90,M512="Not achieved",P512="Not achieved"),"Not achieved as not direct to SU within 4h, not seen by a consultant within 14h, and less than 90% of stay on SU",IF(AND(AF512&lt;90,M512="Not achieved",P512="Achieved"),"Not achieved as not direct to SU within 4h and less than 90% of stay on SU",IF(AND(AF512&lt;90,M512="Achieved",P512="Not achieved"),"Not achieved as not seen by a consultant within 14h and less than 90% of stay on SU",IF(AND(AF512&gt;=90,M512="Not achieved",P512="Not achieved"),"Not achieved as not direct to SU within 4h and not seen by a consultant within 14h",IF(AND(AF512&gt;=90,M512="Achieved",P512="Not achieved"),"Not achieved as not seen by a consultant within 14h",IF(AF512&lt;90,"Not achieved as less than 90% of stay on SU","Not achieved as not direct to SU within 4h"))))))))))))))</f>
        <v/>
      </c>
    </row>
    <row r="513" spans="1:33" ht="15" customHeight="1" x14ac:dyDescent="0.25">
      <c r="A513" s="89" t="str">
        <f>IF('Paste Data Here - Export'!A513="","",'Paste Data Here - Export'!A513)</f>
        <v/>
      </c>
      <c r="B513" s="90" t="str">
        <f>IF('Paste Data Here - Export'!B513="","",'Paste Data Here - Export'!B513)</f>
        <v/>
      </c>
      <c r="C513" s="91" t="str">
        <f>IF('Paste Data Here - Export'!AR513="Y",'Paste Data Here - Export'!AS513,IF('Paste Data Here - Export'!C513="","",'Paste Data Here - Export'!BA513))</f>
        <v/>
      </c>
      <c r="D513" s="103" t="str">
        <f>IF(B513="","",IF('Paste Data Here - Export'!A513 ='Paste Data Here - Export'!B513, "Yes", "No"))</f>
        <v/>
      </c>
      <c r="E513" s="103" t="str">
        <f>IF(A513="","",IF(AND('Paste Data Here - Export'!P513="",'Paste Data Here - Export'!Q513&lt;&gt;""),"Yes","No"))</f>
        <v/>
      </c>
      <c r="F513" s="104" t="str">
        <f>IF('Paste Data Here - Export'!A513='Paste Data Here - Export'!B513,C513,IF(W513="No","",IF(E513="Yes","6 Month Transfer",'Paste Data Here - Export'!HP513)))</f>
        <v/>
      </c>
      <c r="G513" s="92" t="str">
        <f>IF(B513="","",IF(OR('Paste Data Here - Export'!KB513="Y",'Paste Data Here - Export'!GE513="Y"),"Yes","No"))</f>
        <v/>
      </c>
      <c r="H513" s="93" t="str">
        <f t="shared" si="80"/>
        <v/>
      </c>
      <c r="I513" s="93" t="str">
        <f t="shared" si="81"/>
        <v/>
      </c>
      <c r="J513" s="93" t="str">
        <f t="shared" si="82"/>
        <v/>
      </c>
      <c r="K513" s="125" t="str">
        <f>IF(OR(C513="",'Paste Data Here - Export'!BD513=""),"",1440*('Paste Data Here - Export'!BD513-C513))</f>
        <v/>
      </c>
      <c r="L513" s="93" t="str">
        <f t="shared" si="83"/>
        <v/>
      </c>
      <c r="M513" s="93" t="str">
        <f>IF(AND(L513="Yes",'Paste Data Here - Export'!BC513="SU",'Paste Data Here - Export'!EJ513&lt;&gt;"Y"),"Achieved",IF('Paste Data Here - Export'!EJ513="Y","Not applicable",(IF(AND('Patient level info'!L513="No",'Paste Data Here - Export'!BC513="SU"),"Not achieved",IF('Paste Data Here - Export'!BC513="ICH","Not applicable",IF(OR('Paste Data Here - Export'!BC513="O",'Paste Data Here - Export'!BC513="MAC"),"Not achieved",""))))))</f>
        <v/>
      </c>
      <c r="N513" s="142" t="str">
        <f>IF(B513="","",IF(OR('Paste Data Here - Export'!GN513="PERS",'Paste Data Here - Export'!GN513="TELEM"),'Paste Data Here - Export'!GK513,IF('Paste Data Here - Export'!GO513="","Not seen in person",'Paste Data Here - Export'!GO513)))</f>
        <v/>
      </c>
      <c r="O513" s="125" t="str">
        <f t="shared" si="84"/>
        <v/>
      </c>
      <c r="P513" s="126" t="str">
        <f t="shared" si="85"/>
        <v/>
      </c>
      <c r="Q513" s="95" t="str">
        <f>IF('Paste Data Here - Export'!CR513=TRUE, "Not imaged",IF('Paste Data Here - Export'!AR513="Y","Inpatient stroke",IF('Paste Data Here - Export'!BA513="","",IF('Paste Data Here - Export'!CR513="TRUE","",1440*('Paste Data Here - Export'!CP513-'Paste Data Here - Export'!BA513)))))</f>
        <v/>
      </c>
      <c r="R513" s="95" t="str">
        <f>IF('Paste Data Here - Export'!CR513=TRUE,"Not imaged",IF(OR(C513="",'Paste Data Here - Export'!CP513=""),"",1440*('Paste Data Here - Export'!CP513-C513)))</f>
        <v/>
      </c>
      <c r="S513" s="93" t="str">
        <f>IF(R513&lt;60.5,"Yes",IF('Paste Data Here - Export'!C513="","","No"))</f>
        <v/>
      </c>
      <c r="T513" s="93" t="str">
        <f t="shared" si="77"/>
        <v/>
      </c>
      <c r="U513" s="94" t="str">
        <f>IF(OR(C513="",'Paste Data Here - Export'!DF513=""),"",1440*('Paste Data Here - Export'!DF513-C513))</f>
        <v/>
      </c>
      <c r="V513" s="96" t="str">
        <f t="shared" si="86"/>
        <v/>
      </c>
      <c r="W513" s="97" t="str">
        <f>IF(B513="","",IF('Paste Data Here - Export'!KI513=TRUE,"Yes",IF('Paste Data Here - Export'!L513="","No","Yes")))</f>
        <v/>
      </c>
      <c r="X513" s="98" t="str">
        <f>IF(E513="Yes","6 Month Transfer",IF(AND(W513="Yes",'Paste Data Here - Export'!KM513="D"),"No",IF('Patient level info'!W513="Yes","Yes","")))</f>
        <v/>
      </c>
      <c r="Y513" s="91" t="str">
        <f t="shared" si="78"/>
        <v/>
      </c>
      <c r="Z513" s="99" t="str">
        <f>IF('Paste Data Here - Export'!KQ513="","",IF('Paste Data Here - Export'!KO513="","",'Paste Data Here - Export'!KN513-'Paste Data Here - Export'!KQ513))</f>
        <v/>
      </c>
      <c r="AA513" s="91" t="str">
        <f>IF(AND(W513="Yes",'Paste Data Here - Export'!KM513="D",'Paste Data Here - Export'!KO513="Y"),'Paste Data Here - Export'!KN513+'Patient level info'!AA$3,IF(AND(W513="Yes",'Paste Data Here - Export'!KM513="D",Z513&lt;0),'Paste Data Here - Export'!KQ513,IF(AND(W513="Yes",'Paste Data Here - Export'!KM513="D"),'Paste Data Here - Export'!KN513,IF(X513="Yes",'Paste Data Here - Export'!KS513,""))))</f>
        <v/>
      </c>
      <c r="AB513" s="100" t="str">
        <f>IF(W513="No","",IF('Paste Data Here - Export'!HS513="","",IF('Paste Data Here - Export'!KO513="Y",'Patient level info'!AA513-'Paste Data Here - Export'!HS513,'Paste Data Here - Export'!KQ513-'Paste Data Here - Export'!HS513)))</f>
        <v/>
      </c>
      <c r="AC513" s="100" t="str">
        <f>IF(E513="Yes","",IF(BPT!C513="Record transferred to this team",AA513-C513-(1/6),""))</f>
        <v/>
      </c>
      <c r="AD513" s="100" t="str">
        <f t="shared" si="79"/>
        <v/>
      </c>
      <c r="AE513" s="100" t="str">
        <f t="shared" si="87"/>
        <v/>
      </c>
      <c r="AF513" s="101" t="str">
        <f>IF(AE513="","",IF(Y513="Died same day","Died same day as arrival",IF(AB513="","Did not stay on SU",IF('Paste Data Here - Export'!HR513="ICH","ICU/CCU/HDU",IF(AB513&gt;AE513,100,100*AB513/AE513)))))</f>
        <v/>
      </c>
      <c r="AG513" s="82" t="str">
        <f>IF(E513="Yes","6 Month Transfer",IF(W513="No","Not locked to discharge/transfer",IF(AF513="Did not stay on SU","Not achieved as did not stay on SU",IF('Patient level info'!A513="","",IF(AND(A513=B513,M513="Achieved",P513="Achieved",AF513&gt;=90,AF513&lt;&gt;"Died same day as arrival"),"Achieved",IF(AND(A513&lt;&gt;B513,AF513&gt;=90,M513="Achieved",P513="Achieved"),"Not directly admitted by this team, but achieved criteria at previous team, and achieved 90% of stay on SU whilst at this team",IF(AF513="ICU/CCU/HDU","Admitted to ICU/CCU/HDU",IF(AF513="Died same day as arrival",AF513,IF(AND(AF513&lt;90,M513="Not achieved",P513="Not achieved"),"Not achieved as not direct to SU within 4h, not seen by a consultant within 14h, and less than 90% of stay on SU",IF(AND(AF513&lt;90,M513="Not achieved",P513="Achieved"),"Not achieved as not direct to SU within 4h and less than 90% of stay on SU",IF(AND(AF513&lt;90,M513="Achieved",P513="Not achieved"),"Not achieved as not seen by a consultant within 14h and less than 90% of stay on SU",IF(AND(AF513&gt;=90,M513="Not achieved",P513="Not achieved"),"Not achieved as not direct to SU within 4h and not seen by a consultant within 14h",IF(AND(AF513&gt;=90,M513="Achieved",P513="Not achieved"),"Not achieved as not seen by a consultant within 14h",IF(AF513&lt;90,"Not achieved as less than 90% of stay on SU","Not achieved as not direct to SU within 4h"))))))))))))))</f>
        <v/>
      </c>
    </row>
    <row r="514" spans="1:33" ht="15" customHeight="1" x14ac:dyDescent="0.25">
      <c r="A514" s="89" t="str">
        <f>IF('Paste Data Here - Export'!A514="","",'Paste Data Here - Export'!A514)</f>
        <v/>
      </c>
      <c r="B514" s="90" t="str">
        <f>IF('Paste Data Here - Export'!B514="","",'Paste Data Here - Export'!B514)</f>
        <v/>
      </c>
      <c r="C514" s="91" t="str">
        <f>IF('Paste Data Here - Export'!AR514="Y",'Paste Data Here - Export'!AS514,IF('Paste Data Here - Export'!C514="","",'Paste Data Here - Export'!BA514))</f>
        <v/>
      </c>
      <c r="D514" s="103" t="str">
        <f>IF(B514="","",IF('Paste Data Here - Export'!A514 ='Paste Data Here - Export'!B514, "Yes", "No"))</f>
        <v/>
      </c>
      <c r="E514" s="103" t="str">
        <f>IF(A514="","",IF(AND('Paste Data Here - Export'!P514="",'Paste Data Here - Export'!Q514&lt;&gt;""),"Yes","No"))</f>
        <v/>
      </c>
      <c r="F514" s="104" t="str">
        <f>IF('Paste Data Here - Export'!A514='Paste Data Here - Export'!B514,C514,IF(W514="No","",IF(E514="Yes","6 Month Transfer",'Paste Data Here - Export'!HP514)))</f>
        <v/>
      </c>
      <c r="G514" s="92" t="str">
        <f>IF(B514="","",IF(OR('Paste Data Here - Export'!KB514="Y",'Paste Data Here - Export'!GE514="Y"),"Yes","No"))</f>
        <v/>
      </c>
      <c r="H514" s="93" t="str">
        <f t="shared" si="80"/>
        <v/>
      </c>
      <c r="I514" s="93" t="str">
        <f t="shared" si="81"/>
        <v/>
      </c>
      <c r="J514" s="93" t="str">
        <f t="shared" si="82"/>
        <v/>
      </c>
      <c r="K514" s="125" t="str">
        <f>IF(OR(C514="",'Paste Data Here - Export'!BD514=""),"",1440*('Paste Data Here - Export'!BD514-C514))</f>
        <v/>
      </c>
      <c r="L514" s="93" t="str">
        <f t="shared" si="83"/>
        <v/>
      </c>
      <c r="M514" s="93" t="str">
        <f>IF(AND(L514="Yes",'Paste Data Here - Export'!BC514="SU",'Paste Data Here - Export'!EJ514&lt;&gt;"Y"),"Achieved",IF('Paste Data Here - Export'!EJ514="Y","Not applicable",(IF(AND('Patient level info'!L514="No",'Paste Data Here - Export'!BC514="SU"),"Not achieved",IF('Paste Data Here - Export'!BC514="ICH","Not applicable",IF(OR('Paste Data Here - Export'!BC514="O",'Paste Data Here - Export'!BC514="MAC"),"Not achieved",""))))))</f>
        <v/>
      </c>
      <c r="N514" s="142" t="str">
        <f>IF(B514="","",IF(OR('Paste Data Here - Export'!GN514="PERS",'Paste Data Here - Export'!GN514="TELEM"),'Paste Data Here - Export'!GK514,IF('Paste Data Here - Export'!GO514="","Not seen in person",'Paste Data Here - Export'!GO514)))</f>
        <v/>
      </c>
      <c r="O514" s="125" t="str">
        <f t="shared" si="84"/>
        <v/>
      </c>
      <c r="P514" s="126" t="str">
        <f t="shared" si="85"/>
        <v/>
      </c>
      <c r="Q514" s="95" t="str">
        <f>IF('Paste Data Here - Export'!CR514=TRUE, "Not imaged",IF('Paste Data Here - Export'!AR514="Y","Inpatient stroke",IF('Paste Data Here - Export'!BA514="","",IF('Paste Data Here - Export'!CR514="TRUE","",1440*('Paste Data Here - Export'!CP514-'Paste Data Here - Export'!BA514)))))</f>
        <v/>
      </c>
      <c r="R514" s="95" t="str">
        <f>IF('Paste Data Here - Export'!CR514=TRUE,"Not imaged",IF(OR(C514="",'Paste Data Here - Export'!CP514=""),"",1440*('Paste Data Here - Export'!CP514-C514)))</f>
        <v/>
      </c>
      <c r="S514" s="93" t="str">
        <f>IF(R514&lt;60.5,"Yes",IF('Paste Data Here - Export'!C514="","","No"))</f>
        <v/>
      </c>
      <c r="T514" s="93" t="str">
        <f t="shared" si="77"/>
        <v/>
      </c>
      <c r="U514" s="94" t="str">
        <f>IF(OR(C514="",'Paste Data Here - Export'!DF514=""),"",1440*('Paste Data Here - Export'!DF514-C514))</f>
        <v/>
      </c>
      <c r="V514" s="96" t="str">
        <f t="shared" si="86"/>
        <v/>
      </c>
      <c r="W514" s="97" t="str">
        <f>IF(B514="","",IF('Paste Data Here - Export'!KI514=TRUE,"Yes",IF('Paste Data Here - Export'!L514="","No","Yes")))</f>
        <v/>
      </c>
      <c r="X514" s="98" t="str">
        <f>IF(E514="Yes","6 Month Transfer",IF(AND(W514="Yes",'Paste Data Here - Export'!KM514="D"),"No",IF('Patient level info'!W514="Yes","Yes","")))</f>
        <v/>
      </c>
      <c r="Y514" s="91" t="str">
        <f t="shared" si="78"/>
        <v/>
      </c>
      <c r="Z514" s="99" t="str">
        <f>IF('Paste Data Here - Export'!KQ514="","",IF('Paste Data Here - Export'!KO514="","",'Paste Data Here - Export'!KN514-'Paste Data Here - Export'!KQ514))</f>
        <v/>
      </c>
      <c r="AA514" s="91" t="str">
        <f>IF(AND(W514="Yes",'Paste Data Here - Export'!KM514="D",'Paste Data Here - Export'!KO514="Y"),'Paste Data Here - Export'!KN514+'Patient level info'!AA$3,IF(AND(W514="Yes",'Paste Data Here - Export'!KM514="D",Z514&lt;0),'Paste Data Here - Export'!KQ514,IF(AND(W514="Yes",'Paste Data Here - Export'!KM514="D"),'Paste Data Here - Export'!KN514,IF(X514="Yes",'Paste Data Here - Export'!KS514,""))))</f>
        <v/>
      </c>
      <c r="AB514" s="100" t="str">
        <f>IF(W514="No","",IF('Paste Data Here - Export'!HS514="","",IF('Paste Data Here - Export'!KO514="Y",'Patient level info'!AA514-'Paste Data Here - Export'!HS514,'Paste Data Here - Export'!KQ514-'Paste Data Here - Export'!HS514)))</f>
        <v/>
      </c>
      <c r="AC514" s="100" t="str">
        <f>IF(E514="Yes","",IF(BPT!C514="Record transferred to this team",AA514-C514-(1/6),""))</f>
        <v/>
      </c>
      <c r="AD514" s="100" t="str">
        <f t="shared" si="79"/>
        <v/>
      </c>
      <c r="AE514" s="100" t="str">
        <f t="shared" si="87"/>
        <v/>
      </c>
      <c r="AF514" s="101" t="str">
        <f>IF(AE514="","",IF(Y514="Died same day","Died same day as arrival",IF(AB514="","Did not stay on SU",IF('Paste Data Here - Export'!HR514="ICH","ICU/CCU/HDU",IF(AB514&gt;AE514,100,100*AB514/AE514)))))</f>
        <v/>
      </c>
      <c r="AG514" s="82" t="str">
        <f>IF(E514="Yes","6 Month Transfer",IF(W514="No","Not locked to discharge/transfer",IF(AF514="Did not stay on SU","Not achieved as did not stay on SU",IF('Patient level info'!A514="","",IF(AND(A514=B514,M514="Achieved",P514="Achieved",AF514&gt;=90,AF514&lt;&gt;"Died same day as arrival"),"Achieved",IF(AND(A514&lt;&gt;B514,AF514&gt;=90,M514="Achieved",P514="Achieved"),"Not directly admitted by this team, but achieved criteria at previous team, and achieved 90% of stay on SU whilst at this team",IF(AF514="ICU/CCU/HDU","Admitted to ICU/CCU/HDU",IF(AF514="Died same day as arrival",AF514,IF(AND(AF514&lt;90,M514="Not achieved",P514="Not achieved"),"Not achieved as not direct to SU within 4h, not seen by a consultant within 14h, and less than 90% of stay on SU",IF(AND(AF514&lt;90,M514="Not achieved",P514="Achieved"),"Not achieved as not direct to SU within 4h and less than 90% of stay on SU",IF(AND(AF514&lt;90,M514="Achieved",P514="Not achieved"),"Not achieved as not seen by a consultant within 14h and less than 90% of stay on SU",IF(AND(AF514&gt;=90,M514="Not achieved",P514="Not achieved"),"Not achieved as not direct to SU within 4h and not seen by a consultant within 14h",IF(AND(AF514&gt;=90,M514="Achieved",P514="Not achieved"),"Not achieved as not seen by a consultant within 14h",IF(AF514&lt;90,"Not achieved as less than 90% of stay on SU","Not achieved as not direct to SU within 4h"))))))))))))))</f>
        <v/>
      </c>
    </row>
    <row r="515" spans="1:33" ht="15" customHeight="1" x14ac:dyDescent="0.25">
      <c r="A515" s="89" t="str">
        <f>IF('Paste Data Here - Export'!A515="","",'Paste Data Here - Export'!A515)</f>
        <v/>
      </c>
      <c r="B515" s="90" t="str">
        <f>IF('Paste Data Here - Export'!B515="","",'Paste Data Here - Export'!B515)</f>
        <v/>
      </c>
      <c r="C515" s="91" t="str">
        <f>IF('Paste Data Here - Export'!AR515="Y",'Paste Data Here - Export'!AS515,IF('Paste Data Here - Export'!C515="","",'Paste Data Here - Export'!BA515))</f>
        <v/>
      </c>
      <c r="D515" s="103" t="str">
        <f>IF(B515="","",IF('Paste Data Here - Export'!A515 ='Paste Data Here - Export'!B515, "Yes", "No"))</f>
        <v/>
      </c>
      <c r="E515" s="103" t="str">
        <f>IF(A515="","",IF(AND('Paste Data Here - Export'!P515="",'Paste Data Here - Export'!Q515&lt;&gt;""),"Yes","No"))</f>
        <v/>
      </c>
      <c r="F515" s="104" t="str">
        <f>IF('Paste Data Here - Export'!A515='Paste Data Here - Export'!B515,C515,IF(W515="No","",IF(E515="Yes","6 Month Transfer",'Paste Data Here - Export'!HP515)))</f>
        <v/>
      </c>
      <c r="G515" s="92" t="str">
        <f>IF(B515="","",IF(OR('Paste Data Here - Export'!KB515="Y",'Paste Data Here - Export'!GE515="Y"),"Yes","No"))</f>
        <v/>
      </c>
      <c r="H515" s="93" t="str">
        <f t="shared" si="80"/>
        <v/>
      </c>
      <c r="I515" s="93" t="str">
        <f t="shared" si="81"/>
        <v/>
      </c>
      <c r="J515" s="93" t="str">
        <f t="shared" si="82"/>
        <v/>
      </c>
      <c r="K515" s="125" t="str">
        <f>IF(OR(C515="",'Paste Data Here - Export'!BD515=""),"",1440*('Paste Data Here - Export'!BD515-C515))</f>
        <v/>
      </c>
      <c r="L515" s="93" t="str">
        <f t="shared" si="83"/>
        <v/>
      </c>
      <c r="M515" s="93" t="str">
        <f>IF(AND(L515="Yes",'Paste Data Here - Export'!BC515="SU",'Paste Data Here - Export'!EJ515&lt;&gt;"Y"),"Achieved",IF('Paste Data Here - Export'!EJ515="Y","Not applicable",(IF(AND('Patient level info'!L515="No",'Paste Data Here - Export'!BC515="SU"),"Not achieved",IF('Paste Data Here - Export'!BC515="ICH","Not applicable",IF(OR('Paste Data Here - Export'!BC515="O",'Paste Data Here - Export'!BC515="MAC"),"Not achieved",""))))))</f>
        <v/>
      </c>
      <c r="N515" s="142" t="str">
        <f>IF(B515="","",IF(OR('Paste Data Here - Export'!GN515="PERS",'Paste Data Here - Export'!GN515="TELEM"),'Paste Data Here - Export'!GK515,IF('Paste Data Here - Export'!GO515="","Not seen in person",'Paste Data Here - Export'!GO515)))</f>
        <v/>
      </c>
      <c r="O515" s="125" t="str">
        <f t="shared" si="84"/>
        <v/>
      </c>
      <c r="P515" s="126" t="str">
        <f t="shared" si="85"/>
        <v/>
      </c>
      <c r="Q515" s="95" t="str">
        <f>IF('Paste Data Here - Export'!CR515=TRUE, "Not imaged",IF('Paste Data Here - Export'!AR515="Y","Inpatient stroke",IF('Paste Data Here - Export'!BA515="","",IF('Paste Data Here - Export'!CR515="TRUE","",1440*('Paste Data Here - Export'!CP515-'Paste Data Here - Export'!BA515)))))</f>
        <v/>
      </c>
      <c r="R515" s="95" t="str">
        <f>IF('Paste Data Here - Export'!CR515=TRUE,"Not imaged",IF(OR(C515="",'Paste Data Here - Export'!CP515=""),"",1440*('Paste Data Here - Export'!CP515-C515)))</f>
        <v/>
      </c>
      <c r="S515" s="93" t="str">
        <f>IF(R515&lt;60.5,"Yes",IF('Paste Data Here - Export'!C515="","","No"))</f>
        <v/>
      </c>
      <c r="T515" s="93" t="str">
        <f t="shared" si="77"/>
        <v/>
      </c>
      <c r="U515" s="94" t="str">
        <f>IF(OR(C515="",'Paste Data Here - Export'!DF515=""),"",1440*('Paste Data Here - Export'!DF515-C515))</f>
        <v/>
      </c>
      <c r="V515" s="96" t="str">
        <f t="shared" si="86"/>
        <v/>
      </c>
      <c r="W515" s="97" t="str">
        <f>IF(B515="","",IF('Paste Data Here - Export'!KI515=TRUE,"Yes",IF('Paste Data Here - Export'!L515="","No","Yes")))</f>
        <v/>
      </c>
      <c r="X515" s="98" t="str">
        <f>IF(E515="Yes","6 Month Transfer",IF(AND(W515="Yes",'Paste Data Here - Export'!KM515="D"),"No",IF('Patient level info'!W515="Yes","Yes","")))</f>
        <v/>
      </c>
      <c r="Y515" s="91" t="str">
        <f t="shared" si="78"/>
        <v/>
      </c>
      <c r="Z515" s="99" t="str">
        <f>IF('Paste Data Here - Export'!KQ515="","",IF('Paste Data Here - Export'!KO515="","",'Paste Data Here - Export'!KN515-'Paste Data Here - Export'!KQ515))</f>
        <v/>
      </c>
      <c r="AA515" s="91" t="str">
        <f>IF(AND(W515="Yes",'Paste Data Here - Export'!KM515="D",'Paste Data Here - Export'!KO515="Y"),'Paste Data Here - Export'!KN515+'Patient level info'!AA$3,IF(AND(W515="Yes",'Paste Data Here - Export'!KM515="D",Z515&lt;0),'Paste Data Here - Export'!KQ515,IF(AND(W515="Yes",'Paste Data Here - Export'!KM515="D"),'Paste Data Here - Export'!KN515,IF(X515="Yes",'Paste Data Here - Export'!KS515,""))))</f>
        <v/>
      </c>
      <c r="AB515" s="100" t="str">
        <f>IF(W515="No","",IF('Paste Data Here - Export'!HS515="","",IF('Paste Data Here - Export'!KO515="Y",'Patient level info'!AA515-'Paste Data Here - Export'!HS515,'Paste Data Here - Export'!KQ515-'Paste Data Here - Export'!HS515)))</f>
        <v/>
      </c>
      <c r="AC515" s="100" t="str">
        <f>IF(E515="Yes","",IF(BPT!C515="Record transferred to this team",AA515-C515-(1/6),""))</f>
        <v/>
      </c>
      <c r="AD515" s="100" t="str">
        <f t="shared" si="79"/>
        <v/>
      </c>
      <c r="AE515" s="100" t="str">
        <f t="shared" si="87"/>
        <v/>
      </c>
      <c r="AF515" s="101" t="str">
        <f>IF(AE515="","",IF(Y515="Died same day","Died same day as arrival",IF(AB515="","Did not stay on SU",IF('Paste Data Here - Export'!HR515="ICH","ICU/CCU/HDU",IF(AB515&gt;AE515,100,100*AB515/AE515)))))</f>
        <v/>
      </c>
      <c r="AG515" s="82" t="str">
        <f>IF(E515="Yes","6 Month Transfer",IF(W515="No","Not locked to discharge/transfer",IF(AF515="Did not stay on SU","Not achieved as did not stay on SU",IF('Patient level info'!A515="","",IF(AND(A515=B515,M515="Achieved",P515="Achieved",AF515&gt;=90,AF515&lt;&gt;"Died same day as arrival"),"Achieved",IF(AND(A515&lt;&gt;B515,AF515&gt;=90,M515="Achieved",P515="Achieved"),"Not directly admitted by this team, but achieved criteria at previous team, and achieved 90% of stay on SU whilst at this team",IF(AF515="ICU/CCU/HDU","Admitted to ICU/CCU/HDU",IF(AF515="Died same day as arrival",AF515,IF(AND(AF515&lt;90,M515="Not achieved",P515="Not achieved"),"Not achieved as not direct to SU within 4h, not seen by a consultant within 14h, and less than 90% of stay on SU",IF(AND(AF515&lt;90,M515="Not achieved",P515="Achieved"),"Not achieved as not direct to SU within 4h and less than 90% of stay on SU",IF(AND(AF515&lt;90,M515="Achieved",P515="Not achieved"),"Not achieved as not seen by a consultant within 14h and less than 90% of stay on SU",IF(AND(AF515&gt;=90,M515="Not achieved",P515="Not achieved"),"Not achieved as not direct to SU within 4h and not seen by a consultant within 14h",IF(AND(AF515&gt;=90,M515="Achieved",P515="Not achieved"),"Not achieved as not seen by a consultant within 14h",IF(AF515&lt;90,"Not achieved as less than 90% of stay on SU","Not achieved as not direct to SU within 4h"))))))))))))))</f>
        <v/>
      </c>
    </row>
    <row r="516" spans="1:33" ht="15" customHeight="1" x14ac:dyDescent="0.25">
      <c r="A516" s="89" t="str">
        <f>IF('Paste Data Here - Export'!A516="","",'Paste Data Here - Export'!A516)</f>
        <v/>
      </c>
      <c r="B516" s="90" t="str">
        <f>IF('Paste Data Here - Export'!B516="","",'Paste Data Here - Export'!B516)</f>
        <v/>
      </c>
      <c r="C516" s="91" t="str">
        <f>IF('Paste Data Here - Export'!AR516="Y",'Paste Data Here - Export'!AS516,IF('Paste Data Here - Export'!C516="","",'Paste Data Here - Export'!BA516))</f>
        <v/>
      </c>
      <c r="D516" s="103" t="str">
        <f>IF(B516="","",IF('Paste Data Here - Export'!A516 ='Paste Data Here - Export'!B516, "Yes", "No"))</f>
        <v/>
      </c>
      <c r="E516" s="103" t="str">
        <f>IF(A516="","",IF(AND('Paste Data Here - Export'!P516="",'Paste Data Here - Export'!Q516&lt;&gt;""),"Yes","No"))</f>
        <v/>
      </c>
      <c r="F516" s="104" t="str">
        <f>IF('Paste Data Here - Export'!A516='Paste Data Here - Export'!B516,C516,IF(W516="No","",IF(E516="Yes","6 Month Transfer",'Paste Data Here - Export'!HP516)))</f>
        <v/>
      </c>
      <c r="G516" s="92" t="str">
        <f>IF(B516="","",IF(OR('Paste Data Here - Export'!KB516="Y",'Paste Data Here - Export'!GE516="Y"),"Yes","No"))</f>
        <v/>
      </c>
      <c r="H516" s="93" t="str">
        <f t="shared" si="80"/>
        <v/>
      </c>
      <c r="I516" s="93" t="str">
        <f t="shared" si="81"/>
        <v/>
      </c>
      <c r="J516" s="93" t="str">
        <f t="shared" si="82"/>
        <v/>
      </c>
      <c r="K516" s="125" t="str">
        <f>IF(OR(C516="",'Paste Data Here - Export'!BD516=""),"",1440*('Paste Data Here - Export'!BD516-C516))</f>
        <v/>
      </c>
      <c r="L516" s="93" t="str">
        <f t="shared" si="83"/>
        <v/>
      </c>
      <c r="M516" s="93" t="str">
        <f>IF(AND(L516="Yes",'Paste Data Here - Export'!BC516="SU",'Paste Data Here - Export'!EJ516&lt;&gt;"Y"),"Achieved",IF('Paste Data Here - Export'!EJ516="Y","Not applicable",(IF(AND('Patient level info'!L516="No",'Paste Data Here - Export'!BC516="SU"),"Not achieved",IF('Paste Data Here - Export'!BC516="ICH","Not applicable",IF(OR('Paste Data Here - Export'!BC516="O",'Paste Data Here - Export'!BC516="MAC"),"Not achieved",""))))))</f>
        <v/>
      </c>
      <c r="N516" s="142" t="str">
        <f>IF(B516="","",IF(OR('Paste Data Here - Export'!GN516="PERS",'Paste Data Here - Export'!GN516="TELEM"),'Paste Data Here - Export'!GK516,IF('Paste Data Here - Export'!GO516="","Not seen in person",'Paste Data Here - Export'!GO516)))</f>
        <v/>
      </c>
      <c r="O516" s="125" t="str">
        <f t="shared" si="84"/>
        <v/>
      </c>
      <c r="P516" s="126" t="str">
        <f t="shared" si="85"/>
        <v/>
      </c>
      <c r="Q516" s="95" t="str">
        <f>IF('Paste Data Here - Export'!CR516=TRUE, "Not imaged",IF('Paste Data Here - Export'!AR516="Y","Inpatient stroke",IF('Paste Data Here - Export'!BA516="","",IF('Paste Data Here - Export'!CR516="TRUE","",1440*('Paste Data Here - Export'!CP516-'Paste Data Here - Export'!BA516)))))</f>
        <v/>
      </c>
      <c r="R516" s="95" t="str">
        <f>IF('Paste Data Here - Export'!CR516=TRUE,"Not imaged",IF(OR(C516="",'Paste Data Here - Export'!CP516=""),"",1440*('Paste Data Here - Export'!CP516-C516)))</f>
        <v/>
      </c>
      <c r="S516" s="93" t="str">
        <f>IF(R516&lt;60.5,"Yes",IF('Paste Data Here - Export'!C516="","","No"))</f>
        <v/>
      </c>
      <c r="T516" s="93" t="str">
        <f t="shared" si="77"/>
        <v/>
      </c>
      <c r="U516" s="94" t="str">
        <f>IF(OR(C516="",'Paste Data Here - Export'!DF516=""),"",1440*('Paste Data Here - Export'!DF516-C516))</f>
        <v/>
      </c>
      <c r="V516" s="96" t="str">
        <f t="shared" si="86"/>
        <v/>
      </c>
      <c r="W516" s="97" t="str">
        <f>IF(B516="","",IF('Paste Data Here - Export'!KI516=TRUE,"Yes",IF('Paste Data Here - Export'!L516="","No","Yes")))</f>
        <v/>
      </c>
      <c r="X516" s="98" t="str">
        <f>IF(E516="Yes","6 Month Transfer",IF(AND(W516="Yes",'Paste Data Here - Export'!KM516="D"),"No",IF('Patient level info'!W516="Yes","Yes","")))</f>
        <v/>
      </c>
      <c r="Y516" s="91" t="str">
        <f t="shared" si="78"/>
        <v/>
      </c>
      <c r="Z516" s="99" t="str">
        <f>IF('Paste Data Here - Export'!KQ516="","",IF('Paste Data Here - Export'!KO516="","",'Paste Data Here - Export'!KN516-'Paste Data Here - Export'!KQ516))</f>
        <v/>
      </c>
      <c r="AA516" s="91" t="str">
        <f>IF(AND(W516="Yes",'Paste Data Here - Export'!KM516="D",'Paste Data Here - Export'!KO516="Y"),'Paste Data Here - Export'!KN516+'Patient level info'!AA$3,IF(AND(W516="Yes",'Paste Data Here - Export'!KM516="D",Z516&lt;0),'Paste Data Here - Export'!KQ516,IF(AND(W516="Yes",'Paste Data Here - Export'!KM516="D"),'Paste Data Here - Export'!KN516,IF(X516="Yes",'Paste Data Here - Export'!KS516,""))))</f>
        <v/>
      </c>
      <c r="AB516" s="100" t="str">
        <f>IF(W516="No","",IF('Paste Data Here - Export'!HS516="","",IF('Paste Data Here - Export'!KO516="Y",'Patient level info'!AA516-'Paste Data Here - Export'!HS516,'Paste Data Here - Export'!KQ516-'Paste Data Here - Export'!HS516)))</f>
        <v/>
      </c>
      <c r="AC516" s="100" t="str">
        <f>IF(E516="Yes","",IF(BPT!C516="Record transferred to this team",AA516-C516-(1/6),""))</f>
        <v/>
      </c>
      <c r="AD516" s="100" t="str">
        <f t="shared" si="79"/>
        <v/>
      </c>
      <c r="AE516" s="100" t="str">
        <f t="shared" si="87"/>
        <v/>
      </c>
      <c r="AF516" s="101" t="str">
        <f>IF(AE516="","",IF(Y516="Died same day","Died same day as arrival",IF(AB516="","Did not stay on SU",IF('Paste Data Here - Export'!HR516="ICH","ICU/CCU/HDU",IF(AB516&gt;AE516,100,100*AB516/AE516)))))</f>
        <v/>
      </c>
      <c r="AG516" s="82" t="str">
        <f>IF(E516="Yes","6 Month Transfer",IF(W516="No","Not locked to discharge/transfer",IF(AF516="Did not stay on SU","Not achieved as did not stay on SU",IF('Patient level info'!A516="","",IF(AND(A516=B516,M516="Achieved",P516="Achieved",AF516&gt;=90,AF516&lt;&gt;"Died same day as arrival"),"Achieved",IF(AND(A516&lt;&gt;B516,AF516&gt;=90,M516="Achieved",P516="Achieved"),"Not directly admitted by this team, but achieved criteria at previous team, and achieved 90% of stay on SU whilst at this team",IF(AF516="ICU/CCU/HDU","Admitted to ICU/CCU/HDU",IF(AF516="Died same day as arrival",AF516,IF(AND(AF516&lt;90,M516="Not achieved",P516="Not achieved"),"Not achieved as not direct to SU within 4h, not seen by a consultant within 14h, and less than 90% of stay on SU",IF(AND(AF516&lt;90,M516="Not achieved",P516="Achieved"),"Not achieved as not direct to SU within 4h and less than 90% of stay on SU",IF(AND(AF516&lt;90,M516="Achieved",P516="Not achieved"),"Not achieved as not seen by a consultant within 14h and less than 90% of stay on SU",IF(AND(AF516&gt;=90,M516="Not achieved",P516="Not achieved"),"Not achieved as not direct to SU within 4h and not seen by a consultant within 14h",IF(AND(AF516&gt;=90,M516="Achieved",P516="Not achieved"),"Not achieved as not seen by a consultant within 14h",IF(AF516&lt;90,"Not achieved as less than 90% of stay on SU","Not achieved as not direct to SU within 4h"))))))))))))))</f>
        <v/>
      </c>
    </row>
    <row r="517" spans="1:33" ht="15" customHeight="1" x14ac:dyDescent="0.25">
      <c r="A517" s="89" t="str">
        <f>IF('Paste Data Here - Export'!A517="","",'Paste Data Here - Export'!A517)</f>
        <v/>
      </c>
      <c r="B517" s="90" t="str">
        <f>IF('Paste Data Here - Export'!B517="","",'Paste Data Here - Export'!B517)</f>
        <v/>
      </c>
      <c r="C517" s="91" t="str">
        <f>IF('Paste Data Here - Export'!AR517="Y",'Paste Data Here - Export'!AS517,IF('Paste Data Here - Export'!C517="","",'Paste Data Here - Export'!BA517))</f>
        <v/>
      </c>
      <c r="D517" s="103" t="str">
        <f>IF(B517="","",IF('Paste Data Here - Export'!A517 ='Paste Data Here - Export'!B517, "Yes", "No"))</f>
        <v/>
      </c>
      <c r="E517" s="103" t="str">
        <f>IF(A517="","",IF(AND('Paste Data Here - Export'!P517="",'Paste Data Here - Export'!Q517&lt;&gt;""),"Yes","No"))</f>
        <v/>
      </c>
      <c r="F517" s="104" t="str">
        <f>IF('Paste Data Here - Export'!A517='Paste Data Here - Export'!B517,C517,IF(W517="No","",IF(E517="Yes","6 Month Transfer",'Paste Data Here - Export'!HP517)))</f>
        <v/>
      </c>
      <c r="G517" s="92" t="str">
        <f>IF(B517="","",IF(OR('Paste Data Here - Export'!KB517="Y",'Paste Data Here - Export'!GE517="Y"),"Yes","No"))</f>
        <v/>
      </c>
      <c r="H517" s="93" t="str">
        <f t="shared" si="80"/>
        <v/>
      </c>
      <c r="I517" s="93" t="str">
        <f t="shared" si="81"/>
        <v/>
      </c>
      <c r="J517" s="93" t="str">
        <f t="shared" si="82"/>
        <v/>
      </c>
      <c r="K517" s="125" t="str">
        <f>IF(OR(C517="",'Paste Data Here - Export'!BD517=""),"",1440*('Paste Data Here - Export'!BD517-C517))</f>
        <v/>
      </c>
      <c r="L517" s="93" t="str">
        <f t="shared" si="83"/>
        <v/>
      </c>
      <c r="M517" s="93" t="str">
        <f>IF(AND(L517="Yes",'Paste Data Here - Export'!BC517="SU",'Paste Data Here - Export'!EJ517&lt;&gt;"Y"),"Achieved",IF('Paste Data Here - Export'!EJ517="Y","Not applicable",(IF(AND('Patient level info'!L517="No",'Paste Data Here - Export'!BC517="SU"),"Not achieved",IF('Paste Data Here - Export'!BC517="ICH","Not applicable",IF(OR('Paste Data Here - Export'!BC517="O",'Paste Data Here - Export'!BC517="MAC"),"Not achieved",""))))))</f>
        <v/>
      </c>
      <c r="N517" s="142" t="str">
        <f>IF(B517="","",IF(OR('Paste Data Here - Export'!GN517="PERS",'Paste Data Here - Export'!GN517="TELEM"),'Paste Data Here - Export'!GK517,IF('Paste Data Here - Export'!GO517="","Not seen in person",'Paste Data Here - Export'!GO517)))</f>
        <v/>
      </c>
      <c r="O517" s="125" t="str">
        <f t="shared" si="84"/>
        <v/>
      </c>
      <c r="P517" s="126" t="str">
        <f t="shared" si="85"/>
        <v/>
      </c>
      <c r="Q517" s="95" t="str">
        <f>IF('Paste Data Here - Export'!CR517=TRUE, "Not imaged",IF('Paste Data Here - Export'!AR517="Y","Inpatient stroke",IF('Paste Data Here - Export'!BA517="","",IF('Paste Data Here - Export'!CR517="TRUE","",1440*('Paste Data Here - Export'!CP517-'Paste Data Here - Export'!BA517)))))</f>
        <v/>
      </c>
      <c r="R517" s="95" t="str">
        <f>IF('Paste Data Here - Export'!CR517=TRUE,"Not imaged",IF(OR(C517="",'Paste Data Here - Export'!CP517=""),"",1440*('Paste Data Here - Export'!CP517-C517)))</f>
        <v/>
      </c>
      <c r="S517" s="93" t="str">
        <f>IF(R517&lt;60.5,"Yes",IF('Paste Data Here - Export'!C517="","","No"))</f>
        <v/>
      </c>
      <c r="T517" s="93" t="str">
        <f t="shared" si="77"/>
        <v/>
      </c>
      <c r="U517" s="94" t="str">
        <f>IF(OR(C517="",'Paste Data Here - Export'!DF517=""),"",1440*('Paste Data Here - Export'!DF517-C517))</f>
        <v/>
      </c>
      <c r="V517" s="96" t="str">
        <f t="shared" si="86"/>
        <v/>
      </c>
      <c r="W517" s="97" t="str">
        <f>IF(B517="","",IF('Paste Data Here - Export'!KI517=TRUE,"Yes",IF('Paste Data Here - Export'!L517="","No","Yes")))</f>
        <v/>
      </c>
      <c r="X517" s="98" t="str">
        <f>IF(E517="Yes","6 Month Transfer",IF(AND(W517="Yes",'Paste Data Here - Export'!KM517="D"),"No",IF('Patient level info'!W517="Yes","Yes","")))</f>
        <v/>
      </c>
      <c r="Y517" s="91" t="str">
        <f t="shared" si="78"/>
        <v/>
      </c>
      <c r="Z517" s="99" t="str">
        <f>IF('Paste Data Here - Export'!KQ517="","",IF('Paste Data Here - Export'!KO517="","",'Paste Data Here - Export'!KN517-'Paste Data Here - Export'!KQ517))</f>
        <v/>
      </c>
      <c r="AA517" s="91" t="str">
        <f>IF(AND(W517="Yes",'Paste Data Here - Export'!KM517="D",'Paste Data Here - Export'!KO517="Y"),'Paste Data Here - Export'!KN517+'Patient level info'!AA$3,IF(AND(W517="Yes",'Paste Data Here - Export'!KM517="D",Z517&lt;0),'Paste Data Here - Export'!KQ517,IF(AND(W517="Yes",'Paste Data Here - Export'!KM517="D"),'Paste Data Here - Export'!KN517,IF(X517="Yes",'Paste Data Here - Export'!KS517,""))))</f>
        <v/>
      </c>
      <c r="AB517" s="100" t="str">
        <f>IF(W517="No","",IF('Paste Data Here - Export'!HS517="","",IF('Paste Data Here - Export'!KO517="Y",'Patient level info'!AA517-'Paste Data Here - Export'!HS517,'Paste Data Here - Export'!KQ517-'Paste Data Here - Export'!HS517)))</f>
        <v/>
      </c>
      <c r="AC517" s="100" t="str">
        <f>IF(E517="Yes","",IF(BPT!C517="Record transferred to this team",AA517-C517-(1/6),""))</f>
        <v/>
      </c>
      <c r="AD517" s="100" t="str">
        <f t="shared" si="79"/>
        <v/>
      </c>
      <c r="AE517" s="100" t="str">
        <f t="shared" si="87"/>
        <v/>
      </c>
      <c r="AF517" s="101" t="str">
        <f>IF(AE517="","",IF(Y517="Died same day","Died same day as arrival",IF(AB517="","Did not stay on SU",IF('Paste Data Here - Export'!HR517="ICH","ICU/CCU/HDU",IF(AB517&gt;AE517,100,100*AB517/AE517)))))</f>
        <v/>
      </c>
      <c r="AG517" s="82" t="str">
        <f>IF(E517="Yes","6 Month Transfer",IF(W517="No","Not locked to discharge/transfer",IF(AF517="Did not stay on SU","Not achieved as did not stay on SU",IF('Patient level info'!A517="","",IF(AND(A517=B517,M517="Achieved",P517="Achieved",AF517&gt;=90,AF517&lt;&gt;"Died same day as arrival"),"Achieved",IF(AND(A517&lt;&gt;B517,AF517&gt;=90,M517="Achieved",P517="Achieved"),"Not directly admitted by this team, but achieved criteria at previous team, and achieved 90% of stay on SU whilst at this team",IF(AF517="ICU/CCU/HDU","Admitted to ICU/CCU/HDU",IF(AF517="Died same day as arrival",AF517,IF(AND(AF517&lt;90,M517="Not achieved",P517="Not achieved"),"Not achieved as not direct to SU within 4h, not seen by a consultant within 14h, and less than 90% of stay on SU",IF(AND(AF517&lt;90,M517="Not achieved",P517="Achieved"),"Not achieved as not direct to SU within 4h and less than 90% of stay on SU",IF(AND(AF517&lt;90,M517="Achieved",P517="Not achieved"),"Not achieved as not seen by a consultant within 14h and less than 90% of stay on SU",IF(AND(AF517&gt;=90,M517="Not achieved",P517="Not achieved"),"Not achieved as not direct to SU within 4h and not seen by a consultant within 14h",IF(AND(AF517&gt;=90,M517="Achieved",P517="Not achieved"),"Not achieved as not seen by a consultant within 14h",IF(AF517&lt;90,"Not achieved as less than 90% of stay on SU","Not achieved as not direct to SU within 4h"))))))))))))))</f>
        <v/>
      </c>
    </row>
    <row r="518" spans="1:33" ht="15" customHeight="1" x14ac:dyDescent="0.25">
      <c r="A518" s="89" t="str">
        <f>IF('Paste Data Here - Export'!A518="","",'Paste Data Here - Export'!A518)</f>
        <v/>
      </c>
      <c r="B518" s="90" t="str">
        <f>IF('Paste Data Here - Export'!B518="","",'Paste Data Here - Export'!B518)</f>
        <v/>
      </c>
      <c r="C518" s="91" t="str">
        <f>IF('Paste Data Here - Export'!AR518="Y",'Paste Data Here - Export'!AS518,IF('Paste Data Here - Export'!C518="","",'Paste Data Here - Export'!BA518))</f>
        <v/>
      </c>
      <c r="D518" s="103" t="str">
        <f>IF(B518="","",IF('Paste Data Here - Export'!A518 ='Paste Data Here - Export'!B518, "Yes", "No"))</f>
        <v/>
      </c>
      <c r="E518" s="103" t="str">
        <f>IF(A518="","",IF(AND('Paste Data Here - Export'!P518="",'Paste Data Here - Export'!Q518&lt;&gt;""),"Yes","No"))</f>
        <v/>
      </c>
      <c r="F518" s="104" t="str">
        <f>IF('Paste Data Here - Export'!A518='Paste Data Here - Export'!B518,C518,IF(W518="No","",IF(E518="Yes","6 Month Transfer",'Paste Data Here - Export'!HP518)))</f>
        <v/>
      </c>
      <c r="G518" s="92" t="str">
        <f>IF(B518="","",IF(OR('Paste Data Here - Export'!KB518="Y",'Paste Data Here - Export'!GE518="Y"),"Yes","No"))</f>
        <v/>
      </c>
      <c r="H518" s="93" t="str">
        <f t="shared" si="80"/>
        <v/>
      </c>
      <c r="I518" s="93" t="str">
        <f t="shared" si="81"/>
        <v/>
      </c>
      <c r="J518" s="93" t="str">
        <f t="shared" si="82"/>
        <v/>
      </c>
      <c r="K518" s="125" t="str">
        <f>IF(OR(C518="",'Paste Data Here - Export'!BD518=""),"",1440*('Paste Data Here - Export'!BD518-C518))</f>
        <v/>
      </c>
      <c r="L518" s="93" t="str">
        <f t="shared" si="83"/>
        <v/>
      </c>
      <c r="M518" s="93" t="str">
        <f>IF(AND(L518="Yes",'Paste Data Here - Export'!BC518="SU",'Paste Data Here - Export'!EJ518&lt;&gt;"Y"),"Achieved",IF('Paste Data Here - Export'!EJ518="Y","Not applicable",(IF(AND('Patient level info'!L518="No",'Paste Data Here - Export'!BC518="SU"),"Not achieved",IF('Paste Data Here - Export'!BC518="ICH","Not applicable",IF(OR('Paste Data Here - Export'!BC518="O",'Paste Data Here - Export'!BC518="MAC"),"Not achieved",""))))))</f>
        <v/>
      </c>
      <c r="N518" s="142" t="str">
        <f>IF(B518="","",IF(OR('Paste Data Here - Export'!GN518="PERS",'Paste Data Here - Export'!GN518="TELEM"),'Paste Data Here - Export'!GK518,IF('Paste Data Here - Export'!GO518="","Not seen in person",'Paste Data Here - Export'!GO518)))</f>
        <v/>
      </c>
      <c r="O518" s="125" t="str">
        <f t="shared" si="84"/>
        <v/>
      </c>
      <c r="P518" s="126" t="str">
        <f t="shared" si="85"/>
        <v/>
      </c>
      <c r="Q518" s="95" t="str">
        <f>IF('Paste Data Here - Export'!CR518=TRUE, "Not imaged",IF('Paste Data Here - Export'!AR518="Y","Inpatient stroke",IF('Paste Data Here - Export'!BA518="","",IF('Paste Data Here - Export'!CR518="TRUE","",1440*('Paste Data Here - Export'!CP518-'Paste Data Here - Export'!BA518)))))</f>
        <v/>
      </c>
      <c r="R518" s="95" t="str">
        <f>IF('Paste Data Here - Export'!CR518=TRUE,"Not imaged",IF(OR(C518="",'Paste Data Here - Export'!CP518=""),"",1440*('Paste Data Here - Export'!CP518-C518)))</f>
        <v/>
      </c>
      <c r="S518" s="93" t="str">
        <f>IF(R518&lt;60.5,"Yes",IF('Paste Data Here - Export'!C518="","","No"))</f>
        <v/>
      </c>
      <c r="T518" s="93" t="str">
        <f t="shared" ref="T518:T581" si="88">IF(B518="","",IF(R518&lt;720.5,"Yes","No"))</f>
        <v/>
      </c>
      <c r="U518" s="94" t="str">
        <f>IF(OR(C518="",'Paste Data Here - Export'!DF518=""),"",1440*('Paste Data Here - Export'!DF518-C518))</f>
        <v/>
      </c>
      <c r="V518" s="96" t="str">
        <f t="shared" si="86"/>
        <v/>
      </c>
      <c r="W518" s="97" t="str">
        <f>IF(B518="","",IF('Paste Data Here - Export'!KI518=TRUE,"Yes",IF('Paste Data Here - Export'!L518="","No","Yes")))</f>
        <v/>
      </c>
      <c r="X518" s="98" t="str">
        <f>IF(E518="Yes","6 Month Transfer",IF(AND(W518="Yes",'Paste Data Here - Export'!KM518="D"),"No",IF('Patient level info'!W518="Yes","Yes","")))</f>
        <v/>
      </c>
      <c r="Y518" s="91" t="str">
        <f t="shared" ref="Y518:Y581" si="89">IF(E518="Yes","",IF(X518="","",IF(X518="Yes","Alive",IF(AND(DAY(AA518)-DAY(F518)=0,AA518-F518&lt;2),"Died same day","Died different day"))))</f>
        <v/>
      </c>
      <c r="Z518" s="99" t="str">
        <f>IF('Paste Data Here - Export'!KQ518="","",IF('Paste Data Here - Export'!KO518="","",'Paste Data Here - Export'!KN518-'Paste Data Here - Export'!KQ518))</f>
        <v/>
      </c>
      <c r="AA518" s="91" t="str">
        <f>IF(AND(W518="Yes",'Paste Data Here - Export'!KM518="D",'Paste Data Here - Export'!KO518="Y"),'Paste Data Here - Export'!KN518+'Patient level info'!AA$3,IF(AND(W518="Yes",'Paste Data Here - Export'!KM518="D",Z518&lt;0),'Paste Data Here - Export'!KQ518,IF(AND(W518="Yes",'Paste Data Here - Export'!KM518="D"),'Paste Data Here - Export'!KN518,IF(X518="Yes",'Paste Data Here - Export'!KS518,""))))</f>
        <v/>
      </c>
      <c r="AB518" s="100" t="str">
        <f>IF(W518="No","",IF('Paste Data Here - Export'!HS518="","",IF('Paste Data Here - Export'!KO518="Y",'Patient level info'!AA518-'Paste Data Here - Export'!HS518,'Paste Data Here - Export'!KQ518-'Paste Data Here - Export'!HS518)))</f>
        <v/>
      </c>
      <c r="AC518" s="100" t="str">
        <f>IF(E518="Yes","",IF(BPT!C518="Record transferred to this team",AA518-C518-(1/6),""))</f>
        <v/>
      </c>
      <c r="AD518" s="100" t="str">
        <f t="shared" ref="AD518:AD581" si="90">IF(AA518="","",AA518-F518)</f>
        <v/>
      </c>
      <c r="AE518" s="100" t="str">
        <f t="shared" si="87"/>
        <v/>
      </c>
      <c r="AF518" s="101" t="str">
        <f>IF(AE518="","",IF(Y518="Died same day","Died same day as arrival",IF(AB518="","Did not stay on SU",IF('Paste Data Here - Export'!HR518="ICH","ICU/CCU/HDU",IF(AB518&gt;AE518,100,100*AB518/AE518)))))</f>
        <v/>
      </c>
      <c r="AG518" s="82" t="str">
        <f>IF(E518="Yes","6 Month Transfer",IF(W518="No","Not locked to discharge/transfer",IF(AF518="Did not stay on SU","Not achieved as did not stay on SU",IF('Patient level info'!A518="","",IF(AND(A518=B518,M518="Achieved",P518="Achieved",AF518&gt;=90,AF518&lt;&gt;"Died same day as arrival"),"Achieved",IF(AND(A518&lt;&gt;B518,AF518&gt;=90,M518="Achieved",P518="Achieved"),"Not directly admitted by this team, but achieved criteria at previous team, and achieved 90% of stay on SU whilst at this team",IF(AF518="ICU/CCU/HDU","Admitted to ICU/CCU/HDU",IF(AF518="Died same day as arrival",AF518,IF(AND(AF518&lt;90,M518="Not achieved",P518="Not achieved"),"Not achieved as not direct to SU within 4h, not seen by a consultant within 14h, and less than 90% of stay on SU",IF(AND(AF518&lt;90,M518="Not achieved",P518="Achieved"),"Not achieved as not direct to SU within 4h and less than 90% of stay on SU",IF(AND(AF518&lt;90,M518="Achieved",P518="Not achieved"),"Not achieved as not seen by a consultant within 14h and less than 90% of stay on SU",IF(AND(AF518&gt;=90,M518="Not achieved",P518="Not achieved"),"Not achieved as not direct to SU within 4h and not seen by a consultant within 14h",IF(AND(AF518&gt;=90,M518="Achieved",P518="Not achieved"),"Not achieved as not seen by a consultant within 14h",IF(AF518&lt;90,"Not achieved as less than 90% of stay on SU","Not achieved as not direct to SU within 4h"))))))))))))))</f>
        <v/>
      </c>
    </row>
    <row r="519" spans="1:33" ht="15" customHeight="1" x14ac:dyDescent="0.25">
      <c r="A519" s="89" t="str">
        <f>IF('Paste Data Here - Export'!A519="","",'Paste Data Here - Export'!A519)</f>
        <v/>
      </c>
      <c r="B519" s="90" t="str">
        <f>IF('Paste Data Here - Export'!B519="","",'Paste Data Here - Export'!B519)</f>
        <v/>
      </c>
      <c r="C519" s="91" t="str">
        <f>IF('Paste Data Here - Export'!AR519="Y",'Paste Data Here - Export'!AS519,IF('Paste Data Here - Export'!C519="","",'Paste Data Here - Export'!BA519))</f>
        <v/>
      </c>
      <c r="D519" s="103" t="str">
        <f>IF(B519="","",IF('Paste Data Here - Export'!A519 ='Paste Data Here - Export'!B519, "Yes", "No"))</f>
        <v/>
      </c>
      <c r="E519" s="103" t="str">
        <f>IF(A519="","",IF(AND('Paste Data Here - Export'!P519="",'Paste Data Here - Export'!Q519&lt;&gt;""),"Yes","No"))</f>
        <v/>
      </c>
      <c r="F519" s="104" t="str">
        <f>IF('Paste Data Here - Export'!A519='Paste Data Here - Export'!B519,C519,IF(W519="No","",IF(E519="Yes","6 Month Transfer",'Paste Data Here - Export'!HP519)))</f>
        <v/>
      </c>
      <c r="G519" s="92" t="str">
        <f>IF(B519="","",IF(OR('Paste Data Here - Export'!KB519="Y",'Paste Data Here - Export'!GE519="Y"),"Yes","No"))</f>
        <v/>
      </c>
      <c r="H519" s="93" t="str">
        <f t="shared" ref="H519:H582" si="91">IF(F519="","",(TEXT(F519,"ddd")))</f>
        <v/>
      </c>
      <c r="I519" s="93" t="str">
        <f t="shared" ref="I519:I582" si="92">IF(F519="","",(TEXT(F519,"h")))</f>
        <v/>
      </c>
      <c r="J519" s="93" t="str">
        <f t="shared" ref="J519:J582" si="93">IF(F519="","",IF(OR(H519="Sat",H519="Sun",I519="18",I519="19",I519="20",I519="21",I519="22",I519="23",I519="0",I519="1",I519="2",I519="3",I519="4",I519="5",I519="6",I519="7"),"Out of hours","In hours"))</f>
        <v/>
      </c>
      <c r="K519" s="125" t="str">
        <f>IF(OR(C519="",'Paste Data Here - Export'!BD519=""),"",1440*('Paste Data Here - Export'!BD519-C519))</f>
        <v/>
      </c>
      <c r="L519" s="93" t="str">
        <f t="shared" ref="L519:L582" si="94">IF(B519="","",IF(K519="","No",IF(K519&lt;240.5,"Yes","No")))</f>
        <v/>
      </c>
      <c r="M519" s="93" t="str">
        <f>IF(AND(L519="Yes",'Paste Data Here - Export'!BC519="SU",'Paste Data Here - Export'!EJ519&lt;&gt;"Y"),"Achieved",IF('Paste Data Here - Export'!EJ519="Y","Not applicable",(IF(AND('Patient level info'!L519="No",'Paste Data Here - Export'!BC519="SU"),"Not achieved",IF('Paste Data Here - Export'!BC519="ICH","Not applicable",IF(OR('Paste Data Here - Export'!BC519="O",'Paste Data Here - Export'!BC519="MAC"),"Not achieved",""))))))</f>
        <v/>
      </c>
      <c r="N519" s="142" t="str">
        <f>IF(B519="","",IF(OR('Paste Data Here - Export'!GN519="PERS",'Paste Data Here - Export'!GN519="TELEM"),'Paste Data Here - Export'!GK519,IF('Paste Data Here - Export'!GO519="","Not seen in person",'Paste Data Here - Export'!GO519)))</f>
        <v/>
      </c>
      <c r="O519" s="125" t="str">
        <f t="shared" ref="O519:O582" si="95">IF(C519="","",IF(N519="Not seen in person","Not seen within 72h",1440*(N519-C519)))</f>
        <v/>
      </c>
      <c r="P519" s="126" t="str">
        <f t="shared" ref="P519:P582" si="96">IF(C519="","",IF(O519="Not seen within 72h","Not achieved",IF(O519&lt;840.5,"Achieved","Not achieved")))</f>
        <v/>
      </c>
      <c r="Q519" s="95" t="str">
        <f>IF('Paste Data Here - Export'!CR519=TRUE, "Not imaged",IF('Paste Data Here - Export'!AR519="Y","Inpatient stroke",IF('Paste Data Here - Export'!BA519="","",IF('Paste Data Here - Export'!CR519="TRUE","",1440*('Paste Data Here - Export'!CP519-'Paste Data Here - Export'!BA519)))))</f>
        <v/>
      </c>
      <c r="R519" s="95" t="str">
        <f>IF('Paste Data Here - Export'!CR519=TRUE,"Not imaged",IF(OR(C519="",'Paste Data Here - Export'!CP519=""),"",1440*('Paste Data Here - Export'!CP519-C519)))</f>
        <v/>
      </c>
      <c r="S519" s="93" t="str">
        <f>IF(R519&lt;60.5,"Yes",IF('Paste Data Here - Export'!C519="","","No"))</f>
        <v/>
      </c>
      <c r="T519" s="93" t="str">
        <f t="shared" si="88"/>
        <v/>
      </c>
      <c r="U519" s="94" t="str">
        <f>IF(OR(C519="",'Paste Data Here - Export'!DF519=""),"",1440*('Paste Data Here - Export'!DF519-C519))</f>
        <v/>
      </c>
      <c r="V519" s="96" t="str">
        <f t="shared" ref="V519:V582" si="97">IF(U519="","",IF(U519&lt;60.5,"Yes","No"))</f>
        <v/>
      </c>
      <c r="W519" s="97" t="str">
        <f>IF(B519="","",IF('Paste Data Here - Export'!KI519=TRUE,"Yes",IF('Paste Data Here - Export'!L519="","No","Yes")))</f>
        <v/>
      </c>
      <c r="X519" s="98" t="str">
        <f>IF(E519="Yes","6 Month Transfer",IF(AND(W519="Yes",'Paste Data Here - Export'!KM519="D"),"No",IF('Patient level info'!W519="Yes","Yes","")))</f>
        <v/>
      </c>
      <c r="Y519" s="91" t="str">
        <f t="shared" si="89"/>
        <v/>
      </c>
      <c r="Z519" s="99" t="str">
        <f>IF('Paste Data Here - Export'!KQ519="","",IF('Paste Data Here - Export'!KO519="","",'Paste Data Here - Export'!KN519-'Paste Data Here - Export'!KQ519))</f>
        <v/>
      </c>
      <c r="AA519" s="91" t="str">
        <f>IF(AND(W519="Yes",'Paste Data Here - Export'!KM519="D",'Paste Data Here - Export'!KO519="Y"),'Paste Data Here - Export'!KN519+'Patient level info'!AA$3,IF(AND(W519="Yes",'Paste Data Here - Export'!KM519="D",Z519&lt;0),'Paste Data Here - Export'!KQ519,IF(AND(W519="Yes",'Paste Data Here - Export'!KM519="D"),'Paste Data Here - Export'!KN519,IF(X519="Yes",'Paste Data Here - Export'!KS519,""))))</f>
        <v/>
      </c>
      <c r="AB519" s="100" t="str">
        <f>IF(W519="No","",IF('Paste Data Here - Export'!HS519="","",IF('Paste Data Here - Export'!KO519="Y",'Patient level info'!AA519-'Paste Data Here - Export'!HS519,'Paste Data Here - Export'!KQ519-'Paste Data Here - Export'!HS519)))</f>
        <v/>
      </c>
      <c r="AC519" s="100" t="str">
        <f>IF(E519="Yes","",IF(BPT!C519="Record transferred to this team",AA519-C519-(1/6),""))</f>
        <v/>
      </c>
      <c r="AD519" s="100" t="str">
        <f t="shared" si="90"/>
        <v/>
      </c>
      <c r="AE519" s="100" t="str">
        <f t="shared" ref="AE519:AE582" si="98">IF(AD519="","",AD519-(1/6))</f>
        <v/>
      </c>
      <c r="AF519" s="101" t="str">
        <f>IF(AE519="","",IF(Y519="Died same day","Died same day as arrival",IF(AB519="","Did not stay on SU",IF('Paste Data Here - Export'!HR519="ICH","ICU/CCU/HDU",IF(AB519&gt;AE519,100,100*AB519/AE519)))))</f>
        <v/>
      </c>
      <c r="AG519" s="82" t="str">
        <f>IF(E519="Yes","6 Month Transfer",IF(W519="No","Not locked to discharge/transfer",IF(AF519="Did not stay on SU","Not achieved as did not stay on SU",IF('Patient level info'!A519="","",IF(AND(A519=B519,M519="Achieved",P519="Achieved",AF519&gt;=90,AF519&lt;&gt;"Died same day as arrival"),"Achieved",IF(AND(A519&lt;&gt;B519,AF519&gt;=90,M519="Achieved",P519="Achieved"),"Not directly admitted by this team, but achieved criteria at previous team, and achieved 90% of stay on SU whilst at this team",IF(AF519="ICU/CCU/HDU","Admitted to ICU/CCU/HDU",IF(AF519="Died same day as arrival",AF519,IF(AND(AF519&lt;90,M519="Not achieved",P519="Not achieved"),"Not achieved as not direct to SU within 4h, not seen by a consultant within 14h, and less than 90% of stay on SU",IF(AND(AF519&lt;90,M519="Not achieved",P519="Achieved"),"Not achieved as not direct to SU within 4h and less than 90% of stay on SU",IF(AND(AF519&lt;90,M519="Achieved",P519="Not achieved"),"Not achieved as not seen by a consultant within 14h and less than 90% of stay on SU",IF(AND(AF519&gt;=90,M519="Not achieved",P519="Not achieved"),"Not achieved as not direct to SU within 4h and not seen by a consultant within 14h",IF(AND(AF519&gt;=90,M519="Achieved",P519="Not achieved"),"Not achieved as not seen by a consultant within 14h",IF(AF519&lt;90,"Not achieved as less than 90% of stay on SU","Not achieved as not direct to SU within 4h"))))))))))))))</f>
        <v/>
      </c>
    </row>
    <row r="520" spans="1:33" ht="15" customHeight="1" x14ac:dyDescent="0.25">
      <c r="A520" s="89" t="str">
        <f>IF('Paste Data Here - Export'!A520="","",'Paste Data Here - Export'!A520)</f>
        <v/>
      </c>
      <c r="B520" s="90" t="str">
        <f>IF('Paste Data Here - Export'!B520="","",'Paste Data Here - Export'!B520)</f>
        <v/>
      </c>
      <c r="C520" s="91" t="str">
        <f>IF('Paste Data Here - Export'!AR520="Y",'Paste Data Here - Export'!AS520,IF('Paste Data Here - Export'!C520="","",'Paste Data Here - Export'!BA520))</f>
        <v/>
      </c>
      <c r="D520" s="103" t="str">
        <f>IF(B520="","",IF('Paste Data Here - Export'!A520 ='Paste Data Here - Export'!B520, "Yes", "No"))</f>
        <v/>
      </c>
      <c r="E520" s="103" t="str">
        <f>IF(A520="","",IF(AND('Paste Data Here - Export'!P520="",'Paste Data Here - Export'!Q520&lt;&gt;""),"Yes","No"))</f>
        <v/>
      </c>
      <c r="F520" s="104" t="str">
        <f>IF('Paste Data Here - Export'!A520='Paste Data Here - Export'!B520,C520,IF(W520="No","",IF(E520="Yes","6 Month Transfer",'Paste Data Here - Export'!HP520)))</f>
        <v/>
      </c>
      <c r="G520" s="92" t="str">
        <f>IF(B520="","",IF(OR('Paste Data Here - Export'!KB520="Y",'Paste Data Here - Export'!GE520="Y"),"Yes","No"))</f>
        <v/>
      </c>
      <c r="H520" s="93" t="str">
        <f t="shared" si="91"/>
        <v/>
      </c>
      <c r="I520" s="93" t="str">
        <f t="shared" si="92"/>
        <v/>
      </c>
      <c r="J520" s="93" t="str">
        <f t="shared" si="93"/>
        <v/>
      </c>
      <c r="K520" s="125" t="str">
        <f>IF(OR(C520="",'Paste Data Here - Export'!BD520=""),"",1440*('Paste Data Here - Export'!BD520-C520))</f>
        <v/>
      </c>
      <c r="L520" s="93" t="str">
        <f t="shared" si="94"/>
        <v/>
      </c>
      <c r="M520" s="93" t="str">
        <f>IF(AND(L520="Yes",'Paste Data Here - Export'!BC520="SU",'Paste Data Here - Export'!EJ520&lt;&gt;"Y"),"Achieved",IF('Paste Data Here - Export'!EJ520="Y","Not applicable",(IF(AND('Patient level info'!L520="No",'Paste Data Here - Export'!BC520="SU"),"Not achieved",IF('Paste Data Here - Export'!BC520="ICH","Not applicable",IF(OR('Paste Data Here - Export'!BC520="O",'Paste Data Here - Export'!BC520="MAC"),"Not achieved",""))))))</f>
        <v/>
      </c>
      <c r="N520" s="142" t="str">
        <f>IF(B520="","",IF(OR('Paste Data Here - Export'!GN520="PERS",'Paste Data Here - Export'!GN520="TELEM"),'Paste Data Here - Export'!GK520,IF('Paste Data Here - Export'!GO520="","Not seen in person",'Paste Data Here - Export'!GO520)))</f>
        <v/>
      </c>
      <c r="O520" s="125" t="str">
        <f t="shared" si="95"/>
        <v/>
      </c>
      <c r="P520" s="126" t="str">
        <f t="shared" si="96"/>
        <v/>
      </c>
      <c r="Q520" s="95" t="str">
        <f>IF('Paste Data Here - Export'!CR520=TRUE, "Not imaged",IF('Paste Data Here - Export'!AR520="Y","Inpatient stroke",IF('Paste Data Here - Export'!BA520="","",IF('Paste Data Here - Export'!CR520="TRUE","",1440*('Paste Data Here - Export'!CP520-'Paste Data Here - Export'!BA520)))))</f>
        <v/>
      </c>
      <c r="R520" s="95" t="str">
        <f>IF('Paste Data Here - Export'!CR520=TRUE,"Not imaged",IF(OR(C520="",'Paste Data Here - Export'!CP520=""),"",1440*('Paste Data Here - Export'!CP520-C520)))</f>
        <v/>
      </c>
      <c r="S520" s="93" t="str">
        <f>IF(R520&lt;60.5,"Yes",IF('Paste Data Here - Export'!C520="","","No"))</f>
        <v/>
      </c>
      <c r="T520" s="93" t="str">
        <f t="shared" si="88"/>
        <v/>
      </c>
      <c r="U520" s="94" t="str">
        <f>IF(OR(C520="",'Paste Data Here - Export'!DF520=""),"",1440*('Paste Data Here - Export'!DF520-C520))</f>
        <v/>
      </c>
      <c r="V520" s="96" t="str">
        <f t="shared" si="97"/>
        <v/>
      </c>
      <c r="W520" s="97" t="str">
        <f>IF(B520="","",IF('Paste Data Here - Export'!KI520=TRUE,"Yes",IF('Paste Data Here - Export'!L520="","No","Yes")))</f>
        <v/>
      </c>
      <c r="X520" s="98" t="str">
        <f>IF(E520="Yes","6 Month Transfer",IF(AND(W520="Yes",'Paste Data Here - Export'!KM520="D"),"No",IF('Patient level info'!W520="Yes","Yes","")))</f>
        <v/>
      </c>
      <c r="Y520" s="91" t="str">
        <f t="shared" si="89"/>
        <v/>
      </c>
      <c r="Z520" s="99" t="str">
        <f>IF('Paste Data Here - Export'!KQ520="","",IF('Paste Data Here - Export'!KO520="","",'Paste Data Here - Export'!KN520-'Paste Data Here - Export'!KQ520))</f>
        <v/>
      </c>
      <c r="AA520" s="91" t="str">
        <f>IF(AND(W520="Yes",'Paste Data Here - Export'!KM520="D",'Paste Data Here - Export'!KO520="Y"),'Paste Data Here - Export'!KN520+'Patient level info'!AA$3,IF(AND(W520="Yes",'Paste Data Here - Export'!KM520="D",Z520&lt;0),'Paste Data Here - Export'!KQ520,IF(AND(W520="Yes",'Paste Data Here - Export'!KM520="D"),'Paste Data Here - Export'!KN520,IF(X520="Yes",'Paste Data Here - Export'!KS520,""))))</f>
        <v/>
      </c>
      <c r="AB520" s="100" t="str">
        <f>IF(W520="No","",IF('Paste Data Here - Export'!HS520="","",IF('Paste Data Here - Export'!KO520="Y",'Patient level info'!AA520-'Paste Data Here - Export'!HS520,'Paste Data Here - Export'!KQ520-'Paste Data Here - Export'!HS520)))</f>
        <v/>
      </c>
      <c r="AC520" s="100" t="str">
        <f>IF(E520="Yes","",IF(BPT!C520="Record transferred to this team",AA520-C520-(1/6),""))</f>
        <v/>
      </c>
      <c r="AD520" s="100" t="str">
        <f t="shared" si="90"/>
        <v/>
      </c>
      <c r="AE520" s="100" t="str">
        <f t="shared" si="98"/>
        <v/>
      </c>
      <c r="AF520" s="101" t="str">
        <f>IF(AE520="","",IF(Y520="Died same day","Died same day as arrival",IF(AB520="","Did not stay on SU",IF('Paste Data Here - Export'!HR520="ICH","ICU/CCU/HDU",IF(AB520&gt;AE520,100,100*AB520/AE520)))))</f>
        <v/>
      </c>
      <c r="AG520" s="82" t="str">
        <f>IF(E520="Yes","6 Month Transfer",IF(W520="No","Not locked to discharge/transfer",IF(AF520="Did not stay on SU","Not achieved as did not stay on SU",IF('Patient level info'!A520="","",IF(AND(A520=B520,M520="Achieved",P520="Achieved",AF520&gt;=90,AF520&lt;&gt;"Died same day as arrival"),"Achieved",IF(AND(A520&lt;&gt;B520,AF520&gt;=90,M520="Achieved",P520="Achieved"),"Not directly admitted by this team, but achieved criteria at previous team, and achieved 90% of stay on SU whilst at this team",IF(AF520="ICU/CCU/HDU","Admitted to ICU/CCU/HDU",IF(AF520="Died same day as arrival",AF520,IF(AND(AF520&lt;90,M520="Not achieved",P520="Not achieved"),"Not achieved as not direct to SU within 4h, not seen by a consultant within 14h, and less than 90% of stay on SU",IF(AND(AF520&lt;90,M520="Not achieved",P520="Achieved"),"Not achieved as not direct to SU within 4h and less than 90% of stay on SU",IF(AND(AF520&lt;90,M520="Achieved",P520="Not achieved"),"Not achieved as not seen by a consultant within 14h and less than 90% of stay on SU",IF(AND(AF520&gt;=90,M520="Not achieved",P520="Not achieved"),"Not achieved as not direct to SU within 4h and not seen by a consultant within 14h",IF(AND(AF520&gt;=90,M520="Achieved",P520="Not achieved"),"Not achieved as not seen by a consultant within 14h",IF(AF520&lt;90,"Not achieved as less than 90% of stay on SU","Not achieved as not direct to SU within 4h"))))))))))))))</f>
        <v/>
      </c>
    </row>
    <row r="521" spans="1:33" ht="15" customHeight="1" x14ac:dyDescent="0.25">
      <c r="A521" s="89" t="str">
        <f>IF('Paste Data Here - Export'!A521="","",'Paste Data Here - Export'!A521)</f>
        <v/>
      </c>
      <c r="B521" s="90" t="str">
        <f>IF('Paste Data Here - Export'!B521="","",'Paste Data Here - Export'!B521)</f>
        <v/>
      </c>
      <c r="C521" s="91" t="str">
        <f>IF('Paste Data Here - Export'!AR521="Y",'Paste Data Here - Export'!AS521,IF('Paste Data Here - Export'!C521="","",'Paste Data Here - Export'!BA521))</f>
        <v/>
      </c>
      <c r="D521" s="103" t="str">
        <f>IF(B521="","",IF('Paste Data Here - Export'!A521 ='Paste Data Here - Export'!B521, "Yes", "No"))</f>
        <v/>
      </c>
      <c r="E521" s="103" t="str">
        <f>IF(A521="","",IF(AND('Paste Data Here - Export'!P521="",'Paste Data Here - Export'!Q521&lt;&gt;""),"Yes","No"))</f>
        <v/>
      </c>
      <c r="F521" s="104" t="str">
        <f>IF('Paste Data Here - Export'!A521='Paste Data Here - Export'!B521,C521,IF(W521="No","",IF(E521="Yes","6 Month Transfer",'Paste Data Here - Export'!HP521)))</f>
        <v/>
      </c>
      <c r="G521" s="92" t="str">
        <f>IF(B521="","",IF(OR('Paste Data Here - Export'!KB521="Y",'Paste Data Here - Export'!GE521="Y"),"Yes","No"))</f>
        <v/>
      </c>
      <c r="H521" s="93" t="str">
        <f t="shared" si="91"/>
        <v/>
      </c>
      <c r="I521" s="93" t="str">
        <f t="shared" si="92"/>
        <v/>
      </c>
      <c r="J521" s="93" t="str">
        <f t="shared" si="93"/>
        <v/>
      </c>
      <c r="K521" s="125" t="str">
        <f>IF(OR(C521="",'Paste Data Here - Export'!BD521=""),"",1440*('Paste Data Here - Export'!BD521-C521))</f>
        <v/>
      </c>
      <c r="L521" s="93" t="str">
        <f t="shared" si="94"/>
        <v/>
      </c>
      <c r="M521" s="93" t="str">
        <f>IF(AND(L521="Yes",'Paste Data Here - Export'!BC521="SU",'Paste Data Here - Export'!EJ521&lt;&gt;"Y"),"Achieved",IF('Paste Data Here - Export'!EJ521="Y","Not applicable",(IF(AND('Patient level info'!L521="No",'Paste Data Here - Export'!BC521="SU"),"Not achieved",IF('Paste Data Here - Export'!BC521="ICH","Not applicable",IF(OR('Paste Data Here - Export'!BC521="O",'Paste Data Here - Export'!BC521="MAC"),"Not achieved",""))))))</f>
        <v/>
      </c>
      <c r="N521" s="142" t="str">
        <f>IF(B521="","",IF(OR('Paste Data Here - Export'!GN521="PERS",'Paste Data Here - Export'!GN521="TELEM"),'Paste Data Here - Export'!GK521,IF('Paste Data Here - Export'!GO521="","Not seen in person",'Paste Data Here - Export'!GO521)))</f>
        <v/>
      </c>
      <c r="O521" s="125" t="str">
        <f t="shared" si="95"/>
        <v/>
      </c>
      <c r="P521" s="126" t="str">
        <f t="shared" si="96"/>
        <v/>
      </c>
      <c r="Q521" s="95" t="str">
        <f>IF('Paste Data Here - Export'!CR521=TRUE, "Not imaged",IF('Paste Data Here - Export'!AR521="Y","Inpatient stroke",IF('Paste Data Here - Export'!BA521="","",IF('Paste Data Here - Export'!CR521="TRUE","",1440*('Paste Data Here - Export'!CP521-'Paste Data Here - Export'!BA521)))))</f>
        <v/>
      </c>
      <c r="R521" s="95" t="str">
        <f>IF('Paste Data Here - Export'!CR521=TRUE,"Not imaged",IF(OR(C521="",'Paste Data Here - Export'!CP521=""),"",1440*('Paste Data Here - Export'!CP521-C521)))</f>
        <v/>
      </c>
      <c r="S521" s="93" t="str">
        <f>IF(R521&lt;60.5,"Yes",IF('Paste Data Here - Export'!C521="","","No"))</f>
        <v/>
      </c>
      <c r="T521" s="93" t="str">
        <f t="shared" si="88"/>
        <v/>
      </c>
      <c r="U521" s="94" t="str">
        <f>IF(OR(C521="",'Paste Data Here - Export'!DF521=""),"",1440*('Paste Data Here - Export'!DF521-C521))</f>
        <v/>
      </c>
      <c r="V521" s="96" t="str">
        <f t="shared" si="97"/>
        <v/>
      </c>
      <c r="W521" s="97" t="str">
        <f>IF(B521="","",IF('Paste Data Here - Export'!KI521=TRUE,"Yes",IF('Paste Data Here - Export'!L521="","No","Yes")))</f>
        <v/>
      </c>
      <c r="X521" s="98" t="str">
        <f>IF(E521="Yes","6 Month Transfer",IF(AND(W521="Yes",'Paste Data Here - Export'!KM521="D"),"No",IF('Patient level info'!W521="Yes","Yes","")))</f>
        <v/>
      </c>
      <c r="Y521" s="91" t="str">
        <f t="shared" si="89"/>
        <v/>
      </c>
      <c r="Z521" s="99" t="str">
        <f>IF('Paste Data Here - Export'!KQ521="","",IF('Paste Data Here - Export'!KO521="","",'Paste Data Here - Export'!KN521-'Paste Data Here - Export'!KQ521))</f>
        <v/>
      </c>
      <c r="AA521" s="91" t="str">
        <f>IF(AND(W521="Yes",'Paste Data Here - Export'!KM521="D",'Paste Data Here - Export'!KO521="Y"),'Paste Data Here - Export'!KN521+'Patient level info'!AA$3,IF(AND(W521="Yes",'Paste Data Here - Export'!KM521="D",Z521&lt;0),'Paste Data Here - Export'!KQ521,IF(AND(W521="Yes",'Paste Data Here - Export'!KM521="D"),'Paste Data Here - Export'!KN521,IF(X521="Yes",'Paste Data Here - Export'!KS521,""))))</f>
        <v/>
      </c>
      <c r="AB521" s="100" t="str">
        <f>IF(W521="No","",IF('Paste Data Here - Export'!HS521="","",IF('Paste Data Here - Export'!KO521="Y",'Patient level info'!AA521-'Paste Data Here - Export'!HS521,'Paste Data Here - Export'!KQ521-'Paste Data Here - Export'!HS521)))</f>
        <v/>
      </c>
      <c r="AC521" s="100" t="str">
        <f>IF(E521="Yes","",IF(BPT!C521="Record transferred to this team",AA521-C521-(1/6),""))</f>
        <v/>
      </c>
      <c r="AD521" s="100" t="str">
        <f t="shared" si="90"/>
        <v/>
      </c>
      <c r="AE521" s="100" t="str">
        <f t="shared" si="98"/>
        <v/>
      </c>
      <c r="AF521" s="101" t="str">
        <f>IF(AE521="","",IF(Y521="Died same day","Died same day as arrival",IF(AB521="","Did not stay on SU",IF('Paste Data Here - Export'!HR521="ICH","ICU/CCU/HDU",IF(AB521&gt;AE521,100,100*AB521/AE521)))))</f>
        <v/>
      </c>
      <c r="AG521" s="82" t="str">
        <f>IF(E521="Yes","6 Month Transfer",IF(W521="No","Not locked to discharge/transfer",IF(AF521="Did not stay on SU","Not achieved as did not stay on SU",IF('Patient level info'!A521="","",IF(AND(A521=B521,M521="Achieved",P521="Achieved",AF521&gt;=90,AF521&lt;&gt;"Died same day as arrival"),"Achieved",IF(AND(A521&lt;&gt;B521,AF521&gt;=90,M521="Achieved",P521="Achieved"),"Not directly admitted by this team, but achieved criteria at previous team, and achieved 90% of stay on SU whilst at this team",IF(AF521="ICU/CCU/HDU","Admitted to ICU/CCU/HDU",IF(AF521="Died same day as arrival",AF521,IF(AND(AF521&lt;90,M521="Not achieved",P521="Not achieved"),"Not achieved as not direct to SU within 4h, not seen by a consultant within 14h, and less than 90% of stay on SU",IF(AND(AF521&lt;90,M521="Not achieved",P521="Achieved"),"Not achieved as not direct to SU within 4h and less than 90% of stay on SU",IF(AND(AF521&lt;90,M521="Achieved",P521="Not achieved"),"Not achieved as not seen by a consultant within 14h and less than 90% of stay on SU",IF(AND(AF521&gt;=90,M521="Not achieved",P521="Not achieved"),"Not achieved as not direct to SU within 4h and not seen by a consultant within 14h",IF(AND(AF521&gt;=90,M521="Achieved",P521="Not achieved"),"Not achieved as not seen by a consultant within 14h",IF(AF521&lt;90,"Not achieved as less than 90% of stay on SU","Not achieved as not direct to SU within 4h"))))))))))))))</f>
        <v/>
      </c>
    </row>
    <row r="522" spans="1:33" ht="15" customHeight="1" x14ac:dyDescent="0.25">
      <c r="A522" s="89" t="str">
        <f>IF('Paste Data Here - Export'!A522="","",'Paste Data Here - Export'!A522)</f>
        <v/>
      </c>
      <c r="B522" s="90" t="str">
        <f>IF('Paste Data Here - Export'!B522="","",'Paste Data Here - Export'!B522)</f>
        <v/>
      </c>
      <c r="C522" s="91" t="str">
        <f>IF('Paste Data Here - Export'!AR522="Y",'Paste Data Here - Export'!AS522,IF('Paste Data Here - Export'!C522="","",'Paste Data Here - Export'!BA522))</f>
        <v/>
      </c>
      <c r="D522" s="103" t="str">
        <f>IF(B522="","",IF('Paste Data Here - Export'!A522 ='Paste Data Here - Export'!B522, "Yes", "No"))</f>
        <v/>
      </c>
      <c r="E522" s="103" t="str">
        <f>IF(A522="","",IF(AND('Paste Data Here - Export'!P522="",'Paste Data Here - Export'!Q522&lt;&gt;""),"Yes","No"))</f>
        <v/>
      </c>
      <c r="F522" s="104" t="str">
        <f>IF('Paste Data Here - Export'!A522='Paste Data Here - Export'!B522,C522,IF(W522="No","",IF(E522="Yes","6 Month Transfer",'Paste Data Here - Export'!HP522)))</f>
        <v/>
      </c>
      <c r="G522" s="92" t="str">
        <f>IF(B522="","",IF(OR('Paste Data Here - Export'!KB522="Y",'Paste Data Here - Export'!GE522="Y"),"Yes","No"))</f>
        <v/>
      </c>
      <c r="H522" s="93" t="str">
        <f t="shared" si="91"/>
        <v/>
      </c>
      <c r="I522" s="93" t="str">
        <f t="shared" si="92"/>
        <v/>
      </c>
      <c r="J522" s="93" t="str">
        <f t="shared" si="93"/>
        <v/>
      </c>
      <c r="K522" s="125" t="str">
        <f>IF(OR(C522="",'Paste Data Here - Export'!BD522=""),"",1440*('Paste Data Here - Export'!BD522-C522))</f>
        <v/>
      </c>
      <c r="L522" s="93" t="str">
        <f t="shared" si="94"/>
        <v/>
      </c>
      <c r="M522" s="93" t="str">
        <f>IF(AND(L522="Yes",'Paste Data Here - Export'!BC522="SU",'Paste Data Here - Export'!EJ522&lt;&gt;"Y"),"Achieved",IF('Paste Data Here - Export'!EJ522="Y","Not applicable",(IF(AND('Patient level info'!L522="No",'Paste Data Here - Export'!BC522="SU"),"Not achieved",IF('Paste Data Here - Export'!BC522="ICH","Not applicable",IF(OR('Paste Data Here - Export'!BC522="O",'Paste Data Here - Export'!BC522="MAC"),"Not achieved",""))))))</f>
        <v/>
      </c>
      <c r="N522" s="142" t="str">
        <f>IF(B522="","",IF(OR('Paste Data Here - Export'!GN522="PERS",'Paste Data Here - Export'!GN522="TELEM"),'Paste Data Here - Export'!GK522,IF('Paste Data Here - Export'!GO522="","Not seen in person",'Paste Data Here - Export'!GO522)))</f>
        <v/>
      </c>
      <c r="O522" s="125" t="str">
        <f t="shared" si="95"/>
        <v/>
      </c>
      <c r="P522" s="126" t="str">
        <f t="shared" si="96"/>
        <v/>
      </c>
      <c r="Q522" s="95" t="str">
        <f>IF('Paste Data Here - Export'!CR522=TRUE, "Not imaged",IF('Paste Data Here - Export'!AR522="Y","Inpatient stroke",IF('Paste Data Here - Export'!BA522="","",IF('Paste Data Here - Export'!CR522="TRUE","",1440*('Paste Data Here - Export'!CP522-'Paste Data Here - Export'!BA522)))))</f>
        <v/>
      </c>
      <c r="R522" s="95" t="str">
        <f>IF('Paste Data Here - Export'!CR522=TRUE,"Not imaged",IF(OR(C522="",'Paste Data Here - Export'!CP522=""),"",1440*('Paste Data Here - Export'!CP522-C522)))</f>
        <v/>
      </c>
      <c r="S522" s="93" t="str">
        <f>IF(R522&lt;60.5,"Yes",IF('Paste Data Here - Export'!C522="","","No"))</f>
        <v/>
      </c>
      <c r="T522" s="93" t="str">
        <f t="shared" si="88"/>
        <v/>
      </c>
      <c r="U522" s="94" t="str">
        <f>IF(OR(C522="",'Paste Data Here - Export'!DF522=""),"",1440*('Paste Data Here - Export'!DF522-C522))</f>
        <v/>
      </c>
      <c r="V522" s="96" t="str">
        <f t="shared" si="97"/>
        <v/>
      </c>
      <c r="W522" s="97" t="str">
        <f>IF(B522="","",IF('Paste Data Here - Export'!KI522=TRUE,"Yes",IF('Paste Data Here - Export'!L522="","No","Yes")))</f>
        <v/>
      </c>
      <c r="X522" s="98" t="str">
        <f>IF(E522="Yes","6 Month Transfer",IF(AND(W522="Yes",'Paste Data Here - Export'!KM522="D"),"No",IF('Patient level info'!W522="Yes","Yes","")))</f>
        <v/>
      </c>
      <c r="Y522" s="91" t="str">
        <f t="shared" si="89"/>
        <v/>
      </c>
      <c r="Z522" s="99" t="str">
        <f>IF('Paste Data Here - Export'!KQ522="","",IF('Paste Data Here - Export'!KO522="","",'Paste Data Here - Export'!KN522-'Paste Data Here - Export'!KQ522))</f>
        <v/>
      </c>
      <c r="AA522" s="91" t="str">
        <f>IF(AND(W522="Yes",'Paste Data Here - Export'!KM522="D",'Paste Data Here - Export'!KO522="Y"),'Paste Data Here - Export'!KN522+'Patient level info'!AA$3,IF(AND(W522="Yes",'Paste Data Here - Export'!KM522="D",Z522&lt;0),'Paste Data Here - Export'!KQ522,IF(AND(W522="Yes",'Paste Data Here - Export'!KM522="D"),'Paste Data Here - Export'!KN522,IF(X522="Yes",'Paste Data Here - Export'!KS522,""))))</f>
        <v/>
      </c>
      <c r="AB522" s="100" t="str">
        <f>IF(W522="No","",IF('Paste Data Here - Export'!HS522="","",IF('Paste Data Here - Export'!KO522="Y",'Patient level info'!AA522-'Paste Data Here - Export'!HS522,'Paste Data Here - Export'!KQ522-'Paste Data Here - Export'!HS522)))</f>
        <v/>
      </c>
      <c r="AC522" s="100" t="str">
        <f>IF(E522="Yes","",IF(BPT!C522="Record transferred to this team",AA522-C522-(1/6),""))</f>
        <v/>
      </c>
      <c r="AD522" s="100" t="str">
        <f t="shared" si="90"/>
        <v/>
      </c>
      <c r="AE522" s="100" t="str">
        <f t="shared" si="98"/>
        <v/>
      </c>
      <c r="AF522" s="101" t="str">
        <f>IF(AE522="","",IF(Y522="Died same day","Died same day as arrival",IF(AB522="","Did not stay on SU",IF('Paste Data Here - Export'!HR522="ICH","ICU/CCU/HDU",IF(AB522&gt;AE522,100,100*AB522/AE522)))))</f>
        <v/>
      </c>
      <c r="AG522" s="82" t="str">
        <f>IF(E522="Yes","6 Month Transfer",IF(W522="No","Not locked to discharge/transfer",IF(AF522="Did not stay on SU","Not achieved as did not stay on SU",IF('Patient level info'!A522="","",IF(AND(A522=B522,M522="Achieved",P522="Achieved",AF522&gt;=90,AF522&lt;&gt;"Died same day as arrival"),"Achieved",IF(AND(A522&lt;&gt;B522,AF522&gt;=90,M522="Achieved",P522="Achieved"),"Not directly admitted by this team, but achieved criteria at previous team, and achieved 90% of stay on SU whilst at this team",IF(AF522="ICU/CCU/HDU","Admitted to ICU/CCU/HDU",IF(AF522="Died same day as arrival",AF522,IF(AND(AF522&lt;90,M522="Not achieved",P522="Not achieved"),"Not achieved as not direct to SU within 4h, not seen by a consultant within 14h, and less than 90% of stay on SU",IF(AND(AF522&lt;90,M522="Not achieved",P522="Achieved"),"Not achieved as not direct to SU within 4h and less than 90% of stay on SU",IF(AND(AF522&lt;90,M522="Achieved",P522="Not achieved"),"Not achieved as not seen by a consultant within 14h and less than 90% of stay on SU",IF(AND(AF522&gt;=90,M522="Not achieved",P522="Not achieved"),"Not achieved as not direct to SU within 4h and not seen by a consultant within 14h",IF(AND(AF522&gt;=90,M522="Achieved",P522="Not achieved"),"Not achieved as not seen by a consultant within 14h",IF(AF522&lt;90,"Not achieved as less than 90% of stay on SU","Not achieved as not direct to SU within 4h"))))))))))))))</f>
        <v/>
      </c>
    </row>
    <row r="523" spans="1:33" ht="15" customHeight="1" x14ac:dyDescent="0.25">
      <c r="A523" s="89" t="str">
        <f>IF('Paste Data Here - Export'!A523="","",'Paste Data Here - Export'!A523)</f>
        <v/>
      </c>
      <c r="B523" s="90" t="str">
        <f>IF('Paste Data Here - Export'!B523="","",'Paste Data Here - Export'!B523)</f>
        <v/>
      </c>
      <c r="C523" s="91" t="str">
        <f>IF('Paste Data Here - Export'!AR523="Y",'Paste Data Here - Export'!AS523,IF('Paste Data Here - Export'!C523="","",'Paste Data Here - Export'!BA523))</f>
        <v/>
      </c>
      <c r="D523" s="103" t="str">
        <f>IF(B523="","",IF('Paste Data Here - Export'!A523 ='Paste Data Here - Export'!B523, "Yes", "No"))</f>
        <v/>
      </c>
      <c r="E523" s="103" t="str">
        <f>IF(A523="","",IF(AND('Paste Data Here - Export'!P523="",'Paste Data Here - Export'!Q523&lt;&gt;""),"Yes","No"))</f>
        <v/>
      </c>
      <c r="F523" s="104" t="str">
        <f>IF('Paste Data Here - Export'!A523='Paste Data Here - Export'!B523,C523,IF(W523="No","",IF(E523="Yes","6 Month Transfer",'Paste Data Here - Export'!HP523)))</f>
        <v/>
      </c>
      <c r="G523" s="92" t="str">
        <f>IF(B523="","",IF(OR('Paste Data Here - Export'!KB523="Y",'Paste Data Here - Export'!GE523="Y"),"Yes","No"))</f>
        <v/>
      </c>
      <c r="H523" s="93" t="str">
        <f t="shared" si="91"/>
        <v/>
      </c>
      <c r="I523" s="93" t="str">
        <f t="shared" si="92"/>
        <v/>
      </c>
      <c r="J523" s="93" t="str">
        <f t="shared" si="93"/>
        <v/>
      </c>
      <c r="K523" s="125" t="str">
        <f>IF(OR(C523="",'Paste Data Here - Export'!BD523=""),"",1440*('Paste Data Here - Export'!BD523-C523))</f>
        <v/>
      </c>
      <c r="L523" s="93" t="str">
        <f t="shared" si="94"/>
        <v/>
      </c>
      <c r="M523" s="93" t="str">
        <f>IF(AND(L523="Yes",'Paste Data Here - Export'!BC523="SU",'Paste Data Here - Export'!EJ523&lt;&gt;"Y"),"Achieved",IF('Paste Data Here - Export'!EJ523="Y","Not applicable",(IF(AND('Patient level info'!L523="No",'Paste Data Here - Export'!BC523="SU"),"Not achieved",IF('Paste Data Here - Export'!BC523="ICH","Not applicable",IF(OR('Paste Data Here - Export'!BC523="O",'Paste Data Here - Export'!BC523="MAC"),"Not achieved",""))))))</f>
        <v/>
      </c>
      <c r="N523" s="142" t="str">
        <f>IF(B523="","",IF(OR('Paste Data Here - Export'!GN523="PERS",'Paste Data Here - Export'!GN523="TELEM"),'Paste Data Here - Export'!GK523,IF('Paste Data Here - Export'!GO523="","Not seen in person",'Paste Data Here - Export'!GO523)))</f>
        <v/>
      </c>
      <c r="O523" s="125" t="str">
        <f t="shared" si="95"/>
        <v/>
      </c>
      <c r="P523" s="126" t="str">
        <f t="shared" si="96"/>
        <v/>
      </c>
      <c r="Q523" s="95" t="str">
        <f>IF('Paste Data Here - Export'!CR523=TRUE, "Not imaged",IF('Paste Data Here - Export'!AR523="Y","Inpatient stroke",IF('Paste Data Here - Export'!BA523="","",IF('Paste Data Here - Export'!CR523="TRUE","",1440*('Paste Data Here - Export'!CP523-'Paste Data Here - Export'!BA523)))))</f>
        <v/>
      </c>
      <c r="R523" s="95" t="str">
        <f>IF('Paste Data Here - Export'!CR523=TRUE,"Not imaged",IF(OR(C523="",'Paste Data Here - Export'!CP523=""),"",1440*('Paste Data Here - Export'!CP523-C523)))</f>
        <v/>
      </c>
      <c r="S523" s="93" t="str">
        <f>IF(R523&lt;60.5,"Yes",IF('Paste Data Here - Export'!C523="","","No"))</f>
        <v/>
      </c>
      <c r="T523" s="93" t="str">
        <f t="shared" si="88"/>
        <v/>
      </c>
      <c r="U523" s="94" t="str">
        <f>IF(OR(C523="",'Paste Data Here - Export'!DF523=""),"",1440*('Paste Data Here - Export'!DF523-C523))</f>
        <v/>
      </c>
      <c r="V523" s="96" t="str">
        <f t="shared" si="97"/>
        <v/>
      </c>
      <c r="W523" s="97" t="str">
        <f>IF(B523="","",IF('Paste Data Here - Export'!KI523=TRUE,"Yes",IF('Paste Data Here - Export'!L523="","No","Yes")))</f>
        <v/>
      </c>
      <c r="X523" s="98" t="str">
        <f>IF(E523="Yes","6 Month Transfer",IF(AND(W523="Yes",'Paste Data Here - Export'!KM523="D"),"No",IF('Patient level info'!W523="Yes","Yes","")))</f>
        <v/>
      </c>
      <c r="Y523" s="91" t="str">
        <f t="shared" si="89"/>
        <v/>
      </c>
      <c r="Z523" s="99" t="str">
        <f>IF('Paste Data Here - Export'!KQ523="","",IF('Paste Data Here - Export'!KO523="","",'Paste Data Here - Export'!KN523-'Paste Data Here - Export'!KQ523))</f>
        <v/>
      </c>
      <c r="AA523" s="91" t="str">
        <f>IF(AND(W523="Yes",'Paste Data Here - Export'!KM523="D",'Paste Data Here - Export'!KO523="Y"),'Paste Data Here - Export'!KN523+'Patient level info'!AA$3,IF(AND(W523="Yes",'Paste Data Here - Export'!KM523="D",Z523&lt;0),'Paste Data Here - Export'!KQ523,IF(AND(W523="Yes",'Paste Data Here - Export'!KM523="D"),'Paste Data Here - Export'!KN523,IF(X523="Yes",'Paste Data Here - Export'!KS523,""))))</f>
        <v/>
      </c>
      <c r="AB523" s="100" t="str">
        <f>IF(W523="No","",IF('Paste Data Here - Export'!HS523="","",IF('Paste Data Here - Export'!KO523="Y",'Patient level info'!AA523-'Paste Data Here - Export'!HS523,'Paste Data Here - Export'!KQ523-'Paste Data Here - Export'!HS523)))</f>
        <v/>
      </c>
      <c r="AC523" s="100" t="str">
        <f>IF(E523="Yes","",IF(BPT!C523="Record transferred to this team",AA523-C523-(1/6),""))</f>
        <v/>
      </c>
      <c r="AD523" s="100" t="str">
        <f t="shared" si="90"/>
        <v/>
      </c>
      <c r="AE523" s="100" t="str">
        <f t="shared" si="98"/>
        <v/>
      </c>
      <c r="AF523" s="101" t="str">
        <f>IF(AE523="","",IF(Y523="Died same day","Died same day as arrival",IF(AB523="","Did not stay on SU",IF('Paste Data Here - Export'!HR523="ICH","ICU/CCU/HDU",IF(AB523&gt;AE523,100,100*AB523/AE523)))))</f>
        <v/>
      </c>
      <c r="AG523" s="82" t="str">
        <f>IF(E523="Yes","6 Month Transfer",IF(W523="No","Not locked to discharge/transfer",IF(AF523="Did not stay on SU","Not achieved as did not stay on SU",IF('Patient level info'!A523="","",IF(AND(A523=B523,M523="Achieved",P523="Achieved",AF523&gt;=90,AF523&lt;&gt;"Died same day as arrival"),"Achieved",IF(AND(A523&lt;&gt;B523,AF523&gt;=90,M523="Achieved",P523="Achieved"),"Not directly admitted by this team, but achieved criteria at previous team, and achieved 90% of stay on SU whilst at this team",IF(AF523="ICU/CCU/HDU","Admitted to ICU/CCU/HDU",IF(AF523="Died same day as arrival",AF523,IF(AND(AF523&lt;90,M523="Not achieved",P523="Not achieved"),"Not achieved as not direct to SU within 4h, not seen by a consultant within 14h, and less than 90% of stay on SU",IF(AND(AF523&lt;90,M523="Not achieved",P523="Achieved"),"Not achieved as not direct to SU within 4h and less than 90% of stay on SU",IF(AND(AF523&lt;90,M523="Achieved",P523="Not achieved"),"Not achieved as not seen by a consultant within 14h and less than 90% of stay on SU",IF(AND(AF523&gt;=90,M523="Not achieved",P523="Not achieved"),"Not achieved as not direct to SU within 4h and not seen by a consultant within 14h",IF(AND(AF523&gt;=90,M523="Achieved",P523="Not achieved"),"Not achieved as not seen by a consultant within 14h",IF(AF523&lt;90,"Not achieved as less than 90% of stay on SU","Not achieved as not direct to SU within 4h"))))))))))))))</f>
        <v/>
      </c>
    </row>
    <row r="524" spans="1:33" ht="15" customHeight="1" x14ac:dyDescent="0.25">
      <c r="A524" s="89" t="str">
        <f>IF('Paste Data Here - Export'!A524="","",'Paste Data Here - Export'!A524)</f>
        <v/>
      </c>
      <c r="B524" s="90" t="str">
        <f>IF('Paste Data Here - Export'!B524="","",'Paste Data Here - Export'!B524)</f>
        <v/>
      </c>
      <c r="C524" s="91" t="str">
        <f>IF('Paste Data Here - Export'!AR524="Y",'Paste Data Here - Export'!AS524,IF('Paste Data Here - Export'!C524="","",'Paste Data Here - Export'!BA524))</f>
        <v/>
      </c>
      <c r="D524" s="103" t="str">
        <f>IF(B524="","",IF('Paste Data Here - Export'!A524 ='Paste Data Here - Export'!B524, "Yes", "No"))</f>
        <v/>
      </c>
      <c r="E524" s="103" t="str">
        <f>IF(A524="","",IF(AND('Paste Data Here - Export'!P524="",'Paste Data Here - Export'!Q524&lt;&gt;""),"Yes","No"))</f>
        <v/>
      </c>
      <c r="F524" s="104" t="str">
        <f>IF('Paste Data Here - Export'!A524='Paste Data Here - Export'!B524,C524,IF(W524="No","",IF(E524="Yes","6 Month Transfer",'Paste Data Here - Export'!HP524)))</f>
        <v/>
      </c>
      <c r="G524" s="92" t="str">
        <f>IF(B524="","",IF(OR('Paste Data Here - Export'!KB524="Y",'Paste Data Here - Export'!GE524="Y"),"Yes","No"))</f>
        <v/>
      </c>
      <c r="H524" s="93" t="str">
        <f t="shared" si="91"/>
        <v/>
      </c>
      <c r="I524" s="93" t="str">
        <f t="shared" si="92"/>
        <v/>
      </c>
      <c r="J524" s="93" t="str">
        <f t="shared" si="93"/>
        <v/>
      </c>
      <c r="K524" s="125" t="str">
        <f>IF(OR(C524="",'Paste Data Here - Export'!BD524=""),"",1440*('Paste Data Here - Export'!BD524-C524))</f>
        <v/>
      </c>
      <c r="L524" s="93" t="str">
        <f t="shared" si="94"/>
        <v/>
      </c>
      <c r="M524" s="93" t="str">
        <f>IF(AND(L524="Yes",'Paste Data Here - Export'!BC524="SU",'Paste Data Here - Export'!EJ524&lt;&gt;"Y"),"Achieved",IF('Paste Data Here - Export'!EJ524="Y","Not applicable",(IF(AND('Patient level info'!L524="No",'Paste Data Here - Export'!BC524="SU"),"Not achieved",IF('Paste Data Here - Export'!BC524="ICH","Not applicable",IF(OR('Paste Data Here - Export'!BC524="O",'Paste Data Here - Export'!BC524="MAC"),"Not achieved",""))))))</f>
        <v/>
      </c>
      <c r="N524" s="142" t="str">
        <f>IF(B524="","",IF(OR('Paste Data Here - Export'!GN524="PERS",'Paste Data Here - Export'!GN524="TELEM"),'Paste Data Here - Export'!GK524,IF('Paste Data Here - Export'!GO524="","Not seen in person",'Paste Data Here - Export'!GO524)))</f>
        <v/>
      </c>
      <c r="O524" s="125" t="str">
        <f t="shared" si="95"/>
        <v/>
      </c>
      <c r="P524" s="126" t="str">
        <f t="shared" si="96"/>
        <v/>
      </c>
      <c r="Q524" s="95" t="str">
        <f>IF('Paste Data Here - Export'!CR524=TRUE, "Not imaged",IF('Paste Data Here - Export'!AR524="Y","Inpatient stroke",IF('Paste Data Here - Export'!BA524="","",IF('Paste Data Here - Export'!CR524="TRUE","",1440*('Paste Data Here - Export'!CP524-'Paste Data Here - Export'!BA524)))))</f>
        <v/>
      </c>
      <c r="R524" s="95" t="str">
        <f>IF('Paste Data Here - Export'!CR524=TRUE,"Not imaged",IF(OR(C524="",'Paste Data Here - Export'!CP524=""),"",1440*('Paste Data Here - Export'!CP524-C524)))</f>
        <v/>
      </c>
      <c r="S524" s="93" t="str">
        <f>IF(R524&lt;60.5,"Yes",IF('Paste Data Here - Export'!C524="","","No"))</f>
        <v/>
      </c>
      <c r="T524" s="93" t="str">
        <f t="shared" si="88"/>
        <v/>
      </c>
      <c r="U524" s="94" t="str">
        <f>IF(OR(C524="",'Paste Data Here - Export'!DF524=""),"",1440*('Paste Data Here - Export'!DF524-C524))</f>
        <v/>
      </c>
      <c r="V524" s="96" t="str">
        <f t="shared" si="97"/>
        <v/>
      </c>
      <c r="W524" s="97" t="str">
        <f>IF(B524="","",IF('Paste Data Here - Export'!KI524=TRUE,"Yes",IF('Paste Data Here - Export'!L524="","No","Yes")))</f>
        <v/>
      </c>
      <c r="X524" s="98" t="str">
        <f>IF(E524="Yes","6 Month Transfer",IF(AND(W524="Yes",'Paste Data Here - Export'!KM524="D"),"No",IF('Patient level info'!W524="Yes","Yes","")))</f>
        <v/>
      </c>
      <c r="Y524" s="91" t="str">
        <f t="shared" si="89"/>
        <v/>
      </c>
      <c r="Z524" s="99" t="str">
        <f>IF('Paste Data Here - Export'!KQ524="","",IF('Paste Data Here - Export'!KO524="","",'Paste Data Here - Export'!KN524-'Paste Data Here - Export'!KQ524))</f>
        <v/>
      </c>
      <c r="AA524" s="91" t="str">
        <f>IF(AND(W524="Yes",'Paste Data Here - Export'!KM524="D",'Paste Data Here - Export'!KO524="Y"),'Paste Data Here - Export'!KN524+'Patient level info'!AA$3,IF(AND(W524="Yes",'Paste Data Here - Export'!KM524="D",Z524&lt;0),'Paste Data Here - Export'!KQ524,IF(AND(W524="Yes",'Paste Data Here - Export'!KM524="D"),'Paste Data Here - Export'!KN524,IF(X524="Yes",'Paste Data Here - Export'!KS524,""))))</f>
        <v/>
      </c>
      <c r="AB524" s="100" t="str">
        <f>IF(W524="No","",IF('Paste Data Here - Export'!HS524="","",IF('Paste Data Here - Export'!KO524="Y",'Patient level info'!AA524-'Paste Data Here - Export'!HS524,'Paste Data Here - Export'!KQ524-'Paste Data Here - Export'!HS524)))</f>
        <v/>
      </c>
      <c r="AC524" s="100" t="str">
        <f>IF(E524="Yes","",IF(BPT!C524="Record transferred to this team",AA524-C524-(1/6),""))</f>
        <v/>
      </c>
      <c r="AD524" s="100" t="str">
        <f t="shared" si="90"/>
        <v/>
      </c>
      <c r="AE524" s="100" t="str">
        <f t="shared" si="98"/>
        <v/>
      </c>
      <c r="AF524" s="101" t="str">
        <f>IF(AE524="","",IF(Y524="Died same day","Died same day as arrival",IF(AB524="","Did not stay on SU",IF('Paste Data Here - Export'!HR524="ICH","ICU/CCU/HDU",IF(AB524&gt;AE524,100,100*AB524/AE524)))))</f>
        <v/>
      </c>
      <c r="AG524" s="82" t="str">
        <f>IF(E524="Yes","6 Month Transfer",IF(W524="No","Not locked to discharge/transfer",IF(AF524="Did not stay on SU","Not achieved as did not stay on SU",IF('Patient level info'!A524="","",IF(AND(A524=B524,M524="Achieved",P524="Achieved",AF524&gt;=90,AF524&lt;&gt;"Died same day as arrival"),"Achieved",IF(AND(A524&lt;&gt;B524,AF524&gt;=90,M524="Achieved",P524="Achieved"),"Not directly admitted by this team, but achieved criteria at previous team, and achieved 90% of stay on SU whilst at this team",IF(AF524="ICU/CCU/HDU","Admitted to ICU/CCU/HDU",IF(AF524="Died same day as arrival",AF524,IF(AND(AF524&lt;90,M524="Not achieved",P524="Not achieved"),"Not achieved as not direct to SU within 4h, not seen by a consultant within 14h, and less than 90% of stay on SU",IF(AND(AF524&lt;90,M524="Not achieved",P524="Achieved"),"Not achieved as not direct to SU within 4h and less than 90% of stay on SU",IF(AND(AF524&lt;90,M524="Achieved",P524="Not achieved"),"Not achieved as not seen by a consultant within 14h and less than 90% of stay on SU",IF(AND(AF524&gt;=90,M524="Not achieved",P524="Not achieved"),"Not achieved as not direct to SU within 4h and not seen by a consultant within 14h",IF(AND(AF524&gt;=90,M524="Achieved",P524="Not achieved"),"Not achieved as not seen by a consultant within 14h",IF(AF524&lt;90,"Not achieved as less than 90% of stay on SU","Not achieved as not direct to SU within 4h"))))))))))))))</f>
        <v/>
      </c>
    </row>
    <row r="525" spans="1:33" ht="15" customHeight="1" x14ac:dyDescent="0.25">
      <c r="A525" s="89" t="str">
        <f>IF('Paste Data Here - Export'!A525="","",'Paste Data Here - Export'!A525)</f>
        <v/>
      </c>
      <c r="B525" s="90" t="str">
        <f>IF('Paste Data Here - Export'!B525="","",'Paste Data Here - Export'!B525)</f>
        <v/>
      </c>
      <c r="C525" s="91" t="str">
        <f>IF('Paste Data Here - Export'!AR525="Y",'Paste Data Here - Export'!AS525,IF('Paste Data Here - Export'!C525="","",'Paste Data Here - Export'!BA525))</f>
        <v/>
      </c>
      <c r="D525" s="103" t="str">
        <f>IF(B525="","",IF('Paste Data Here - Export'!A525 ='Paste Data Here - Export'!B525, "Yes", "No"))</f>
        <v/>
      </c>
      <c r="E525" s="103" t="str">
        <f>IF(A525="","",IF(AND('Paste Data Here - Export'!P525="",'Paste Data Here - Export'!Q525&lt;&gt;""),"Yes","No"))</f>
        <v/>
      </c>
      <c r="F525" s="104" t="str">
        <f>IF('Paste Data Here - Export'!A525='Paste Data Here - Export'!B525,C525,IF(W525="No","",IF(E525="Yes","6 Month Transfer",'Paste Data Here - Export'!HP525)))</f>
        <v/>
      </c>
      <c r="G525" s="92" t="str">
        <f>IF(B525="","",IF(OR('Paste Data Here - Export'!KB525="Y",'Paste Data Here - Export'!GE525="Y"),"Yes","No"))</f>
        <v/>
      </c>
      <c r="H525" s="93" t="str">
        <f t="shared" si="91"/>
        <v/>
      </c>
      <c r="I525" s="93" t="str">
        <f t="shared" si="92"/>
        <v/>
      </c>
      <c r="J525" s="93" t="str">
        <f t="shared" si="93"/>
        <v/>
      </c>
      <c r="K525" s="125" t="str">
        <f>IF(OR(C525="",'Paste Data Here - Export'!BD525=""),"",1440*('Paste Data Here - Export'!BD525-C525))</f>
        <v/>
      </c>
      <c r="L525" s="93" t="str">
        <f t="shared" si="94"/>
        <v/>
      </c>
      <c r="M525" s="93" t="str">
        <f>IF(AND(L525="Yes",'Paste Data Here - Export'!BC525="SU",'Paste Data Here - Export'!EJ525&lt;&gt;"Y"),"Achieved",IF('Paste Data Here - Export'!EJ525="Y","Not applicable",(IF(AND('Patient level info'!L525="No",'Paste Data Here - Export'!BC525="SU"),"Not achieved",IF('Paste Data Here - Export'!BC525="ICH","Not applicable",IF(OR('Paste Data Here - Export'!BC525="O",'Paste Data Here - Export'!BC525="MAC"),"Not achieved",""))))))</f>
        <v/>
      </c>
      <c r="N525" s="142" t="str">
        <f>IF(B525="","",IF(OR('Paste Data Here - Export'!GN525="PERS",'Paste Data Here - Export'!GN525="TELEM"),'Paste Data Here - Export'!GK525,IF('Paste Data Here - Export'!GO525="","Not seen in person",'Paste Data Here - Export'!GO525)))</f>
        <v/>
      </c>
      <c r="O525" s="125" t="str">
        <f t="shared" si="95"/>
        <v/>
      </c>
      <c r="P525" s="126" t="str">
        <f t="shared" si="96"/>
        <v/>
      </c>
      <c r="Q525" s="95" t="str">
        <f>IF('Paste Data Here - Export'!CR525=TRUE, "Not imaged",IF('Paste Data Here - Export'!AR525="Y","Inpatient stroke",IF('Paste Data Here - Export'!BA525="","",IF('Paste Data Here - Export'!CR525="TRUE","",1440*('Paste Data Here - Export'!CP525-'Paste Data Here - Export'!BA525)))))</f>
        <v/>
      </c>
      <c r="R525" s="95" t="str">
        <f>IF('Paste Data Here - Export'!CR525=TRUE,"Not imaged",IF(OR(C525="",'Paste Data Here - Export'!CP525=""),"",1440*('Paste Data Here - Export'!CP525-C525)))</f>
        <v/>
      </c>
      <c r="S525" s="93" t="str">
        <f>IF(R525&lt;60.5,"Yes",IF('Paste Data Here - Export'!C525="","","No"))</f>
        <v/>
      </c>
      <c r="T525" s="93" t="str">
        <f t="shared" si="88"/>
        <v/>
      </c>
      <c r="U525" s="94" t="str">
        <f>IF(OR(C525="",'Paste Data Here - Export'!DF525=""),"",1440*('Paste Data Here - Export'!DF525-C525))</f>
        <v/>
      </c>
      <c r="V525" s="96" t="str">
        <f t="shared" si="97"/>
        <v/>
      </c>
      <c r="W525" s="97" t="str">
        <f>IF(B525="","",IF('Paste Data Here - Export'!KI525=TRUE,"Yes",IF('Paste Data Here - Export'!L525="","No","Yes")))</f>
        <v/>
      </c>
      <c r="X525" s="98" t="str">
        <f>IF(E525="Yes","6 Month Transfer",IF(AND(W525="Yes",'Paste Data Here - Export'!KM525="D"),"No",IF('Patient level info'!W525="Yes","Yes","")))</f>
        <v/>
      </c>
      <c r="Y525" s="91" t="str">
        <f t="shared" si="89"/>
        <v/>
      </c>
      <c r="Z525" s="99" t="str">
        <f>IF('Paste Data Here - Export'!KQ525="","",IF('Paste Data Here - Export'!KO525="","",'Paste Data Here - Export'!KN525-'Paste Data Here - Export'!KQ525))</f>
        <v/>
      </c>
      <c r="AA525" s="91" t="str">
        <f>IF(AND(W525="Yes",'Paste Data Here - Export'!KM525="D",'Paste Data Here - Export'!KO525="Y"),'Paste Data Here - Export'!KN525+'Patient level info'!AA$3,IF(AND(W525="Yes",'Paste Data Here - Export'!KM525="D",Z525&lt;0),'Paste Data Here - Export'!KQ525,IF(AND(W525="Yes",'Paste Data Here - Export'!KM525="D"),'Paste Data Here - Export'!KN525,IF(X525="Yes",'Paste Data Here - Export'!KS525,""))))</f>
        <v/>
      </c>
      <c r="AB525" s="100" t="str">
        <f>IF(W525="No","",IF('Paste Data Here - Export'!HS525="","",IF('Paste Data Here - Export'!KO525="Y",'Patient level info'!AA525-'Paste Data Here - Export'!HS525,'Paste Data Here - Export'!KQ525-'Paste Data Here - Export'!HS525)))</f>
        <v/>
      </c>
      <c r="AC525" s="100" t="str">
        <f>IF(E525="Yes","",IF(BPT!C525="Record transferred to this team",AA525-C525-(1/6),""))</f>
        <v/>
      </c>
      <c r="AD525" s="100" t="str">
        <f t="shared" si="90"/>
        <v/>
      </c>
      <c r="AE525" s="100" t="str">
        <f t="shared" si="98"/>
        <v/>
      </c>
      <c r="AF525" s="101" t="str">
        <f>IF(AE525="","",IF(Y525="Died same day","Died same day as arrival",IF(AB525="","Did not stay on SU",IF('Paste Data Here - Export'!HR525="ICH","ICU/CCU/HDU",IF(AB525&gt;AE525,100,100*AB525/AE525)))))</f>
        <v/>
      </c>
      <c r="AG525" s="82" t="str">
        <f>IF(E525="Yes","6 Month Transfer",IF(W525="No","Not locked to discharge/transfer",IF(AF525="Did not stay on SU","Not achieved as did not stay on SU",IF('Patient level info'!A525="","",IF(AND(A525=B525,M525="Achieved",P525="Achieved",AF525&gt;=90,AF525&lt;&gt;"Died same day as arrival"),"Achieved",IF(AND(A525&lt;&gt;B525,AF525&gt;=90,M525="Achieved",P525="Achieved"),"Not directly admitted by this team, but achieved criteria at previous team, and achieved 90% of stay on SU whilst at this team",IF(AF525="ICU/CCU/HDU","Admitted to ICU/CCU/HDU",IF(AF525="Died same day as arrival",AF525,IF(AND(AF525&lt;90,M525="Not achieved",P525="Not achieved"),"Not achieved as not direct to SU within 4h, not seen by a consultant within 14h, and less than 90% of stay on SU",IF(AND(AF525&lt;90,M525="Not achieved",P525="Achieved"),"Not achieved as not direct to SU within 4h and less than 90% of stay on SU",IF(AND(AF525&lt;90,M525="Achieved",P525="Not achieved"),"Not achieved as not seen by a consultant within 14h and less than 90% of stay on SU",IF(AND(AF525&gt;=90,M525="Not achieved",P525="Not achieved"),"Not achieved as not direct to SU within 4h and not seen by a consultant within 14h",IF(AND(AF525&gt;=90,M525="Achieved",P525="Not achieved"),"Not achieved as not seen by a consultant within 14h",IF(AF525&lt;90,"Not achieved as less than 90% of stay on SU","Not achieved as not direct to SU within 4h"))))))))))))))</f>
        <v/>
      </c>
    </row>
    <row r="526" spans="1:33" ht="15" customHeight="1" x14ac:dyDescent="0.25">
      <c r="A526" s="89" t="str">
        <f>IF('Paste Data Here - Export'!A526="","",'Paste Data Here - Export'!A526)</f>
        <v/>
      </c>
      <c r="B526" s="90" t="str">
        <f>IF('Paste Data Here - Export'!B526="","",'Paste Data Here - Export'!B526)</f>
        <v/>
      </c>
      <c r="C526" s="91" t="str">
        <f>IF('Paste Data Here - Export'!AR526="Y",'Paste Data Here - Export'!AS526,IF('Paste Data Here - Export'!C526="","",'Paste Data Here - Export'!BA526))</f>
        <v/>
      </c>
      <c r="D526" s="103" t="str">
        <f>IF(B526="","",IF('Paste Data Here - Export'!A526 ='Paste Data Here - Export'!B526, "Yes", "No"))</f>
        <v/>
      </c>
      <c r="E526" s="103" t="str">
        <f>IF(A526="","",IF(AND('Paste Data Here - Export'!P526="",'Paste Data Here - Export'!Q526&lt;&gt;""),"Yes","No"))</f>
        <v/>
      </c>
      <c r="F526" s="104" t="str">
        <f>IF('Paste Data Here - Export'!A526='Paste Data Here - Export'!B526,C526,IF(W526="No","",IF(E526="Yes","6 Month Transfer",'Paste Data Here - Export'!HP526)))</f>
        <v/>
      </c>
      <c r="G526" s="92" t="str">
        <f>IF(B526="","",IF(OR('Paste Data Here - Export'!KB526="Y",'Paste Data Here - Export'!GE526="Y"),"Yes","No"))</f>
        <v/>
      </c>
      <c r="H526" s="93" t="str">
        <f t="shared" si="91"/>
        <v/>
      </c>
      <c r="I526" s="93" t="str">
        <f t="shared" si="92"/>
        <v/>
      </c>
      <c r="J526" s="93" t="str">
        <f t="shared" si="93"/>
        <v/>
      </c>
      <c r="K526" s="125" t="str">
        <f>IF(OR(C526="",'Paste Data Here - Export'!BD526=""),"",1440*('Paste Data Here - Export'!BD526-C526))</f>
        <v/>
      </c>
      <c r="L526" s="93" t="str">
        <f t="shared" si="94"/>
        <v/>
      </c>
      <c r="M526" s="93" t="str">
        <f>IF(AND(L526="Yes",'Paste Data Here - Export'!BC526="SU",'Paste Data Here - Export'!EJ526&lt;&gt;"Y"),"Achieved",IF('Paste Data Here - Export'!EJ526="Y","Not applicable",(IF(AND('Patient level info'!L526="No",'Paste Data Here - Export'!BC526="SU"),"Not achieved",IF('Paste Data Here - Export'!BC526="ICH","Not applicable",IF(OR('Paste Data Here - Export'!BC526="O",'Paste Data Here - Export'!BC526="MAC"),"Not achieved",""))))))</f>
        <v/>
      </c>
      <c r="N526" s="142" t="str">
        <f>IF(B526="","",IF(OR('Paste Data Here - Export'!GN526="PERS",'Paste Data Here - Export'!GN526="TELEM"),'Paste Data Here - Export'!GK526,IF('Paste Data Here - Export'!GO526="","Not seen in person",'Paste Data Here - Export'!GO526)))</f>
        <v/>
      </c>
      <c r="O526" s="125" t="str">
        <f t="shared" si="95"/>
        <v/>
      </c>
      <c r="P526" s="126" t="str">
        <f t="shared" si="96"/>
        <v/>
      </c>
      <c r="Q526" s="95" t="str">
        <f>IF('Paste Data Here - Export'!CR526=TRUE, "Not imaged",IF('Paste Data Here - Export'!AR526="Y","Inpatient stroke",IF('Paste Data Here - Export'!BA526="","",IF('Paste Data Here - Export'!CR526="TRUE","",1440*('Paste Data Here - Export'!CP526-'Paste Data Here - Export'!BA526)))))</f>
        <v/>
      </c>
      <c r="R526" s="95" t="str">
        <f>IF('Paste Data Here - Export'!CR526=TRUE,"Not imaged",IF(OR(C526="",'Paste Data Here - Export'!CP526=""),"",1440*('Paste Data Here - Export'!CP526-C526)))</f>
        <v/>
      </c>
      <c r="S526" s="93" t="str">
        <f>IF(R526&lt;60.5,"Yes",IF('Paste Data Here - Export'!C526="","","No"))</f>
        <v/>
      </c>
      <c r="T526" s="93" t="str">
        <f t="shared" si="88"/>
        <v/>
      </c>
      <c r="U526" s="94" t="str">
        <f>IF(OR(C526="",'Paste Data Here - Export'!DF526=""),"",1440*('Paste Data Here - Export'!DF526-C526))</f>
        <v/>
      </c>
      <c r="V526" s="96" t="str">
        <f t="shared" si="97"/>
        <v/>
      </c>
      <c r="W526" s="97" t="str">
        <f>IF(B526="","",IF('Paste Data Here - Export'!KI526=TRUE,"Yes",IF('Paste Data Here - Export'!L526="","No","Yes")))</f>
        <v/>
      </c>
      <c r="X526" s="98" t="str">
        <f>IF(E526="Yes","6 Month Transfer",IF(AND(W526="Yes",'Paste Data Here - Export'!KM526="D"),"No",IF('Patient level info'!W526="Yes","Yes","")))</f>
        <v/>
      </c>
      <c r="Y526" s="91" t="str">
        <f t="shared" si="89"/>
        <v/>
      </c>
      <c r="Z526" s="99" t="str">
        <f>IF('Paste Data Here - Export'!KQ526="","",IF('Paste Data Here - Export'!KO526="","",'Paste Data Here - Export'!KN526-'Paste Data Here - Export'!KQ526))</f>
        <v/>
      </c>
      <c r="AA526" s="91" t="str">
        <f>IF(AND(W526="Yes",'Paste Data Here - Export'!KM526="D",'Paste Data Here - Export'!KO526="Y"),'Paste Data Here - Export'!KN526+'Patient level info'!AA$3,IF(AND(W526="Yes",'Paste Data Here - Export'!KM526="D",Z526&lt;0),'Paste Data Here - Export'!KQ526,IF(AND(W526="Yes",'Paste Data Here - Export'!KM526="D"),'Paste Data Here - Export'!KN526,IF(X526="Yes",'Paste Data Here - Export'!KS526,""))))</f>
        <v/>
      </c>
      <c r="AB526" s="100" t="str">
        <f>IF(W526="No","",IF('Paste Data Here - Export'!HS526="","",IF('Paste Data Here - Export'!KO526="Y",'Patient level info'!AA526-'Paste Data Here - Export'!HS526,'Paste Data Here - Export'!KQ526-'Paste Data Here - Export'!HS526)))</f>
        <v/>
      </c>
      <c r="AC526" s="100" t="str">
        <f>IF(E526="Yes","",IF(BPT!C526="Record transferred to this team",AA526-C526-(1/6),""))</f>
        <v/>
      </c>
      <c r="AD526" s="100" t="str">
        <f t="shared" si="90"/>
        <v/>
      </c>
      <c r="AE526" s="100" t="str">
        <f t="shared" si="98"/>
        <v/>
      </c>
      <c r="AF526" s="101" t="str">
        <f>IF(AE526="","",IF(Y526="Died same day","Died same day as arrival",IF(AB526="","Did not stay on SU",IF('Paste Data Here - Export'!HR526="ICH","ICU/CCU/HDU",IF(AB526&gt;AE526,100,100*AB526/AE526)))))</f>
        <v/>
      </c>
      <c r="AG526" s="82" t="str">
        <f>IF(E526="Yes","6 Month Transfer",IF(W526="No","Not locked to discharge/transfer",IF(AF526="Did not stay on SU","Not achieved as did not stay on SU",IF('Patient level info'!A526="","",IF(AND(A526=B526,M526="Achieved",P526="Achieved",AF526&gt;=90,AF526&lt;&gt;"Died same day as arrival"),"Achieved",IF(AND(A526&lt;&gt;B526,AF526&gt;=90,M526="Achieved",P526="Achieved"),"Not directly admitted by this team, but achieved criteria at previous team, and achieved 90% of stay on SU whilst at this team",IF(AF526="ICU/CCU/HDU","Admitted to ICU/CCU/HDU",IF(AF526="Died same day as arrival",AF526,IF(AND(AF526&lt;90,M526="Not achieved",P526="Not achieved"),"Not achieved as not direct to SU within 4h, not seen by a consultant within 14h, and less than 90% of stay on SU",IF(AND(AF526&lt;90,M526="Not achieved",P526="Achieved"),"Not achieved as not direct to SU within 4h and less than 90% of stay on SU",IF(AND(AF526&lt;90,M526="Achieved",P526="Not achieved"),"Not achieved as not seen by a consultant within 14h and less than 90% of stay on SU",IF(AND(AF526&gt;=90,M526="Not achieved",P526="Not achieved"),"Not achieved as not direct to SU within 4h and not seen by a consultant within 14h",IF(AND(AF526&gt;=90,M526="Achieved",P526="Not achieved"),"Not achieved as not seen by a consultant within 14h",IF(AF526&lt;90,"Not achieved as less than 90% of stay on SU","Not achieved as not direct to SU within 4h"))))))))))))))</f>
        <v/>
      </c>
    </row>
    <row r="527" spans="1:33" ht="15" customHeight="1" x14ac:dyDescent="0.25">
      <c r="A527" s="89" t="str">
        <f>IF('Paste Data Here - Export'!A527="","",'Paste Data Here - Export'!A527)</f>
        <v/>
      </c>
      <c r="B527" s="90" t="str">
        <f>IF('Paste Data Here - Export'!B527="","",'Paste Data Here - Export'!B527)</f>
        <v/>
      </c>
      <c r="C527" s="91" t="str">
        <f>IF('Paste Data Here - Export'!AR527="Y",'Paste Data Here - Export'!AS527,IF('Paste Data Here - Export'!C527="","",'Paste Data Here - Export'!BA527))</f>
        <v/>
      </c>
      <c r="D527" s="103" t="str">
        <f>IF(B527="","",IF('Paste Data Here - Export'!A527 ='Paste Data Here - Export'!B527, "Yes", "No"))</f>
        <v/>
      </c>
      <c r="E527" s="103" t="str">
        <f>IF(A527="","",IF(AND('Paste Data Here - Export'!P527="",'Paste Data Here - Export'!Q527&lt;&gt;""),"Yes","No"))</f>
        <v/>
      </c>
      <c r="F527" s="104" t="str">
        <f>IF('Paste Data Here - Export'!A527='Paste Data Here - Export'!B527,C527,IF(W527="No","",IF(E527="Yes","6 Month Transfer",'Paste Data Here - Export'!HP527)))</f>
        <v/>
      </c>
      <c r="G527" s="92" t="str">
        <f>IF(B527="","",IF(OR('Paste Data Here - Export'!KB527="Y",'Paste Data Here - Export'!GE527="Y"),"Yes","No"))</f>
        <v/>
      </c>
      <c r="H527" s="93" t="str">
        <f t="shared" si="91"/>
        <v/>
      </c>
      <c r="I527" s="93" t="str">
        <f t="shared" si="92"/>
        <v/>
      </c>
      <c r="J527" s="93" t="str">
        <f t="shared" si="93"/>
        <v/>
      </c>
      <c r="K527" s="125" t="str">
        <f>IF(OR(C527="",'Paste Data Here - Export'!BD527=""),"",1440*('Paste Data Here - Export'!BD527-C527))</f>
        <v/>
      </c>
      <c r="L527" s="93" t="str">
        <f t="shared" si="94"/>
        <v/>
      </c>
      <c r="M527" s="93" t="str">
        <f>IF(AND(L527="Yes",'Paste Data Here - Export'!BC527="SU",'Paste Data Here - Export'!EJ527&lt;&gt;"Y"),"Achieved",IF('Paste Data Here - Export'!EJ527="Y","Not applicable",(IF(AND('Patient level info'!L527="No",'Paste Data Here - Export'!BC527="SU"),"Not achieved",IF('Paste Data Here - Export'!BC527="ICH","Not applicable",IF(OR('Paste Data Here - Export'!BC527="O",'Paste Data Here - Export'!BC527="MAC"),"Not achieved",""))))))</f>
        <v/>
      </c>
      <c r="N527" s="142" t="str">
        <f>IF(B527="","",IF(OR('Paste Data Here - Export'!GN527="PERS",'Paste Data Here - Export'!GN527="TELEM"),'Paste Data Here - Export'!GK527,IF('Paste Data Here - Export'!GO527="","Not seen in person",'Paste Data Here - Export'!GO527)))</f>
        <v/>
      </c>
      <c r="O527" s="125" t="str">
        <f t="shared" si="95"/>
        <v/>
      </c>
      <c r="P527" s="126" t="str">
        <f t="shared" si="96"/>
        <v/>
      </c>
      <c r="Q527" s="95" t="str">
        <f>IF('Paste Data Here - Export'!CR527=TRUE, "Not imaged",IF('Paste Data Here - Export'!AR527="Y","Inpatient stroke",IF('Paste Data Here - Export'!BA527="","",IF('Paste Data Here - Export'!CR527="TRUE","",1440*('Paste Data Here - Export'!CP527-'Paste Data Here - Export'!BA527)))))</f>
        <v/>
      </c>
      <c r="R527" s="95" t="str">
        <f>IF('Paste Data Here - Export'!CR527=TRUE,"Not imaged",IF(OR(C527="",'Paste Data Here - Export'!CP527=""),"",1440*('Paste Data Here - Export'!CP527-C527)))</f>
        <v/>
      </c>
      <c r="S527" s="93" t="str">
        <f>IF(R527&lt;60.5,"Yes",IF('Paste Data Here - Export'!C527="","","No"))</f>
        <v/>
      </c>
      <c r="T527" s="93" t="str">
        <f t="shared" si="88"/>
        <v/>
      </c>
      <c r="U527" s="94" t="str">
        <f>IF(OR(C527="",'Paste Data Here - Export'!DF527=""),"",1440*('Paste Data Here - Export'!DF527-C527))</f>
        <v/>
      </c>
      <c r="V527" s="96" t="str">
        <f t="shared" si="97"/>
        <v/>
      </c>
      <c r="W527" s="97" t="str">
        <f>IF(B527="","",IF('Paste Data Here - Export'!KI527=TRUE,"Yes",IF('Paste Data Here - Export'!L527="","No","Yes")))</f>
        <v/>
      </c>
      <c r="X527" s="98" t="str">
        <f>IF(E527="Yes","6 Month Transfer",IF(AND(W527="Yes",'Paste Data Here - Export'!KM527="D"),"No",IF('Patient level info'!W527="Yes","Yes","")))</f>
        <v/>
      </c>
      <c r="Y527" s="91" t="str">
        <f t="shared" si="89"/>
        <v/>
      </c>
      <c r="Z527" s="99" t="str">
        <f>IF('Paste Data Here - Export'!KQ527="","",IF('Paste Data Here - Export'!KO527="","",'Paste Data Here - Export'!KN527-'Paste Data Here - Export'!KQ527))</f>
        <v/>
      </c>
      <c r="AA527" s="91" t="str">
        <f>IF(AND(W527="Yes",'Paste Data Here - Export'!KM527="D",'Paste Data Here - Export'!KO527="Y"),'Paste Data Here - Export'!KN527+'Patient level info'!AA$3,IF(AND(W527="Yes",'Paste Data Here - Export'!KM527="D",Z527&lt;0),'Paste Data Here - Export'!KQ527,IF(AND(W527="Yes",'Paste Data Here - Export'!KM527="D"),'Paste Data Here - Export'!KN527,IF(X527="Yes",'Paste Data Here - Export'!KS527,""))))</f>
        <v/>
      </c>
      <c r="AB527" s="100" t="str">
        <f>IF(W527="No","",IF('Paste Data Here - Export'!HS527="","",IF('Paste Data Here - Export'!KO527="Y",'Patient level info'!AA527-'Paste Data Here - Export'!HS527,'Paste Data Here - Export'!KQ527-'Paste Data Here - Export'!HS527)))</f>
        <v/>
      </c>
      <c r="AC527" s="100" t="str">
        <f>IF(E527="Yes","",IF(BPT!C527="Record transferred to this team",AA527-C527-(1/6),""))</f>
        <v/>
      </c>
      <c r="AD527" s="100" t="str">
        <f t="shared" si="90"/>
        <v/>
      </c>
      <c r="AE527" s="100" t="str">
        <f t="shared" si="98"/>
        <v/>
      </c>
      <c r="AF527" s="101" t="str">
        <f>IF(AE527="","",IF(Y527="Died same day","Died same day as arrival",IF(AB527="","Did not stay on SU",IF('Paste Data Here - Export'!HR527="ICH","ICU/CCU/HDU",IF(AB527&gt;AE527,100,100*AB527/AE527)))))</f>
        <v/>
      </c>
      <c r="AG527" s="82" t="str">
        <f>IF(E527="Yes","6 Month Transfer",IF(W527="No","Not locked to discharge/transfer",IF(AF527="Did not stay on SU","Not achieved as did not stay on SU",IF('Patient level info'!A527="","",IF(AND(A527=B527,M527="Achieved",P527="Achieved",AF527&gt;=90,AF527&lt;&gt;"Died same day as arrival"),"Achieved",IF(AND(A527&lt;&gt;B527,AF527&gt;=90,M527="Achieved",P527="Achieved"),"Not directly admitted by this team, but achieved criteria at previous team, and achieved 90% of stay on SU whilst at this team",IF(AF527="ICU/CCU/HDU","Admitted to ICU/CCU/HDU",IF(AF527="Died same day as arrival",AF527,IF(AND(AF527&lt;90,M527="Not achieved",P527="Not achieved"),"Not achieved as not direct to SU within 4h, not seen by a consultant within 14h, and less than 90% of stay on SU",IF(AND(AF527&lt;90,M527="Not achieved",P527="Achieved"),"Not achieved as not direct to SU within 4h and less than 90% of stay on SU",IF(AND(AF527&lt;90,M527="Achieved",P527="Not achieved"),"Not achieved as not seen by a consultant within 14h and less than 90% of stay on SU",IF(AND(AF527&gt;=90,M527="Not achieved",P527="Not achieved"),"Not achieved as not direct to SU within 4h and not seen by a consultant within 14h",IF(AND(AF527&gt;=90,M527="Achieved",P527="Not achieved"),"Not achieved as not seen by a consultant within 14h",IF(AF527&lt;90,"Not achieved as less than 90% of stay on SU","Not achieved as not direct to SU within 4h"))))))))))))))</f>
        <v/>
      </c>
    </row>
    <row r="528" spans="1:33" ht="15" customHeight="1" x14ac:dyDescent="0.25">
      <c r="A528" s="89" t="str">
        <f>IF('Paste Data Here - Export'!A528="","",'Paste Data Here - Export'!A528)</f>
        <v/>
      </c>
      <c r="B528" s="90" t="str">
        <f>IF('Paste Data Here - Export'!B528="","",'Paste Data Here - Export'!B528)</f>
        <v/>
      </c>
      <c r="C528" s="91" t="str">
        <f>IF('Paste Data Here - Export'!AR528="Y",'Paste Data Here - Export'!AS528,IF('Paste Data Here - Export'!C528="","",'Paste Data Here - Export'!BA528))</f>
        <v/>
      </c>
      <c r="D528" s="103" t="str">
        <f>IF(B528="","",IF('Paste Data Here - Export'!A528 ='Paste Data Here - Export'!B528, "Yes", "No"))</f>
        <v/>
      </c>
      <c r="E528" s="103" t="str">
        <f>IF(A528="","",IF(AND('Paste Data Here - Export'!P528="",'Paste Data Here - Export'!Q528&lt;&gt;""),"Yes","No"))</f>
        <v/>
      </c>
      <c r="F528" s="104" t="str">
        <f>IF('Paste Data Here - Export'!A528='Paste Data Here - Export'!B528,C528,IF(W528="No","",IF(E528="Yes","6 Month Transfer",'Paste Data Here - Export'!HP528)))</f>
        <v/>
      </c>
      <c r="G528" s="92" t="str">
        <f>IF(B528="","",IF(OR('Paste Data Here - Export'!KB528="Y",'Paste Data Here - Export'!GE528="Y"),"Yes","No"))</f>
        <v/>
      </c>
      <c r="H528" s="93" t="str">
        <f t="shared" si="91"/>
        <v/>
      </c>
      <c r="I528" s="93" t="str">
        <f t="shared" si="92"/>
        <v/>
      </c>
      <c r="J528" s="93" t="str">
        <f t="shared" si="93"/>
        <v/>
      </c>
      <c r="K528" s="125" t="str">
        <f>IF(OR(C528="",'Paste Data Here - Export'!BD528=""),"",1440*('Paste Data Here - Export'!BD528-C528))</f>
        <v/>
      </c>
      <c r="L528" s="93" t="str">
        <f t="shared" si="94"/>
        <v/>
      </c>
      <c r="M528" s="93" t="str">
        <f>IF(AND(L528="Yes",'Paste Data Here - Export'!BC528="SU",'Paste Data Here - Export'!EJ528&lt;&gt;"Y"),"Achieved",IF('Paste Data Here - Export'!EJ528="Y","Not applicable",(IF(AND('Patient level info'!L528="No",'Paste Data Here - Export'!BC528="SU"),"Not achieved",IF('Paste Data Here - Export'!BC528="ICH","Not applicable",IF(OR('Paste Data Here - Export'!BC528="O",'Paste Data Here - Export'!BC528="MAC"),"Not achieved",""))))))</f>
        <v/>
      </c>
      <c r="N528" s="142" t="str">
        <f>IF(B528="","",IF(OR('Paste Data Here - Export'!GN528="PERS",'Paste Data Here - Export'!GN528="TELEM"),'Paste Data Here - Export'!GK528,IF('Paste Data Here - Export'!GO528="","Not seen in person",'Paste Data Here - Export'!GO528)))</f>
        <v/>
      </c>
      <c r="O528" s="125" t="str">
        <f t="shared" si="95"/>
        <v/>
      </c>
      <c r="P528" s="126" t="str">
        <f t="shared" si="96"/>
        <v/>
      </c>
      <c r="Q528" s="95" t="str">
        <f>IF('Paste Data Here - Export'!CR528=TRUE, "Not imaged",IF('Paste Data Here - Export'!AR528="Y","Inpatient stroke",IF('Paste Data Here - Export'!BA528="","",IF('Paste Data Here - Export'!CR528="TRUE","",1440*('Paste Data Here - Export'!CP528-'Paste Data Here - Export'!BA528)))))</f>
        <v/>
      </c>
      <c r="R528" s="95" t="str">
        <f>IF('Paste Data Here - Export'!CR528=TRUE,"Not imaged",IF(OR(C528="",'Paste Data Here - Export'!CP528=""),"",1440*('Paste Data Here - Export'!CP528-C528)))</f>
        <v/>
      </c>
      <c r="S528" s="93" t="str">
        <f>IF(R528&lt;60.5,"Yes",IF('Paste Data Here - Export'!C528="","","No"))</f>
        <v/>
      </c>
      <c r="T528" s="93" t="str">
        <f t="shared" si="88"/>
        <v/>
      </c>
      <c r="U528" s="94" t="str">
        <f>IF(OR(C528="",'Paste Data Here - Export'!DF528=""),"",1440*('Paste Data Here - Export'!DF528-C528))</f>
        <v/>
      </c>
      <c r="V528" s="96" t="str">
        <f t="shared" si="97"/>
        <v/>
      </c>
      <c r="W528" s="97" t="str">
        <f>IF(B528="","",IF('Paste Data Here - Export'!KI528=TRUE,"Yes",IF('Paste Data Here - Export'!L528="","No","Yes")))</f>
        <v/>
      </c>
      <c r="X528" s="98" t="str">
        <f>IF(E528="Yes","6 Month Transfer",IF(AND(W528="Yes",'Paste Data Here - Export'!KM528="D"),"No",IF('Patient level info'!W528="Yes","Yes","")))</f>
        <v/>
      </c>
      <c r="Y528" s="91" t="str">
        <f t="shared" si="89"/>
        <v/>
      </c>
      <c r="Z528" s="99" t="str">
        <f>IF('Paste Data Here - Export'!KQ528="","",IF('Paste Data Here - Export'!KO528="","",'Paste Data Here - Export'!KN528-'Paste Data Here - Export'!KQ528))</f>
        <v/>
      </c>
      <c r="AA528" s="91" t="str">
        <f>IF(AND(W528="Yes",'Paste Data Here - Export'!KM528="D",'Paste Data Here - Export'!KO528="Y"),'Paste Data Here - Export'!KN528+'Patient level info'!AA$3,IF(AND(W528="Yes",'Paste Data Here - Export'!KM528="D",Z528&lt;0),'Paste Data Here - Export'!KQ528,IF(AND(W528="Yes",'Paste Data Here - Export'!KM528="D"),'Paste Data Here - Export'!KN528,IF(X528="Yes",'Paste Data Here - Export'!KS528,""))))</f>
        <v/>
      </c>
      <c r="AB528" s="100" t="str">
        <f>IF(W528="No","",IF('Paste Data Here - Export'!HS528="","",IF('Paste Data Here - Export'!KO528="Y",'Patient level info'!AA528-'Paste Data Here - Export'!HS528,'Paste Data Here - Export'!KQ528-'Paste Data Here - Export'!HS528)))</f>
        <v/>
      </c>
      <c r="AC528" s="100" t="str">
        <f>IF(E528="Yes","",IF(BPT!C528="Record transferred to this team",AA528-C528-(1/6),""))</f>
        <v/>
      </c>
      <c r="AD528" s="100" t="str">
        <f t="shared" si="90"/>
        <v/>
      </c>
      <c r="AE528" s="100" t="str">
        <f t="shared" si="98"/>
        <v/>
      </c>
      <c r="AF528" s="101" t="str">
        <f>IF(AE528="","",IF(Y528="Died same day","Died same day as arrival",IF(AB528="","Did not stay on SU",IF('Paste Data Here - Export'!HR528="ICH","ICU/CCU/HDU",IF(AB528&gt;AE528,100,100*AB528/AE528)))))</f>
        <v/>
      </c>
      <c r="AG528" s="82" t="str">
        <f>IF(E528="Yes","6 Month Transfer",IF(W528="No","Not locked to discharge/transfer",IF(AF528="Did not stay on SU","Not achieved as did not stay on SU",IF('Patient level info'!A528="","",IF(AND(A528=B528,M528="Achieved",P528="Achieved",AF528&gt;=90,AF528&lt;&gt;"Died same day as arrival"),"Achieved",IF(AND(A528&lt;&gt;B528,AF528&gt;=90,M528="Achieved",P528="Achieved"),"Not directly admitted by this team, but achieved criteria at previous team, and achieved 90% of stay on SU whilst at this team",IF(AF528="ICU/CCU/HDU","Admitted to ICU/CCU/HDU",IF(AF528="Died same day as arrival",AF528,IF(AND(AF528&lt;90,M528="Not achieved",P528="Not achieved"),"Not achieved as not direct to SU within 4h, not seen by a consultant within 14h, and less than 90% of stay on SU",IF(AND(AF528&lt;90,M528="Not achieved",P528="Achieved"),"Not achieved as not direct to SU within 4h and less than 90% of stay on SU",IF(AND(AF528&lt;90,M528="Achieved",P528="Not achieved"),"Not achieved as not seen by a consultant within 14h and less than 90% of stay on SU",IF(AND(AF528&gt;=90,M528="Not achieved",P528="Not achieved"),"Not achieved as not direct to SU within 4h and not seen by a consultant within 14h",IF(AND(AF528&gt;=90,M528="Achieved",P528="Not achieved"),"Not achieved as not seen by a consultant within 14h",IF(AF528&lt;90,"Not achieved as less than 90% of stay on SU","Not achieved as not direct to SU within 4h"))))))))))))))</f>
        <v/>
      </c>
    </row>
    <row r="529" spans="1:33" ht="15" customHeight="1" x14ac:dyDescent="0.25">
      <c r="A529" s="89" t="str">
        <f>IF('Paste Data Here - Export'!A529="","",'Paste Data Here - Export'!A529)</f>
        <v/>
      </c>
      <c r="B529" s="90" t="str">
        <f>IF('Paste Data Here - Export'!B529="","",'Paste Data Here - Export'!B529)</f>
        <v/>
      </c>
      <c r="C529" s="91" t="str">
        <f>IF('Paste Data Here - Export'!AR529="Y",'Paste Data Here - Export'!AS529,IF('Paste Data Here - Export'!C529="","",'Paste Data Here - Export'!BA529))</f>
        <v/>
      </c>
      <c r="D529" s="103" t="str">
        <f>IF(B529="","",IF('Paste Data Here - Export'!A529 ='Paste Data Here - Export'!B529, "Yes", "No"))</f>
        <v/>
      </c>
      <c r="E529" s="103" t="str">
        <f>IF(A529="","",IF(AND('Paste Data Here - Export'!P529="",'Paste Data Here - Export'!Q529&lt;&gt;""),"Yes","No"))</f>
        <v/>
      </c>
      <c r="F529" s="104" t="str">
        <f>IF('Paste Data Here - Export'!A529='Paste Data Here - Export'!B529,C529,IF(W529="No","",IF(E529="Yes","6 Month Transfer",'Paste Data Here - Export'!HP529)))</f>
        <v/>
      </c>
      <c r="G529" s="92" t="str">
        <f>IF(B529="","",IF(OR('Paste Data Here - Export'!KB529="Y",'Paste Data Here - Export'!GE529="Y"),"Yes","No"))</f>
        <v/>
      </c>
      <c r="H529" s="93" t="str">
        <f t="shared" si="91"/>
        <v/>
      </c>
      <c r="I529" s="93" t="str">
        <f t="shared" si="92"/>
        <v/>
      </c>
      <c r="J529" s="93" t="str">
        <f t="shared" si="93"/>
        <v/>
      </c>
      <c r="K529" s="125" t="str">
        <f>IF(OR(C529="",'Paste Data Here - Export'!BD529=""),"",1440*('Paste Data Here - Export'!BD529-C529))</f>
        <v/>
      </c>
      <c r="L529" s="93" t="str">
        <f t="shared" si="94"/>
        <v/>
      </c>
      <c r="M529" s="93" t="str">
        <f>IF(AND(L529="Yes",'Paste Data Here - Export'!BC529="SU",'Paste Data Here - Export'!EJ529&lt;&gt;"Y"),"Achieved",IF('Paste Data Here - Export'!EJ529="Y","Not applicable",(IF(AND('Patient level info'!L529="No",'Paste Data Here - Export'!BC529="SU"),"Not achieved",IF('Paste Data Here - Export'!BC529="ICH","Not applicable",IF(OR('Paste Data Here - Export'!BC529="O",'Paste Data Here - Export'!BC529="MAC"),"Not achieved",""))))))</f>
        <v/>
      </c>
      <c r="N529" s="142" t="str">
        <f>IF(B529="","",IF(OR('Paste Data Here - Export'!GN529="PERS",'Paste Data Here - Export'!GN529="TELEM"),'Paste Data Here - Export'!GK529,IF('Paste Data Here - Export'!GO529="","Not seen in person",'Paste Data Here - Export'!GO529)))</f>
        <v/>
      </c>
      <c r="O529" s="125" t="str">
        <f t="shared" si="95"/>
        <v/>
      </c>
      <c r="P529" s="126" t="str">
        <f t="shared" si="96"/>
        <v/>
      </c>
      <c r="Q529" s="95" t="str">
        <f>IF('Paste Data Here - Export'!CR529=TRUE, "Not imaged",IF('Paste Data Here - Export'!AR529="Y","Inpatient stroke",IF('Paste Data Here - Export'!BA529="","",IF('Paste Data Here - Export'!CR529="TRUE","",1440*('Paste Data Here - Export'!CP529-'Paste Data Here - Export'!BA529)))))</f>
        <v/>
      </c>
      <c r="R529" s="95" t="str">
        <f>IF('Paste Data Here - Export'!CR529=TRUE,"Not imaged",IF(OR(C529="",'Paste Data Here - Export'!CP529=""),"",1440*('Paste Data Here - Export'!CP529-C529)))</f>
        <v/>
      </c>
      <c r="S529" s="93" t="str">
        <f>IF(R529&lt;60.5,"Yes",IF('Paste Data Here - Export'!C529="","","No"))</f>
        <v/>
      </c>
      <c r="T529" s="93" t="str">
        <f t="shared" si="88"/>
        <v/>
      </c>
      <c r="U529" s="94" t="str">
        <f>IF(OR(C529="",'Paste Data Here - Export'!DF529=""),"",1440*('Paste Data Here - Export'!DF529-C529))</f>
        <v/>
      </c>
      <c r="V529" s="96" t="str">
        <f t="shared" si="97"/>
        <v/>
      </c>
      <c r="W529" s="97" t="str">
        <f>IF(B529="","",IF('Paste Data Here - Export'!KI529=TRUE,"Yes",IF('Paste Data Here - Export'!L529="","No","Yes")))</f>
        <v/>
      </c>
      <c r="X529" s="98" t="str">
        <f>IF(E529="Yes","6 Month Transfer",IF(AND(W529="Yes",'Paste Data Here - Export'!KM529="D"),"No",IF('Patient level info'!W529="Yes","Yes","")))</f>
        <v/>
      </c>
      <c r="Y529" s="91" t="str">
        <f t="shared" si="89"/>
        <v/>
      </c>
      <c r="Z529" s="99" t="str">
        <f>IF('Paste Data Here - Export'!KQ529="","",IF('Paste Data Here - Export'!KO529="","",'Paste Data Here - Export'!KN529-'Paste Data Here - Export'!KQ529))</f>
        <v/>
      </c>
      <c r="AA529" s="91" t="str">
        <f>IF(AND(W529="Yes",'Paste Data Here - Export'!KM529="D",'Paste Data Here - Export'!KO529="Y"),'Paste Data Here - Export'!KN529+'Patient level info'!AA$3,IF(AND(W529="Yes",'Paste Data Here - Export'!KM529="D",Z529&lt;0),'Paste Data Here - Export'!KQ529,IF(AND(W529="Yes",'Paste Data Here - Export'!KM529="D"),'Paste Data Here - Export'!KN529,IF(X529="Yes",'Paste Data Here - Export'!KS529,""))))</f>
        <v/>
      </c>
      <c r="AB529" s="100" t="str">
        <f>IF(W529="No","",IF('Paste Data Here - Export'!HS529="","",IF('Paste Data Here - Export'!KO529="Y",'Patient level info'!AA529-'Paste Data Here - Export'!HS529,'Paste Data Here - Export'!KQ529-'Paste Data Here - Export'!HS529)))</f>
        <v/>
      </c>
      <c r="AC529" s="100" t="str">
        <f>IF(E529="Yes","",IF(BPT!C529="Record transferred to this team",AA529-C529-(1/6),""))</f>
        <v/>
      </c>
      <c r="AD529" s="100" t="str">
        <f t="shared" si="90"/>
        <v/>
      </c>
      <c r="AE529" s="100" t="str">
        <f t="shared" si="98"/>
        <v/>
      </c>
      <c r="AF529" s="101" t="str">
        <f>IF(AE529="","",IF(Y529="Died same day","Died same day as arrival",IF(AB529="","Did not stay on SU",IF('Paste Data Here - Export'!HR529="ICH","ICU/CCU/HDU",IF(AB529&gt;AE529,100,100*AB529/AE529)))))</f>
        <v/>
      </c>
      <c r="AG529" s="82" t="str">
        <f>IF(E529="Yes","6 Month Transfer",IF(W529="No","Not locked to discharge/transfer",IF(AF529="Did not stay on SU","Not achieved as did not stay on SU",IF('Patient level info'!A529="","",IF(AND(A529=B529,M529="Achieved",P529="Achieved",AF529&gt;=90,AF529&lt;&gt;"Died same day as arrival"),"Achieved",IF(AND(A529&lt;&gt;B529,AF529&gt;=90,M529="Achieved",P529="Achieved"),"Not directly admitted by this team, but achieved criteria at previous team, and achieved 90% of stay on SU whilst at this team",IF(AF529="ICU/CCU/HDU","Admitted to ICU/CCU/HDU",IF(AF529="Died same day as arrival",AF529,IF(AND(AF529&lt;90,M529="Not achieved",P529="Not achieved"),"Not achieved as not direct to SU within 4h, not seen by a consultant within 14h, and less than 90% of stay on SU",IF(AND(AF529&lt;90,M529="Not achieved",P529="Achieved"),"Not achieved as not direct to SU within 4h and less than 90% of stay on SU",IF(AND(AF529&lt;90,M529="Achieved",P529="Not achieved"),"Not achieved as not seen by a consultant within 14h and less than 90% of stay on SU",IF(AND(AF529&gt;=90,M529="Not achieved",P529="Not achieved"),"Not achieved as not direct to SU within 4h and not seen by a consultant within 14h",IF(AND(AF529&gt;=90,M529="Achieved",P529="Not achieved"),"Not achieved as not seen by a consultant within 14h",IF(AF529&lt;90,"Not achieved as less than 90% of stay on SU","Not achieved as not direct to SU within 4h"))))))))))))))</f>
        <v/>
      </c>
    </row>
    <row r="530" spans="1:33" ht="15" customHeight="1" x14ac:dyDescent="0.25">
      <c r="A530" s="89" t="str">
        <f>IF('Paste Data Here - Export'!A530="","",'Paste Data Here - Export'!A530)</f>
        <v/>
      </c>
      <c r="B530" s="90" t="str">
        <f>IF('Paste Data Here - Export'!B530="","",'Paste Data Here - Export'!B530)</f>
        <v/>
      </c>
      <c r="C530" s="91" t="str">
        <f>IF('Paste Data Here - Export'!AR530="Y",'Paste Data Here - Export'!AS530,IF('Paste Data Here - Export'!C530="","",'Paste Data Here - Export'!BA530))</f>
        <v/>
      </c>
      <c r="D530" s="103" t="str">
        <f>IF(B530="","",IF('Paste Data Here - Export'!A530 ='Paste Data Here - Export'!B530, "Yes", "No"))</f>
        <v/>
      </c>
      <c r="E530" s="103" t="str">
        <f>IF(A530="","",IF(AND('Paste Data Here - Export'!P530="",'Paste Data Here - Export'!Q530&lt;&gt;""),"Yes","No"))</f>
        <v/>
      </c>
      <c r="F530" s="104" t="str">
        <f>IF('Paste Data Here - Export'!A530='Paste Data Here - Export'!B530,C530,IF(W530="No","",IF(E530="Yes","6 Month Transfer",'Paste Data Here - Export'!HP530)))</f>
        <v/>
      </c>
      <c r="G530" s="92" t="str">
        <f>IF(B530="","",IF(OR('Paste Data Here - Export'!KB530="Y",'Paste Data Here - Export'!GE530="Y"),"Yes","No"))</f>
        <v/>
      </c>
      <c r="H530" s="93" t="str">
        <f t="shared" si="91"/>
        <v/>
      </c>
      <c r="I530" s="93" t="str">
        <f t="shared" si="92"/>
        <v/>
      </c>
      <c r="J530" s="93" t="str">
        <f t="shared" si="93"/>
        <v/>
      </c>
      <c r="K530" s="125" t="str">
        <f>IF(OR(C530="",'Paste Data Here - Export'!BD530=""),"",1440*('Paste Data Here - Export'!BD530-C530))</f>
        <v/>
      </c>
      <c r="L530" s="93" t="str">
        <f t="shared" si="94"/>
        <v/>
      </c>
      <c r="M530" s="93" t="str">
        <f>IF(AND(L530="Yes",'Paste Data Here - Export'!BC530="SU",'Paste Data Here - Export'!EJ530&lt;&gt;"Y"),"Achieved",IF('Paste Data Here - Export'!EJ530="Y","Not applicable",(IF(AND('Patient level info'!L530="No",'Paste Data Here - Export'!BC530="SU"),"Not achieved",IF('Paste Data Here - Export'!BC530="ICH","Not applicable",IF(OR('Paste Data Here - Export'!BC530="O",'Paste Data Here - Export'!BC530="MAC"),"Not achieved",""))))))</f>
        <v/>
      </c>
      <c r="N530" s="142" t="str">
        <f>IF(B530="","",IF(OR('Paste Data Here - Export'!GN530="PERS",'Paste Data Here - Export'!GN530="TELEM"),'Paste Data Here - Export'!GK530,IF('Paste Data Here - Export'!GO530="","Not seen in person",'Paste Data Here - Export'!GO530)))</f>
        <v/>
      </c>
      <c r="O530" s="125" t="str">
        <f t="shared" si="95"/>
        <v/>
      </c>
      <c r="P530" s="126" t="str">
        <f t="shared" si="96"/>
        <v/>
      </c>
      <c r="Q530" s="95" t="str">
        <f>IF('Paste Data Here - Export'!CR530=TRUE, "Not imaged",IF('Paste Data Here - Export'!AR530="Y","Inpatient stroke",IF('Paste Data Here - Export'!BA530="","",IF('Paste Data Here - Export'!CR530="TRUE","",1440*('Paste Data Here - Export'!CP530-'Paste Data Here - Export'!BA530)))))</f>
        <v/>
      </c>
      <c r="R530" s="95" t="str">
        <f>IF('Paste Data Here - Export'!CR530=TRUE,"Not imaged",IF(OR(C530="",'Paste Data Here - Export'!CP530=""),"",1440*('Paste Data Here - Export'!CP530-C530)))</f>
        <v/>
      </c>
      <c r="S530" s="93" t="str">
        <f>IF(R530&lt;60.5,"Yes",IF('Paste Data Here - Export'!C530="","","No"))</f>
        <v/>
      </c>
      <c r="T530" s="93" t="str">
        <f t="shared" si="88"/>
        <v/>
      </c>
      <c r="U530" s="94" t="str">
        <f>IF(OR(C530="",'Paste Data Here - Export'!DF530=""),"",1440*('Paste Data Here - Export'!DF530-C530))</f>
        <v/>
      </c>
      <c r="V530" s="96" t="str">
        <f t="shared" si="97"/>
        <v/>
      </c>
      <c r="W530" s="97" t="str">
        <f>IF(B530="","",IF('Paste Data Here - Export'!KI530=TRUE,"Yes",IF('Paste Data Here - Export'!L530="","No","Yes")))</f>
        <v/>
      </c>
      <c r="X530" s="98" t="str">
        <f>IF(E530="Yes","6 Month Transfer",IF(AND(W530="Yes",'Paste Data Here - Export'!KM530="D"),"No",IF('Patient level info'!W530="Yes","Yes","")))</f>
        <v/>
      </c>
      <c r="Y530" s="91" t="str">
        <f t="shared" si="89"/>
        <v/>
      </c>
      <c r="Z530" s="99" t="str">
        <f>IF('Paste Data Here - Export'!KQ530="","",IF('Paste Data Here - Export'!KO530="","",'Paste Data Here - Export'!KN530-'Paste Data Here - Export'!KQ530))</f>
        <v/>
      </c>
      <c r="AA530" s="91" t="str">
        <f>IF(AND(W530="Yes",'Paste Data Here - Export'!KM530="D",'Paste Data Here - Export'!KO530="Y"),'Paste Data Here - Export'!KN530+'Patient level info'!AA$3,IF(AND(W530="Yes",'Paste Data Here - Export'!KM530="D",Z530&lt;0),'Paste Data Here - Export'!KQ530,IF(AND(W530="Yes",'Paste Data Here - Export'!KM530="D"),'Paste Data Here - Export'!KN530,IF(X530="Yes",'Paste Data Here - Export'!KS530,""))))</f>
        <v/>
      </c>
      <c r="AB530" s="100" t="str">
        <f>IF(W530="No","",IF('Paste Data Here - Export'!HS530="","",IF('Paste Data Here - Export'!KO530="Y",'Patient level info'!AA530-'Paste Data Here - Export'!HS530,'Paste Data Here - Export'!KQ530-'Paste Data Here - Export'!HS530)))</f>
        <v/>
      </c>
      <c r="AC530" s="100" t="str">
        <f>IF(E530="Yes","",IF(BPT!C530="Record transferred to this team",AA530-C530-(1/6),""))</f>
        <v/>
      </c>
      <c r="AD530" s="100" t="str">
        <f t="shared" si="90"/>
        <v/>
      </c>
      <c r="AE530" s="100" t="str">
        <f t="shared" si="98"/>
        <v/>
      </c>
      <c r="AF530" s="101" t="str">
        <f>IF(AE530="","",IF(Y530="Died same day","Died same day as arrival",IF(AB530="","Did not stay on SU",IF('Paste Data Here - Export'!HR530="ICH","ICU/CCU/HDU",IF(AB530&gt;AE530,100,100*AB530/AE530)))))</f>
        <v/>
      </c>
      <c r="AG530" s="82" t="str">
        <f>IF(E530="Yes","6 Month Transfer",IF(W530="No","Not locked to discharge/transfer",IF(AF530="Did not stay on SU","Not achieved as did not stay on SU",IF('Patient level info'!A530="","",IF(AND(A530=B530,M530="Achieved",P530="Achieved",AF530&gt;=90,AF530&lt;&gt;"Died same day as arrival"),"Achieved",IF(AND(A530&lt;&gt;B530,AF530&gt;=90,M530="Achieved",P530="Achieved"),"Not directly admitted by this team, but achieved criteria at previous team, and achieved 90% of stay on SU whilst at this team",IF(AF530="ICU/CCU/HDU","Admitted to ICU/CCU/HDU",IF(AF530="Died same day as arrival",AF530,IF(AND(AF530&lt;90,M530="Not achieved",P530="Not achieved"),"Not achieved as not direct to SU within 4h, not seen by a consultant within 14h, and less than 90% of stay on SU",IF(AND(AF530&lt;90,M530="Not achieved",P530="Achieved"),"Not achieved as not direct to SU within 4h and less than 90% of stay on SU",IF(AND(AF530&lt;90,M530="Achieved",P530="Not achieved"),"Not achieved as not seen by a consultant within 14h and less than 90% of stay on SU",IF(AND(AF530&gt;=90,M530="Not achieved",P530="Not achieved"),"Not achieved as not direct to SU within 4h and not seen by a consultant within 14h",IF(AND(AF530&gt;=90,M530="Achieved",P530="Not achieved"),"Not achieved as not seen by a consultant within 14h",IF(AF530&lt;90,"Not achieved as less than 90% of stay on SU","Not achieved as not direct to SU within 4h"))))))))))))))</f>
        <v/>
      </c>
    </row>
    <row r="531" spans="1:33" ht="15" customHeight="1" x14ac:dyDescent="0.25">
      <c r="A531" s="89" t="str">
        <f>IF('Paste Data Here - Export'!A531="","",'Paste Data Here - Export'!A531)</f>
        <v/>
      </c>
      <c r="B531" s="90" t="str">
        <f>IF('Paste Data Here - Export'!B531="","",'Paste Data Here - Export'!B531)</f>
        <v/>
      </c>
      <c r="C531" s="91" t="str">
        <f>IF('Paste Data Here - Export'!AR531="Y",'Paste Data Here - Export'!AS531,IF('Paste Data Here - Export'!C531="","",'Paste Data Here - Export'!BA531))</f>
        <v/>
      </c>
      <c r="D531" s="103" t="str">
        <f>IF(B531="","",IF('Paste Data Here - Export'!A531 ='Paste Data Here - Export'!B531, "Yes", "No"))</f>
        <v/>
      </c>
      <c r="E531" s="103" t="str">
        <f>IF(A531="","",IF(AND('Paste Data Here - Export'!P531="",'Paste Data Here - Export'!Q531&lt;&gt;""),"Yes","No"))</f>
        <v/>
      </c>
      <c r="F531" s="104" t="str">
        <f>IF('Paste Data Here - Export'!A531='Paste Data Here - Export'!B531,C531,IF(W531="No","",IF(E531="Yes","6 Month Transfer",'Paste Data Here - Export'!HP531)))</f>
        <v/>
      </c>
      <c r="G531" s="92" t="str">
        <f>IF(B531="","",IF(OR('Paste Data Here - Export'!KB531="Y",'Paste Data Here - Export'!GE531="Y"),"Yes","No"))</f>
        <v/>
      </c>
      <c r="H531" s="93" t="str">
        <f t="shared" si="91"/>
        <v/>
      </c>
      <c r="I531" s="93" t="str">
        <f t="shared" si="92"/>
        <v/>
      </c>
      <c r="J531" s="93" t="str">
        <f t="shared" si="93"/>
        <v/>
      </c>
      <c r="K531" s="125" t="str">
        <f>IF(OR(C531="",'Paste Data Here - Export'!BD531=""),"",1440*('Paste Data Here - Export'!BD531-C531))</f>
        <v/>
      </c>
      <c r="L531" s="93" t="str">
        <f t="shared" si="94"/>
        <v/>
      </c>
      <c r="M531" s="93" t="str">
        <f>IF(AND(L531="Yes",'Paste Data Here - Export'!BC531="SU",'Paste Data Here - Export'!EJ531&lt;&gt;"Y"),"Achieved",IF('Paste Data Here - Export'!EJ531="Y","Not applicable",(IF(AND('Patient level info'!L531="No",'Paste Data Here - Export'!BC531="SU"),"Not achieved",IF('Paste Data Here - Export'!BC531="ICH","Not applicable",IF(OR('Paste Data Here - Export'!BC531="O",'Paste Data Here - Export'!BC531="MAC"),"Not achieved",""))))))</f>
        <v/>
      </c>
      <c r="N531" s="142" t="str">
        <f>IF(B531="","",IF(OR('Paste Data Here - Export'!GN531="PERS",'Paste Data Here - Export'!GN531="TELEM"),'Paste Data Here - Export'!GK531,IF('Paste Data Here - Export'!GO531="","Not seen in person",'Paste Data Here - Export'!GO531)))</f>
        <v/>
      </c>
      <c r="O531" s="125" t="str">
        <f t="shared" si="95"/>
        <v/>
      </c>
      <c r="P531" s="126" t="str">
        <f t="shared" si="96"/>
        <v/>
      </c>
      <c r="Q531" s="95" t="str">
        <f>IF('Paste Data Here - Export'!CR531=TRUE, "Not imaged",IF('Paste Data Here - Export'!AR531="Y","Inpatient stroke",IF('Paste Data Here - Export'!BA531="","",IF('Paste Data Here - Export'!CR531="TRUE","",1440*('Paste Data Here - Export'!CP531-'Paste Data Here - Export'!BA531)))))</f>
        <v/>
      </c>
      <c r="R531" s="95" t="str">
        <f>IF('Paste Data Here - Export'!CR531=TRUE,"Not imaged",IF(OR(C531="",'Paste Data Here - Export'!CP531=""),"",1440*('Paste Data Here - Export'!CP531-C531)))</f>
        <v/>
      </c>
      <c r="S531" s="93" t="str">
        <f>IF(R531&lt;60.5,"Yes",IF('Paste Data Here - Export'!C531="","","No"))</f>
        <v/>
      </c>
      <c r="T531" s="93" t="str">
        <f t="shared" si="88"/>
        <v/>
      </c>
      <c r="U531" s="94" t="str">
        <f>IF(OR(C531="",'Paste Data Here - Export'!DF531=""),"",1440*('Paste Data Here - Export'!DF531-C531))</f>
        <v/>
      </c>
      <c r="V531" s="96" t="str">
        <f t="shared" si="97"/>
        <v/>
      </c>
      <c r="W531" s="97" t="str">
        <f>IF(B531="","",IF('Paste Data Here - Export'!KI531=TRUE,"Yes",IF('Paste Data Here - Export'!L531="","No","Yes")))</f>
        <v/>
      </c>
      <c r="X531" s="98" t="str">
        <f>IF(E531="Yes","6 Month Transfer",IF(AND(W531="Yes",'Paste Data Here - Export'!KM531="D"),"No",IF('Patient level info'!W531="Yes","Yes","")))</f>
        <v/>
      </c>
      <c r="Y531" s="91" t="str">
        <f t="shared" si="89"/>
        <v/>
      </c>
      <c r="Z531" s="99" t="str">
        <f>IF('Paste Data Here - Export'!KQ531="","",IF('Paste Data Here - Export'!KO531="","",'Paste Data Here - Export'!KN531-'Paste Data Here - Export'!KQ531))</f>
        <v/>
      </c>
      <c r="AA531" s="91" t="str">
        <f>IF(AND(W531="Yes",'Paste Data Here - Export'!KM531="D",'Paste Data Here - Export'!KO531="Y"),'Paste Data Here - Export'!KN531+'Patient level info'!AA$3,IF(AND(W531="Yes",'Paste Data Here - Export'!KM531="D",Z531&lt;0),'Paste Data Here - Export'!KQ531,IF(AND(W531="Yes",'Paste Data Here - Export'!KM531="D"),'Paste Data Here - Export'!KN531,IF(X531="Yes",'Paste Data Here - Export'!KS531,""))))</f>
        <v/>
      </c>
      <c r="AB531" s="100" t="str">
        <f>IF(W531="No","",IF('Paste Data Here - Export'!HS531="","",IF('Paste Data Here - Export'!KO531="Y",'Patient level info'!AA531-'Paste Data Here - Export'!HS531,'Paste Data Here - Export'!KQ531-'Paste Data Here - Export'!HS531)))</f>
        <v/>
      </c>
      <c r="AC531" s="100" t="str">
        <f>IF(E531="Yes","",IF(BPT!C531="Record transferred to this team",AA531-C531-(1/6),""))</f>
        <v/>
      </c>
      <c r="AD531" s="100" t="str">
        <f t="shared" si="90"/>
        <v/>
      </c>
      <c r="AE531" s="100" t="str">
        <f t="shared" si="98"/>
        <v/>
      </c>
      <c r="AF531" s="101" t="str">
        <f>IF(AE531="","",IF(Y531="Died same day","Died same day as arrival",IF(AB531="","Did not stay on SU",IF('Paste Data Here - Export'!HR531="ICH","ICU/CCU/HDU",IF(AB531&gt;AE531,100,100*AB531/AE531)))))</f>
        <v/>
      </c>
      <c r="AG531" s="82" t="str">
        <f>IF(E531="Yes","6 Month Transfer",IF(W531="No","Not locked to discharge/transfer",IF(AF531="Did not stay on SU","Not achieved as did not stay on SU",IF('Patient level info'!A531="","",IF(AND(A531=B531,M531="Achieved",P531="Achieved",AF531&gt;=90,AF531&lt;&gt;"Died same day as arrival"),"Achieved",IF(AND(A531&lt;&gt;B531,AF531&gt;=90,M531="Achieved",P531="Achieved"),"Not directly admitted by this team, but achieved criteria at previous team, and achieved 90% of stay on SU whilst at this team",IF(AF531="ICU/CCU/HDU","Admitted to ICU/CCU/HDU",IF(AF531="Died same day as arrival",AF531,IF(AND(AF531&lt;90,M531="Not achieved",P531="Not achieved"),"Not achieved as not direct to SU within 4h, not seen by a consultant within 14h, and less than 90% of stay on SU",IF(AND(AF531&lt;90,M531="Not achieved",P531="Achieved"),"Not achieved as not direct to SU within 4h and less than 90% of stay on SU",IF(AND(AF531&lt;90,M531="Achieved",P531="Not achieved"),"Not achieved as not seen by a consultant within 14h and less than 90% of stay on SU",IF(AND(AF531&gt;=90,M531="Not achieved",P531="Not achieved"),"Not achieved as not direct to SU within 4h and not seen by a consultant within 14h",IF(AND(AF531&gt;=90,M531="Achieved",P531="Not achieved"),"Not achieved as not seen by a consultant within 14h",IF(AF531&lt;90,"Not achieved as less than 90% of stay on SU","Not achieved as not direct to SU within 4h"))))))))))))))</f>
        <v/>
      </c>
    </row>
    <row r="532" spans="1:33" ht="15" customHeight="1" x14ac:dyDescent="0.25">
      <c r="A532" s="89" t="str">
        <f>IF('Paste Data Here - Export'!A532="","",'Paste Data Here - Export'!A532)</f>
        <v/>
      </c>
      <c r="B532" s="90" t="str">
        <f>IF('Paste Data Here - Export'!B532="","",'Paste Data Here - Export'!B532)</f>
        <v/>
      </c>
      <c r="C532" s="91" t="str">
        <f>IF('Paste Data Here - Export'!AR532="Y",'Paste Data Here - Export'!AS532,IF('Paste Data Here - Export'!C532="","",'Paste Data Here - Export'!BA532))</f>
        <v/>
      </c>
      <c r="D532" s="103" t="str">
        <f>IF(B532="","",IF('Paste Data Here - Export'!A532 ='Paste Data Here - Export'!B532, "Yes", "No"))</f>
        <v/>
      </c>
      <c r="E532" s="103" t="str">
        <f>IF(A532="","",IF(AND('Paste Data Here - Export'!P532="",'Paste Data Here - Export'!Q532&lt;&gt;""),"Yes","No"))</f>
        <v/>
      </c>
      <c r="F532" s="104" t="str">
        <f>IF('Paste Data Here - Export'!A532='Paste Data Here - Export'!B532,C532,IF(W532="No","",IF(E532="Yes","6 Month Transfer",'Paste Data Here - Export'!HP532)))</f>
        <v/>
      </c>
      <c r="G532" s="92" t="str">
        <f>IF(B532="","",IF(OR('Paste Data Here - Export'!KB532="Y",'Paste Data Here - Export'!GE532="Y"),"Yes","No"))</f>
        <v/>
      </c>
      <c r="H532" s="93" t="str">
        <f t="shared" si="91"/>
        <v/>
      </c>
      <c r="I532" s="93" t="str">
        <f t="shared" si="92"/>
        <v/>
      </c>
      <c r="J532" s="93" t="str">
        <f t="shared" si="93"/>
        <v/>
      </c>
      <c r="K532" s="125" t="str">
        <f>IF(OR(C532="",'Paste Data Here - Export'!BD532=""),"",1440*('Paste Data Here - Export'!BD532-C532))</f>
        <v/>
      </c>
      <c r="L532" s="93" t="str">
        <f t="shared" si="94"/>
        <v/>
      </c>
      <c r="M532" s="93" t="str">
        <f>IF(AND(L532="Yes",'Paste Data Here - Export'!BC532="SU",'Paste Data Here - Export'!EJ532&lt;&gt;"Y"),"Achieved",IF('Paste Data Here - Export'!EJ532="Y","Not applicable",(IF(AND('Patient level info'!L532="No",'Paste Data Here - Export'!BC532="SU"),"Not achieved",IF('Paste Data Here - Export'!BC532="ICH","Not applicable",IF(OR('Paste Data Here - Export'!BC532="O",'Paste Data Here - Export'!BC532="MAC"),"Not achieved",""))))))</f>
        <v/>
      </c>
      <c r="N532" s="142" t="str">
        <f>IF(B532="","",IF(OR('Paste Data Here - Export'!GN532="PERS",'Paste Data Here - Export'!GN532="TELEM"),'Paste Data Here - Export'!GK532,IF('Paste Data Here - Export'!GO532="","Not seen in person",'Paste Data Here - Export'!GO532)))</f>
        <v/>
      </c>
      <c r="O532" s="125" t="str">
        <f t="shared" si="95"/>
        <v/>
      </c>
      <c r="P532" s="126" t="str">
        <f t="shared" si="96"/>
        <v/>
      </c>
      <c r="Q532" s="95" t="str">
        <f>IF('Paste Data Here - Export'!CR532=TRUE, "Not imaged",IF('Paste Data Here - Export'!AR532="Y","Inpatient stroke",IF('Paste Data Here - Export'!BA532="","",IF('Paste Data Here - Export'!CR532="TRUE","",1440*('Paste Data Here - Export'!CP532-'Paste Data Here - Export'!BA532)))))</f>
        <v/>
      </c>
      <c r="R532" s="95" t="str">
        <f>IF('Paste Data Here - Export'!CR532=TRUE,"Not imaged",IF(OR(C532="",'Paste Data Here - Export'!CP532=""),"",1440*('Paste Data Here - Export'!CP532-C532)))</f>
        <v/>
      </c>
      <c r="S532" s="93" t="str">
        <f>IF(R532&lt;60.5,"Yes",IF('Paste Data Here - Export'!C532="","","No"))</f>
        <v/>
      </c>
      <c r="T532" s="93" t="str">
        <f t="shared" si="88"/>
        <v/>
      </c>
      <c r="U532" s="94" t="str">
        <f>IF(OR(C532="",'Paste Data Here - Export'!DF532=""),"",1440*('Paste Data Here - Export'!DF532-C532))</f>
        <v/>
      </c>
      <c r="V532" s="96" t="str">
        <f t="shared" si="97"/>
        <v/>
      </c>
      <c r="W532" s="97" t="str">
        <f>IF(B532="","",IF('Paste Data Here - Export'!KI532=TRUE,"Yes",IF('Paste Data Here - Export'!L532="","No","Yes")))</f>
        <v/>
      </c>
      <c r="X532" s="98" t="str">
        <f>IF(E532="Yes","6 Month Transfer",IF(AND(W532="Yes",'Paste Data Here - Export'!KM532="D"),"No",IF('Patient level info'!W532="Yes","Yes","")))</f>
        <v/>
      </c>
      <c r="Y532" s="91" t="str">
        <f t="shared" si="89"/>
        <v/>
      </c>
      <c r="Z532" s="99" t="str">
        <f>IF('Paste Data Here - Export'!KQ532="","",IF('Paste Data Here - Export'!KO532="","",'Paste Data Here - Export'!KN532-'Paste Data Here - Export'!KQ532))</f>
        <v/>
      </c>
      <c r="AA532" s="91" t="str">
        <f>IF(AND(W532="Yes",'Paste Data Here - Export'!KM532="D",'Paste Data Here - Export'!KO532="Y"),'Paste Data Here - Export'!KN532+'Patient level info'!AA$3,IF(AND(W532="Yes",'Paste Data Here - Export'!KM532="D",Z532&lt;0),'Paste Data Here - Export'!KQ532,IF(AND(W532="Yes",'Paste Data Here - Export'!KM532="D"),'Paste Data Here - Export'!KN532,IF(X532="Yes",'Paste Data Here - Export'!KS532,""))))</f>
        <v/>
      </c>
      <c r="AB532" s="100" t="str">
        <f>IF(W532="No","",IF('Paste Data Here - Export'!HS532="","",IF('Paste Data Here - Export'!KO532="Y",'Patient level info'!AA532-'Paste Data Here - Export'!HS532,'Paste Data Here - Export'!KQ532-'Paste Data Here - Export'!HS532)))</f>
        <v/>
      </c>
      <c r="AC532" s="100" t="str">
        <f>IF(E532="Yes","",IF(BPT!C532="Record transferred to this team",AA532-C532-(1/6),""))</f>
        <v/>
      </c>
      <c r="AD532" s="100" t="str">
        <f t="shared" si="90"/>
        <v/>
      </c>
      <c r="AE532" s="100" t="str">
        <f t="shared" si="98"/>
        <v/>
      </c>
      <c r="AF532" s="101" t="str">
        <f>IF(AE532="","",IF(Y532="Died same day","Died same day as arrival",IF(AB532="","Did not stay on SU",IF('Paste Data Here - Export'!HR532="ICH","ICU/CCU/HDU",IF(AB532&gt;AE532,100,100*AB532/AE532)))))</f>
        <v/>
      </c>
      <c r="AG532" s="82" t="str">
        <f>IF(E532="Yes","6 Month Transfer",IF(W532="No","Not locked to discharge/transfer",IF(AF532="Did not stay on SU","Not achieved as did not stay on SU",IF('Patient level info'!A532="","",IF(AND(A532=B532,M532="Achieved",P532="Achieved",AF532&gt;=90,AF532&lt;&gt;"Died same day as arrival"),"Achieved",IF(AND(A532&lt;&gt;B532,AF532&gt;=90,M532="Achieved",P532="Achieved"),"Not directly admitted by this team, but achieved criteria at previous team, and achieved 90% of stay on SU whilst at this team",IF(AF532="ICU/CCU/HDU","Admitted to ICU/CCU/HDU",IF(AF532="Died same day as arrival",AF532,IF(AND(AF532&lt;90,M532="Not achieved",P532="Not achieved"),"Not achieved as not direct to SU within 4h, not seen by a consultant within 14h, and less than 90% of stay on SU",IF(AND(AF532&lt;90,M532="Not achieved",P532="Achieved"),"Not achieved as not direct to SU within 4h and less than 90% of stay on SU",IF(AND(AF532&lt;90,M532="Achieved",P532="Not achieved"),"Not achieved as not seen by a consultant within 14h and less than 90% of stay on SU",IF(AND(AF532&gt;=90,M532="Not achieved",P532="Not achieved"),"Not achieved as not direct to SU within 4h and not seen by a consultant within 14h",IF(AND(AF532&gt;=90,M532="Achieved",P532="Not achieved"),"Not achieved as not seen by a consultant within 14h",IF(AF532&lt;90,"Not achieved as less than 90% of stay on SU","Not achieved as not direct to SU within 4h"))))))))))))))</f>
        <v/>
      </c>
    </row>
    <row r="533" spans="1:33" ht="15" customHeight="1" x14ac:dyDescent="0.25">
      <c r="A533" s="89" t="str">
        <f>IF('Paste Data Here - Export'!A533="","",'Paste Data Here - Export'!A533)</f>
        <v/>
      </c>
      <c r="B533" s="90" t="str">
        <f>IF('Paste Data Here - Export'!B533="","",'Paste Data Here - Export'!B533)</f>
        <v/>
      </c>
      <c r="C533" s="91" t="str">
        <f>IF('Paste Data Here - Export'!AR533="Y",'Paste Data Here - Export'!AS533,IF('Paste Data Here - Export'!C533="","",'Paste Data Here - Export'!BA533))</f>
        <v/>
      </c>
      <c r="D533" s="103" t="str">
        <f>IF(B533="","",IF('Paste Data Here - Export'!A533 ='Paste Data Here - Export'!B533, "Yes", "No"))</f>
        <v/>
      </c>
      <c r="E533" s="103" t="str">
        <f>IF(A533="","",IF(AND('Paste Data Here - Export'!P533="",'Paste Data Here - Export'!Q533&lt;&gt;""),"Yes","No"))</f>
        <v/>
      </c>
      <c r="F533" s="104" t="str">
        <f>IF('Paste Data Here - Export'!A533='Paste Data Here - Export'!B533,C533,IF(W533="No","",IF(E533="Yes","6 Month Transfer",'Paste Data Here - Export'!HP533)))</f>
        <v/>
      </c>
      <c r="G533" s="92" t="str">
        <f>IF(B533="","",IF(OR('Paste Data Here - Export'!KB533="Y",'Paste Data Here - Export'!GE533="Y"),"Yes","No"))</f>
        <v/>
      </c>
      <c r="H533" s="93" t="str">
        <f t="shared" si="91"/>
        <v/>
      </c>
      <c r="I533" s="93" t="str">
        <f t="shared" si="92"/>
        <v/>
      </c>
      <c r="J533" s="93" t="str">
        <f t="shared" si="93"/>
        <v/>
      </c>
      <c r="K533" s="125" t="str">
        <f>IF(OR(C533="",'Paste Data Here - Export'!BD533=""),"",1440*('Paste Data Here - Export'!BD533-C533))</f>
        <v/>
      </c>
      <c r="L533" s="93" t="str">
        <f t="shared" si="94"/>
        <v/>
      </c>
      <c r="M533" s="93" t="str">
        <f>IF(AND(L533="Yes",'Paste Data Here - Export'!BC533="SU",'Paste Data Here - Export'!EJ533&lt;&gt;"Y"),"Achieved",IF('Paste Data Here - Export'!EJ533="Y","Not applicable",(IF(AND('Patient level info'!L533="No",'Paste Data Here - Export'!BC533="SU"),"Not achieved",IF('Paste Data Here - Export'!BC533="ICH","Not applicable",IF(OR('Paste Data Here - Export'!BC533="O",'Paste Data Here - Export'!BC533="MAC"),"Not achieved",""))))))</f>
        <v/>
      </c>
      <c r="N533" s="142" t="str">
        <f>IF(B533="","",IF(OR('Paste Data Here - Export'!GN533="PERS",'Paste Data Here - Export'!GN533="TELEM"),'Paste Data Here - Export'!GK533,IF('Paste Data Here - Export'!GO533="","Not seen in person",'Paste Data Here - Export'!GO533)))</f>
        <v/>
      </c>
      <c r="O533" s="125" t="str">
        <f t="shared" si="95"/>
        <v/>
      </c>
      <c r="P533" s="126" t="str">
        <f t="shared" si="96"/>
        <v/>
      </c>
      <c r="Q533" s="95" t="str">
        <f>IF('Paste Data Here - Export'!CR533=TRUE, "Not imaged",IF('Paste Data Here - Export'!AR533="Y","Inpatient stroke",IF('Paste Data Here - Export'!BA533="","",IF('Paste Data Here - Export'!CR533="TRUE","",1440*('Paste Data Here - Export'!CP533-'Paste Data Here - Export'!BA533)))))</f>
        <v/>
      </c>
      <c r="R533" s="95" t="str">
        <f>IF('Paste Data Here - Export'!CR533=TRUE,"Not imaged",IF(OR(C533="",'Paste Data Here - Export'!CP533=""),"",1440*('Paste Data Here - Export'!CP533-C533)))</f>
        <v/>
      </c>
      <c r="S533" s="93" t="str">
        <f>IF(R533&lt;60.5,"Yes",IF('Paste Data Here - Export'!C533="","","No"))</f>
        <v/>
      </c>
      <c r="T533" s="93" t="str">
        <f t="shared" si="88"/>
        <v/>
      </c>
      <c r="U533" s="94" t="str">
        <f>IF(OR(C533="",'Paste Data Here - Export'!DF533=""),"",1440*('Paste Data Here - Export'!DF533-C533))</f>
        <v/>
      </c>
      <c r="V533" s="96" t="str">
        <f t="shared" si="97"/>
        <v/>
      </c>
      <c r="W533" s="97" t="str">
        <f>IF(B533="","",IF('Paste Data Here - Export'!KI533=TRUE,"Yes",IF('Paste Data Here - Export'!L533="","No","Yes")))</f>
        <v/>
      </c>
      <c r="X533" s="98" t="str">
        <f>IF(E533="Yes","6 Month Transfer",IF(AND(W533="Yes",'Paste Data Here - Export'!KM533="D"),"No",IF('Patient level info'!W533="Yes","Yes","")))</f>
        <v/>
      </c>
      <c r="Y533" s="91" t="str">
        <f t="shared" si="89"/>
        <v/>
      </c>
      <c r="Z533" s="99" t="str">
        <f>IF('Paste Data Here - Export'!KQ533="","",IF('Paste Data Here - Export'!KO533="","",'Paste Data Here - Export'!KN533-'Paste Data Here - Export'!KQ533))</f>
        <v/>
      </c>
      <c r="AA533" s="91" t="str">
        <f>IF(AND(W533="Yes",'Paste Data Here - Export'!KM533="D",'Paste Data Here - Export'!KO533="Y"),'Paste Data Here - Export'!KN533+'Patient level info'!AA$3,IF(AND(W533="Yes",'Paste Data Here - Export'!KM533="D",Z533&lt;0),'Paste Data Here - Export'!KQ533,IF(AND(W533="Yes",'Paste Data Here - Export'!KM533="D"),'Paste Data Here - Export'!KN533,IF(X533="Yes",'Paste Data Here - Export'!KS533,""))))</f>
        <v/>
      </c>
      <c r="AB533" s="100" t="str">
        <f>IF(W533="No","",IF('Paste Data Here - Export'!HS533="","",IF('Paste Data Here - Export'!KO533="Y",'Patient level info'!AA533-'Paste Data Here - Export'!HS533,'Paste Data Here - Export'!KQ533-'Paste Data Here - Export'!HS533)))</f>
        <v/>
      </c>
      <c r="AC533" s="100" t="str">
        <f>IF(E533="Yes","",IF(BPT!C533="Record transferred to this team",AA533-C533-(1/6),""))</f>
        <v/>
      </c>
      <c r="AD533" s="100" t="str">
        <f t="shared" si="90"/>
        <v/>
      </c>
      <c r="AE533" s="100" t="str">
        <f t="shared" si="98"/>
        <v/>
      </c>
      <c r="AF533" s="101" t="str">
        <f>IF(AE533="","",IF(Y533="Died same day","Died same day as arrival",IF(AB533="","Did not stay on SU",IF('Paste Data Here - Export'!HR533="ICH","ICU/CCU/HDU",IF(AB533&gt;AE533,100,100*AB533/AE533)))))</f>
        <v/>
      </c>
      <c r="AG533" s="82" t="str">
        <f>IF(E533="Yes","6 Month Transfer",IF(W533="No","Not locked to discharge/transfer",IF(AF533="Did not stay on SU","Not achieved as did not stay on SU",IF('Patient level info'!A533="","",IF(AND(A533=B533,M533="Achieved",P533="Achieved",AF533&gt;=90,AF533&lt;&gt;"Died same day as arrival"),"Achieved",IF(AND(A533&lt;&gt;B533,AF533&gt;=90,M533="Achieved",P533="Achieved"),"Not directly admitted by this team, but achieved criteria at previous team, and achieved 90% of stay on SU whilst at this team",IF(AF533="ICU/CCU/HDU","Admitted to ICU/CCU/HDU",IF(AF533="Died same day as arrival",AF533,IF(AND(AF533&lt;90,M533="Not achieved",P533="Not achieved"),"Not achieved as not direct to SU within 4h, not seen by a consultant within 14h, and less than 90% of stay on SU",IF(AND(AF533&lt;90,M533="Not achieved",P533="Achieved"),"Not achieved as not direct to SU within 4h and less than 90% of stay on SU",IF(AND(AF533&lt;90,M533="Achieved",P533="Not achieved"),"Not achieved as not seen by a consultant within 14h and less than 90% of stay on SU",IF(AND(AF533&gt;=90,M533="Not achieved",P533="Not achieved"),"Not achieved as not direct to SU within 4h and not seen by a consultant within 14h",IF(AND(AF533&gt;=90,M533="Achieved",P533="Not achieved"),"Not achieved as not seen by a consultant within 14h",IF(AF533&lt;90,"Not achieved as less than 90% of stay on SU","Not achieved as not direct to SU within 4h"))))))))))))))</f>
        <v/>
      </c>
    </row>
    <row r="534" spans="1:33" ht="15" customHeight="1" x14ac:dyDescent="0.25">
      <c r="A534" s="89" t="str">
        <f>IF('Paste Data Here - Export'!A534="","",'Paste Data Here - Export'!A534)</f>
        <v/>
      </c>
      <c r="B534" s="90" t="str">
        <f>IF('Paste Data Here - Export'!B534="","",'Paste Data Here - Export'!B534)</f>
        <v/>
      </c>
      <c r="C534" s="91" t="str">
        <f>IF('Paste Data Here - Export'!AR534="Y",'Paste Data Here - Export'!AS534,IF('Paste Data Here - Export'!C534="","",'Paste Data Here - Export'!BA534))</f>
        <v/>
      </c>
      <c r="D534" s="103" t="str">
        <f>IF(B534="","",IF('Paste Data Here - Export'!A534 ='Paste Data Here - Export'!B534, "Yes", "No"))</f>
        <v/>
      </c>
      <c r="E534" s="103" t="str">
        <f>IF(A534="","",IF(AND('Paste Data Here - Export'!P534="",'Paste Data Here - Export'!Q534&lt;&gt;""),"Yes","No"))</f>
        <v/>
      </c>
      <c r="F534" s="104" t="str">
        <f>IF('Paste Data Here - Export'!A534='Paste Data Here - Export'!B534,C534,IF(W534="No","",IF(E534="Yes","6 Month Transfer",'Paste Data Here - Export'!HP534)))</f>
        <v/>
      </c>
      <c r="G534" s="92" t="str">
        <f>IF(B534="","",IF(OR('Paste Data Here - Export'!KB534="Y",'Paste Data Here - Export'!GE534="Y"),"Yes","No"))</f>
        <v/>
      </c>
      <c r="H534" s="93" t="str">
        <f t="shared" si="91"/>
        <v/>
      </c>
      <c r="I534" s="93" t="str">
        <f t="shared" si="92"/>
        <v/>
      </c>
      <c r="J534" s="93" t="str">
        <f t="shared" si="93"/>
        <v/>
      </c>
      <c r="K534" s="125" t="str">
        <f>IF(OR(C534="",'Paste Data Here - Export'!BD534=""),"",1440*('Paste Data Here - Export'!BD534-C534))</f>
        <v/>
      </c>
      <c r="L534" s="93" t="str">
        <f t="shared" si="94"/>
        <v/>
      </c>
      <c r="M534" s="93" t="str">
        <f>IF(AND(L534="Yes",'Paste Data Here - Export'!BC534="SU",'Paste Data Here - Export'!EJ534&lt;&gt;"Y"),"Achieved",IF('Paste Data Here - Export'!EJ534="Y","Not applicable",(IF(AND('Patient level info'!L534="No",'Paste Data Here - Export'!BC534="SU"),"Not achieved",IF('Paste Data Here - Export'!BC534="ICH","Not applicable",IF(OR('Paste Data Here - Export'!BC534="O",'Paste Data Here - Export'!BC534="MAC"),"Not achieved",""))))))</f>
        <v/>
      </c>
      <c r="N534" s="142" t="str">
        <f>IF(B534="","",IF(OR('Paste Data Here - Export'!GN534="PERS",'Paste Data Here - Export'!GN534="TELEM"),'Paste Data Here - Export'!GK534,IF('Paste Data Here - Export'!GO534="","Not seen in person",'Paste Data Here - Export'!GO534)))</f>
        <v/>
      </c>
      <c r="O534" s="125" t="str">
        <f t="shared" si="95"/>
        <v/>
      </c>
      <c r="P534" s="126" t="str">
        <f t="shared" si="96"/>
        <v/>
      </c>
      <c r="Q534" s="95" t="str">
        <f>IF('Paste Data Here - Export'!CR534=TRUE, "Not imaged",IF('Paste Data Here - Export'!AR534="Y","Inpatient stroke",IF('Paste Data Here - Export'!BA534="","",IF('Paste Data Here - Export'!CR534="TRUE","",1440*('Paste Data Here - Export'!CP534-'Paste Data Here - Export'!BA534)))))</f>
        <v/>
      </c>
      <c r="R534" s="95" t="str">
        <f>IF('Paste Data Here - Export'!CR534=TRUE,"Not imaged",IF(OR(C534="",'Paste Data Here - Export'!CP534=""),"",1440*('Paste Data Here - Export'!CP534-C534)))</f>
        <v/>
      </c>
      <c r="S534" s="93" t="str">
        <f>IF(R534&lt;60.5,"Yes",IF('Paste Data Here - Export'!C534="","","No"))</f>
        <v/>
      </c>
      <c r="T534" s="93" t="str">
        <f t="shared" si="88"/>
        <v/>
      </c>
      <c r="U534" s="94" t="str">
        <f>IF(OR(C534="",'Paste Data Here - Export'!DF534=""),"",1440*('Paste Data Here - Export'!DF534-C534))</f>
        <v/>
      </c>
      <c r="V534" s="96" t="str">
        <f t="shared" si="97"/>
        <v/>
      </c>
      <c r="W534" s="97" t="str">
        <f>IF(B534="","",IF('Paste Data Here - Export'!KI534=TRUE,"Yes",IF('Paste Data Here - Export'!L534="","No","Yes")))</f>
        <v/>
      </c>
      <c r="X534" s="98" t="str">
        <f>IF(E534="Yes","6 Month Transfer",IF(AND(W534="Yes",'Paste Data Here - Export'!KM534="D"),"No",IF('Patient level info'!W534="Yes","Yes","")))</f>
        <v/>
      </c>
      <c r="Y534" s="91" t="str">
        <f t="shared" si="89"/>
        <v/>
      </c>
      <c r="Z534" s="99" t="str">
        <f>IF('Paste Data Here - Export'!KQ534="","",IF('Paste Data Here - Export'!KO534="","",'Paste Data Here - Export'!KN534-'Paste Data Here - Export'!KQ534))</f>
        <v/>
      </c>
      <c r="AA534" s="91" t="str">
        <f>IF(AND(W534="Yes",'Paste Data Here - Export'!KM534="D",'Paste Data Here - Export'!KO534="Y"),'Paste Data Here - Export'!KN534+'Patient level info'!AA$3,IF(AND(W534="Yes",'Paste Data Here - Export'!KM534="D",Z534&lt;0),'Paste Data Here - Export'!KQ534,IF(AND(W534="Yes",'Paste Data Here - Export'!KM534="D"),'Paste Data Here - Export'!KN534,IF(X534="Yes",'Paste Data Here - Export'!KS534,""))))</f>
        <v/>
      </c>
      <c r="AB534" s="100" t="str">
        <f>IF(W534="No","",IF('Paste Data Here - Export'!HS534="","",IF('Paste Data Here - Export'!KO534="Y",'Patient level info'!AA534-'Paste Data Here - Export'!HS534,'Paste Data Here - Export'!KQ534-'Paste Data Here - Export'!HS534)))</f>
        <v/>
      </c>
      <c r="AC534" s="100" t="str">
        <f>IF(E534="Yes","",IF(BPT!C534="Record transferred to this team",AA534-C534-(1/6),""))</f>
        <v/>
      </c>
      <c r="AD534" s="100" t="str">
        <f t="shared" si="90"/>
        <v/>
      </c>
      <c r="AE534" s="100" t="str">
        <f t="shared" si="98"/>
        <v/>
      </c>
      <c r="AF534" s="101" t="str">
        <f>IF(AE534="","",IF(Y534="Died same day","Died same day as arrival",IF(AB534="","Did not stay on SU",IF('Paste Data Here - Export'!HR534="ICH","ICU/CCU/HDU",IF(AB534&gt;AE534,100,100*AB534/AE534)))))</f>
        <v/>
      </c>
      <c r="AG534" s="82" t="str">
        <f>IF(E534="Yes","6 Month Transfer",IF(W534="No","Not locked to discharge/transfer",IF(AF534="Did not stay on SU","Not achieved as did not stay on SU",IF('Patient level info'!A534="","",IF(AND(A534=B534,M534="Achieved",P534="Achieved",AF534&gt;=90,AF534&lt;&gt;"Died same day as arrival"),"Achieved",IF(AND(A534&lt;&gt;B534,AF534&gt;=90,M534="Achieved",P534="Achieved"),"Not directly admitted by this team, but achieved criteria at previous team, and achieved 90% of stay on SU whilst at this team",IF(AF534="ICU/CCU/HDU","Admitted to ICU/CCU/HDU",IF(AF534="Died same day as arrival",AF534,IF(AND(AF534&lt;90,M534="Not achieved",P534="Not achieved"),"Not achieved as not direct to SU within 4h, not seen by a consultant within 14h, and less than 90% of stay on SU",IF(AND(AF534&lt;90,M534="Not achieved",P534="Achieved"),"Not achieved as not direct to SU within 4h and less than 90% of stay on SU",IF(AND(AF534&lt;90,M534="Achieved",P534="Not achieved"),"Not achieved as not seen by a consultant within 14h and less than 90% of stay on SU",IF(AND(AF534&gt;=90,M534="Not achieved",P534="Not achieved"),"Not achieved as not direct to SU within 4h and not seen by a consultant within 14h",IF(AND(AF534&gt;=90,M534="Achieved",P534="Not achieved"),"Not achieved as not seen by a consultant within 14h",IF(AF534&lt;90,"Not achieved as less than 90% of stay on SU","Not achieved as not direct to SU within 4h"))))))))))))))</f>
        <v/>
      </c>
    </row>
    <row r="535" spans="1:33" ht="15" customHeight="1" x14ac:dyDescent="0.25">
      <c r="A535" s="89" t="str">
        <f>IF('Paste Data Here - Export'!A535="","",'Paste Data Here - Export'!A535)</f>
        <v/>
      </c>
      <c r="B535" s="90" t="str">
        <f>IF('Paste Data Here - Export'!B535="","",'Paste Data Here - Export'!B535)</f>
        <v/>
      </c>
      <c r="C535" s="91" t="str">
        <f>IF('Paste Data Here - Export'!AR535="Y",'Paste Data Here - Export'!AS535,IF('Paste Data Here - Export'!C535="","",'Paste Data Here - Export'!BA535))</f>
        <v/>
      </c>
      <c r="D535" s="103" t="str">
        <f>IF(B535="","",IF('Paste Data Here - Export'!A535 ='Paste Data Here - Export'!B535, "Yes", "No"))</f>
        <v/>
      </c>
      <c r="E535" s="103" t="str">
        <f>IF(A535="","",IF(AND('Paste Data Here - Export'!P535="",'Paste Data Here - Export'!Q535&lt;&gt;""),"Yes","No"))</f>
        <v/>
      </c>
      <c r="F535" s="104" t="str">
        <f>IF('Paste Data Here - Export'!A535='Paste Data Here - Export'!B535,C535,IF(W535="No","",IF(E535="Yes","6 Month Transfer",'Paste Data Here - Export'!HP535)))</f>
        <v/>
      </c>
      <c r="G535" s="92" t="str">
        <f>IF(B535="","",IF(OR('Paste Data Here - Export'!KB535="Y",'Paste Data Here - Export'!GE535="Y"),"Yes","No"))</f>
        <v/>
      </c>
      <c r="H535" s="93" t="str">
        <f t="shared" si="91"/>
        <v/>
      </c>
      <c r="I535" s="93" t="str">
        <f t="shared" si="92"/>
        <v/>
      </c>
      <c r="J535" s="93" t="str">
        <f t="shared" si="93"/>
        <v/>
      </c>
      <c r="K535" s="125" t="str">
        <f>IF(OR(C535="",'Paste Data Here - Export'!BD535=""),"",1440*('Paste Data Here - Export'!BD535-C535))</f>
        <v/>
      </c>
      <c r="L535" s="93" t="str">
        <f t="shared" si="94"/>
        <v/>
      </c>
      <c r="M535" s="93" t="str">
        <f>IF(AND(L535="Yes",'Paste Data Here - Export'!BC535="SU",'Paste Data Here - Export'!EJ535&lt;&gt;"Y"),"Achieved",IF('Paste Data Here - Export'!EJ535="Y","Not applicable",(IF(AND('Patient level info'!L535="No",'Paste Data Here - Export'!BC535="SU"),"Not achieved",IF('Paste Data Here - Export'!BC535="ICH","Not applicable",IF(OR('Paste Data Here - Export'!BC535="O",'Paste Data Here - Export'!BC535="MAC"),"Not achieved",""))))))</f>
        <v/>
      </c>
      <c r="N535" s="142" t="str">
        <f>IF(B535="","",IF(OR('Paste Data Here - Export'!GN535="PERS",'Paste Data Here - Export'!GN535="TELEM"),'Paste Data Here - Export'!GK535,IF('Paste Data Here - Export'!GO535="","Not seen in person",'Paste Data Here - Export'!GO535)))</f>
        <v/>
      </c>
      <c r="O535" s="125" t="str">
        <f t="shared" si="95"/>
        <v/>
      </c>
      <c r="P535" s="126" t="str">
        <f t="shared" si="96"/>
        <v/>
      </c>
      <c r="Q535" s="95" t="str">
        <f>IF('Paste Data Here - Export'!CR535=TRUE, "Not imaged",IF('Paste Data Here - Export'!AR535="Y","Inpatient stroke",IF('Paste Data Here - Export'!BA535="","",IF('Paste Data Here - Export'!CR535="TRUE","",1440*('Paste Data Here - Export'!CP535-'Paste Data Here - Export'!BA535)))))</f>
        <v/>
      </c>
      <c r="R535" s="95" t="str">
        <f>IF('Paste Data Here - Export'!CR535=TRUE,"Not imaged",IF(OR(C535="",'Paste Data Here - Export'!CP535=""),"",1440*('Paste Data Here - Export'!CP535-C535)))</f>
        <v/>
      </c>
      <c r="S535" s="93" t="str">
        <f>IF(R535&lt;60.5,"Yes",IF('Paste Data Here - Export'!C535="","","No"))</f>
        <v/>
      </c>
      <c r="T535" s="93" t="str">
        <f t="shared" si="88"/>
        <v/>
      </c>
      <c r="U535" s="94" t="str">
        <f>IF(OR(C535="",'Paste Data Here - Export'!DF535=""),"",1440*('Paste Data Here - Export'!DF535-C535))</f>
        <v/>
      </c>
      <c r="V535" s="96" t="str">
        <f t="shared" si="97"/>
        <v/>
      </c>
      <c r="W535" s="97" t="str">
        <f>IF(B535="","",IF('Paste Data Here - Export'!KI535=TRUE,"Yes",IF('Paste Data Here - Export'!L535="","No","Yes")))</f>
        <v/>
      </c>
      <c r="X535" s="98" t="str">
        <f>IF(E535="Yes","6 Month Transfer",IF(AND(W535="Yes",'Paste Data Here - Export'!KM535="D"),"No",IF('Patient level info'!W535="Yes","Yes","")))</f>
        <v/>
      </c>
      <c r="Y535" s="91" t="str">
        <f t="shared" si="89"/>
        <v/>
      </c>
      <c r="Z535" s="99" t="str">
        <f>IF('Paste Data Here - Export'!KQ535="","",IF('Paste Data Here - Export'!KO535="","",'Paste Data Here - Export'!KN535-'Paste Data Here - Export'!KQ535))</f>
        <v/>
      </c>
      <c r="AA535" s="91" t="str">
        <f>IF(AND(W535="Yes",'Paste Data Here - Export'!KM535="D",'Paste Data Here - Export'!KO535="Y"),'Paste Data Here - Export'!KN535+'Patient level info'!AA$3,IF(AND(W535="Yes",'Paste Data Here - Export'!KM535="D",Z535&lt;0),'Paste Data Here - Export'!KQ535,IF(AND(W535="Yes",'Paste Data Here - Export'!KM535="D"),'Paste Data Here - Export'!KN535,IF(X535="Yes",'Paste Data Here - Export'!KS535,""))))</f>
        <v/>
      </c>
      <c r="AB535" s="100" t="str">
        <f>IF(W535="No","",IF('Paste Data Here - Export'!HS535="","",IF('Paste Data Here - Export'!KO535="Y",'Patient level info'!AA535-'Paste Data Here - Export'!HS535,'Paste Data Here - Export'!KQ535-'Paste Data Here - Export'!HS535)))</f>
        <v/>
      </c>
      <c r="AC535" s="100" t="str">
        <f>IF(E535="Yes","",IF(BPT!C535="Record transferred to this team",AA535-C535-(1/6),""))</f>
        <v/>
      </c>
      <c r="AD535" s="100" t="str">
        <f t="shared" si="90"/>
        <v/>
      </c>
      <c r="AE535" s="100" t="str">
        <f t="shared" si="98"/>
        <v/>
      </c>
      <c r="AF535" s="101" t="str">
        <f>IF(AE535="","",IF(Y535="Died same day","Died same day as arrival",IF(AB535="","Did not stay on SU",IF('Paste Data Here - Export'!HR535="ICH","ICU/CCU/HDU",IF(AB535&gt;AE535,100,100*AB535/AE535)))))</f>
        <v/>
      </c>
      <c r="AG535" s="82" t="str">
        <f>IF(E535="Yes","6 Month Transfer",IF(W535="No","Not locked to discharge/transfer",IF(AF535="Did not stay on SU","Not achieved as did not stay on SU",IF('Patient level info'!A535="","",IF(AND(A535=B535,M535="Achieved",P535="Achieved",AF535&gt;=90,AF535&lt;&gt;"Died same day as arrival"),"Achieved",IF(AND(A535&lt;&gt;B535,AF535&gt;=90,M535="Achieved",P535="Achieved"),"Not directly admitted by this team, but achieved criteria at previous team, and achieved 90% of stay on SU whilst at this team",IF(AF535="ICU/CCU/HDU","Admitted to ICU/CCU/HDU",IF(AF535="Died same day as arrival",AF535,IF(AND(AF535&lt;90,M535="Not achieved",P535="Not achieved"),"Not achieved as not direct to SU within 4h, not seen by a consultant within 14h, and less than 90% of stay on SU",IF(AND(AF535&lt;90,M535="Not achieved",P535="Achieved"),"Not achieved as not direct to SU within 4h and less than 90% of stay on SU",IF(AND(AF535&lt;90,M535="Achieved",P535="Not achieved"),"Not achieved as not seen by a consultant within 14h and less than 90% of stay on SU",IF(AND(AF535&gt;=90,M535="Not achieved",P535="Not achieved"),"Not achieved as not direct to SU within 4h and not seen by a consultant within 14h",IF(AND(AF535&gt;=90,M535="Achieved",P535="Not achieved"),"Not achieved as not seen by a consultant within 14h",IF(AF535&lt;90,"Not achieved as less than 90% of stay on SU","Not achieved as not direct to SU within 4h"))))))))))))))</f>
        <v/>
      </c>
    </row>
    <row r="536" spans="1:33" ht="15" customHeight="1" x14ac:dyDescent="0.25">
      <c r="A536" s="89" t="str">
        <f>IF('Paste Data Here - Export'!A536="","",'Paste Data Here - Export'!A536)</f>
        <v/>
      </c>
      <c r="B536" s="90" t="str">
        <f>IF('Paste Data Here - Export'!B536="","",'Paste Data Here - Export'!B536)</f>
        <v/>
      </c>
      <c r="C536" s="91" t="str">
        <f>IF('Paste Data Here - Export'!AR536="Y",'Paste Data Here - Export'!AS536,IF('Paste Data Here - Export'!C536="","",'Paste Data Here - Export'!BA536))</f>
        <v/>
      </c>
      <c r="D536" s="103" t="str">
        <f>IF(B536="","",IF('Paste Data Here - Export'!A536 ='Paste Data Here - Export'!B536, "Yes", "No"))</f>
        <v/>
      </c>
      <c r="E536" s="103" t="str">
        <f>IF(A536="","",IF(AND('Paste Data Here - Export'!P536="",'Paste Data Here - Export'!Q536&lt;&gt;""),"Yes","No"))</f>
        <v/>
      </c>
      <c r="F536" s="104" t="str">
        <f>IF('Paste Data Here - Export'!A536='Paste Data Here - Export'!B536,C536,IF(W536="No","",IF(E536="Yes","6 Month Transfer",'Paste Data Here - Export'!HP536)))</f>
        <v/>
      </c>
      <c r="G536" s="92" t="str">
        <f>IF(B536="","",IF(OR('Paste Data Here - Export'!KB536="Y",'Paste Data Here - Export'!GE536="Y"),"Yes","No"))</f>
        <v/>
      </c>
      <c r="H536" s="93" t="str">
        <f t="shared" si="91"/>
        <v/>
      </c>
      <c r="I536" s="93" t="str">
        <f t="shared" si="92"/>
        <v/>
      </c>
      <c r="J536" s="93" t="str">
        <f t="shared" si="93"/>
        <v/>
      </c>
      <c r="K536" s="125" t="str">
        <f>IF(OR(C536="",'Paste Data Here - Export'!BD536=""),"",1440*('Paste Data Here - Export'!BD536-C536))</f>
        <v/>
      </c>
      <c r="L536" s="93" t="str">
        <f t="shared" si="94"/>
        <v/>
      </c>
      <c r="M536" s="93" t="str">
        <f>IF(AND(L536="Yes",'Paste Data Here - Export'!BC536="SU",'Paste Data Here - Export'!EJ536&lt;&gt;"Y"),"Achieved",IF('Paste Data Here - Export'!EJ536="Y","Not applicable",(IF(AND('Patient level info'!L536="No",'Paste Data Here - Export'!BC536="SU"),"Not achieved",IF('Paste Data Here - Export'!BC536="ICH","Not applicable",IF(OR('Paste Data Here - Export'!BC536="O",'Paste Data Here - Export'!BC536="MAC"),"Not achieved",""))))))</f>
        <v/>
      </c>
      <c r="N536" s="142" t="str">
        <f>IF(B536="","",IF(OR('Paste Data Here - Export'!GN536="PERS",'Paste Data Here - Export'!GN536="TELEM"),'Paste Data Here - Export'!GK536,IF('Paste Data Here - Export'!GO536="","Not seen in person",'Paste Data Here - Export'!GO536)))</f>
        <v/>
      </c>
      <c r="O536" s="125" t="str">
        <f t="shared" si="95"/>
        <v/>
      </c>
      <c r="P536" s="126" t="str">
        <f t="shared" si="96"/>
        <v/>
      </c>
      <c r="Q536" s="95" t="str">
        <f>IF('Paste Data Here - Export'!CR536=TRUE, "Not imaged",IF('Paste Data Here - Export'!AR536="Y","Inpatient stroke",IF('Paste Data Here - Export'!BA536="","",IF('Paste Data Here - Export'!CR536="TRUE","",1440*('Paste Data Here - Export'!CP536-'Paste Data Here - Export'!BA536)))))</f>
        <v/>
      </c>
      <c r="R536" s="95" t="str">
        <f>IF('Paste Data Here - Export'!CR536=TRUE,"Not imaged",IF(OR(C536="",'Paste Data Here - Export'!CP536=""),"",1440*('Paste Data Here - Export'!CP536-C536)))</f>
        <v/>
      </c>
      <c r="S536" s="93" t="str">
        <f>IF(R536&lt;60.5,"Yes",IF('Paste Data Here - Export'!C536="","","No"))</f>
        <v/>
      </c>
      <c r="T536" s="93" t="str">
        <f t="shared" si="88"/>
        <v/>
      </c>
      <c r="U536" s="94" t="str">
        <f>IF(OR(C536="",'Paste Data Here - Export'!DF536=""),"",1440*('Paste Data Here - Export'!DF536-C536))</f>
        <v/>
      </c>
      <c r="V536" s="96" t="str">
        <f t="shared" si="97"/>
        <v/>
      </c>
      <c r="W536" s="97" t="str">
        <f>IF(B536="","",IF('Paste Data Here - Export'!KI536=TRUE,"Yes",IF('Paste Data Here - Export'!L536="","No","Yes")))</f>
        <v/>
      </c>
      <c r="X536" s="98" t="str">
        <f>IF(E536="Yes","6 Month Transfer",IF(AND(W536="Yes",'Paste Data Here - Export'!KM536="D"),"No",IF('Patient level info'!W536="Yes","Yes","")))</f>
        <v/>
      </c>
      <c r="Y536" s="91" t="str">
        <f t="shared" si="89"/>
        <v/>
      </c>
      <c r="Z536" s="99" t="str">
        <f>IF('Paste Data Here - Export'!KQ536="","",IF('Paste Data Here - Export'!KO536="","",'Paste Data Here - Export'!KN536-'Paste Data Here - Export'!KQ536))</f>
        <v/>
      </c>
      <c r="AA536" s="91" t="str">
        <f>IF(AND(W536="Yes",'Paste Data Here - Export'!KM536="D",'Paste Data Here - Export'!KO536="Y"),'Paste Data Here - Export'!KN536+'Patient level info'!AA$3,IF(AND(W536="Yes",'Paste Data Here - Export'!KM536="D",Z536&lt;0),'Paste Data Here - Export'!KQ536,IF(AND(W536="Yes",'Paste Data Here - Export'!KM536="D"),'Paste Data Here - Export'!KN536,IF(X536="Yes",'Paste Data Here - Export'!KS536,""))))</f>
        <v/>
      </c>
      <c r="AB536" s="100" t="str">
        <f>IF(W536="No","",IF('Paste Data Here - Export'!HS536="","",IF('Paste Data Here - Export'!KO536="Y",'Patient level info'!AA536-'Paste Data Here - Export'!HS536,'Paste Data Here - Export'!KQ536-'Paste Data Here - Export'!HS536)))</f>
        <v/>
      </c>
      <c r="AC536" s="100" t="str">
        <f>IF(E536="Yes","",IF(BPT!C536="Record transferred to this team",AA536-C536-(1/6),""))</f>
        <v/>
      </c>
      <c r="AD536" s="100" t="str">
        <f t="shared" si="90"/>
        <v/>
      </c>
      <c r="AE536" s="100" t="str">
        <f t="shared" si="98"/>
        <v/>
      </c>
      <c r="AF536" s="101" t="str">
        <f>IF(AE536="","",IF(Y536="Died same day","Died same day as arrival",IF(AB536="","Did not stay on SU",IF('Paste Data Here - Export'!HR536="ICH","ICU/CCU/HDU",IF(AB536&gt;AE536,100,100*AB536/AE536)))))</f>
        <v/>
      </c>
      <c r="AG536" s="82" t="str">
        <f>IF(E536="Yes","6 Month Transfer",IF(W536="No","Not locked to discharge/transfer",IF(AF536="Did not stay on SU","Not achieved as did not stay on SU",IF('Patient level info'!A536="","",IF(AND(A536=B536,M536="Achieved",P536="Achieved",AF536&gt;=90,AF536&lt;&gt;"Died same day as arrival"),"Achieved",IF(AND(A536&lt;&gt;B536,AF536&gt;=90,M536="Achieved",P536="Achieved"),"Not directly admitted by this team, but achieved criteria at previous team, and achieved 90% of stay on SU whilst at this team",IF(AF536="ICU/CCU/HDU","Admitted to ICU/CCU/HDU",IF(AF536="Died same day as arrival",AF536,IF(AND(AF536&lt;90,M536="Not achieved",P536="Not achieved"),"Not achieved as not direct to SU within 4h, not seen by a consultant within 14h, and less than 90% of stay on SU",IF(AND(AF536&lt;90,M536="Not achieved",P536="Achieved"),"Not achieved as not direct to SU within 4h and less than 90% of stay on SU",IF(AND(AF536&lt;90,M536="Achieved",P536="Not achieved"),"Not achieved as not seen by a consultant within 14h and less than 90% of stay on SU",IF(AND(AF536&gt;=90,M536="Not achieved",P536="Not achieved"),"Not achieved as not direct to SU within 4h and not seen by a consultant within 14h",IF(AND(AF536&gt;=90,M536="Achieved",P536="Not achieved"),"Not achieved as not seen by a consultant within 14h",IF(AF536&lt;90,"Not achieved as less than 90% of stay on SU","Not achieved as not direct to SU within 4h"))))))))))))))</f>
        <v/>
      </c>
    </row>
    <row r="537" spans="1:33" ht="15" customHeight="1" x14ac:dyDescent="0.25">
      <c r="A537" s="89" t="str">
        <f>IF('Paste Data Here - Export'!A537="","",'Paste Data Here - Export'!A537)</f>
        <v/>
      </c>
      <c r="B537" s="90" t="str">
        <f>IF('Paste Data Here - Export'!B537="","",'Paste Data Here - Export'!B537)</f>
        <v/>
      </c>
      <c r="C537" s="91" t="str">
        <f>IF('Paste Data Here - Export'!AR537="Y",'Paste Data Here - Export'!AS537,IF('Paste Data Here - Export'!C537="","",'Paste Data Here - Export'!BA537))</f>
        <v/>
      </c>
      <c r="D537" s="103" t="str">
        <f>IF(B537="","",IF('Paste Data Here - Export'!A537 ='Paste Data Here - Export'!B537, "Yes", "No"))</f>
        <v/>
      </c>
      <c r="E537" s="103" t="str">
        <f>IF(A537="","",IF(AND('Paste Data Here - Export'!P537="",'Paste Data Here - Export'!Q537&lt;&gt;""),"Yes","No"))</f>
        <v/>
      </c>
      <c r="F537" s="104" t="str">
        <f>IF('Paste Data Here - Export'!A537='Paste Data Here - Export'!B537,C537,IF(W537="No","",IF(E537="Yes","6 Month Transfer",'Paste Data Here - Export'!HP537)))</f>
        <v/>
      </c>
      <c r="G537" s="92" t="str">
        <f>IF(B537="","",IF(OR('Paste Data Here - Export'!KB537="Y",'Paste Data Here - Export'!GE537="Y"),"Yes","No"))</f>
        <v/>
      </c>
      <c r="H537" s="93" t="str">
        <f t="shared" si="91"/>
        <v/>
      </c>
      <c r="I537" s="93" t="str">
        <f t="shared" si="92"/>
        <v/>
      </c>
      <c r="J537" s="93" t="str">
        <f t="shared" si="93"/>
        <v/>
      </c>
      <c r="K537" s="125" t="str">
        <f>IF(OR(C537="",'Paste Data Here - Export'!BD537=""),"",1440*('Paste Data Here - Export'!BD537-C537))</f>
        <v/>
      </c>
      <c r="L537" s="93" t="str">
        <f t="shared" si="94"/>
        <v/>
      </c>
      <c r="M537" s="93" t="str">
        <f>IF(AND(L537="Yes",'Paste Data Here - Export'!BC537="SU",'Paste Data Here - Export'!EJ537&lt;&gt;"Y"),"Achieved",IF('Paste Data Here - Export'!EJ537="Y","Not applicable",(IF(AND('Patient level info'!L537="No",'Paste Data Here - Export'!BC537="SU"),"Not achieved",IF('Paste Data Here - Export'!BC537="ICH","Not applicable",IF(OR('Paste Data Here - Export'!BC537="O",'Paste Data Here - Export'!BC537="MAC"),"Not achieved",""))))))</f>
        <v/>
      </c>
      <c r="N537" s="142" t="str">
        <f>IF(B537="","",IF(OR('Paste Data Here - Export'!GN537="PERS",'Paste Data Here - Export'!GN537="TELEM"),'Paste Data Here - Export'!GK537,IF('Paste Data Here - Export'!GO537="","Not seen in person",'Paste Data Here - Export'!GO537)))</f>
        <v/>
      </c>
      <c r="O537" s="125" t="str">
        <f t="shared" si="95"/>
        <v/>
      </c>
      <c r="P537" s="126" t="str">
        <f t="shared" si="96"/>
        <v/>
      </c>
      <c r="Q537" s="95" t="str">
        <f>IF('Paste Data Here - Export'!CR537=TRUE, "Not imaged",IF('Paste Data Here - Export'!AR537="Y","Inpatient stroke",IF('Paste Data Here - Export'!BA537="","",IF('Paste Data Here - Export'!CR537="TRUE","",1440*('Paste Data Here - Export'!CP537-'Paste Data Here - Export'!BA537)))))</f>
        <v/>
      </c>
      <c r="R537" s="95" t="str">
        <f>IF('Paste Data Here - Export'!CR537=TRUE,"Not imaged",IF(OR(C537="",'Paste Data Here - Export'!CP537=""),"",1440*('Paste Data Here - Export'!CP537-C537)))</f>
        <v/>
      </c>
      <c r="S537" s="93" t="str">
        <f>IF(R537&lt;60.5,"Yes",IF('Paste Data Here - Export'!C537="","","No"))</f>
        <v/>
      </c>
      <c r="T537" s="93" t="str">
        <f t="shared" si="88"/>
        <v/>
      </c>
      <c r="U537" s="94" t="str">
        <f>IF(OR(C537="",'Paste Data Here - Export'!DF537=""),"",1440*('Paste Data Here - Export'!DF537-C537))</f>
        <v/>
      </c>
      <c r="V537" s="96" t="str">
        <f t="shared" si="97"/>
        <v/>
      </c>
      <c r="W537" s="97" t="str">
        <f>IF(B537="","",IF('Paste Data Here - Export'!KI537=TRUE,"Yes",IF('Paste Data Here - Export'!L537="","No","Yes")))</f>
        <v/>
      </c>
      <c r="X537" s="98" t="str">
        <f>IF(E537="Yes","6 Month Transfer",IF(AND(W537="Yes",'Paste Data Here - Export'!KM537="D"),"No",IF('Patient level info'!W537="Yes","Yes","")))</f>
        <v/>
      </c>
      <c r="Y537" s="91" t="str">
        <f t="shared" si="89"/>
        <v/>
      </c>
      <c r="Z537" s="99" t="str">
        <f>IF('Paste Data Here - Export'!KQ537="","",IF('Paste Data Here - Export'!KO537="","",'Paste Data Here - Export'!KN537-'Paste Data Here - Export'!KQ537))</f>
        <v/>
      </c>
      <c r="AA537" s="91" t="str">
        <f>IF(AND(W537="Yes",'Paste Data Here - Export'!KM537="D",'Paste Data Here - Export'!KO537="Y"),'Paste Data Here - Export'!KN537+'Patient level info'!AA$3,IF(AND(W537="Yes",'Paste Data Here - Export'!KM537="D",Z537&lt;0),'Paste Data Here - Export'!KQ537,IF(AND(W537="Yes",'Paste Data Here - Export'!KM537="D"),'Paste Data Here - Export'!KN537,IF(X537="Yes",'Paste Data Here - Export'!KS537,""))))</f>
        <v/>
      </c>
      <c r="AB537" s="100" t="str">
        <f>IF(W537="No","",IF('Paste Data Here - Export'!HS537="","",IF('Paste Data Here - Export'!KO537="Y",'Patient level info'!AA537-'Paste Data Here - Export'!HS537,'Paste Data Here - Export'!KQ537-'Paste Data Here - Export'!HS537)))</f>
        <v/>
      </c>
      <c r="AC537" s="100" t="str">
        <f>IF(E537="Yes","",IF(BPT!C537="Record transferred to this team",AA537-C537-(1/6),""))</f>
        <v/>
      </c>
      <c r="AD537" s="100" t="str">
        <f t="shared" si="90"/>
        <v/>
      </c>
      <c r="AE537" s="100" t="str">
        <f t="shared" si="98"/>
        <v/>
      </c>
      <c r="AF537" s="101" t="str">
        <f>IF(AE537="","",IF(Y537="Died same day","Died same day as arrival",IF(AB537="","Did not stay on SU",IF('Paste Data Here - Export'!HR537="ICH","ICU/CCU/HDU",IF(AB537&gt;AE537,100,100*AB537/AE537)))))</f>
        <v/>
      </c>
      <c r="AG537" s="82" t="str">
        <f>IF(E537="Yes","6 Month Transfer",IF(W537="No","Not locked to discharge/transfer",IF(AF537="Did not stay on SU","Not achieved as did not stay on SU",IF('Patient level info'!A537="","",IF(AND(A537=B537,M537="Achieved",P537="Achieved",AF537&gt;=90,AF537&lt;&gt;"Died same day as arrival"),"Achieved",IF(AND(A537&lt;&gt;B537,AF537&gt;=90,M537="Achieved",P537="Achieved"),"Not directly admitted by this team, but achieved criteria at previous team, and achieved 90% of stay on SU whilst at this team",IF(AF537="ICU/CCU/HDU","Admitted to ICU/CCU/HDU",IF(AF537="Died same day as arrival",AF537,IF(AND(AF537&lt;90,M537="Not achieved",P537="Not achieved"),"Not achieved as not direct to SU within 4h, not seen by a consultant within 14h, and less than 90% of stay on SU",IF(AND(AF537&lt;90,M537="Not achieved",P537="Achieved"),"Not achieved as not direct to SU within 4h and less than 90% of stay on SU",IF(AND(AF537&lt;90,M537="Achieved",P537="Not achieved"),"Not achieved as not seen by a consultant within 14h and less than 90% of stay on SU",IF(AND(AF537&gt;=90,M537="Not achieved",P537="Not achieved"),"Not achieved as not direct to SU within 4h and not seen by a consultant within 14h",IF(AND(AF537&gt;=90,M537="Achieved",P537="Not achieved"),"Not achieved as not seen by a consultant within 14h",IF(AF537&lt;90,"Not achieved as less than 90% of stay on SU","Not achieved as not direct to SU within 4h"))))))))))))))</f>
        <v/>
      </c>
    </row>
    <row r="538" spans="1:33" ht="15" customHeight="1" x14ac:dyDescent="0.25">
      <c r="A538" s="89" t="str">
        <f>IF('Paste Data Here - Export'!A538="","",'Paste Data Here - Export'!A538)</f>
        <v/>
      </c>
      <c r="B538" s="90" t="str">
        <f>IF('Paste Data Here - Export'!B538="","",'Paste Data Here - Export'!B538)</f>
        <v/>
      </c>
      <c r="C538" s="91" t="str">
        <f>IF('Paste Data Here - Export'!AR538="Y",'Paste Data Here - Export'!AS538,IF('Paste Data Here - Export'!C538="","",'Paste Data Here - Export'!BA538))</f>
        <v/>
      </c>
      <c r="D538" s="103" t="str">
        <f>IF(B538="","",IF('Paste Data Here - Export'!A538 ='Paste Data Here - Export'!B538, "Yes", "No"))</f>
        <v/>
      </c>
      <c r="E538" s="103" t="str">
        <f>IF(A538="","",IF(AND('Paste Data Here - Export'!P538="",'Paste Data Here - Export'!Q538&lt;&gt;""),"Yes","No"))</f>
        <v/>
      </c>
      <c r="F538" s="104" t="str">
        <f>IF('Paste Data Here - Export'!A538='Paste Data Here - Export'!B538,C538,IF(W538="No","",IF(E538="Yes","6 Month Transfer",'Paste Data Here - Export'!HP538)))</f>
        <v/>
      </c>
      <c r="G538" s="92" t="str">
        <f>IF(B538="","",IF(OR('Paste Data Here - Export'!KB538="Y",'Paste Data Here - Export'!GE538="Y"),"Yes","No"))</f>
        <v/>
      </c>
      <c r="H538" s="93" t="str">
        <f t="shared" si="91"/>
        <v/>
      </c>
      <c r="I538" s="93" t="str">
        <f t="shared" si="92"/>
        <v/>
      </c>
      <c r="J538" s="93" t="str">
        <f t="shared" si="93"/>
        <v/>
      </c>
      <c r="K538" s="125" t="str">
        <f>IF(OR(C538="",'Paste Data Here - Export'!BD538=""),"",1440*('Paste Data Here - Export'!BD538-C538))</f>
        <v/>
      </c>
      <c r="L538" s="93" t="str">
        <f t="shared" si="94"/>
        <v/>
      </c>
      <c r="M538" s="93" t="str">
        <f>IF(AND(L538="Yes",'Paste Data Here - Export'!BC538="SU",'Paste Data Here - Export'!EJ538&lt;&gt;"Y"),"Achieved",IF('Paste Data Here - Export'!EJ538="Y","Not applicable",(IF(AND('Patient level info'!L538="No",'Paste Data Here - Export'!BC538="SU"),"Not achieved",IF('Paste Data Here - Export'!BC538="ICH","Not applicable",IF(OR('Paste Data Here - Export'!BC538="O",'Paste Data Here - Export'!BC538="MAC"),"Not achieved",""))))))</f>
        <v/>
      </c>
      <c r="N538" s="142" t="str">
        <f>IF(B538="","",IF(OR('Paste Data Here - Export'!GN538="PERS",'Paste Data Here - Export'!GN538="TELEM"),'Paste Data Here - Export'!GK538,IF('Paste Data Here - Export'!GO538="","Not seen in person",'Paste Data Here - Export'!GO538)))</f>
        <v/>
      </c>
      <c r="O538" s="125" t="str">
        <f t="shared" si="95"/>
        <v/>
      </c>
      <c r="P538" s="126" t="str">
        <f t="shared" si="96"/>
        <v/>
      </c>
      <c r="Q538" s="95" t="str">
        <f>IF('Paste Data Here - Export'!CR538=TRUE, "Not imaged",IF('Paste Data Here - Export'!AR538="Y","Inpatient stroke",IF('Paste Data Here - Export'!BA538="","",IF('Paste Data Here - Export'!CR538="TRUE","",1440*('Paste Data Here - Export'!CP538-'Paste Data Here - Export'!BA538)))))</f>
        <v/>
      </c>
      <c r="R538" s="95" t="str">
        <f>IF('Paste Data Here - Export'!CR538=TRUE,"Not imaged",IF(OR(C538="",'Paste Data Here - Export'!CP538=""),"",1440*('Paste Data Here - Export'!CP538-C538)))</f>
        <v/>
      </c>
      <c r="S538" s="93" t="str">
        <f>IF(R538&lt;60.5,"Yes",IF('Paste Data Here - Export'!C538="","","No"))</f>
        <v/>
      </c>
      <c r="T538" s="93" t="str">
        <f t="shared" si="88"/>
        <v/>
      </c>
      <c r="U538" s="94" t="str">
        <f>IF(OR(C538="",'Paste Data Here - Export'!DF538=""),"",1440*('Paste Data Here - Export'!DF538-C538))</f>
        <v/>
      </c>
      <c r="V538" s="96" t="str">
        <f t="shared" si="97"/>
        <v/>
      </c>
      <c r="W538" s="97" t="str">
        <f>IF(B538="","",IF('Paste Data Here - Export'!KI538=TRUE,"Yes",IF('Paste Data Here - Export'!L538="","No","Yes")))</f>
        <v/>
      </c>
      <c r="X538" s="98" t="str">
        <f>IF(E538="Yes","6 Month Transfer",IF(AND(W538="Yes",'Paste Data Here - Export'!KM538="D"),"No",IF('Patient level info'!W538="Yes","Yes","")))</f>
        <v/>
      </c>
      <c r="Y538" s="91" t="str">
        <f t="shared" si="89"/>
        <v/>
      </c>
      <c r="Z538" s="99" t="str">
        <f>IF('Paste Data Here - Export'!KQ538="","",IF('Paste Data Here - Export'!KO538="","",'Paste Data Here - Export'!KN538-'Paste Data Here - Export'!KQ538))</f>
        <v/>
      </c>
      <c r="AA538" s="91" t="str">
        <f>IF(AND(W538="Yes",'Paste Data Here - Export'!KM538="D",'Paste Data Here - Export'!KO538="Y"),'Paste Data Here - Export'!KN538+'Patient level info'!AA$3,IF(AND(W538="Yes",'Paste Data Here - Export'!KM538="D",Z538&lt;0),'Paste Data Here - Export'!KQ538,IF(AND(W538="Yes",'Paste Data Here - Export'!KM538="D"),'Paste Data Here - Export'!KN538,IF(X538="Yes",'Paste Data Here - Export'!KS538,""))))</f>
        <v/>
      </c>
      <c r="AB538" s="100" t="str">
        <f>IF(W538="No","",IF('Paste Data Here - Export'!HS538="","",IF('Paste Data Here - Export'!KO538="Y",'Patient level info'!AA538-'Paste Data Here - Export'!HS538,'Paste Data Here - Export'!KQ538-'Paste Data Here - Export'!HS538)))</f>
        <v/>
      </c>
      <c r="AC538" s="100" t="str">
        <f>IF(E538="Yes","",IF(BPT!C538="Record transferred to this team",AA538-C538-(1/6),""))</f>
        <v/>
      </c>
      <c r="AD538" s="100" t="str">
        <f t="shared" si="90"/>
        <v/>
      </c>
      <c r="AE538" s="100" t="str">
        <f t="shared" si="98"/>
        <v/>
      </c>
      <c r="AF538" s="101" t="str">
        <f>IF(AE538="","",IF(Y538="Died same day","Died same day as arrival",IF(AB538="","Did not stay on SU",IF('Paste Data Here - Export'!HR538="ICH","ICU/CCU/HDU",IF(AB538&gt;AE538,100,100*AB538/AE538)))))</f>
        <v/>
      </c>
      <c r="AG538" s="82" t="str">
        <f>IF(E538="Yes","6 Month Transfer",IF(W538="No","Not locked to discharge/transfer",IF(AF538="Did not stay on SU","Not achieved as did not stay on SU",IF('Patient level info'!A538="","",IF(AND(A538=B538,M538="Achieved",P538="Achieved",AF538&gt;=90,AF538&lt;&gt;"Died same day as arrival"),"Achieved",IF(AND(A538&lt;&gt;B538,AF538&gt;=90,M538="Achieved",P538="Achieved"),"Not directly admitted by this team, but achieved criteria at previous team, and achieved 90% of stay on SU whilst at this team",IF(AF538="ICU/CCU/HDU","Admitted to ICU/CCU/HDU",IF(AF538="Died same day as arrival",AF538,IF(AND(AF538&lt;90,M538="Not achieved",P538="Not achieved"),"Not achieved as not direct to SU within 4h, not seen by a consultant within 14h, and less than 90% of stay on SU",IF(AND(AF538&lt;90,M538="Not achieved",P538="Achieved"),"Not achieved as not direct to SU within 4h and less than 90% of stay on SU",IF(AND(AF538&lt;90,M538="Achieved",P538="Not achieved"),"Not achieved as not seen by a consultant within 14h and less than 90% of stay on SU",IF(AND(AF538&gt;=90,M538="Not achieved",P538="Not achieved"),"Not achieved as not direct to SU within 4h and not seen by a consultant within 14h",IF(AND(AF538&gt;=90,M538="Achieved",P538="Not achieved"),"Not achieved as not seen by a consultant within 14h",IF(AF538&lt;90,"Not achieved as less than 90% of stay on SU","Not achieved as not direct to SU within 4h"))))))))))))))</f>
        <v/>
      </c>
    </row>
    <row r="539" spans="1:33" ht="15" customHeight="1" x14ac:dyDescent="0.25">
      <c r="A539" s="89" t="str">
        <f>IF('Paste Data Here - Export'!A539="","",'Paste Data Here - Export'!A539)</f>
        <v/>
      </c>
      <c r="B539" s="90" t="str">
        <f>IF('Paste Data Here - Export'!B539="","",'Paste Data Here - Export'!B539)</f>
        <v/>
      </c>
      <c r="C539" s="91" t="str">
        <f>IF('Paste Data Here - Export'!AR539="Y",'Paste Data Here - Export'!AS539,IF('Paste Data Here - Export'!C539="","",'Paste Data Here - Export'!BA539))</f>
        <v/>
      </c>
      <c r="D539" s="103" t="str">
        <f>IF(B539="","",IF('Paste Data Here - Export'!A539 ='Paste Data Here - Export'!B539, "Yes", "No"))</f>
        <v/>
      </c>
      <c r="E539" s="103" t="str">
        <f>IF(A539="","",IF(AND('Paste Data Here - Export'!P539="",'Paste Data Here - Export'!Q539&lt;&gt;""),"Yes","No"))</f>
        <v/>
      </c>
      <c r="F539" s="104" t="str">
        <f>IF('Paste Data Here - Export'!A539='Paste Data Here - Export'!B539,C539,IF(W539="No","",IF(E539="Yes","6 Month Transfer",'Paste Data Here - Export'!HP539)))</f>
        <v/>
      </c>
      <c r="G539" s="92" t="str">
        <f>IF(B539="","",IF(OR('Paste Data Here - Export'!KB539="Y",'Paste Data Here - Export'!GE539="Y"),"Yes","No"))</f>
        <v/>
      </c>
      <c r="H539" s="93" t="str">
        <f t="shared" si="91"/>
        <v/>
      </c>
      <c r="I539" s="93" t="str">
        <f t="shared" si="92"/>
        <v/>
      </c>
      <c r="J539" s="93" t="str">
        <f t="shared" si="93"/>
        <v/>
      </c>
      <c r="K539" s="125" t="str">
        <f>IF(OR(C539="",'Paste Data Here - Export'!BD539=""),"",1440*('Paste Data Here - Export'!BD539-C539))</f>
        <v/>
      </c>
      <c r="L539" s="93" t="str">
        <f t="shared" si="94"/>
        <v/>
      </c>
      <c r="M539" s="93" t="str">
        <f>IF(AND(L539="Yes",'Paste Data Here - Export'!BC539="SU",'Paste Data Here - Export'!EJ539&lt;&gt;"Y"),"Achieved",IF('Paste Data Here - Export'!EJ539="Y","Not applicable",(IF(AND('Patient level info'!L539="No",'Paste Data Here - Export'!BC539="SU"),"Not achieved",IF('Paste Data Here - Export'!BC539="ICH","Not applicable",IF(OR('Paste Data Here - Export'!BC539="O",'Paste Data Here - Export'!BC539="MAC"),"Not achieved",""))))))</f>
        <v/>
      </c>
      <c r="N539" s="142" t="str">
        <f>IF(B539="","",IF(OR('Paste Data Here - Export'!GN539="PERS",'Paste Data Here - Export'!GN539="TELEM"),'Paste Data Here - Export'!GK539,IF('Paste Data Here - Export'!GO539="","Not seen in person",'Paste Data Here - Export'!GO539)))</f>
        <v/>
      </c>
      <c r="O539" s="125" t="str">
        <f t="shared" si="95"/>
        <v/>
      </c>
      <c r="P539" s="126" t="str">
        <f t="shared" si="96"/>
        <v/>
      </c>
      <c r="Q539" s="95" t="str">
        <f>IF('Paste Data Here - Export'!CR539=TRUE, "Not imaged",IF('Paste Data Here - Export'!AR539="Y","Inpatient stroke",IF('Paste Data Here - Export'!BA539="","",IF('Paste Data Here - Export'!CR539="TRUE","",1440*('Paste Data Here - Export'!CP539-'Paste Data Here - Export'!BA539)))))</f>
        <v/>
      </c>
      <c r="R539" s="95" t="str">
        <f>IF('Paste Data Here - Export'!CR539=TRUE,"Not imaged",IF(OR(C539="",'Paste Data Here - Export'!CP539=""),"",1440*('Paste Data Here - Export'!CP539-C539)))</f>
        <v/>
      </c>
      <c r="S539" s="93" t="str">
        <f>IF(R539&lt;60.5,"Yes",IF('Paste Data Here - Export'!C539="","","No"))</f>
        <v/>
      </c>
      <c r="T539" s="93" t="str">
        <f t="shared" si="88"/>
        <v/>
      </c>
      <c r="U539" s="94" t="str">
        <f>IF(OR(C539="",'Paste Data Here - Export'!DF539=""),"",1440*('Paste Data Here - Export'!DF539-C539))</f>
        <v/>
      </c>
      <c r="V539" s="96" t="str">
        <f t="shared" si="97"/>
        <v/>
      </c>
      <c r="W539" s="97" t="str">
        <f>IF(B539="","",IF('Paste Data Here - Export'!KI539=TRUE,"Yes",IF('Paste Data Here - Export'!L539="","No","Yes")))</f>
        <v/>
      </c>
      <c r="X539" s="98" t="str">
        <f>IF(E539="Yes","6 Month Transfer",IF(AND(W539="Yes",'Paste Data Here - Export'!KM539="D"),"No",IF('Patient level info'!W539="Yes","Yes","")))</f>
        <v/>
      </c>
      <c r="Y539" s="91" t="str">
        <f t="shared" si="89"/>
        <v/>
      </c>
      <c r="Z539" s="99" t="str">
        <f>IF('Paste Data Here - Export'!KQ539="","",IF('Paste Data Here - Export'!KO539="","",'Paste Data Here - Export'!KN539-'Paste Data Here - Export'!KQ539))</f>
        <v/>
      </c>
      <c r="AA539" s="91" t="str">
        <f>IF(AND(W539="Yes",'Paste Data Here - Export'!KM539="D",'Paste Data Here - Export'!KO539="Y"),'Paste Data Here - Export'!KN539+'Patient level info'!AA$3,IF(AND(W539="Yes",'Paste Data Here - Export'!KM539="D",Z539&lt;0),'Paste Data Here - Export'!KQ539,IF(AND(W539="Yes",'Paste Data Here - Export'!KM539="D"),'Paste Data Here - Export'!KN539,IF(X539="Yes",'Paste Data Here - Export'!KS539,""))))</f>
        <v/>
      </c>
      <c r="AB539" s="100" t="str">
        <f>IF(W539="No","",IF('Paste Data Here - Export'!HS539="","",IF('Paste Data Here - Export'!KO539="Y",'Patient level info'!AA539-'Paste Data Here - Export'!HS539,'Paste Data Here - Export'!KQ539-'Paste Data Here - Export'!HS539)))</f>
        <v/>
      </c>
      <c r="AC539" s="100" t="str">
        <f>IF(E539="Yes","",IF(BPT!C539="Record transferred to this team",AA539-C539-(1/6),""))</f>
        <v/>
      </c>
      <c r="AD539" s="100" t="str">
        <f t="shared" si="90"/>
        <v/>
      </c>
      <c r="AE539" s="100" t="str">
        <f t="shared" si="98"/>
        <v/>
      </c>
      <c r="AF539" s="101" t="str">
        <f>IF(AE539="","",IF(Y539="Died same day","Died same day as arrival",IF(AB539="","Did not stay on SU",IF('Paste Data Here - Export'!HR539="ICH","ICU/CCU/HDU",IF(AB539&gt;AE539,100,100*AB539/AE539)))))</f>
        <v/>
      </c>
      <c r="AG539" s="82" t="str">
        <f>IF(E539="Yes","6 Month Transfer",IF(W539="No","Not locked to discharge/transfer",IF(AF539="Did not stay on SU","Not achieved as did not stay on SU",IF('Patient level info'!A539="","",IF(AND(A539=B539,M539="Achieved",P539="Achieved",AF539&gt;=90,AF539&lt;&gt;"Died same day as arrival"),"Achieved",IF(AND(A539&lt;&gt;B539,AF539&gt;=90,M539="Achieved",P539="Achieved"),"Not directly admitted by this team, but achieved criteria at previous team, and achieved 90% of stay on SU whilst at this team",IF(AF539="ICU/CCU/HDU","Admitted to ICU/CCU/HDU",IF(AF539="Died same day as arrival",AF539,IF(AND(AF539&lt;90,M539="Not achieved",P539="Not achieved"),"Not achieved as not direct to SU within 4h, not seen by a consultant within 14h, and less than 90% of stay on SU",IF(AND(AF539&lt;90,M539="Not achieved",P539="Achieved"),"Not achieved as not direct to SU within 4h and less than 90% of stay on SU",IF(AND(AF539&lt;90,M539="Achieved",P539="Not achieved"),"Not achieved as not seen by a consultant within 14h and less than 90% of stay on SU",IF(AND(AF539&gt;=90,M539="Not achieved",P539="Not achieved"),"Not achieved as not direct to SU within 4h and not seen by a consultant within 14h",IF(AND(AF539&gt;=90,M539="Achieved",P539="Not achieved"),"Not achieved as not seen by a consultant within 14h",IF(AF539&lt;90,"Not achieved as less than 90% of stay on SU","Not achieved as not direct to SU within 4h"))))))))))))))</f>
        <v/>
      </c>
    </row>
    <row r="540" spans="1:33" ht="15" customHeight="1" x14ac:dyDescent="0.25">
      <c r="A540" s="89" t="str">
        <f>IF('Paste Data Here - Export'!A540="","",'Paste Data Here - Export'!A540)</f>
        <v/>
      </c>
      <c r="B540" s="90" t="str">
        <f>IF('Paste Data Here - Export'!B540="","",'Paste Data Here - Export'!B540)</f>
        <v/>
      </c>
      <c r="C540" s="91" t="str">
        <f>IF('Paste Data Here - Export'!AR540="Y",'Paste Data Here - Export'!AS540,IF('Paste Data Here - Export'!C540="","",'Paste Data Here - Export'!BA540))</f>
        <v/>
      </c>
      <c r="D540" s="103" t="str">
        <f>IF(B540="","",IF('Paste Data Here - Export'!A540 ='Paste Data Here - Export'!B540, "Yes", "No"))</f>
        <v/>
      </c>
      <c r="E540" s="103" t="str">
        <f>IF(A540="","",IF(AND('Paste Data Here - Export'!P540="",'Paste Data Here - Export'!Q540&lt;&gt;""),"Yes","No"))</f>
        <v/>
      </c>
      <c r="F540" s="104" t="str">
        <f>IF('Paste Data Here - Export'!A540='Paste Data Here - Export'!B540,C540,IF(W540="No","",IF(E540="Yes","6 Month Transfer",'Paste Data Here - Export'!HP540)))</f>
        <v/>
      </c>
      <c r="G540" s="92" t="str">
        <f>IF(B540="","",IF(OR('Paste Data Here - Export'!KB540="Y",'Paste Data Here - Export'!GE540="Y"),"Yes","No"))</f>
        <v/>
      </c>
      <c r="H540" s="93" t="str">
        <f t="shared" si="91"/>
        <v/>
      </c>
      <c r="I540" s="93" t="str">
        <f t="shared" si="92"/>
        <v/>
      </c>
      <c r="J540" s="93" t="str">
        <f t="shared" si="93"/>
        <v/>
      </c>
      <c r="K540" s="125" t="str">
        <f>IF(OR(C540="",'Paste Data Here - Export'!BD540=""),"",1440*('Paste Data Here - Export'!BD540-C540))</f>
        <v/>
      </c>
      <c r="L540" s="93" t="str">
        <f t="shared" si="94"/>
        <v/>
      </c>
      <c r="M540" s="93" t="str">
        <f>IF(AND(L540="Yes",'Paste Data Here - Export'!BC540="SU",'Paste Data Here - Export'!EJ540&lt;&gt;"Y"),"Achieved",IF('Paste Data Here - Export'!EJ540="Y","Not applicable",(IF(AND('Patient level info'!L540="No",'Paste Data Here - Export'!BC540="SU"),"Not achieved",IF('Paste Data Here - Export'!BC540="ICH","Not applicable",IF(OR('Paste Data Here - Export'!BC540="O",'Paste Data Here - Export'!BC540="MAC"),"Not achieved",""))))))</f>
        <v/>
      </c>
      <c r="N540" s="142" t="str">
        <f>IF(B540="","",IF(OR('Paste Data Here - Export'!GN540="PERS",'Paste Data Here - Export'!GN540="TELEM"),'Paste Data Here - Export'!GK540,IF('Paste Data Here - Export'!GO540="","Not seen in person",'Paste Data Here - Export'!GO540)))</f>
        <v/>
      </c>
      <c r="O540" s="125" t="str">
        <f t="shared" si="95"/>
        <v/>
      </c>
      <c r="P540" s="126" t="str">
        <f t="shared" si="96"/>
        <v/>
      </c>
      <c r="Q540" s="95" t="str">
        <f>IF('Paste Data Here - Export'!CR540=TRUE, "Not imaged",IF('Paste Data Here - Export'!AR540="Y","Inpatient stroke",IF('Paste Data Here - Export'!BA540="","",IF('Paste Data Here - Export'!CR540="TRUE","",1440*('Paste Data Here - Export'!CP540-'Paste Data Here - Export'!BA540)))))</f>
        <v/>
      </c>
      <c r="R540" s="95" t="str">
        <f>IF('Paste Data Here - Export'!CR540=TRUE,"Not imaged",IF(OR(C540="",'Paste Data Here - Export'!CP540=""),"",1440*('Paste Data Here - Export'!CP540-C540)))</f>
        <v/>
      </c>
      <c r="S540" s="93" t="str">
        <f>IF(R540&lt;60.5,"Yes",IF('Paste Data Here - Export'!C540="","","No"))</f>
        <v/>
      </c>
      <c r="T540" s="93" t="str">
        <f t="shared" si="88"/>
        <v/>
      </c>
      <c r="U540" s="94" t="str">
        <f>IF(OR(C540="",'Paste Data Here - Export'!DF540=""),"",1440*('Paste Data Here - Export'!DF540-C540))</f>
        <v/>
      </c>
      <c r="V540" s="96" t="str">
        <f t="shared" si="97"/>
        <v/>
      </c>
      <c r="W540" s="97" t="str">
        <f>IF(B540="","",IF('Paste Data Here - Export'!KI540=TRUE,"Yes",IF('Paste Data Here - Export'!L540="","No","Yes")))</f>
        <v/>
      </c>
      <c r="X540" s="98" t="str">
        <f>IF(E540="Yes","6 Month Transfer",IF(AND(W540="Yes",'Paste Data Here - Export'!KM540="D"),"No",IF('Patient level info'!W540="Yes","Yes","")))</f>
        <v/>
      </c>
      <c r="Y540" s="91" t="str">
        <f t="shared" si="89"/>
        <v/>
      </c>
      <c r="Z540" s="99" t="str">
        <f>IF('Paste Data Here - Export'!KQ540="","",IF('Paste Data Here - Export'!KO540="","",'Paste Data Here - Export'!KN540-'Paste Data Here - Export'!KQ540))</f>
        <v/>
      </c>
      <c r="AA540" s="91" t="str">
        <f>IF(AND(W540="Yes",'Paste Data Here - Export'!KM540="D",'Paste Data Here - Export'!KO540="Y"),'Paste Data Here - Export'!KN540+'Patient level info'!AA$3,IF(AND(W540="Yes",'Paste Data Here - Export'!KM540="D",Z540&lt;0),'Paste Data Here - Export'!KQ540,IF(AND(W540="Yes",'Paste Data Here - Export'!KM540="D"),'Paste Data Here - Export'!KN540,IF(X540="Yes",'Paste Data Here - Export'!KS540,""))))</f>
        <v/>
      </c>
      <c r="AB540" s="100" t="str">
        <f>IF(W540="No","",IF('Paste Data Here - Export'!HS540="","",IF('Paste Data Here - Export'!KO540="Y",'Patient level info'!AA540-'Paste Data Here - Export'!HS540,'Paste Data Here - Export'!KQ540-'Paste Data Here - Export'!HS540)))</f>
        <v/>
      </c>
      <c r="AC540" s="100" t="str">
        <f>IF(E540="Yes","",IF(BPT!C540="Record transferred to this team",AA540-C540-(1/6),""))</f>
        <v/>
      </c>
      <c r="AD540" s="100" t="str">
        <f t="shared" si="90"/>
        <v/>
      </c>
      <c r="AE540" s="100" t="str">
        <f t="shared" si="98"/>
        <v/>
      </c>
      <c r="AF540" s="101" t="str">
        <f>IF(AE540="","",IF(Y540="Died same day","Died same day as arrival",IF(AB540="","Did not stay on SU",IF('Paste Data Here - Export'!HR540="ICH","ICU/CCU/HDU",IF(AB540&gt;AE540,100,100*AB540/AE540)))))</f>
        <v/>
      </c>
      <c r="AG540" s="82" t="str">
        <f>IF(E540="Yes","6 Month Transfer",IF(W540="No","Not locked to discharge/transfer",IF(AF540="Did not stay on SU","Not achieved as did not stay on SU",IF('Patient level info'!A540="","",IF(AND(A540=B540,M540="Achieved",P540="Achieved",AF540&gt;=90,AF540&lt;&gt;"Died same day as arrival"),"Achieved",IF(AND(A540&lt;&gt;B540,AF540&gt;=90,M540="Achieved",P540="Achieved"),"Not directly admitted by this team, but achieved criteria at previous team, and achieved 90% of stay on SU whilst at this team",IF(AF540="ICU/CCU/HDU","Admitted to ICU/CCU/HDU",IF(AF540="Died same day as arrival",AF540,IF(AND(AF540&lt;90,M540="Not achieved",P540="Not achieved"),"Not achieved as not direct to SU within 4h, not seen by a consultant within 14h, and less than 90% of stay on SU",IF(AND(AF540&lt;90,M540="Not achieved",P540="Achieved"),"Not achieved as not direct to SU within 4h and less than 90% of stay on SU",IF(AND(AF540&lt;90,M540="Achieved",P540="Not achieved"),"Not achieved as not seen by a consultant within 14h and less than 90% of stay on SU",IF(AND(AF540&gt;=90,M540="Not achieved",P540="Not achieved"),"Not achieved as not direct to SU within 4h and not seen by a consultant within 14h",IF(AND(AF540&gt;=90,M540="Achieved",P540="Not achieved"),"Not achieved as not seen by a consultant within 14h",IF(AF540&lt;90,"Not achieved as less than 90% of stay on SU","Not achieved as not direct to SU within 4h"))))))))))))))</f>
        <v/>
      </c>
    </row>
    <row r="541" spans="1:33" ht="15" customHeight="1" x14ac:dyDescent="0.25">
      <c r="A541" s="89" t="str">
        <f>IF('Paste Data Here - Export'!A541="","",'Paste Data Here - Export'!A541)</f>
        <v/>
      </c>
      <c r="B541" s="90" t="str">
        <f>IF('Paste Data Here - Export'!B541="","",'Paste Data Here - Export'!B541)</f>
        <v/>
      </c>
      <c r="C541" s="91" t="str">
        <f>IF('Paste Data Here - Export'!AR541="Y",'Paste Data Here - Export'!AS541,IF('Paste Data Here - Export'!C541="","",'Paste Data Here - Export'!BA541))</f>
        <v/>
      </c>
      <c r="D541" s="103" t="str">
        <f>IF(B541="","",IF('Paste Data Here - Export'!A541 ='Paste Data Here - Export'!B541, "Yes", "No"))</f>
        <v/>
      </c>
      <c r="E541" s="103" t="str">
        <f>IF(A541="","",IF(AND('Paste Data Here - Export'!P541="",'Paste Data Here - Export'!Q541&lt;&gt;""),"Yes","No"))</f>
        <v/>
      </c>
      <c r="F541" s="104" t="str">
        <f>IF('Paste Data Here - Export'!A541='Paste Data Here - Export'!B541,C541,IF(W541="No","",IF(E541="Yes","6 Month Transfer",'Paste Data Here - Export'!HP541)))</f>
        <v/>
      </c>
      <c r="G541" s="92" t="str">
        <f>IF(B541="","",IF(OR('Paste Data Here - Export'!KB541="Y",'Paste Data Here - Export'!GE541="Y"),"Yes","No"))</f>
        <v/>
      </c>
      <c r="H541" s="93" t="str">
        <f t="shared" si="91"/>
        <v/>
      </c>
      <c r="I541" s="93" t="str">
        <f t="shared" si="92"/>
        <v/>
      </c>
      <c r="J541" s="93" t="str">
        <f t="shared" si="93"/>
        <v/>
      </c>
      <c r="K541" s="125" t="str">
        <f>IF(OR(C541="",'Paste Data Here - Export'!BD541=""),"",1440*('Paste Data Here - Export'!BD541-C541))</f>
        <v/>
      </c>
      <c r="L541" s="93" t="str">
        <f t="shared" si="94"/>
        <v/>
      </c>
      <c r="M541" s="93" t="str">
        <f>IF(AND(L541="Yes",'Paste Data Here - Export'!BC541="SU",'Paste Data Here - Export'!EJ541&lt;&gt;"Y"),"Achieved",IF('Paste Data Here - Export'!EJ541="Y","Not applicable",(IF(AND('Patient level info'!L541="No",'Paste Data Here - Export'!BC541="SU"),"Not achieved",IF('Paste Data Here - Export'!BC541="ICH","Not applicable",IF(OR('Paste Data Here - Export'!BC541="O",'Paste Data Here - Export'!BC541="MAC"),"Not achieved",""))))))</f>
        <v/>
      </c>
      <c r="N541" s="142" t="str">
        <f>IF(B541="","",IF(OR('Paste Data Here - Export'!GN541="PERS",'Paste Data Here - Export'!GN541="TELEM"),'Paste Data Here - Export'!GK541,IF('Paste Data Here - Export'!GO541="","Not seen in person",'Paste Data Here - Export'!GO541)))</f>
        <v/>
      </c>
      <c r="O541" s="125" t="str">
        <f t="shared" si="95"/>
        <v/>
      </c>
      <c r="P541" s="126" t="str">
        <f t="shared" si="96"/>
        <v/>
      </c>
      <c r="Q541" s="95" t="str">
        <f>IF('Paste Data Here - Export'!CR541=TRUE, "Not imaged",IF('Paste Data Here - Export'!AR541="Y","Inpatient stroke",IF('Paste Data Here - Export'!BA541="","",IF('Paste Data Here - Export'!CR541="TRUE","",1440*('Paste Data Here - Export'!CP541-'Paste Data Here - Export'!BA541)))))</f>
        <v/>
      </c>
      <c r="R541" s="95" t="str">
        <f>IF('Paste Data Here - Export'!CR541=TRUE,"Not imaged",IF(OR(C541="",'Paste Data Here - Export'!CP541=""),"",1440*('Paste Data Here - Export'!CP541-C541)))</f>
        <v/>
      </c>
      <c r="S541" s="93" t="str">
        <f>IF(R541&lt;60.5,"Yes",IF('Paste Data Here - Export'!C541="","","No"))</f>
        <v/>
      </c>
      <c r="T541" s="93" t="str">
        <f t="shared" si="88"/>
        <v/>
      </c>
      <c r="U541" s="94" t="str">
        <f>IF(OR(C541="",'Paste Data Here - Export'!DF541=""),"",1440*('Paste Data Here - Export'!DF541-C541))</f>
        <v/>
      </c>
      <c r="V541" s="96" t="str">
        <f t="shared" si="97"/>
        <v/>
      </c>
      <c r="W541" s="97" t="str">
        <f>IF(B541="","",IF('Paste Data Here - Export'!KI541=TRUE,"Yes",IF('Paste Data Here - Export'!L541="","No","Yes")))</f>
        <v/>
      </c>
      <c r="X541" s="98" t="str">
        <f>IF(E541="Yes","6 Month Transfer",IF(AND(W541="Yes",'Paste Data Here - Export'!KM541="D"),"No",IF('Patient level info'!W541="Yes","Yes","")))</f>
        <v/>
      </c>
      <c r="Y541" s="91" t="str">
        <f t="shared" si="89"/>
        <v/>
      </c>
      <c r="Z541" s="99" t="str">
        <f>IF('Paste Data Here - Export'!KQ541="","",IF('Paste Data Here - Export'!KO541="","",'Paste Data Here - Export'!KN541-'Paste Data Here - Export'!KQ541))</f>
        <v/>
      </c>
      <c r="AA541" s="91" t="str">
        <f>IF(AND(W541="Yes",'Paste Data Here - Export'!KM541="D",'Paste Data Here - Export'!KO541="Y"),'Paste Data Here - Export'!KN541+'Patient level info'!AA$3,IF(AND(W541="Yes",'Paste Data Here - Export'!KM541="D",Z541&lt;0),'Paste Data Here - Export'!KQ541,IF(AND(W541="Yes",'Paste Data Here - Export'!KM541="D"),'Paste Data Here - Export'!KN541,IF(X541="Yes",'Paste Data Here - Export'!KS541,""))))</f>
        <v/>
      </c>
      <c r="AB541" s="100" t="str">
        <f>IF(W541="No","",IF('Paste Data Here - Export'!HS541="","",IF('Paste Data Here - Export'!KO541="Y",'Patient level info'!AA541-'Paste Data Here - Export'!HS541,'Paste Data Here - Export'!KQ541-'Paste Data Here - Export'!HS541)))</f>
        <v/>
      </c>
      <c r="AC541" s="100" t="str">
        <f>IF(E541="Yes","",IF(BPT!C541="Record transferred to this team",AA541-C541-(1/6),""))</f>
        <v/>
      </c>
      <c r="AD541" s="100" t="str">
        <f t="shared" si="90"/>
        <v/>
      </c>
      <c r="AE541" s="100" t="str">
        <f t="shared" si="98"/>
        <v/>
      </c>
      <c r="AF541" s="101" t="str">
        <f>IF(AE541="","",IF(Y541="Died same day","Died same day as arrival",IF(AB541="","Did not stay on SU",IF('Paste Data Here - Export'!HR541="ICH","ICU/CCU/HDU",IF(AB541&gt;AE541,100,100*AB541/AE541)))))</f>
        <v/>
      </c>
      <c r="AG541" s="82" t="str">
        <f>IF(E541="Yes","6 Month Transfer",IF(W541="No","Not locked to discharge/transfer",IF(AF541="Did not stay on SU","Not achieved as did not stay on SU",IF('Patient level info'!A541="","",IF(AND(A541=B541,M541="Achieved",P541="Achieved",AF541&gt;=90,AF541&lt;&gt;"Died same day as arrival"),"Achieved",IF(AND(A541&lt;&gt;B541,AF541&gt;=90,M541="Achieved",P541="Achieved"),"Not directly admitted by this team, but achieved criteria at previous team, and achieved 90% of stay on SU whilst at this team",IF(AF541="ICU/CCU/HDU","Admitted to ICU/CCU/HDU",IF(AF541="Died same day as arrival",AF541,IF(AND(AF541&lt;90,M541="Not achieved",P541="Not achieved"),"Not achieved as not direct to SU within 4h, not seen by a consultant within 14h, and less than 90% of stay on SU",IF(AND(AF541&lt;90,M541="Not achieved",P541="Achieved"),"Not achieved as not direct to SU within 4h and less than 90% of stay on SU",IF(AND(AF541&lt;90,M541="Achieved",P541="Not achieved"),"Not achieved as not seen by a consultant within 14h and less than 90% of stay on SU",IF(AND(AF541&gt;=90,M541="Not achieved",P541="Not achieved"),"Not achieved as not direct to SU within 4h and not seen by a consultant within 14h",IF(AND(AF541&gt;=90,M541="Achieved",P541="Not achieved"),"Not achieved as not seen by a consultant within 14h",IF(AF541&lt;90,"Not achieved as less than 90% of stay on SU","Not achieved as not direct to SU within 4h"))))))))))))))</f>
        <v/>
      </c>
    </row>
    <row r="542" spans="1:33" ht="15" customHeight="1" x14ac:dyDescent="0.25">
      <c r="A542" s="89" t="str">
        <f>IF('Paste Data Here - Export'!A542="","",'Paste Data Here - Export'!A542)</f>
        <v/>
      </c>
      <c r="B542" s="90" t="str">
        <f>IF('Paste Data Here - Export'!B542="","",'Paste Data Here - Export'!B542)</f>
        <v/>
      </c>
      <c r="C542" s="91" t="str">
        <f>IF('Paste Data Here - Export'!AR542="Y",'Paste Data Here - Export'!AS542,IF('Paste Data Here - Export'!C542="","",'Paste Data Here - Export'!BA542))</f>
        <v/>
      </c>
      <c r="D542" s="103" t="str">
        <f>IF(B542="","",IF('Paste Data Here - Export'!A542 ='Paste Data Here - Export'!B542, "Yes", "No"))</f>
        <v/>
      </c>
      <c r="E542" s="103" t="str">
        <f>IF(A542="","",IF(AND('Paste Data Here - Export'!P542="",'Paste Data Here - Export'!Q542&lt;&gt;""),"Yes","No"))</f>
        <v/>
      </c>
      <c r="F542" s="104" t="str">
        <f>IF('Paste Data Here - Export'!A542='Paste Data Here - Export'!B542,C542,IF(W542="No","",IF(E542="Yes","6 Month Transfer",'Paste Data Here - Export'!HP542)))</f>
        <v/>
      </c>
      <c r="G542" s="92" t="str">
        <f>IF(B542="","",IF(OR('Paste Data Here - Export'!KB542="Y",'Paste Data Here - Export'!GE542="Y"),"Yes","No"))</f>
        <v/>
      </c>
      <c r="H542" s="93" t="str">
        <f t="shared" si="91"/>
        <v/>
      </c>
      <c r="I542" s="93" t="str">
        <f t="shared" si="92"/>
        <v/>
      </c>
      <c r="J542" s="93" t="str">
        <f t="shared" si="93"/>
        <v/>
      </c>
      <c r="K542" s="125" t="str">
        <f>IF(OR(C542="",'Paste Data Here - Export'!BD542=""),"",1440*('Paste Data Here - Export'!BD542-C542))</f>
        <v/>
      </c>
      <c r="L542" s="93" t="str">
        <f t="shared" si="94"/>
        <v/>
      </c>
      <c r="M542" s="93" t="str">
        <f>IF(AND(L542="Yes",'Paste Data Here - Export'!BC542="SU",'Paste Data Here - Export'!EJ542&lt;&gt;"Y"),"Achieved",IF('Paste Data Here - Export'!EJ542="Y","Not applicable",(IF(AND('Patient level info'!L542="No",'Paste Data Here - Export'!BC542="SU"),"Not achieved",IF('Paste Data Here - Export'!BC542="ICH","Not applicable",IF(OR('Paste Data Here - Export'!BC542="O",'Paste Data Here - Export'!BC542="MAC"),"Not achieved",""))))))</f>
        <v/>
      </c>
      <c r="N542" s="142" t="str">
        <f>IF(B542="","",IF(OR('Paste Data Here - Export'!GN542="PERS",'Paste Data Here - Export'!GN542="TELEM"),'Paste Data Here - Export'!GK542,IF('Paste Data Here - Export'!GO542="","Not seen in person",'Paste Data Here - Export'!GO542)))</f>
        <v/>
      </c>
      <c r="O542" s="125" t="str">
        <f t="shared" si="95"/>
        <v/>
      </c>
      <c r="P542" s="126" t="str">
        <f t="shared" si="96"/>
        <v/>
      </c>
      <c r="Q542" s="95" t="str">
        <f>IF('Paste Data Here - Export'!CR542=TRUE, "Not imaged",IF('Paste Data Here - Export'!AR542="Y","Inpatient stroke",IF('Paste Data Here - Export'!BA542="","",IF('Paste Data Here - Export'!CR542="TRUE","",1440*('Paste Data Here - Export'!CP542-'Paste Data Here - Export'!BA542)))))</f>
        <v/>
      </c>
      <c r="R542" s="95" t="str">
        <f>IF('Paste Data Here - Export'!CR542=TRUE,"Not imaged",IF(OR(C542="",'Paste Data Here - Export'!CP542=""),"",1440*('Paste Data Here - Export'!CP542-C542)))</f>
        <v/>
      </c>
      <c r="S542" s="93" t="str">
        <f>IF(R542&lt;60.5,"Yes",IF('Paste Data Here - Export'!C542="","","No"))</f>
        <v/>
      </c>
      <c r="T542" s="93" t="str">
        <f t="shared" si="88"/>
        <v/>
      </c>
      <c r="U542" s="94" t="str">
        <f>IF(OR(C542="",'Paste Data Here - Export'!DF542=""),"",1440*('Paste Data Here - Export'!DF542-C542))</f>
        <v/>
      </c>
      <c r="V542" s="96" t="str">
        <f t="shared" si="97"/>
        <v/>
      </c>
      <c r="W542" s="97" t="str">
        <f>IF(B542="","",IF('Paste Data Here - Export'!KI542=TRUE,"Yes",IF('Paste Data Here - Export'!L542="","No","Yes")))</f>
        <v/>
      </c>
      <c r="X542" s="98" t="str">
        <f>IF(E542="Yes","6 Month Transfer",IF(AND(W542="Yes",'Paste Data Here - Export'!KM542="D"),"No",IF('Patient level info'!W542="Yes","Yes","")))</f>
        <v/>
      </c>
      <c r="Y542" s="91" t="str">
        <f t="shared" si="89"/>
        <v/>
      </c>
      <c r="Z542" s="99" t="str">
        <f>IF('Paste Data Here - Export'!KQ542="","",IF('Paste Data Here - Export'!KO542="","",'Paste Data Here - Export'!KN542-'Paste Data Here - Export'!KQ542))</f>
        <v/>
      </c>
      <c r="AA542" s="91" t="str">
        <f>IF(AND(W542="Yes",'Paste Data Here - Export'!KM542="D",'Paste Data Here - Export'!KO542="Y"),'Paste Data Here - Export'!KN542+'Patient level info'!AA$3,IF(AND(W542="Yes",'Paste Data Here - Export'!KM542="D",Z542&lt;0),'Paste Data Here - Export'!KQ542,IF(AND(W542="Yes",'Paste Data Here - Export'!KM542="D"),'Paste Data Here - Export'!KN542,IF(X542="Yes",'Paste Data Here - Export'!KS542,""))))</f>
        <v/>
      </c>
      <c r="AB542" s="100" t="str">
        <f>IF(W542="No","",IF('Paste Data Here - Export'!HS542="","",IF('Paste Data Here - Export'!KO542="Y",'Patient level info'!AA542-'Paste Data Here - Export'!HS542,'Paste Data Here - Export'!KQ542-'Paste Data Here - Export'!HS542)))</f>
        <v/>
      </c>
      <c r="AC542" s="100" t="str">
        <f>IF(E542="Yes","",IF(BPT!C542="Record transferred to this team",AA542-C542-(1/6),""))</f>
        <v/>
      </c>
      <c r="AD542" s="100" t="str">
        <f t="shared" si="90"/>
        <v/>
      </c>
      <c r="AE542" s="100" t="str">
        <f t="shared" si="98"/>
        <v/>
      </c>
      <c r="AF542" s="101" t="str">
        <f>IF(AE542="","",IF(Y542="Died same day","Died same day as arrival",IF(AB542="","Did not stay on SU",IF('Paste Data Here - Export'!HR542="ICH","ICU/CCU/HDU",IF(AB542&gt;AE542,100,100*AB542/AE542)))))</f>
        <v/>
      </c>
      <c r="AG542" s="82" t="str">
        <f>IF(E542="Yes","6 Month Transfer",IF(W542="No","Not locked to discharge/transfer",IF(AF542="Did not stay on SU","Not achieved as did not stay on SU",IF('Patient level info'!A542="","",IF(AND(A542=B542,M542="Achieved",P542="Achieved",AF542&gt;=90,AF542&lt;&gt;"Died same day as arrival"),"Achieved",IF(AND(A542&lt;&gt;B542,AF542&gt;=90,M542="Achieved",P542="Achieved"),"Not directly admitted by this team, but achieved criteria at previous team, and achieved 90% of stay on SU whilst at this team",IF(AF542="ICU/CCU/HDU","Admitted to ICU/CCU/HDU",IF(AF542="Died same day as arrival",AF542,IF(AND(AF542&lt;90,M542="Not achieved",P542="Not achieved"),"Not achieved as not direct to SU within 4h, not seen by a consultant within 14h, and less than 90% of stay on SU",IF(AND(AF542&lt;90,M542="Not achieved",P542="Achieved"),"Not achieved as not direct to SU within 4h and less than 90% of stay on SU",IF(AND(AF542&lt;90,M542="Achieved",P542="Not achieved"),"Not achieved as not seen by a consultant within 14h and less than 90% of stay on SU",IF(AND(AF542&gt;=90,M542="Not achieved",P542="Not achieved"),"Not achieved as not direct to SU within 4h and not seen by a consultant within 14h",IF(AND(AF542&gt;=90,M542="Achieved",P542="Not achieved"),"Not achieved as not seen by a consultant within 14h",IF(AF542&lt;90,"Not achieved as less than 90% of stay on SU","Not achieved as not direct to SU within 4h"))))))))))))))</f>
        <v/>
      </c>
    </row>
    <row r="543" spans="1:33" ht="15" customHeight="1" x14ac:dyDescent="0.25">
      <c r="A543" s="89" t="str">
        <f>IF('Paste Data Here - Export'!A543="","",'Paste Data Here - Export'!A543)</f>
        <v/>
      </c>
      <c r="B543" s="90" t="str">
        <f>IF('Paste Data Here - Export'!B543="","",'Paste Data Here - Export'!B543)</f>
        <v/>
      </c>
      <c r="C543" s="91" t="str">
        <f>IF('Paste Data Here - Export'!AR543="Y",'Paste Data Here - Export'!AS543,IF('Paste Data Here - Export'!C543="","",'Paste Data Here - Export'!BA543))</f>
        <v/>
      </c>
      <c r="D543" s="103" t="str">
        <f>IF(B543="","",IF('Paste Data Here - Export'!A543 ='Paste Data Here - Export'!B543, "Yes", "No"))</f>
        <v/>
      </c>
      <c r="E543" s="103" t="str">
        <f>IF(A543="","",IF(AND('Paste Data Here - Export'!P543="",'Paste Data Here - Export'!Q543&lt;&gt;""),"Yes","No"))</f>
        <v/>
      </c>
      <c r="F543" s="104" t="str">
        <f>IF('Paste Data Here - Export'!A543='Paste Data Here - Export'!B543,C543,IF(W543="No","",IF(E543="Yes","6 Month Transfer",'Paste Data Here - Export'!HP543)))</f>
        <v/>
      </c>
      <c r="G543" s="92" t="str">
        <f>IF(B543="","",IF(OR('Paste Data Here - Export'!KB543="Y",'Paste Data Here - Export'!GE543="Y"),"Yes","No"))</f>
        <v/>
      </c>
      <c r="H543" s="93" t="str">
        <f t="shared" si="91"/>
        <v/>
      </c>
      <c r="I543" s="93" t="str">
        <f t="shared" si="92"/>
        <v/>
      </c>
      <c r="J543" s="93" t="str">
        <f t="shared" si="93"/>
        <v/>
      </c>
      <c r="K543" s="125" t="str">
        <f>IF(OR(C543="",'Paste Data Here - Export'!BD543=""),"",1440*('Paste Data Here - Export'!BD543-C543))</f>
        <v/>
      </c>
      <c r="L543" s="93" t="str">
        <f t="shared" si="94"/>
        <v/>
      </c>
      <c r="M543" s="93" t="str">
        <f>IF(AND(L543="Yes",'Paste Data Here - Export'!BC543="SU",'Paste Data Here - Export'!EJ543&lt;&gt;"Y"),"Achieved",IF('Paste Data Here - Export'!EJ543="Y","Not applicable",(IF(AND('Patient level info'!L543="No",'Paste Data Here - Export'!BC543="SU"),"Not achieved",IF('Paste Data Here - Export'!BC543="ICH","Not applicable",IF(OR('Paste Data Here - Export'!BC543="O",'Paste Data Here - Export'!BC543="MAC"),"Not achieved",""))))))</f>
        <v/>
      </c>
      <c r="N543" s="142" t="str">
        <f>IF(B543="","",IF(OR('Paste Data Here - Export'!GN543="PERS",'Paste Data Here - Export'!GN543="TELEM"),'Paste Data Here - Export'!GK543,IF('Paste Data Here - Export'!GO543="","Not seen in person",'Paste Data Here - Export'!GO543)))</f>
        <v/>
      </c>
      <c r="O543" s="125" t="str">
        <f t="shared" si="95"/>
        <v/>
      </c>
      <c r="P543" s="126" t="str">
        <f t="shared" si="96"/>
        <v/>
      </c>
      <c r="Q543" s="95" t="str">
        <f>IF('Paste Data Here - Export'!CR543=TRUE, "Not imaged",IF('Paste Data Here - Export'!AR543="Y","Inpatient stroke",IF('Paste Data Here - Export'!BA543="","",IF('Paste Data Here - Export'!CR543="TRUE","",1440*('Paste Data Here - Export'!CP543-'Paste Data Here - Export'!BA543)))))</f>
        <v/>
      </c>
      <c r="R543" s="95" t="str">
        <f>IF('Paste Data Here - Export'!CR543=TRUE,"Not imaged",IF(OR(C543="",'Paste Data Here - Export'!CP543=""),"",1440*('Paste Data Here - Export'!CP543-C543)))</f>
        <v/>
      </c>
      <c r="S543" s="93" t="str">
        <f>IF(R543&lt;60.5,"Yes",IF('Paste Data Here - Export'!C543="","","No"))</f>
        <v/>
      </c>
      <c r="T543" s="93" t="str">
        <f t="shared" si="88"/>
        <v/>
      </c>
      <c r="U543" s="94" t="str">
        <f>IF(OR(C543="",'Paste Data Here - Export'!DF543=""),"",1440*('Paste Data Here - Export'!DF543-C543))</f>
        <v/>
      </c>
      <c r="V543" s="96" t="str">
        <f t="shared" si="97"/>
        <v/>
      </c>
      <c r="W543" s="97" t="str">
        <f>IF(B543="","",IF('Paste Data Here - Export'!KI543=TRUE,"Yes",IF('Paste Data Here - Export'!L543="","No","Yes")))</f>
        <v/>
      </c>
      <c r="X543" s="98" t="str">
        <f>IF(E543="Yes","6 Month Transfer",IF(AND(W543="Yes",'Paste Data Here - Export'!KM543="D"),"No",IF('Patient level info'!W543="Yes","Yes","")))</f>
        <v/>
      </c>
      <c r="Y543" s="91" t="str">
        <f t="shared" si="89"/>
        <v/>
      </c>
      <c r="Z543" s="99" t="str">
        <f>IF('Paste Data Here - Export'!KQ543="","",IF('Paste Data Here - Export'!KO543="","",'Paste Data Here - Export'!KN543-'Paste Data Here - Export'!KQ543))</f>
        <v/>
      </c>
      <c r="AA543" s="91" t="str">
        <f>IF(AND(W543="Yes",'Paste Data Here - Export'!KM543="D",'Paste Data Here - Export'!KO543="Y"),'Paste Data Here - Export'!KN543+'Patient level info'!AA$3,IF(AND(W543="Yes",'Paste Data Here - Export'!KM543="D",Z543&lt;0),'Paste Data Here - Export'!KQ543,IF(AND(W543="Yes",'Paste Data Here - Export'!KM543="D"),'Paste Data Here - Export'!KN543,IF(X543="Yes",'Paste Data Here - Export'!KS543,""))))</f>
        <v/>
      </c>
      <c r="AB543" s="100" t="str">
        <f>IF(W543="No","",IF('Paste Data Here - Export'!HS543="","",IF('Paste Data Here - Export'!KO543="Y",'Patient level info'!AA543-'Paste Data Here - Export'!HS543,'Paste Data Here - Export'!KQ543-'Paste Data Here - Export'!HS543)))</f>
        <v/>
      </c>
      <c r="AC543" s="100" t="str">
        <f>IF(E543="Yes","",IF(BPT!C543="Record transferred to this team",AA543-C543-(1/6),""))</f>
        <v/>
      </c>
      <c r="AD543" s="100" t="str">
        <f t="shared" si="90"/>
        <v/>
      </c>
      <c r="AE543" s="100" t="str">
        <f t="shared" si="98"/>
        <v/>
      </c>
      <c r="AF543" s="101" t="str">
        <f>IF(AE543="","",IF(Y543="Died same day","Died same day as arrival",IF(AB543="","Did not stay on SU",IF('Paste Data Here - Export'!HR543="ICH","ICU/CCU/HDU",IF(AB543&gt;AE543,100,100*AB543/AE543)))))</f>
        <v/>
      </c>
      <c r="AG543" s="82" t="str">
        <f>IF(E543="Yes","6 Month Transfer",IF(W543="No","Not locked to discharge/transfer",IF(AF543="Did not stay on SU","Not achieved as did not stay on SU",IF('Patient level info'!A543="","",IF(AND(A543=B543,M543="Achieved",P543="Achieved",AF543&gt;=90,AF543&lt;&gt;"Died same day as arrival"),"Achieved",IF(AND(A543&lt;&gt;B543,AF543&gt;=90,M543="Achieved",P543="Achieved"),"Not directly admitted by this team, but achieved criteria at previous team, and achieved 90% of stay on SU whilst at this team",IF(AF543="ICU/CCU/HDU","Admitted to ICU/CCU/HDU",IF(AF543="Died same day as arrival",AF543,IF(AND(AF543&lt;90,M543="Not achieved",P543="Not achieved"),"Not achieved as not direct to SU within 4h, not seen by a consultant within 14h, and less than 90% of stay on SU",IF(AND(AF543&lt;90,M543="Not achieved",P543="Achieved"),"Not achieved as not direct to SU within 4h and less than 90% of stay on SU",IF(AND(AF543&lt;90,M543="Achieved",P543="Not achieved"),"Not achieved as not seen by a consultant within 14h and less than 90% of stay on SU",IF(AND(AF543&gt;=90,M543="Not achieved",P543="Not achieved"),"Not achieved as not direct to SU within 4h and not seen by a consultant within 14h",IF(AND(AF543&gt;=90,M543="Achieved",P543="Not achieved"),"Not achieved as not seen by a consultant within 14h",IF(AF543&lt;90,"Not achieved as less than 90% of stay on SU","Not achieved as not direct to SU within 4h"))))))))))))))</f>
        <v/>
      </c>
    </row>
    <row r="544" spans="1:33" ht="15" customHeight="1" x14ac:dyDescent="0.25">
      <c r="A544" s="89" t="str">
        <f>IF('Paste Data Here - Export'!A544="","",'Paste Data Here - Export'!A544)</f>
        <v/>
      </c>
      <c r="B544" s="90" t="str">
        <f>IF('Paste Data Here - Export'!B544="","",'Paste Data Here - Export'!B544)</f>
        <v/>
      </c>
      <c r="C544" s="91" t="str">
        <f>IF('Paste Data Here - Export'!AR544="Y",'Paste Data Here - Export'!AS544,IF('Paste Data Here - Export'!C544="","",'Paste Data Here - Export'!BA544))</f>
        <v/>
      </c>
      <c r="D544" s="103" t="str">
        <f>IF(B544="","",IF('Paste Data Here - Export'!A544 ='Paste Data Here - Export'!B544, "Yes", "No"))</f>
        <v/>
      </c>
      <c r="E544" s="103" t="str">
        <f>IF(A544="","",IF(AND('Paste Data Here - Export'!P544="",'Paste Data Here - Export'!Q544&lt;&gt;""),"Yes","No"))</f>
        <v/>
      </c>
      <c r="F544" s="104" t="str">
        <f>IF('Paste Data Here - Export'!A544='Paste Data Here - Export'!B544,C544,IF(W544="No","",IF(E544="Yes","6 Month Transfer",'Paste Data Here - Export'!HP544)))</f>
        <v/>
      </c>
      <c r="G544" s="92" t="str">
        <f>IF(B544="","",IF(OR('Paste Data Here - Export'!KB544="Y",'Paste Data Here - Export'!GE544="Y"),"Yes","No"))</f>
        <v/>
      </c>
      <c r="H544" s="93" t="str">
        <f t="shared" si="91"/>
        <v/>
      </c>
      <c r="I544" s="93" t="str">
        <f t="shared" si="92"/>
        <v/>
      </c>
      <c r="J544" s="93" t="str">
        <f t="shared" si="93"/>
        <v/>
      </c>
      <c r="K544" s="125" t="str">
        <f>IF(OR(C544="",'Paste Data Here - Export'!BD544=""),"",1440*('Paste Data Here - Export'!BD544-C544))</f>
        <v/>
      </c>
      <c r="L544" s="93" t="str">
        <f t="shared" si="94"/>
        <v/>
      </c>
      <c r="M544" s="93" t="str">
        <f>IF(AND(L544="Yes",'Paste Data Here - Export'!BC544="SU",'Paste Data Here - Export'!EJ544&lt;&gt;"Y"),"Achieved",IF('Paste Data Here - Export'!EJ544="Y","Not applicable",(IF(AND('Patient level info'!L544="No",'Paste Data Here - Export'!BC544="SU"),"Not achieved",IF('Paste Data Here - Export'!BC544="ICH","Not applicable",IF(OR('Paste Data Here - Export'!BC544="O",'Paste Data Here - Export'!BC544="MAC"),"Not achieved",""))))))</f>
        <v/>
      </c>
      <c r="N544" s="142" t="str">
        <f>IF(B544="","",IF(OR('Paste Data Here - Export'!GN544="PERS",'Paste Data Here - Export'!GN544="TELEM"),'Paste Data Here - Export'!GK544,IF('Paste Data Here - Export'!GO544="","Not seen in person",'Paste Data Here - Export'!GO544)))</f>
        <v/>
      </c>
      <c r="O544" s="125" t="str">
        <f t="shared" si="95"/>
        <v/>
      </c>
      <c r="P544" s="126" t="str">
        <f t="shared" si="96"/>
        <v/>
      </c>
      <c r="Q544" s="95" t="str">
        <f>IF('Paste Data Here - Export'!CR544=TRUE, "Not imaged",IF('Paste Data Here - Export'!AR544="Y","Inpatient stroke",IF('Paste Data Here - Export'!BA544="","",IF('Paste Data Here - Export'!CR544="TRUE","",1440*('Paste Data Here - Export'!CP544-'Paste Data Here - Export'!BA544)))))</f>
        <v/>
      </c>
      <c r="R544" s="95" t="str">
        <f>IF('Paste Data Here - Export'!CR544=TRUE,"Not imaged",IF(OR(C544="",'Paste Data Here - Export'!CP544=""),"",1440*('Paste Data Here - Export'!CP544-C544)))</f>
        <v/>
      </c>
      <c r="S544" s="93" t="str">
        <f>IF(R544&lt;60.5,"Yes",IF('Paste Data Here - Export'!C544="","","No"))</f>
        <v/>
      </c>
      <c r="T544" s="93" t="str">
        <f t="shared" si="88"/>
        <v/>
      </c>
      <c r="U544" s="94" t="str">
        <f>IF(OR(C544="",'Paste Data Here - Export'!DF544=""),"",1440*('Paste Data Here - Export'!DF544-C544))</f>
        <v/>
      </c>
      <c r="V544" s="96" t="str">
        <f t="shared" si="97"/>
        <v/>
      </c>
      <c r="W544" s="97" t="str">
        <f>IF(B544="","",IF('Paste Data Here - Export'!KI544=TRUE,"Yes",IF('Paste Data Here - Export'!L544="","No","Yes")))</f>
        <v/>
      </c>
      <c r="X544" s="98" t="str">
        <f>IF(E544="Yes","6 Month Transfer",IF(AND(W544="Yes",'Paste Data Here - Export'!KM544="D"),"No",IF('Patient level info'!W544="Yes","Yes","")))</f>
        <v/>
      </c>
      <c r="Y544" s="91" t="str">
        <f t="shared" si="89"/>
        <v/>
      </c>
      <c r="Z544" s="99" t="str">
        <f>IF('Paste Data Here - Export'!KQ544="","",IF('Paste Data Here - Export'!KO544="","",'Paste Data Here - Export'!KN544-'Paste Data Here - Export'!KQ544))</f>
        <v/>
      </c>
      <c r="AA544" s="91" t="str">
        <f>IF(AND(W544="Yes",'Paste Data Here - Export'!KM544="D",'Paste Data Here - Export'!KO544="Y"),'Paste Data Here - Export'!KN544+'Patient level info'!AA$3,IF(AND(W544="Yes",'Paste Data Here - Export'!KM544="D",Z544&lt;0),'Paste Data Here - Export'!KQ544,IF(AND(W544="Yes",'Paste Data Here - Export'!KM544="D"),'Paste Data Here - Export'!KN544,IF(X544="Yes",'Paste Data Here - Export'!KS544,""))))</f>
        <v/>
      </c>
      <c r="AB544" s="100" t="str">
        <f>IF(W544="No","",IF('Paste Data Here - Export'!HS544="","",IF('Paste Data Here - Export'!KO544="Y",'Patient level info'!AA544-'Paste Data Here - Export'!HS544,'Paste Data Here - Export'!KQ544-'Paste Data Here - Export'!HS544)))</f>
        <v/>
      </c>
      <c r="AC544" s="100" t="str">
        <f>IF(E544="Yes","",IF(BPT!C544="Record transferred to this team",AA544-C544-(1/6),""))</f>
        <v/>
      </c>
      <c r="AD544" s="100" t="str">
        <f t="shared" si="90"/>
        <v/>
      </c>
      <c r="AE544" s="100" t="str">
        <f t="shared" si="98"/>
        <v/>
      </c>
      <c r="AF544" s="101" t="str">
        <f>IF(AE544="","",IF(Y544="Died same day","Died same day as arrival",IF(AB544="","Did not stay on SU",IF('Paste Data Here - Export'!HR544="ICH","ICU/CCU/HDU",IF(AB544&gt;AE544,100,100*AB544/AE544)))))</f>
        <v/>
      </c>
      <c r="AG544" s="82" t="str">
        <f>IF(E544="Yes","6 Month Transfer",IF(W544="No","Not locked to discharge/transfer",IF(AF544="Did not stay on SU","Not achieved as did not stay on SU",IF('Patient level info'!A544="","",IF(AND(A544=B544,M544="Achieved",P544="Achieved",AF544&gt;=90,AF544&lt;&gt;"Died same day as arrival"),"Achieved",IF(AND(A544&lt;&gt;B544,AF544&gt;=90,M544="Achieved",P544="Achieved"),"Not directly admitted by this team, but achieved criteria at previous team, and achieved 90% of stay on SU whilst at this team",IF(AF544="ICU/CCU/HDU","Admitted to ICU/CCU/HDU",IF(AF544="Died same day as arrival",AF544,IF(AND(AF544&lt;90,M544="Not achieved",P544="Not achieved"),"Not achieved as not direct to SU within 4h, not seen by a consultant within 14h, and less than 90% of stay on SU",IF(AND(AF544&lt;90,M544="Not achieved",P544="Achieved"),"Not achieved as not direct to SU within 4h and less than 90% of stay on SU",IF(AND(AF544&lt;90,M544="Achieved",P544="Not achieved"),"Not achieved as not seen by a consultant within 14h and less than 90% of stay on SU",IF(AND(AF544&gt;=90,M544="Not achieved",P544="Not achieved"),"Not achieved as not direct to SU within 4h and not seen by a consultant within 14h",IF(AND(AF544&gt;=90,M544="Achieved",P544="Not achieved"),"Not achieved as not seen by a consultant within 14h",IF(AF544&lt;90,"Not achieved as less than 90% of stay on SU","Not achieved as not direct to SU within 4h"))))))))))))))</f>
        <v/>
      </c>
    </row>
    <row r="545" spans="1:33" ht="15" customHeight="1" x14ac:dyDescent="0.25">
      <c r="A545" s="89" t="str">
        <f>IF('Paste Data Here - Export'!A545="","",'Paste Data Here - Export'!A545)</f>
        <v/>
      </c>
      <c r="B545" s="90" t="str">
        <f>IF('Paste Data Here - Export'!B545="","",'Paste Data Here - Export'!B545)</f>
        <v/>
      </c>
      <c r="C545" s="91" t="str">
        <f>IF('Paste Data Here - Export'!AR545="Y",'Paste Data Here - Export'!AS545,IF('Paste Data Here - Export'!C545="","",'Paste Data Here - Export'!BA545))</f>
        <v/>
      </c>
      <c r="D545" s="103" t="str">
        <f>IF(B545="","",IF('Paste Data Here - Export'!A545 ='Paste Data Here - Export'!B545, "Yes", "No"))</f>
        <v/>
      </c>
      <c r="E545" s="103" t="str">
        <f>IF(A545="","",IF(AND('Paste Data Here - Export'!P545="",'Paste Data Here - Export'!Q545&lt;&gt;""),"Yes","No"))</f>
        <v/>
      </c>
      <c r="F545" s="104" t="str">
        <f>IF('Paste Data Here - Export'!A545='Paste Data Here - Export'!B545,C545,IF(W545="No","",IF(E545="Yes","6 Month Transfer",'Paste Data Here - Export'!HP545)))</f>
        <v/>
      </c>
      <c r="G545" s="92" t="str">
        <f>IF(B545="","",IF(OR('Paste Data Here - Export'!KB545="Y",'Paste Data Here - Export'!GE545="Y"),"Yes","No"))</f>
        <v/>
      </c>
      <c r="H545" s="93" t="str">
        <f t="shared" si="91"/>
        <v/>
      </c>
      <c r="I545" s="93" t="str">
        <f t="shared" si="92"/>
        <v/>
      </c>
      <c r="J545" s="93" t="str">
        <f t="shared" si="93"/>
        <v/>
      </c>
      <c r="K545" s="125" t="str">
        <f>IF(OR(C545="",'Paste Data Here - Export'!BD545=""),"",1440*('Paste Data Here - Export'!BD545-C545))</f>
        <v/>
      </c>
      <c r="L545" s="93" t="str">
        <f t="shared" si="94"/>
        <v/>
      </c>
      <c r="M545" s="93" t="str">
        <f>IF(AND(L545="Yes",'Paste Data Here - Export'!BC545="SU",'Paste Data Here - Export'!EJ545&lt;&gt;"Y"),"Achieved",IF('Paste Data Here - Export'!EJ545="Y","Not applicable",(IF(AND('Patient level info'!L545="No",'Paste Data Here - Export'!BC545="SU"),"Not achieved",IF('Paste Data Here - Export'!BC545="ICH","Not applicable",IF(OR('Paste Data Here - Export'!BC545="O",'Paste Data Here - Export'!BC545="MAC"),"Not achieved",""))))))</f>
        <v/>
      </c>
      <c r="N545" s="142" t="str">
        <f>IF(B545="","",IF(OR('Paste Data Here - Export'!GN545="PERS",'Paste Data Here - Export'!GN545="TELEM"),'Paste Data Here - Export'!GK545,IF('Paste Data Here - Export'!GO545="","Not seen in person",'Paste Data Here - Export'!GO545)))</f>
        <v/>
      </c>
      <c r="O545" s="125" t="str">
        <f t="shared" si="95"/>
        <v/>
      </c>
      <c r="P545" s="126" t="str">
        <f t="shared" si="96"/>
        <v/>
      </c>
      <c r="Q545" s="95" t="str">
        <f>IF('Paste Data Here - Export'!CR545=TRUE, "Not imaged",IF('Paste Data Here - Export'!AR545="Y","Inpatient stroke",IF('Paste Data Here - Export'!BA545="","",IF('Paste Data Here - Export'!CR545="TRUE","",1440*('Paste Data Here - Export'!CP545-'Paste Data Here - Export'!BA545)))))</f>
        <v/>
      </c>
      <c r="R545" s="95" t="str">
        <f>IF('Paste Data Here - Export'!CR545=TRUE,"Not imaged",IF(OR(C545="",'Paste Data Here - Export'!CP545=""),"",1440*('Paste Data Here - Export'!CP545-C545)))</f>
        <v/>
      </c>
      <c r="S545" s="93" t="str">
        <f>IF(R545&lt;60.5,"Yes",IF('Paste Data Here - Export'!C545="","","No"))</f>
        <v/>
      </c>
      <c r="T545" s="93" t="str">
        <f t="shared" si="88"/>
        <v/>
      </c>
      <c r="U545" s="94" t="str">
        <f>IF(OR(C545="",'Paste Data Here - Export'!DF545=""),"",1440*('Paste Data Here - Export'!DF545-C545))</f>
        <v/>
      </c>
      <c r="V545" s="96" t="str">
        <f t="shared" si="97"/>
        <v/>
      </c>
      <c r="W545" s="97" t="str">
        <f>IF(B545="","",IF('Paste Data Here - Export'!KI545=TRUE,"Yes",IF('Paste Data Here - Export'!L545="","No","Yes")))</f>
        <v/>
      </c>
      <c r="X545" s="98" t="str">
        <f>IF(E545="Yes","6 Month Transfer",IF(AND(W545="Yes",'Paste Data Here - Export'!KM545="D"),"No",IF('Patient level info'!W545="Yes","Yes","")))</f>
        <v/>
      </c>
      <c r="Y545" s="91" t="str">
        <f t="shared" si="89"/>
        <v/>
      </c>
      <c r="Z545" s="99" t="str">
        <f>IF('Paste Data Here - Export'!KQ545="","",IF('Paste Data Here - Export'!KO545="","",'Paste Data Here - Export'!KN545-'Paste Data Here - Export'!KQ545))</f>
        <v/>
      </c>
      <c r="AA545" s="91" t="str">
        <f>IF(AND(W545="Yes",'Paste Data Here - Export'!KM545="D",'Paste Data Here - Export'!KO545="Y"),'Paste Data Here - Export'!KN545+'Patient level info'!AA$3,IF(AND(W545="Yes",'Paste Data Here - Export'!KM545="D",Z545&lt;0),'Paste Data Here - Export'!KQ545,IF(AND(W545="Yes",'Paste Data Here - Export'!KM545="D"),'Paste Data Here - Export'!KN545,IF(X545="Yes",'Paste Data Here - Export'!KS545,""))))</f>
        <v/>
      </c>
      <c r="AB545" s="100" t="str">
        <f>IF(W545="No","",IF('Paste Data Here - Export'!HS545="","",IF('Paste Data Here - Export'!KO545="Y",'Patient level info'!AA545-'Paste Data Here - Export'!HS545,'Paste Data Here - Export'!KQ545-'Paste Data Here - Export'!HS545)))</f>
        <v/>
      </c>
      <c r="AC545" s="100" t="str">
        <f>IF(E545="Yes","",IF(BPT!C545="Record transferred to this team",AA545-C545-(1/6),""))</f>
        <v/>
      </c>
      <c r="AD545" s="100" t="str">
        <f t="shared" si="90"/>
        <v/>
      </c>
      <c r="AE545" s="100" t="str">
        <f t="shared" si="98"/>
        <v/>
      </c>
      <c r="AF545" s="101" t="str">
        <f>IF(AE545="","",IF(Y545="Died same day","Died same day as arrival",IF(AB545="","Did not stay on SU",IF('Paste Data Here - Export'!HR545="ICH","ICU/CCU/HDU",IF(AB545&gt;AE545,100,100*AB545/AE545)))))</f>
        <v/>
      </c>
      <c r="AG545" s="82" t="str">
        <f>IF(E545="Yes","6 Month Transfer",IF(W545="No","Not locked to discharge/transfer",IF(AF545="Did not stay on SU","Not achieved as did not stay on SU",IF('Patient level info'!A545="","",IF(AND(A545=B545,M545="Achieved",P545="Achieved",AF545&gt;=90,AF545&lt;&gt;"Died same day as arrival"),"Achieved",IF(AND(A545&lt;&gt;B545,AF545&gt;=90,M545="Achieved",P545="Achieved"),"Not directly admitted by this team, but achieved criteria at previous team, and achieved 90% of stay on SU whilst at this team",IF(AF545="ICU/CCU/HDU","Admitted to ICU/CCU/HDU",IF(AF545="Died same day as arrival",AF545,IF(AND(AF545&lt;90,M545="Not achieved",P545="Not achieved"),"Not achieved as not direct to SU within 4h, not seen by a consultant within 14h, and less than 90% of stay on SU",IF(AND(AF545&lt;90,M545="Not achieved",P545="Achieved"),"Not achieved as not direct to SU within 4h and less than 90% of stay on SU",IF(AND(AF545&lt;90,M545="Achieved",P545="Not achieved"),"Not achieved as not seen by a consultant within 14h and less than 90% of stay on SU",IF(AND(AF545&gt;=90,M545="Not achieved",P545="Not achieved"),"Not achieved as not direct to SU within 4h and not seen by a consultant within 14h",IF(AND(AF545&gt;=90,M545="Achieved",P545="Not achieved"),"Not achieved as not seen by a consultant within 14h",IF(AF545&lt;90,"Not achieved as less than 90% of stay on SU","Not achieved as not direct to SU within 4h"))))))))))))))</f>
        <v/>
      </c>
    </row>
    <row r="546" spans="1:33" ht="15" customHeight="1" x14ac:dyDescent="0.25">
      <c r="A546" s="89" t="str">
        <f>IF('Paste Data Here - Export'!A546="","",'Paste Data Here - Export'!A546)</f>
        <v/>
      </c>
      <c r="B546" s="90" t="str">
        <f>IF('Paste Data Here - Export'!B546="","",'Paste Data Here - Export'!B546)</f>
        <v/>
      </c>
      <c r="C546" s="91" t="str">
        <f>IF('Paste Data Here - Export'!AR546="Y",'Paste Data Here - Export'!AS546,IF('Paste Data Here - Export'!C546="","",'Paste Data Here - Export'!BA546))</f>
        <v/>
      </c>
      <c r="D546" s="103" t="str">
        <f>IF(B546="","",IF('Paste Data Here - Export'!A546 ='Paste Data Here - Export'!B546, "Yes", "No"))</f>
        <v/>
      </c>
      <c r="E546" s="103" t="str">
        <f>IF(A546="","",IF(AND('Paste Data Here - Export'!P546="",'Paste Data Here - Export'!Q546&lt;&gt;""),"Yes","No"))</f>
        <v/>
      </c>
      <c r="F546" s="104" t="str">
        <f>IF('Paste Data Here - Export'!A546='Paste Data Here - Export'!B546,C546,IF(W546="No","",IF(E546="Yes","6 Month Transfer",'Paste Data Here - Export'!HP546)))</f>
        <v/>
      </c>
      <c r="G546" s="92" t="str">
        <f>IF(B546="","",IF(OR('Paste Data Here - Export'!KB546="Y",'Paste Data Here - Export'!GE546="Y"),"Yes","No"))</f>
        <v/>
      </c>
      <c r="H546" s="93" t="str">
        <f t="shared" si="91"/>
        <v/>
      </c>
      <c r="I546" s="93" t="str">
        <f t="shared" si="92"/>
        <v/>
      </c>
      <c r="J546" s="93" t="str">
        <f t="shared" si="93"/>
        <v/>
      </c>
      <c r="K546" s="125" t="str">
        <f>IF(OR(C546="",'Paste Data Here - Export'!BD546=""),"",1440*('Paste Data Here - Export'!BD546-C546))</f>
        <v/>
      </c>
      <c r="L546" s="93" t="str">
        <f t="shared" si="94"/>
        <v/>
      </c>
      <c r="M546" s="93" t="str">
        <f>IF(AND(L546="Yes",'Paste Data Here - Export'!BC546="SU",'Paste Data Here - Export'!EJ546&lt;&gt;"Y"),"Achieved",IF('Paste Data Here - Export'!EJ546="Y","Not applicable",(IF(AND('Patient level info'!L546="No",'Paste Data Here - Export'!BC546="SU"),"Not achieved",IF('Paste Data Here - Export'!BC546="ICH","Not applicable",IF(OR('Paste Data Here - Export'!BC546="O",'Paste Data Here - Export'!BC546="MAC"),"Not achieved",""))))))</f>
        <v/>
      </c>
      <c r="N546" s="142" t="str">
        <f>IF(B546="","",IF(OR('Paste Data Here - Export'!GN546="PERS",'Paste Data Here - Export'!GN546="TELEM"),'Paste Data Here - Export'!GK546,IF('Paste Data Here - Export'!GO546="","Not seen in person",'Paste Data Here - Export'!GO546)))</f>
        <v/>
      </c>
      <c r="O546" s="125" t="str">
        <f t="shared" si="95"/>
        <v/>
      </c>
      <c r="P546" s="126" t="str">
        <f t="shared" si="96"/>
        <v/>
      </c>
      <c r="Q546" s="95" t="str">
        <f>IF('Paste Data Here - Export'!CR546=TRUE, "Not imaged",IF('Paste Data Here - Export'!AR546="Y","Inpatient stroke",IF('Paste Data Here - Export'!BA546="","",IF('Paste Data Here - Export'!CR546="TRUE","",1440*('Paste Data Here - Export'!CP546-'Paste Data Here - Export'!BA546)))))</f>
        <v/>
      </c>
      <c r="R546" s="95" t="str">
        <f>IF('Paste Data Here - Export'!CR546=TRUE,"Not imaged",IF(OR(C546="",'Paste Data Here - Export'!CP546=""),"",1440*('Paste Data Here - Export'!CP546-C546)))</f>
        <v/>
      </c>
      <c r="S546" s="93" t="str">
        <f>IF(R546&lt;60.5,"Yes",IF('Paste Data Here - Export'!C546="","","No"))</f>
        <v/>
      </c>
      <c r="T546" s="93" t="str">
        <f t="shared" si="88"/>
        <v/>
      </c>
      <c r="U546" s="94" t="str">
        <f>IF(OR(C546="",'Paste Data Here - Export'!DF546=""),"",1440*('Paste Data Here - Export'!DF546-C546))</f>
        <v/>
      </c>
      <c r="V546" s="96" t="str">
        <f t="shared" si="97"/>
        <v/>
      </c>
      <c r="W546" s="97" t="str">
        <f>IF(B546="","",IF('Paste Data Here - Export'!KI546=TRUE,"Yes",IF('Paste Data Here - Export'!L546="","No","Yes")))</f>
        <v/>
      </c>
      <c r="X546" s="98" t="str">
        <f>IF(E546="Yes","6 Month Transfer",IF(AND(W546="Yes",'Paste Data Here - Export'!KM546="D"),"No",IF('Patient level info'!W546="Yes","Yes","")))</f>
        <v/>
      </c>
      <c r="Y546" s="91" t="str">
        <f t="shared" si="89"/>
        <v/>
      </c>
      <c r="Z546" s="99" t="str">
        <f>IF('Paste Data Here - Export'!KQ546="","",IF('Paste Data Here - Export'!KO546="","",'Paste Data Here - Export'!KN546-'Paste Data Here - Export'!KQ546))</f>
        <v/>
      </c>
      <c r="AA546" s="91" t="str">
        <f>IF(AND(W546="Yes",'Paste Data Here - Export'!KM546="D",'Paste Data Here - Export'!KO546="Y"),'Paste Data Here - Export'!KN546+'Patient level info'!AA$3,IF(AND(W546="Yes",'Paste Data Here - Export'!KM546="D",Z546&lt;0),'Paste Data Here - Export'!KQ546,IF(AND(W546="Yes",'Paste Data Here - Export'!KM546="D"),'Paste Data Here - Export'!KN546,IF(X546="Yes",'Paste Data Here - Export'!KS546,""))))</f>
        <v/>
      </c>
      <c r="AB546" s="100" t="str">
        <f>IF(W546="No","",IF('Paste Data Here - Export'!HS546="","",IF('Paste Data Here - Export'!KO546="Y",'Patient level info'!AA546-'Paste Data Here - Export'!HS546,'Paste Data Here - Export'!KQ546-'Paste Data Here - Export'!HS546)))</f>
        <v/>
      </c>
      <c r="AC546" s="100" t="str">
        <f>IF(E546="Yes","",IF(BPT!C546="Record transferred to this team",AA546-C546-(1/6),""))</f>
        <v/>
      </c>
      <c r="AD546" s="100" t="str">
        <f t="shared" si="90"/>
        <v/>
      </c>
      <c r="AE546" s="100" t="str">
        <f t="shared" si="98"/>
        <v/>
      </c>
      <c r="AF546" s="101" t="str">
        <f>IF(AE546="","",IF(Y546="Died same day","Died same day as arrival",IF(AB546="","Did not stay on SU",IF('Paste Data Here - Export'!HR546="ICH","ICU/CCU/HDU",IF(AB546&gt;AE546,100,100*AB546/AE546)))))</f>
        <v/>
      </c>
      <c r="AG546" s="82" t="str">
        <f>IF(E546="Yes","6 Month Transfer",IF(W546="No","Not locked to discharge/transfer",IF(AF546="Did not stay on SU","Not achieved as did not stay on SU",IF('Patient level info'!A546="","",IF(AND(A546=B546,M546="Achieved",P546="Achieved",AF546&gt;=90,AF546&lt;&gt;"Died same day as arrival"),"Achieved",IF(AND(A546&lt;&gt;B546,AF546&gt;=90,M546="Achieved",P546="Achieved"),"Not directly admitted by this team, but achieved criteria at previous team, and achieved 90% of stay on SU whilst at this team",IF(AF546="ICU/CCU/HDU","Admitted to ICU/CCU/HDU",IF(AF546="Died same day as arrival",AF546,IF(AND(AF546&lt;90,M546="Not achieved",P546="Not achieved"),"Not achieved as not direct to SU within 4h, not seen by a consultant within 14h, and less than 90% of stay on SU",IF(AND(AF546&lt;90,M546="Not achieved",P546="Achieved"),"Not achieved as not direct to SU within 4h and less than 90% of stay on SU",IF(AND(AF546&lt;90,M546="Achieved",P546="Not achieved"),"Not achieved as not seen by a consultant within 14h and less than 90% of stay on SU",IF(AND(AF546&gt;=90,M546="Not achieved",P546="Not achieved"),"Not achieved as not direct to SU within 4h and not seen by a consultant within 14h",IF(AND(AF546&gt;=90,M546="Achieved",P546="Not achieved"),"Not achieved as not seen by a consultant within 14h",IF(AF546&lt;90,"Not achieved as less than 90% of stay on SU","Not achieved as not direct to SU within 4h"))))))))))))))</f>
        <v/>
      </c>
    </row>
    <row r="547" spans="1:33" ht="15" customHeight="1" x14ac:dyDescent="0.25">
      <c r="A547" s="89" t="str">
        <f>IF('Paste Data Here - Export'!A547="","",'Paste Data Here - Export'!A547)</f>
        <v/>
      </c>
      <c r="B547" s="90" t="str">
        <f>IF('Paste Data Here - Export'!B547="","",'Paste Data Here - Export'!B547)</f>
        <v/>
      </c>
      <c r="C547" s="91" t="str">
        <f>IF('Paste Data Here - Export'!AR547="Y",'Paste Data Here - Export'!AS547,IF('Paste Data Here - Export'!C547="","",'Paste Data Here - Export'!BA547))</f>
        <v/>
      </c>
      <c r="D547" s="103" t="str">
        <f>IF(B547="","",IF('Paste Data Here - Export'!A547 ='Paste Data Here - Export'!B547, "Yes", "No"))</f>
        <v/>
      </c>
      <c r="E547" s="103" t="str">
        <f>IF(A547="","",IF(AND('Paste Data Here - Export'!P547="",'Paste Data Here - Export'!Q547&lt;&gt;""),"Yes","No"))</f>
        <v/>
      </c>
      <c r="F547" s="104" t="str">
        <f>IF('Paste Data Here - Export'!A547='Paste Data Here - Export'!B547,C547,IF(W547="No","",IF(E547="Yes","6 Month Transfer",'Paste Data Here - Export'!HP547)))</f>
        <v/>
      </c>
      <c r="G547" s="92" t="str">
        <f>IF(B547="","",IF(OR('Paste Data Here - Export'!KB547="Y",'Paste Data Here - Export'!GE547="Y"),"Yes","No"))</f>
        <v/>
      </c>
      <c r="H547" s="93" t="str">
        <f t="shared" si="91"/>
        <v/>
      </c>
      <c r="I547" s="93" t="str">
        <f t="shared" si="92"/>
        <v/>
      </c>
      <c r="J547" s="93" t="str">
        <f t="shared" si="93"/>
        <v/>
      </c>
      <c r="K547" s="125" t="str">
        <f>IF(OR(C547="",'Paste Data Here - Export'!BD547=""),"",1440*('Paste Data Here - Export'!BD547-C547))</f>
        <v/>
      </c>
      <c r="L547" s="93" t="str">
        <f t="shared" si="94"/>
        <v/>
      </c>
      <c r="M547" s="93" t="str">
        <f>IF(AND(L547="Yes",'Paste Data Here - Export'!BC547="SU",'Paste Data Here - Export'!EJ547&lt;&gt;"Y"),"Achieved",IF('Paste Data Here - Export'!EJ547="Y","Not applicable",(IF(AND('Patient level info'!L547="No",'Paste Data Here - Export'!BC547="SU"),"Not achieved",IF('Paste Data Here - Export'!BC547="ICH","Not applicable",IF(OR('Paste Data Here - Export'!BC547="O",'Paste Data Here - Export'!BC547="MAC"),"Not achieved",""))))))</f>
        <v/>
      </c>
      <c r="N547" s="142" t="str">
        <f>IF(B547="","",IF(OR('Paste Data Here - Export'!GN547="PERS",'Paste Data Here - Export'!GN547="TELEM"),'Paste Data Here - Export'!GK547,IF('Paste Data Here - Export'!GO547="","Not seen in person",'Paste Data Here - Export'!GO547)))</f>
        <v/>
      </c>
      <c r="O547" s="125" t="str">
        <f t="shared" si="95"/>
        <v/>
      </c>
      <c r="P547" s="126" t="str">
        <f t="shared" si="96"/>
        <v/>
      </c>
      <c r="Q547" s="95" t="str">
        <f>IF('Paste Data Here - Export'!CR547=TRUE, "Not imaged",IF('Paste Data Here - Export'!AR547="Y","Inpatient stroke",IF('Paste Data Here - Export'!BA547="","",IF('Paste Data Here - Export'!CR547="TRUE","",1440*('Paste Data Here - Export'!CP547-'Paste Data Here - Export'!BA547)))))</f>
        <v/>
      </c>
      <c r="R547" s="95" t="str">
        <f>IF('Paste Data Here - Export'!CR547=TRUE,"Not imaged",IF(OR(C547="",'Paste Data Here - Export'!CP547=""),"",1440*('Paste Data Here - Export'!CP547-C547)))</f>
        <v/>
      </c>
      <c r="S547" s="93" t="str">
        <f>IF(R547&lt;60.5,"Yes",IF('Paste Data Here - Export'!C547="","","No"))</f>
        <v/>
      </c>
      <c r="T547" s="93" t="str">
        <f t="shared" si="88"/>
        <v/>
      </c>
      <c r="U547" s="94" t="str">
        <f>IF(OR(C547="",'Paste Data Here - Export'!DF547=""),"",1440*('Paste Data Here - Export'!DF547-C547))</f>
        <v/>
      </c>
      <c r="V547" s="96" t="str">
        <f t="shared" si="97"/>
        <v/>
      </c>
      <c r="W547" s="97" t="str">
        <f>IF(B547="","",IF('Paste Data Here - Export'!KI547=TRUE,"Yes",IF('Paste Data Here - Export'!L547="","No","Yes")))</f>
        <v/>
      </c>
      <c r="X547" s="98" t="str">
        <f>IF(E547="Yes","6 Month Transfer",IF(AND(W547="Yes",'Paste Data Here - Export'!KM547="D"),"No",IF('Patient level info'!W547="Yes","Yes","")))</f>
        <v/>
      </c>
      <c r="Y547" s="91" t="str">
        <f t="shared" si="89"/>
        <v/>
      </c>
      <c r="Z547" s="99" t="str">
        <f>IF('Paste Data Here - Export'!KQ547="","",IF('Paste Data Here - Export'!KO547="","",'Paste Data Here - Export'!KN547-'Paste Data Here - Export'!KQ547))</f>
        <v/>
      </c>
      <c r="AA547" s="91" t="str">
        <f>IF(AND(W547="Yes",'Paste Data Here - Export'!KM547="D",'Paste Data Here - Export'!KO547="Y"),'Paste Data Here - Export'!KN547+'Patient level info'!AA$3,IF(AND(W547="Yes",'Paste Data Here - Export'!KM547="D",Z547&lt;0),'Paste Data Here - Export'!KQ547,IF(AND(W547="Yes",'Paste Data Here - Export'!KM547="D"),'Paste Data Here - Export'!KN547,IF(X547="Yes",'Paste Data Here - Export'!KS547,""))))</f>
        <v/>
      </c>
      <c r="AB547" s="100" t="str">
        <f>IF(W547="No","",IF('Paste Data Here - Export'!HS547="","",IF('Paste Data Here - Export'!KO547="Y",'Patient level info'!AA547-'Paste Data Here - Export'!HS547,'Paste Data Here - Export'!KQ547-'Paste Data Here - Export'!HS547)))</f>
        <v/>
      </c>
      <c r="AC547" s="100" t="str">
        <f>IF(E547="Yes","",IF(BPT!C547="Record transferred to this team",AA547-C547-(1/6),""))</f>
        <v/>
      </c>
      <c r="AD547" s="100" t="str">
        <f t="shared" si="90"/>
        <v/>
      </c>
      <c r="AE547" s="100" t="str">
        <f t="shared" si="98"/>
        <v/>
      </c>
      <c r="AF547" s="101" t="str">
        <f>IF(AE547="","",IF(Y547="Died same day","Died same day as arrival",IF(AB547="","Did not stay on SU",IF('Paste Data Here - Export'!HR547="ICH","ICU/CCU/HDU",IF(AB547&gt;AE547,100,100*AB547/AE547)))))</f>
        <v/>
      </c>
      <c r="AG547" s="82" t="str">
        <f>IF(E547="Yes","6 Month Transfer",IF(W547="No","Not locked to discharge/transfer",IF(AF547="Did not stay on SU","Not achieved as did not stay on SU",IF('Patient level info'!A547="","",IF(AND(A547=B547,M547="Achieved",P547="Achieved",AF547&gt;=90,AF547&lt;&gt;"Died same day as arrival"),"Achieved",IF(AND(A547&lt;&gt;B547,AF547&gt;=90,M547="Achieved",P547="Achieved"),"Not directly admitted by this team, but achieved criteria at previous team, and achieved 90% of stay on SU whilst at this team",IF(AF547="ICU/CCU/HDU","Admitted to ICU/CCU/HDU",IF(AF547="Died same day as arrival",AF547,IF(AND(AF547&lt;90,M547="Not achieved",P547="Not achieved"),"Not achieved as not direct to SU within 4h, not seen by a consultant within 14h, and less than 90% of stay on SU",IF(AND(AF547&lt;90,M547="Not achieved",P547="Achieved"),"Not achieved as not direct to SU within 4h and less than 90% of stay on SU",IF(AND(AF547&lt;90,M547="Achieved",P547="Not achieved"),"Not achieved as not seen by a consultant within 14h and less than 90% of stay on SU",IF(AND(AF547&gt;=90,M547="Not achieved",P547="Not achieved"),"Not achieved as not direct to SU within 4h and not seen by a consultant within 14h",IF(AND(AF547&gt;=90,M547="Achieved",P547="Not achieved"),"Not achieved as not seen by a consultant within 14h",IF(AF547&lt;90,"Not achieved as less than 90% of stay on SU","Not achieved as not direct to SU within 4h"))))))))))))))</f>
        <v/>
      </c>
    </row>
    <row r="548" spans="1:33" ht="15" customHeight="1" x14ac:dyDescent="0.25">
      <c r="A548" s="89" t="str">
        <f>IF('Paste Data Here - Export'!A548="","",'Paste Data Here - Export'!A548)</f>
        <v/>
      </c>
      <c r="B548" s="90" t="str">
        <f>IF('Paste Data Here - Export'!B548="","",'Paste Data Here - Export'!B548)</f>
        <v/>
      </c>
      <c r="C548" s="91" t="str">
        <f>IF('Paste Data Here - Export'!AR548="Y",'Paste Data Here - Export'!AS548,IF('Paste Data Here - Export'!C548="","",'Paste Data Here - Export'!BA548))</f>
        <v/>
      </c>
      <c r="D548" s="103" t="str">
        <f>IF(B548="","",IF('Paste Data Here - Export'!A548 ='Paste Data Here - Export'!B548, "Yes", "No"))</f>
        <v/>
      </c>
      <c r="E548" s="103" t="str">
        <f>IF(A548="","",IF(AND('Paste Data Here - Export'!P548="",'Paste Data Here - Export'!Q548&lt;&gt;""),"Yes","No"))</f>
        <v/>
      </c>
      <c r="F548" s="104" t="str">
        <f>IF('Paste Data Here - Export'!A548='Paste Data Here - Export'!B548,C548,IF(W548="No","",IF(E548="Yes","6 Month Transfer",'Paste Data Here - Export'!HP548)))</f>
        <v/>
      </c>
      <c r="G548" s="92" t="str">
        <f>IF(B548="","",IF(OR('Paste Data Here - Export'!KB548="Y",'Paste Data Here - Export'!GE548="Y"),"Yes","No"))</f>
        <v/>
      </c>
      <c r="H548" s="93" t="str">
        <f t="shared" si="91"/>
        <v/>
      </c>
      <c r="I548" s="93" t="str">
        <f t="shared" si="92"/>
        <v/>
      </c>
      <c r="J548" s="93" t="str">
        <f t="shared" si="93"/>
        <v/>
      </c>
      <c r="K548" s="125" t="str">
        <f>IF(OR(C548="",'Paste Data Here - Export'!BD548=""),"",1440*('Paste Data Here - Export'!BD548-C548))</f>
        <v/>
      </c>
      <c r="L548" s="93" t="str">
        <f t="shared" si="94"/>
        <v/>
      </c>
      <c r="M548" s="93" t="str">
        <f>IF(AND(L548="Yes",'Paste Data Here - Export'!BC548="SU",'Paste Data Here - Export'!EJ548&lt;&gt;"Y"),"Achieved",IF('Paste Data Here - Export'!EJ548="Y","Not applicable",(IF(AND('Patient level info'!L548="No",'Paste Data Here - Export'!BC548="SU"),"Not achieved",IF('Paste Data Here - Export'!BC548="ICH","Not applicable",IF(OR('Paste Data Here - Export'!BC548="O",'Paste Data Here - Export'!BC548="MAC"),"Not achieved",""))))))</f>
        <v/>
      </c>
      <c r="N548" s="142" t="str">
        <f>IF(B548="","",IF(OR('Paste Data Here - Export'!GN548="PERS",'Paste Data Here - Export'!GN548="TELEM"),'Paste Data Here - Export'!GK548,IF('Paste Data Here - Export'!GO548="","Not seen in person",'Paste Data Here - Export'!GO548)))</f>
        <v/>
      </c>
      <c r="O548" s="125" t="str">
        <f t="shared" si="95"/>
        <v/>
      </c>
      <c r="P548" s="126" t="str">
        <f t="shared" si="96"/>
        <v/>
      </c>
      <c r="Q548" s="95" t="str">
        <f>IF('Paste Data Here - Export'!CR548=TRUE, "Not imaged",IF('Paste Data Here - Export'!AR548="Y","Inpatient stroke",IF('Paste Data Here - Export'!BA548="","",IF('Paste Data Here - Export'!CR548="TRUE","",1440*('Paste Data Here - Export'!CP548-'Paste Data Here - Export'!BA548)))))</f>
        <v/>
      </c>
      <c r="R548" s="95" t="str">
        <f>IF('Paste Data Here - Export'!CR548=TRUE,"Not imaged",IF(OR(C548="",'Paste Data Here - Export'!CP548=""),"",1440*('Paste Data Here - Export'!CP548-C548)))</f>
        <v/>
      </c>
      <c r="S548" s="93" t="str">
        <f>IF(R548&lt;60.5,"Yes",IF('Paste Data Here - Export'!C548="","","No"))</f>
        <v/>
      </c>
      <c r="T548" s="93" t="str">
        <f t="shared" si="88"/>
        <v/>
      </c>
      <c r="U548" s="94" t="str">
        <f>IF(OR(C548="",'Paste Data Here - Export'!DF548=""),"",1440*('Paste Data Here - Export'!DF548-C548))</f>
        <v/>
      </c>
      <c r="V548" s="96" t="str">
        <f t="shared" si="97"/>
        <v/>
      </c>
      <c r="W548" s="97" t="str">
        <f>IF(B548="","",IF('Paste Data Here - Export'!KI548=TRUE,"Yes",IF('Paste Data Here - Export'!L548="","No","Yes")))</f>
        <v/>
      </c>
      <c r="X548" s="98" t="str">
        <f>IF(E548="Yes","6 Month Transfer",IF(AND(W548="Yes",'Paste Data Here - Export'!KM548="D"),"No",IF('Patient level info'!W548="Yes","Yes","")))</f>
        <v/>
      </c>
      <c r="Y548" s="91" t="str">
        <f t="shared" si="89"/>
        <v/>
      </c>
      <c r="Z548" s="99" t="str">
        <f>IF('Paste Data Here - Export'!KQ548="","",IF('Paste Data Here - Export'!KO548="","",'Paste Data Here - Export'!KN548-'Paste Data Here - Export'!KQ548))</f>
        <v/>
      </c>
      <c r="AA548" s="91" t="str">
        <f>IF(AND(W548="Yes",'Paste Data Here - Export'!KM548="D",'Paste Data Here - Export'!KO548="Y"),'Paste Data Here - Export'!KN548+'Patient level info'!AA$3,IF(AND(W548="Yes",'Paste Data Here - Export'!KM548="D",Z548&lt;0),'Paste Data Here - Export'!KQ548,IF(AND(W548="Yes",'Paste Data Here - Export'!KM548="D"),'Paste Data Here - Export'!KN548,IF(X548="Yes",'Paste Data Here - Export'!KS548,""))))</f>
        <v/>
      </c>
      <c r="AB548" s="100" t="str">
        <f>IF(W548="No","",IF('Paste Data Here - Export'!HS548="","",IF('Paste Data Here - Export'!KO548="Y",'Patient level info'!AA548-'Paste Data Here - Export'!HS548,'Paste Data Here - Export'!KQ548-'Paste Data Here - Export'!HS548)))</f>
        <v/>
      </c>
      <c r="AC548" s="100" t="str">
        <f>IF(E548="Yes","",IF(BPT!C548="Record transferred to this team",AA548-C548-(1/6),""))</f>
        <v/>
      </c>
      <c r="AD548" s="100" t="str">
        <f t="shared" si="90"/>
        <v/>
      </c>
      <c r="AE548" s="100" t="str">
        <f t="shared" si="98"/>
        <v/>
      </c>
      <c r="AF548" s="101" t="str">
        <f>IF(AE548="","",IF(Y548="Died same day","Died same day as arrival",IF(AB548="","Did not stay on SU",IF('Paste Data Here - Export'!HR548="ICH","ICU/CCU/HDU",IF(AB548&gt;AE548,100,100*AB548/AE548)))))</f>
        <v/>
      </c>
      <c r="AG548" s="82" t="str">
        <f>IF(E548="Yes","6 Month Transfer",IF(W548="No","Not locked to discharge/transfer",IF(AF548="Did not stay on SU","Not achieved as did not stay on SU",IF('Patient level info'!A548="","",IF(AND(A548=B548,M548="Achieved",P548="Achieved",AF548&gt;=90,AF548&lt;&gt;"Died same day as arrival"),"Achieved",IF(AND(A548&lt;&gt;B548,AF548&gt;=90,M548="Achieved",P548="Achieved"),"Not directly admitted by this team, but achieved criteria at previous team, and achieved 90% of stay on SU whilst at this team",IF(AF548="ICU/CCU/HDU","Admitted to ICU/CCU/HDU",IF(AF548="Died same day as arrival",AF548,IF(AND(AF548&lt;90,M548="Not achieved",P548="Not achieved"),"Not achieved as not direct to SU within 4h, not seen by a consultant within 14h, and less than 90% of stay on SU",IF(AND(AF548&lt;90,M548="Not achieved",P548="Achieved"),"Not achieved as not direct to SU within 4h and less than 90% of stay on SU",IF(AND(AF548&lt;90,M548="Achieved",P548="Not achieved"),"Not achieved as not seen by a consultant within 14h and less than 90% of stay on SU",IF(AND(AF548&gt;=90,M548="Not achieved",P548="Not achieved"),"Not achieved as not direct to SU within 4h and not seen by a consultant within 14h",IF(AND(AF548&gt;=90,M548="Achieved",P548="Not achieved"),"Not achieved as not seen by a consultant within 14h",IF(AF548&lt;90,"Not achieved as less than 90% of stay on SU","Not achieved as not direct to SU within 4h"))))))))))))))</f>
        <v/>
      </c>
    </row>
    <row r="549" spans="1:33" ht="15" customHeight="1" x14ac:dyDescent="0.25">
      <c r="A549" s="89" t="str">
        <f>IF('Paste Data Here - Export'!A549="","",'Paste Data Here - Export'!A549)</f>
        <v/>
      </c>
      <c r="B549" s="90" t="str">
        <f>IF('Paste Data Here - Export'!B549="","",'Paste Data Here - Export'!B549)</f>
        <v/>
      </c>
      <c r="C549" s="91" t="str">
        <f>IF('Paste Data Here - Export'!AR549="Y",'Paste Data Here - Export'!AS549,IF('Paste Data Here - Export'!C549="","",'Paste Data Here - Export'!BA549))</f>
        <v/>
      </c>
      <c r="D549" s="103" t="str">
        <f>IF(B549="","",IF('Paste Data Here - Export'!A549 ='Paste Data Here - Export'!B549, "Yes", "No"))</f>
        <v/>
      </c>
      <c r="E549" s="103" t="str">
        <f>IF(A549="","",IF(AND('Paste Data Here - Export'!P549="",'Paste Data Here - Export'!Q549&lt;&gt;""),"Yes","No"))</f>
        <v/>
      </c>
      <c r="F549" s="104" t="str">
        <f>IF('Paste Data Here - Export'!A549='Paste Data Here - Export'!B549,C549,IF(W549="No","",IF(E549="Yes","6 Month Transfer",'Paste Data Here - Export'!HP549)))</f>
        <v/>
      </c>
      <c r="G549" s="92" t="str">
        <f>IF(B549="","",IF(OR('Paste Data Here - Export'!KB549="Y",'Paste Data Here - Export'!GE549="Y"),"Yes","No"))</f>
        <v/>
      </c>
      <c r="H549" s="93" t="str">
        <f t="shared" si="91"/>
        <v/>
      </c>
      <c r="I549" s="93" t="str">
        <f t="shared" si="92"/>
        <v/>
      </c>
      <c r="J549" s="93" t="str">
        <f t="shared" si="93"/>
        <v/>
      </c>
      <c r="K549" s="125" t="str">
        <f>IF(OR(C549="",'Paste Data Here - Export'!BD549=""),"",1440*('Paste Data Here - Export'!BD549-C549))</f>
        <v/>
      </c>
      <c r="L549" s="93" t="str">
        <f t="shared" si="94"/>
        <v/>
      </c>
      <c r="M549" s="93" t="str">
        <f>IF(AND(L549="Yes",'Paste Data Here - Export'!BC549="SU",'Paste Data Here - Export'!EJ549&lt;&gt;"Y"),"Achieved",IF('Paste Data Here - Export'!EJ549="Y","Not applicable",(IF(AND('Patient level info'!L549="No",'Paste Data Here - Export'!BC549="SU"),"Not achieved",IF('Paste Data Here - Export'!BC549="ICH","Not applicable",IF(OR('Paste Data Here - Export'!BC549="O",'Paste Data Here - Export'!BC549="MAC"),"Not achieved",""))))))</f>
        <v/>
      </c>
      <c r="N549" s="142" t="str">
        <f>IF(B549="","",IF(OR('Paste Data Here - Export'!GN549="PERS",'Paste Data Here - Export'!GN549="TELEM"),'Paste Data Here - Export'!GK549,IF('Paste Data Here - Export'!GO549="","Not seen in person",'Paste Data Here - Export'!GO549)))</f>
        <v/>
      </c>
      <c r="O549" s="125" t="str">
        <f t="shared" si="95"/>
        <v/>
      </c>
      <c r="P549" s="126" t="str">
        <f t="shared" si="96"/>
        <v/>
      </c>
      <c r="Q549" s="95" t="str">
        <f>IF('Paste Data Here - Export'!CR549=TRUE, "Not imaged",IF('Paste Data Here - Export'!AR549="Y","Inpatient stroke",IF('Paste Data Here - Export'!BA549="","",IF('Paste Data Here - Export'!CR549="TRUE","",1440*('Paste Data Here - Export'!CP549-'Paste Data Here - Export'!BA549)))))</f>
        <v/>
      </c>
      <c r="R549" s="95" t="str">
        <f>IF('Paste Data Here - Export'!CR549=TRUE,"Not imaged",IF(OR(C549="",'Paste Data Here - Export'!CP549=""),"",1440*('Paste Data Here - Export'!CP549-C549)))</f>
        <v/>
      </c>
      <c r="S549" s="93" t="str">
        <f>IF(R549&lt;60.5,"Yes",IF('Paste Data Here - Export'!C549="","","No"))</f>
        <v/>
      </c>
      <c r="T549" s="93" t="str">
        <f t="shared" si="88"/>
        <v/>
      </c>
      <c r="U549" s="94" t="str">
        <f>IF(OR(C549="",'Paste Data Here - Export'!DF549=""),"",1440*('Paste Data Here - Export'!DF549-C549))</f>
        <v/>
      </c>
      <c r="V549" s="96" t="str">
        <f t="shared" si="97"/>
        <v/>
      </c>
      <c r="W549" s="97" t="str">
        <f>IF(B549="","",IF('Paste Data Here - Export'!KI549=TRUE,"Yes",IF('Paste Data Here - Export'!L549="","No","Yes")))</f>
        <v/>
      </c>
      <c r="X549" s="98" t="str">
        <f>IF(E549="Yes","6 Month Transfer",IF(AND(W549="Yes",'Paste Data Here - Export'!KM549="D"),"No",IF('Patient level info'!W549="Yes","Yes","")))</f>
        <v/>
      </c>
      <c r="Y549" s="91" t="str">
        <f t="shared" si="89"/>
        <v/>
      </c>
      <c r="Z549" s="99" t="str">
        <f>IF('Paste Data Here - Export'!KQ549="","",IF('Paste Data Here - Export'!KO549="","",'Paste Data Here - Export'!KN549-'Paste Data Here - Export'!KQ549))</f>
        <v/>
      </c>
      <c r="AA549" s="91" t="str">
        <f>IF(AND(W549="Yes",'Paste Data Here - Export'!KM549="D",'Paste Data Here - Export'!KO549="Y"),'Paste Data Here - Export'!KN549+'Patient level info'!AA$3,IF(AND(W549="Yes",'Paste Data Here - Export'!KM549="D",Z549&lt;0),'Paste Data Here - Export'!KQ549,IF(AND(W549="Yes",'Paste Data Here - Export'!KM549="D"),'Paste Data Here - Export'!KN549,IF(X549="Yes",'Paste Data Here - Export'!KS549,""))))</f>
        <v/>
      </c>
      <c r="AB549" s="100" t="str">
        <f>IF(W549="No","",IF('Paste Data Here - Export'!HS549="","",IF('Paste Data Here - Export'!KO549="Y",'Patient level info'!AA549-'Paste Data Here - Export'!HS549,'Paste Data Here - Export'!KQ549-'Paste Data Here - Export'!HS549)))</f>
        <v/>
      </c>
      <c r="AC549" s="100" t="str">
        <f>IF(E549="Yes","",IF(BPT!C549="Record transferred to this team",AA549-C549-(1/6),""))</f>
        <v/>
      </c>
      <c r="AD549" s="100" t="str">
        <f t="shared" si="90"/>
        <v/>
      </c>
      <c r="AE549" s="100" t="str">
        <f t="shared" si="98"/>
        <v/>
      </c>
      <c r="AF549" s="101" t="str">
        <f>IF(AE549="","",IF(Y549="Died same day","Died same day as arrival",IF(AB549="","Did not stay on SU",IF('Paste Data Here - Export'!HR549="ICH","ICU/CCU/HDU",IF(AB549&gt;AE549,100,100*AB549/AE549)))))</f>
        <v/>
      </c>
      <c r="AG549" s="82" t="str">
        <f>IF(E549="Yes","6 Month Transfer",IF(W549="No","Not locked to discharge/transfer",IF(AF549="Did not stay on SU","Not achieved as did not stay on SU",IF('Patient level info'!A549="","",IF(AND(A549=B549,M549="Achieved",P549="Achieved",AF549&gt;=90,AF549&lt;&gt;"Died same day as arrival"),"Achieved",IF(AND(A549&lt;&gt;B549,AF549&gt;=90,M549="Achieved",P549="Achieved"),"Not directly admitted by this team, but achieved criteria at previous team, and achieved 90% of stay on SU whilst at this team",IF(AF549="ICU/CCU/HDU","Admitted to ICU/CCU/HDU",IF(AF549="Died same day as arrival",AF549,IF(AND(AF549&lt;90,M549="Not achieved",P549="Not achieved"),"Not achieved as not direct to SU within 4h, not seen by a consultant within 14h, and less than 90% of stay on SU",IF(AND(AF549&lt;90,M549="Not achieved",P549="Achieved"),"Not achieved as not direct to SU within 4h and less than 90% of stay on SU",IF(AND(AF549&lt;90,M549="Achieved",P549="Not achieved"),"Not achieved as not seen by a consultant within 14h and less than 90% of stay on SU",IF(AND(AF549&gt;=90,M549="Not achieved",P549="Not achieved"),"Not achieved as not direct to SU within 4h and not seen by a consultant within 14h",IF(AND(AF549&gt;=90,M549="Achieved",P549="Not achieved"),"Not achieved as not seen by a consultant within 14h",IF(AF549&lt;90,"Not achieved as less than 90% of stay on SU","Not achieved as not direct to SU within 4h"))))))))))))))</f>
        <v/>
      </c>
    </row>
    <row r="550" spans="1:33" ht="15" customHeight="1" x14ac:dyDescent="0.25">
      <c r="A550" s="89" t="str">
        <f>IF('Paste Data Here - Export'!A550="","",'Paste Data Here - Export'!A550)</f>
        <v/>
      </c>
      <c r="B550" s="90" t="str">
        <f>IF('Paste Data Here - Export'!B550="","",'Paste Data Here - Export'!B550)</f>
        <v/>
      </c>
      <c r="C550" s="91" t="str">
        <f>IF('Paste Data Here - Export'!AR550="Y",'Paste Data Here - Export'!AS550,IF('Paste Data Here - Export'!C550="","",'Paste Data Here - Export'!BA550))</f>
        <v/>
      </c>
      <c r="D550" s="103" t="str">
        <f>IF(B550="","",IF('Paste Data Here - Export'!A550 ='Paste Data Here - Export'!B550, "Yes", "No"))</f>
        <v/>
      </c>
      <c r="E550" s="103" t="str">
        <f>IF(A550="","",IF(AND('Paste Data Here - Export'!P550="",'Paste Data Here - Export'!Q550&lt;&gt;""),"Yes","No"))</f>
        <v/>
      </c>
      <c r="F550" s="104" t="str">
        <f>IF('Paste Data Here - Export'!A550='Paste Data Here - Export'!B550,C550,IF(W550="No","",IF(E550="Yes","6 Month Transfer",'Paste Data Here - Export'!HP550)))</f>
        <v/>
      </c>
      <c r="G550" s="92" t="str">
        <f>IF(B550="","",IF(OR('Paste Data Here - Export'!KB550="Y",'Paste Data Here - Export'!GE550="Y"),"Yes","No"))</f>
        <v/>
      </c>
      <c r="H550" s="93" t="str">
        <f t="shared" si="91"/>
        <v/>
      </c>
      <c r="I550" s="93" t="str">
        <f t="shared" si="92"/>
        <v/>
      </c>
      <c r="J550" s="93" t="str">
        <f t="shared" si="93"/>
        <v/>
      </c>
      <c r="K550" s="125" t="str">
        <f>IF(OR(C550="",'Paste Data Here - Export'!BD550=""),"",1440*('Paste Data Here - Export'!BD550-C550))</f>
        <v/>
      </c>
      <c r="L550" s="93" t="str">
        <f t="shared" si="94"/>
        <v/>
      </c>
      <c r="M550" s="93" t="str">
        <f>IF(AND(L550="Yes",'Paste Data Here - Export'!BC550="SU",'Paste Data Here - Export'!EJ550&lt;&gt;"Y"),"Achieved",IF('Paste Data Here - Export'!EJ550="Y","Not applicable",(IF(AND('Patient level info'!L550="No",'Paste Data Here - Export'!BC550="SU"),"Not achieved",IF('Paste Data Here - Export'!BC550="ICH","Not applicable",IF(OR('Paste Data Here - Export'!BC550="O",'Paste Data Here - Export'!BC550="MAC"),"Not achieved",""))))))</f>
        <v/>
      </c>
      <c r="N550" s="142" t="str">
        <f>IF(B550="","",IF(OR('Paste Data Here - Export'!GN550="PERS",'Paste Data Here - Export'!GN550="TELEM"),'Paste Data Here - Export'!GK550,IF('Paste Data Here - Export'!GO550="","Not seen in person",'Paste Data Here - Export'!GO550)))</f>
        <v/>
      </c>
      <c r="O550" s="125" t="str">
        <f t="shared" si="95"/>
        <v/>
      </c>
      <c r="P550" s="126" t="str">
        <f t="shared" si="96"/>
        <v/>
      </c>
      <c r="Q550" s="95" t="str">
        <f>IF('Paste Data Here - Export'!CR550=TRUE, "Not imaged",IF('Paste Data Here - Export'!AR550="Y","Inpatient stroke",IF('Paste Data Here - Export'!BA550="","",IF('Paste Data Here - Export'!CR550="TRUE","",1440*('Paste Data Here - Export'!CP550-'Paste Data Here - Export'!BA550)))))</f>
        <v/>
      </c>
      <c r="R550" s="95" t="str">
        <f>IF('Paste Data Here - Export'!CR550=TRUE,"Not imaged",IF(OR(C550="",'Paste Data Here - Export'!CP550=""),"",1440*('Paste Data Here - Export'!CP550-C550)))</f>
        <v/>
      </c>
      <c r="S550" s="93" t="str">
        <f>IF(R550&lt;60.5,"Yes",IF('Paste Data Here - Export'!C550="","","No"))</f>
        <v/>
      </c>
      <c r="T550" s="93" t="str">
        <f t="shared" si="88"/>
        <v/>
      </c>
      <c r="U550" s="94" t="str">
        <f>IF(OR(C550="",'Paste Data Here - Export'!DF550=""),"",1440*('Paste Data Here - Export'!DF550-C550))</f>
        <v/>
      </c>
      <c r="V550" s="96" t="str">
        <f t="shared" si="97"/>
        <v/>
      </c>
      <c r="W550" s="97" t="str">
        <f>IF(B550="","",IF('Paste Data Here - Export'!KI550=TRUE,"Yes",IF('Paste Data Here - Export'!L550="","No","Yes")))</f>
        <v/>
      </c>
      <c r="X550" s="98" t="str">
        <f>IF(E550="Yes","6 Month Transfer",IF(AND(W550="Yes",'Paste Data Here - Export'!KM550="D"),"No",IF('Patient level info'!W550="Yes","Yes","")))</f>
        <v/>
      </c>
      <c r="Y550" s="91" t="str">
        <f t="shared" si="89"/>
        <v/>
      </c>
      <c r="Z550" s="99" t="str">
        <f>IF('Paste Data Here - Export'!KQ550="","",IF('Paste Data Here - Export'!KO550="","",'Paste Data Here - Export'!KN550-'Paste Data Here - Export'!KQ550))</f>
        <v/>
      </c>
      <c r="AA550" s="91" t="str">
        <f>IF(AND(W550="Yes",'Paste Data Here - Export'!KM550="D",'Paste Data Here - Export'!KO550="Y"),'Paste Data Here - Export'!KN550+'Patient level info'!AA$3,IF(AND(W550="Yes",'Paste Data Here - Export'!KM550="D",Z550&lt;0),'Paste Data Here - Export'!KQ550,IF(AND(W550="Yes",'Paste Data Here - Export'!KM550="D"),'Paste Data Here - Export'!KN550,IF(X550="Yes",'Paste Data Here - Export'!KS550,""))))</f>
        <v/>
      </c>
      <c r="AB550" s="100" t="str">
        <f>IF(W550="No","",IF('Paste Data Here - Export'!HS550="","",IF('Paste Data Here - Export'!KO550="Y",'Patient level info'!AA550-'Paste Data Here - Export'!HS550,'Paste Data Here - Export'!KQ550-'Paste Data Here - Export'!HS550)))</f>
        <v/>
      </c>
      <c r="AC550" s="100" t="str">
        <f>IF(E550="Yes","",IF(BPT!C550="Record transferred to this team",AA550-C550-(1/6),""))</f>
        <v/>
      </c>
      <c r="AD550" s="100" t="str">
        <f t="shared" si="90"/>
        <v/>
      </c>
      <c r="AE550" s="100" t="str">
        <f t="shared" si="98"/>
        <v/>
      </c>
      <c r="AF550" s="101" t="str">
        <f>IF(AE550="","",IF(Y550="Died same day","Died same day as arrival",IF(AB550="","Did not stay on SU",IF('Paste Data Here - Export'!HR550="ICH","ICU/CCU/HDU",IF(AB550&gt;AE550,100,100*AB550/AE550)))))</f>
        <v/>
      </c>
      <c r="AG550" s="82" t="str">
        <f>IF(E550="Yes","6 Month Transfer",IF(W550="No","Not locked to discharge/transfer",IF(AF550="Did not stay on SU","Not achieved as did not stay on SU",IF('Patient level info'!A550="","",IF(AND(A550=B550,M550="Achieved",P550="Achieved",AF550&gt;=90,AF550&lt;&gt;"Died same day as arrival"),"Achieved",IF(AND(A550&lt;&gt;B550,AF550&gt;=90,M550="Achieved",P550="Achieved"),"Not directly admitted by this team, but achieved criteria at previous team, and achieved 90% of stay on SU whilst at this team",IF(AF550="ICU/CCU/HDU","Admitted to ICU/CCU/HDU",IF(AF550="Died same day as arrival",AF550,IF(AND(AF550&lt;90,M550="Not achieved",P550="Not achieved"),"Not achieved as not direct to SU within 4h, not seen by a consultant within 14h, and less than 90% of stay on SU",IF(AND(AF550&lt;90,M550="Not achieved",P550="Achieved"),"Not achieved as not direct to SU within 4h and less than 90% of stay on SU",IF(AND(AF550&lt;90,M550="Achieved",P550="Not achieved"),"Not achieved as not seen by a consultant within 14h and less than 90% of stay on SU",IF(AND(AF550&gt;=90,M550="Not achieved",P550="Not achieved"),"Not achieved as not direct to SU within 4h and not seen by a consultant within 14h",IF(AND(AF550&gt;=90,M550="Achieved",P550="Not achieved"),"Not achieved as not seen by a consultant within 14h",IF(AF550&lt;90,"Not achieved as less than 90% of stay on SU","Not achieved as not direct to SU within 4h"))))))))))))))</f>
        <v/>
      </c>
    </row>
    <row r="551" spans="1:33" ht="15" customHeight="1" x14ac:dyDescent="0.25">
      <c r="A551" s="89" t="str">
        <f>IF('Paste Data Here - Export'!A551="","",'Paste Data Here - Export'!A551)</f>
        <v/>
      </c>
      <c r="B551" s="90" t="str">
        <f>IF('Paste Data Here - Export'!B551="","",'Paste Data Here - Export'!B551)</f>
        <v/>
      </c>
      <c r="C551" s="91" t="str">
        <f>IF('Paste Data Here - Export'!AR551="Y",'Paste Data Here - Export'!AS551,IF('Paste Data Here - Export'!C551="","",'Paste Data Here - Export'!BA551))</f>
        <v/>
      </c>
      <c r="D551" s="103" t="str">
        <f>IF(B551="","",IF('Paste Data Here - Export'!A551 ='Paste Data Here - Export'!B551, "Yes", "No"))</f>
        <v/>
      </c>
      <c r="E551" s="103" t="str">
        <f>IF(A551="","",IF(AND('Paste Data Here - Export'!P551="",'Paste Data Here - Export'!Q551&lt;&gt;""),"Yes","No"))</f>
        <v/>
      </c>
      <c r="F551" s="104" t="str">
        <f>IF('Paste Data Here - Export'!A551='Paste Data Here - Export'!B551,C551,IF(W551="No","",IF(E551="Yes","6 Month Transfer",'Paste Data Here - Export'!HP551)))</f>
        <v/>
      </c>
      <c r="G551" s="92" t="str">
        <f>IF(B551="","",IF(OR('Paste Data Here - Export'!KB551="Y",'Paste Data Here - Export'!GE551="Y"),"Yes","No"))</f>
        <v/>
      </c>
      <c r="H551" s="93" t="str">
        <f t="shared" si="91"/>
        <v/>
      </c>
      <c r="I551" s="93" t="str">
        <f t="shared" si="92"/>
        <v/>
      </c>
      <c r="J551" s="93" t="str">
        <f t="shared" si="93"/>
        <v/>
      </c>
      <c r="K551" s="125" t="str">
        <f>IF(OR(C551="",'Paste Data Here - Export'!BD551=""),"",1440*('Paste Data Here - Export'!BD551-C551))</f>
        <v/>
      </c>
      <c r="L551" s="93" t="str">
        <f t="shared" si="94"/>
        <v/>
      </c>
      <c r="M551" s="93" t="str">
        <f>IF(AND(L551="Yes",'Paste Data Here - Export'!BC551="SU",'Paste Data Here - Export'!EJ551&lt;&gt;"Y"),"Achieved",IF('Paste Data Here - Export'!EJ551="Y","Not applicable",(IF(AND('Patient level info'!L551="No",'Paste Data Here - Export'!BC551="SU"),"Not achieved",IF('Paste Data Here - Export'!BC551="ICH","Not applicable",IF(OR('Paste Data Here - Export'!BC551="O",'Paste Data Here - Export'!BC551="MAC"),"Not achieved",""))))))</f>
        <v/>
      </c>
      <c r="N551" s="142" t="str">
        <f>IF(B551="","",IF(OR('Paste Data Here - Export'!GN551="PERS",'Paste Data Here - Export'!GN551="TELEM"),'Paste Data Here - Export'!GK551,IF('Paste Data Here - Export'!GO551="","Not seen in person",'Paste Data Here - Export'!GO551)))</f>
        <v/>
      </c>
      <c r="O551" s="125" t="str">
        <f t="shared" si="95"/>
        <v/>
      </c>
      <c r="P551" s="126" t="str">
        <f t="shared" si="96"/>
        <v/>
      </c>
      <c r="Q551" s="95" t="str">
        <f>IF('Paste Data Here - Export'!CR551=TRUE, "Not imaged",IF('Paste Data Here - Export'!AR551="Y","Inpatient stroke",IF('Paste Data Here - Export'!BA551="","",IF('Paste Data Here - Export'!CR551="TRUE","",1440*('Paste Data Here - Export'!CP551-'Paste Data Here - Export'!BA551)))))</f>
        <v/>
      </c>
      <c r="R551" s="95" t="str">
        <f>IF('Paste Data Here - Export'!CR551=TRUE,"Not imaged",IF(OR(C551="",'Paste Data Here - Export'!CP551=""),"",1440*('Paste Data Here - Export'!CP551-C551)))</f>
        <v/>
      </c>
      <c r="S551" s="93" t="str">
        <f>IF(R551&lt;60.5,"Yes",IF('Paste Data Here - Export'!C551="","","No"))</f>
        <v/>
      </c>
      <c r="T551" s="93" t="str">
        <f t="shared" si="88"/>
        <v/>
      </c>
      <c r="U551" s="94" t="str">
        <f>IF(OR(C551="",'Paste Data Here - Export'!DF551=""),"",1440*('Paste Data Here - Export'!DF551-C551))</f>
        <v/>
      </c>
      <c r="V551" s="96" t="str">
        <f t="shared" si="97"/>
        <v/>
      </c>
      <c r="W551" s="97" t="str">
        <f>IF(B551="","",IF('Paste Data Here - Export'!KI551=TRUE,"Yes",IF('Paste Data Here - Export'!L551="","No","Yes")))</f>
        <v/>
      </c>
      <c r="X551" s="98" t="str">
        <f>IF(E551="Yes","6 Month Transfer",IF(AND(W551="Yes",'Paste Data Here - Export'!KM551="D"),"No",IF('Patient level info'!W551="Yes","Yes","")))</f>
        <v/>
      </c>
      <c r="Y551" s="91" t="str">
        <f t="shared" si="89"/>
        <v/>
      </c>
      <c r="Z551" s="99" t="str">
        <f>IF('Paste Data Here - Export'!KQ551="","",IF('Paste Data Here - Export'!KO551="","",'Paste Data Here - Export'!KN551-'Paste Data Here - Export'!KQ551))</f>
        <v/>
      </c>
      <c r="AA551" s="91" t="str">
        <f>IF(AND(W551="Yes",'Paste Data Here - Export'!KM551="D",'Paste Data Here - Export'!KO551="Y"),'Paste Data Here - Export'!KN551+'Patient level info'!AA$3,IF(AND(W551="Yes",'Paste Data Here - Export'!KM551="D",Z551&lt;0),'Paste Data Here - Export'!KQ551,IF(AND(W551="Yes",'Paste Data Here - Export'!KM551="D"),'Paste Data Here - Export'!KN551,IF(X551="Yes",'Paste Data Here - Export'!KS551,""))))</f>
        <v/>
      </c>
      <c r="AB551" s="100" t="str">
        <f>IF(W551="No","",IF('Paste Data Here - Export'!HS551="","",IF('Paste Data Here - Export'!KO551="Y",'Patient level info'!AA551-'Paste Data Here - Export'!HS551,'Paste Data Here - Export'!KQ551-'Paste Data Here - Export'!HS551)))</f>
        <v/>
      </c>
      <c r="AC551" s="100" t="str">
        <f>IF(E551="Yes","",IF(BPT!C551="Record transferred to this team",AA551-C551-(1/6),""))</f>
        <v/>
      </c>
      <c r="AD551" s="100" t="str">
        <f t="shared" si="90"/>
        <v/>
      </c>
      <c r="AE551" s="100" t="str">
        <f t="shared" si="98"/>
        <v/>
      </c>
      <c r="AF551" s="101" t="str">
        <f>IF(AE551="","",IF(Y551="Died same day","Died same day as arrival",IF(AB551="","Did not stay on SU",IF('Paste Data Here - Export'!HR551="ICH","ICU/CCU/HDU",IF(AB551&gt;AE551,100,100*AB551/AE551)))))</f>
        <v/>
      </c>
      <c r="AG551" s="82" t="str">
        <f>IF(E551="Yes","6 Month Transfer",IF(W551="No","Not locked to discharge/transfer",IF(AF551="Did not stay on SU","Not achieved as did not stay on SU",IF('Patient level info'!A551="","",IF(AND(A551=B551,M551="Achieved",P551="Achieved",AF551&gt;=90,AF551&lt;&gt;"Died same day as arrival"),"Achieved",IF(AND(A551&lt;&gt;B551,AF551&gt;=90,M551="Achieved",P551="Achieved"),"Not directly admitted by this team, but achieved criteria at previous team, and achieved 90% of stay on SU whilst at this team",IF(AF551="ICU/CCU/HDU","Admitted to ICU/CCU/HDU",IF(AF551="Died same day as arrival",AF551,IF(AND(AF551&lt;90,M551="Not achieved",P551="Not achieved"),"Not achieved as not direct to SU within 4h, not seen by a consultant within 14h, and less than 90% of stay on SU",IF(AND(AF551&lt;90,M551="Not achieved",P551="Achieved"),"Not achieved as not direct to SU within 4h and less than 90% of stay on SU",IF(AND(AF551&lt;90,M551="Achieved",P551="Not achieved"),"Not achieved as not seen by a consultant within 14h and less than 90% of stay on SU",IF(AND(AF551&gt;=90,M551="Not achieved",P551="Not achieved"),"Not achieved as not direct to SU within 4h and not seen by a consultant within 14h",IF(AND(AF551&gt;=90,M551="Achieved",P551="Not achieved"),"Not achieved as not seen by a consultant within 14h",IF(AF551&lt;90,"Not achieved as less than 90% of stay on SU","Not achieved as not direct to SU within 4h"))))))))))))))</f>
        <v/>
      </c>
    </row>
    <row r="552" spans="1:33" ht="15" customHeight="1" x14ac:dyDescent="0.25">
      <c r="A552" s="89" t="str">
        <f>IF('Paste Data Here - Export'!A552="","",'Paste Data Here - Export'!A552)</f>
        <v/>
      </c>
      <c r="B552" s="90" t="str">
        <f>IF('Paste Data Here - Export'!B552="","",'Paste Data Here - Export'!B552)</f>
        <v/>
      </c>
      <c r="C552" s="91" t="str">
        <f>IF('Paste Data Here - Export'!AR552="Y",'Paste Data Here - Export'!AS552,IF('Paste Data Here - Export'!C552="","",'Paste Data Here - Export'!BA552))</f>
        <v/>
      </c>
      <c r="D552" s="103" t="str">
        <f>IF(B552="","",IF('Paste Data Here - Export'!A552 ='Paste Data Here - Export'!B552, "Yes", "No"))</f>
        <v/>
      </c>
      <c r="E552" s="103" t="str">
        <f>IF(A552="","",IF(AND('Paste Data Here - Export'!P552="",'Paste Data Here - Export'!Q552&lt;&gt;""),"Yes","No"))</f>
        <v/>
      </c>
      <c r="F552" s="104" t="str">
        <f>IF('Paste Data Here - Export'!A552='Paste Data Here - Export'!B552,C552,IF(W552="No","",IF(E552="Yes","6 Month Transfer",'Paste Data Here - Export'!HP552)))</f>
        <v/>
      </c>
      <c r="G552" s="92" t="str">
        <f>IF(B552="","",IF(OR('Paste Data Here - Export'!KB552="Y",'Paste Data Here - Export'!GE552="Y"),"Yes","No"))</f>
        <v/>
      </c>
      <c r="H552" s="93" t="str">
        <f t="shared" si="91"/>
        <v/>
      </c>
      <c r="I552" s="93" t="str">
        <f t="shared" si="92"/>
        <v/>
      </c>
      <c r="J552" s="93" t="str">
        <f t="shared" si="93"/>
        <v/>
      </c>
      <c r="K552" s="125" t="str">
        <f>IF(OR(C552="",'Paste Data Here - Export'!BD552=""),"",1440*('Paste Data Here - Export'!BD552-C552))</f>
        <v/>
      </c>
      <c r="L552" s="93" t="str">
        <f t="shared" si="94"/>
        <v/>
      </c>
      <c r="M552" s="93" t="str">
        <f>IF(AND(L552="Yes",'Paste Data Here - Export'!BC552="SU",'Paste Data Here - Export'!EJ552&lt;&gt;"Y"),"Achieved",IF('Paste Data Here - Export'!EJ552="Y","Not applicable",(IF(AND('Patient level info'!L552="No",'Paste Data Here - Export'!BC552="SU"),"Not achieved",IF('Paste Data Here - Export'!BC552="ICH","Not applicable",IF(OR('Paste Data Here - Export'!BC552="O",'Paste Data Here - Export'!BC552="MAC"),"Not achieved",""))))))</f>
        <v/>
      </c>
      <c r="N552" s="142" t="str">
        <f>IF(B552="","",IF(OR('Paste Data Here - Export'!GN552="PERS",'Paste Data Here - Export'!GN552="TELEM"),'Paste Data Here - Export'!GK552,IF('Paste Data Here - Export'!GO552="","Not seen in person",'Paste Data Here - Export'!GO552)))</f>
        <v/>
      </c>
      <c r="O552" s="125" t="str">
        <f t="shared" si="95"/>
        <v/>
      </c>
      <c r="P552" s="126" t="str">
        <f t="shared" si="96"/>
        <v/>
      </c>
      <c r="Q552" s="95" t="str">
        <f>IF('Paste Data Here - Export'!CR552=TRUE, "Not imaged",IF('Paste Data Here - Export'!AR552="Y","Inpatient stroke",IF('Paste Data Here - Export'!BA552="","",IF('Paste Data Here - Export'!CR552="TRUE","",1440*('Paste Data Here - Export'!CP552-'Paste Data Here - Export'!BA552)))))</f>
        <v/>
      </c>
      <c r="R552" s="95" t="str">
        <f>IF('Paste Data Here - Export'!CR552=TRUE,"Not imaged",IF(OR(C552="",'Paste Data Here - Export'!CP552=""),"",1440*('Paste Data Here - Export'!CP552-C552)))</f>
        <v/>
      </c>
      <c r="S552" s="93" t="str">
        <f>IF(R552&lt;60.5,"Yes",IF('Paste Data Here - Export'!C552="","","No"))</f>
        <v/>
      </c>
      <c r="T552" s="93" t="str">
        <f t="shared" si="88"/>
        <v/>
      </c>
      <c r="U552" s="94" t="str">
        <f>IF(OR(C552="",'Paste Data Here - Export'!DF552=""),"",1440*('Paste Data Here - Export'!DF552-C552))</f>
        <v/>
      </c>
      <c r="V552" s="96" t="str">
        <f t="shared" si="97"/>
        <v/>
      </c>
      <c r="W552" s="97" t="str">
        <f>IF(B552="","",IF('Paste Data Here - Export'!KI552=TRUE,"Yes",IF('Paste Data Here - Export'!L552="","No","Yes")))</f>
        <v/>
      </c>
      <c r="X552" s="98" t="str">
        <f>IF(E552="Yes","6 Month Transfer",IF(AND(W552="Yes",'Paste Data Here - Export'!KM552="D"),"No",IF('Patient level info'!W552="Yes","Yes","")))</f>
        <v/>
      </c>
      <c r="Y552" s="91" t="str">
        <f t="shared" si="89"/>
        <v/>
      </c>
      <c r="Z552" s="99" t="str">
        <f>IF('Paste Data Here - Export'!KQ552="","",IF('Paste Data Here - Export'!KO552="","",'Paste Data Here - Export'!KN552-'Paste Data Here - Export'!KQ552))</f>
        <v/>
      </c>
      <c r="AA552" s="91" t="str">
        <f>IF(AND(W552="Yes",'Paste Data Here - Export'!KM552="D",'Paste Data Here - Export'!KO552="Y"),'Paste Data Here - Export'!KN552+'Patient level info'!AA$3,IF(AND(W552="Yes",'Paste Data Here - Export'!KM552="D",Z552&lt;0),'Paste Data Here - Export'!KQ552,IF(AND(W552="Yes",'Paste Data Here - Export'!KM552="D"),'Paste Data Here - Export'!KN552,IF(X552="Yes",'Paste Data Here - Export'!KS552,""))))</f>
        <v/>
      </c>
      <c r="AB552" s="100" t="str">
        <f>IF(W552="No","",IF('Paste Data Here - Export'!HS552="","",IF('Paste Data Here - Export'!KO552="Y",'Patient level info'!AA552-'Paste Data Here - Export'!HS552,'Paste Data Here - Export'!KQ552-'Paste Data Here - Export'!HS552)))</f>
        <v/>
      </c>
      <c r="AC552" s="100" t="str">
        <f>IF(E552="Yes","",IF(BPT!C552="Record transferred to this team",AA552-C552-(1/6),""))</f>
        <v/>
      </c>
      <c r="AD552" s="100" t="str">
        <f t="shared" si="90"/>
        <v/>
      </c>
      <c r="AE552" s="100" t="str">
        <f t="shared" si="98"/>
        <v/>
      </c>
      <c r="AF552" s="101" t="str">
        <f>IF(AE552="","",IF(Y552="Died same day","Died same day as arrival",IF(AB552="","Did not stay on SU",IF('Paste Data Here - Export'!HR552="ICH","ICU/CCU/HDU",IF(AB552&gt;AE552,100,100*AB552/AE552)))))</f>
        <v/>
      </c>
      <c r="AG552" s="82" t="str">
        <f>IF(E552="Yes","6 Month Transfer",IF(W552="No","Not locked to discharge/transfer",IF(AF552="Did not stay on SU","Not achieved as did not stay on SU",IF('Patient level info'!A552="","",IF(AND(A552=B552,M552="Achieved",P552="Achieved",AF552&gt;=90,AF552&lt;&gt;"Died same day as arrival"),"Achieved",IF(AND(A552&lt;&gt;B552,AF552&gt;=90,M552="Achieved",P552="Achieved"),"Not directly admitted by this team, but achieved criteria at previous team, and achieved 90% of stay on SU whilst at this team",IF(AF552="ICU/CCU/HDU","Admitted to ICU/CCU/HDU",IF(AF552="Died same day as arrival",AF552,IF(AND(AF552&lt;90,M552="Not achieved",P552="Not achieved"),"Not achieved as not direct to SU within 4h, not seen by a consultant within 14h, and less than 90% of stay on SU",IF(AND(AF552&lt;90,M552="Not achieved",P552="Achieved"),"Not achieved as not direct to SU within 4h and less than 90% of stay on SU",IF(AND(AF552&lt;90,M552="Achieved",P552="Not achieved"),"Not achieved as not seen by a consultant within 14h and less than 90% of stay on SU",IF(AND(AF552&gt;=90,M552="Not achieved",P552="Not achieved"),"Not achieved as not direct to SU within 4h and not seen by a consultant within 14h",IF(AND(AF552&gt;=90,M552="Achieved",P552="Not achieved"),"Not achieved as not seen by a consultant within 14h",IF(AF552&lt;90,"Not achieved as less than 90% of stay on SU","Not achieved as not direct to SU within 4h"))))))))))))))</f>
        <v/>
      </c>
    </row>
    <row r="553" spans="1:33" ht="15" customHeight="1" x14ac:dyDescent="0.25">
      <c r="A553" s="89" t="str">
        <f>IF('Paste Data Here - Export'!A553="","",'Paste Data Here - Export'!A553)</f>
        <v/>
      </c>
      <c r="B553" s="90" t="str">
        <f>IF('Paste Data Here - Export'!B553="","",'Paste Data Here - Export'!B553)</f>
        <v/>
      </c>
      <c r="C553" s="91" t="str">
        <f>IF('Paste Data Here - Export'!AR553="Y",'Paste Data Here - Export'!AS553,IF('Paste Data Here - Export'!C553="","",'Paste Data Here - Export'!BA553))</f>
        <v/>
      </c>
      <c r="D553" s="103" t="str">
        <f>IF(B553="","",IF('Paste Data Here - Export'!A553 ='Paste Data Here - Export'!B553, "Yes", "No"))</f>
        <v/>
      </c>
      <c r="E553" s="103" t="str">
        <f>IF(A553="","",IF(AND('Paste Data Here - Export'!P553="",'Paste Data Here - Export'!Q553&lt;&gt;""),"Yes","No"))</f>
        <v/>
      </c>
      <c r="F553" s="104" t="str">
        <f>IF('Paste Data Here - Export'!A553='Paste Data Here - Export'!B553,C553,IF(W553="No","",IF(E553="Yes","6 Month Transfer",'Paste Data Here - Export'!HP553)))</f>
        <v/>
      </c>
      <c r="G553" s="92" t="str">
        <f>IF(B553="","",IF(OR('Paste Data Here - Export'!KB553="Y",'Paste Data Here - Export'!GE553="Y"),"Yes","No"))</f>
        <v/>
      </c>
      <c r="H553" s="93" t="str">
        <f t="shared" si="91"/>
        <v/>
      </c>
      <c r="I553" s="93" t="str">
        <f t="shared" si="92"/>
        <v/>
      </c>
      <c r="J553" s="93" t="str">
        <f t="shared" si="93"/>
        <v/>
      </c>
      <c r="K553" s="125" t="str">
        <f>IF(OR(C553="",'Paste Data Here - Export'!BD553=""),"",1440*('Paste Data Here - Export'!BD553-C553))</f>
        <v/>
      </c>
      <c r="L553" s="93" t="str">
        <f t="shared" si="94"/>
        <v/>
      </c>
      <c r="M553" s="93" t="str">
        <f>IF(AND(L553="Yes",'Paste Data Here - Export'!BC553="SU",'Paste Data Here - Export'!EJ553&lt;&gt;"Y"),"Achieved",IF('Paste Data Here - Export'!EJ553="Y","Not applicable",(IF(AND('Patient level info'!L553="No",'Paste Data Here - Export'!BC553="SU"),"Not achieved",IF('Paste Data Here - Export'!BC553="ICH","Not applicable",IF(OR('Paste Data Here - Export'!BC553="O",'Paste Data Here - Export'!BC553="MAC"),"Not achieved",""))))))</f>
        <v/>
      </c>
      <c r="N553" s="142" t="str">
        <f>IF(B553="","",IF(OR('Paste Data Here - Export'!GN553="PERS",'Paste Data Here - Export'!GN553="TELEM"),'Paste Data Here - Export'!GK553,IF('Paste Data Here - Export'!GO553="","Not seen in person",'Paste Data Here - Export'!GO553)))</f>
        <v/>
      </c>
      <c r="O553" s="125" t="str">
        <f t="shared" si="95"/>
        <v/>
      </c>
      <c r="P553" s="126" t="str">
        <f t="shared" si="96"/>
        <v/>
      </c>
      <c r="Q553" s="95" t="str">
        <f>IF('Paste Data Here - Export'!CR553=TRUE, "Not imaged",IF('Paste Data Here - Export'!AR553="Y","Inpatient stroke",IF('Paste Data Here - Export'!BA553="","",IF('Paste Data Here - Export'!CR553="TRUE","",1440*('Paste Data Here - Export'!CP553-'Paste Data Here - Export'!BA553)))))</f>
        <v/>
      </c>
      <c r="R553" s="95" t="str">
        <f>IF('Paste Data Here - Export'!CR553=TRUE,"Not imaged",IF(OR(C553="",'Paste Data Here - Export'!CP553=""),"",1440*('Paste Data Here - Export'!CP553-C553)))</f>
        <v/>
      </c>
      <c r="S553" s="93" t="str">
        <f>IF(R553&lt;60.5,"Yes",IF('Paste Data Here - Export'!C553="","","No"))</f>
        <v/>
      </c>
      <c r="T553" s="93" t="str">
        <f t="shared" si="88"/>
        <v/>
      </c>
      <c r="U553" s="94" t="str">
        <f>IF(OR(C553="",'Paste Data Here - Export'!DF553=""),"",1440*('Paste Data Here - Export'!DF553-C553))</f>
        <v/>
      </c>
      <c r="V553" s="96" t="str">
        <f t="shared" si="97"/>
        <v/>
      </c>
      <c r="W553" s="97" t="str">
        <f>IF(B553="","",IF('Paste Data Here - Export'!KI553=TRUE,"Yes",IF('Paste Data Here - Export'!L553="","No","Yes")))</f>
        <v/>
      </c>
      <c r="X553" s="98" t="str">
        <f>IF(E553="Yes","6 Month Transfer",IF(AND(W553="Yes",'Paste Data Here - Export'!KM553="D"),"No",IF('Patient level info'!W553="Yes","Yes","")))</f>
        <v/>
      </c>
      <c r="Y553" s="91" t="str">
        <f t="shared" si="89"/>
        <v/>
      </c>
      <c r="Z553" s="99" t="str">
        <f>IF('Paste Data Here - Export'!KQ553="","",IF('Paste Data Here - Export'!KO553="","",'Paste Data Here - Export'!KN553-'Paste Data Here - Export'!KQ553))</f>
        <v/>
      </c>
      <c r="AA553" s="91" t="str">
        <f>IF(AND(W553="Yes",'Paste Data Here - Export'!KM553="D",'Paste Data Here - Export'!KO553="Y"),'Paste Data Here - Export'!KN553+'Patient level info'!AA$3,IF(AND(W553="Yes",'Paste Data Here - Export'!KM553="D",Z553&lt;0),'Paste Data Here - Export'!KQ553,IF(AND(W553="Yes",'Paste Data Here - Export'!KM553="D"),'Paste Data Here - Export'!KN553,IF(X553="Yes",'Paste Data Here - Export'!KS553,""))))</f>
        <v/>
      </c>
      <c r="AB553" s="100" t="str">
        <f>IF(W553="No","",IF('Paste Data Here - Export'!HS553="","",IF('Paste Data Here - Export'!KO553="Y",'Patient level info'!AA553-'Paste Data Here - Export'!HS553,'Paste Data Here - Export'!KQ553-'Paste Data Here - Export'!HS553)))</f>
        <v/>
      </c>
      <c r="AC553" s="100" t="str">
        <f>IF(E553="Yes","",IF(BPT!C553="Record transferred to this team",AA553-C553-(1/6),""))</f>
        <v/>
      </c>
      <c r="AD553" s="100" t="str">
        <f t="shared" si="90"/>
        <v/>
      </c>
      <c r="AE553" s="100" t="str">
        <f t="shared" si="98"/>
        <v/>
      </c>
      <c r="AF553" s="101" t="str">
        <f>IF(AE553="","",IF(Y553="Died same day","Died same day as arrival",IF(AB553="","Did not stay on SU",IF('Paste Data Here - Export'!HR553="ICH","ICU/CCU/HDU",IF(AB553&gt;AE553,100,100*AB553/AE553)))))</f>
        <v/>
      </c>
      <c r="AG553" s="82" t="str">
        <f>IF(E553="Yes","6 Month Transfer",IF(W553="No","Not locked to discharge/transfer",IF(AF553="Did not stay on SU","Not achieved as did not stay on SU",IF('Patient level info'!A553="","",IF(AND(A553=B553,M553="Achieved",P553="Achieved",AF553&gt;=90,AF553&lt;&gt;"Died same day as arrival"),"Achieved",IF(AND(A553&lt;&gt;B553,AF553&gt;=90,M553="Achieved",P553="Achieved"),"Not directly admitted by this team, but achieved criteria at previous team, and achieved 90% of stay on SU whilst at this team",IF(AF553="ICU/CCU/HDU","Admitted to ICU/CCU/HDU",IF(AF553="Died same day as arrival",AF553,IF(AND(AF553&lt;90,M553="Not achieved",P553="Not achieved"),"Not achieved as not direct to SU within 4h, not seen by a consultant within 14h, and less than 90% of stay on SU",IF(AND(AF553&lt;90,M553="Not achieved",P553="Achieved"),"Not achieved as not direct to SU within 4h and less than 90% of stay on SU",IF(AND(AF553&lt;90,M553="Achieved",P553="Not achieved"),"Not achieved as not seen by a consultant within 14h and less than 90% of stay on SU",IF(AND(AF553&gt;=90,M553="Not achieved",P553="Not achieved"),"Not achieved as not direct to SU within 4h and not seen by a consultant within 14h",IF(AND(AF553&gt;=90,M553="Achieved",P553="Not achieved"),"Not achieved as not seen by a consultant within 14h",IF(AF553&lt;90,"Not achieved as less than 90% of stay on SU","Not achieved as not direct to SU within 4h"))))))))))))))</f>
        <v/>
      </c>
    </row>
    <row r="554" spans="1:33" ht="15" customHeight="1" x14ac:dyDescent="0.25">
      <c r="A554" s="89" t="str">
        <f>IF('Paste Data Here - Export'!A554="","",'Paste Data Here - Export'!A554)</f>
        <v/>
      </c>
      <c r="B554" s="90" t="str">
        <f>IF('Paste Data Here - Export'!B554="","",'Paste Data Here - Export'!B554)</f>
        <v/>
      </c>
      <c r="C554" s="91" t="str">
        <f>IF('Paste Data Here - Export'!AR554="Y",'Paste Data Here - Export'!AS554,IF('Paste Data Here - Export'!C554="","",'Paste Data Here - Export'!BA554))</f>
        <v/>
      </c>
      <c r="D554" s="103" t="str">
        <f>IF(B554="","",IF('Paste Data Here - Export'!A554 ='Paste Data Here - Export'!B554, "Yes", "No"))</f>
        <v/>
      </c>
      <c r="E554" s="103" t="str">
        <f>IF(A554="","",IF(AND('Paste Data Here - Export'!P554="",'Paste Data Here - Export'!Q554&lt;&gt;""),"Yes","No"))</f>
        <v/>
      </c>
      <c r="F554" s="104" t="str">
        <f>IF('Paste Data Here - Export'!A554='Paste Data Here - Export'!B554,C554,IF(W554="No","",IF(E554="Yes","6 Month Transfer",'Paste Data Here - Export'!HP554)))</f>
        <v/>
      </c>
      <c r="G554" s="92" t="str">
        <f>IF(B554="","",IF(OR('Paste Data Here - Export'!KB554="Y",'Paste Data Here - Export'!GE554="Y"),"Yes","No"))</f>
        <v/>
      </c>
      <c r="H554" s="93" t="str">
        <f t="shared" si="91"/>
        <v/>
      </c>
      <c r="I554" s="93" t="str">
        <f t="shared" si="92"/>
        <v/>
      </c>
      <c r="J554" s="93" t="str">
        <f t="shared" si="93"/>
        <v/>
      </c>
      <c r="K554" s="125" t="str">
        <f>IF(OR(C554="",'Paste Data Here - Export'!BD554=""),"",1440*('Paste Data Here - Export'!BD554-C554))</f>
        <v/>
      </c>
      <c r="L554" s="93" t="str">
        <f t="shared" si="94"/>
        <v/>
      </c>
      <c r="M554" s="93" t="str">
        <f>IF(AND(L554="Yes",'Paste Data Here - Export'!BC554="SU",'Paste Data Here - Export'!EJ554&lt;&gt;"Y"),"Achieved",IF('Paste Data Here - Export'!EJ554="Y","Not applicable",(IF(AND('Patient level info'!L554="No",'Paste Data Here - Export'!BC554="SU"),"Not achieved",IF('Paste Data Here - Export'!BC554="ICH","Not applicable",IF(OR('Paste Data Here - Export'!BC554="O",'Paste Data Here - Export'!BC554="MAC"),"Not achieved",""))))))</f>
        <v/>
      </c>
      <c r="N554" s="142" t="str">
        <f>IF(B554="","",IF(OR('Paste Data Here - Export'!GN554="PERS",'Paste Data Here - Export'!GN554="TELEM"),'Paste Data Here - Export'!GK554,IF('Paste Data Here - Export'!GO554="","Not seen in person",'Paste Data Here - Export'!GO554)))</f>
        <v/>
      </c>
      <c r="O554" s="125" t="str">
        <f t="shared" si="95"/>
        <v/>
      </c>
      <c r="P554" s="126" t="str">
        <f t="shared" si="96"/>
        <v/>
      </c>
      <c r="Q554" s="95" t="str">
        <f>IF('Paste Data Here - Export'!CR554=TRUE, "Not imaged",IF('Paste Data Here - Export'!AR554="Y","Inpatient stroke",IF('Paste Data Here - Export'!BA554="","",IF('Paste Data Here - Export'!CR554="TRUE","",1440*('Paste Data Here - Export'!CP554-'Paste Data Here - Export'!BA554)))))</f>
        <v/>
      </c>
      <c r="R554" s="95" t="str">
        <f>IF('Paste Data Here - Export'!CR554=TRUE,"Not imaged",IF(OR(C554="",'Paste Data Here - Export'!CP554=""),"",1440*('Paste Data Here - Export'!CP554-C554)))</f>
        <v/>
      </c>
      <c r="S554" s="93" t="str">
        <f>IF(R554&lt;60.5,"Yes",IF('Paste Data Here - Export'!C554="","","No"))</f>
        <v/>
      </c>
      <c r="T554" s="93" t="str">
        <f t="shared" si="88"/>
        <v/>
      </c>
      <c r="U554" s="94" t="str">
        <f>IF(OR(C554="",'Paste Data Here - Export'!DF554=""),"",1440*('Paste Data Here - Export'!DF554-C554))</f>
        <v/>
      </c>
      <c r="V554" s="96" t="str">
        <f t="shared" si="97"/>
        <v/>
      </c>
      <c r="W554" s="97" t="str">
        <f>IF(B554="","",IF('Paste Data Here - Export'!KI554=TRUE,"Yes",IF('Paste Data Here - Export'!L554="","No","Yes")))</f>
        <v/>
      </c>
      <c r="X554" s="98" t="str">
        <f>IF(E554="Yes","6 Month Transfer",IF(AND(W554="Yes",'Paste Data Here - Export'!KM554="D"),"No",IF('Patient level info'!W554="Yes","Yes","")))</f>
        <v/>
      </c>
      <c r="Y554" s="91" t="str">
        <f t="shared" si="89"/>
        <v/>
      </c>
      <c r="Z554" s="99" t="str">
        <f>IF('Paste Data Here - Export'!KQ554="","",IF('Paste Data Here - Export'!KO554="","",'Paste Data Here - Export'!KN554-'Paste Data Here - Export'!KQ554))</f>
        <v/>
      </c>
      <c r="AA554" s="91" t="str">
        <f>IF(AND(W554="Yes",'Paste Data Here - Export'!KM554="D",'Paste Data Here - Export'!KO554="Y"),'Paste Data Here - Export'!KN554+'Patient level info'!AA$3,IF(AND(W554="Yes",'Paste Data Here - Export'!KM554="D",Z554&lt;0),'Paste Data Here - Export'!KQ554,IF(AND(W554="Yes",'Paste Data Here - Export'!KM554="D"),'Paste Data Here - Export'!KN554,IF(X554="Yes",'Paste Data Here - Export'!KS554,""))))</f>
        <v/>
      </c>
      <c r="AB554" s="100" t="str">
        <f>IF(W554="No","",IF('Paste Data Here - Export'!HS554="","",IF('Paste Data Here - Export'!KO554="Y",'Patient level info'!AA554-'Paste Data Here - Export'!HS554,'Paste Data Here - Export'!KQ554-'Paste Data Here - Export'!HS554)))</f>
        <v/>
      </c>
      <c r="AC554" s="100" t="str">
        <f>IF(E554="Yes","",IF(BPT!C554="Record transferred to this team",AA554-C554-(1/6),""))</f>
        <v/>
      </c>
      <c r="AD554" s="100" t="str">
        <f t="shared" si="90"/>
        <v/>
      </c>
      <c r="AE554" s="100" t="str">
        <f t="shared" si="98"/>
        <v/>
      </c>
      <c r="AF554" s="101" t="str">
        <f>IF(AE554="","",IF(Y554="Died same day","Died same day as arrival",IF(AB554="","Did not stay on SU",IF('Paste Data Here - Export'!HR554="ICH","ICU/CCU/HDU",IF(AB554&gt;AE554,100,100*AB554/AE554)))))</f>
        <v/>
      </c>
      <c r="AG554" s="82" t="str">
        <f>IF(E554="Yes","6 Month Transfer",IF(W554="No","Not locked to discharge/transfer",IF(AF554="Did not stay on SU","Not achieved as did not stay on SU",IF('Patient level info'!A554="","",IF(AND(A554=B554,M554="Achieved",P554="Achieved",AF554&gt;=90,AF554&lt;&gt;"Died same day as arrival"),"Achieved",IF(AND(A554&lt;&gt;B554,AF554&gt;=90,M554="Achieved",P554="Achieved"),"Not directly admitted by this team, but achieved criteria at previous team, and achieved 90% of stay on SU whilst at this team",IF(AF554="ICU/CCU/HDU","Admitted to ICU/CCU/HDU",IF(AF554="Died same day as arrival",AF554,IF(AND(AF554&lt;90,M554="Not achieved",P554="Not achieved"),"Not achieved as not direct to SU within 4h, not seen by a consultant within 14h, and less than 90% of stay on SU",IF(AND(AF554&lt;90,M554="Not achieved",P554="Achieved"),"Not achieved as not direct to SU within 4h and less than 90% of stay on SU",IF(AND(AF554&lt;90,M554="Achieved",P554="Not achieved"),"Not achieved as not seen by a consultant within 14h and less than 90% of stay on SU",IF(AND(AF554&gt;=90,M554="Not achieved",P554="Not achieved"),"Not achieved as not direct to SU within 4h and not seen by a consultant within 14h",IF(AND(AF554&gt;=90,M554="Achieved",P554="Not achieved"),"Not achieved as not seen by a consultant within 14h",IF(AF554&lt;90,"Not achieved as less than 90% of stay on SU","Not achieved as not direct to SU within 4h"))))))))))))))</f>
        <v/>
      </c>
    </row>
    <row r="555" spans="1:33" ht="15" customHeight="1" x14ac:dyDescent="0.25">
      <c r="A555" s="89" t="str">
        <f>IF('Paste Data Here - Export'!A555="","",'Paste Data Here - Export'!A555)</f>
        <v/>
      </c>
      <c r="B555" s="90" t="str">
        <f>IF('Paste Data Here - Export'!B555="","",'Paste Data Here - Export'!B555)</f>
        <v/>
      </c>
      <c r="C555" s="91" t="str">
        <f>IF('Paste Data Here - Export'!AR555="Y",'Paste Data Here - Export'!AS555,IF('Paste Data Here - Export'!C555="","",'Paste Data Here - Export'!BA555))</f>
        <v/>
      </c>
      <c r="D555" s="103" t="str">
        <f>IF(B555="","",IF('Paste Data Here - Export'!A555 ='Paste Data Here - Export'!B555, "Yes", "No"))</f>
        <v/>
      </c>
      <c r="E555" s="103" t="str">
        <f>IF(A555="","",IF(AND('Paste Data Here - Export'!P555="",'Paste Data Here - Export'!Q555&lt;&gt;""),"Yes","No"))</f>
        <v/>
      </c>
      <c r="F555" s="104" t="str">
        <f>IF('Paste Data Here - Export'!A555='Paste Data Here - Export'!B555,C555,IF(W555="No","",IF(E555="Yes","6 Month Transfer",'Paste Data Here - Export'!HP555)))</f>
        <v/>
      </c>
      <c r="G555" s="92" t="str">
        <f>IF(B555="","",IF(OR('Paste Data Here - Export'!KB555="Y",'Paste Data Here - Export'!GE555="Y"),"Yes","No"))</f>
        <v/>
      </c>
      <c r="H555" s="93" t="str">
        <f t="shared" si="91"/>
        <v/>
      </c>
      <c r="I555" s="93" t="str">
        <f t="shared" si="92"/>
        <v/>
      </c>
      <c r="J555" s="93" t="str">
        <f t="shared" si="93"/>
        <v/>
      </c>
      <c r="K555" s="125" t="str">
        <f>IF(OR(C555="",'Paste Data Here - Export'!BD555=""),"",1440*('Paste Data Here - Export'!BD555-C555))</f>
        <v/>
      </c>
      <c r="L555" s="93" t="str">
        <f t="shared" si="94"/>
        <v/>
      </c>
      <c r="M555" s="93" t="str">
        <f>IF(AND(L555="Yes",'Paste Data Here - Export'!BC555="SU",'Paste Data Here - Export'!EJ555&lt;&gt;"Y"),"Achieved",IF('Paste Data Here - Export'!EJ555="Y","Not applicable",(IF(AND('Patient level info'!L555="No",'Paste Data Here - Export'!BC555="SU"),"Not achieved",IF('Paste Data Here - Export'!BC555="ICH","Not applicable",IF(OR('Paste Data Here - Export'!BC555="O",'Paste Data Here - Export'!BC555="MAC"),"Not achieved",""))))))</f>
        <v/>
      </c>
      <c r="N555" s="142" t="str">
        <f>IF(B555="","",IF(OR('Paste Data Here - Export'!GN555="PERS",'Paste Data Here - Export'!GN555="TELEM"),'Paste Data Here - Export'!GK555,IF('Paste Data Here - Export'!GO555="","Not seen in person",'Paste Data Here - Export'!GO555)))</f>
        <v/>
      </c>
      <c r="O555" s="125" t="str">
        <f t="shared" si="95"/>
        <v/>
      </c>
      <c r="P555" s="126" t="str">
        <f t="shared" si="96"/>
        <v/>
      </c>
      <c r="Q555" s="95" t="str">
        <f>IF('Paste Data Here - Export'!CR555=TRUE, "Not imaged",IF('Paste Data Here - Export'!AR555="Y","Inpatient stroke",IF('Paste Data Here - Export'!BA555="","",IF('Paste Data Here - Export'!CR555="TRUE","",1440*('Paste Data Here - Export'!CP555-'Paste Data Here - Export'!BA555)))))</f>
        <v/>
      </c>
      <c r="R555" s="95" t="str">
        <f>IF('Paste Data Here - Export'!CR555=TRUE,"Not imaged",IF(OR(C555="",'Paste Data Here - Export'!CP555=""),"",1440*('Paste Data Here - Export'!CP555-C555)))</f>
        <v/>
      </c>
      <c r="S555" s="93" t="str">
        <f>IF(R555&lt;60.5,"Yes",IF('Paste Data Here - Export'!C555="","","No"))</f>
        <v/>
      </c>
      <c r="T555" s="93" t="str">
        <f t="shared" si="88"/>
        <v/>
      </c>
      <c r="U555" s="94" t="str">
        <f>IF(OR(C555="",'Paste Data Here - Export'!DF555=""),"",1440*('Paste Data Here - Export'!DF555-C555))</f>
        <v/>
      </c>
      <c r="V555" s="96" t="str">
        <f t="shared" si="97"/>
        <v/>
      </c>
      <c r="W555" s="97" t="str">
        <f>IF(B555="","",IF('Paste Data Here - Export'!KI555=TRUE,"Yes",IF('Paste Data Here - Export'!L555="","No","Yes")))</f>
        <v/>
      </c>
      <c r="X555" s="98" t="str">
        <f>IF(E555="Yes","6 Month Transfer",IF(AND(W555="Yes",'Paste Data Here - Export'!KM555="D"),"No",IF('Patient level info'!W555="Yes","Yes","")))</f>
        <v/>
      </c>
      <c r="Y555" s="91" t="str">
        <f t="shared" si="89"/>
        <v/>
      </c>
      <c r="Z555" s="99" t="str">
        <f>IF('Paste Data Here - Export'!KQ555="","",IF('Paste Data Here - Export'!KO555="","",'Paste Data Here - Export'!KN555-'Paste Data Here - Export'!KQ555))</f>
        <v/>
      </c>
      <c r="AA555" s="91" t="str">
        <f>IF(AND(W555="Yes",'Paste Data Here - Export'!KM555="D",'Paste Data Here - Export'!KO555="Y"),'Paste Data Here - Export'!KN555+'Patient level info'!AA$3,IF(AND(W555="Yes",'Paste Data Here - Export'!KM555="D",Z555&lt;0),'Paste Data Here - Export'!KQ555,IF(AND(W555="Yes",'Paste Data Here - Export'!KM555="D"),'Paste Data Here - Export'!KN555,IF(X555="Yes",'Paste Data Here - Export'!KS555,""))))</f>
        <v/>
      </c>
      <c r="AB555" s="100" t="str">
        <f>IF(W555="No","",IF('Paste Data Here - Export'!HS555="","",IF('Paste Data Here - Export'!KO555="Y",'Patient level info'!AA555-'Paste Data Here - Export'!HS555,'Paste Data Here - Export'!KQ555-'Paste Data Here - Export'!HS555)))</f>
        <v/>
      </c>
      <c r="AC555" s="100" t="str">
        <f>IF(E555="Yes","",IF(BPT!C555="Record transferred to this team",AA555-C555-(1/6),""))</f>
        <v/>
      </c>
      <c r="AD555" s="100" t="str">
        <f t="shared" si="90"/>
        <v/>
      </c>
      <c r="AE555" s="100" t="str">
        <f t="shared" si="98"/>
        <v/>
      </c>
      <c r="AF555" s="101" t="str">
        <f>IF(AE555="","",IF(Y555="Died same day","Died same day as arrival",IF(AB555="","Did not stay on SU",IF('Paste Data Here - Export'!HR555="ICH","ICU/CCU/HDU",IF(AB555&gt;AE555,100,100*AB555/AE555)))))</f>
        <v/>
      </c>
      <c r="AG555" s="82" t="str">
        <f>IF(E555="Yes","6 Month Transfer",IF(W555="No","Not locked to discharge/transfer",IF(AF555="Did not stay on SU","Not achieved as did not stay on SU",IF('Patient level info'!A555="","",IF(AND(A555=B555,M555="Achieved",P555="Achieved",AF555&gt;=90,AF555&lt;&gt;"Died same day as arrival"),"Achieved",IF(AND(A555&lt;&gt;B555,AF555&gt;=90,M555="Achieved",P555="Achieved"),"Not directly admitted by this team, but achieved criteria at previous team, and achieved 90% of stay on SU whilst at this team",IF(AF555="ICU/CCU/HDU","Admitted to ICU/CCU/HDU",IF(AF555="Died same day as arrival",AF555,IF(AND(AF555&lt;90,M555="Not achieved",P555="Not achieved"),"Not achieved as not direct to SU within 4h, not seen by a consultant within 14h, and less than 90% of stay on SU",IF(AND(AF555&lt;90,M555="Not achieved",P555="Achieved"),"Not achieved as not direct to SU within 4h and less than 90% of stay on SU",IF(AND(AF555&lt;90,M555="Achieved",P555="Not achieved"),"Not achieved as not seen by a consultant within 14h and less than 90% of stay on SU",IF(AND(AF555&gt;=90,M555="Not achieved",P555="Not achieved"),"Not achieved as not direct to SU within 4h and not seen by a consultant within 14h",IF(AND(AF555&gt;=90,M555="Achieved",P555="Not achieved"),"Not achieved as not seen by a consultant within 14h",IF(AF555&lt;90,"Not achieved as less than 90% of stay on SU","Not achieved as not direct to SU within 4h"))))))))))))))</f>
        <v/>
      </c>
    </row>
    <row r="556" spans="1:33" ht="15" customHeight="1" x14ac:dyDescent="0.25">
      <c r="A556" s="89" t="str">
        <f>IF('Paste Data Here - Export'!A556="","",'Paste Data Here - Export'!A556)</f>
        <v/>
      </c>
      <c r="B556" s="90" t="str">
        <f>IF('Paste Data Here - Export'!B556="","",'Paste Data Here - Export'!B556)</f>
        <v/>
      </c>
      <c r="C556" s="91" t="str">
        <f>IF('Paste Data Here - Export'!AR556="Y",'Paste Data Here - Export'!AS556,IF('Paste Data Here - Export'!C556="","",'Paste Data Here - Export'!BA556))</f>
        <v/>
      </c>
      <c r="D556" s="103" t="str">
        <f>IF(B556="","",IF('Paste Data Here - Export'!A556 ='Paste Data Here - Export'!B556, "Yes", "No"))</f>
        <v/>
      </c>
      <c r="E556" s="103" t="str">
        <f>IF(A556="","",IF(AND('Paste Data Here - Export'!P556="",'Paste Data Here - Export'!Q556&lt;&gt;""),"Yes","No"))</f>
        <v/>
      </c>
      <c r="F556" s="104" t="str">
        <f>IF('Paste Data Here - Export'!A556='Paste Data Here - Export'!B556,C556,IF(W556="No","",IF(E556="Yes","6 Month Transfer",'Paste Data Here - Export'!HP556)))</f>
        <v/>
      </c>
      <c r="G556" s="92" t="str">
        <f>IF(B556="","",IF(OR('Paste Data Here - Export'!KB556="Y",'Paste Data Here - Export'!GE556="Y"),"Yes","No"))</f>
        <v/>
      </c>
      <c r="H556" s="93" t="str">
        <f t="shared" si="91"/>
        <v/>
      </c>
      <c r="I556" s="93" t="str">
        <f t="shared" si="92"/>
        <v/>
      </c>
      <c r="J556" s="93" t="str">
        <f t="shared" si="93"/>
        <v/>
      </c>
      <c r="K556" s="125" t="str">
        <f>IF(OR(C556="",'Paste Data Here - Export'!BD556=""),"",1440*('Paste Data Here - Export'!BD556-C556))</f>
        <v/>
      </c>
      <c r="L556" s="93" t="str">
        <f t="shared" si="94"/>
        <v/>
      </c>
      <c r="M556" s="93" t="str">
        <f>IF(AND(L556="Yes",'Paste Data Here - Export'!BC556="SU",'Paste Data Here - Export'!EJ556&lt;&gt;"Y"),"Achieved",IF('Paste Data Here - Export'!EJ556="Y","Not applicable",(IF(AND('Patient level info'!L556="No",'Paste Data Here - Export'!BC556="SU"),"Not achieved",IF('Paste Data Here - Export'!BC556="ICH","Not applicable",IF(OR('Paste Data Here - Export'!BC556="O",'Paste Data Here - Export'!BC556="MAC"),"Not achieved",""))))))</f>
        <v/>
      </c>
      <c r="N556" s="142" t="str">
        <f>IF(B556="","",IF(OR('Paste Data Here - Export'!GN556="PERS",'Paste Data Here - Export'!GN556="TELEM"),'Paste Data Here - Export'!GK556,IF('Paste Data Here - Export'!GO556="","Not seen in person",'Paste Data Here - Export'!GO556)))</f>
        <v/>
      </c>
      <c r="O556" s="125" t="str">
        <f t="shared" si="95"/>
        <v/>
      </c>
      <c r="P556" s="126" t="str">
        <f t="shared" si="96"/>
        <v/>
      </c>
      <c r="Q556" s="95" t="str">
        <f>IF('Paste Data Here - Export'!CR556=TRUE, "Not imaged",IF('Paste Data Here - Export'!AR556="Y","Inpatient stroke",IF('Paste Data Here - Export'!BA556="","",IF('Paste Data Here - Export'!CR556="TRUE","",1440*('Paste Data Here - Export'!CP556-'Paste Data Here - Export'!BA556)))))</f>
        <v/>
      </c>
      <c r="R556" s="95" t="str">
        <f>IF('Paste Data Here - Export'!CR556=TRUE,"Not imaged",IF(OR(C556="",'Paste Data Here - Export'!CP556=""),"",1440*('Paste Data Here - Export'!CP556-C556)))</f>
        <v/>
      </c>
      <c r="S556" s="93" t="str">
        <f>IF(R556&lt;60.5,"Yes",IF('Paste Data Here - Export'!C556="","","No"))</f>
        <v/>
      </c>
      <c r="T556" s="93" t="str">
        <f t="shared" si="88"/>
        <v/>
      </c>
      <c r="U556" s="94" t="str">
        <f>IF(OR(C556="",'Paste Data Here - Export'!DF556=""),"",1440*('Paste Data Here - Export'!DF556-C556))</f>
        <v/>
      </c>
      <c r="V556" s="96" t="str">
        <f t="shared" si="97"/>
        <v/>
      </c>
      <c r="W556" s="97" t="str">
        <f>IF(B556="","",IF('Paste Data Here - Export'!KI556=TRUE,"Yes",IF('Paste Data Here - Export'!L556="","No","Yes")))</f>
        <v/>
      </c>
      <c r="X556" s="98" t="str">
        <f>IF(E556="Yes","6 Month Transfer",IF(AND(W556="Yes",'Paste Data Here - Export'!KM556="D"),"No",IF('Patient level info'!W556="Yes","Yes","")))</f>
        <v/>
      </c>
      <c r="Y556" s="91" t="str">
        <f t="shared" si="89"/>
        <v/>
      </c>
      <c r="Z556" s="99" t="str">
        <f>IF('Paste Data Here - Export'!KQ556="","",IF('Paste Data Here - Export'!KO556="","",'Paste Data Here - Export'!KN556-'Paste Data Here - Export'!KQ556))</f>
        <v/>
      </c>
      <c r="AA556" s="91" t="str">
        <f>IF(AND(W556="Yes",'Paste Data Here - Export'!KM556="D",'Paste Data Here - Export'!KO556="Y"),'Paste Data Here - Export'!KN556+'Patient level info'!AA$3,IF(AND(W556="Yes",'Paste Data Here - Export'!KM556="D",Z556&lt;0),'Paste Data Here - Export'!KQ556,IF(AND(W556="Yes",'Paste Data Here - Export'!KM556="D"),'Paste Data Here - Export'!KN556,IF(X556="Yes",'Paste Data Here - Export'!KS556,""))))</f>
        <v/>
      </c>
      <c r="AB556" s="100" t="str">
        <f>IF(W556="No","",IF('Paste Data Here - Export'!HS556="","",IF('Paste Data Here - Export'!KO556="Y",'Patient level info'!AA556-'Paste Data Here - Export'!HS556,'Paste Data Here - Export'!KQ556-'Paste Data Here - Export'!HS556)))</f>
        <v/>
      </c>
      <c r="AC556" s="100" t="str">
        <f>IF(E556="Yes","",IF(BPT!C556="Record transferred to this team",AA556-C556-(1/6),""))</f>
        <v/>
      </c>
      <c r="AD556" s="100" t="str">
        <f t="shared" si="90"/>
        <v/>
      </c>
      <c r="AE556" s="100" t="str">
        <f t="shared" si="98"/>
        <v/>
      </c>
      <c r="AF556" s="101" t="str">
        <f>IF(AE556="","",IF(Y556="Died same day","Died same day as arrival",IF(AB556="","Did not stay on SU",IF('Paste Data Here - Export'!HR556="ICH","ICU/CCU/HDU",IF(AB556&gt;AE556,100,100*AB556/AE556)))))</f>
        <v/>
      </c>
      <c r="AG556" s="82" t="str">
        <f>IF(E556="Yes","6 Month Transfer",IF(W556="No","Not locked to discharge/transfer",IF(AF556="Did not stay on SU","Not achieved as did not stay on SU",IF('Patient level info'!A556="","",IF(AND(A556=B556,M556="Achieved",P556="Achieved",AF556&gt;=90,AF556&lt;&gt;"Died same day as arrival"),"Achieved",IF(AND(A556&lt;&gt;B556,AF556&gt;=90,M556="Achieved",P556="Achieved"),"Not directly admitted by this team, but achieved criteria at previous team, and achieved 90% of stay on SU whilst at this team",IF(AF556="ICU/CCU/HDU","Admitted to ICU/CCU/HDU",IF(AF556="Died same day as arrival",AF556,IF(AND(AF556&lt;90,M556="Not achieved",P556="Not achieved"),"Not achieved as not direct to SU within 4h, not seen by a consultant within 14h, and less than 90% of stay on SU",IF(AND(AF556&lt;90,M556="Not achieved",P556="Achieved"),"Not achieved as not direct to SU within 4h and less than 90% of stay on SU",IF(AND(AF556&lt;90,M556="Achieved",P556="Not achieved"),"Not achieved as not seen by a consultant within 14h and less than 90% of stay on SU",IF(AND(AF556&gt;=90,M556="Not achieved",P556="Not achieved"),"Not achieved as not direct to SU within 4h and not seen by a consultant within 14h",IF(AND(AF556&gt;=90,M556="Achieved",P556="Not achieved"),"Not achieved as not seen by a consultant within 14h",IF(AF556&lt;90,"Not achieved as less than 90% of stay on SU","Not achieved as not direct to SU within 4h"))))))))))))))</f>
        <v/>
      </c>
    </row>
    <row r="557" spans="1:33" ht="15" customHeight="1" x14ac:dyDescent="0.25">
      <c r="A557" s="89" t="str">
        <f>IF('Paste Data Here - Export'!A557="","",'Paste Data Here - Export'!A557)</f>
        <v/>
      </c>
      <c r="B557" s="90" t="str">
        <f>IF('Paste Data Here - Export'!B557="","",'Paste Data Here - Export'!B557)</f>
        <v/>
      </c>
      <c r="C557" s="91" t="str">
        <f>IF('Paste Data Here - Export'!AR557="Y",'Paste Data Here - Export'!AS557,IF('Paste Data Here - Export'!C557="","",'Paste Data Here - Export'!BA557))</f>
        <v/>
      </c>
      <c r="D557" s="103" t="str">
        <f>IF(B557="","",IF('Paste Data Here - Export'!A557 ='Paste Data Here - Export'!B557, "Yes", "No"))</f>
        <v/>
      </c>
      <c r="E557" s="103" t="str">
        <f>IF(A557="","",IF(AND('Paste Data Here - Export'!P557="",'Paste Data Here - Export'!Q557&lt;&gt;""),"Yes","No"))</f>
        <v/>
      </c>
      <c r="F557" s="104" t="str">
        <f>IF('Paste Data Here - Export'!A557='Paste Data Here - Export'!B557,C557,IF(W557="No","",IF(E557="Yes","6 Month Transfer",'Paste Data Here - Export'!HP557)))</f>
        <v/>
      </c>
      <c r="G557" s="92" t="str">
        <f>IF(B557="","",IF(OR('Paste Data Here - Export'!KB557="Y",'Paste Data Here - Export'!GE557="Y"),"Yes","No"))</f>
        <v/>
      </c>
      <c r="H557" s="93" t="str">
        <f t="shared" si="91"/>
        <v/>
      </c>
      <c r="I557" s="93" t="str">
        <f t="shared" si="92"/>
        <v/>
      </c>
      <c r="J557" s="93" t="str">
        <f t="shared" si="93"/>
        <v/>
      </c>
      <c r="K557" s="125" t="str">
        <f>IF(OR(C557="",'Paste Data Here - Export'!BD557=""),"",1440*('Paste Data Here - Export'!BD557-C557))</f>
        <v/>
      </c>
      <c r="L557" s="93" t="str">
        <f t="shared" si="94"/>
        <v/>
      </c>
      <c r="M557" s="93" t="str">
        <f>IF(AND(L557="Yes",'Paste Data Here - Export'!BC557="SU",'Paste Data Here - Export'!EJ557&lt;&gt;"Y"),"Achieved",IF('Paste Data Here - Export'!EJ557="Y","Not applicable",(IF(AND('Patient level info'!L557="No",'Paste Data Here - Export'!BC557="SU"),"Not achieved",IF('Paste Data Here - Export'!BC557="ICH","Not applicable",IF(OR('Paste Data Here - Export'!BC557="O",'Paste Data Here - Export'!BC557="MAC"),"Not achieved",""))))))</f>
        <v/>
      </c>
      <c r="N557" s="142" t="str">
        <f>IF(B557="","",IF(OR('Paste Data Here - Export'!GN557="PERS",'Paste Data Here - Export'!GN557="TELEM"),'Paste Data Here - Export'!GK557,IF('Paste Data Here - Export'!GO557="","Not seen in person",'Paste Data Here - Export'!GO557)))</f>
        <v/>
      </c>
      <c r="O557" s="125" t="str">
        <f t="shared" si="95"/>
        <v/>
      </c>
      <c r="P557" s="126" t="str">
        <f t="shared" si="96"/>
        <v/>
      </c>
      <c r="Q557" s="95" t="str">
        <f>IF('Paste Data Here - Export'!CR557=TRUE, "Not imaged",IF('Paste Data Here - Export'!AR557="Y","Inpatient stroke",IF('Paste Data Here - Export'!BA557="","",IF('Paste Data Here - Export'!CR557="TRUE","",1440*('Paste Data Here - Export'!CP557-'Paste Data Here - Export'!BA557)))))</f>
        <v/>
      </c>
      <c r="R557" s="95" t="str">
        <f>IF('Paste Data Here - Export'!CR557=TRUE,"Not imaged",IF(OR(C557="",'Paste Data Here - Export'!CP557=""),"",1440*('Paste Data Here - Export'!CP557-C557)))</f>
        <v/>
      </c>
      <c r="S557" s="93" t="str">
        <f>IF(R557&lt;60.5,"Yes",IF('Paste Data Here - Export'!C557="","","No"))</f>
        <v/>
      </c>
      <c r="T557" s="93" t="str">
        <f t="shared" si="88"/>
        <v/>
      </c>
      <c r="U557" s="94" t="str">
        <f>IF(OR(C557="",'Paste Data Here - Export'!DF557=""),"",1440*('Paste Data Here - Export'!DF557-C557))</f>
        <v/>
      </c>
      <c r="V557" s="96" t="str">
        <f t="shared" si="97"/>
        <v/>
      </c>
      <c r="W557" s="97" t="str">
        <f>IF(B557="","",IF('Paste Data Here - Export'!KI557=TRUE,"Yes",IF('Paste Data Here - Export'!L557="","No","Yes")))</f>
        <v/>
      </c>
      <c r="X557" s="98" t="str">
        <f>IF(E557="Yes","6 Month Transfer",IF(AND(W557="Yes",'Paste Data Here - Export'!KM557="D"),"No",IF('Patient level info'!W557="Yes","Yes","")))</f>
        <v/>
      </c>
      <c r="Y557" s="91" t="str">
        <f t="shared" si="89"/>
        <v/>
      </c>
      <c r="Z557" s="99" t="str">
        <f>IF('Paste Data Here - Export'!KQ557="","",IF('Paste Data Here - Export'!KO557="","",'Paste Data Here - Export'!KN557-'Paste Data Here - Export'!KQ557))</f>
        <v/>
      </c>
      <c r="AA557" s="91" t="str">
        <f>IF(AND(W557="Yes",'Paste Data Here - Export'!KM557="D",'Paste Data Here - Export'!KO557="Y"),'Paste Data Here - Export'!KN557+'Patient level info'!AA$3,IF(AND(W557="Yes",'Paste Data Here - Export'!KM557="D",Z557&lt;0),'Paste Data Here - Export'!KQ557,IF(AND(W557="Yes",'Paste Data Here - Export'!KM557="D"),'Paste Data Here - Export'!KN557,IF(X557="Yes",'Paste Data Here - Export'!KS557,""))))</f>
        <v/>
      </c>
      <c r="AB557" s="100" t="str">
        <f>IF(W557="No","",IF('Paste Data Here - Export'!HS557="","",IF('Paste Data Here - Export'!KO557="Y",'Patient level info'!AA557-'Paste Data Here - Export'!HS557,'Paste Data Here - Export'!KQ557-'Paste Data Here - Export'!HS557)))</f>
        <v/>
      </c>
      <c r="AC557" s="100" t="str">
        <f>IF(E557="Yes","",IF(BPT!C557="Record transferred to this team",AA557-C557-(1/6),""))</f>
        <v/>
      </c>
      <c r="AD557" s="100" t="str">
        <f t="shared" si="90"/>
        <v/>
      </c>
      <c r="AE557" s="100" t="str">
        <f t="shared" si="98"/>
        <v/>
      </c>
      <c r="AF557" s="101" t="str">
        <f>IF(AE557="","",IF(Y557="Died same day","Died same day as arrival",IF(AB557="","Did not stay on SU",IF('Paste Data Here - Export'!HR557="ICH","ICU/CCU/HDU",IF(AB557&gt;AE557,100,100*AB557/AE557)))))</f>
        <v/>
      </c>
      <c r="AG557" s="82" t="str">
        <f>IF(E557="Yes","6 Month Transfer",IF(W557="No","Not locked to discharge/transfer",IF(AF557="Did not stay on SU","Not achieved as did not stay on SU",IF('Patient level info'!A557="","",IF(AND(A557=B557,M557="Achieved",P557="Achieved",AF557&gt;=90,AF557&lt;&gt;"Died same day as arrival"),"Achieved",IF(AND(A557&lt;&gt;B557,AF557&gt;=90,M557="Achieved",P557="Achieved"),"Not directly admitted by this team, but achieved criteria at previous team, and achieved 90% of stay on SU whilst at this team",IF(AF557="ICU/CCU/HDU","Admitted to ICU/CCU/HDU",IF(AF557="Died same day as arrival",AF557,IF(AND(AF557&lt;90,M557="Not achieved",P557="Not achieved"),"Not achieved as not direct to SU within 4h, not seen by a consultant within 14h, and less than 90% of stay on SU",IF(AND(AF557&lt;90,M557="Not achieved",P557="Achieved"),"Not achieved as not direct to SU within 4h and less than 90% of stay on SU",IF(AND(AF557&lt;90,M557="Achieved",P557="Not achieved"),"Not achieved as not seen by a consultant within 14h and less than 90% of stay on SU",IF(AND(AF557&gt;=90,M557="Not achieved",P557="Not achieved"),"Not achieved as not direct to SU within 4h and not seen by a consultant within 14h",IF(AND(AF557&gt;=90,M557="Achieved",P557="Not achieved"),"Not achieved as not seen by a consultant within 14h",IF(AF557&lt;90,"Not achieved as less than 90% of stay on SU","Not achieved as not direct to SU within 4h"))))))))))))))</f>
        <v/>
      </c>
    </row>
    <row r="558" spans="1:33" ht="15" customHeight="1" x14ac:dyDescent="0.25">
      <c r="A558" s="89" t="str">
        <f>IF('Paste Data Here - Export'!A558="","",'Paste Data Here - Export'!A558)</f>
        <v/>
      </c>
      <c r="B558" s="90" t="str">
        <f>IF('Paste Data Here - Export'!B558="","",'Paste Data Here - Export'!B558)</f>
        <v/>
      </c>
      <c r="C558" s="91" t="str">
        <f>IF('Paste Data Here - Export'!AR558="Y",'Paste Data Here - Export'!AS558,IF('Paste Data Here - Export'!C558="","",'Paste Data Here - Export'!BA558))</f>
        <v/>
      </c>
      <c r="D558" s="103" t="str">
        <f>IF(B558="","",IF('Paste Data Here - Export'!A558 ='Paste Data Here - Export'!B558, "Yes", "No"))</f>
        <v/>
      </c>
      <c r="E558" s="103" t="str">
        <f>IF(A558="","",IF(AND('Paste Data Here - Export'!P558="",'Paste Data Here - Export'!Q558&lt;&gt;""),"Yes","No"))</f>
        <v/>
      </c>
      <c r="F558" s="104" t="str">
        <f>IF('Paste Data Here - Export'!A558='Paste Data Here - Export'!B558,C558,IF(W558="No","",IF(E558="Yes","6 Month Transfer",'Paste Data Here - Export'!HP558)))</f>
        <v/>
      </c>
      <c r="G558" s="92" t="str">
        <f>IF(B558="","",IF(OR('Paste Data Here - Export'!KB558="Y",'Paste Data Here - Export'!GE558="Y"),"Yes","No"))</f>
        <v/>
      </c>
      <c r="H558" s="93" t="str">
        <f t="shared" si="91"/>
        <v/>
      </c>
      <c r="I558" s="93" t="str">
        <f t="shared" si="92"/>
        <v/>
      </c>
      <c r="J558" s="93" t="str">
        <f t="shared" si="93"/>
        <v/>
      </c>
      <c r="K558" s="125" t="str">
        <f>IF(OR(C558="",'Paste Data Here - Export'!BD558=""),"",1440*('Paste Data Here - Export'!BD558-C558))</f>
        <v/>
      </c>
      <c r="L558" s="93" t="str">
        <f t="shared" si="94"/>
        <v/>
      </c>
      <c r="M558" s="93" t="str">
        <f>IF(AND(L558="Yes",'Paste Data Here - Export'!BC558="SU",'Paste Data Here - Export'!EJ558&lt;&gt;"Y"),"Achieved",IF('Paste Data Here - Export'!EJ558="Y","Not applicable",(IF(AND('Patient level info'!L558="No",'Paste Data Here - Export'!BC558="SU"),"Not achieved",IF('Paste Data Here - Export'!BC558="ICH","Not applicable",IF(OR('Paste Data Here - Export'!BC558="O",'Paste Data Here - Export'!BC558="MAC"),"Not achieved",""))))))</f>
        <v/>
      </c>
      <c r="N558" s="142" t="str">
        <f>IF(B558="","",IF(OR('Paste Data Here - Export'!GN558="PERS",'Paste Data Here - Export'!GN558="TELEM"),'Paste Data Here - Export'!GK558,IF('Paste Data Here - Export'!GO558="","Not seen in person",'Paste Data Here - Export'!GO558)))</f>
        <v/>
      </c>
      <c r="O558" s="125" t="str">
        <f t="shared" si="95"/>
        <v/>
      </c>
      <c r="P558" s="126" t="str">
        <f t="shared" si="96"/>
        <v/>
      </c>
      <c r="Q558" s="95" t="str">
        <f>IF('Paste Data Here - Export'!CR558=TRUE, "Not imaged",IF('Paste Data Here - Export'!AR558="Y","Inpatient stroke",IF('Paste Data Here - Export'!BA558="","",IF('Paste Data Here - Export'!CR558="TRUE","",1440*('Paste Data Here - Export'!CP558-'Paste Data Here - Export'!BA558)))))</f>
        <v/>
      </c>
      <c r="R558" s="95" t="str">
        <f>IF('Paste Data Here - Export'!CR558=TRUE,"Not imaged",IF(OR(C558="",'Paste Data Here - Export'!CP558=""),"",1440*('Paste Data Here - Export'!CP558-C558)))</f>
        <v/>
      </c>
      <c r="S558" s="93" t="str">
        <f>IF(R558&lt;60.5,"Yes",IF('Paste Data Here - Export'!C558="","","No"))</f>
        <v/>
      </c>
      <c r="T558" s="93" t="str">
        <f t="shared" si="88"/>
        <v/>
      </c>
      <c r="U558" s="94" t="str">
        <f>IF(OR(C558="",'Paste Data Here - Export'!DF558=""),"",1440*('Paste Data Here - Export'!DF558-C558))</f>
        <v/>
      </c>
      <c r="V558" s="96" t="str">
        <f t="shared" si="97"/>
        <v/>
      </c>
      <c r="W558" s="97" t="str">
        <f>IF(B558="","",IF('Paste Data Here - Export'!KI558=TRUE,"Yes",IF('Paste Data Here - Export'!L558="","No","Yes")))</f>
        <v/>
      </c>
      <c r="X558" s="98" t="str">
        <f>IF(E558="Yes","6 Month Transfer",IF(AND(W558="Yes",'Paste Data Here - Export'!KM558="D"),"No",IF('Patient level info'!W558="Yes","Yes","")))</f>
        <v/>
      </c>
      <c r="Y558" s="91" t="str">
        <f t="shared" si="89"/>
        <v/>
      </c>
      <c r="Z558" s="99" t="str">
        <f>IF('Paste Data Here - Export'!KQ558="","",IF('Paste Data Here - Export'!KO558="","",'Paste Data Here - Export'!KN558-'Paste Data Here - Export'!KQ558))</f>
        <v/>
      </c>
      <c r="AA558" s="91" t="str">
        <f>IF(AND(W558="Yes",'Paste Data Here - Export'!KM558="D",'Paste Data Here - Export'!KO558="Y"),'Paste Data Here - Export'!KN558+'Patient level info'!AA$3,IF(AND(W558="Yes",'Paste Data Here - Export'!KM558="D",Z558&lt;0),'Paste Data Here - Export'!KQ558,IF(AND(W558="Yes",'Paste Data Here - Export'!KM558="D"),'Paste Data Here - Export'!KN558,IF(X558="Yes",'Paste Data Here - Export'!KS558,""))))</f>
        <v/>
      </c>
      <c r="AB558" s="100" t="str">
        <f>IF(W558="No","",IF('Paste Data Here - Export'!HS558="","",IF('Paste Data Here - Export'!KO558="Y",'Patient level info'!AA558-'Paste Data Here - Export'!HS558,'Paste Data Here - Export'!KQ558-'Paste Data Here - Export'!HS558)))</f>
        <v/>
      </c>
      <c r="AC558" s="100" t="str">
        <f>IF(E558="Yes","",IF(BPT!C558="Record transferred to this team",AA558-C558-(1/6),""))</f>
        <v/>
      </c>
      <c r="AD558" s="100" t="str">
        <f t="shared" si="90"/>
        <v/>
      </c>
      <c r="AE558" s="100" t="str">
        <f t="shared" si="98"/>
        <v/>
      </c>
      <c r="AF558" s="101" t="str">
        <f>IF(AE558="","",IF(Y558="Died same day","Died same day as arrival",IF(AB558="","Did not stay on SU",IF('Paste Data Here - Export'!HR558="ICH","ICU/CCU/HDU",IF(AB558&gt;AE558,100,100*AB558/AE558)))))</f>
        <v/>
      </c>
      <c r="AG558" s="82" t="str">
        <f>IF(E558="Yes","6 Month Transfer",IF(W558="No","Not locked to discharge/transfer",IF(AF558="Did not stay on SU","Not achieved as did not stay on SU",IF('Patient level info'!A558="","",IF(AND(A558=B558,M558="Achieved",P558="Achieved",AF558&gt;=90,AF558&lt;&gt;"Died same day as arrival"),"Achieved",IF(AND(A558&lt;&gt;B558,AF558&gt;=90,M558="Achieved",P558="Achieved"),"Not directly admitted by this team, but achieved criteria at previous team, and achieved 90% of stay on SU whilst at this team",IF(AF558="ICU/CCU/HDU","Admitted to ICU/CCU/HDU",IF(AF558="Died same day as arrival",AF558,IF(AND(AF558&lt;90,M558="Not achieved",P558="Not achieved"),"Not achieved as not direct to SU within 4h, not seen by a consultant within 14h, and less than 90% of stay on SU",IF(AND(AF558&lt;90,M558="Not achieved",P558="Achieved"),"Not achieved as not direct to SU within 4h and less than 90% of stay on SU",IF(AND(AF558&lt;90,M558="Achieved",P558="Not achieved"),"Not achieved as not seen by a consultant within 14h and less than 90% of stay on SU",IF(AND(AF558&gt;=90,M558="Not achieved",P558="Not achieved"),"Not achieved as not direct to SU within 4h and not seen by a consultant within 14h",IF(AND(AF558&gt;=90,M558="Achieved",P558="Not achieved"),"Not achieved as not seen by a consultant within 14h",IF(AF558&lt;90,"Not achieved as less than 90% of stay on SU","Not achieved as not direct to SU within 4h"))))))))))))))</f>
        <v/>
      </c>
    </row>
    <row r="559" spans="1:33" ht="15" customHeight="1" x14ac:dyDescent="0.25">
      <c r="A559" s="89" t="str">
        <f>IF('Paste Data Here - Export'!A559="","",'Paste Data Here - Export'!A559)</f>
        <v/>
      </c>
      <c r="B559" s="90" t="str">
        <f>IF('Paste Data Here - Export'!B559="","",'Paste Data Here - Export'!B559)</f>
        <v/>
      </c>
      <c r="C559" s="91" t="str">
        <f>IF('Paste Data Here - Export'!AR559="Y",'Paste Data Here - Export'!AS559,IF('Paste Data Here - Export'!C559="","",'Paste Data Here - Export'!BA559))</f>
        <v/>
      </c>
      <c r="D559" s="103" t="str">
        <f>IF(B559="","",IF('Paste Data Here - Export'!A559 ='Paste Data Here - Export'!B559, "Yes", "No"))</f>
        <v/>
      </c>
      <c r="E559" s="103" t="str">
        <f>IF(A559="","",IF(AND('Paste Data Here - Export'!P559="",'Paste Data Here - Export'!Q559&lt;&gt;""),"Yes","No"))</f>
        <v/>
      </c>
      <c r="F559" s="104" t="str">
        <f>IF('Paste Data Here - Export'!A559='Paste Data Here - Export'!B559,C559,IF(W559="No","",IF(E559="Yes","6 Month Transfer",'Paste Data Here - Export'!HP559)))</f>
        <v/>
      </c>
      <c r="G559" s="92" t="str">
        <f>IF(B559="","",IF(OR('Paste Data Here - Export'!KB559="Y",'Paste Data Here - Export'!GE559="Y"),"Yes","No"))</f>
        <v/>
      </c>
      <c r="H559" s="93" t="str">
        <f t="shared" si="91"/>
        <v/>
      </c>
      <c r="I559" s="93" t="str">
        <f t="shared" si="92"/>
        <v/>
      </c>
      <c r="J559" s="93" t="str">
        <f t="shared" si="93"/>
        <v/>
      </c>
      <c r="K559" s="125" t="str">
        <f>IF(OR(C559="",'Paste Data Here - Export'!BD559=""),"",1440*('Paste Data Here - Export'!BD559-C559))</f>
        <v/>
      </c>
      <c r="L559" s="93" t="str">
        <f t="shared" si="94"/>
        <v/>
      </c>
      <c r="M559" s="93" t="str">
        <f>IF(AND(L559="Yes",'Paste Data Here - Export'!BC559="SU",'Paste Data Here - Export'!EJ559&lt;&gt;"Y"),"Achieved",IF('Paste Data Here - Export'!EJ559="Y","Not applicable",(IF(AND('Patient level info'!L559="No",'Paste Data Here - Export'!BC559="SU"),"Not achieved",IF('Paste Data Here - Export'!BC559="ICH","Not applicable",IF(OR('Paste Data Here - Export'!BC559="O",'Paste Data Here - Export'!BC559="MAC"),"Not achieved",""))))))</f>
        <v/>
      </c>
      <c r="N559" s="142" t="str">
        <f>IF(B559="","",IF(OR('Paste Data Here - Export'!GN559="PERS",'Paste Data Here - Export'!GN559="TELEM"),'Paste Data Here - Export'!GK559,IF('Paste Data Here - Export'!GO559="","Not seen in person",'Paste Data Here - Export'!GO559)))</f>
        <v/>
      </c>
      <c r="O559" s="125" t="str">
        <f t="shared" si="95"/>
        <v/>
      </c>
      <c r="P559" s="126" t="str">
        <f t="shared" si="96"/>
        <v/>
      </c>
      <c r="Q559" s="95" t="str">
        <f>IF('Paste Data Here - Export'!CR559=TRUE, "Not imaged",IF('Paste Data Here - Export'!AR559="Y","Inpatient stroke",IF('Paste Data Here - Export'!BA559="","",IF('Paste Data Here - Export'!CR559="TRUE","",1440*('Paste Data Here - Export'!CP559-'Paste Data Here - Export'!BA559)))))</f>
        <v/>
      </c>
      <c r="R559" s="95" t="str">
        <f>IF('Paste Data Here - Export'!CR559=TRUE,"Not imaged",IF(OR(C559="",'Paste Data Here - Export'!CP559=""),"",1440*('Paste Data Here - Export'!CP559-C559)))</f>
        <v/>
      </c>
      <c r="S559" s="93" t="str">
        <f>IF(R559&lt;60.5,"Yes",IF('Paste Data Here - Export'!C559="","","No"))</f>
        <v/>
      </c>
      <c r="T559" s="93" t="str">
        <f t="shared" si="88"/>
        <v/>
      </c>
      <c r="U559" s="94" t="str">
        <f>IF(OR(C559="",'Paste Data Here - Export'!DF559=""),"",1440*('Paste Data Here - Export'!DF559-C559))</f>
        <v/>
      </c>
      <c r="V559" s="96" t="str">
        <f t="shared" si="97"/>
        <v/>
      </c>
      <c r="W559" s="97" t="str">
        <f>IF(B559="","",IF('Paste Data Here - Export'!KI559=TRUE,"Yes",IF('Paste Data Here - Export'!L559="","No","Yes")))</f>
        <v/>
      </c>
      <c r="X559" s="98" t="str">
        <f>IF(E559="Yes","6 Month Transfer",IF(AND(W559="Yes",'Paste Data Here - Export'!KM559="D"),"No",IF('Patient level info'!W559="Yes","Yes","")))</f>
        <v/>
      </c>
      <c r="Y559" s="91" t="str">
        <f t="shared" si="89"/>
        <v/>
      </c>
      <c r="Z559" s="99" t="str">
        <f>IF('Paste Data Here - Export'!KQ559="","",IF('Paste Data Here - Export'!KO559="","",'Paste Data Here - Export'!KN559-'Paste Data Here - Export'!KQ559))</f>
        <v/>
      </c>
      <c r="AA559" s="91" t="str">
        <f>IF(AND(W559="Yes",'Paste Data Here - Export'!KM559="D",'Paste Data Here - Export'!KO559="Y"),'Paste Data Here - Export'!KN559+'Patient level info'!AA$3,IF(AND(W559="Yes",'Paste Data Here - Export'!KM559="D",Z559&lt;0),'Paste Data Here - Export'!KQ559,IF(AND(W559="Yes",'Paste Data Here - Export'!KM559="D"),'Paste Data Here - Export'!KN559,IF(X559="Yes",'Paste Data Here - Export'!KS559,""))))</f>
        <v/>
      </c>
      <c r="AB559" s="100" t="str">
        <f>IF(W559="No","",IF('Paste Data Here - Export'!HS559="","",IF('Paste Data Here - Export'!KO559="Y",'Patient level info'!AA559-'Paste Data Here - Export'!HS559,'Paste Data Here - Export'!KQ559-'Paste Data Here - Export'!HS559)))</f>
        <v/>
      </c>
      <c r="AC559" s="100" t="str">
        <f>IF(E559="Yes","",IF(BPT!C559="Record transferred to this team",AA559-C559-(1/6),""))</f>
        <v/>
      </c>
      <c r="AD559" s="100" t="str">
        <f t="shared" si="90"/>
        <v/>
      </c>
      <c r="AE559" s="100" t="str">
        <f t="shared" si="98"/>
        <v/>
      </c>
      <c r="AF559" s="101" t="str">
        <f>IF(AE559="","",IF(Y559="Died same day","Died same day as arrival",IF(AB559="","Did not stay on SU",IF('Paste Data Here - Export'!HR559="ICH","ICU/CCU/HDU",IF(AB559&gt;AE559,100,100*AB559/AE559)))))</f>
        <v/>
      </c>
      <c r="AG559" s="82" t="str">
        <f>IF(E559="Yes","6 Month Transfer",IF(W559="No","Not locked to discharge/transfer",IF(AF559="Did not stay on SU","Not achieved as did not stay on SU",IF('Patient level info'!A559="","",IF(AND(A559=B559,M559="Achieved",P559="Achieved",AF559&gt;=90,AF559&lt;&gt;"Died same day as arrival"),"Achieved",IF(AND(A559&lt;&gt;B559,AF559&gt;=90,M559="Achieved",P559="Achieved"),"Not directly admitted by this team, but achieved criteria at previous team, and achieved 90% of stay on SU whilst at this team",IF(AF559="ICU/CCU/HDU","Admitted to ICU/CCU/HDU",IF(AF559="Died same day as arrival",AF559,IF(AND(AF559&lt;90,M559="Not achieved",P559="Not achieved"),"Not achieved as not direct to SU within 4h, not seen by a consultant within 14h, and less than 90% of stay on SU",IF(AND(AF559&lt;90,M559="Not achieved",P559="Achieved"),"Not achieved as not direct to SU within 4h and less than 90% of stay on SU",IF(AND(AF559&lt;90,M559="Achieved",P559="Not achieved"),"Not achieved as not seen by a consultant within 14h and less than 90% of stay on SU",IF(AND(AF559&gt;=90,M559="Not achieved",P559="Not achieved"),"Not achieved as not direct to SU within 4h and not seen by a consultant within 14h",IF(AND(AF559&gt;=90,M559="Achieved",P559="Not achieved"),"Not achieved as not seen by a consultant within 14h",IF(AF559&lt;90,"Not achieved as less than 90% of stay on SU","Not achieved as not direct to SU within 4h"))))))))))))))</f>
        <v/>
      </c>
    </row>
    <row r="560" spans="1:33" ht="15" customHeight="1" x14ac:dyDescent="0.25">
      <c r="A560" s="89" t="str">
        <f>IF('Paste Data Here - Export'!A560="","",'Paste Data Here - Export'!A560)</f>
        <v/>
      </c>
      <c r="B560" s="90" t="str">
        <f>IF('Paste Data Here - Export'!B560="","",'Paste Data Here - Export'!B560)</f>
        <v/>
      </c>
      <c r="C560" s="91" t="str">
        <f>IF('Paste Data Here - Export'!AR560="Y",'Paste Data Here - Export'!AS560,IF('Paste Data Here - Export'!C560="","",'Paste Data Here - Export'!BA560))</f>
        <v/>
      </c>
      <c r="D560" s="103" t="str">
        <f>IF(B560="","",IF('Paste Data Here - Export'!A560 ='Paste Data Here - Export'!B560, "Yes", "No"))</f>
        <v/>
      </c>
      <c r="E560" s="103" t="str">
        <f>IF(A560="","",IF(AND('Paste Data Here - Export'!P560="",'Paste Data Here - Export'!Q560&lt;&gt;""),"Yes","No"))</f>
        <v/>
      </c>
      <c r="F560" s="104" t="str">
        <f>IF('Paste Data Here - Export'!A560='Paste Data Here - Export'!B560,C560,IF(W560="No","",IF(E560="Yes","6 Month Transfer",'Paste Data Here - Export'!HP560)))</f>
        <v/>
      </c>
      <c r="G560" s="92" t="str">
        <f>IF(B560="","",IF(OR('Paste Data Here - Export'!KB560="Y",'Paste Data Here - Export'!GE560="Y"),"Yes","No"))</f>
        <v/>
      </c>
      <c r="H560" s="93" t="str">
        <f t="shared" si="91"/>
        <v/>
      </c>
      <c r="I560" s="93" t="str">
        <f t="shared" si="92"/>
        <v/>
      </c>
      <c r="J560" s="93" t="str">
        <f t="shared" si="93"/>
        <v/>
      </c>
      <c r="K560" s="125" t="str">
        <f>IF(OR(C560="",'Paste Data Here - Export'!BD560=""),"",1440*('Paste Data Here - Export'!BD560-C560))</f>
        <v/>
      </c>
      <c r="L560" s="93" t="str">
        <f t="shared" si="94"/>
        <v/>
      </c>
      <c r="M560" s="93" t="str">
        <f>IF(AND(L560="Yes",'Paste Data Here - Export'!BC560="SU",'Paste Data Here - Export'!EJ560&lt;&gt;"Y"),"Achieved",IF('Paste Data Here - Export'!EJ560="Y","Not applicable",(IF(AND('Patient level info'!L560="No",'Paste Data Here - Export'!BC560="SU"),"Not achieved",IF('Paste Data Here - Export'!BC560="ICH","Not applicable",IF(OR('Paste Data Here - Export'!BC560="O",'Paste Data Here - Export'!BC560="MAC"),"Not achieved",""))))))</f>
        <v/>
      </c>
      <c r="N560" s="142" t="str">
        <f>IF(B560="","",IF(OR('Paste Data Here - Export'!GN560="PERS",'Paste Data Here - Export'!GN560="TELEM"),'Paste Data Here - Export'!GK560,IF('Paste Data Here - Export'!GO560="","Not seen in person",'Paste Data Here - Export'!GO560)))</f>
        <v/>
      </c>
      <c r="O560" s="125" t="str">
        <f t="shared" si="95"/>
        <v/>
      </c>
      <c r="P560" s="126" t="str">
        <f t="shared" si="96"/>
        <v/>
      </c>
      <c r="Q560" s="95" t="str">
        <f>IF('Paste Data Here - Export'!CR560=TRUE, "Not imaged",IF('Paste Data Here - Export'!AR560="Y","Inpatient stroke",IF('Paste Data Here - Export'!BA560="","",IF('Paste Data Here - Export'!CR560="TRUE","",1440*('Paste Data Here - Export'!CP560-'Paste Data Here - Export'!BA560)))))</f>
        <v/>
      </c>
      <c r="R560" s="95" t="str">
        <f>IF('Paste Data Here - Export'!CR560=TRUE,"Not imaged",IF(OR(C560="",'Paste Data Here - Export'!CP560=""),"",1440*('Paste Data Here - Export'!CP560-C560)))</f>
        <v/>
      </c>
      <c r="S560" s="93" t="str">
        <f>IF(R560&lt;60.5,"Yes",IF('Paste Data Here - Export'!C560="","","No"))</f>
        <v/>
      </c>
      <c r="T560" s="93" t="str">
        <f t="shared" si="88"/>
        <v/>
      </c>
      <c r="U560" s="94" t="str">
        <f>IF(OR(C560="",'Paste Data Here - Export'!DF560=""),"",1440*('Paste Data Here - Export'!DF560-C560))</f>
        <v/>
      </c>
      <c r="V560" s="96" t="str">
        <f t="shared" si="97"/>
        <v/>
      </c>
      <c r="W560" s="97" t="str">
        <f>IF(B560="","",IF('Paste Data Here - Export'!KI560=TRUE,"Yes",IF('Paste Data Here - Export'!L560="","No","Yes")))</f>
        <v/>
      </c>
      <c r="X560" s="98" t="str">
        <f>IF(E560="Yes","6 Month Transfer",IF(AND(W560="Yes",'Paste Data Here - Export'!KM560="D"),"No",IF('Patient level info'!W560="Yes","Yes","")))</f>
        <v/>
      </c>
      <c r="Y560" s="91" t="str">
        <f t="shared" si="89"/>
        <v/>
      </c>
      <c r="Z560" s="99" t="str">
        <f>IF('Paste Data Here - Export'!KQ560="","",IF('Paste Data Here - Export'!KO560="","",'Paste Data Here - Export'!KN560-'Paste Data Here - Export'!KQ560))</f>
        <v/>
      </c>
      <c r="AA560" s="91" t="str">
        <f>IF(AND(W560="Yes",'Paste Data Here - Export'!KM560="D",'Paste Data Here - Export'!KO560="Y"),'Paste Data Here - Export'!KN560+'Patient level info'!AA$3,IF(AND(W560="Yes",'Paste Data Here - Export'!KM560="D",Z560&lt;0),'Paste Data Here - Export'!KQ560,IF(AND(W560="Yes",'Paste Data Here - Export'!KM560="D"),'Paste Data Here - Export'!KN560,IF(X560="Yes",'Paste Data Here - Export'!KS560,""))))</f>
        <v/>
      </c>
      <c r="AB560" s="100" t="str">
        <f>IF(W560="No","",IF('Paste Data Here - Export'!HS560="","",IF('Paste Data Here - Export'!KO560="Y",'Patient level info'!AA560-'Paste Data Here - Export'!HS560,'Paste Data Here - Export'!KQ560-'Paste Data Here - Export'!HS560)))</f>
        <v/>
      </c>
      <c r="AC560" s="100" t="str">
        <f>IF(E560="Yes","",IF(BPT!C560="Record transferred to this team",AA560-C560-(1/6),""))</f>
        <v/>
      </c>
      <c r="AD560" s="100" t="str">
        <f t="shared" si="90"/>
        <v/>
      </c>
      <c r="AE560" s="100" t="str">
        <f t="shared" si="98"/>
        <v/>
      </c>
      <c r="AF560" s="101" t="str">
        <f>IF(AE560="","",IF(Y560="Died same day","Died same day as arrival",IF(AB560="","Did not stay on SU",IF('Paste Data Here - Export'!HR560="ICH","ICU/CCU/HDU",IF(AB560&gt;AE560,100,100*AB560/AE560)))))</f>
        <v/>
      </c>
      <c r="AG560" s="82" t="str">
        <f>IF(E560="Yes","6 Month Transfer",IF(W560="No","Not locked to discharge/transfer",IF(AF560="Did not stay on SU","Not achieved as did not stay on SU",IF('Patient level info'!A560="","",IF(AND(A560=B560,M560="Achieved",P560="Achieved",AF560&gt;=90,AF560&lt;&gt;"Died same day as arrival"),"Achieved",IF(AND(A560&lt;&gt;B560,AF560&gt;=90,M560="Achieved",P560="Achieved"),"Not directly admitted by this team, but achieved criteria at previous team, and achieved 90% of stay on SU whilst at this team",IF(AF560="ICU/CCU/HDU","Admitted to ICU/CCU/HDU",IF(AF560="Died same day as arrival",AF560,IF(AND(AF560&lt;90,M560="Not achieved",P560="Not achieved"),"Not achieved as not direct to SU within 4h, not seen by a consultant within 14h, and less than 90% of stay on SU",IF(AND(AF560&lt;90,M560="Not achieved",P560="Achieved"),"Not achieved as not direct to SU within 4h and less than 90% of stay on SU",IF(AND(AF560&lt;90,M560="Achieved",P560="Not achieved"),"Not achieved as not seen by a consultant within 14h and less than 90% of stay on SU",IF(AND(AF560&gt;=90,M560="Not achieved",P560="Not achieved"),"Not achieved as not direct to SU within 4h and not seen by a consultant within 14h",IF(AND(AF560&gt;=90,M560="Achieved",P560="Not achieved"),"Not achieved as not seen by a consultant within 14h",IF(AF560&lt;90,"Not achieved as less than 90% of stay on SU","Not achieved as not direct to SU within 4h"))))))))))))))</f>
        <v/>
      </c>
    </row>
    <row r="561" spans="1:33" ht="15" customHeight="1" x14ac:dyDescent="0.25">
      <c r="A561" s="89" t="str">
        <f>IF('Paste Data Here - Export'!A561="","",'Paste Data Here - Export'!A561)</f>
        <v/>
      </c>
      <c r="B561" s="90" t="str">
        <f>IF('Paste Data Here - Export'!B561="","",'Paste Data Here - Export'!B561)</f>
        <v/>
      </c>
      <c r="C561" s="91" t="str">
        <f>IF('Paste Data Here - Export'!AR561="Y",'Paste Data Here - Export'!AS561,IF('Paste Data Here - Export'!C561="","",'Paste Data Here - Export'!BA561))</f>
        <v/>
      </c>
      <c r="D561" s="103" t="str">
        <f>IF(B561="","",IF('Paste Data Here - Export'!A561 ='Paste Data Here - Export'!B561, "Yes", "No"))</f>
        <v/>
      </c>
      <c r="E561" s="103" t="str">
        <f>IF(A561="","",IF(AND('Paste Data Here - Export'!P561="",'Paste Data Here - Export'!Q561&lt;&gt;""),"Yes","No"))</f>
        <v/>
      </c>
      <c r="F561" s="104" t="str">
        <f>IF('Paste Data Here - Export'!A561='Paste Data Here - Export'!B561,C561,IF(W561="No","",IF(E561="Yes","6 Month Transfer",'Paste Data Here - Export'!HP561)))</f>
        <v/>
      </c>
      <c r="G561" s="92" t="str">
        <f>IF(B561="","",IF(OR('Paste Data Here - Export'!KB561="Y",'Paste Data Here - Export'!GE561="Y"),"Yes","No"))</f>
        <v/>
      </c>
      <c r="H561" s="93" t="str">
        <f t="shared" si="91"/>
        <v/>
      </c>
      <c r="I561" s="93" t="str">
        <f t="shared" si="92"/>
        <v/>
      </c>
      <c r="J561" s="93" t="str">
        <f t="shared" si="93"/>
        <v/>
      </c>
      <c r="K561" s="125" t="str">
        <f>IF(OR(C561="",'Paste Data Here - Export'!BD561=""),"",1440*('Paste Data Here - Export'!BD561-C561))</f>
        <v/>
      </c>
      <c r="L561" s="93" t="str">
        <f t="shared" si="94"/>
        <v/>
      </c>
      <c r="M561" s="93" t="str">
        <f>IF(AND(L561="Yes",'Paste Data Here - Export'!BC561="SU",'Paste Data Here - Export'!EJ561&lt;&gt;"Y"),"Achieved",IF('Paste Data Here - Export'!EJ561="Y","Not applicable",(IF(AND('Patient level info'!L561="No",'Paste Data Here - Export'!BC561="SU"),"Not achieved",IF('Paste Data Here - Export'!BC561="ICH","Not applicable",IF(OR('Paste Data Here - Export'!BC561="O",'Paste Data Here - Export'!BC561="MAC"),"Not achieved",""))))))</f>
        <v/>
      </c>
      <c r="N561" s="142" t="str">
        <f>IF(B561="","",IF(OR('Paste Data Here - Export'!GN561="PERS",'Paste Data Here - Export'!GN561="TELEM"),'Paste Data Here - Export'!GK561,IF('Paste Data Here - Export'!GO561="","Not seen in person",'Paste Data Here - Export'!GO561)))</f>
        <v/>
      </c>
      <c r="O561" s="125" t="str">
        <f t="shared" si="95"/>
        <v/>
      </c>
      <c r="P561" s="126" t="str">
        <f t="shared" si="96"/>
        <v/>
      </c>
      <c r="Q561" s="95" t="str">
        <f>IF('Paste Data Here - Export'!CR561=TRUE, "Not imaged",IF('Paste Data Here - Export'!AR561="Y","Inpatient stroke",IF('Paste Data Here - Export'!BA561="","",IF('Paste Data Here - Export'!CR561="TRUE","",1440*('Paste Data Here - Export'!CP561-'Paste Data Here - Export'!BA561)))))</f>
        <v/>
      </c>
      <c r="R561" s="95" t="str">
        <f>IF('Paste Data Here - Export'!CR561=TRUE,"Not imaged",IF(OR(C561="",'Paste Data Here - Export'!CP561=""),"",1440*('Paste Data Here - Export'!CP561-C561)))</f>
        <v/>
      </c>
      <c r="S561" s="93" t="str">
        <f>IF(R561&lt;60.5,"Yes",IF('Paste Data Here - Export'!C561="","","No"))</f>
        <v/>
      </c>
      <c r="T561" s="93" t="str">
        <f t="shared" si="88"/>
        <v/>
      </c>
      <c r="U561" s="94" t="str">
        <f>IF(OR(C561="",'Paste Data Here - Export'!DF561=""),"",1440*('Paste Data Here - Export'!DF561-C561))</f>
        <v/>
      </c>
      <c r="V561" s="96" t="str">
        <f t="shared" si="97"/>
        <v/>
      </c>
      <c r="W561" s="97" t="str">
        <f>IF(B561="","",IF('Paste Data Here - Export'!KI561=TRUE,"Yes",IF('Paste Data Here - Export'!L561="","No","Yes")))</f>
        <v/>
      </c>
      <c r="X561" s="98" t="str">
        <f>IF(E561="Yes","6 Month Transfer",IF(AND(W561="Yes",'Paste Data Here - Export'!KM561="D"),"No",IF('Patient level info'!W561="Yes","Yes","")))</f>
        <v/>
      </c>
      <c r="Y561" s="91" t="str">
        <f t="shared" si="89"/>
        <v/>
      </c>
      <c r="Z561" s="99" t="str">
        <f>IF('Paste Data Here - Export'!KQ561="","",IF('Paste Data Here - Export'!KO561="","",'Paste Data Here - Export'!KN561-'Paste Data Here - Export'!KQ561))</f>
        <v/>
      </c>
      <c r="AA561" s="91" t="str">
        <f>IF(AND(W561="Yes",'Paste Data Here - Export'!KM561="D",'Paste Data Here - Export'!KO561="Y"),'Paste Data Here - Export'!KN561+'Patient level info'!AA$3,IF(AND(W561="Yes",'Paste Data Here - Export'!KM561="D",Z561&lt;0),'Paste Data Here - Export'!KQ561,IF(AND(W561="Yes",'Paste Data Here - Export'!KM561="D"),'Paste Data Here - Export'!KN561,IF(X561="Yes",'Paste Data Here - Export'!KS561,""))))</f>
        <v/>
      </c>
      <c r="AB561" s="100" t="str">
        <f>IF(W561="No","",IF('Paste Data Here - Export'!HS561="","",IF('Paste Data Here - Export'!KO561="Y",'Patient level info'!AA561-'Paste Data Here - Export'!HS561,'Paste Data Here - Export'!KQ561-'Paste Data Here - Export'!HS561)))</f>
        <v/>
      </c>
      <c r="AC561" s="100" t="str">
        <f>IF(E561="Yes","",IF(BPT!C561="Record transferred to this team",AA561-C561-(1/6),""))</f>
        <v/>
      </c>
      <c r="AD561" s="100" t="str">
        <f t="shared" si="90"/>
        <v/>
      </c>
      <c r="AE561" s="100" t="str">
        <f t="shared" si="98"/>
        <v/>
      </c>
      <c r="AF561" s="101" t="str">
        <f>IF(AE561="","",IF(Y561="Died same day","Died same day as arrival",IF(AB561="","Did not stay on SU",IF('Paste Data Here - Export'!HR561="ICH","ICU/CCU/HDU",IF(AB561&gt;AE561,100,100*AB561/AE561)))))</f>
        <v/>
      </c>
      <c r="AG561" s="82" t="str">
        <f>IF(E561="Yes","6 Month Transfer",IF(W561="No","Not locked to discharge/transfer",IF(AF561="Did not stay on SU","Not achieved as did not stay on SU",IF('Patient level info'!A561="","",IF(AND(A561=B561,M561="Achieved",P561="Achieved",AF561&gt;=90,AF561&lt;&gt;"Died same day as arrival"),"Achieved",IF(AND(A561&lt;&gt;B561,AF561&gt;=90,M561="Achieved",P561="Achieved"),"Not directly admitted by this team, but achieved criteria at previous team, and achieved 90% of stay on SU whilst at this team",IF(AF561="ICU/CCU/HDU","Admitted to ICU/CCU/HDU",IF(AF561="Died same day as arrival",AF561,IF(AND(AF561&lt;90,M561="Not achieved",P561="Not achieved"),"Not achieved as not direct to SU within 4h, not seen by a consultant within 14h, and less than 90% of stay on SU",IF(AND(AF561&lt;90,M561="Not achieved",P561="Achieved"),"Not achieved as not direct to SU within 4h and less than 90% of stay on SU",IF(AND(AF561&lt;90,M561="Achieved",P561="Not achieved"),"Not achieved as not seen by a consultant within 14h and less than 90% of stay on SU",IF(AND(AF561&gt;=90,M561="Not achieved",P561="Not achieved"),"Not achieved as not direct to SU within 4h and not seen by a consultant within 14h",IF(AND(AF561&gt;=90,M561="Achieved",P561="Not achieved"),"Not achieved as not seen by a consultant within 14h",IF(AF561&lt;90,"Not achieved as less than 90% of stay on SU","Not achieved as not direct to SU within 4h"))))))))))))))</f>
        <v/>
      </c>
    </row>
    <row r="562" spans="1:33" ht="15" customHeight="1" x14ac:dyDescent="0.25">
      <c r="A562" s="89" t="str">
        <f>IF('Paste Data Here - Export'!A562="","",'Paste Data Here - Export'!A562)</f>
        <v/>
      </c>
      <c r="B562" s="90" t="str">
        <f>IF('Paste Data Here - Export'!B562="","",'Paste Data Here - Export'!B562)</f>
        <v/>
      </c>
      <c r="C562" s="91" t="str">
        <f>IF('Paste Data Here - Export'!AR562="Y",'Paste Data Here - Export'!AS562,IF('Paste Data Here - Export'!C562="","",'Paste Data Here - Export'!BA562))</f>
        <v/>
      </c>
      <c r="D562" s="103" t="str">
        <f>IF(B562="","",IF('Paste Data Here - Export'!A562 ='Paste Data Here - Export'!B562, "Yes", "No"))</f>
        <v/>
      </c>
      <c r="E562" s="103" t="str">
        <f>IF(A562="","",IF(AND('Paste Data Here - Export'!P562="",'Paste Data Here - Export'!Q562&lt;&gt;""),"Yes","No"))</f>
        <v/>
      </c>
      <c r="F562" s="104" t="str">
        <f>IF('Paste Data Here - Export'!A562='Paste Data Here - Export'!B562,C562,IF(W562="No","",IF(E562="Yes","6 Month Transfer",'Paste Data Here - Export'!HP562)))</f>
        <v/>
      </c>
      <c r="G562" s="92" t="str">
        <f>IF(B562="","",IF(OR('Paste Data Here - Export'!KB562="Y",'Paste Data Here - Export'!GE562="Y"),"Yes","No"))</f>
        <v/>
      </c>
      <c r="H562" s="93" t="str">
        <f t="shared" si="91"/>
        <v/>
      </c>
      <c r="I562" s="93" t="str">
        <f t="shared" si="92"/>
        <v/>
      </c>
      <c r="J562" s="93" t="str">
        <f t="shared" si="93"/>
        <v/>
      </c>
      <c r="K562" s="125" t="str">
        <f>IF(OR(C562="",'Paste Data Here - Export'!BD562=""),"",1440*('Paste Data Here - Export'!BD562-C562))</f>
        <v/>
      </c>
      <c r="L562" s="93" t="str">
        <f t="shared" si="94"/>
        <v/>
      </c>
      <c r="M562" s="93" t="str">
        <f>IF(AND(L562="Yes",'Paste Data Here - Export'!BC562="SU",'Paste Data Here - Export'!EJ562&lt;&gt;"Y"),"Achieved",IF('Paste Data Here - Export'!EJ562="Y","Not applicable",(IF(AND('Patient level info'!L562="No",'Paste Data Here - Export'!BC562="SU"),"Not achieved",IF('Paste Data Here - Export'!BC562="ICH","Not applicable",IF(OR('Paste Data Here - Export'!BC562="O",'Paste Data Here - Export'!BC562="MAC"),"Not achieved",""))))))</f>
        <v/>
      </c>
      <c r="N562" s="142" t="str">
        <f>IF(B562="","",IF(OR('Paste Data Here - Export'!GN562="PERS",'Paste Data Here - Export'!GN562="TELEM"),'Paste Data Here - Export'!GK562,IF('Paste Data Here - Export'!GO562="","Not seen in person",'Paste Data Here - Export'!GO562)))</f>
        <v/>
      </c>
      <c r="O562" s="125" t="str">
        <f t="shared" si="95"/>
        <v/>
      </c>
      <c r="P562" s="126" t="str">
        <f t="shared" si="96"/>
        <v/>
      </c>
      <c r="Q562" s="95" t="str">
        <f>IF('Paste Data Here - Export'!CR562=TRUE, "Not imaged",IF('Paste Data Here - Export'!AR562="Y","Inpatient stroke",IF('Paste Data Here - Export'!BA562="","",IF('Paste Data Here - Export'!CR562="TRUE","",1440*('Paste Data Here - Export'!CP562-'Paste Data Here - Export'!BA562)))))</f>
        <v/>
      </c>
      <c r="R562" s="95" t="str">
        <f>IF('Paste Data Here - Export'!CR562=TRUE,"Not imaged",IF(OR(C562="",'Paste Data Here - Export'!CP562=""),"",1440*('Paste Data Here - Export'!CP562-C562)))</f>
        <v/>
      </c>
      <c r="S562" s="93" t="str">
        <f>IF(R562&lt;60.5,"Yes",IF('Paste Data Here - Export'!C562="","","No"))</f>
        <v/>
      </c>
      <c r="T562" s="93" t="str">
        <f t="shared" si="88"/>
        <v/>
      </c>
      <c r="U562" s="94" t="str">
        <f>IF(OR(C562="",'Paste Data Here - Export'!DF562=""),"",1440*('Paste Data Here - Export'!DF562-C562))</f>
        <v/>
      </c>
      <c r="V562" s="96" t="str">
        <f t="shared" si="97"/>
        <v/>
      </c>
      <c r="W562" s="97" t="str">
        <f>IF(B562="","",IF('Paste Data Here - Export'!KI562=TRUE,"Yes",IF('Paste Data Here - Export'!L562="","No","Yes")))</f>
        <v/>
      </c>
      <c r="X562" s="98" t="str">
        <f>IF(E562="Yes","6 Month Transfer",IF(AND(W562="Yes",'Paste Data Here - Export'!KM562="D"),"No",IF('Patient level info'!W562="Yes","Yes","")))</f>
        <v/>
      </c>
      <c r="Y562" s="91" t="str">
        <f t="shared" si="89"/>
        <v/>
      </c>
      <c r="Z562" s="99" t="str">
        <f>IF('Paste Data Here - Export'!KQ562="","",IF('Paste Data Here - Export'!KO562="","",'Paste Data Here - Export'!KN562-'Paste Data Here - Export'!KQ562))</f>
        <v/>
      </c>
      <c r="AA562" s="91" t="str">
        <f>IF(AND(W562="Yes",'Paste Data Here - Export'!KM562="D",'Paste Data Here - Export'!KO562="Y"),'Paste Data Here - Export'!KN562+'Patient level info'!AA$3,IF(AND(W562="Yes",'Paste Data Here - Export'!KM562="D",Z562&lt;0),'Paste Data Here - Export'!KQ562,IF(AND(W562="Yes",'Paste Data Here - Export'!KM562="D"),'Paste Data Here - Export'!KN562,IF(X562="Yes",'Paste Data Here - Export'!KS562,""))))</f>
        <v/>
      </c>
      <c r="AB562" s="100" t="str">
        <f>IF(W562="No","",IF('Paste Data Here - Export'!HS562="","",IF('Paste Data Here - Export'!KO562="Y",'Patient level info'!AA562-'Paste Data Here - Export'!HS562,'Paste Data Here - Export'!KQ562-'Paste Data Here - Export'!HS562)))</f>
        <v/>
      </c>
      <c r="AC562" s="100" t="str">
        <f>IF(E562="Yes","",IF(BPT!C562="Record transferred to this team",AA562-C562-(1/6),""))</f>
        <v/>
      </c>
      <c r="AD562" s="100" t="str">
        <f t="shared" si="90"/>
        <v/>
      </c>
      <c r="AE562" s="100" t="str">
        <f t="shared" si="98"/>
        <v/>
      </c>
      <c r="AF562" s="101" t="str">
        <f>IF(AE562="","",IF(Y562="Died same day","Died same day as arrival",IF(AB562="","Did not stay on SU",IF('Paste Data Here - Export'!HR562="ICH","ICU/CCU/HDU",IF(AB562&gt;AE562,100,100*AB562/AE562)))))</f>
        <v/>
      </c>
      <c r="AG562" s="82" t="str">
        <f>IF(E562="Yes","6 Month Transfer",IF(W562="No","Not locked to discharge/transfer",IF(AF562="Did not stay on SU","Not achieved as did not stay on SU",IF('Patient level info'!A562="","",IF(AND(A562=B562,M562="Achieved",P562="Achieved",AF562&gt;=90,AF562&lt;&gt;"Died same day as arrival"),"Achieved",IF(AND(A562&lt;&gt;B562,AF562&gt;=90,M562="Achieved",P562="Achieved"),"Not directly admitted by this team, but achieved criteria at previous team, and achieved 90% of stay on SU whilst at this team",IF(AF562="ICU/CCU/HDU","Admitted to ICU/CCU/HDU",IF(AF562="Died same day as arrival",AF562,IF(AND(AF562&lt;90,M562="Not achieved",P562="Not achieved"),"Not achieved as not direct to SU within 4h, not seen by a consultant within 14h, and less than 90% of stay on SU",IF(AND(AF562&lt;90,M562="Not achieved",P562="Achieved"),"Not achieved as not direct to SU within 4h and less than 90% of stay on SU",IF(AND(AF562&lt;90,M562="Achieved",P562="Not achieved"),"Not achieved as not seen by a consultant within 14h and less than 90% of stay on SU",IF(AND(AF562&gt;=90,M562="Not achieved",P562="Not achieved"),"Not achieved as not direct to SU within 4h and not seen by a consultant within 14h",IF(AND(AF562&gt;=90,M562="Achieved",P562="Not achieved"),"Not achieved as not seen by a consultant within 14h",IF(AF562&lt;90,"Not achieved as less than 90% of stay on SU","Not achieved as not direct to SU within 4h"))))))))))))))</f>
        <v/>
      </c>
    </row>
    <row r="563" spans="1:33" ht="15" customHeight="1" x14ac:dyDescent="0.25">
      <c r="A563" s="89" t="str">
        <f>IF('Paste Data Here - Export'!A563="","",'Paste Data Here - Export'!A563)</f>
        <v/>
      </c>
      <c r="B563" s="90" t="str">
        <f>IF('Paste Data Here - Export'!B563="","",'Paste Data Here - Export'!B563)</f>
        <v/>
      </c>
      <c r="C563" s="91" t="str">
        <f>IF('Paste Data Here - Export'!AR563="Y",'Paste Data Here - Export'!AS563,IF('Paste Data Here - Export'!C563="","",'Paste Data Here - Export'!BA563))</f>
        <v/>
      </c>
      <c r="D563" s="103" t="str">
        <f>IF(B563="","",IF('Paste Data Here - Export'!A563 ='Paste Data Here - Export'!B563, "Yes", "No"))</f>
        <v/>
      </c>
      <c r="E563" s="103" t="str">
        <f>IF(A563="","",IF(AND('Paste Data Here - Export'!P563="",'Paste Data Here - Export'!Q563&lt;&gt;""),"Yes","No"))</f>
        <v/>
      </c>
      <c r="F563" s="104" t="str">
        <f>IF('Paste Data Here - Export'!A563='Paste Data Here - Export'!B563,C563,IF(W563="No","",IF(E563="Yes","6 Month Transfer",'Paste Data Here - Export'!HP563)))</f>
        <v/>
      </c>
      <c r="G563" s="92" t="str">
        <f>IF(B563="","",IF(OR('Paste Data Here - Export'!KB563="Y",'Paste Data Here - Export'!GE563="Y"),"Yes","No"))</f>
        <v/>
      </c>
      <c r="H563" s="93" t="str">
        <f t="shared" si="91"/>
        <v/>
      </c>
      <c r="I563" s="93" t="str">
        <f t="shared" si="92"/>
        <v/>
      </c>
      <c r="J563" s="93" t="str">
        <f t="shared" si="93"/>
        <v/>
      </c>
      <c r="K563" s="125" t="str">
        <f>IF(OR(C563="",'Paste Data Here - Export'!BD563=""),"",1440*('Paste Data Here - Export'!BD563-C563))</f>
        <v/>
      </c>
      <c r="L563" s="93" t="str">
        <f t="shared" si="94"/>
        <v/>
      </c>
      <c r="M563" s="93" t="str">
        <f>IF(AND(L563="Yes",'Paste Data Here - Export'!BC563="SU",'Paste Data Here - Export'!EJ563&lt;&gt;"Y"),"Achieved",IF('Paste Data Here - Export'!EJ563="Y","Not applicable",(IF(AND('Patient level info'!L563="No",'Paste Data Here - Export'!BC563="SU"),"Not achieved",IF('Paste Data Here - Export'!BC563="ICH","Not applicable",IF(OR('Paste Data Here - Export'!BC563="O",'Paste Data Here - Export'!BC563="MAC"),"Not achieved",""))))))</f>
        <v/>
      </c>
      <c r="N563" s="142" t="str">
        <f>IF(B563="","",IF(OR('Paste Data Here - Export'!GN563="PERS",'Paste Data Here - Export'!GN563="TELEM"),'Paste Data Here - Export'!GK563,IF('Paste Data Here - Export'!GO563="","Not seen in person",'Paste Data Here - Export'!GO563)))</f>
        <v/>
      </c>
      <c r="O563" s="125" t="str">
        <f t="shared" si="95"/>
        <v/>
      </c>
      <c r="P563" s="126" t="str">
        <f t="shared" si="96"/>
        <v/>
      </c>
      <c r="Q563" s="95" t="str">
        <f>IF('Paste Data Here - Export'!CR563=TRUE, "Not imaged",IF('Paste Data Here - Export'!AR563="Y","Inpatient stroke",IF('Paste Data Here - Export'!BA563="","",IF('Paste Data Here - Export'!CR563="TRUE","",1440*('Paste Data Here - Export'!CP563-'Paste Data Here - Export'!BA563)))))</f>
        <v/>
      </c>
      <c r="R563" s="95" t="str">
        <f>IF('Paste Data Here - Export'!CR563=TRUE,"Not imaged",IF(OR(C563="",'Paste Data Here - Export'!CP563=""),"",1440*('Paste Data Here - Export'!CP563-C563)))</f>
        <v/>
      </c>
      <c r="S563" s="93" t="str">
        <f>IF(R563&lt;60.5,"Yes",IF('Paste Data Here - Export'!C563="","","No"))</f>
        <v/>
      </c>
      <c r="T563" s="93" t="str">
        <f t="shared" si="88"/>
        <v/>
      </c>
      <c r="U563" s="94" t="str">
        <f>IF(OR(C563="",'Paste Data Here - Export'!DF563=""),"",1440*('Paste Data Here - Export'!DF563-C563))</f>
        <v/>
      </c>
      <c r="V563" s="96" t="str">
        <f t="shared" si="97"/>
        <v/>
      </c>
      <c r="W563" s="97" t="str">
        <f>IF(B563="","",IF('Paste Data Here - Export'!KI563=TRUE,"Yes",IF('Paste Data Here - Export'!L563="","No","Yes")))</f>
        <v/>
      </c>
      <c r="X563" s="98" t="str">
        <f>IF(E563="Yes","6 Month Transfer",IF(AND(W563="Yes",'Paste Data Here - Export'!KM563="D"),"No",IF('Patient level info'!W563="Yes","Yes","")))</f>
        <v/>
      </c>
      <c r="Y563" s="91" t="str">
        <f t="shared" si="89"/>
        <v/>
      </c>
      <c r="Z563" s="99" t="str">
        <f>IF('Paste Data Here - Export'!KQ563="","",IF('Paste Data Here - Export'!KO563="","",'Paste Data Here - Export'!KN563-'Paste Data Here - Export'!KQ563))</f>
        <v/>
      </c>
      <c r="AA563" s="91" t="str">
        <f>IF(AND(W563="Yes",'Paste Data Here - Export'!KM563="D",'Paste Data Here - Export'!KO563="Y"),'Paste Data Here - Export'!KN563+'Patient level info'!AA$3,IF(AND(W563="Yes",'Paste Data Here - Export'!KM563="D",Z563&lt;0),'Paste Data Here - Export'!KQ563,IF(AND(W563="Yes",'Paste Data Here - Export'!KM563="D"),'Paste Data Here - Export'!KN563,IF(X563="Yes",'Paste Data Here - Export'!KS563,""))))</f>
        <v/>
      </c>
      <c r="AB563" s="100" t="str">
        <f>IF(W563="No","",IF('Paste Data Here - Export'!HS563="","",IF('Paste Data Here - Export'!KO563="Y",'Patient level info'!AA563-'Paste Data Here - Export'!HS563,'Paste Data Here - Export'!KQ563-'Paste Data Here - Export'!HS563)))</f>
        <v/>
      </c>
      <c r="AC563" s="100" t="str">
        <f>IF(E563="Yes","",IF(BPT!C563="Record transferred to this team",AA563-C563-(1/6),""))</f>
        <v/>
      </c>
      <c r="AD563" s="100" t="str">
        <f t="shared" si="90"/>
        <v/>
      </c>
      <c r="AE563" s="100" t="str">
        <f t="shared" si="98"/>
        <v/>
      </c>
      <c r="AF563" s="101" t="str">
        <f>IF(AE563="","",IF(Y563="Died same day","Died same day as arrival",IF(AB563="","Did not stay on SU",IF('Paste Data Here - Export'!HR563="ICH","ICU/CCU/HDU",IF(AB563&gt;AE563,100,100*AB563/AE563)))))</f>
        <v/>
      </c>
      <c r="AG563" s="82" t="str">
        <f>IF(E563="Yes","6 Month Transfer",IF(W563="No","Not locked to discharge/transfer",IF(AF563="Did not stay on SU","Not achieved as did not stay on SU",IF('Patient level info'!A563="","",IF(AND(A563=B563,M563="Achieved",P563="Achieved",AF563&gt;=90,AF563&lt;&gt;"Died same day as arrival"),"Achieved",IF(AND(A563&lt;&gt;B563,AF563&gt;=90,M563="Achieved",P563="Achieved"),"Not directly admitted by this team, but achieved criteria at previous team, and achieved 90% of stay on SU whilst at this team",IF(AF563="ICU/CCU/HDU","Admitted to ICU/CCU/HDU",IF(AF563="Died same day as arrival",AF563,IF(AND(AF563&lt;90,M563="Not achieved",P563="Not achieved"),"Not achieved as not direct to SU within 4h, not seen by a consultant within 14h, and less than 90% of stay on SU",IF(AND(AF563&lt;90,M563="Not achieved",P563="Achieved"),"Not achieved as not direct to SU within 4h and less than 90% of stay on SU",IF(AND(AF563&lt;90,M563="Achieved",P563="Not achieved"),"Not achieved as not seen by a consultant within 14h and less than 90% of stay on SU",IF(AND(AF563&gt;=90,M563="Not achieved",P563="Not achieved"),"Not achieved as not direct to SU within 4h and not seen by a consultant within 14h",IF(AND(AF563&gt;=90,M563="Achieved",P563="Not achieved"),"Not achieved as not seen by a consultant within 14h",IF(AF563&lt;90,"Not achieved as less than 90% of stay on SU","Not achieved as not direct to SU within 4h"))))))))))))))</f>
        <v/>
      </c>
    </row>
    <row r="564" spans="1:33" ht="15" customHeight="1" x14ac:dyDescent="0.25">
      <c r="A564" s="89" t="str">
        <f>IF('Paste Data Here - Export'!A564="","",'Paste Data Here - Export'!A564)</f>
        <v/>
      </c>
      <c r="B564" s="90" t="str">
        <f>IF('Paste Data Here - Export'!B564="","",'Paste Data Here - Export'!B564)</f>
        <v/>
      </c>
      <c r="C564" s="91" t="str">
        <f>IF('Paste Data Here - Export'!AR564="Y",'Paste Data Here - Export'!AS564,IF('Paste Data Here - Export'!C564="","",'Paste Data Here - Export'!BA564))</f>
        <v/>
      </c>
      <c r="D564" s="103" t="str">
        <f>IF(B564="","",IF('Paste Data Here - Export'!A564 ='Paste Data Here - Export'!B564, "Yes", "No"))</f>
        <v/>
      </c>
      <c r="E564" s="103" t="str">
        <f>IF(A564="","",IF(AND('Paste Data Here - Export'!P564="",'Paste Data Here - Export'!Q564&lt;&gt;""),"Yes","No"))</f>
        <v/>
      </c>
      <c r="F564" s="104" t="str">
        <f>IF('Paste Data Here - Export'!A564='Paste Data Here - Export'!B564,C564,IF(W564="No","",IF(E564="Yes","6 Month Transfer",'Paste Data Here - Export'!HP564)))</f>
        <v/>
      </c>
      <c r="G564" s="92" t="str">
        <f>IF(B564="","",IF(OR('Paste Data Here - Export'!KB564="Y",'Paste Data Here - Export'!GE564="Y"),"Yes","No"))</f>
        <v/>
      </c>
      <c r="H564" s="93" t="str">
        <f t="shared" si="91"/>
        <v/>
      </c>
      <c r="I564" s="93" t="str">
        <f t="shared" si="92"/>
        <v/>
      </c>
      <c r="J564" s="93" t="str">
        <f t="shared" si="93"/>
        <v/>
      </c>
      <c r="K564" s="125" t="str">
        <f>IF(OR(C564="",'Paste Data Here - Export'!BD564=""),"",1440*('Paste Data Here - Export'!BD564-C564))</f>
        <v/>
      </c>
      <c r="L564" s="93" t="str">
        <f t="shared" si="94"/>
        <v/>
      </c>
      <c r="M564" s="93" t="str">
        <f>IF(AND(L564="Yes",'Paste Data Here - Export'!BC564="SU",'Paste Data Here - Export'!EJ564&lt;&gt;"Y"),"Achieved",IF('Paste Data Here - Export'!EJ564="Y","Not applicable",(IF(AND('Patient level info'!L564="No",'Paste Data Here - Export'!BC564="SU"),"Not achieved",IF('Paste Data Here - Export'!BC564="ICH","Not applicable",IF(OR('Paste Data Here - Export'!BC564="O",'Paste Data Here - Export'!BC564="MAC"),"Not achieved",""))))))</f>
        <v/>
      </c>
      <c r="N564" s="142" t="str">
        <f>IF(B564="","",IF(OR('Paste Data Here - Export'!GN564="PERS",'Paste Data Here - Export'!GN564="TELEM"),'Paste Data Here - Export'!GK564,IF('Paste Data Here - Export'!GO564="","Not seen in person",'Paste Data Here - Export'!GO564)))</f>
        <v/>
      </c>
      <c r="O564" s="125" t="str">
        <f t="shared" si="95"/>
        <v/>
      </c>
      <c r="P564" s="126" t="str">
        <f t="shared" si="96"/>
        <v/>
      </c>
      <c r="Q564" s="95" t="str">
        <f>IF('Paste Data Here - Export'!CR564=TRUE, "Not imaged",IF('Paste Data Here - Export'!AR564="Y","Inpatient stroke",IF('Paste Data Here - Export'!BA564="","",IF('Paste Data Here - Export'!CR564="TRUE","",1440*('Paste Data Here - Export'!CP564-'Paste Data Here - Export'!BA564)))))</f>
        <v/>
      </c>
      <c r="R564" s="95" t="str">
        <f>IF('Paste Data Here - Export'!CR564=TRUE,"Not imaged",IF(OR(C564="",'Paste Data Here - Export'!CP564=""),"",1440*('Paste Data Here - Export'!CP564-C564)))</f>
        <v/>
      </c>
      <c r="S564" s="93" t="str">
        <f>IF(R564&lt;60.5,"Yes",IF('Paste Data Here - Export'!C564="","","No"))</f>
        <v/>
      </c>
      <c r="T564" s="93" t="str">
        <f t="shared" si="88"/>
        <v/>
      </c>
      <c r="U564" s="94" t="str">
        <f>IF(OR(C564="",'Paste Data Here - Export'!DF564=""),"",1440*('Paste Data Here - Export'!DF564-C564))</f>
        <v/>
      </c>
      <c r="V564" s="96" t="str">
        <f t="shared" si="97"/>
        <v/>
      </c>
      <c r="W564" s="97" t="str">
        <f>IF(B564="","",IF('Paste Data Here - Export'!KI564=TRUE,"Yes",IF('Paste Data Here - Export'!L564="","No","Yes")))</f>
        <v/>
      </c>
      <c r="X564" s="98" t="str">
        <f>IF(E564="Yes","6 Month Transfer",IF(AND(W564="Yes",'Paste Data Here - Export'!KM564="D"),"No",IF('Patient level info'!W564="Yes","Yes","")))</f>
        <v/>
      </c>
      <c r="Y564" s="91" t="str">
        <f t="shared" si="89"/>
        <v/>
      </c>
      <c r="Z564" s="99" t="str">
        <f>IF('Paste Data Here - Export'!KQ564="","",IF('Paste Data Here - Export'!KO564="","",'Paste Data Here - Export'!KN564-'Paste Data Here - Export'!KQ564))</f>
        <v/>
      </c>
      <c r="AA564" s="91" t="str">
        <f>IF(AND(W564="Yes",'Paste Data Here - Export'!KM564="D",'Paste Data Here - Export'!KO564="Y"),'Paste Data Here - Export'!KN564+'Patient level info'!AA$3,IF(AND(W564="Yes",'Paste Data Here - Export'!KM564="D",Z564&lt;0),'Paste Data Here - Export'!KQ564,IF(AND(W564="Yes",'Paste Data Here - Export'!KM564="D"),'Paste Data Here - Export'!KN564,IF(X564="Yes",'Paste Data Here - Export'!KS564,""))))</f>
        <v/>
      </c>
      <c r="AB564" s="100" t="str">
        <f>IF(W564="No","",IF('Paste Data Here - Export'!HS564="","",IF('Paste Data Here - Export'!KO564="Y",'Patient level info'!AA564-'Paste Data Here - Export'!HS564,'Paste Data Here - Export'!KQ564-'Paste Data Here - Export'!HS564)))</f>
        <v/>
      </c>
      <c r="AC564" s="100" t="str">
        <f>IF(E564="Yes","",IF(BPT!C564="Record transferred to this team",AA564-C564-(1/6),""))</f>
        <v/>
      </c>
      <c r="AD564" s="100" t="str">
        <f t="shared" si="90"/>
        <v/>
      </c>
      <c r="AE564" s="100" t="str">
        <f t="shared" si="98"/>
        <v/>
      </c>
      <c r="AF564" s="101" t="str">
        <f>IF(AE564="","",IF(Y564="Died same day","Died same day as arrival",IF(AB564="","Did not stay on SU",IF('Paste Data Here - Export'!HR564="ICH","ICU/CCU/HDU",IF(AB564&gt;AE564,100,100*AB564/AE564)))))</f>
        <v/>
      </c>
      <c r="AG564" s="82" t="str">
        <f>IF(E564="Yes","6 Month Transfer",IF(W564="No","Not locked to discharge/transfer",IF(AF564="Did not stay on SU","Not achieved as did not stay on SU",IF('Patient level info'!A564="","",IF(AND(A564=B564,M564="Achieved",P564="Achieved",AF564&gt;=90,AF564&lt;&gt;"Died same day as arrival"),"Achieved",IF(AND(A564&lt;&gt;B564,AF564&gt;=90,M564="Achieved",P564="Achieved"),"Not directly admitted by this team, but achieved criteria at previous team, and achieved 90% of stay on SU whilst at this team",IF(AF564="ICU/CCU/HDU","Admitted to ICU/CCU/HDU",IF(AF564="Died same day as arrival",AF564,IF(AND(AF564&lt;90,M564="Not achieved",P564="Not achieved"),"Not achieved as not direct to SU within 4h, not seen by a consultant within 14h, and less than 90% of stay on SU",IF(AND(AF564&lt;90,M564="Not achieved",P564="Achieved"),"Not achieved as not direct to SU within 4h and less than 90% of stay on SU",IF(AND(AF564&lt;90,M564="Achieved",P564="Not achieved"),"Not achieved as not seen by a consultant within 14h and less than 90% of stay on SU",IF(AND(AF564&gt;=90,M564="Not achieved",P564="Not achieved"),"Not achieved as not direct to SU within 4h and not seen by a consultant within 14h",IF(AND(AF564&gt;=90,M564="Achieved",P564="Not achieved"),"Not achieved as not seen by a consultant within 14h",IF(AF564&lt;90,"Not achieved as less than 90% of stay on SU","Not achieved as not direct to SU within 4h"))))))))))))))</f>
        <v/>
      </c>
    </row>
    <row r="565" spans="1:33" ht="15" customHeight="1" x14ac:dyDescent="0.25">
      <c r="A565" s="89" t="str">
        <f>IF('Paste Data Here - Export'!A565="","",'Paste Data Here - Export'!A565)</f>
        <v/>
      </c>
      <c r="B565" s="90" t="str">
        <f>IF('Paste Data Here - Export'!B565="","",'Paste Data Here - Export'!B565)</f>
        <v/>
      </c>
      <c r="C565" s="91" t="str">
        <f>IF('Paste Data Here - Export'!AR565="Y",'Paste Data Here - Export'!AS565,IF('Paste Data Here - Export'!C565="","",'Paste Data Here - Export'!BA565))</f>
        <v/>
      </c>
      <c r="D565" s="103" t="str">
        <f>IF(B565="","",IF('Paste Data Here - Export'!A565 ='Paste Data Here - Export'!B565, "Yes", "No"))</f>
        <v/>
      </c>
      <c r="E565" s="103" t="str">
        <f>IF(A565="","",IF(AND('Paste Data Here - Export'!P565="",'Paste Data Here - Export'!Q565&lt;&gt;""),"Yes","No"))</f>
        <v/>
      </c>
      <c r="F565" s="104" t="str">
        <f>IF('Paste Data Here - Export'!A565='Paste Data Here - Export'!B565,C565,IF(W565="No","",IF(E565="Yes","6 Month Transfer",'Paste Data Here - Export'!HP565)))</f>
        <v/>
      </c>
      <c r="G565" s="92" t="str">
        <f>IF(B565="","",IF(OR('Paste Data Here - Export'!KB565="Y",'Paste Data Here - Export'!GE565="Y"),"Yes","No"))</f>
        <v/>
      </c>
      <c r="H565" s="93" t="str">
        <f t="shared" si="91"/>
        <v/>
      </c>
      <c r="I565" s="93" t="str">
        <f t="shared" si="92"/>
        <v/>
      </c>
      <c r="J565" s="93" t="str">
        <f t="shared" si="93"/>
        <v/>
      </c>
      <c r="K565" s="125" t="str">
        <f>IF(OR(C565="",'Paste Data Here - Export'!BD565=""),"",1440*('Paste Data Here - Export'!BD565-C565))</f>
        <v/>
      </c>
      <c r="L565" s="93" t="str">
        <f t="shared" si="94"/>
        <v/>
      </c>
      <c r="M565" s="93" t="str">
        <f>IF(AND(L565="Yes",'Paste Data Here - Export'!BC565="SU",'Paste Data Here - Export'!EJ565&lt;&gt;"Y"),"Achieved",IF('Paste Data Here - Export'!EJ565="Y","Not applicable",(IF(AND('Patient level info'!L565="No",'Paste Data Here - Export'!BC565="SU"),"Not achieved",IF('Paste Data Here - Export'!BC565="ICH","Not applicable",IF(OR('Paste Data Here - Export'!BC565="O",'Paste Data Here - Export'!BC565="MAC"),"Not achieved",""))))))</f>
        <v/>
      </c>
      <c r="N565" s="142" t="str">
        <f>IF(B565="","",IF(OR('Paste Data Here - Export'!GN565="PERS",'Paste Data Here - Export'!GN565="TELEM"),'Paste Data Here - Export'!GK565,IF('Paste Data Here - Export'!GO565="","Not seen in person",'Paste Data Here - Export'!GO565)))</f>
        <v/>
      </c>
      <c r="O565" s="125" t="str">
        <f t="shared" si="95"/>
        <v/>
      </c>
      <c r="P565" s="126" t="str">
        <f t="shared" si="96"/>
        <v/>
      </c>
      <c r="Q565" s="95" t="str">
        <f>IF('Paste Data Here - Export'!CR565=TRUE, "Not imaged",IF('Paste Data Here - Export'!AR565="Y","Inpatient stroke",IF('Paste Data Here - Export'!BA565="","",IF('Paste Data Here - Export'!CR565="TRUE","",1440*('Paste Data Here - Export'!CP565-'Paste Data Here - Export'!BA565)))))</f>
        <v/>
      </c>
      <c r="R565" s="95" t="str">
        <f>IF('Paste Data Here - Export'!CR565=TRUE,"Not imaged",IF(OR(C565="",'Paste Data Here - Export'!CP565=""),"",1440*('Paste Data Here - Export'!CP565-C565)))</f>
        <v/>
      </c>
      <c r="S565" s="93" t="str">
        <f>IF(R565&lt;60.5,"Yes",IF('Paste Data Here - Export'!C565="","","No"))</f>
        <v/>
      </c>
      <c r="T565" s="93" t="str">
        <f t="shared" si="88"/>
        <v/>
      </c>
      <c r="U565" s="94" t="str">
        <f>IF(OR(C565="",'Paste Data Here - Export'!DF565=""),"",1440*('Paste Data Here - Export'!DF565-C565))</f>
        <v/>
      </c>
      <c r="V565" s="96" t="str">
        <f t="shared" si="97"/>
        <v/>
      </c>
      <c r="W565" s="97" t="str">
        <f>IF(B565="","",IF('Paste Data Here - Export'!KI565=TRUE,"Yes",IF('Paste Data Here - Export'!L565="","No","Yes")))</f>
        <v/>
      </c>
      <c r="X565" s="98" t="str">
        <f>IF(E565="Yes","6 Month Transfer",IF(AND(W565="Yes",'Paste Data Here - Export'!KM565="D"),"No",IF('Patient level info'!W565="Yes","Yes","")))</f>
        <v/>
      </c>
      <c r="Y565" s="91" t="str">
        <f t="shared" si="89"/>
        <v/>
      </c>
      <c r="Z565" s="99" t="str">
        <f>IF('Paste Data Here - Export'!KQ565="","",IF('Paste Data Here - Export'!KO565="","",'Paste Data Here - Export'!KN565-'Paste Data Here - Export'!KQ565))</f>
        <v/>
      </c>
      <c r="AA565" s="91" t="str">
        <f>IF(AND(W565="Yes",'Paste Data Here - Export'!KM565="D",'Paste Data Here - Export'!KO565="Y"),'Paste Data Here - Export'!KN565+'Patient level info'!AA$3,IF(AND(W565="Yes",'Paste Data Here - Export'!KM565="D",Z565&lt;0),'Paste Data Here - Export'!KQ565,IF(AND(W565="Yes",'Paste Data Here - Export'!KM565="D"),'Paste Data Here - Export'!KN565,IF(X565="Yes",'Paste Data Here - Export'!KS565,""))))</f>
        <v/>
      </c>
      <c r="AB565" s="100" t="str">
        <f>IF(W565="No","",IF('Paste Data Here - Export'!HS565="","",IF('Paste Data Here - Export'!KO565="Y",'Patient level info'!AA565-'Paste Data Here - Export'!HS565,'Paste Data Here - Export'!KQ565-'Paste Data Here - Export'!HS565)))</f>
        <v/>
      </c>
      <c r="AC565" s="100" t="str">
        <f>IF(E565="Yes","",IF(BPT!C565="Record transferred to this team",AA565-C565-(1/6),""))</f>
        <v/>
      </c>
      <c r="AD565" s="100" t="str">
        <f t="shared" si="90"/>
        <v/>
      </c>
      <c r="AE565" s="100" t="str">
        <f t="shared" si="98"/>
        <v/>
      </c>
      <c r="AF565" s="101" t="str">
        <f>IF(AE565="","",IF(Y565="Died same day","Died same day as arrival",IF(AB565="","Did not stay on SU",IF('Paste Data Here - Export'!HR565="ICH","ICU/CCU/HDU",IF(AB565&gt;AE565,100,100*AB565/AE565)))))</f>
        <v/>
      </c>
      <c r="AG565" s="82" t="str">
        <f>IF(E565="Yes","6 Month Transfer",IF(W565="No","Not locked to discharge/transfer",IF(AF565="Did not stay on SU","Not achieved as did not stay on SU",IF('Patient level info'!A565="","",IF(AND(A565=B565,M565="Achieved",P565="Achieved",AF565&gt;=90,AF565&lt;&gt;"Died same day as arrival"),"Achieved",IF(AND(A565&lt;&gt;B565,AF565&gt;=90,M565="Achieved",P565="Achieved"),"Not directly admitted by this team, but achieved criteria at previous team, and achieved 90% of stay on SU whilst at this team",IF(AF565="ICU/CCU/HDU","Admitted to ICU/CCU/HDU",IF(AF565="Died same day as arrival",AF565,IF(AND(AF565&lt;90,M565="Not achieved",P565="Not achieved"),"Not achieved as not direct to SU within 4h, not seen by a consultant within 14h, and less than 90% of stay on SU",IF(AND(AF565&lt;90,M565="Not achieved",P565="Achieved"),"Not achieved as not direct to SU within 4h and less than 90% of stay on SU",IF(AND(AF565&lt;90,M565="Achieved",P565="Not achieved"),"Not achieved as not seen by a consultant within 14h and less than 90% of stay on SU",IF(AND(AF565&gt;=90,M565="Not achieved",P565="Not achieved"),"Not achieved as not direct to SU within 4h and not seen by a consultant within 14h",IF(AND(AF565&gt;=90,M565="Achieved",P565="Not achieved"),"Not achieved as not seen by a consultant within 14h",IF(AF565&lt;90,"Not achieved as less than 90% of stay on SU","Not achieved as not direct to SU within 4h"))))))))))))))</f>
        <v/>
      </c>
    </row>
    <row r="566" spans="1:33" ht="15" customHeight="1" x14ac:dyDescent="0.25">
      <c r="A566" s="89" t="str">
        <f>IF('Paste Data Here - Export'!A566="","",'Paste Data Here - Export'!A566)</f>
        <v/>
      </c>
      <c r="B566" s="90" t="str">
        <f>IF('Paste Data Here - Export'!B566="","",'Paste Data Here - Export'!B566)</f>
        <v/>
      </c>
      <c r="C566" s="91" t="str">
        <f>IF('Paste Data Here - Export'!AR566="Y",'Paste Data Here - Export'!AS566,IF('Paste Data Here - Export'!C566="","",'Paste Data Here - Export'!BA566))</f>
        <v/>
      </c>
      <c r="D566" s="103" t="str">
        <f>IF(B566="","",IF('Paste Data Here - Export'!A566 ='Paste Data Here - Export'!B566, "Yes", "No"))</f>
        <v/>
      </c>
      <c r="E566" s="103" t="str">
        <f>IF(A566="","",IF(AND('Paste Data Here - Export'!P566="",'Paste Data Here - Export'!Q566&lt;&gt;""),"Yes","No"))</f>
        <v/>
      </c>
      <c r="F566" s="104" t="str">
        <f>IF('Paste Data Here - Export'!A566='Paste Data Here - Export'!B566,C566,IF(W566="No","",IF(E566="Yes","6 Month Transfer",'Paste Data Here - Export'!HP566)))</f>
        <v/>
      </c>
      <c r="G566" s="92" t="str">
        <f>IF(B566="","",IF(OR('Paste Data Here - Export'!KB566="Y",'Paste Data Here - Export'!GE566="Y"),"Yes","No"))</f>
        <v/>
      </c>
      <c r="H566" s="93" t="str">
        <f t="shared" si="91"/>
        <v/>
      </c>
      <c r="I566" s="93" t="str">
        <f t="shared" si="92"/>
        <v/>
      </c>
      <c r="J566" s="93" t="str">
        <f t="shared" si="93"/>
        <v/>
      </c>
      <c r="K566" s="125" t="str">
        <f>IF(OR(C566="",'Paste Data Here - Export'!BD566=""),"",1440*('Paste Data Here - Export'!BD566-C566))</f>
        <v/>
      </c>
      <c r="L566" s="93" t="str">
        <f t="shared" si="94"/>
        <v/>
      </c>
      <c r="M566" s="93" t="str">
        <f>IF(AND(L566="Yes",'Paste Data Here - Export'!BC566="SU",'Paste Data Here - Export'!EJ566&lt;&gt;"Y"),"Achieved",IF('Paste Data Here - Export'!EJ566="Y","Not applicable",(IF(AND('Patient level info'!L566="No",'Paste Data Here - Export'!BC566="SU"),"Not achieved",IF('Paste Data Here - Export'!BC566="ICH","Not applicable",IF(OR('Paste Data Here - Export'!BC566="O",'Paste Data Here - Export'!BC566="MAC"),"Not achieved",""))))))</f>
        <v/>
      </c>
      <c r="N566" s="142" t="str">
        <f>IF(B566="","",IF(OR('Paste Data Here - Export'!GN566="PERS",'Paste Data Here - Export'!GN566="TELEM"),'Paste Data Here - Export'!GK566,IF('Paste Data Here - Export'!GO566="","Not seen in person",'Paste Data Here - Export'!GO566)))</f>
        <v/>
      </c>
      <c r="O566" s="125" t="str">
        <f t="shared" si="95"/>
        <v/>
      </c>
      <c r="P566" s="126" t="str">
        <f t="shared" si="96"/>
        <v/>
      </c>
      <c r="Q566" s="95" t="str">
        <f>IF('Paste Data Here - Export'!CR566=TRUE, "Not imaged",IF('Paste Data Here - Export'!AR566="Y","Inpatient stroke",IF('Paste Data Here - Export'!BA566="","",IF('Paste Data Here - Export'!CR566="TRUE","",1440*('Paste Data Here - Export'!CP566-'Paste Data Here - Export'!BA566)))))</f>
        <v/>
      </c>
      <c r="R566" s="95" t="str">
        <f>IF('Paste Data Here - Export'!CR566=TRUE,"Not imaged",IF(OR(C566="",'Paste Data Here - Export'!CP566=""),"",1440*('Paste Data Here - Export'!CP566-C566)))</f>
        <v/>
      </c>
      <c r="S566" s="93" t="str">
        <f>IF(R566&lt;60.5,"Yes",IF('Paste Data Here - Export'!C566="","","No"))</f>
        <v/>
      </c>
      <c r="T566" s="93" t="str">
        <f t="shared" si="88"/>
        <v/>
      </c>
      <c r="U566" s="94" t="str">
        <f>IF(OR(C566="",'Paste Data Here - Export'!DF566=""),"",1440*('Paste Data Here - Export'!DF566-C566))</f>
        <v/>
      </c>
      <c r="V566" s="96" t="str">
        <f t="shared" si="97"/>
        <v/>
      </c>
      <c r="W566" s="97" t="str">
        <f>IF(B566="","",IF('Paste Data Here - Export'!KI566=TRUE,"Yes",IF('Paste Data Here - Export'!L566="","No","Yes")))</f>
        <v/>
      </c>
      <c r="X566" s="98" t="str">
        <f>IF(E566="Yes","6 Month Transfer",IF(AND(W566="Yes",'Paste Data Here - Export'!KM566="D"),"No",IF('Patient level info'!W566="Yes","Yes","")))</f>
        <v/>
      </c>
      <c r="Y566" s="91" t="str">
        <f t="shared" si="89"/>
        <v/>
      </c>
      <c r="Z566" s="99" t="str">
        <f>IF('Paste Data Here - Export'!KQ566="","",IF('Paste Data Here - Export'!KO566="","",'Paste Data Here - Export'!KN566-'Paste Data Here - Export'!KQ566))</f>
        <v/>
      </c>
      <c r="AA566" s="91" t="str">
        <f>IF(AND(W566="Yes",'Paste Data Here - Export'!KM566="D",'Paste Data Here - Export'!KO566="Y"),'Paste Data Here - Export'!KN566+'Patient level info'!AA$3,IF(AND(W566="Yes",'Paste Data Here - Export'!KM566="D",Z566&lt;0),'Paste Data Here - Export'!KQ566,IF(AND(W566="Yes",'Paste Data Here - Export'!KM566="D"),'Paste Data Here - Export'!KN566,IF(X566="Yes",'Paste Data Here - Export'!KS566,""))))</f>
        <v/>
      </c>
      <c r="AB566" s="100" t="str">
        <f>IF(W566="No","",IF('Paste Data Here - Export'!HS566="","",IF('Paste Data Here - Export'!KO566="Y",'Patient level info'!AA566-'Paste Data Here - Export'!HS566,'Paste Data Here - Export'!KQ566-'Paste Data Here - Export'!HS566)))</f>
        <v/>
      </c>
      <c r="AC566" s="100" t="str">
        <f>IF(E566="Yes","",IF(BPT!C566="Record transferred to this team",AA566-C566-(1/6),""))</f>
        <v/>
      </c>
      <c r="AD566" s="100" t="str">
        <f t="shared" si="90"/>
        <v/>
      </c>
      <c r="AE566" s="100" t="str">
        <f t="shared" si="98"/>
        <v/>
      </c>
      <c r="AF566" s="101" t="str">
        <f>IF(AE566="","",IF(Y566="Died same day","Died same day as arrival",IF(AB566="","Did not stay on SU",IF('Paste Data Here - Export'!HR566="ICH","ICU/CCU/HDU",IF(AB566&gt;AE566,100,100*AB566/AE566)))))</f>
        <v/>
      </c>
      <c r="AG566" s="82" t="str">
        <f>IF(E566="Yes","6 Month Transfer",IF(W566="No","Not locked to discharge/transfer",IF(AF566="Did not stay on SU","Not achieved as did not stay on SU",IF('Patient level info'!A566="","",IF(AND(A566=B566,M566="Achieved",P566="Achieved",AF566&gt;=90,AF566&lt;&gt;"Died same day as arrival"),"Achieved",IF(AND(A566&lt;&gt;B566,AF566&gt;=90,M566="Achieved",P566="Achieved"),"Not directly admitted by this team, but achieved criteria at previous team, and achieved 90% of stay on SU whilst at this team",IF(AF566="ICU/CCU/HDU","Admitted to ICU/CCU/HDU",IF(AF566="Died same day as arrival",AF566,IF(AND(AF566&lt;90,M566="Not achieved",P566="Not achieved"),"Not achieved as not direct to SU within 4h, not seen by a consultant within 14h, and less than 90% of stay on SU",IF(AND(AF566&lt;90,M566="Not achieved",P566="Achieved"),"Not achieved as not direct to SU within 4h and less than 90% of stay on SU",IF(AND(AF566&lt;90,M566="Achieved",P566="Not achieved"),"Not achieved as not seen by a consultant within 14h and less than 90% of stay on SU",IF(AND(AF566&gt;=90,M566="Not achieved",P566="Not achieved"),"Not achieved as not direct to SU within 4h and not seen by a consultant within 14h",IF(AND(AF566&gt;=90,M566="Achieved",P566="Not achieved"),"Not achieved as not seen by a consultant within 14h",IF(AF566&lt;90,"Not achieved as less than 90% of stay on SU","Not achieved as not direct to SU within 4h"))))))))))))))</f>
        <v/>
      </c>
    </row>
    <row r="567" spans="1:33" ht="15" customHeight="1" x14ac:dyDescent="0.25">
      <c r="A567" s="89" t="str">
        <f>IF('Paste Data Here - Export'!A567="","",'Paste Data Here - Export'!A567)</f>
        <v/>
      </c>
      <c r="B567" s="90" t="str">
        <f>IF('Paste Data Here - Export'!B567="","",'Paste Data Here - Export'!B567)</f>
        <v/>
      </c>
      <c r="C567" s="91" t="str">
        <f>IF('Paste Data Here - Export'!AR567="Y",'Paste Data Here - Export'!AS567,IF('Paste Data Here - Export'!C567="","",'Paste Data Here - Export'!BA567))</f>
        <v/>
      </c>
      <c r="D567" s="103" t="str">
        <f>IF(B567="","",IF('Paste Data Here - Export'!A567 ='Paste Data Here - Export'!B567, "Yes", "No"))</f>
        <v/>
      </c>
      <c r="E567" s="103" t="str">
        <f>IF(A567="","",IF(AND('Paste Data Here - Export'!P567="",'Paste Data Here - Export'!Q567&lt;&gt;""),"Yes","No"))</f>
        <v/>
      </c>
      <c r="F567" s="104" t="str">
        <f>IF('Paste Data Here - Export'!A567='Paste Data Here - Export'!B567,C567,IF(W567="No","",IF(E567="Yes","6 Month Transfer",'Paste Data Here - Export'!HP567)))</f>
        <v/>
      </c>
      <c r="G567" s="92" t="str">
        <f>IF(B567="","",IF(OR('Paste Data Here - Export'!KB567="Y",'Paste Data Here - Export'!GE567="Y"),"Yes","No"))</f>
        <v/>
      </c>
      <c r="H567" s="93" t="str">
        <f t="shared" si="91"/>
        <v/>
      </c>
      <c r="I567" s="93" t="str">
        <f t="shared" si="92"/>
        <v/>
      </c>
      <c r="J567" s="93" t="str">
        <f t="shared" si="93"/>
        <v/>
      </c>
      <c r="K567" s="125" t="str">
        <f>IF(OR(C567="",'Paste Data Here - Export'!BD567=""),"",1440*('Paste Data Here - Export'!BD567-C567))</f>
        <v/>
      </c>
      <c r="L567" s="93" t="str">
        <f t="shared" si="94"/>
        <v/>
      </c>
      <c r="M567" s="93" t="str">
        <f>IF(AND(L567="Yes",'Paste Data Here - Export'!BC567="SU",'Paste Data Here - Export'!EJ567&lt;&gt;"Y"),"Achieved",IF('Paste Data Here - Export'!EJ567="Y","Not applicable",(IF(AND('Patient level info'!L567="No",'Paste Data Here - Export'!BC567="SU"),"Not achieved",IF('Paste Data Here - Export'!BC567="ICH","Not applicable",IF(OR('Paste Data Here - Export'!BC567="O",'Paste Data Here - Export'!BC567="MAC"),"Not achieved",""))))))</f>
        <v/>
      </c>
      <c r="N567" s="142" t="str">
        <f>IF(B567="","",IF(OR('Paste Data Here - Export'!GN567="PERS",'Paste Data Here - Export'!GN567="TELEM"),'Paste Data Here - Export'!GK567,IF('Paste Data Here - Export'!GO567="","Not seen in person",'Paste Data Here - Export'!GO567)))</f>
        <v/>
      </c>
      <c r="O567" s="125" t="str">
        <f t="shared" si="95"/>
        <v/>
      </c>
      <c r="P567" s="126" t="str">
        <f t="shared" si="96"/>
        <v/>
      </c>
      <c r="Q567" s="95" t="str">
        <f>IF('Paste Data Here - Export'!CR567=TRUE, "Not imaged",IF('Paste Data Here - Export'!AR567="Y","Inpatient stroke",IF('Paste Data Here - Export'!BA567="","",IF('Paste Data Here - Export'!CR567="TRUE","",1440*('Paste Data Here - Export'!CP567-'Paste Data Here - Export'!BA567)))))</f>
        <v/>
      </c>
      <c r="R567" s="95" t="str">
        <f>IF('Paste Data Here - Export'!CR567=TRUE,"Not imaged",IF(OR(C567="",'Paste Data Here - Export'!CP567=""),"",1440*('Paste Data Here - Export'!CP567-C567)))</f>
        <v/>
      </c>
      <c r="S567" s="93" t="str">
        <f>IF(R567&lt;60.5,"Yes",IF('Paste Data Here - Export'!C567="","","No"))</f>
        <v/>
      </c>
      <c r="T567" s="93" t="str">
        <f t="shared" si="88"/>
        <v/>
      </c>
      <c r="U567" s="94" t="str">
        <f>IF(OR(C567="",'Paste Data Here - Export'!DF567=""),"",1440*('Paste Data Here - Export'!DF567-C567))</f>
        <v/>
      </c>
      <c r="V567" s="96" t="str">
        <f t="shared" si="97"/>
        <v/>
      </c>
      <c r="W567" s="97" t="str">
        <f>IF(B567="","",IF('Paste Data Here - Export'!KI567=TRUE,"Yes",IF('Paste Data Here - Export'!L567="","No","Yes")))</f>
        <v/>
      </c>
      <c r="X567" s="98" t="str">
        <f>IF(E567="Yes","6 Month Transfer",IF(AND(W567="Yes",'Paste Data Here - Export'!KM567="D"),"No",IF('Patient level info'!W567="Yes","Yes","")))</f>
        <v/>
      </c>
      <c r="Y567" s="91" t="str">
        <f t="shared" si="89"/>
        <v/>
      </c>
      <c r="Z567" s="99" t="str">
        <f>IF('Paste Data Here - Export'!KQ567="","",IF('Paste Data Here - Export'!KO567="","",'Paste Data Here - Export'!KN567-'Paste Data Here - Export'!KQ567))</f>
        <v/>
      </c>
      <c r="AA567" s="91" t="str">
        <f>IF(AND(W567="Yes",'Paste Data Here - Export'!KM567="D",'Paste Data Here - Export'!KO567="Y"),'Paste Data Here - Export'!KN567+'Patient level info'!AA$3,IF(AND(W567="Yes",'Paste Data Here - Export'!KM567="D",Z567&lt;0),'Paste Data Here - Export'!KQ567,IF(AND(W567="Yes",'Paste Data Here - Export'!KM567="D"),'Paste Data Here - Export'!KN567,IF(X567="Yes",'Paste Data Here - Export'!KS567,""))))</f>
        <v/>
      </c>
      <c r="AB567" s="100" t="str">
        <f>IF(W567="No","",IF('Paste Data Here - Export'!HS567="","",IF('Paste Data Here - Export'!KO567="Y",'Patient level info'!AA567-'Paste Data Here - Export'!HS567,'Paste Data Here - Export'!KQ567-'Paste Data Here - Export'!HS567)))</f>
        <v/>
      </c>
      <c r="AC567" s="100" t="str">
        <f>IF(E567="Yes","",IF(BPT!C567="Record transferred to this team",AA567-C567-(1/6),""))</f>
        <v/>
      </c>
      <c r="AD567" s="100" t="str">
        <f t="shared" si="90"/>
        <v/>
      </c>
      <c r="AE567" s="100" t="str">
        <f t="shared" si="98"/>
        <v/>
      </c>
      <c r="AF567" s="101" t="str">
        <f>IF(AE567="","",IF(Y567="Died same day","Died same day as arrival",IF(AB567="","Did not stay on SU",IF('Paste Data Here - Export'!HR567="ICH","ICU/CCU/HDU",IF(AB567&gt;AE567,100,100*AB567/AE567)))))</f>
        <v/>
      </c>
      <c r="AG567" s="82" t="str">
        <f>IF(E567="Yes","6 Month Transfer",IF(W567="No","Not locked to discharge/transfer",IF(AF567="Did not stay on SU","Not achieved as did not stay on SU",IF('Patient level info'!A567="","",IF(AND(A567=B567,M567="Achieved",P567="Achieved",AF567&gt;=90,AF567&lt;&gt;"Died same day as arrival"),"Achieved",IF(AND(A567&lt;&gt;B567,AF567&gt;=90,M567="Achieved",P567="Achieved"),"Not directly admitted by this team, but achieved criteria at previous team, and achieved 90% of stay on SU whilst at this team",IF(AF567="ICU/CCU/HDU","Admitted to ICU/CCU/HDU",IF(AF567="Died same day as arrival",AF567,IF(AND(AF567&lt;90,M567="Not achieved",P567="Not achieved"),"Not achieved as not direct to SU within 4h, not seen by a consultant within 14h, and less than 90% of stay on SU",IF(AND(AF567&lt;90,M567="Not achieved",P567="Achieved"),"Not achieved as not direct to SU within 4h and less than 90% of stay on SU",IF(AND(AF567&lt;90,M567="Achieved",P567="Not achieved"),"Not achieved as not seen by a consultant within 14h and less than 90% of stay on SU",IF(AND(AF567&gt;=90,M567="Not achieved",P567="Not achieved"),"Not achieved as not direct to SU within 4h and not seen by a consultant within 14h",IF(AND(AF567&gt;=90,M567="Achieved",P567="Not achieved"),"Not achieved as not seen by a consultant within 14h",IF(AF567&lt;90,"Not achieved as less than 90% of stay on SU","Not achieved as not direct to SU within 4h"))))))))))))))</f>
        <v/>
      </c>
    </row>
    <row r="568" spans="1:33" ht="15" customHeight="1" x14ac:dyDescent="0.25">
      <c r="A568" s="89" t="str">
        <f>IF('Paste Data Here - Export'!A568="","",'Paste Data Here - Export'!A568)</f>
        <v/>
      </c>
      <c r="B568" s="90" t="str">
        <f>IF('Paste Data Here - Export'!B568="","",'Paste Data Here - Export'!B568)</f>
        <v/>
      </c>
      <c r="C568" s="91" t="str">
        <f>IF('Paste Data Here - Export'!AR568="Y",'Paste Data Here - Export'!AS568,IF('Paste Data Here - Export'!C568="","",'Paste Data Here - Export'!BA568))</f>
        <v/>
      </c>
      <c r="D568" s="103" t="str">
        <f>IF(B568="","",IF('Paste Data Here - Export'!A568 ='Paste Data Here - Export'!B568, "Yes", "No"))</f>
        <v/>
      </c>
      <c r="E568" s="103" t="str">
        <f>IF(A568="","",IF(AND('Paste Data Here - Export'!P568="",'Paste Data Here - Export'!Q568&lt;&gt;""),"Yes","No"))</f>
        <v/>
      </c>
      <c r="F568" s="104" t="str">
        <f>IF('Paste Data Here - Export'!A568='Paste Data Here - Export'!B568,C568,IF(W568="No","",IF(E568="Yes","6 Month Transfer",'Paste Data Here - Export'!HP568)))</f>
        <v/>
      </c>
      <c r="G568" s="92" t="str">
        <f>IF(B568="","",IF(OR('Paste Data Here - Export'!KB568="Y",'Paste Data Here - Export'!GE568="Y"),"Yes","No"))</f>
        <v/>
      </c>
      <c r="H568" s="93" t="str">
        <f t="shared" si="91"/>
        <v/>
      </c>
      <c r="I568" s="93" t="str">
        <f t="shared" si="92"/>
        <v/>
      </c>
      <c r="J568" s="93" t="str">
        <f t="shared" si="93"/>
        <v/>
      </c>
      <c r="K568" s="125" t="str">
        <f>IF(OR(C568="",'Paste Data Here - Export'!BD568=""),"",1440*('Paste Data Here - Export'!BD568-C568))</f>
        <v/>
      </c>
      <c r="L568" s="93" t="str">
        <f t="shared" si="94"/>
        <v/>
      </c>
      <c r="M568" s="93" t="str">
        <f>IF(AND(L568="Yes",'Paste Data Here - Export'!BC568="SU",'Paste Data Here - Export'!EJ568&lt;&gt;"Y"),"Achieved",IF('Paste Data Here - Export'!EJ568="Y","Not applicable",(IF(AND('Patient level info'!L568="No",'Paste Data Here - Export'!BC568="SU"),"Not achieved",IF('Paste Data Here - Export'!BC568="ICH","Not applicable",IF(OR('Paste Data Here - Export'!BC568="O",'Paste Data Here - Export'!BC568="MAC"),"Not achieved",""))))))</f>
        <v/>
      </c>
      <c r="N568" s="142" t="str">
        <f>IF(B568="","",IF(OR('Paste Data Here - Export'!GN568="PERS",'Paste Data Here - Export'!GN568="TELEM"),'Paste Data Here - Export'!GK568,IF('Paste Data Here - Export'!GO568="","Not seen in person",'Paste Data Here - Export'!GO568)))</f>
        <v/>
      </c>
      <c r="O568" s="125" t="str">
        <f t="shared" si="95"/>
        <v/>
      </c>
      <c r="P568" s="126" t="str">
        <f t="shared" si="96"/>
        <v/>
      </c>
      <c r="Q568" s="95" t="str">
        <f>IF('Paste Data Here - Export'!CR568=TRUE, "Not imaged",IF('Paste Data Here - Export'!AR568="Y","Inpatient stroke",IF('Paste Data Here - Export'!BA568="","",IF('Paste Data Here - Export'!CR568="TRUE","",1440*('Paste Data Here - Export'!CP568-'Paste Data Here - Export'!BA568)))))</f>
        <v/>
      </c>
      <c r="R568" s="95" t="str">
        <f>IF('Paste Data Here - Export'!CR568=TRUE,"Not imaged",IF(OR(C568="",'Paste Data Here - Export'!CP568=""),"",1440*('Paste Data Here - Export'!CP568-C568)))</f>
        <v/>
      </c>
      <c r="S568" s="93" t="str">
        <f>IF(R568&lt;60.5,"Yes",IF('Paste Data Here - Export'!C568="","","No"))</f>
        <v/>
      </c>
      <c r="T568" s="93" t="str">
        <f t="shared" si="88"/>
        <v/>
      </c>
      <c r="U568" s="94" t="str">
        <f>IF(OR(C568="",'Paste Data Here - Export'!DF568=""),"",1440*('Paste Data Here - Export'!DF568-C568))</f>
        <v/>
      </c>
      <c r="V568" s="96" t="str">
        <f t="shared" si="97"/>
        <v/>
      </c>
      <c r="W568" s="97" t="str">
        <f>IF(B568="","",IF('Paste Data Here - Export'!KI568=TRUE,"Yes",IF('Paste Data Here - Export'!L568="","No","Yes")))</f>
        <v/>
      </c>
      <c r="X568" s="98" t="str">
        <f>IF(E568="Yes","6 Month Transfer",IF(AND(W568="Yes",'Paste Data Here - Export'!KM568="D"),"No",IF('Patient level info'!W568="Yes","Yes","")))</f>
        <v/>
      </c>
      <c r="Y568" s="91" t="str">
        <f t="shared" si="89"/>
        <v/>
      </c>
      <c r="Z568" s="99" t="str">
        <f>IF('Paste Data Here - Export'!KQ568="","",IF('Paste Data Here - Export'!KO568="","",'Paste Data Here - Export'!KN568-'Paste Data Here - Export'!KQ568))</f>
        <v/>
      </c>
      <c r="AA568" s="91" t="str">
        <f>IF(AND(W568="Yes",'Paste Data Here - Export'!KM568="D",'Paste Data Here - Export'!KO568="Y"),'Paste Data Here - Export'!KN568+'Patient level info'!AA$3,IF(AND(W568="Yes",'Paste Data Here - Export'!KM568="D",Z568&lt;0),'Paste Data Here - Export'!KQ568,IF(AND(W568="Yes",'Paste Data Here - Export'!KM568="D"),'Paste Data Here - Export'!KN568,IF(X568="Yes",'Paste Data Here - Export'!KS568,""))))</f>
        <v/>
      </c>
      <c r="AB568" s="100" t="str">
        <f>IF(W568="No","",IF('Paste Data Here - Export'!HS568="","",IF('Paste Data Here - Export'!KO568="Y",'Patient level info'!AA568-'Paste Data Here - Export'!HS568,'Paste Data Here - Export'!KQ568-'Paste Data Here - Export'!HS568)))</f>
        <v/>
      </c>
      <c r="AC568" s="100" t="str">
        <f>IF(E568="Yes","",IF(BPT!C568="Record transferred to this team",AA568-C568-(1/6),""))</f>
        <v/>
      </c>
      <c r="AD568" s="100" t="str">
        <f t="shared" si="90"/>
        <v/>
      </c>
      <c r="AE568" s="100" t="str">
        <f t="shared" si="98"/>
        <v/>
      </c>
      <c r="AF568" s="101" t="str">
        <f>IF(AE568="","",IF(Y568="Died same day","Died same day as arrival",IF(AB568="","Did not stay on SU",IF('Paste Data Here - Export'!HR568="ICH","ICU/CCU/HDU",IF(AB568&gt;AE568,100,100*AB568/AE568)))))</f>
        <v/>
      </c>
      <c r="AG568" s="82" t="str">
        <f>IF(E568="Yes","6 Month Transfer",IF(W568="No","Not locked to discharge/transfer",IF(AF568="Did not stay on SU","Not achieved as did not stay on SU",IF('Patient level info'!A568="","",IF(AND(A568=B568,M568="Achieved",P568="Achieved",AF568&gt;=90,AF568&lt;&gt;"Died same day as arrival"),"Achieved",IF(AND(A568&lt;&gt;B568,AF568&gt;=90,M568="Achieved",P568="Achieved"),"Not directly admitted by this team, but achieved criteria at previous team, and achieved 90% of stay on SU whilst at this team",IF(AF568="ICU/CCU/HDU","Admitted to ICU/CCU/HDU",IF(AF568="Died same day as arrival",AF568,IF(AND(AF568&lt;90,M568="Not achieved",P568="Not achieved"),"Not achieved as not direct to SU within 4h, not seen by a consultant within 14h, and less than 90% of stay on SU",IF(AND(AF568&lt;90,M568="Not achieved",P568="Achieved"),"Not achieved as not direct to SU within 4h and less than 90% of stay on SU",IF(AND(AF568&lt;90,M568="Achieved",P568="Not achieved"),"Not achieved as not seen by a consultant within 14h and less than 90% of stay on SU",IF(AND(AF568&gt;=90,M568="Not achieved",P568="Not achieved"),"Not achieved as not direct to SU within 4h and not seen by a consultant within 14h",IF(AND(AF568&gt;=90,M568="Achieved",P568="Not achieved"),"Not achieved as not seen by a consultant within 14h",IF(AF568&lt;90,"Not achieved as less than 90% of stay on SU","Not achieved as not direct to SU within 4h"))))))))))))))</f>
        <v/>
      </c>
    </row>
    <row r="569" spans="1:33" ht="15" customHeight="1" x14ac:dyDescent="0.25">
      <c r="A569" s="89" t="str">
        <f>IF('Paste Data Here - Export'!A569="","",'Paste Data Here - Export'!A569)</f>
        <v/>
      </c>
      <c r="B569" s="90" t="str">
        <f>IF('Paste Data Here - Export'!B569="","",'Paste Data Here - Export'!B569)</f>
        <v/>
      </c>
      <c r="C569" s="91" t="str">
        <f>IF('Paste Data Here - Export'!AR569="Y",'Paste Data Here - Export'!AS569,IF('Paste Data Here - Export'!C569="","",'Paste Data Here - Export'!BA569))</f>
        <v/>
      </c>
      <c r="D569" s="103" t="str">
        <f>IF(B569="","",IF('Paste Data Here - Export'!A569 ='Paste Data Here - Export'!B569, "Yes", "No"))</f>
        <v/>
      </c>
      <c r="E569" s="103" t="str">
        <f>IF(A569="","",IF(AND('Paste Data Here - Export'!P569="",'Paste Data Here - Export'!Q569&lt;&gt;""),"Yes","No"))</f>
        <v/>
      </c>
      <c r="F569" s="104" t="str">
        <f>IF('Paste Data Here - Export'!A569='Paste Data Here - Export'!B569,C569,IF(W569="No","",IF(E569="Yes","6 Month Transfer",'Paste Data Here - Export'!HP569)))</f>
        <v/>
      </c>
      <c r="G569" s="92" t="str">
        <f>IF(B569="","",IF(OR('Paste Data Here - Export'!KB569="Y",'Paste Data Here - Export'!GE569="Y"),"Yes","No"))</f>
        <v/>
      </c>
      <c r="H569" s="93" t="str">
        <f t="shared" si="91"/>
        <v/>
      </c>
      <c r="I569" s="93" t="str">
        <f t="shared" si="92"/>
        <v/>
      </c>
      <c r="J569" s="93" t="str">
        <f t="shared" si="93"/>
        <v/>
      </c>
      <c r="K569" s="125" t="str">
        <f>IF(OR(C569="",'Paste Data Here - Export'!BD569=""),"",1440*('Paste Data Here - Export'!BD569-C569))</f>
        <v/>
      </c>
      <c r="L569" s="93" t="str">
        <f t="shared" si="94"/>
        <v/>
      </c>
      <c r="M569" s="93" t="str">
        <f>IF(AND(L569="Yes",'Paste Data Here - Export'!BC569="SU",'Paste Data Here - Export'!EJ569&lt;&gt;"Y"),"Achieved",IF('Paste Data Here - Export'!EJ569="Y","Not applicable",(IF(AND('Patient level info'!L569="No",'Paste Data Here - Export'!BC569="SU"),"Not achieved",IF('Paste Data Here - Export'!BC569="ICH","Not applicable",IF(OR('Paste Data Here - Export'!BC569="O",'Paste Data Here - Export'!BC569="MAC"),"Not achieved",""))))))</f>
        <v/>
      </c>
      <c r="N569" s="142" t="str">
        <f>IF(B569="","",IF(OR('Paste Data Here - Export'!GN569="PERS",'Paste Data Here - Export'!GN569="TELEM"),'Paste Data Here - Export'!GK569,IF('Paste Data Here - Export'!GO569="","Not seen in person",'Paste Data Here - Export'!GO569)))</f>
        <v/>
      </c>
      <c r="O569" s="125" t="str">
        <f t="shared" si="95"/>
        <v/>
      </c>
      <c r="P569" s="126" t="str">
        <f t="shared" si="96"/>
        <v/>
      </c>
      <c r="Q569" s="95" t="str">
        <f>IF('Paste Data Here - Export'!CR569=TRUE, "Not imaged",IF('Paste Data Here - Export'!AR569="Y","Inpatient stroke",IF('Paste Data Here - Export'!BA569="","",IF('Paste Data Here - Export'!CR569="TRUE","",1440*('Paste Data Here - Export'!CP569-'Paste Data Here - Export'!BA569)))))</f>
        <v/>
      </c>
      <c r="R569" s="95" t="str">
        <f>IF('Paste Data Here - Export'!CR569=TRUE,"Not imaged",IF(OR(C569="",'Paste Data Here - Export'!CP569=""),"",1440*('Paste Data Here - Export'!CP569-C569)))</f>
        <v/>
      </c>
      <c r="S569" s="93" t="str">
        <f>IF(R569&lt;60.5,"Yes",IF('Paste Data Here - Export'!C569="","","No"))</f>
        <v/>
      </c>
      <c r="T569" s="93" t="str">
        <f t="shared" si="88"/>
        <v/>
      </c>
      <c r="U569" s="94" t="str">
        <f>IF(OR(C569="",'Paste Data Here - Export'!DF569=""),"",1440*('Paste Data Here - Export'!DF569-C569))</f>
        <v/>
      </c>
      <c r="V569" s="96" t="str">
        <f t="shared" si="97"/>
        <v/>
      </c>
      <c r="W569" s="97" t="str">
        <f>IF(B569="","",IF('Paste Data Here - Export'!KI569=TRUE,"Yes",IF('Paste Data Here - Export'!L569="","No","Yes")))</f>
        <v/>
      </c>
      <c r="X569" s="98" t="str">
        <f>IF(E569="Yes","6 Month Transfer",IF(AND(W569="Yes",'Paste Data Here - Export'!KM569="D"),"No",IF('Patient level info'!W569="Yes","Yes","")))</f>
        <v/>
      </c>
      <c r="Y569" s="91" t="str">
        <f t="shared" si="89"/>
        <v/>
      </c>
      <c r="Z569" s="99" t="str">
        <f>IF('Paste Data Here - Export'!KQ569="","",IF('Paste Data Here - Export'!KO569="","",'Paste Data Here - Export'!KN569-'Paste Data Here - Export'!KQ569))</f>
        <v/>
      </c>
      <c r="AA569" s="91" t="str">
        <f>IF(AND(W569="Yes",'Paste Data Here - Export'!KM569="D",'Paste Data Here - Export'!KO569="Y"),'Paste Data Here - Export'!KN569+'Patient level info'!AA$3,IF(AND(W569="Yes",'Paste Data Here - Export'!KM569="D",Z569&lt;0),'Paste Data Here - Export'!KQ569,IF(AND(W569="Yes",'Paste Data Here - Export'!KM569="D"),'Paste Data Here - Export'!KN569,IF(X569="Yes",'Paste Data Here - Export'!KS569,""))))</f>
        <v/>
      </c>
      <c r="AB569" s="100" t="str">
        <f>IF(W569="No","",IF('Paste Data Here - Export'!HS569="","",IF('Paste Data Here - Export'!KO569="Y",'Patient level info'!AA569-'Paste Data Here - Export'!HS569,'Paste Data Here - Export'!KQ569-'Paste Data Here - Export'!HS569)))</f>
        <v/>
      </c>
      <c r="AC569" s="100" t="str">
        <f>IF(E569="Yes","",IF(BPT!C569="Record transferred to this team",AA569-C569-(1/6),""))</f>
        <v/>
      </c>
      <c r="AD569" s="100" t="str">
        <f t="shared" si="90"/>
        <v/>
      </c>
      <c r="AE569" s="100" t="str">
        <f t="shared" si="98"/>
        <v/>
      </c>
      <c r="AF569" s="101" t="str">
        <f>IF(AE569="","",IF(Y569="Died same day","Died same day as arrival",IF(AB569="","Did not stay on SU",IF('Paste Data Here - Export'!HR569="ICH","ICU/CCU/HDU",IF(AB569&gt;AE569,100,100*AB569/AE569)))))</f>
        <v/>
      </c>
      <c r="AG569" s="82" t="str">
        <f>IF(E569="Yes","6 Month Transfer",IF(W569="No","Not locked to discharge/transfer",IF(AF569="Did not stay on SU","Not achieved as did not stay on SU",IF('Patient level info'!A569="","",IF(AND(A569=B569,M569="Achieved",P569="Achieved",AF569&gt;=90,AF569&lt;&gt;"Died same day as arrival"),"Achieved",IF(AND(A569&lt;&gt;B569,AF569&gt;=90,M569="Achieved",P569="Achieved"),"Not directly admitted by this team, but achieved criteria at previous team, and achieved 90% of stay on SU whilst at this team",IF(AF569="ICU/CCU/HDU","Admitted to ICU/CCU/HDU",IF(AF569="Died same day as arrival",AF569,IF(AND(AF569&lt;90,M569="Not achieved",P569="Not achieved"),"Not achieved as not direct to SU within 4h, not seen by a consultant within 14h, and less than 90% of stay on SU",IF(AND(AF569&lt;90,M569="Not achieved",P569="Achieved"),"Not achieved as not direct to SU within 4h and less than 90% of stay on SU",IF(AND(AF569&lt;90,M569="Achieved",P569="Not achieved"),"Not achieved as not seen by a consultant within 14h and less than 90% of stay on SU",IF(AND(AF569&gt;=90,M569="Not achieved",P569="Not achieved"),"Not achieved as not direct to SU within 4h and not seen by a consultant within 14h",IF(AND(AF569&gt;=90,M569="Achieved",P569="Not achieved"),"Not achieved as not seen by a consultant within 14h",IF(AF569&lt;90,"Not achieved as less than 90% of stay on SU","Not achieved as not direct to SU within 4h"))))))))))))))</f>
        <v/>
      </c>
    </row>
    <row r="570" spans="1:33" ht="15" customHeight="1" x14ac:dyDescent="0.25">
      <c r="A570" s="89" t="str">
        <f>IF('Paste Data Here - Export'!A570="","",'Paste Data Here - Export'!A570)</f>
        <v/>
      </c>
      <c r="B570" s="90" t="str">
        <f>IF('Paste Data Here - Export'!B570="","",'Paste Data Here - Export'!B570)</f>
        <v/>
      </c>
      <c r="C570" s="91" t="str">
        <f>IF('Paste Data Here - Export'!AR570="Y",'Paste Data Here - Export'!AS570,IF('Paste Data Here - Export'!C570="","",'Paste Data Here - Export'!BA570))</f>
        <v/>
      </c>
      <c r="D570" s="103" t="str">
        <f>IF(B570="","",IF('Paste Data Here - Export'!A570 ='Paste Data Here - Export'!B570, "Yes", "No"))</f>
        <v/>
      </c>
      <c r="E570" s="103" t="str">
        <f>IF(A570="","",IF(AND('Paste Data Here - Export'!P570="",'Paste Data Here - Export'!Q570&lt;&gt;""),"Yes","No"))</f>
        <v/>
      </c>
      <c r="F570" s="104" t="str">
        <f>IF('Paste Data Here - Export'!A570='Paste Data Here - Export'!B570,C570,IF(W570="No","",IF(E570="Yes","6 Month Transfer",'Paste Data Here - Export'!HP570)))</f>
        <v/>
      </c>
      <c r="G570" s="92" t="str">
        <f>IF(B570="","",IF(OR('Paste Data Here - Export'!KB570="Y",'Paste Data Here - Export'!GE570="Y"),"Yes","No"))</f>
        <v/>
      </c>
      <c r="H570" s="93" t="str">
        <f t="shared" si="91"/>
        <v/>
      </c>
      <c r="I570" s="93" t="str">
        <f t="shared" si="92"/>
        <v/>
      </c>
      <c r="J570" s="93" t="str">
        <f t="shared" si="93"/>
        <v/>
      </c>
      <c r="K570" s="125" t="str">
        <f>IF(OR(C570="",'Paste Data Here - Export'!BD570=""),"",1440*('Paste Data Here - Export'!BD570-C570))</f>
        <v/>
      </c>
      <c r="L570" s="93" t="str">
        <f t="shared" si="94"/>
        <v/>
      </c>
      <c r="M570" s="93" t="str">
        <f>IF(AND(L570="Yes",'Paste Data Here - Export'!BC570="SU",'Paste Data Here - Export'!EJ570&lt;&gt;"Y"),"Achieved",IF('Paste Data Here - Export'!EJ570="Y","Not applicable",(IF(AND('Patient level info'!L570="No",'Paste Data Here - Export'!BC570="SU"),"Not achieved",IF('Paste Data Here - Export'!BC570="ICH","Not applicable",IF(OR('Paste Data Here - Export'!BC570="O",'Paste Data Here - Export'!BC570="MAC"),"Not achieved",""))))))</f>
        <v/>
      </c>
      <c r="N570" s="142" t="str">
        <f>IF(B570="","",IF(OR('Paste Data Here - Export'!GN570="PERS",'Paste Data Here - Export'!GN570="TELEM"),'Paste Data Here - Export'!GK570,IF('Paste Data Here - Export'!GO570="","Not seen in person",'Paste Data Here - Export'!GO570)))</f>
        <v/>
      </c>
      <c r="O570" s="125" t="str">
        <f t="shared" si="95"/>
        <v/>
      </c>
      <c r="P570" s="126" t="str">
        <f t="shared" si="96"/>
        <v/>
      </c>
      <c r="Q570" s="95" t="str">
        <f>IF('Paste Data Here - Export'!CR570=TRUE, "Not imaged",IF('Paste Data Here - Export'!AR570="Y","Inpatient stroke",IF('Paste Data Here - Export'!BA570="","",IF('Paste Data Here - Export'!CR570="TRUE","",1440*('Paste Data Here - Export'!CP570-'Paste Data Here - Export'!BA570)))))</f>
        <v/>
      </c>
      <c r="R570" s="95" t="str">
        <f>IF('Paste Data Here - Export'!CR570=TRUE,"Not imaged",IF(OR(C570="",'Paste Data Here - Export'!CP570=""),"",1440*('Paste Data Here - Export'!CP570-C570)))</f>
        <v/>
      </c>
      <c r="S570" s="93" t="str">
        <f>IF(R570&lt;60.5,"Yes",IF('Paste Data Here - Export'!C570="","","No"))</f>
        <v/>
      </c>
      <c r="T570" s="93" t="str">
        <f t="shared" si="88"/>
        <v/>
      </c>
      <c r="U570" s="94" t="str">
        <f>IF(OR(C570="",'Paste Data Here - Export'!DF570=""),"",1440*('Paste Data Here - Export'!DF570-C570))</f>
        <v/>
      </c>
      <c r="V570" s="96" t="str">
        <f t="shared" si="97"/>
        <v/>
      </c>
      <c r="W570" s="97" t="str">
        <f>IF(B570="","",IF('Paste Data Here - Export'!KI570=TRUE,"Yes",IF('Paste Data Here - Export'!L570="","No","Yes")))</f>
        <v/>
      </c>
      <c r="X570" s="98" t="str">
        <f>IF(E570="Yes","6 Month Transfer",IF(AND(W570="Yes",'Paste Data Here - Export'!KM570="D"),"No",IF('Patient level info'!W570="Yes","Yes","")))</f>
        <v/>
      </c>
      <c r="Y570" s="91" t="str">
        <f t="shared" si="89"/>
        <v/>
      </c>
      <c r="Z570" s="99" t="str">
        <f>IF('Paste Data Here - Export'!KQ570="","",IF('Paste Data Here - Export'!KO570="","",'Paste Data Here - Export'!KN570-'Paste Data Here - Export'!KQ570))</f>
        <v/>
      </c>
      <c r="AA570" s="91" t="str">
        <f>IF(AND(W570="Yes",'Paste Data Here - Export'!KM570="D",'Paste Data Here - Export'!KO570="Y"),'Paste Data Here - Export'!KN570+'Patient level info'!AA$3,IF(AND(W570="Yes",'Paste Data Here - Export'!KM570="D",Z570&lt;0),'Paste Data Here - Export'!KQ570,IF(AND(W570="Yes",'Paste Data Here - Export'!KM570="D"),'Paste Data Here - Export'!KN570,IF(X570="Yes",'Paste Data Here - Export'!KS570,""))))</f>
        <v/>
      </c>
      <c r="AB570" s="100" t="str">
        <f>IF(W570="No","",IF('Paste Data Here - Export'!HS570="","",IF('Paste Data Here - Export'!KO570="Y",'Patient level info'!AA570-'Paste Data Here - Export'!HS570,'Paste Data Here - Export'!KQ570-'Paste Data Here - Export'!HS570)))</f>
        <v/>
      </c>
      <c r="AC570" s="100" t="str">
        <f>IF(E570="Yes","",IF(BPT!C570="Record transferred to this team",AA570-C570-(1/6),""))</f>
        <v/>
      </c>
      <c r="AD570" s="100" t="str">
        <f t="shared" si="90"/>
        <v/>
      </c>
      <c r="AE570" s="100" t="str">
        <f t="shared" si="98"/>
        <v/>
      </c>
      <c r="AF570" s="101" t="str">
        <f>IF(AE570="","",IF(Y570="Died same day","Died same day as arrival",IF(AB570="","Did not stay on SU",IF('Paste Data Here - Export'!HR570="ICH","ICU/CCU/HDU",IF(AB570&gt;AE570,100,100*AB570/AE570)))))</f>
        <v/>
      </c>
      <c r="AG570" s="82" t="str">
        <f>IF(E570="Yes","6 Month Transfer",IF(W570="No","Not locked to discharge/transfer",IF(AF570="Did not stay on SU","Not achieved as did not stay on SU",IF('Patient level info'!A570="","",IF(AND(A570=B570,M570="Achieved",P570="Achieved",AF570&gt;=90,AF570&lt;&gt;"Died same day as arrival"),"Achieved",IF(AND(A570&lt;&gt;B570,AF570&gt;=90,M570="Achieved",P570="Achieved"),"Not directly admitted by this team, but achieved criteria at previous team, and achieved 90% of stay on SU whilst at this team",IF(AF570="ICU/CCU/HDU","Admitted to ICU/CCU/HDU",IF(AF570="Died same day as arrival",AF570,IF(AND(AF570&lt;90,M570="Not achieved",P570="Not achieved"),"Not achieved as not direct to SU within 4h, not seen by a consultant within 14h, and less than 90% of stay on SU",IF(AND(AF570&lt;90,M570="Not achieved",P570="Achieved"),"Not achieved as not direct to SU within 4h and less than 90% of stay on SU",IF(AND(AF570&lt;90,M570="Achieved",P570="Not achieved"),"Not achieved as not seen by a consultant within 14h and less than 90% of stay on SU",IF(AND(AF570&gt;=90,M570="Not achieved",P570="Not achieved"),"Not achieved as not direct to SU within 4h and not seen by a consultant within 14h",IF(AND(AF570&gt;=90,M570="Achieved",P570="Not achieved"),"Not achieved as not seen by a consultant within 14h",IF(AF570&lt;90,"Not achieved as less than 90% of stay on SU","Not achieved as not direct to SU within 4h"))))))))))))))</f>
        <v/>
      </c>
    </row>
    <row r="571" spans="1:33" ht="15" customHeight="1" x14ac:dyDescent="0.25">
      <c r="A571" s="89" t="str">
        <f>IF('Paste Data Here - Export'!A571="","",'Paste Data Here - Export'!A571)</f>
        <v/>
      </c>
      <c r="B571" s="90" t="str">
        <f>IF('Paste Data Here - Export'!B571="","",'Paste Data Here - Export'!B571)</f>
        <v/>
      </c>
      <c r="C571" s="91" t="str">
        <f>IF('Paste Data Here - Export'!AR571="Y",'Paste Data Here - Export'!AS571,IF('Paste Data Here - Export'!C571="","",'Paste Data Here - Export'!BA571))</f>
        <v/>
      </c>
      <c r="D571" s="103" t="str">
        <f>IF(B571="","",IF('Paste Data Here - Export'!A571 ='Paste Data Here - Export'!B571, "Yes", "No"))</f>
        <v/>
      </c>
      <c r="E571" s="103" t="str">
        <f>IF(A571="","",IF(AND('Paste Data Here - Export'!P571="",'Paste Data Here - Export'!Q571&lt;&gt;""),"Yes","No"))</f>
        <v/>
      </c>
      <c r="F571" s="104" t="str">
        <f>IF('Paste Data Here - Export'!A571='Paste Data Here - Export'!B571,C571,IF(W571="No","",IF(E571="Yes","6 Month Transfer",'Paste Data Here - Export'!HP571)))</f>
        <v/>
      </c>
      <c r="G571" s="92" t="str">
        <f>IF(B571="","",IF(OR('Paste Data Here - Export'!KB571="Y",'Paste Data Here - Export'!GE571="Y"),"Yes","No"))</f>
        <v/>
      </c>
      <c r="H571" s="93" t="str">
        <f t="shared" si="91"/>
        <v/>
      </c>
      <c r="I571" s="93" t="str">
        <f t="shared" si="92"/>
        <v/>
      </c>
      <c r="J571" s="93" t="str">
        <f t="shared" si="93"/>
        <v/>
      </c>
      <c r="K571" s="125" t="str">
        <f>IF(OR(C571="",'Paste Data Here - Export'!BD571=""),"",1440*('Paste Data Here - Export'!BD571-C571))</f>
        <v/>
      </c>
      <c r="L571" s="93" t="str">
        <f t="shared" si="94"/>
        <v/>
      </c>
      <c r="M571" s="93" t="str">
        <f>IF(AND(L571="Yes",'Paste Data Here - Export'!BC571="SU",'Paste Data Here - Export'!EJ571&lt;&gt;"Y"),"Achieved",IF('Paste Data Here - Export'!EJ571="Y","Not applicable",(IF(AND('Patient level info'!L571="No",'Paste Data Here - Export'!BC571="SU"),"Not achieved",IF('Paste Data Here - Export'!BC571="ICH","Not applicable",IF(OR('Paste Data Here - Export'!BC571="O",'Paste Data Here - Export'!BC571="MAC"),"Not achieved",""))))))</f>
        <v/>
      </c>
      <c r="N571" s="142" t="str">
        <f>IF(B571="","",IF(OR('Paste Data Here - Export'!GN571="PERS",'Paste Data Here - Export'!GN571="TELEM"),'Paste Data Here - Export'!GK571,IF('Paste Data Here - Export'!GO571="","Not seen in person",'Paste Data Here - Export'!GO571)))</f>
        <v/>
      </c>
      <c r="O571" s="125" t="str">
        <f t="shared" si="95"/>
        <v/>
      </c>
      <c r="P571" s="126" t="str">
        <f t="shared" si="96"/>
        <v/>
      </c>
      <c r="Q571" s="95" t="str">
        <f>IF('Paste Data Here - Export'!CR571=TRUE, "Not imaged",IF('Paste Data Here - Export'!AR571="Y","Inpatient stroke",IF('Paste Data Here - Export'!BA571="","",IF('Paste Data Here - Export'!CR571="TRUE","",1440*('Paste Data Here - Export'!CP571-'Paste Data Here - Export'!BA571)))))</f>
        <v/>
      </c>
      <c r="R571" s="95" t="str">
        <f>IF('Paste Data Here - Export'!CR571=TRUE,"Not imaged",IF(OR(C571="",'Paste Data Here - Export'!CP571=""),"",1440*('Paste Data Here - Export'!CP571-C571)))</f>
        <v/>
      </c>
      <c r="S571" s="93" t="str">
        <f>IF(R571&lt;60.5,"Yes",IF('Paste Data Here - Export'!C571="","","No"))</f>
        <v/>
      </c>
      <c r="T571" s="93" t="str">
        <f t="shared" si="88"/>
        <v/>
      </c>
      <c r="U571" s="94" t="str">
        <f>IF(OR(C571="",'Paste Data Here - Export'!DF571=""),"",1440*('Paste Data Here - Export'!DF571-C571))</f>
        <v/>
      </c>
      <c r="V571" s="96" t="str">
        <f t="shared" si="97"/>
        <v/>
      </c>
      <c r="W571" s="97" t="str">
        <f>IF(B571="","",IF('Paste Data Here - Export'!KI571=TRUE,"Yes",IF('Paste Data Here - Export'!L571="","No","Yes")))</f>
        <v/>
      </c>
      <c r="X571" s="98" t="str">
        <f>IF(E571="Yes","6 Month Transfer",IF(AND(W571="Yes",'Paste Data Here - Export'!KM571="D"),"No",IF('Patient level info'!W571="Yes","Yes","")))</f>
        <v/>
      </c>
      <c r="Y571" s="91" t="str">
        <f t="shared" si="89"/>
        <v/>
      </c>
      <c r="Z571" s="99" t="str">
        <f>IF('Paste Data Here - Export'!KQ571="","",IF('Paste Data Here - Export'!KO571="","",'Paste Data Here - Export'!KN571-'Paste Data Here - Export'!KQ571))</f>
        <v/>
      </c>
      <c r="AA571" s="91" t="str">
        <f>IF(AND(W571="Yes",'Paste Data Here - Export'!KM571="D",'Paste Data Here - Export'!KO571="Y"),'Paste Data Here - Export'!KN571+'Patient level info'!AA$3,IF(AND(W571="Yes",'Paste Data Here - Export'!KM571="D",Z571&lt;0),'Paste Data Here - Export'!KQ571,IF(AND(W571="Yes",'Paste Data Here - Export'!KM571="D"),'Paste Data Here - Export'!KN571,IF(X571="Yes",'Paste Data Here - Export'!KS571,""))))</f>
        <v/>
      </c>
      <c r="AB571" s="100" t="str">
        <f>IF(W571="No","",IF('Paste Data Here - Export'!HS571="","",IF('Paste Data Here - Export'!KO571="Y",'Patient level info'!AA571-'Paste Data Here - Export'!HS571,'Paste Data Here - Export'!KQ571-'Paste Data Here - Export'!HS571)))</f>
        <v/>
      </c>
      <c r="AC571" s="100" t="str">
        <f>IF(E571="Yes","",IF(BPT!C571="Record transferred to this team",AA571-C571-(1/6),""))</f>
        <v/>
      </c>
      <c r="AD571" s="100" t="str">
        <f t="shared" si="90"/>
        <v/>
      </c>
      <c r="AE571" s="100" t="str">
        <f t="shared" si="98"/>
        <v/>
      </c>
      <c r="AF571" s="101" t="str">
        <f>IF(AE571="","",IF(Y571="Died same day","Died same day as arrival",IF(AB571="","Did not stay on SU",IF('Paste Data Here - Export'!HR571="ICH","ICU/CCU/HDU",IF(AB571&gt;AE571,100,100*AB571/AE571)))))</f>
        <v/>
      </c>
      <c r="AG571" s="82" t="str">
        <f>IF(E571="Yes","6 Month Transfer",IF(W571="No","Not locked to discharge/transfer",IF(AF571="Did not stay on SU","Not achieved as did not stay on SU",IF('Patient level info'!A571="","",IF(AND(A571=B571,M571="Achieved",P571="Achieved",AF571&gt;=90,AF571&lt;&gt;"Died same day as arrival"),"Achieved",IF(AND(A571&lt;&gt;B571,AF571&gt;=90,M571="Achieved",P571="Achieved"),"Not directly admitted by this team, but achieved criteria at previous team, and achieved 90% of stay on SU whilst at this team",IF(AF571="ICU/CCU/HDU","Admitted to ICU/CCU/HDU",IF(AF571="Died same day as arrival",AF571,IF(AND(AF571&lt;90,M571="Not achieved",P571="Not achieved"),"Not achieved as not direct to SU within 4h, not seen by a consultant within 14h, and less than 90% of stay on SU",IF(AND(AF571&lt;90,M571="Not achieved",P571="Achieved"),"Not achieved as not direct to SU within 4h and less than 90% of stay on SU",IF(AND(AF571&lt;90,M571="Achieved",P571="Not achieved"),"Not achieved as not seen by a consultant within 14h and less than 90% of stay on SU",IF(AND(AF571&gt;=90,M571="Not achieved",P571="Not achieved"),"Not achieved as not direct to SU within 4h and not seen by a consultant within 14h",IF(AND(AF571&gt;=90,M571="Achieved",P571="Not achieved"),"Not achieved as not seen by a consultant within 14h",IF(AF571&lt;90,"Not achieved as less than 90% of stay on SU","Not achieved as not direct to SU within 4h"))))))))))))))</f>
        <v/>
      </c>
    </row>
    <row r="572" spans="1:33" ht="15" customHeight="1" x14ac:dyDescent="0.25">
      <c r="A572" s="89" t="str">
        <f>IF('Paste Data Here - Export'!A572="","",'Paste Data Here - Export'!A572)</f>
        <v/>
      </c>
      <c r="B572" s="90" t="str">
        <f>IF('Paste Data Here - Export'!B572="","",'Paste Data Here - Export'!B572)</f>
        <v/>
      </c>
      <c r="C572" s="91" t="str">
        <f>IF('Paste Data Here - Export'!AR572="Y",'Paste Data Here - Export'!AS572,IF('Paste Data Here - Export'!C572="","",'Paste Data Here - Export'!BA572))</f>
        <v/>
      </c>
      <c r="D572" s="103" t="str">
        <f>IF(B572="","",IF('Paste Data Here - Export'!A572 ='Paste Data Here - Export'!B572, "Yes", "No"))</f>
        <v/>
      </c>
      <c r="E572" s="103" t="str">
        <f>IF(A572="","",IF(AND('Paste Data Here - Export'!P572="",'Paste Data Here - Export'!Q572&lt;&gt;""),"Yes","No"))</f>
        <v/>
      </c>
      <c r="F572" s="104" t="str">
        <f>IF('Paste Data Here - Export'!A572='Paste Data Here - Export'!B572,C572,IF(W572="No","",IF(E572="Yes","6 Month Transfer",'Paste Data Here - Export'!HP572)))</f>
        <v/>
      </c>
      <c r="G572" s="92" t="str">
        <f>IF(B572="","",IF(OR('Paste Data Here - Export'!KB572="Y",'Paste Data Here - Export'!GE572="Y"),"Yes","No"))</f>
        <v/>
      </c>
      <c r="H572" s="93" t="str">
        <f t="shared" si="91"/>
        <v/>
      </c>
      <c r="I572" s="93" t="str">
        <f t="shared" si="92"/>
        <v/>
      </c>
      <c r="J572" s="93" t="str">
        <f t="shared" si="93"/>
        <v/>
      </c>
      <c r="K572" s="125" t="str">
        <f>IF(OR(C572="",'Paste Data Here - Export'!BD572=""),"",1440*('Paste Data Here - Export'!BD572-C572))</f>
        <v/>
      </c>
      <c r="L572" s="93" t="str">
        <f t="shared" si="94"/>
        <v/>
      </c>
      <c r="M572" s="93" t="str">
        <f>IF(AND(L572="Yes",'Paste Data Here - Export'!BC572="SU",'Paste Data Here - Export'!EJ572&lt;&gt;"Y"),"Achieved",IF('Paste Data Here - Export'!EJ572="Y","Not applicable",(IF(AND('Patient level info'!L572="No",'Paste Data Here - Export'!BC572="SU"),"Not achieved",IF('Paste Data Here - Export'!BC572="ICH","Not applicable",IF(OR('Paste Data Here - Export'!BC572="O",'Paste Data Here - Export'!BC572="MAC"),"Not achieved",""))))))</f>
        <v/>
      </c>
      <c r="N572" s="142" t="str">
        <f>IF(B572="","",IF(OR('Paste Data Here - Export'!GN572="PERS",'Paste Data Here - Export'!GN572="TELEM"),'Paste Data Here - Export'!GK572,IF('Paste Data Here - Export'!GO572="","Not seen in person",'Paste Data Here - Export'!GO572)))</f>
        <v/>
      </c>
      <c r="O572" s="125" t="str">
        <f t="shared" si="95"/>
        <v/>
      </c>
      <c r="P572" s="126" t="str">
        <f t="shared" si="96"/>
        <v/>
      </c>
      <c r="Q572" s="95" t="str">
        <f>IF('Paste Data Here - Export'!CR572=TRUE, "Not imaged",IF('Paste Data Here - Export'!AR572="Y","Inpatient stroke",IF('Paste Data Here - Export'!BA572="","",IF('Paste Data Here - Export'!CR572="TRUE","",1440*('Paste Data Here - Export'!CP572-'Paste Data Here - Export'!BA572)))))</f>
        <v/>
      </c>
      <c r="R572" s="95" t="str">
        <f>IF('Paste Data Here - Export'!CR572=TRUE,"Not imaged",IF(OR(C572="",'Paste Data Here - Export'!CP572=""),"",1440*('Paste Data Here - Export'!CP572-C572)))</f>
        <v/>
      </c>
      <c r="S572" s="93" t="str">
        <f>IF(R572&lt;60.5,"Yes",IF('Paste Data Here - Export'!C572="","","No"))</f>
        <v/>
      </c>
      <c r="T572" s="93" t="str">
        <f t="shared" si="88"/>
        <v/>
      </c>
      <c r="U572" s="94" t="str">
        <f>IF(OR(C572="",'Paste Data Here - Export'!DF572=""),"",1440*('Paste Data Here - Export'!DF572-C572))</f>
        <v/>
      </c>
      <c r="V572" s="96" t="str">
        <f t="shared" si="97"/>
        <v/>
      </c>
      <c r="W572" s="97" t="str">
        <f>IF(B572="","",IF('Paste Data Here - Export'!KI572=TRUE,"Yes",IF('Paste Data Here - Export'!L572="","No","Yes")))</f>
        <v/>
      </c>
      <c r="X572" s="98" t="str">
        <f>IF(E572="Yes","6 Month Transfer",IF(AND(W572="Yes",'Paste Data Here - Export'!KM572="D"),"No",IF('Patient level info'!W572="Yes","Yes","")))</f>
        <v/>
      </c>
      <c r="Y572" s="91" t="str">
        <f t="shared" si="89"/>
        <v/>
      </c>
      <c r="Z572" s="99" t="str">
        <f>IF('Paste Data Here - Export'!KQ572="","",IF('Paste Data Here - Export'!KO572="","",'Paste Data Here - Export'!KN572-'Paste Data Here - Export'!KQ572))</f>
        <v/>
      </c>
      <c r="AA572" s="91" t="str">
        <f>IF(AND(W572="Yes",'Paste Data Here - Export'!KM572="D",'Paste Data Here - Export'!KO572="Y"),'Paste Data Here - Export'!KN572+'Patient level info'!AA$3,IF(AND(W572="Yes",'Paste Data Here - Export'!KM572="D",Z572&lt;0),'Paste Data Here - Export'!KQ572,IF(AND(W572="Yes",'Paste Data Here - Export'!KM572="D"),'Paste Data Here - Export'!KN572,IF(X572="Yes",'Paste Data Here - Export'!KS572,""))))</f>
        <v/>
      </c>
      <c r="AB572" s="100" t="str">
        <f>IF(W572="No","",IF('Paste Data Here - Export'!HS572="","",IF('Paste Data Here - Export'!KO572="Y",'Patient level info'!AA572-'Paste Data Here - Export'!HS572,'Paste Data Here - Export'!KQ572-'Paste Data Here - Export'!HS572)))</f>
        <v/>
      </c>
      <c r="AC572" s="100" t="str">
        <f>IF(E572="Yes","",IF(BPT!C572="Record transferred to this team",AA572-C572-(1/6),""))</f>
        <v/>
      </c>
      <c r="AD572" s="100" t="str">
        <f t="shared" si="90"/>
        <v/>
      </c>
      <c r="AE572" s="100" t="str">
        <f t="shared" si="98"/>
        <v/>
      </c>
      <c r="AF572" s="101" t="str">
        <f>IF(AE572="","",IF(Y572="Died same day","Died same day as arrival",IF(AB572="","Did not stay on SU",IF('Paste Data Here - Export'!HR572="ICH","ICU/CCU/HDU",IF(AB572&gt;AE572,100,100*AB572/AE572)))))</f>
        <v/>
      </c>
      <c r="AG572" s="82" t="str">
        <f>IF(E572="Yes","6 Month Transfer",IF(W572="No","Not locked to discharge/transfer",IF(AF572="Did not stay on SU","Not achieved as did not stay on SU",IF('Patient level info'!A572="","",IF(AND(A572=B572,M572="Achieved",P572="Achieved",AF572&gt;=90,AF572&lt;&gt;"Died same day as arrival"),"Achieved",IF(AND(A572&lt;&gt;B572,AF572&gt;=90,M572="Achieved",P572="Achieved"),"Not directly admitted by this team, but achieved criteria at previous team, and achieved 90% of stay on SU whilst at this team",IF(AF572="ICU/CCU/HDU","Admitted to ICU/CCU/HDU",IF(AF572="Died same day as arrival",AF572,IF(AND(AF572&lt;90,M572="Not achieved",P572="Not achieved"),"Not achieved as not direct to SU within 4h, not seen by a consultant within 14h, and less than 90% of stay on SU",IF(AND(AF572&lt;90,M572="Not achieved",P572="Achieved"),"Not achieved as not direct to SU within 4h and less than 90% of stay on SU",IF(AND(AF572&lt;90,M572="Achieved",P572="Not achieved"),"Not achieved as not seen by a consultant within 14h and less than 90% of stay on SU",IF(AND(AF572&gt;=90,M572="Not achieved",P572="Not achieved"),"Not achieved as not direct to SU within 4h and not seen by a consultant within 14h",IF(AND(AF572&gt;=90,M572="Achieved",P572="Not achieved"),"Not achieved as not seen by a consultant within 14h",IF(AF572&lt;90,"Not achieved as less than 90% of stay on SU","Not achieved as not direct to SU within 4h"))))))))))))))</f>
        <v/>
      </c>
    </row>
    <row r="573" spans="1:33" ht="15" customHeight="1" x14ac:dyDescent="0.25">
      <c r="A573" s="89" t="str">
        <f>IF('Paste Data Here - Export'!A573="","",'Paste Data Here - Export'!A573)</f>
        <v/>
      </c>
      <c r="B573" s="90" t="str">
        <f>IF('Paste Data Here - Export'!B573="","",'Paste Data Here - Export'!B573)</f>
        <v/>
      </c>
      <c r="C573" s="91" t="str">
        <f>IF('Paste Data Here - Export'!AR573="Y",'Paste Data Here - Export'!AS573,IF('Paste Data Here - Export'!C573="","",'Paste Data Here - Export'!BA573))</f>
        <v/>
      </c>
      <c r="D573" s="103" t="str">
        <f>IF(B573="","",IF('Paste Data Here - Export'!A573 ='Paste Data Here - Export'!B573, "Yes", "No"))</f>
        <v/>
      </c>
      <c r="E573" s="103" t="str">
        <f>IF(A573="","",IF(AND('Paste Data Here - Export'!P573="",'Paste Data Here - Export'!Q573&lt;&gt;""),"Yes","No"))</f>
        <v/>
      </c>
      <c r="F573" s="104" t="str">
        <f>IF('Paste Data Here - Export'!A573='Paste Data Here - Export'!B573,C573,IF(W573="No","",IF(E573="Yes","6 Month Transfer",'Paste Data Here - Export'!HP573)))</f>
        <v/>
      </c>
      <c r="G573" s="92" t="str">
        <f>IF(B573="","",IF(OR('Paste Data Here - Export'!KB573="Y",'Paste Data Here - Export'!GE573="Y"),"Yes","No"))</f>
        <v/>
      </c>
      <c r="H573" s="93" t="str">
        <f t="shared" si="91"/>
        <v/>
      </c>
      <c r="I573" s="93" t="str">
        <f t="shared" si="92"/>
        <v/>
      </c>
      <c r="J573" s="93" t="str">
        <f t="shared" si="93"/>
        <v/>
      </c>
      <c r="K573" s="125" t="str">
        <f>IF(OR(C573="",'Paste Data Here - Export'!BD573=""),"",1440*('Paste Data Here - Export'!BD573-C573))</f>
        <v/>
      </c>
      <c r="L573" s="93" t="str">
        <f t="shared" si="94"/>
        <v/>
      </c>
      <c r="M573" s="93" t="str">
        <f>IF(AND(L573="Yes",'Paste Data Here - Export'!BC573="SU",'Paste Data Here - Export'!EJ573&lt;&gt;"Y"),"Achieved",IF('Paste Data Here - Export'!EJ573="Y","Not applicable",(IF(AND('Patient level info'!L573="No",'Paste Data Here - Export'!BC573="SU"),"Not achieved",IF('Paste Data Here - Export'!BC573="ICH","Not applicable",IF(OR('Paste Data Here - Export'!BC573="O",'Paste Data Here - Export'!BC573="MAC"),"Not achieved",""))))))</f>
        <v/>
      </c>
      <c r="N573" s="142" t="str">
        <f>IF(B573="","",IF(OR('Paste Data Here - Export'!GN573="PERS",'Paste Data Here - Export'!GN573="TELEM"),'Paste Data Here - Export'!GK573,IF('Paste Data Here - Export'!GO573="","Not seen in person",'Paste Data Here - Export'!GO573)))</f>
        <v/>
      </c>
      <c r="O573" s="125" t="str">
        <f t="shared" si="95"/>
        <v/>
      </c>
      <c r="P573" s="126" t="str">
        <f t="shared" si="96"/>
        <v/>
      </c>
      <c r="Q573" s="95" t="str">
        <f>IF('Paste Data Here - Export'!CR573=TRUE, "Not imaged",IF('Paste Data Here - Export'!AR573="Y","Inpatient stroke",IF('Paste Data Here - Export'!BA573="","",IF('Paste Data Here - Export'!CR573="TRUE","",1440*('Paste Data Here - Export'!CP573-'Paste Data Here - Export'!BA573)))))</f>
        <v/>
      </c>
      <c r="R573" s="95" t="str">
        <f>IF('Paste Data Here - Export'!CR573=TRUE,"Not imaged",IF(OR(C573="",'Paste Data Here - Export'!CP573=""),"",1440*('Paste Data Here - Export'!CP573-C573)))</f>
        <v/>
      </c>
      <c r="S573" s="93" t="str">
        <f>IF(R573&lt;60.5,"Yes",IF('Paste Data Here - Export'!C573="","","No"))</f>
        <v/>
      </c>
      <c r="T573" s="93" t="str">
        <f t="shared" si="88"/>
        <v/>
      </c>
      <c r="U573" s="94" t="str">
        <f>IF(OR(C573="",'Paste Data Here - Export'!DF573=""),"",1440*('Paste Data Here - Export'!DF573-C573))</f>
        <v/>
      </c>
      <c r="V573" s="96" t="str">
        <f t="shared" si="97"/>
        <v/>
      </c>
      <c r="W573" s="97" t="str">
        <f>IF(B573="","",IF('Paste Data Here - Export'!KI573=TRUE,"Yes",IF('Paste Data Here - Export'!L573="","No","Yes")))</f>
        <v/>
      </c>
      <c r="X573" s="98" t="str">
        <f>IF(E573="Yes","6 Month Transfer",IF(AND(W573="Yes",'Paste Data Here - Export'!KM573="D"),"No",IF('Patient level info'!W573="Yes","Yes","")))</f>
        <v/>
      </c>
      <c r="Y573" s="91" t="str">
        <f t="shared" si="89"/>
        <v/>
      </c>
      <c r="Z573" s="99" t="str">
        <f>IF('Paste Data Here - Export'!KQ573="","",IF('Paste Data Here - Export'!KO573="","",'Paste Data Here - Export'!KN573-'Paste Data Here - Export'!KQ573))</f>
        <v/>
      </c>
      <c r="AA573" s="91" t="str">
        <f>IF(AND(W573="Yes",'Paste Data Here - Export'!KM573="D",'Paste Data Here - Export'!KO573="Y"),'Paste Data Here - Export'!KN573+'Patient level info'!AA$3,IF(AND(W573="Yes",'Paste Data Here - Export'!KM573="D",Z573&lt;0),'Paste Data Here - Export'!KQ573,IF(AND(W573="Yes",'Paste Data Here - Export'!KM573="D"),'Paste Data Here - Export'!KN573,IF(X573="Yes",'Paste Data Here - Export'!KS573,""))))</f>
        <v/>
      </c>
      <c r="AB573" s="100" t="str">
        <f>IF(W573="No","",IF('Paste Data Here - Export'!HS573="","",IF('Paste Data Here - Export'!KO573="Y",'Patient level info'!AA573-'Paste Data Here - Export'!HS573,'Paste Data Here - Export'!KQ573-'Paste Data Here - Export'!HS573)))</f>
        <v/>
      </c>
      <c r="AC573" s="100" t="str">
        <f>IF(E573="Yes","",IF(BPT!C573="Record transferred to this team",AA573-C573-(1/6),""))</f>
        <v/>
      </c>
      <c r="AD573" s="100" t="str">
        <f t="shared" si="90"/>
        <v/>
      </c>
      <c r="AE573" s="100" t="str">
        <f t="shared" si="98"/>
        <v/>
      </c>
      <c r="AF573" s="101" t="str">
        <f>IF(AE573="","",IF(Y573="Died same day","Died same day as arrival",IF(AB573="","Did not stay on SU",IF('Paste Data Here - Export'!HR573="ICH","ICU/CCU/HDU",IF(AB573&gt;AE573,100,100*AB573/AE573)))))</f>
        <v/>
      </c>
      <c r="AG573" s="82" t="str">
        <f>IF(E573="Yes","6 Month Transfer",IF(W573="No","Not locked to discharge/transfer",IF(AF573="Did not stay on SU","Not achieved as did not stay on SU",IF('Patient level info'!A573="","",IF(AND(A573=B573,M573="Achieved",P573="Achieved",AF573&gt;=90,AF573&lt;&gt;"Died same day as arrival"),"Achieved",IF(AND(A573&lt;&gt;B573,AF573&gt;=90,M573="Achieved",P573="Achieved"),"Not directly admitted by this team, but achieved criteria at previous team, and achieved 90% of stay on SU whilst at this team",IF(AF573="ICU/CCU/HDU","Admitted to ICU/CCU/HDU",IF(AF573="Died same day as arrival",AF573,IF(AND(AF573&lt;90,M573="Not achieved",P573="Not achieved"),"Not achieved as not direct to SU within 4h, not seen by a consultant within 14h, and less than 90% of stay on SU",IF(AND(AF573&lt;90,M573="Not achieved",P573="Achieved"),"Not achieved as not direct to SU within 4h and less than 90% of stay on SU",IF(AND(AF573&lt;90,M573="Achieved",P573="Not achieved"),"Not achieved as not seen by a consultant within 14h and less than 90% of stay on SU",IF(AND(AF573&gt;=90,M573="Not achieved",P573="Not achieved"),"Not achieved as not direct to SU within 4h and not seen by a consultant within 14h",IF(AND(AF573&gt;=90,M573="Achieved",P573="Not achieved"),"Not achieved as not seen by a consultant within 14h",IF(AF573&lt;90,"Not achieved as less than 90% of stay on SU","Not achieved as not direct to SU within 4h"))))))))))))))</f>
        <v/>
      </c>
    </row>
    <row r="574" spans="1:33" ht="15" customHeight="1" x14ac:dyDescent="0.25">
      <c r="A574" s="89" t="str">
        <f>IF('Paste Data Here - Export'!A574="","",'Paste Data Here - Export'!A574)</f>
        <v/>
      </c>
      <c r="B574" s="90" t="str">
        <f>IF('Paste Data Here - Export'!B574="","",'Paste Data Here - Export'!B574)</f>
        <v/>
      </c>
      <c r="C574" s="91" t="str">
        <f>IF('Paste Data Here - Export'!AR574="Y",'Paste Data Here - Export'!AS574,IF('Paste Data Here - Export'!C574="","",'Paste Data Here - Export'!BA574))</f>
        <v/>
      </c>
      <c r="D574" s="103" t="str">
        <f>IF(B574="","",IF('Paste Data Here - Export'!A574 ='Paste Data Here - Export'!B574, "Yes", "No"))</f>
        <v/>
      </c>
      <c r="E574" s="103" t="str">
        <f>IF(A574="","",IF(AND('Paste Data Here - Export'!P574="",'Paste Data Here - Export'!Q574&lt;&gt;""),"Yes","No"))</f>
        <v/>
      </c>
      <c r="F574" s="104" t="str">
        <f>IF('Paste Data Here - Export'!A574='Paste Data Here - Export'!B574,C574,IF(W574="No","",IF(E574="Yes","6 Month Transfer",'Paste Data Here - Export'!HP574)))</f>
        <v/>
      </c>
      <c r="G574" s="92" t="str">
        <f>IF(B574="","",IF(OR('Paste Data Here - Export'!KB574="Y",'Paste Data Here - Export'!GE574="Y"),"Yes","No"))</f>
        <v/>
      </c>
      <c r="H574" s="93" t="str">
        <f t="shared" si="91"/>
        <v/>
      </c>
      <c r="I574" s="93" t="str">
        <f t="shared" si="92"/>
        <v/>
      </c>
      <c r="J574" s="93" t="str">
        <f t="shared" si="93"/>
        <v/>
      </c>
      <c r="K574" s="125" t="str">
        <f>IF(OR(C574="",'Paste Data Here - Export'!BD574=""),"",1440*('Paste Data Here - Export'!BD574-C574))</f>
        <v/>
      </c>
      <c r="L574" s="93" t="str">
        <f t="shared" si="94"/>
        <v/>
      </c>
      <c r="M574" s="93" t="str">
        <f>IF(AND(L574="Yes",'Paste Data Here - Export'!BC574="SU",'Paste Data Here - Export'!EJ574&lt;&gt;"Y"),"Achieved",IF('Paste Data Here - Export'!EJ574="Y","Not applicable",(IF(AND('Patient level info'!L574="No",'Paste Data Here - Export'!BC574="SU"),"Not achieved",IF('Paste Data Here - Export'!BC574="ICH","Not applicable",IF(OR('Paste Data Here - Export'!BC574="O",'Paste Data Here - Export'!BC574="MAC"),"Not achieved",""))))))</f>
        <v/>
      </c>
      <c r="N574" s="142" t="str">
        <f>IF(B574="","",IF(OR('Paste Data Here - Export'!GN574="PERS",'Paste Data Here - Export'!GN574="TELEM"),'Paste Data Here - Export'!GK574,IF('Paste Data Here - Export'!GO574="","Not seen in person",'Paste Data Here - Export'!GO574)))</f>
        <v/>
      </c>
      <c r="O574" s="125" t="str">
        <f t="shared" si="95"/>
        <v/>
      </c>
      <c r="P574" s="126" t="str">
        <f t="shared" si="96"/>
        <v/>
      </c>
      <c r="Q574" s="95" t="str">
        <f>IF('Paste Data Here - Export'!CR574=TRUE, "Not imaged",IF('Paste Data Here - Export'!AR574="Y","Inpatient stroke",IF('Paste Data Here - Export'!BA574="","",IF('Paste Data Here - Export'!CR574="TRUE","",1440*('Paste Data Here - Export'!CP574-'Paste Data Here - Export'!BA574)))))</f>
        <v/>
      </c>
      <c r="R574" s="95" t="str">
        <f>IF('Paste Data Here - Export'!CR574=TRUE,"Not imaged",IF(OR(C574="",'Paste Data Here - Export'!CP574=""),"",1440*('Paste Data Here - Export'!CP574-C574)))</f>
        <v/>
      </c>
      <c r="S574" s="93" t="str">
        <f>IF(R574&lt;60.5,"Yes",IF('Paste Data Here - Export'!C574="","","No"))</f>
        <v/>
      </c>
      <c r="T574" s="93" t="str">
        <f t="shared" si="88"/>
        <v/>
      </c>
      <c r="U574" s="94" t="str">
        <f>IF(OR(C574="",'Paste Data Here - Export'!DF574=""),"",1440*('Paste Data Here - Export'!DF574-C574))</f>
        <v/>
      </c>
      <c r="V574" s="96" t="str">
        <f t="shared" si="97"/>
        <v/>
      </c>
      <c r="W574" s="97" t="str">
        <f>IF(B574="","",IF('Paste Data Here - Export'!KI574=TRUE,"Yes",IF('Paste Data Here - Export'!L574="","No","Yes")))</f>
        <v/>
      </c>
      <c r="X574" s="98" t="str">
        <f>IF(E574="Yes","6 Month Transfer",IF(AND(W574="Yes",'Paste Data Here - Export'!KM574="D"),"No",IF('Patient level info'!W574="Yes","Yes","")))</f>
        <v/>
      </c>
      <c r="Y574" s="91" t="str">
        <f t="shared" si="89"/>
        <v/>
      </c>
      <c r="Z574" s="99" t="str">
        <f>IF('Paste Data Here - Export'!KQ574="","",IF('Paste Data Here - Export'!KO574="","",'Paste Data Here - Export'!KN574-'Paste Data Here - Export'!KQ574))</f>
        <v/>
      </c>
      <c r="AA574" s="91" t="str">
        <f>IF(AND(W574="Yes",'Paste Data Here - Export'!KM574="D",'Paste Data Here - Export'!KO574="Y"),'Paste Data Here - Export'!KN574+'Patient level info'!AA$3,IF(AND(W574="Yes",'Paste Data Here - Export'!KM574="D",Z574&lt;0),'Paste Data Here - Export'!KQ574,IF(AND(W574="Yes",'Paste Data Here - Export'!KM574="D"),'Paste Data Here - Export'!KN574,IF(X574="Yes",'Paste Data Here - Export'!KS574,""))))</f>
        <v/>
      </c>
      <c r="AB574" s="100" t="str">
        <f>IF(W574="No","",IF('Paste Data Here - Export'!HS574="","",IF('Paste Data Here - Export'!KO574="Y",'Patient level info'!AA574-'Paste Data Here - Export'!HS574,'Paste Data Here - Export'!KQ574-'Paste Data Here - Export'!HS574)))</f>
        <v/>
      </c>
      <c r="AC574" s="100" t="str">
        <f>IF(E574="Yes","",IF(BPT!C574="Record transferred to this team",AA574-C574-(1/6),""))</f>
        <v/>
      </c>
      <c r="AD574" s="100" t="str">
        <f t="shared" si="90"/>
        <v/>
      </c>
      <c r="AE574" s="100" t="str">
        <f t="shared" si="98"/>
        <v/>
      </c>
      <c r="AF574" s="101" t="str">
        <f>IF(AE574="","",IF(Y574="Died same day","Died same day as arrival",IF(AB574="","Did not stay on SU",IF('Paste Data Here - Export'!HR574="ICH","ICU/CCU/HDU",IF(AB574&gt;AE574,100,100*AB574/AE574)))))</f>
        <v/>
      </c>
      <c r="AG574" s="82" t="str">
        <f>IF(E574="Yes","6 Month Transfer",IF(W574="No","Not locked to discharge/transfer",IF(AF574="Did not stay on SU","Not achieved as did not stay on SU",IF('Patient level info'!A574="","",IF(AND(A574=B574,M574="Achieved",P574="Achieved",AF574&gt;=90,AF574&lt;&gt;"Died same day as arrival"),"Achieved",IF(AND(A574&lt;&gt;B574,AF574&gt;=90,M574="Achieved",P574="Achieved"),"Not directly admitted by this team, but achieved criteria at previous team, and achieved 90% of stay on SU whilst at this team",IF(AF574="ICU/CCU/HDU","Admitted to ICU/CCU/HDU",IF(AF574="Died same day as arrival",AF574,IF(AND(AF574&lt;90,M574="Not achieved",P574="Not achieved"),"Not achieved as not direct to SU within 4h, not seen by a consultant within 14h, and less than 90% of stay on SU",IF(AND(AF574&lt;90,M574="Not achieved",P574="Achieved"),"Not achieved as not direct to SU within 4h and less than 90% of stay on SU",IF(AND(AF574&lt;90,M574="Achieved",P574="Not achieved"),"Not achieved as not seen by a consultant within 14h and less than 90% of stay on SU",IF(AND(AF574&gt;=90,M574="Not achieved",P574="Not achieved"),"Not achieved as not direct to SU within 4h and not seen by a consultant within 14h",IF(AND(AF574&gt;=90,M574="Achieved",P574="Not achieved"),"Not achieved as not seen by a consultant within 14h",IF(AF574&lt;90,"Not achieved as less than 90% of stay on SU","Not achieved as not direct to SU within 4h"))))))))))))))</f>
        <v/>
      </c>
    </row>
    <row r="575" spans="1:33" ht="15" customHeight="1" x14ac:dyDescent="0.25">
      <c r="A575" s="89" t="str">
        <f>IF('Paste Data Here - Export'!A575="","",'Paste Data Here - Export'!A575)</f>
        <v/>
      </c>
      <c r="B575" s="90" t="str">
        <f>IF('Paste Data Here - Export'!B575="","",'Paste Data Here - Export'!B575)</f>
        <v/>
      </c>
      <c r="C575" s="91" t="str">
        <f>IF('Paste Data Here - Export'!AR575="Y",'Paste Data Here - Export'!AS575,IF('Paste Data Here - Export'!C575="","",'Paste Data Here - Export'!BA575))</f>
        <v/>
      </c>
      <c r="D575" s="103" t="str">
        <f>IF(B575="","",IF('Paste Data Here - Export'!A575 ='Paste Data Here - Export'!B575, "Yes", "No"))</f>
        <v/>
      </c>
      <c r="E575" s="103" t="str">
        <f>IF(A575="","",IF(AND('Paste Data Here - Export'!P575="",'Paste Data Here - Export'!Q575&lt;&gt;""),"Yes","No"))</f>
        <v/>
      </c>
      <c r="F575" s="104" t="str">
        <f>IF('Paste Data Here - Export'!A575='Paste Data Here - Export'!B575,C575,IF(W575="No","",IF(E575="Yes","6 Month Transfer",'Paste Data Here - Export'!HP575)))</f>
        <v/>
      </c>
      <c r="G575" s="92" t="str">
        <f>IF(B575="","",IF(OR('Paste Data Here - Export'!KB575="Y",'Paste Data Here - Export'!GE575="Y"),"Yes","No"))</f>
        <v/>
      </c>
      <c r="H575" s="93" t="str">
        <f t="shared" si="91"/>
        <v/>
      </c>
      <c r="I575" s="93" t="str">
        <f t="shared" si="92"/>
        <v/>
      </c>
      <c r="J575" s="93" t="str">
        <f t="shared" si="93"/>
        <v/>
      </c>
      <c r="K575" s="125" t="str">
        <f>IF(OR(C575="",'Paste Data Here - Export'!BD575=""),"",1440*('Paste Data Here - Export'!BD575-C575))</f>
        <v/>
      </c>
      <c r="L575" s="93" t="str">
        <f t="shared" si="94"/>
        <v/>
      </c>
      <c r="M575" s="93" t="str">
        <f>IF(AND(L575="Yes",'Paste Data Here - Export'!BC575="SU",'Paste Data Here - Export'!EJ575&lt;&gt;"Y"),"Achieved",IF('Paste Data Here - Export'!EJ575="Y","Not applicable",(IF(AND('Patient level info'!L575="No",'Paste Data Here - Export'!BC575="SU"),"Not achieved",IF('Paste Data Here - Export'!BC575="ICH","Not applicable",IF(OR('Paste Data Here - Export'!BC575="O",'Paste Data Here - Export'!BC575="MAC"),"Not achieved",""))))))</f>
        <v/>
      </c>
      <c r="N575" s="142" t="str">
        <f>IF(B575="","",IF(OR('Paste Data Here - Export'!GN575="PERS",'Paste Data Here - Export'!GN575="TELEM"),'Paste Data Here - Export'!GK575,IF('Paste Data Here - Export'!GO575="","Not seen in person",'Paste Data Here - Export'!GO575)))</f>
        <v/>
      </c>
      <c r="O575" s="125" t="str">
        <f t="shared" si="95"/>
        <v/>
      </c>
      <c r="P575" s="126" t="str">
        <f t="shared" si="96"/>
        <v/>
      </c>
      <c r="Q575" s="95" t="str">
        <f>IF('Paste Data Here - Export'!CR575=TRUE, "Not imaged",IF('Paste Data Here - Export'!AR575="Y","Inpatient stroke",IF('Paste Data Here - Export'!BA575="","",IF('Paste Data Here - Export'!CR575="TRUE","",1440*('Paste Data Here - Export'!CP575-'Paste Data Here - Export'!BA575)))))</f>
        <v/>
      </c>
      <c r="R575" s="95" t="str">
        <f>IF('Paste Data Here - Export'!CR575=TRUE,"Not imaged",IF(OR(C575="",'Paste Data Here - Export'!CP575=""),"",1440*('Paste Data Here - Export'!CP575-C575)))</f>
        <v/>
      </c>
      <c r="S575" s="93" t="str">
        <f>IF(R575&lt;60.5,"Yes",IF('Paste Data Here - Export'!C575="","","No"))</f>
        <v/>
      </c>
      <c r="T575" s="93" t="str">
        <f t="shared" si="88"/>
        <v/>
      </c>
      <c r="U575" s="94" t="str">
        <f>IF(OR(C575="",'Paste Data Here - Export'!DF575=""),"",1440*('Paste Data Here - Export'!DF575-C575))</f>
        <v/>
      </c>
      <c r="V575" s="96" t="str">
        <f t="shared" si="97"/>
        <v/>
      </c>
      <c r="W575" s="97" t="str">
        <f>IF(B575="","",IF('Paste Data Here - Export'!KI575=TRUE,"Yes",IF('Paste Data Here - Export'!L575="","No","Yes")))</f>
        <v/>
      </c>
      <c r="X575" s="98" t="str">
        <f>IF(E575="Yes","6 Month Transfer",IF(AND(W575="Yes",'Paste Data Here - Export'!KM575="D"),"No",IF('Patient level info'!W575="Yes","Yes","")))</f>
        <v/>
      </c>
      <c r="Y575" s="91" t="str">
        <f t="shared" si="89"/>
        <v/>
      </c>
      <c r="Z575" s="99" t="str">
        <f>IF('Paste Data Here - Export'!KQ575="","",IF('Paste Data Here - Export'!KO575="","",'Paste Data Here - Export'!KN575-'Paste Data Here - Export'!KQ575))</f>
        <v/>
      </c>
      <c r="AA575" s="91" t="str">
        <f>IF(AND(W575="Yes",'Paste Data Here - Export'!KM575="D",'Paste Data Here - Export'!KO575="Y"),'Paste Data Here - Export'!KN575+'Patient level info'!AA$3,IF(AND(W575="Yes",'Paste Data Here - Export'!KM575="D",Z575&lt;0),'Paste Data Here - Export'!KQ575,IF(AND(W575="Yes",'Paste Data Here - Export'!KM575="D"),'Paste Data Here - Export'!KN575,IF(X575="Yes",'Paste Data Here - Export'!KS575,""))))</f>
        <v/>
      </c>
      <c r="AB575" s="100" t="str">
        <f>IF(W575="No","",IF('Paste Data Here - Export'!HS575="","",IF('Paste Data Here - Export'!KO575="Y",'Patient level info'!AA575-'Paste Data Here - Export'!HS575,'Paste Data Here - Export'!KQ575-'Paste Data Here - Export'!HS575)))</f>
        <v/>
      </c>
      <c r="AC575" s="100" t="str">
        <f>IF(E575="Yes","",IF(BPT!C575="Record transferred to this team",AA575-C575-(1/6),""))</f>
        <v/>
      </c>
      <c r="AD575" s="100" t="str">
        <f t="shared" si="90"/>
        <v/>
      </c>
      <c r="AE575" s="100" t="str">
        <f t="shared" si="98"/>
        <v/>
      </c>
      <c r="AF575" s="101" t="str">
        <f>IF(AE575="","",IF(Y575="Died same day","Died same day as arrival",IF(AB575="","Did not stay on SU",IF('Paste Data Here - Export'!HR575="ICH","ICU/CCU/HDU",IF(AB575&gt;AE575,100,100*AB575/AE575)))))</f>
        <v/>
      </c>
      <c r="AG575" s="82" t="str">
        <f>IF(E575="Yes","6 Month Transfer",IF(W575="No","Not locked to discharge/transfer",IF(AF575="Did not stay on SU","Not achieved as did not stay on SU",IF('Patient level info'!A575="","",IF(AND(A575=B575,M575="Achieved",P575="Achieved",AF575&gt;=90,AF575&lt;&gt;"Died same day as arrival"),"Achieved",IF(AND(A575&lt;&gt;B575,AF575&gt;=90,M575="Achieved",P575="Achieved"),"Not directly admitted by this team, but achieved criteria at previous team, and achieved 90% of stay on SU whilst at this team",IF(AF575="ICU/CCU/HDU","Admitted to ICU/CCU/HDU",IF(AF575="Died same day as arrival",AF575,IF(AND(AF575&lt;90,M575="Not achieved",P575="Not achieved"),"Not achieved as not direct to SU within 4h, not seen by a consultant within 14h, and less than 90% of stay on SU",IF(AND(AF575&lt;90,M575="Not achieved",P575="Achieved"),"Not achieved as not direct to SU within 4h and less than 90% of stay on SU",IF(AND(AF575&lt;90,M575="Achieved",P575="Not achieved"),"Not achieved as not seen by a consultant within 14h and less than 90% of stay on SU",IF(AND(AF575&gt;=90,M575="Not achieved",P575="Not achieved"),"Not achieved as not direct to SU within 4h and not seen by a consultant within 14h",IF(AND(AF575&gt;=90,M575="Achieved",P575="Not achieved"),"Not achieved as not seen by a consultant within 14h",IF(AF575&lt;90,"Not achieved as less than 90% of stay on SU","Not achieved as not direct to SU within 4h"))))))))))))))</f>
        <v/>
      </c>
    </row>
    <row r="576" spans="1:33" ht="15" customHeight="1" x14ac:dyDescent="0.25">
      <c r="A576" s="89" t="str">
        <f>IF('Paste Data Here - Export'!A576="","",'Paste Data Here - Export'!A576)</f>
        <v/>
      </c>
      <c r="B576" s="90" t="str">
        <f>IF('Paste Data Here - Export'!B576="","",'Paste Data Here - Export'!B576)</f>
        <v/>
      </c>
      <c r="C576" s="91" t="str">
        <f>IF('Paste Data Here - Export'!AR576="Y",'Paste Data Here - Export'!AS576,IF('Paste Data Here - Export'!C576="","",'Paste Data Here - Export'!BA576))</f>
        <v/>
      </c>
      <c r="D576" s="103" t="str">
        <f>IF(B576="","",IF('Paste Data Here - Export'!A576 ='Paste Data Here - Export'!B576, "Yes", "No"))</f>
        <v/>
      </c>
      <c r="E576" s="103" t="str">
        <f>IF(A576="","",IF(AND('Paste Data Here - Export'!P576="",'Paste Data Here - Export'!Q576&lt;&gt;""),"Yes","No"))</f>
        <v/>
      </c>
      <c r="F576" s="104" t="str">
        <f>IF('Paste Data Here - Export'!A576='Paste Data Here - Export'!B576,C576,IF(W576="No","",IF(E576="Yes","6 Month Transfer",'Paste Data Here - Export'!HP576)))</f>
        <v/>
      </c>
      <c r="G576" s="92" t="str">
        <f>IF(B576="","",IF(OR('Paste Data Here - Export'!KB576="Y",'Paste Data Here - Export'!GE576="Y"),"Yes","No"))</f>
        <v/>
      </c>
      <c r="H576" s="93" t="str">
        <f t="shared" si="91"/>
        <v/>
      </c>
      <c r="I576" s="93" t="str">
        <f t="shared" si="92"/>
        <v/>
      </c>
      <c r="J576" s="93" t="str">
        <f t="shared" si="93"/>
        <v/>
      </c>
      <c r="K576" s="125" t="str">
        <f>IF(OR(C576="",'Paste Data Here - Export'!BD576=""),"",1440*('Paste Data Here - Export'!BD576-C576))</f>
        <v/>
      </c>
      <c r="L576" s="93" t="str">
        <f t="shared" si="94"/>
        <v/>
      </c>
      <c r="M576" s="93" t="str">
        <f>IF(AND(L576="Yes",'Paste Data Here - Export'!BC576="SU",'Paste Data Here - Export'!EJ576&lt;&gt;"Y"),"Achieved",IF('Paste Data Here - Export'!EJ576="Y","Not applicable",(IF(AND('Patient level info'!L576="No",'Paste Data Here - Export'!BC576="SU"),"Not achieved",IF('Paste Data Here - Export'!BC576="ICH","Not applicable",IF(OR('Paste Data Here - Export'!BC576="O",'Paste Data Here - Export'!BC576="MAC"),"Not achieved",""))))))</f>
        <v/>
      </c>
      <c r="N576" s="142" t="str">
        <f>IF(B576="","",IF(OR('Paste Data Here - Export'!GN576="PERS",'Paste Data Here - Export'!GN576="TELEM"),'Paste Data Here - Export'!GK576,IF('Paste Data Here - Export'!GO576="","Not seen in person",'Paste Data Here - Export'!GO576)))</f>
        <v/>
      </c>
      <c r="O576" s="125" t="str">
        <f t="shared" si="95"/>
        <v/>
      </c>
      <c r="P576" s="126" t="str">
        <f t="shared" si="96"/>
        <v/>
      </c>
      <c r="Q576" s="95" t="str">
        <f>IF('Paste Data Here - Export'!CR576=TRUE, "Not imaged",IF('Paste Data Here - Export'!AR576="Y","Inpatient stroke",IF('Paste Data Here - Export'!BA576="","",IF('Paste Data Here - Export'!CR576="TRUE","",1440*('Paste Data Here - Export'!CP576-'Paste Data Here - Export'!BA576)))))</f>
        <v/>
      </c>
      <c r="R576" s="95" t="str">
        <f>IF('Paste Data Here - Export'!CR576=TRUE,"Not imaged",IF(OR(C576="",'Paste Data Here - Export'!CP576=""),"",1440*('Paste Data Here - Export'!CP576-C576)))</f>
        <v/>
      </c>
      <c r="S576" s="93" t="str">
        <f>IF(R576&lt;60.5,"Yes",IF('Paste Data Here - Export'!C576="","","No"))</f>
        <v/>
      </c>
      <c r="T576" s="93" t="str">
        <f t="shared" si="88"/>
        <v/>
      </c>
      <c r="U576" s="94" t="str">
        <f>IF(OR(C576="",'Paste Data Here - Export'!DF576=""),"",1440*('Paste Data Here - Export'!DF576-C576))</f>
        <v/>
      </c>
      <c r="V576" s="96" t="str">
        <f t="shared" si="97"/>
        <v/>
      </c>
      <c r="W576" s="97" t="str">
        <f>IF(B576="","",IF('Paste Data Here - Export'!KI576=TRUE,"Yes",IF('Paste Data Here - Export'!L576="","No","Yes")))</f>
        <v/>
      </c>
      <c r="X576" s="98" t="str">
        <f>IF(E576="Yes","6 Month Transfer",IF(AND(W576="Yes",'Paste Data Here - Export'!KM576="D"),"No",IF('Patient level info'!W576="Yes","Yes","")))</f>
        <v/>
      </c>
      <c r="Y576" s="91" t="str">
        <f t="shared" si="89"/>
        <v/>
      </c>
      <c r="Z576" s="99" t="str">
        <f>IF('Paste Data Here - Export'!KQ576="","",IF('Paste Data Here - Export'!KO576="","",'Paste Data Here - Export'!KN576-'Paste Data Here - Export'!KQ576))</f>
        <v/>
      </c>
      <c r="AA576" s="91" t="str">
        <f>IF(AND(W576="Yes",'Paste Data Here - Export'!KM576="D",'Paste Data Here - Export'!KO576="Y"),'Paste Data Here - Export'!KN576+'Patient level info'!AA$3,IF(AND(W576="Yes",'Paste Data Here - Export'!KM576="D",Z576&lt;0),'Paste Data Here - Export'!KQ576,IF(AND(W576="Yes",'Paste Data Here - Export'!KM576="D"),'Paste Data Here - Export'!KN576,IF(X576="Yes",'Paste Data Here - Export'!KS576,""))))</f>
        <v/>
      </c>
      <c r="AB576" s="100" t="str">
        <f>IF(W576="No","",IF('Paste Data Here - Export'!HS576="","",IF('Paste Data Here - Export'!KO576="Y",'Patient level info'!AA576-'Paste Data Here - Export'!HS576,'Paste Data Here - Export'!KQ576-'Paste Data Here - Export'!HS576)))</f>
        <v/>
      </c>
      <c r="AC576" s="100" t="str">
        <f>IF(E576="Yes","",IF(BPT!C576="Record transferred to this team",AA576-C576-(1/6),""))</f>
        <v/>
      </c>
      <c r="AD576" s="100" t="str">
        <f t="shared" si="90"/>
        <v/>
      </c>
      <c r="AE576" s="100" t="str">
        <f t="shared" si="98"/>
        <v/>
      </c>
      <c r="AF576" s="101" t="str">
        <f>IF(AE576="","",IF(Y576="Died same day","Died same day as arrival",IF(AB576="","Did not stay on SU",IF('Paste Data Here - Export'!HR576="ICH","ICU/CCU/HDU",IF(AB576&gt;AE576,100,100*AB576/AE576)))))</f>
        <v/>
      </c>
      <c r="AG576" s="82" t="str">
        <f>IF(E576="Yes","6 Month Transfer",IF(W576="No","Not locked to discharge/transfer",IF(AF576="Did not stay on SU","Not achieved as did not stay on SU",IF('Patient level info'!A576="","",IF(AND(A576=B576,M576="Achieved",P576="Achieved",AF576&gt;=90,AF576&lt;&gt;"Died same day as arrival"),"Achieved",IF(AND(A576&lt;&gt;B576,AF576&gt;=90,M576="Achieved",P576="Achieved"),"Not directly admitted by this team, but achieved criteria at previous team, and achieved 90% of stay on SU whilst at this team",IF(AF576="ICU/CCU/HDU","Admitted to ICU/CCU/HDU",IF(AF576="Died same day as arrival",AF576,IF(AND(AF576&lt;90,M576="Not achieved",P576="Not achieved"),"Not achieved as not direct to SU within 4h, not seen by a consultant within 14h, and less than 90% of stay on SU",IF(AND(AF576&lt;90,M576="Not achieved",P576="Achieved"),"Not achieved as not direct to SU within 4h and less than 90% of stay on SU",IF(AND(AF576&lt;90,M576="Achieved",P576="Not achieved"),"Not achieved as not seen by a consultant within 14h and less than 90% of stay on SU",IF(AND(AF576&gt;=90,M576="Not achieved",P576="Not achieved"),"Not achieved as not direct to SU within 4h and not seen by a consultant within 14h",IF(AND(AF576&gt;=90,M576="Achieved",P576="Not achieved"),"Not achieved as not seen by a consultant within 14h",IF(AF576&lt;90,"Not achieved as less than 90% of stay on SU","Not achieved as not direct to SU within 4h"))))))))))))))</f>
        <v/>
      </c>
    </row>
    <row r="577" spans="1:33" ht="15" customHeight="1" x14ac:dyDescent="0.25">
      <c r="A577" s="89" t="str">
        <f>IF('Paste Data Here - Export'!A577="","",'Paste Data Here - Export'!A577)</f>
        <v/>
      </c>
      <c r="B577" s="90" t="str">
        <f>IF('Paste Data Here - Export'!B577="","",'Paste Data Here - Export'!B577)</f>
        <v/>
      </c>
      <c r="C577" s="91" t="str">
        <f>IF('Paste Data Here - Export'!AR577="Y",'Paste Data Here - Export'!AS577,IF('Paste Data Here - Export'!C577="","",'Paste Data Here - Export'!BA577))</f>
        <v/>
      </c>
      <c r="D577" s="103" t="str">
        <f>IF(B577="","",IF('Paste Data Here - Export'!A577 ='Paste Data Here - Export'!B577, "Yes", "No"))</f>
        <v/>
      </c>
      <c r="E577" s="103" t="str">
        <f>IF(A577="","",IF(AND('Paste Data Here - Export'!P577="",'Paste Data Here - Export'!Q577&lt;&gt;""),"Yes","No"))</f>
        <v/>
      </c>
      <c r="F577" s="104" t="str">
        <f>IF('Paste Data Here - Export'!A577='Paste Data Here - Export'!B577,C577,IF(W577="No","",IF(E577="Yes","6 Month Transfer",'Paste Data Here - Export'!HP577)))</f>
        <v/>
      </c>
      <c r="G577" s="92" t="str">
        <f>IF(B577="","",IF(OR('Paste Data Here - Export'!KB577="Y",'Paste Data Here - Export'!GE577="Y"),"Yes","No"))</f>
        <v/>
      </c>
      <c r="H577" s="93" t="str">
        <f t="shared" si="91"/>
        <v/>
      </c>
      <c r="I577" s="93" t="str">
        <f t="shared" si="92"/>
        <v/>
      </c>
      <c r="J577" s="93" t="str">
        <f t="shared" si="93"/>
        <v/>
      </c>
      <c r="K577" s="125" t="str">
        <f>IF(OR(C577="",'Paste Data Here - Export'!BD577=""),"",1440*('Paste Data Here - Export'!BD577-C577))</f>
        <v/>
      </c>
      <c r="L577" s="93" t="str">
        <f t="shared" si="94"/>
        <v/>
      </c>
      <c r="M577" s="93" t="str">
        <f>IF(AND(L577="Yes",'Paste Data Here - Export'!BC577="SU",'Paste Data Here - Export'!EJ577&lt;&gt;"Y"),"Achieved",IF('Paste Data Here - Export'!EJ577="Y","Not applicable",(IF(AND('Patient level info'!L577="No",'Paste Data Here - Export'!BC577="SU"),"Not achieved",IF('Paste Data Here - Export'!BC577="ICH","Not applicable",IF(OR('Paste Data Here - Export'!BC577="O",'Paste Data Here - Export'!BC577="MAC"),"Not achieved",""))))))</f>
        <v/>
      </c>
      <c r="N577" s="142" t="str">
        <f>IF(B577="","",IF(OR('Paste Data Here - Export'!GN577="PERS",'Paste Data Here - Export'!GN577="TELEM"),'Paste Data Here - Export'!GK577,IF('Paste Data Here - Export'!GO577="","Not seen in person",'Paste Data Here - Export'!GO577)))</f>
        <v/>
      </c>
      <c r="O577" s="125" t="str">
        <f t="shared" si="95"/>
        <v/>
      </c>
      <c r="P577" s="126" t="str">
        <f t="shared" si="96"/>
        <v/>
      </c>
      <c r="Q577" s="95" t="str">
        <f>IF('Paste Data Here - Export'!CR577=TRUE, "Not imaged",IF('Paste Data Here - Export'!AR577="Y","Inpatient stroke",IF('Paste Data Here - Export'!BA577="","",IF('Paste Data Here - Export'!CR577="TRUE","",1440*('Paste Data Here - Export'!CP577-'Paste Data Here - Export'!BA577)))))</f>
        <v/>
      </c>
      <c r="R577" s="95" t="str">
        <f>IF('Paste Data Here - Export'!CR577=TRUE,"Not imaged",IF(OR(C577="",'Paste Data Here - Export'!CP577=""),"",1440*('Paste Data Here - Export'!CP577-C577)))</f>
        <v/>
      </c>
      <c r="S577" s="93" t="str">
        <f>IF(R577&lt;60.5,"Yes",IF('Paste Data Here - Export'!C577="","","No"))</f>
        <v/>
      </c>
      <c r="T577" s="93" t="str">
        <f t="shared" si="88"/>
        <v/>
      </c>
      <c r="U577" s="94" t="str">
        <f>IF(OR(C577="",'Paste Data Here - Export'!DF577=""),"",1440*('Paste Data Here - Export'!DF577-C577))</f>
        <v/>
      </c>
      <c r="V577" s="96" t="str">
        <f t="shared" si="97"/>
        <v/>
      </c>
      <c r="W577" s="97" t="str">
        <f>IF(B577="","",IF('Paste Data Here - Export'!KI577=TRUE,"Yes",IF('Paste Data Here - Export'!L577="","No","Yes")))</f>
        <v/>
      </c>
      <c r="X577" s="98" t="str">
        <f>IF(E577="Yes","6 Month Transfer",IF(AND(W577="Yes",'Paste Data Here - Export'!KM577="D"),"No",IF('Patient level info'!W577="Yes","Yes","")))</f>
        <v/>
      </c>
      <c r="Y577" s="91" t="str">
        <f t="shared" si="89"/>
        <v/>
      </c>
      <c r="Z577" s="99" t="str">
        <f>IF('Paste Data Here - Export'!KQ577="","",IF('Paste Data Here - Export'!KO577="","",'Paste Data Here - Export'!KN577-'Paste Data Here - Export'!KQ577))</f>
        <v/>
      </c>
      <c r="AA577" s="91" t="str">
        <f>IF(AND(W577="Yes",'Paste Data Here - Export'!KM577="D",'Paste Data Here - Export'!KO577="Y"),'Paste Data Here - Export'!KN577+'Patient level info'!AA$3,IF(AND(W577="Yes",'Paste Data Here - Export'!KM577="D",Z577&lt;0),'Paste Data Here - Export'!KQ577,IF(AND(W577="Yes",'Paste Data Here - Export'!KM577="D"),'Paste Data Here - Export'!KN577,IF(X577="Yes",'Paste Data Here - Export'!KS577,""))))</f>
        <v/>
      </c>
      <c r="AB577" s="100" t="str">
        <f>IF(W577="No","",IF('Paste Data Here - Export'!HS577="","",IF('Paste Data Here - Export'!KO577="Y",'Patient level info'!AA577-'Paste Data Here - Export'!HS577,'Paste Data Here - Export'!KQ577-'Paste Data Here - Export'!HS577)))</f>
        <v/>
      </c>
      <c r="AC577" s="100" t="str">
        <f>IF(E577="Yes","",IF(BPT!C577="Record transferred to this team",AA577-C577-(1/6),""))</f>
        <v/>
      </c>
      <c r="AD577" s="100" t="str">
        <f t="shared" si="90"/>
        <v/>
      </c>
      <c r="AE577" s="100" t="str">
        <f t="shared" si="98"/>
        <v/>
      </c>
      <c r="AF577" s="101" t="str">
        <f>IF(AE577="","",IF(Y577="Died same day","Died same day as arrival",IF(AB577="","Did not stay on SU",IF('Paste Data Here - Export'!HR577="ICH","ICU/CCU/HDU",IF(AB577&gt;AE577,100,100*AB577/AE577)))))</f>
        <v/>
      </c>
      <c r="AG577" s="82" t="str">
        <f>IF(E577="Yes","6 Month Transfer",IF(W577="No","Not locked to discharge/transfer",IF(AF577="Did not stay on SU","Not achieved as did not stay on SU",IF('Patient level info'!A577="","",IF(AND(A577=B577,M577="Achieved",P577="Achieved",AF577&gt;=90,AF577&lt;&gt;"Died same day as arrival"),"Achieved",IF(AND(A577&lt;&gt;B577,AF577&gt;=90,M577="Achieved",P577="Achieved"),"Not directly admitted by this team, but achieved criteria at previous team, and achieved 90% of stay on SU whilst at this team",IF(AF577="ICU/CCU/HDU","Admitted to ICU/CCU/HDU",IF(AF577="Died same day as arrival",AF577,IF(AND(AF577&lt;90,M577="Not achieved",P577="Not achieved"),"Not achieved as not direct to SU within 4h, not seen by a consultant within 14h, and less than 90% of stay on SU",IF(AND(AF577&lt;90,M577="Not achieved",P577="Achieved"),"Not achieved as not direct to SU within 4h and less than 90% of stay on SU",IF(AND(AF577&lt;90,M577="Achieved",P577="Not achieved"),"Not achieved as not seen by a consultant within 14h and less than 90% of stay on SU",IF(AND(AF577&gt;=90,M577="Not achieved",P577="Not achieved"),"Not achieved as not direct to SU within 4h and not seen by a consultant within 14h",IF(AND(AF577&gt;=90,M577="Achieved",P577="Not achieved"),"Not achieved as not seen by a consultant within 14h",IF(AF577&lt;90,"Not achieved as less than 90% of stay on SU","Not achieved as not direct to SU within 4h"))))))))))))))</f>
        <v/>
      </c>
    </row>
    <row r="578" spans="1:33" ht="15" customHeight="1" x14ac:dyDescent="0.25">
      <c r="A578" s="89" t="str">
        <f>IF('Paste Data Here - Export'!A578="","",'Paste Data Here - Export'!A578)</f>
        <v/>
      </c>
      <c r="B578" s="90" t="str">
        <f>IF('Paste Data Here - Export'!B578="","",'Paste Data Here - Export'!B578)</f>
        <v/>
      </c>
      <c r="C578" s="91" t="str">
        <f>IF('Paste Data Here - Export'!AR578="Y",'Paste Data Here - Export'!AS578,IF('Paste Data Here - Export'!C578="","",'Paste Data Here - Export'!BA578))</f>
        <v/>
      </c>
      <c r="D578" s="103" t="str">
        <f>IF(B578="","",IF('Paste Data Here - Export'!A578 ='Paste Data Here - Export'!B578, "Yes", "No"))</f>
        <v/>
      </c>
      <c r="E578" s="103" t="str">
        <f>IF(A578="","",IF(AND('Paste Data Here - Export'!P578="",'Paste Data Here - Export'!Q578&lt;&gt;""),"Yes","No"))</f>
        <v/>
      </c>
      <c r="F578" s="104" t="str">
        <f>IF('Paste Data Here - Export'!A578='Paste Data Here - Export'!B578,C578,IF(W578="No","",IF(E578="Yes","6 Month Transfer",'Paste Data Here - Export'!HP578)))</f>
        <v/>
      </c>
      <c r="G578" s="92" t="str">
        <f>IF(B578="","",IF(OR('Paste Data Here - Export'!KB578="Y",'Paste Data Here - Export'!GE578="Y"),"Yes","No"))</f>
        <v/>
      </c>
      <c r="H578" s="93" t="str">
        <f t="shared" si="91"/>
        <v/>
      </c>
      <c r="I578" s="93" t="str">
        <f t="shared" si="92"/>
        <v/>
      </c>
      <c r="J578" s="93" t="str">
        <f t="shared" si="93"/>
        <v/>
      </c>
      <c r="K578" s="125" t="str">
        <f>IF(OR(C578="",'Paste Data Here - Export'!BD578=""),"",1440*('Paste Data Here - Export'!BD578-C578))</f>
        <v/>
      </c>
      <c r="L578" s="93" t="str">
        <f t="shared" si="94"/>
        <v/>
      </c>
      <c r="M578" s="93" t="str">
        <f>IF(AND(L578="Yes",'Paste Data Here - Export'!BC578="SU",'Paste Data Here - Export'!EJ578&lt;&gt;"Y"),"Achieved",IF('Paste Data Here - Export'!EJ578="Y","Not applicable",(IF(AND('Patient level info'!L578="No",'Paste Data Here - Export'!BC578="SU"),"Not achieved",IF('Paste Data Here - Export'!BC578="ICH","Not applicable",IF(OR('Paste Data Here - Export'!BC578="O",'Paste Data Here - Export'!BC578="MAC"),"Not achieved",""))))))</f>
        <v/>
      </c>
      <c r="N578" s="142" t="str">
        <f>IF(B578="","",IF(OR('Paste Data Here - Export'!GN578="PERS",'Paste Data Here - Export'!GN578="TELEM"),'Paste Data Here - Export'!GK578,IF('Paste Data Here - Export'!GO578="","Not seen in person",'Paste Data Here - Export'!GO578)))</f>
        <v/>
      </c>
      <c r="O578" s="125" t="str">
        <f t="shared" si="95"/>
        <v/>
      </c>
      <c r="P578" s="126" t="str">
        <f t="shared" si="96"/>
        <v/>
      </c>
      <c r="Q578" s="95" t="str">
        <f>IF('Paste Data Here - Export'!CR578=TRUE, "Not imaged",IF('Paste Data Here - Export'!AR578="Y","Inpatient stroke",IF('Paste Data Here - Export'!BA578="","",IF('Paste Data Here - Export'!CR578="TRUE","",1440*('Paste Data Here - Export'!CP578-'Paste Data Here - Export'!BA578)))))</f>
        <v/>
      </c>
      <c r="R578" s="95" t="str">
        <f>IF('Paste Data Here - Export'!CR578=TRUE,"Not imaged",IF(OR(C578="",'Paste Data Here - Export'!CP578=""),"",1440*('Paste Data Here - Export'!CP578-C578)))</f>
        <v/>
      </c>
      <c r="S578" s="93" t="str">
        <f>IF(R578&lt;60.5,"Yes",IF('Paste Data Here - Export'!C578="","","No"))</f>
        <v/>
      </c>
      <c r="T578" s="93" t="str">
        <f t="shared" si="88"/>
        <v/>
      </c>
      <c r="U578" s="94" t="str">
        <f>IF(OR(C578="",'Paste Data Here - Export'!DF578=""),"",1440*('Paste Data Here - Export'!DF578-C578))</f>
        <v/>
      </c>
      <c r="V578" s="96" t="str">
        <f t="shared" si="97"/>
        <v/>
      </c>
      <c r="W578" s="97" t="str">
        <f>IF(B578="","",IF('Paste Data Here - Export'!KI578=TRUE,"Yes",IF('Paste Data Here - Export'!L578="","No","Yes")))</f>
        <v/>
      </c>
      <c r="X578" s="98" t="str">
        <f>IF(E578="Yes","6 Month Transfer",IF(AND(W578="Yes",'Paste Data Here - Export'!KM578="D"),"No",IF('Patient level info'!W578="Yes","Yes","")))</f>
        <v/>
      </c>
      <c r="Y578" s="91" t="str">
        <f t="shared" si="89"/>
        <v/>
      </c>
      <c r="Z578" s="99" t="str">
        <f>IF('Paste Data Here - Export'!KQ578="","",IF('Paste Data Here - Export'!KO578="","",'Paste Data Here - Export'!KN578-'Paste Data Here - Export'!KQ578))</f>
        <v/>
      </c>
      <c r="AA578" s="91" t="str">
        <f>IF(AND(W578="Yes",'Paste Data Here - Export'!KM578="D",'Paste Data Here - Export'!KO578="Y"),'Paste Data Here - Export'!KN578+'Patient level info'!AA$3,IF(AND(W578="Yes",'Paste Data Here - Export'!KM578="D",Z578&lt;0),'Paste Data Here - Export'!KQ578,IF(AND(W578="Yes",'Paste Data Here - Export'!KM578="D"),'Paste Data Here - Export'!KN578,IF(X578="Yes",'Paste Data Here - Export'!KS578,""))))</f>
        <v/>
      </c>
      <c r="AB578" s="100" t="str">
        <f>IF(W578="No","",IF('Paste Data Here - Export'!HS578="","",IF('Paste Data Here - Export'!KO578="Y",'Patient level info'!AA578-'Paste Data Here - Export'!HS578,'Paste Data Here - Export'!KQ578-'Paste Data Here - Export'!HS578)))</f>
        <v/>
      </c>
      <c r="AC578" s="100" t="str">
        <f>IF(E578="Yes","",IF(BPT!C578="Record transferred to this team",AA578-C578-(1/6),""))</f>
        <v/>
      </c>
      <c r="AD578" s="100" t="str">
        <f t="shared" si="90"/>
        <v/>
      </c>
      <c r="AE578" s="100" t="str">
        <f t="shared" si="98"/>
        <v/>
      </c>
      <c r="AF578" s="101" t="str">
        <f>IF(AE578="","",IF(Y578="Died same day","Died same day as arrival",IF(AB578="","Did not stay on SU",IF('Paste Data Here - Export'!HR578="ICH","ICU/CCU/HDU",IF(AB578&gt;AE578,100,100*AB578/AE578)))))</f>
        <v/>
      </c>
      <c r="AG578" s="82" t="str">
        <f>IF(E578="Yes","6 Month Transfer",IF(W578="No","Not locked to discharge/transfer",IF(AF578="Did not stay on SU","Not achieved as did not stay on SU",IF('Patient level info'!A578="","",IF(AND(A578=B578,M578="Achieved",P578="Achieved",AF578&gt;=90,AF578&lt;&gt;"Died same day as arrival"),"Achieved",IF(AND(A578&lt;&gt;B578,AF578&gt;=90,M578="Achieved",P578="Achieved"),"Not directly admitted by this team, but achieved criteria at previous team, and achieved 90% of stay on SU whilst at this team",IF(AF578="ICU/CCU/HDU","Admitted to ICU/CCU/HDU",IF(AF578="Died same day as arrival",AF578,IF(AND(AF578&lt;90,M578="Not achieved",P578="Not achieved"),"Not achieved as not direct to SU within 4h, not seen by a consultant within 14h, and less than 90% of stay on SU",IF(AND(AF578&lt;90,M578="Not achieved",P578="Achieved"),"Not achieved as not direct to SU within 4h and less than 90% of stay on SU",IF(AND(AF578&lt;90,M578="Achieved",P578="Not achieved"),"Not achieved as not seen by a consultant within 14h and less than 90% of stay on SU",IF(AND(AF578&gt;=90,M578="Not achieved",P578="Not achieved"),"Not achieved as not direct to SU within 4h and not seen by a consultant within 14h",IF(AND(AF578&gt;=90,M578="Achieved",P578="Not achieved"),"Not achieved as not seen by a consultant within 14h",IF(AF578&lt;90,"Not achieved as less than 90% of stay on SU","Not achieved as not direct to SU within 4h"))))))))))))))</f>
        <v/>
      </c>
    </row>
    <row r="579" spans="1:33" ht="15" customHeight="1" x14ac:dyDescent="0.25">
      <c r="A579" s="89" t="str">
        <f>IF('Paste Data Here - Export'!A579="","",'Paste Data Here - Export'!A579)</f>
        <v/>
      </c>
      <c r="B579" s="90" t="str">
        <f>IF('Paste Data Here - Export'!B579="","",'Paste Data Here - Export'!B579)</f>
        <v/>
      </c>
      <c r="C579" s="91" t="str">
        <f>IF('Paste Data Here - Export'!AR579="Y",'Paste Data Here - Export'!AS579,IF('Paste Data Here - Export'!C579="","",'Paste Data Here - Export'!BA579))</f>
        <v/>
      </c>
      <c r="D579" s="103" t="str">
        <f>IF(B579="","",IF('Paste Data Here - Export'!A579 ='Paste Data Here - Export'!B579, "Yes", "No"))</f>
        <v/>
      </c>
      <c r="E579" s="103" t="str">
        <f>IF(A579="","",IF(AND('Paste Data Here - Export'!P579="",'Paste Data Here - Export'!Q579&lt;&gt;""),"Yes","No"))</f>
        <v/>
      </c>
      <c r="F579" s="104" t="str">
        <f>IF('Paste Data Here - Export'!A579='Paste Data Here - Export'!B579,C579,IF(W579="No","",IF(E579="Yes","6 Month Transfer",'Paste Data Here - Export'!HP579)))</f>
        <v/>
      </c>
      <c r="G579" s="92" t="str">
        <f>IF(B579="","",IF(OR('Paste Data Here - Export'!KB579="Y",'Paste Data Here - Export'!GE579="Y"),"Yes","No"))</f>
        <v/>
      </c>
      <c r="H579" s="93" t="str">
        <f t="shared" si="91"/>
        <v/>
      </c>
      <c r="I579" s="93" t="str">
        <f t="shared" si="92"/>
        <v/>
      </c>
      <c r="J579" s="93" t="str">
        <f t="shared" si="93"/>
        <v/>
      </c>
      <c r="K579" s="125" t="str">
        <f>IF(OR(C579="",'Paste Data Here - Export'!BD579=""),"",1440*('Paste Data Here - Export'!BD579-C579))</f>
        <v/>
      </c>
      <c r="L579" s="93" t="str">
        <f t="shared" si="94"/>
        <v/>
      </c>
      <c r="M579" s="93" t="str">
        <f>IF(AND(L579="Yes",'Paste Data Here - Export'!BC579="SU",'Paste Data Here - Export'!EJ579&lt;&gt;"Y"),"Achieved",IF('Paste Data Here - Export'!EJ579="Y","Not applicable",(IF(AND('Patient level info'!L579="No",'Paste Data Here - Export'!BC579="SU"),"Not achieved",IF('Paste Data Here - Export'!BC579="ICH","Not applicable",IF(OR('Paste Data Here - Export'!BC579="O",'Paste Data Here - Export'!BC579="MAC"),"Not achieved",""))))))</f>
        <v/>
      </c>
      <c r="N579" s="142" t="str">
        <f>IF(B579="","",IF(OR('Paste Data Here - Export'!GN579="PERS",'Paste Data Here - Export'!GN579="TELEM"),'Paste Data Here - Export'!GK579,IF('Paste Data Here - Export'!GO579="","Not seen in person",'Paste Data Here - Export'!GO579)))</f>
        <v/>
      </c>
      <c r="O579" s="125" t="str">
        <f t="shared" si="95"/>
        <v/>
      </c>
      <c r="P579" s="126" t="str">
        <f t="shared" si="96"/>
        <v/>
      </c>
      <c r="Q579" s="95" t="str">
        <f>IF('Paste Data Here - Export'!CR579=TRUE, "Not imaged",IF('Paste Data Here - Export'!AR579="Y","Inpatient stroke",IF('Paste Data Here - Export'!BA579="","",IF('Paste Data Here - Export'!CR579="TRUE","",1440*('Paste Data Here - Export'!CP579-'Paste Data Here - Export'!BA579)))))</f>
        <v/>
      </c>
      <c r="R579" s="95" t="str">
        <f>IF('Paste Data Here - Export'!CR579=TRUE,"Not imaged",IF(OR(C579="",'Paste Data Here - Export'!CP579=""),"",1440*('Paste Data Here - Export'!CP579-C579)))</f>
        <v/>
      </c>
      <c r="S579" s="93" t="str">
        <f>IF(R579&lt;60.5,"Yes",IF('Paste Data Here - Export'!C579="","","No"))</f>
        <v/>
      </c>
      <c r="T579" s="93" t="str">
        <f t="shared" si="88"/>
        <v/>
      </c>
      <c r="U579" s="94" t="str">
        <f>IF(OR(C579="",'Paste Data Here - Export'!DF579=""),"",1440*('Paste Data Here - Export'!DF579-C579))</f>
        <v/>
      </c>
      <c r="V579" s="96" t="str">
        <f t="shared" si="97"/>
        <v/>
      </c>
      <c r="W579" s="97" t="str">
        <f>IF(B579="","",IF('Paste Data Here - Export'!KI579=TRUE,"Yes",IF('Paste Data Here - Export'!L579="","No","Yes")))</f>
        <v/>
      </c>
      <c r="X579" s="98" t="str">
        <f>IF(E579="Yes","6 Month Transfer",IF(AND(W579="Yes",'Paste Data Here - Export'!KM579="D"),"No",IF('Patient level info'!W579="Yes","Yes","")))</f>
        <v/>
      </c>
      <c r="Y579" s="91" t="str">
        <f t="shared" si="89"/>
        <v/>
      </c>
      <c r="Z579" s="99" t="str">
        <f>IF('Paste Data Here - Export'!KQ579="","",IF('Paste Data Here - Export'!KO579="","",'Paste Data Here - Export'!KN579-'Paste Data Here - Export'!KQ579))</f>
        <v/>
      </c>
      <c r="AA579" s="91" t="str">
        <f>IF(AND(W579="Yes",'Paste Data Here - Export'!KM579="D",'Paste Data Here - Export'!KO579="Y"),'Paste Data Here - Export'!KN579+'Patient level info'!AA$3,IF(AND(W579="Yes",'Paste Data Here - Export'!KM579="D",Z579&lt;0),'Paste Data Here - Export'!KQ579,IF(AND(W579="Yes",'Paste Data Here - Export'!KM579="D"),'Paste Data Here - Export'!KN579,IF(X579="Yes",'Paste Data Here - Export'!KS579,""))))</f>
        <v/>
      </c>
      <c r="AB579" s="100" t="str">
        <f>IF(W579="No","",IF('Paste Data Here - Export'!HS579="","",IF('Paste Data Here - Export'!KO579="Y",'Patient level info'!AA579-'Paste Data Here - Export'!HS579,'Paste Data Here - Export'!KQ579-'Paste Data Here - Export'!HS579)))</f>
        <v/>
      </c>
      <c r="AC579" s="100" t="str">
        <f>IF(E579="Yes","",IF(BPT!C579="Record transferred to this team",AA579-C579-(1/6),""))</f>
        <v/>
      </c>
      <c r="AD579" s="100" t="str">
        <f t="shared" si="90"/>
        <v/>
      </c>
      <c r="AE579" s="100" t="str">
        <f t="shared" si="98"/>
        <v/>
      </c>
      <c r="AF579" s="101" t="str">
        <f>IF(AE579="","",IF(Y579="Died same day","Died same day as arrival",IF(AB579="","Did not stay on SU",IF('Paste Data Here - Export'!HR579="ICH","ICU/CCU/HDU",IF(AB579&gt;AE579,100,100*AB579/AE579)))))</f>
        <v/>
      </c>
      <c r="AG579" s="82" t="str">
        <f>IF(E579="Yes","6 Month Transfer",IF(W579="No","Not locked to discharge/transfer",IF(AF579="Did not stay on SU","Not achieved as did not stay on SU",IF('Patient level info'!A579="","",IF(AND(A579=B579,M579="Achieved",P579="Achieved",AF579&gt;=90,AF579&lt;&gt;"Died same day as arrival"),"Achieved",IF(AND(A579&lt;&gt;B579,AF579&gt;=90,M579="Achieved",P579="Achieved"),"Not directly admitted by this team, but achieved criteria at previous team, and achieved 90% of stay on SU whilst at this team",IF(AF579="ICU/CCU/HDU","Admitted to ICU/CCU/HDU",IF(AF579="Died same day as arrival",AF579,IF(AND(AF579&lt;90,M579="Not achieved",P579="Not achieved"),"Not achieved as not direct to SU within 4h, not seen by a consultant within 14h, and less than 90% of stay on SU",IF(AND(AF579&lt;90,M579="Not achieved",P579="Achieved"),"Not achieved as not direct to SU within 4h and less than 90% of stay on SU",IF(AND(AF579&lt;90,M579="Achieved",P579="Not achieved"),"Not achieved as not seen by a consultant within 14h and less than 90% of stay on SU",IF(AND(AF579&gt;=90,M579="Not achieved",P579="Not achieved"),"Not achieved as not direct to SU within 4h and not seen by a consultant within 14h",IF(AND(AF579&gt;=90,M579="Achieved",P579="Not achieved"),"Not achieved as not seen by a consultant within 14h",IF(AF579&lt;90,"Not achieved as less than 90% of stay on SU","Not achieved as not direct to SU within 4h"))))))))))))))</f>
        <v/>
      </c>
    </row>
    <row r="580" spans="1:33" ht="15" customHeight="1" x14ac:dyDescent="0.25">
      <c r="A580" s="89" t="str">
        <f>IF('Paste Data Here - Export'!A580="","",'Paste Data Here - Export'!A580)</f>
        <v/>
      </c>
      <c r="B580" s="90" t="str">
        <f>IF('Paste Data Here - Export'!B580="","",'Paste Data Here - Export'!B580)</f>
        <v/>
      </c>
      <c r="C580" s="91" t="str">
        <f>IF('Paste Data Here - Export'!AR580="Y",'Paste Data Here - Export'!AS580,IF('Paste Data Here - Export'!C580="","",'Paste Data Here - Export'!BA580))</f>
        <v/>
      </c>
      <c r="D580" s="103" t="str">
        <f>IF(B580="","",IF('Paste Data Here - Export'!A580 ='Paste Data Here - Export'!B580, "Yes", "No"))</f>
        <v/>
      </c>
      <c r="E580" s="103" t="str">
        <f>IF(A580="","",IF(AND('Paste Data Here - Export'!P580="",'Paste Data Here - Export'!Q580&lt;&gt;""),"Yes","No"))</f>
        <v/>
      </c>
      <c r="F580" s="104" t="str">
        <f>IF('Paste Data Here - Export'!A580='Paste Data Here - Export'!B580,C580,IF(W580="No","",IF(E580="Yes","6 Month Transfer",'Paste Data Here - Export'!HP580)))</f>
        <v/>
      </c>
      <c r="G580" s="92" t="str">
        <f>IF(B580="","",IF(OR('Paste Data Here - Export'!KB580="Y",'Paste Data Here - Export'!GE580="Y"),"Yes","No"))</f>
        <v/>
      </c>
      <c r="H580" s="93" t="str">
        <f t="shared" si="91"/>
        <v/>
      </c>
      <c r="I580" s="93" t="str">
        <f t="shared" si="92"/>
        <v/>
      </c>
      <c r="J580" s="93" t="str">
        <f t="shared" si="93"/>
        <v/>
      </c>
      <c r="K580" s="125" t="str">
        <f>IF(OR(C580="",'Paste Data Here - Export'!BD580=""),"",1440*('Paste Data Here - Export'!BD580-C580))</f>
        <v/>
      </c>
      <c r="L580" s="93" t="str">
        <f t="shared" si="94"/>
        <v/>
      </c>
      <c r="M580" s="93" t="str">
        <f>IF(AND(L580="Yes",'Paste Data Here - Export'!BC580="SU",'Paste Data Here - Export'!EJ580&lt;&gt;"Y"),"Achieved",IF('Paste Data Here - Export'!EJ580="Y","Not applicable",(IF(AND('Patient level info'!L580="No",'Paste Data Here - Export'!BC580="SU"),"Not achieved",IF('Paste Data Here - Export'!BC580="ICH","Not applicable",IF(OR('Paste Data Here - Export'!BC580="O",'Paste Data Here - Export'!BC580="MAC"),"Not achieved",""))))))</f>
        <v/>
      </c>
      <c r="N580" s="142" t="str">
        <f>IF(B580="","",IF(OR('Paste Data Here - Export'!GN580="PERS",'Paste Data Here - Export'!GN580="TELEM"),'Paste Data Here - Export'!GK580,IF('Paste Data Here - Export'!GO580="","Not seen in person",'Paste Data Here - Export'!GO580)))</f>
        <v/>
      </c>
      <c r="O580" s="125" t="str">
        <f t="shared" si="95"/>
        <v/>
      </c>
      <c r="P580" s="126" t="str">
        <f t="shared" si="96"/>
        <v/>
      </c>
      <c r="Q580" s="95" t="str">
        <f>IF('Paste Data Here - Export'!CR580=TRUE, "Not imaged",IF('Paste Data Here - Export'!AR580="Y","Inpatient stroke",IF('Paste Data Here - Export'!BA580="","",IF('Paste Data Here - Export'!CR580="TRUE","",1440*('Paste Data Here - Export'!CP580-'Paste Data Here - Export'!BA580)))))</f>
        <v/>
      </c>
      <c r="R580" s="95" t="str">
        <f>IF('Paste Data Here - Export'!CR580=TRUE,"Not imaged",IF(OR(C580="",'Paste Data Here - Export'!CP580=""),"",1440*('Paste Data Here - Export'!CP580-C580)))</f>
        <v/>
      </c>
      <c r="S580" s="93" t="str">
        <f>IF(R580&lt;60.5,"Yes",IF('Paste Data Here - Export'!C580="","","No"))</f>
        <v/>
      </c>
      <c r="T580" s="93" t="str">
        <f t="shared" si="88"/>
        <v/>
      </c>
      <c r="U580" s="94" t="str">
        <f>IF(OR(C580="",'Paste Data Here - Export'!DF580=""),"",1440*('Paste Data Here - Export'!DF580-C580))</f>
        <v/>
      </c>
      <c r="V580" s="96" t="str">
        <f t="shared" si="97"/>
        <v/>
      </c>
      <c r="W580" s="97" t="str">
        <f>IF(B580="","",IF('Paste Data Here - Export'!KI580=TRUE,"Yes",IF('Paste Data Here - Export'!L580="","No","Yes")))</f>
        <v/>
      </c>
      <c r="X580" s="98" t="str">
        <f>IF(E580="Yes","6 Month Transfer",IF(AND(W580="Yes",'Paste Data Here - Export'!KM580="D"),"No",IF('Patient level info'!W580="Yes","Yes","")))</f>
        <v/>
      </c>
      <c r="Y580" s="91" t="str">
        <f t="shared" si="89"/>
        <v/>
      </c>
      <c r="Z580" s="99" t="str">
        <f>IF('Paste Data Here - Export'!KQ580="","",IF('Paste Data Here - Export'!KO580="","",'Paste Data Here - Export'!KN580-'Paste Data Here - Export'!KQ580))</f>
        <v/>
      </c>
      <c r="AA580" s="91" t="str">
        <f>IF(AND(W580="Yes",'Paste Data Here - Export'!KM580="D",'Paste Data Here - Export'!KO580="Y"),'Paste Data Here - Export'!KN580+'Patient level info'!AA$3,IF(AND(W580="Yes",'Paste Data Here - Export'!KM580="D",Z580&lt;0),'Paste Data Here - Export'!KQ580,IF(AND(W580="Yes",'Paste Data Here - Export'!KM580="D"),'Paste Data Here - Export'!KN580,IF(X580="Yes",'Paste Data Here - Export'!KS580,""))))</f>
        <v/>
      </c>
      <c r="AB580" s="100" t="str">
        <f>IF(W580="No","",IF('Paste Data Here - Export'!HS580="","",IF('Paste Data Here - Export'!KO580="Y",'Patient level info'!AA580-'Paste Data Here - Export'!HS580,'Paste Data Here - Export'!KQ580-'Paste Data Here - Export'!HS580)))</f>
        <v/>
      </c>
      <c r="AC580" s="100" t="str">
        <f>IF(E580="Yes","",IF(BPT!C580="Record transferred to this team",AA580-C580-(1/6),""))</f>
        <v/>
      </c>
      <c r="AD580" s="100" t="str">
        <f t="shared" si="90"/>
        <v/>
      </c>
      <c r="AE580" s="100" t="str">
        <f t="shared" si="98"/>
        <v/>
      </c>
      <c r="AF580" s="101" t="str">
        <f>IF(AE580="","",IF(Y580="Died same day","Died same day as arrival",IF(AB580="","Did not stay on SU",IF('Paste Data Here - Export'!HR580="ICH","ICU/CCU/HDU",IF(AB580&gt;AE580,100,100*AB580/AE580)))))</f>
        <v/>
      </c>
      <c r="AG580" s="82" t="str">
        <f>IF(E580="Yes","6 Month Transfer",IF(W580="No","Not locked to discharge/transfer",IF(AF580="Did not stay on SU","Not achieved as did not stay on SU",IF('Patient level info'!A580="","",IF(AND(A580=B580,M580="Achieved",P580="Achieved",AF580&gt;=90,AF580&lt;&gt;"Died same day as arrival"),"Achieved",IF(AND(A580&lt;&gt;B580,AF580&gt;=90,M580="Achieved",P580="Achieved"),"Not directly admitted by this team, but achieved criteria at previous team, and achieved 90% of stay on SU whilst at this team",IF(AF580="ICU/CCU/HDU","Admitted to ICU/CCU/HDU",IF(AF580="Died same day as arrival",AF580,IF(AND(AF580&lt;90,M580="Not achieved",P580="Not achieved"),"Not achieved as not direct to SU within 4h, not seen by a consultant within 14h, and less than 90% of stay on SU",IF(AND(AF580&lt;90,M580="Not achieved",P580="Achieved"),"Not achieved as not direct to SU within 4h and less than 90% of stay on SU",IF(AND(AF580&lt;90,M580="Achieved",P580="Not achieved"),"Not achieved as not seen by a consultant within 14h and less than 90% of stay on SU",IF(AND(AF580&gt;=90,M580="Not achieved",P580="Not achieved"),"Not achieved as not direct to SU within 4h and not seen by a consultant within 14h",IF(AND(AF580&gt;=90,M580="Achieved",P580="Not achieved"),"Not achieved as not seen by a consultant within 14h",IF(AF580&lt;90,"Not achieved as less than 90% of stay on SU","Not achieved as not direct to SU within 4h"))))))))))))))</f>
        <v/>
      </c>
    </row>
    <row r="581" spans="1:33" ht="15" customHeight="1" x14ac:dyDescent="0.25">
      <c r="A581" s="89" t="str">
        <f>IF('Paste Data Here - Export'!A581="","",'Paste Data Here - Export'!A581)</f>
        <v/>
      </c>
      <c r="B581" s="90" t="str">
        <f>IF('Paste Data Here - Export'!B581="","",'Paste Data Here - Export'!B581)</f>
        <v/>
      </c>
      <c r="C581" s="91" t="str">
        <f>IF('Paste Data Here - Export'!AR581="Y",'Paste Data Here - Export'!AS581,IF('Paste Data Here - Export'!C581="","",'Paste Data Here - Export'!BA581))</f>
        <v/>
      </c>
      <c r="D581" s="103" t="str">
        <f>IF(B581="","",IF('Paste Data Here - Export'!A581 ='Paste Data Here - Export'!B581, "Yes", "No"))</f>
        <v/>
      </c>
      <c r="E581" s="103" t="str">
        <f>IF(A581="","",IF(AND('Paste Data Here - Export'!P581="",'Paste Data Here - Export'!Q581&lt;&gt;""),"Yes","No"))</f>
        <v/>
      </c>
      <c r="F581" s="104" t="str">
        <f>IF('Paste Data Here - Export'!A581='Paste Data Here - Export'!B581,C581,IF(W581="No","",IF(E581="Yes","6 Month Transfer",'Paste Data Here - Export'!HP581)))</f>
        <v/>
      </c>
      <c r="G581" s="92" t="str">
        <f>IF(B581="","",IF(OR('Paste Data Here - Export'!KB581="Y",'Paste Data Here - Export'!GE581="Y"),"Yes","No"))</f>
        <v/>
      </c>
      <c r="H581" s="93" t="str">
        <f t="shared" si="91"/>
        <v/>
      </c>
      <c r="I581" s="93" t="str">
        <f t="shared" si="92"/>
        <v/>
      </c>
      <c r="J581" s="93" t="str">
        <f t="shared" si="93"/>
        <v/>
      </c>
      <c r="K581" s="125" t="str">
        <f>IF(OR(C581="",'Paste Data Here - Export'!BD581=""),"",1440*('Paste Data Here - Export'!BD581-C581))</f>
        <v/>
      </c>
      <c r="L581" s="93" t="str">
        <f t="shared" si="94"/>
        <v/>
      </c>
      <c r="M581" s="93" t="str">
        <f>IF(AND(L581="Yes",'Paste Data Here - Export'!BC581="SU",'Paste Data Here - Export'!EJ581&lt;&gt;"Y"),"Achieved",IF('Paste Data Here - Export'!EJ581="Y","Not applicable",(IF(AND('Patient level info'!L581="No",'Paste Data Here - Export'!BC581="SU"),"Not achieved",IF('Paste Data Here - Export'!BC581="ICH","Not applicable",IF(OR('Paste Data Here - Export'!BC581="O",'Paste Data Here - Export'!BC581="MAC"),"Not achieved",""))))))</f>
        <v/>
      </c>
      <c r="N581" s="142" t="str">
        <f>IF(B581="","",IF(OR('Paste Data Here - Export'!GN581="PERS",'Paste Data Here - Export'!GN581="TELEM"),'Paste Data Here - Export'!GK581,IF('Paste Data Here - Export'!GO581="","Not seen in person",'Paste Data Here - Export'!GO581)))</f>
        <v/>
      </c>
      <c r="O581" s="125" t="str">
        <f t="shared" si="95"/>
        <v/>
      </c>
      <c r="P581" s="126" t="str">
        <f t="shared" si="96"/>
        <v/>
      </c>
      <c r="Q581" s="95" t="str">
        <f>IF('Paste Data Here - Export'!CR581=TRUE, "Not imaged",IF('Paste Data Here - Export'!AR581="Y","Inpatient stroke",IF('Paste Data Here - Export'!BA581="","",IF('Paste Data Here - Export'!CR581="TRUE","",1440*('Paste Data Here - Export'!CP581-'Paste Data Here - Export'!BA581)))))</f>
        <v/>
      </c>
      <c r="R581" s="95" t="str">
        <f>IF('Paste Data Here - Export'!CR581=TRUE,"Not imaged",IF(OR(C581="",'Paste Data Here - Export'!CP581=""),"",1440*('Paste Data Here - Export'!CP581-C581)))</f>
        <v/>
      </c>
      <c r="S581" s="93" t="str">
        <f>IF(R581&lt;60.5,"Yes",IF('Paste Data Here - Export'!C581="","","No"))</f>
        <v/>
      </c>
      <c r="T581" s="93" t="str">
        <f t="shared" si="88"/>
        <v/>
      </c>
      <c r="U581" s="94" t="str">
        <f>IF(OR(C581="",'Paste Data Here - Export'!DF581=""),"",1440*('Paste Data Here - Export'!DF581-C581))</f>
        <v/>
      </c>
      <c r="V581" s="96" t="str">
        <f t="shared" si="97"/>
        <v/>
      </c>
      <c r="W581" s="97" t="str">
        <f>IF(B581="","",IF('Paste Data Here - Export'!KI581=TRUE,"Yes",IF('Paste Data Here - Export'!L581="","No","Yes")))</f>
        <v/>
      </c>
      <c r="X581" s="98" t="str">
        <f>IF(E581="Yes","6 Month Transfer",IF(AND(W581="Yes",'Paste Data Here - Export'!KM581="D"),"No",IF('Patient level info'!W581="Yes","Yes","")))</f>
        <v/>
      </c>
      <c r="Y581" s="91" t="str">
        <f t="shared" si="89"/>
        <v/>
      </c>
      <c r="Z581" s="99" t="str">
        <f>IF('Paste Data Here - Export'!KQ581="","",IF('Paste Data Here - Export'!KO581="","",'Paste Data Here - Export'!KN581-'Paste Data Here - Export'!KQ581))</f>
        <v/>
      </c>
      <c r="AA581" s="91" t="str">
        <f>IF(AND(W581="Yes",'Paste Data Here - Export'!KM581="D",'Paste Data Here - Export'!KO581="Y"),'Paste Data Here - Export'!KN581+'Patient level info'!AA$3,IF(AND(W581="Yes",'Paste Data Here - Export'!KM581="D",Z581&lt;0),'Paste Data Here - Export'!KQ581,IF(AND(W581="Yes",'Paste Data Here - Export'!KM581="D"),'Paste Data Here - Export'!KN581,IF(X581="Yes",'Paste Data Here - Export'!KS581,""))))</f>
        <v/>
      </c>
      <c r="AB581" s="100" t="str">
        <f>IF(W581="No","",IF('Paste Data Here - Export'!HS581="","",IF('Paste Data Here - Export'!KO581="Y",'Patient level info'!AA581-'Paste Data Here - Export'!HS581,'Paste Data Here - Export'!KQ581-'Paste Data Here - Export'!HS581)))</f>
        <v/>
      </c>
      <c r="AC581" s="100" t="str">
        <f>IF(E581="Yes","",IF(BPT!C581="Record transferred to this team",AA581-C581-(1/6),""))</f>
        <v/>
      </c>
      <c r="AD581" s="100" t="str">
        <f t="shared" si="90"/>
        <v/>
      </c>
      <c r="AE581" s="100" t="str">
        <f t="shared" si="98"/>
        <v/>
      </c>
      <c r="AF581" s="101" t="str">
        <f>IF(AE581="","",IF(Y581="Died same day","Died same day as arrival",IF(AB581="","Did not stay on SU",IF('Paste Data Here - Export'!HR581="ICH","ICU/CCU/HDU",IF(AB581&gt;AE581,100,100*AB581/AE581)))))</f>
        <v/>
      </c>
      <c r="AG581" s="82" t="str">
        <f>IF(E581="Yes","6 Month Transfer",IF(W581="No","Not locked to discharge/transfer",IF(AF581="Did not stay on SU","Not achieved as did not stay on SU",IF('Patient level info'!A581="","",IF(AND(A581=B581,M581="Achieved",P581="Achieved",AF581&gt;=90,AF581&lt;&gt;"Died same day as arrival"),"Achieved",IF(AND(A581&lt;&gt;B581,AF581&gt;=90,M581="Achieved",P581="Achieved"),"Not directly admitted by this team, but achieved criteria at previous team, and achieved 90% of stay on SU whilst at this team",IF(AF581="ICU/CCU/HDU","Admitted to ICU/CCU/HDU",IF(AF581="Died same day as arrival",AF581,IF(AND(AF581&lt;90,M581="Not achieved",P581="Not achieved"),"Not achieved as not direct to SU within 4h, not seen by a consultant within 14h, and less than 90% of stay on SU",IF(AND(AF581&lt;90,M581="Not achieved",P581="Achieved"),"Not achieved as not direct to SU within 4h and less than 90% of stay on SU",IF(AND(AF581&lt;90,M581="Achieved",P581="Not achieved"),"Not achieved as not seen by a consultant within 14h and less than 90% of stay on SU",IF(AND(AF581&gt;=90,M581="Not achieved",P581="Not achieved"),"Not achieved as not direct to SU within 4h and not seen by a consultant within 14h",IF(AND(AF581&gt;=90,M581="Achieved",P581="Not achieved"),"Not achieved as not seen by a consultant within 14h",IF(AF581&lt;90,"Not achieved as less than 90% of stay on SU","Not achieved as not direct to SU within 4h"))))))))))))))</f>
        <v/>
      </c>
    </row>
    <row r="582" spans="1:33" ht="15" customHeight="1" x14ac:dyDescent="0.25">
      <c r="A582" s="89" t="str">
        <f>IF('Paste Data Here - Export'!A582="","",'Paste Data Here - Export'!A582)</f>
        <v/>
      </c>
      <c r="B582" s="90" t="str">
        <f>IF('Paste Data Here - Export'!B582="","",'Paste Data Here - Export'!B582)</f>
        <v/>
      </c>
      <c r="C582" s="91" t="str">
        <f>IF('Paste Data Here - Export'!AR582="Y",'Paste Data Here - Export'!AS582,IF('Paste Data Here - Export'!C582="","",'Paste Data Here - Export'!BA582))</f>
        <v/>
      </c>
      <c r="D582" s="103" t="str">
        <f>IF(B582="","",IF('Paste Data Here - Export'!A582 ='Paste Data Here - Export'!B582, "Yes", "No"))</f>
        <v/>
      </c>
      <c r="E582" s="103" t="str">
        <f>IF(A582="","",IF(AND('Paste Data Here - Export'!P582="",'Paste Data Here - Export'!Q582&lt;&gt;""),"Yes","No"))</f>
        <v/>
      </c>
      <c r="F582" s="104" t="str">
        <f>IF('Paste Data Here - Export'!A582='Paste Data Here - Export'!B582,C582,IF(W582="No","",IF(E582="Yes","6 Month Transfer",'Paste Data Here - Export'!HP582)))</f>
        <v/>
      </c>
      <c r="G582" s="92" t="str">
        <f>IF(B582="","",IF(OR('Paste Data Here - Export'!KB582="Y",'Paste Data Here - Export'!GE582="Y"),"Yes","No"))</f>
        <v/>
      </c>
      <c r="H582" s="93" t="str">
        <f t="shared" si="91"/>
        <v/>
      </c>
      <c r="I582" s="93" t="str">
        <f t="shared" si="92"/>
        <v/>
      </c>
      <c r="J582" s="93" t="str">
        <f t="shared" si="93"/>
        <v/>
      </c>
      <c r="K582" s="125" t="str">
        <f>IF(OR(C582="",'Paste Data Here - Export'!BD582=""),"",1440*('Paste Data Here - Export'!BD582-C582))</f>
        <v/>
      </c>
      <c r="L582" s="93" t="str">
        <f t="shared" si="94"/>
        <v/>
      </c>
      <c r="M582" s="93" t="str">
        <f>IF(AND(L582="Yes",'Paste Data Here - Export'!BC582="SU",'Paste Data Here - Export'!EJ582&lt;&gt;"Y"),"Achieved",IF('Paste Data Here - Export'!EJ582="Y","Not applicable",(IF(AND('Patient level info'!L582="No",'Paste Data Here - Export'!BC582="SU"),"Not achieved",IF('Paste Data Here - Export'!BC582="ICH","Not applicable",IF(OR('Paste Data Here - Export'!BC582="O",'Paste Data Here - Export'!BC582="MAC"),"Not achieved",""))))))</f>
        <v/>
      </c>
      <c r="N582" s="142" t="str">
        <f>IF(B582="","",IF(OR('Paste Data Here - Export'!GN582="PERS",'Paste Data Here - Export'!GN582="TELEM"),'Paste Data Here - Export'!GK582,IF('Paste Data Here - Export'!GO582="","Not seen in person",'Paste Data Here - Export'!GO582)))</f>
        <v/>
      </c>
      <c r="O582" s="125" t="str">
        <f t="shared" si="95"/>
        <v/>
      </c>
      <c r="P582" s="126" t="str">
        <f t="shared" si="96"/>
        <v/>
      </c>
      <c r="Q582" s="95" t="str">
        <f>IF('Paste Data Here - Export'!CR582=TRUE, "Not imaged",IF('Paste Data Here - Export'!AR582="Y","Inpatient stroke",IF('Paste Data Here - Export'!BA582="","",IF('Paste Data Here - Export'!CR582="TRUE","",1440*('Paste Data Here - Export'!CP582-'Paste Data Here - Export'!BA582)))))</f>
        <v/>
      </c>
      <c r="R582" s="95" t="str">
        <f>IF('Paste Data Here - Export'!CR582=TRUE,"Not imaged",IF(OR(C582="",'Paste Data Here - Export'!CP582=""),"",1440*('Paste Data Here - Export'!CP582-C582)))</f>
        <v/>
      </c>
      <c r="S582" s="93" t="str">
        <f>IF(R582&lt;60.5,"Yes",IF('Paste Data Here - Export'!C582="","","No"))</f>
        <v/>
      </c>
      <c r="T582" s="93" t="str">
        <f t="shared" ref="T582:T645" si="99">IF(B582="","",IF(R582&lt;720.5,"Yes","No"))</f>
        <v/>
      </c>
      <c r="U582" s="94" t="str">
        <f>IF(OR(C582="",'Paste Data Here - Export'!DF582=""),"",1440*('Paste Data Here - Export'!DF582-C582))</f>
        <v/>
      </c>
      <c r="V582" s="96" t="str">
        <f t="shared" si="97"/>
        <v/>
      </c>
      <c r="W582" s="97" t="str">
        <f>IF(B582="","",IF('Paste Data Here - Export'!KI582=TRUE,"Yes",IF('Paste Data Here - Export'!L582="","No","Yes")))</f>
        <v/>
      </c>
      <c r="X582" s="98" t="str">
        <f>IF(E582="Yes","6 Month Transfer",IF(AND(W582="Yes",'Paste Data Here - Export'!KM582="D"),"No",IF('Patient level info'!W582="Yes","Yes","")))</f>
        <v/>
      </c>
      <c r="Y582" s="91" t="str">
        <f t="shared" ref="Y582:Y645" si="100">IF(E582="Yes","",IF(X582="","",IF(X582="Yes","Alive",IF(AND(DAY(AA582)-DAY(F582)=0,AA582-F582&lt;2),"Died same day","Died different day"))))</f>
        <v/>
      </c>
      <c r="Z582" s="99" t="str">
        <f>IF('Paste Data Here - Export'!KQ582="","",IF('Paste Data Here - Export'!KO582="","",'Paste Data Here - Export'!KN582-'Paste Data Here - Export'!KQ582))</f>
        <v/>
      </c>
      <c r="AA582" s="91" t="str">
        <f>IF(AND(W582="Yes",'Paste Data Here - Export'!KM582="D",'Paste Data Here - Export'!KO582="Y"),'Paste Data Here - Export'!KN582+'Patient level info'!AA$3,IF(AND(W582="Yes",'Paste Data Here - Export'!KM582="D",Z582&lt;0),'Paste Data Here - Export'!KQ582,IF(AND(W582="Yes",'Paste Data Here - Export'!KM582="D"),'Paste Data Here - Export'!KN582,IF(X582="Yes",'Paste Data Here - Export'!KS582,""))))</f>
        <v/>
      </c>
      <c r="AB582" s="100" t="str">
        <f>IF(W582="No","",IF('Paste Data Here - Export'!HS582="","",IF('Paste Data Here - Export'!KO582="Y",'Patient level info'!AA582-'Paste Data Here - Export'!HS582,'Paste Data Here - Export'!KQ582-'Paste Data Here - Export'!HS582)))</f>
        <v/>
      </c>
      <c r="AC582" s="100" t="str">
        <f>IF(E582="Yes","",IF(BPT!C582="Record transferred to this team",AA582-C582-(1/6),""))</f>
        <v/>
      </c>
      <c r="AD582" s="100" t="str">
        <f t="shared" ref="AD582:AD645" si="101">IF(AA582="","",AA582-F582)</f>
        <v/>
      </c>
      <c r="AE582" s="100" t="str">
        <f t="shared" si="98"/>
        <v/>
      </c>
      <c r="AF582" s="101" t="str">
        <f>IF(AE582="","",IF(Y582="Died same day","Died same day as arrival",IF(AB582="","Did not stay on SU",IF('Paste Data Here - Export'!HR582="ICH","ICU/CCU/HDU",IF(AB582&gt;AE582,100,100*AB582/AE582)))))</f>
        <v/>
      </c>
      <c r="AG582" s="82" t="str">
        <f>IF(E582="Yes","6 Month Transfer",IF(W582="No","Not locked to discharge/transfer",IF(AF582="Did not stay on SU","Not achieved as did not stay on SU",IF('Patient level info'!A582="","",IF(AND(A582=B582,M582="Achieved",P582="Achieved",AF582&gt;=90,AF582&lt;&gt;"Died same day as arrival"),"Achieved",IF(AND(A582&lt;&gt;B582,AF582&gt;=90,M582="Achieved",P582="Achieved"),"Not directly admitted by this team, but achieved criteria at previous team, and achieved 90% of stay on SU whilst at this team",IF(AF582="ICU/CCU/HDU","Admitted to ICU/CCU/HDU",IF(AF582="Died same day as arrival",AF582,IF(AND(AF582&lt;90,M582="Not achieved",P582="Not achieved"),"Not achieved as not direct to SU within 4h, not seen by a consultant within 14h, and less than 90% of stay on SU",IF(AND(AF582&lt;90,M582="Not achieved",P582="Achieved"),"Not achieved as not direct to SU within 4h and less than 90% of stay on SU",IF(AND(AF582&lt;90,M582="Achieved",P582="Not achieved"),"Not achieved as not seen by a consultant within 14h and less than 90% of stay on SU",IF(AND(AF582&gt;=90,M582="Not achieved",P582="Not achieved"),"Not achieved as not direct to SU within 4h and not seen by a consultant within 14h",IF(AND(AF582&gt;=90,M582="Achieved",P582="Not achieved"),"Not achieved as not seen by a consultant within 14h",IF(AF582&lt;90,"Not achieved as less than 90% of stay on SU","Not achieved as not direct to SU within 4h"))))))))))))))</f>
        <v/>
      </c>
    </row>
    <row r="583" spans="1:33" ht="15" customHeight="1" x14ac:dyDescent="0.25">
      <c r="A583" s="89" t="str">
        <f>IF('Paste Data Here - Export'!A583="","",'Paste Data Here - Export'!A583)</f>
        <v/>
      </c>
      <c r="B583" s="90" t="str">
        <f>IF('Paste Data Here - Export'!B583="","",'Paste Data Here - Export'!B583)</f>
        <v/>
      </c>
      <c r="C583" s="91" t="str">
        <f>IF('Paste Data Here - Export'!AR583="Y",'Paste Data Here - Export'!AS583,IF('Paste Data Here - Export'!C583="","",'Paste Data Here - Export'!BA583))</f>
        <v/>
      </c>
      <c r="D583" s="103" t="str">
        <f>IF(B583="","",IF('Paste Data Here - Export'!A583 ='Paste Data Here - Export'!B583, "Yes", "No"))</f>
        <v/>
      </c>
      <c r="E583" s="103" t="str">
        <f>IF(A583="","",IF(AND('Paste Data Here - Export'!P583="",'Paste Data Here - Export'!Q583&lt;&gt;""),"Yes","No"))</f>
        <v/>
      </c>
      <c r="F583" s="104" t="str">
        <f>IF('Paste Data Here - Export'!A583='Paste Data Here - Export'!B583,C583,IF(W583="No","",IF(E583="Yes","6 Month Transfer",'Paste Data Here - Export'!HP583)))</f>
        <v/>
      </c>
      <c r="G583" s="92" t="str">
        <f>IF(B583="","",IF(OR('Paste Data Here - Export'!KB583="Y",'Paste Data Here - Export'!GE583="Y"),"Yes","No"))</f>
        <v/>
      </c>
      <c r="H583" s="93" t="str">
        <f t="shared" ref="H583:H646" si="102">IF(F583="","",(TEXT(F583,"ddd")))</f>
        <v/>
      </c>
      <c r="I583" s="93" t="str">
        <f t="shared" ref="I583:I646" si="103">IF(F583="","",(TEXT(F583,"h")))</f>
        <v/>
      </c>
      <c r="J583" s="93" t="str">
        <f t="shared" ref="J583:J646" si="104">IF(F583="","",IF(OR(H583="Sat",H583="Sun",I583="18",I583="19",I583="20",I583="21",I583="22",I583="23",I583="0",I583="1",I583="2",I583="3",I583="4",I583="5",I583="6",I583="7"),"Out of hours","In hours"))</f>
        <v/>
      </c>
      <c r="K583" s="125" t="str">
        <f>IF(OR(C583="",'Paste Data Here - Export'!BD583=""),"",1440*('Paste Data Here - Export'!BD583-C583))</f>
        <v/>
      </c>
      <c r="L583" s="93" t="str">
        <f t="shared" ref="L583:L646" si="105">IF(B583="","",IF(K583="","No",IF(K583&lt;240.5,"Yes","No")))</f>
        <v/>
      </c>
      <c r="M583" s="93" t="str">
        <f>IF(AND(L583="Yes",'Paste Data Here - Export'!BC583="SU",'Paste Data Here - Export'!EJ583&lt;&gt;"Y"),"Achieved",IF('Paste Data Here - Export'!EJ583="Y","Not applicable",(IF(AND('Patient level info'!L583="No",'Paste Data Here - Export'!BC583="SU"),"Not achieved",IF('Paste Data Here - Export'!BC583="ICH","Not applicable",IF(OR('Paste Data Here - Export'!BC583="O",'Paste Data Here - Export'!BC583="MAC"),"Not achieved",""))))))</f>
        <v/>
      </c>
      <c r="N583" s="142" t="str">
        <f>IF(B583="","",IF(OR('Paste Data Here - Export'!GN583="PERS",'Paste Data Here - Export'!GN583="TELEM"),'Paste Data Here - Export'!GK583,IF('Paste Data Here - Export'!GO583="","Not seen in person",'Paste Data Here - Export'!GO583)))</f>
        <v/>
      </c>
      <c r="O583" s="125" t="str">
        <f t="shared" ref="O583:O646" si="106">IF(C583="","",IF(N583="Not seen in person","Not seen within 72h",1440*(N583-C583)))</f>
        <v/>
      </c>
      <c r="P583" s="126" t="str">
        <f t="shared" ref="P583:P646" si="107">IF(C583="","",IF(O583="Not seen within 72h","Not achieved",IF(O583&lt;840.5,"Achieved","Not achieved")))</f>
        <v/>
      </c>
      <c r="Q583" s="95" t="str">
        <f>IF('Paste Data Here - Export'!CR583=TRUE, "Not imaged",IF('Paste Data Here - Export'!AR583="Y","Inpatient stroke",IF('Paste Data Here - Export'!BA583="","",IF('Paste Data Here - Export'!CR583="TRUE","",1440*('Paste Data Here - Export'!CP583-'Paste Data Here - Export'!BA583)))))</f>
        <v/>
      </c>
      <c r="R583" s="95" t="str">
        <f>IF('Paste Data Here - Export'!CR583=TRUE,"Not imaged",IF(OR(C583="",'Paste Data Here - Export'!CP583=""),"",1440*('Paste Data Here - Export'!CP583-C583)))</f>
        <v/>
      </c>
      <c r="S583" s="93" t="str">
        <f>IF(R583&lt;60.5,"Yes",IF('Paste Data Here - Export'!C583="","","No"))</f>
        <v/>
      </c>
      <c r="T583" s="93" t="str">
        <f t="shared" si="99"/>
        <v/>
      </c>
      <c r="U583" s="94" t="str">
        <f>IF(OR(C583="",'Paste Data Here - Export'!DF583=""),"",1440*('Paste Data Here - Export'!DF583-C583))</f>
        <v/>
      </c>
      <c r="V583" s="96" t="str">
        <f t="shared" ref="V583:V646" si="108">IF(U583="","",IF(U583&lt;60.5,"Yes","No"))</f>
        <v/>
      </c>
      <c r="W583" s="97" t="str">
        <f>IF(B583="","",IF('Paste Data Here - Export'!KI583=TRUE,"Yes",IF('Paste Data Here - Export'!L583="","No","Yes")))</f>
        <v/>
      </c>
      <c r="X583" s="98" t="str">
        <f>IF(E583="Yes","6 Month Transfer",IF(AND(W583="Yes",'Paste Data Here - Export'!KM583="D"),"No",IF('Patient level info'!W583="Yes","Yes","")))</f>
        <v/>
      </c>
      <c r="Y583" s="91" t="str">
        <f t="shared" si="100"/>
        <v/>
      </c>
      <c r="Z583" s="99" t="str">
        <f>IF('Paste Data Here - Export'!KQ583="","",IF('Paste Data Here - Export'!KO583="","",'Paste Data Here - Export'!KN583-'Paste Data Here - Export'!KQ583))</f>
        <v/>
      </c>
      <c r="AA583" s="91" t="str">
        <f>IF(AND(W583="Yes",'Paste Data Here - Export'!KM583="D",'Paste Data Here - Export'!KO583="Y"),'Paste Data Here - Export'!KN583+'Patient level info'!AA$3,IF(AND(W583="Yes",'Paste Data Here - Export'!KM583="D",Z583&lt;0),'Paste Data Here - Export'!KQ583,IF(AND(W583="Yes",'Paste Data Here - Export'!KM583="D"),'Paste Data Here - Export'!KN583,IF(X583="Yes",'Paste Data Here - Export'!KS583,""))))</f>
        <v/>
      </c>
      <c r="AB583" s="100" t="str">
        <f>IF(W583="No","",IF('Paste Data Here - Export'!HS583="","",IF('Paste Data Here - Export'!KO583="Y",'Patient level info'!AA583-'Paste Data Here - Export'!HS583,'Paste Data Here - Export'!KQ583-'Paste Data Here - Export'!HS583)))</f>
        <v/>
      </c>
      <c r="AC583" s="100" t="str">
        <f>IF(E583="Yes","",IF(BPT!C583="Record transferred to this team",AA583-C583-(1/6),""))</f>
        <v/>
      </c>
      <c r="AD583" s="100" t="str">
        <f t="shared" si="101"/>
        <v/>
      </c>
      <c r="AE583" s="100" t="str">
        <f t="shared" ref="AE583:AE646" si="109">IF(AD583="","",AD583-(1/6))</f>
        <v/>
      </c>
      <c r="AF583" s="101" t="str">
        <f>IF(AE583="","",IF(Y583="Died same day","Died same day as arrival",IF(AB583="","Did not stay on SU",IF('Paste Data Here - Export'!HR583="ICH","ICU/CCU/HDU",IF(AB583&gt;AE583,100,100*AB583/AE583)))))</f>
        <v/>
      </c>
      <c r="AG583" s="82" t="str">
        <f>IF(E583="Yes","6 Month Transfer",IF(W583="No","Not locked to discharge/transfer",IF(AF583="Did not stay on SU","Not achieved as did not stay on SU",IF('Patient level info'!A583="","",IF(AND(A583=B583,M583="Achieved",P583="Achieved",AF583&gt;=90,AF583&lt;&gt;"Died same day as arrival"),"Achieved",IF(AND(A583&lt;&gt;B583,AF583&gt;=90,M583="Achieved",P583="Achieved"),"Not directly admitted by this team, but achieved criteria at previous team, and achieved 90% of stay on SU whilst at this team",IF(AF583="ICU/CCU/HDU","Admitted to ICU/CCU/HDU",IF(AF583="Died same day as arrival",AF583,IF(AND(AF583&lt;90,M583="Not achieved",P583="Not achieved"),"Not achieved as not direct to SU within 4h, not seen by a consultant within 14h, and less than 90% of stay on SU",IF(AND(AF583&lt;90,M583="Not achieved",P583="Achieved"),"Not achieved as not direct to SU within 4h and less than 90% of stay on SU",IF(AND(AF583&lt;90,M583="Achieved",P583="Not achieved"),"Not achieved as not seen by a consultant within 14h and less than 90% of stay on SU",IF(AND(AF583&gt;=90,M583="Not achieved",P583="Not achieved"),"Not achieved as not direct to SU within 4h and not seen by a consultant within 14h",IF(AND(AF583&gt;=90,M583="Achieved",P583="Not achieved"),"Not achieved as not seen by a consultant within 14h",IF(AF583&lt;90,"Not achieved as less than 90% of stay on SU","Not achieved as not direct to SU within 4h"))))))))))))))</f>
        <v/>
      </c>
    </row>
    <row r="584" spans="1:33" ht="15" customHeight="1" x14ac:dyDescent="0.25">
      <c r="A584" s="89" t="str">
        <f>IF('Paste Data Here - Export'!A584="","",'Paste Data Here - Export'!A584)</f>
        <v/>
      </c>
      <c r="B584" s="90" t="str">
        <f>IF('Paste Data Here - Export'!B584="","",'Paste Data Here - Export'!B584)</f>
        <v/>
      </c>
      <c r="C584" s="91" t="str">
        <f>IF('Paste Data Here - Export'!AR584="Y",'Paste Data Here - Export'!AS584,IF('Paste Data Here - Export'!C584="","",'Paste Data Here - Export'!BA584))</f>
        <v/>
      </c>
      <c r="D584" s="103" t="str">
        <f>IF(B584="","",IF('Paste Data Here - Export'!A584 ='Paste Data Here - Export'!B584, "Yes", "No"))</f>
        <v/>
      </c>
      <c r="E584" s="103" t="str">
        <f>IF(A584="","",IF(AND('Paste Data Here - Export'!P584="",'Paste Data Here - Export'!Q584&lt;&gt;""),"Yes","No"))</f>
        <v/>
      </c>
      <c r="F584" s="104" t="str">
        <f>IF('Paste Data Here - Export'!A584='Paste Data Here - Export'!B584,C584,IF(W584="No","",IF(E584="Yes","6 Month Transfer",'Paste Data Here - Export'!HP584)))</f>
        <v/>
      </c>
      <c r="G584" s="92" t="str">
        <f>IF(B584="","",IF(OR('Paste Data Here - Export'!KB584="Y",'Paste Data Here - Export'!GE584="Y"),"Yes","No"))</f>
        <v/>
      </c>
      <c r="H584" s="93" t="str">
        <f t="shared" si="102"/>
        <v/>
      </c>
      <c r="I584" s="93" t="str">
        <f t="shared" si="103"/>
        <v/>
      </c>
      <c r="J584" s="93" t="str">
        <f t="shared" si="104"/>
        <v/>
      </c>
      <c r="K584" s="125" t="str">
        <f>IF(OR(C584="",'Paste Data Here - Export'!BD584=""),"",1440*('Paste Data Here - Export'!BD584-C584))</f>
        <v/>
      </c>
      <c r="L584" s="93" t="str">
        <f t="shared" si="105"/>
        <v/>
      </c>
      <c r="M584" s="93" t="str">
        <f>IF(AND(L584="Yes",'Paste Data Here - Export'!BC584="SU",'Paste Data Here - Export'!EJ584&lt;&gt;"Y"),"Achieved",IF('Paste Data Here - Export'!EJ584="Y","Not applicable",(IF(AND('Patient level info'!L584="No",'Paste Data Here - Export'!BC584="SU"),"Not achieved",IF('Paste Data Here - Export'!BC584="ICH","Not applicable",IF(OR('Paste Data Here - Export'!BC584="O",'Paste Data Here - Export'!BC584="MAC"),"Not achieved",""))))))</f>
        <v/>
      </c>
      <c r="N584" s="142" t="str">
        <f>IF(B584="","",IF(OR('Paste Data Here - Export'!GN584="PERS",'Paste Data Here - Export'!GN584="TELEM"),'Paste Data Here - Export'!GK584,IF('Paste Data Here - Export'!GO584="","Not seen in person",'Paste Data Here - Export'!GO584)))</f>
        <v/>
      </c>
      <c r="O584" s="125" t="str">
        <f t="shared" si="106"/>
        <v/>
      </c>
      <c r="P584" s="126" t="str">
        <f t="shared" si="107"/>
        <v/>
      </c>
      <c r="Q584" s="95" t="str">
        <f>IF('Paste Data Here - Export'!CR584=TRUE, "Not imaged",IF('Paste Data Here - Export'!AR584="Y","Inpatient stroke",IF('Paste Data Here - Export'!BA584="","",IF('Paste Data Here - Export'!CR584="TRUE","",1440*('Paste Data Here - Export'!CP584-'Paste Data Here - Export'!BA584)))))</f>
        <v/>
      </c>
      <c r="R584" s="95" t="str">
        <f>IF('Paste Data Here - Export'!CR584=TRUE,"Not imaged",IF(OR(C584="",'Paste Data Here - Export'!CP584=""),"",1440*('Paste Data Here - Export'!CP584-C584)))</f>
        <v/>
      </c>
      <c r="S584" s="93" t="str">
        <f>IF(R584&lt;60.5,"Yes",IF('Paste Data Here - Export'!C584="","","No"))</f>
        <v/>
      </c>
      <c r="T584" s="93" t="str">
        <f t="shared" si="99"/>
        <v/>
      </c>
      <c r="U584" s="94" t="str">
        <f>IF(OR(C584="",'Paste Data Here - Export'!DF584=""),"",1440*('Paste Data Here - Export'!DF584-C584))</f>
        <v/>
      </c>
      <c r="V584" s="96" t="str">
        <f t="shared" si="108"/>
        <v/>
      </c>
      <c r="W584" s="97" t="str">
        <f>IF(B584="","",IF('Paste Data Here - Export'!KI584=TRUE,"Yes",IF('Paste Data Here - Export'!L584="","No","Yes")))</f>
        <v/>
      </c>
      <c r="X584" s="98" t="str">
        <f>IF(E584="Yes","6 Month Transfer",IF(AND(W584="Yes",'Paste Data Here - Export'!KM584="D"),"No",IF('Patient level info'!W584="Yes","Yes","")))</f>
        <v/>
      </c>
      <c r="Y584" s="91" t="str">
        <f t="shared" si="100"/>
        <v/>
      </c>
      <c r="Z584" s="99" t="str">
        <f>IF('Paste Data Here - Export'!KQ584="","",IF('Paste Data Here - Export'!KO584="","",'Paste Data Here - Export'!KN584-'Paste Data Here - Export'!KQ584))</f>
        <v/>
      </c>
      <c r="AA584" s="91" t="str">
        <f>IF(AND(W584="Yes",'Paste Data Here - Export'!KM584="D",'Paste Data Here - Export'!KO584="Y"),'Paste Data Here - Export'!KN584+'Patient level info'!AA$3,IF(AND(W584="Yes",'Paste Data Here - Export'!KM584="D",Z584&lt;0),'Paste Data Here - Export'!KQ584,IF(AND(W584="Yes",'Paste Data Here - Export'!KM584="D"),'Paste Data Here - Export'!KN584,IF(X584="Yes",'Paste Data Here - Export'!KS584,""))))</f>
        <v/>
      </c>
      <c r="AB584" s="100" t="str">
        <f>IF(W584="No","",IF('Paste Data Here - Export'!HS584="","",IF('Paste Data Here - Export'!KO584="Y",'Patient level info'!AA584-'Paste Data Here - Export'!HS584,'Paste Data Here - Export'!KQ584-'Paste Data Here - Export'!HS584)))</f>
        <v/>
      </c>
      <c r="AC584" s="100" t="str">
        <f>IF(E584="Yes","",IF(BPT!C584="Record transferred to this team",AA584-C584-(1/6),""))</f>
        <v/>
      </c>
      <c r="AD584" s="100" t="str">
        <f t="shared" si="101"/>
        <v/>
      </c>
      <c r="AE584" s="100" t="str">
        <f t="shared" si="109"/>
        <v/>
      </c>
      <c r="AF584" s="101" t="str">
        <f>IF(AE584="","",IF(Y584="Died same day","Died same day as arrival",IF(AB584="","Did not stay on SU",IF('Paste Data Here - Export'!HR584="ICH","ICU/CCU/HDU",IF(AB584&gt;AE584,100,100*AB584/AE584)))))</f>
        <v/>
      </c>
      <c r="AG584" s="82" t="str">
        <f>IF(E584="Yes","6 Month Transfer",IF(W584="No","Not locked to discharge/transfer",IF(AF584="Did not stay on SU","Not achieved as did not stay on SU",IF('Patient level info'!A584="","",IF(AND(A584=B584,M584="Achieved",P584="Achieved",AF584&gt;=90,AF584&lt;&gt;"Died same day as arrival"),"Achieved",IF(AND(A584&lt;&gt;B584,AF584&gt;=90,M584="Achieved",P584="Achieved"),"Not directly admitted by this team, but achieved criteria at previous team, and achieved 90% of stay on SU whilst at this team",IF(AF584="ICU/CCU/HDU","Admitted to ICU/CCU/HDU",IF(AF584="Died same day as arrival",AF584,IF(AND(AF584&lt;90,M584="Not achieved",P584="Not achieved"),"Not achieved as not direct to SU within 4h, not seen by a consultant within 14h, and less than 90% of stay on SU",IF(AND(AF584&lt;90,M584="Not achieved",P584="Achieved"),"Not achieved as not direct to SU within 4h and less than 90% of stay on SU",IF(AND(AF584&lt;90,M584="Achieved",P584="Not achieved"),"Not achieved as not seen by a consultant within 14h and less than 90% of stay on SU",IF(AND(AF584&gt;=90,M584="Not achieved",P584="Not achieved"),"Not achieved as not direct to SU within 4h and not seen by a consultant within 14h",IF(AND(AF584&gt;=90,M584="Achieved",P584="Not achieved"),"Not achieved as not seen by a consultant within 14h",IF(AF584&lt;90,"Not achieved as less than 90% of stay on SU","Not achieved as not direct to SU within 4h"))))))))))))))</f>
        <v/>
      </c>
    </row>
    <row r="585" spans="1:33" ht="15" customHeight="1" x14ac:dyDescent="0.25">
      <c r="A585" s="89" t="str">
        <f>IF('Paste Data Here - Export'!A585="","",'Paste Data Here - Export'!A585)</f>
        <v/>
      </c>
      <c r="B585" s="90" t="str">
        <f>IF('Paste Data Here - Export'!B585="","",'Paste Data Here - Export'!B585)</f>
        <v/>
      </c>
      <c r="C585" s="91" t="str">
        <f>IF('Paste Data Here - Export'!AR585="Y",'Paste Data Here - Export'!AS585,IF('Paste Data Here - Export'!C585="","",'Paste Data Here - Export'!BA585))</f>
        <v/>
      </c>
      <c r="D585" s="103" t="str">
        <f>IF(B585="","",IF('Paste Data Here - Export'!A585 ='Paste Data Here - Export'!B585, "Yes", "No"))</f>
        <v/>
      </c>
      <c r="E585" s="103" t="str">
        <f>IF(A585="","",IF(AND('Paste Data Here - Export'!P585="",'Paste Data Here - Export'!Q585&lt;&gt;""),"Yes","No"))</f>
        <v/>
      </c>
      <c r="F585" s="104" t="str">
        <f>IF('Paste Data Here - Export'!A585='Paste Data Here - Export'!B585,C585,IF(W585="No","",IF(E585="Yes","6 Month Transfer",'Paste Data Here - Export'!HP585)))</f>
        <v/>
      </c>
      <c r="G585" s="92" t="str">
        <f>IF(B585="","",IF(OR('Paste Data Here - Export'!KB585="Y",'Paste Data Here - Export'!GE585="Y"),"Yes","No"))</f>
        <v/>
      </c>
      <c r="H585" s="93" t="str">
        <f t="shared" si="102"/>
        <v/>
      </c>
      <c r="I585" s="93" t="str">
        <f t="shared" si="103"/>
        <v/>
      </c>
      <c r="J585" s="93" t="str">
        <f t="shared" si="104"/>
        <v/>
      </c>
      <c r="K585" s="125" t="str">
        <f>IF(OR(C585="",'Paste Data Here - Export'!BD585=""),"",1440*('Paste Data Here - Export'!BD585-C585))</f>
        <v/>
      </c>
      <c r="L585" s="93" t="str">
        <f t="shared" si="105"/>
        <v/>
      </c>
      <c r="M585" s="93" t="str">
        <f>IF(AND(L585="Yes",'Paste Data Here - Export'!BC585="SU",'Paste Data Here - Export'!EJ585&lt;&gt;"Y"),"Achieved",IF('Paste Data Here - Export'!EJ585="Y","Not applicable",(IF(AND('Patient level info'!L585="No",'Paste Data Here - Export'!BC585="SU"),"Not achieved",IF('Paste Data Here - Export'!BC585="ICH","Not applicable",IF(OR('Paste Data Here - Export'!BC585="O",'Paste Data Here - Export'!BC585="MAC"),"Not achieved",""))))))</f>
        <v/>
      </c>
      <c r="N585" s="142" t="str">
        <f>IF(B585="","",IF(OR('Paste Data Here - Export'!GN585="PERS",'Paste Data Here - Export'!GN585="TELEM"),'Paste Data Here - Export'!GK585,IF('Paste Data Here - Export'!GO585="","Not seen in person",'Paste Data Here - Export'!GO585)))</f>
        <v/>
      </c>
      <c r="O585" s="125" t="str">
        <f t="shared" si="106"/>
        <v/>
      </c>
      <c r="P585" s="126" t="str">
        <f t="shared" si="107"/>
        <v/>
      </c>
      <c r="Q585" s="95" t="str">
        <f>IF('Paste Data Here - Export'!CR585=TRUE, "Not imaged",IF('Paste Data Here - Export'!AR585="Y","Inpatient stroke",IF('Paste Data Here - Export'!BA585="","",IF('Paste Data Here - Export'!CR585="TRUE","",1440*('Paste Data Here - Export'!CP585-'Paste Data Here - Export'!BA585)))))</f>
        <v/>
      </c>
      <c r="R585" s="95" t="str">
        <f>IF('Paste Data Here - Export'!CR585=TRUE,"Not imaged",IF(OR(C585="",'Paste Data Here - Export'!CP585=""),"",1440*('Paste Data Here - Export'!CP585-C585)))</f>
        <v/>
      </c>
      <c r="S585" s="93" t="str">
        <f>IF(R585&lt;60.5,"Yes",IF('Paste Data Here - Export'!C585="","","No"))</f>
        <v/>
      </c>
      <c r="T585" s="93" t="str">
        <f t="shared" si="99"/>
        <v/>
      </c>
      <c r="U585" s="94" t="str">
        <f>IF(OR(C585="",'Paste Data Here - Export'!DF585=""),"",1440*('Paste Data Here - Export'!DF585-C585))</f>
        <v/>
      </c>
      <c r="V585" s="96" t="str">
        <f t="shared" si="108"/>
        <v/>
      </c>
      <c r="W585" s="97" t="str">
        <f>IF(B585="","",IF('Paste Data Here - Export'!KI585=TRUE,"Yes",IF('Paste Data Here - Export'!L585="","No","Yes")))</f>
        <v/>
      </c>
      <c r="X585" s="98" t="str">
        <f>IF(E585="Yes","6 Month Transfer",IF(AND(W585="Yes",'Paste Data Here - Export'!KM585="D"),"No",IF('Patient level info'!W585="Yes","Yes","")))</f>
        <v/>
      </c>
      <c r="Y585" s="91" t="str">
        <f t="shared" si="100"/>
        <v/>
      </c>
      <c r="Z585" s="99" t="str">
        <f>IF('Paste Data Here - Export'!KQ585="","",IF('Paste Data Here - Export'!KO585="","",'Paste Data Here - Export'!KN585-'Paste Data Here - Export'!KQ585))</f>
        <v/>
      </c>
      <c r="AA585" s="91" t="str">
        <f>IF(AND(W585="Yes",'Paste Data Here - Export'!KM585="D",'Paste Data Here - Export'!KO585="Y"),'Paste Data Here - Export'!KN585+'Patient level info'!AA$3,IF(AND(W585="Yes",'Paste Data Here - Export'!KM585="D",Z585&lt;0),'Paste Data Here - Export'!KQ585,IF(AND(W585="Yes",'Paste Data Here - Export'!KM585="D"),'Paste Data Here - Export'!KN585,IF(X585="Yes",'Paste Data Here - Export'!KS585,""))))</f>
        <v/>
      </c>
      <c r="AB585" s="100" t="str">
        <f>IF(W585="No","",IF('Paste Data Here - Export'!HS585="","",IF('Paste Data Here - Export'!KO585="Y",'Patient level info'!AA585-'Paste Data Here - Export'!HS585,'Paste Data Here - Export'!KQ585-'Paste Data Here - Export'!HS585)))</f>
        <v/>
      </c>
      <c r="AC585" s="100" t="str">
        <f>IF(E585="Yes","",IF(BPT!C585="Record transferred to this team",AA585-C585-(1/6),""))</f>
        <v/>
      </c>
      <c r="AD585" s="100" t="str">
        <f t="shared" si="101"/>
        <v/>
      </c>
      <c r="AE585" s="100" t="str">
        <f t="shared" si="109"/>
        <v/>
      </c>
      <c r="AF585" s="101" t="str">
        <f>IF(AE585="","",IF(Y585="Died same day","Died same day as arrival",IF(AB585="","Did not stay on SU",IF('Paste Data Here - Export'!HR585="ICH","ICU/CCU/HDU",IF(AB585&gt;AE585,100,100*AB585/AE585)))))</f>
        <v/>
      </c>
      <c r="AG585" s="82" t="str">
        <f>IF(E585="Yes","6 Month Transfer",IF(W585="No","Not locked to discharge/transfer",IF(AF585="Did not stay on SU","Not achieved as did not stay on SU",IF('Patient level info'!A585="","",IF(AND(A585=B585,M585="Achieved",P585="Achieved",AF585&gt;=90,AF585&lt;&gt;"Died same day as arrival"),"Achieved",IF(AND(A585&lt;&gt;B585,AF585&gt;=90,M585="Achieved",P585="Achieved"),"Not directly admitted by this team, but achieved criteria at previous team, and achieved 90% of stay on SU whilst at this team",IF(AF585="ICU/CCU/HDU","Admitted to ICU/CCU/HDU",IF(AF585="Died same day as arrival",AF585,IF(AND(AF585&lt;90,M585="Not achieved",P585="Not achieved"),"Not achieved as not direct to SU within 4h, not seen by a consultant within 14h, and less than 90% of stay on SU",IF(AND(AF585&lt;90,M585="Not achieved",P585="Achieved"),"Not achieved as not direct to SU within 4h and less than 90% of stay on SU",IF(AND(AF585&lt;90,M585="Achieved",P585="Not achieved"),"Not achieved as not seen by a consultant within 14h and less than 90% of stay on SU",IF(AND(AF585&gt;=90,M585="Not achieved",P585="Not achieved"),"Not achieved as not direct to SU within 4h and not seen by a consultant within 14h",IF(AND(AF585&gt;=90,M585="Achieved",P585="Not achieved"),"Not achieved as not seen by a consultant within 14h",IF(AF585&lt;90,"Not achieved as less than 90% of stay on SU","Not achieved as not direct to SU within 4h"))))))))))))))</f>
        <v/>
      </c>
    </row>
    <row r="586" spans="1:33" ht="15" customHeight="1" x14ac:dyDescent="0.25">
      <c r="A586" s="89" t="str">
        <f>IF('Paste Data Here - Export'!A586="","",'Paste Data Here - Export'!A586)</f>
        <v/>
      </c>
      <c r="B586" s="90" t="str">
        <f>IF('Paste Data Here - Export'!B586="","",'Paste Data Here - Export'!B586)</f>
        <v/>
      </c>
      <c r="C586" s="91" t="str">
        <f>IF('Paste Data Here - Export'!AR586="Y",'Paste Data Here - Export'!AS586,IF('Paste Data Here - Export'!C586="","",'Paste Data Here - Export'!BA586))</f>
        <v/>
      </c>
      <c r="D586" s="103" t="str">
        <f>IF(B586="","",IF('Paste Data Here - Export'!A586 ='Paste Data Here - Export'!B586, "Yes", "No"))</f>
        <v/>
      </c>
      <c r="E586" s="103" t="str">
        <f>IF(A586="","",IF(AND('Paste Data Here - Export'!P586="",'Paste Data Here - Export'!Q586&lt;&gt;""),"Yes","No"))</f>
        <v/>
      </c>
      <c r="F586" s="104" t="str">
        <f>IF('Paste Data Here - Export'!A586='Paste Data Here - Export'!B586,C586,IF(W586="No","",IF(E586="Yes","6 Month Transfer",'Paste Data Here - Export'!HP586)))</f>
        <v/>
      </c>
      <c r="G586" s="92" t="str">
        <f>IF(B586="","",IF(OR('Paste Data Here - Export'!KB586="Y",'Paste Data Here - Export'!GE586="Y"),"Yes","No"))</f>
        <v/>
      </c>
      <c r="H586" s="93" t="str">
        <f t="shared" si="102"/>
        <v/>
      </c>
      <c r="I586" s="93" t="str">
        <f t="shared" si="103"/>
        <v/>
      </c>
      <c r="J586" s="93" t="str">
        <f t="shared" si="104"/>
        <v/>
      </c>
      <c r="K586" s="125" t="str">
        <f>IF(OR(C586="",'Paste Data Here - Export'!BD586=""),"",1440*('Paste Data Here - Export'!BD586-C586))</f>
        <v/>
      </c>
      <c r="L586" s="93" t="str">
        <f t="shared" si="105"/>
        <v/>
      </c>
      <c r="M586" s="93" t="str">
        <f>IF(AND(L586="Yes",'Paste Data Here - Export'!BC586="SU",'Paste Data Here - Export'!EJ586&lt;&gt;"Y"),"Achieved",IF('Paste Data Here - Export'!EJ586="Y","Not applicable",(IF(AND('Patient level info'!L586="No",'Paste Data Here - Export'!BC586="SU"),"Not achieved",IF('Paste Data Here - Export'!BC586="ICH","Not applicable",IF(OR('Paste Data Here - Export'!BC586="O",'Paste Data Here - Export'!BC586="MAC"),"Not achieved",""))))))</f>
        <v/>
      </c>
      <c r="N586" s="142" t="str">
        <f>IF(B586="","",IF(OR('Paste Data Here - Export'!GN586="PERS",'Paste Data Here - Export'!GN586="TELEM"),'Paste Data Here - Export'!GK586,IF('Paste Data Here - Export'!GO586="","Not seen in person",'Paste Data Here - Export'!GO586)))</f>
        <v/>
      </c>
      <c r="O586" s="125" t="str">
        <f t="shared" si="106"/>
        <v/>
      </c>
      <c r="P586" s="126" t="str">
        <f t="shared" si="107"/>
        <v/>
      </c>
      <c r="Q586" s="95" t="str">
        <f>IF('Paste Data Here - Export'!CR586=TRUE, "Not imaged",IF('Paste Data Here - Export'!AR586="Y","Inpatient stroke",IF('Paste Data Here - Export'!BA586="","",IF('Paste Data Here - Export'!CR586="TRUE","",1440*('Paste Data Here - Export'!CP586-'Paste Data Here - Export'!BA586)))))</f>
        <v/>
      </c>
      <c r="R586" s="95" t="str">
        <f>IF('Paste Data Here - Export'!CR586=TRUE,"Not imaged",IF(OR(C586="",'Paste Data Here - Export'!CP586=""),"",1440*('Paste Data Here - Export'!CP586-C586)))</f>
        <v/>
      </c>
      <c r="S586" s="93" t="str">
        <f>IF(R586&lt;60.5,"Yes",IF('Paste Data Here - Export'!C586="","","No"))</f>
        <v/>
      </c>
      <c r="T586" s="93" t="str">
        <f t="shared" si="99"/>
        <v/>
      </c>
      <c r="U586" s="94" t="str">
        <f>IF(OR(C586="",'Paste Data Here - Export'!DF586=""),"",1440*('Paste Data Here - Export'!DF586-C586))</f>
        <v/>
      </c>
      <c r="V586" s="96" t="str">
        <f t="shared" si="108"/>
        <v/>
      </c>
      <c r="W586" s="97" t="str">
        <f>IF(B586="","",IF('Paste Data Here - Export'!KI586=TRUE,"Yes",IF('Paste Data Here - Export'!L586="","No","Yes")))</f>
        <v/>
      </c>
      <c r="X586" s="98" t="str">
        <f>IF(E586="Yes","6 Month Transfer",IF(AND(W586="Yes",'Paste Data Here - Export'!KM586="D"),"No",IF('Patient level info'!W586="Yes","Yes","")))</f>
        <v/>
      </c>
      <c r="Y586" s="91" t="str">
        <f t="shared" si="100"/>
        <v/>
      </c>
      <c r="Z586" s="99" t="str">
        <f>IF('Paste Data Here - Export'!KQ586="","",IF('Paste Data Here - Export'!KO586="","",'Paste Data Here - Export'!KN586-'Paste Data Here - Export'!KQ586))</f>
        <v/>
      </c>
      <c r="AA586" s="91" t="str">
        <f>IF(AND(W586="Yes",'Paste Data Here - Export'!KM586="D",'Paste Data Here - Export'!KO586="Y"),'Paste Data Here - Export'!KN586+'Patient level info'!AA$3,IF(AND(W586="Yes",'Paste Data Here - Export'!KM586="D",Z586&lt;0),'Paste Data Here - Export'!KQ586,IF(AND(W586="Yes",'Paste Data Here - Export'!KM586="D"),'Paste Data Here - Export'!KN586,IF(X586="Yes",'Paste Data Here - Export'!KS586,""))))</f>
        <v/>
      </c>
      <c r="AB586" s="100" t="str">
        <f>IF(W586="No","",IF('Paste Data Here - Export'!HS586="","",IF('Paste Data Here - Export'!KO586="Y",'Patient level info'!AA586-'Paste Data Here - Export'!HS586,'Paste Data Here - Export'!KQ586-'Paste Data Here - Export'!HS586)))</f>
        <v/>
      </c>
      <c r="AC586" s="100" t="str">
        <f>IF(E586="Yes","",IF(BPT!C586="Record transferred to this team",AA586-C586-(1/6),""))</f>
        <v/>
      </c>
      <c r="AD586" s="100" t="str">
        <f t="shared" si="101"/>
        <v/>
      </c>
      <c r="AE586" s="100" t="str">
        <f t="shared" si="109"/>
        <v/>
      </c>
      <c r="AF586" s="101" t="str">
        <f>IF(AE586="","",IF(Y586="Died same day","Died same day as arrival",IF(AB586="","Did not stay on SU",IF('Paste Data Here - Export'!HR586="ICH","ICU/CCU/HDU",IF(AB586&gt;AE586,100,100*AB586/AE586)))))</f>
        <v/>
      </c>
      <c r="AG586" s="82" t="str">
        <f>IF(E586="Yes","6 Month Transfer",IF(W586="No","Not locked to discharge/transfer",IF(AF586="Did not stay on SU","Not achieved as did not stay on SU",IF('Patient level info'!A586="","",IF(AND(A586=B586,M586="Achieved",P586="Achieved",AF586&gt;=90,AF586&lt;&gt;"Died same day as arrival"),"Achieved",IF(AND(A586&lt;&gt;B586,AF586&gt;=90,M586="Achieved",P586="Achieved"),"Not directly admitted by this team, but achieved criteria at previous team, and achieved 90% of stay on SU whilst at this team",IF(AF586="ICU/CCU/HDU","Admitted to ICU/CCU/HDU",IF(AF586="Died same day as arrival",AF586,IF(AND(AF586&lt;90,M586="Not achieved",P586="Not achieved"),"Not achieved as not direct to SU within 4h, not seen by a consultant within 14h, and less than 90% of stay on SU",IF(AND(AF586&lt;90,M586="Not achieved",P586="Achieved"),"Not achieved as not direct to SU within 4h and less than 90% of stay on SU",IF(AND(AF586&lt;90,M586="Achieved",P586="Not achieved"),"Not achieved as not seen by a consultant within 14h and less than 90% of stay on SU",IF(AND(AF586&gt;=90,M586="Not achieved",P586="Not achieved"),"Not achieved as not direct to SU within 4h and not seen by a consultant within 14h",IF(AND(AF586&gt;=90,M586="Achieved",P586="Not achieved"),"Not achieved as not seen by a consultant within 14h",IF(AF586&lt;90,"Not achieved as less than 90% of stay on SU","Not achieved as not direct to SU within 4h"))))))))))))))</f>
        <v/>
      </c>
    </row>
    <row r="587" spans="1:33" ht="15" customHeight="1" x14ac:dyDescent="0.25">
      <c r="A587" s="89" t="str">
        <f>IF('Paste Data Here - Export'!A587="","",'Paste Data Here - Export'!A587)</f>
        <v/>
      </c>
      <c r="B587" s="90" t="str">
        <f>IF('Paste Data Here - Export'!B587="","",'Paste Data Here - Export'!B587)</f>
        <v/>
      </c>
      <c r="C587" s="91" t="str">
        <f>IF('Paste Data Here - Export'!AR587="Y",'Paste Data Here - Export'!AS587,IF('Paste Data Here - Export'!C587="","",'Paste Data Here - Export'!BA587))</f>
        <v/>
      </c>
      <c r="D587" s="103" t="str">
        <f>IF(B587="","",IF('Paste Data Here - Export'!A587 ='Paste Data Here - Export'!B587, "Yes", "No"))</f>
        <v/>
      </c>
      <c r="E587" s="103" t="str">
        <f>IF(A587="","",IF(AND('Paste Data Here - Export'!P587="",'Paste Data Here - Export'!Q587&lt;&gt;""),"Yes","No"))</f>
        <v/>
      </c>
      <c r="F587" s="104" t="str">
        <f>IF('Paste Data Here - Export'!A587='Paste Data Here - Export'!B587,C587,IF(W587="No","",IF(E587="Yes","6 Month Transfer",'Paste Data Here - Export'!HP587)))</f>
        <v/>
      </c>
      <c r="G587" s="92" t="str">
        <f>IF(B587="","",IF(OR('Paste Data Here - Export'!KB587="Y",'Paste Data Here - Export'!GE587="Y"),"Yes","No"))</f>
        <v/>
      </c>
      <c r="H587" s="93" t="str">
        <f t="shared" si="102"/>
        <v/>
      </c>
      <c r="I587" s="93" t="str">
        <f t="shared" si="103"/>
        <v/>
      </c>
      <c r="J587" s="93" t="str">
        <f t="shared" si="104"/>
        <v/>
      </c>
      <c r="K587" s="125" t="str">
        <f>IF(OR(C587="",'Paste Data Here - Export'!BD587=""),"",1440*('Paste Data Here - Export'!BD587-C587))</f>
        <v/>
      </c>
      <c r="L587" s="93" t="str">
        <f t="shared" si="105"/>
        <v/>
      </c>
      <c r="M587" s="93" t="str">
        <f>IF(AND(L587="Yes",'Paste Data Here - Export'!BC587="SU",'Paste Data Here - Export'!EJ587&lt;&gt;"Y"),"Achieved",IF('Paste Data Here - Export'!EJ587="Y","Not applicable",(IF(AND('Patient level info'!L587="No",'Paste Data Here - Export'!BC587="SU"),"Not achieved",IF('Paste Data Here - Export'!BC587="ICH","Not applicable",IF(OR('Paste Data Here - Export'!BC587="O",'Paste Data Here - Export'!BC587="MAC"),"Not achieved",""))))))</f>
        <v/>
      </c>
      <c r="N587" s="142" t="str">
        <f>IF(B587="","",IF(OR('Paste Data Here - Export'!GN587="PERS",'Paste Data Here - Export'!GN587="TELEM"),'Paste Data Here - Export'!GK587,IF('Paste Data Here - Export'!GO587="","Not seen in person",'Paste Data Here - Export'!GO587)))</f>
        <v/>
      </c>
      <c r="O587" s="125" t="str">
        <f t="shared" si="106"/>
        <v/>
      </c>
      <c r="P587" s="126" t="str">
        <f t="shared" si="107"/>
        <v/>
      </c>
      <c r="Q587" s="95" t="str">
        <f>IF('Paste Data Here - Export'!CR587=TRUE, "Not imaged",IF('Paste Data Here - Export'!AR587="Y","Inpatient stroke",IF('Paste Data Here - Export'!BA587="","",IF('Paste Data Here - Export'!CR587="TRUE","",1440*('Paste Data Here - Export'!CP587-'Paste Data Here - Export'!BA587)))))</f>
        <v/>
      </c>
      <c r="R587" s="95" t="str">
        <f>IF('Paste Data Here - Export'!CR587=TRUE,"Not imaged",IF(OR(C587="",'Paste Data Here - Export'!CP587=""),"",1440*('Paste Data Here - Export'!CP587-C587)))</f>
        <v/>
      </c>
      <c r="S587" s="93" t="str">
        <f>IF(R587&lt;60.5,"Yes",IF('Paste Data Here - Export'!C587="","","No"))</f>
        <v/>
      </c>
      <c r="T587" s="93" t="str">
        <f t="shared" si="99"/>
        <v/>
      </c>
      <c r="U587" s="94" t="str">
        <f>IF(OR(C587="",'Paste Data Here - Export'!DF587=""),"",1440*('Paste Data Here - Export'!DF587-C587))</f>
        <v/>
      </c>
      <c r="V587" s="96" t="str">
        <f t="shared" si="108"/>
        <v/>
      </c>
      <c r="W587" s="97" t="str">
        <f>IF(B587="","",IF('Paste Data Here - Export'!KI587=TRUE,"Yes",IF('Paste Data Here - Export'!L587="","No","Yes")))</f>
        <v/>
      </c>
      <c r="X587" s="98" t="str">
        <f>IF(E587="Yes","6 Month Transfer",IF(AND(W587="Yes",'Paste Data Here - Export'!KM587="D"),"No",IF('Patient level info'!W587="Yes","Yes","")))</f>
        <v/>
      </c>
      <c r="Y587" s="91" t="str">
        <f t="shared" si="100"/>
        <v/>
      </c>
      <c r="Z587" s="99" t="str">
        <f>IF('Paste Data Here - Export'!KQ587="","",IF('Paste Data Here - Export'!KO587="","",'Paste Data Here - Export'!KN587-'Paste Data Here - Export'!KQ587))</f>
        <v/>
      </c>
      <c r="AA587" s="91" t="str">
        <f>IF(AND(W587="Yes",'Paste Data Here - Export'!KM587="D",'Paste Data Here - Export'!KO587="Y"),'Paste Data Here - Export'!KN587+'Patient level info'!AA$3,IF(AND(W587="Yes",'Paste Data Here - Export'!KM587="D",Z587&lt;0),'Paste Data Here - Export'!KQ587,IF(AND(W587="Yes",'Paste Data Here - Export'!KM587="D"),'Paste Data Here - Export'!KN587,IF(X587="Yes",'Paste Data Here - Export'!KS587,""))))</f>
        <v/>
      </c>
      <c r="AB587" s="100" t="str">
        <f>IF(W587="No","",IF('Paste Data Here - Export'!HS587="","",IF('Paste Data Here - Export'!KO587="Y",'Patient level info'!AA587-'Paste Data Here - Export'!HS587,'Paste Data Here - Export'!KQ587-'Paste Data Here - Export'!HS587)))</f>
        <v/>
      </c>
      <c r="AC587" s="100" t="str">
        <f>IF(E587="Yes","",IF(BPT!C587="Record transferred to this team",AA587-C587-(1/6),""))</f>
        <v/>
      </c>
      <c r="AD587" s="100" t="str">
        <f t="shared" si="101"/>
        <v/>
      </c>
      <c r="AE587" s="100" t="str">
        <f t="shared" si="109"/>
        <v/>
      </c>
      <c r="AF587" s="101" t="str">
        <f>IF(AE587="","",IF(Y587="Died same day","Died same day as arrival",IF(AB587="","Did not stay on SU",IF('Paste Data Here - Export'!HR587="ICH","ICU/CCU/HDU",IF(AB587&gt;AE587,100,100*AB587/AE587)))))</f>
        <v/>
      </c>
      <c r="AG587" s="82" t="str">
        <f>IF(E587="Yes","6 Month Transfer",IF(W587="No","Not locked to discharge/transfer",IF(AF587="Did not stay on SU","Not achieved as did not stay on SU",IF('Patient level info'!A587="","",IF(AND(A587=B587,M587="Achieved",P587="Achieved",AF587&gt;=90,AF587&lt;&gt;"Died same day as arrival"),"Achieved",IF(AND(A587&lt;&gt;B587,AF587&gt;=90,M587="Achieved",P587="Achieved"),"Not directly admitted by this team, but achieved criteria at previous team, and achieved 90% of stay on SU whilst at this team",IF(AF587="ICU/CCU/HDU","Admitted to ICU/CCU/HDU",IF(AF587="Died same day as arrival",AF587,IF(AND(AF587&lt;90,M587="Not achieved",P587="Not achieved"),"Not achieved as not direct to SU within 4h, not seen by a consultant within 14h, and less than 90% of stay on SU",IF(AND(AF587&lt;90,M587="Not achieved",P587="Achieved"),"Not achieved as not direct to SU within 4h and less than 90% of stay on SU",IF(AND(AF587&lt;90,M587="Achieved",P587="Not achieved"),"Not achieved as not seen by a consultant within 14h and less than 90% of stay on SU",IF(AND(AF587&gt;=90,M587="Not achieved",P587="Not achieved"),"Not achieved as not direct to SU within 4h and not seen by a consultant within 14h",IF(AND(AF587&gt;=90,M587="Achieved",P587="Not achieved"),"Not achieved as not seen by a consultant within 14h",IF(AF587&lt;90,"Not achieved as less than 90% of stay on SU","Not achieved as not direct to SU within 4h"))))))))))))))</f>
        <v/>
      </c>
    </row>
    <row r="588" spans="1:33" ht="15" customHeight="1" x14ac:dyDescent="0.25">
      <c r="A588" s="89" t="str">
        <f>IF('Paste Data Here - Export'!A588="","",'Paste Data Here - Export'!A588)</f>
        <v/>
      </c>
      <c r="B588" s="90" t="str">
        <f>IF('Paste Data Here - Export'!B588="","",'Paste Data Here - Export'!B588)</f>
        <v/>
      </c>
      <c r="C588" s="91" t="str">
        <f>IF('Paste Data Here - Export'!AR588="Y",'Paste Data Here - Export'!AS588,IF('Paste Data Here - Export'!C588="","",'Paste Data Here - Export'!BA588))</f>
        <v/>
      </c>
      <c r="D588" s="103" t="str">
        <f>IF(B588="","",IF('Paste Data Here - Export'!A588 ='Paste Data Here - Export'!B588, "Yes", "No"))</f>
        <v/>
      </c>
      <c r="E588" s="103" t="str">
        <f>IF(A588="","",IF(AND('Paste Data Here - Export'!P588="",'Paste Data Here - Export'!Q588&lt;&gt;""),"Yes","No"))</f>
        <v/>
      </c>
      <c r="F588" s="104" t="str">
        <f>IF('Paste Data Here - Export'!A588='Paste Data Here - Export'!B588,C588,IF(W588="No","",IF(E588="Yes","6 Month Transfer",'Paste Data Here - Export'!HP588)))</f>
        <v/>
      </c>
      <c r="G588" s="92" t="str">
        <f>IF(B588="","",IF(OR('Paste Data Here - Export'!KB588="Y",'Paste Data Here - Export'!GE588="Y"),"Yes","No"))</f>
        <v/>
      </c>
      <c r="H588" s="93" t="str">
        <f t="shared" si="102"/>
        <v/>
      </c>
      <c r="I588" s="93" t="str">
        <f t="shared" si="103"/>
        <v/>
      </c>
      <c r="J588" s="93" t="str">
        <f t="shared" si="104"/>
        <v/>
      </c>
      <c r="K588" s="125" t="str">
        <f>IF(OR(C588="",'Paste Data Here - Export'!BD588=""),"",1440*('Paste Data Here - Export'!BD588-C588))</f>
        <v/>
      </c>
      <c r="L588" s="93" t="str">
        <f t="shared" si="105"/>
        <v/>
      </c>
      <c r="M588" s="93" t="str">
        <f>IF(AND(L588="Yes",'Paste Data Here - Export'!BC588="SU",'Paste Data Here - Export'!EJ588&lt;&gt;"Y"),"Achieved",IF('Paste Data Here - Export'!EJ588="Y","Not applicable",(IF(AND('Patient level info'!L588="No",'Paste Data Here - Export'!BC588="SU"),"Not achieved",IF('Paste Data Here - Export'!BC588="ICH","Not applicable",IF(OR('Paste Data Here - Export'!BC588="O",'Paste Data Here - Export'!BC588="MAC"),"Not achieved",""))))))</f>
        <v/>
      </c>
      <c r="N588" s="142" t="str">
        <f>IF(B588="","",IF(OR('Paste Data Here - Export'!GN588="PERS",'Paste Data Here - Export'!GN588="TELEM"),'Paste Data Here - Export'!GK588,IF('Paste Data Here - Export'!GO588="","Not seen in person",'Paste Data Here - Export'!GO588)))</f>
        <v/>
      </c>
      <c r="O588" s="125" t="str">
        <f t="shared" si="106"/>
        <v/>
      </c>
      <c r="P588" s="126" t="str">
        <f t="shared" si="107"/>
        <v/>
      </c>
      <c r="Q588" s="95" t="str">
        <f>IF('Paste Data Here - Export'!CR588=TRUE, "Not imaged",IF('Paste Data Here - Export'!AR588="Y","Inpatient stroke",IF('Paste Data Here - Export'!BA588="","",IF('Paste Data Here - Export'!CR588="TRUE","",1440*('Paste Data Here - Export'!CP588-'Paste Data Here - Export'!BA588)))))</f>
        <v/>
      </c>
      <c r="R588" s="95" t="str">
        <f>IF('Paste Data Here - Export'!CR588=TRUE,"Not imaged",IF(OR(C588="",'Paste Data Here - Export'!CP588=""),"",1440*('Paste Data Here - Export'!CP588-C588)))</f>
        <v/>
      </c>
      <c r="S588" s="93" t="str">
        <f>IF(R588&lt;60.5,"Yes",IF('Paste Data Here - Export'!C588="","","No"))</f>
        <v/>
      </c>
      <c r="T588" s="93" t="str">
        <f t="shared" si="99"/>
        <v/>
      </c>
      <c r="U588" s="94" t="str">
        <f>IF(OR(C588="",'Paste Data Here - Export'!DF588=""),"",1440*('Paste Data Here - Export'!DF588-C588))</f>
        <v/>
      </c>
      <c r="V588" s="96" t="str">
        <f t="shared" si="108"/>
        <v/>
      </c>
      <c r="W588" s="97" t="str">
        <f>IF(B588="","",IF('Paste Data Here - Export'!KI588=TRUE,"Yes",IF('Paste Data Here - Export'!L588="","No","Yes")))</f>
        <v/>
      </c>
      <c r="X588" s="98" t="str">
        <f>IF(E588="Yes","6 Month Transfer",IF(AND(W588="Yes",'Paste Data Here - Export'!KM588="D"),"No",IF('Patient level info'!W588="Yes","Yes","")))</f>
        <v/>
      </c>
      <c r="Y588" s="91" t="str">
        <f t="shared" si="100"/>
        <v/>
      </c>
      <c r="Z588" s="99" t="str">
        <f>IF('Paste Data Here - Export'!KQ588="","",IF('Paste Data Here - Export'!KO588="","",'Paste Data Here - Export'!KN588-'Paste Data Here - Export'!KQ588))</f>
        <v/>
      </c>
      <c r="AA588" s="91" t="str">
        <f>IF(AND(W588="Yes",'Paste Data Here - Export'!KM588="D",'Paste Data Here - Export'!KO588="Y"),'Paste Data Here - Export'!KN588+'Patient level info'!AA$3,IF(AND(W588="Yes",'Paste Data Here - Export'!KM588="D",Z588&lt;0),'Paste Data Here - Export'!KQ588,IF(AND(W588="Yes",'Paste Data Here - Export'!KM588="D"),'Paste Data Here - Export'!KN588,IF(X588="Yes",'Paste Data Here - Export'!KS588,""))))</f>
        <v/>
      </c>
      <c r="AB588" s="100" t="str">
        <f>IF(W588="No","",IF('Paste Data Here - Export'!HS588="","",IF('Paste Data Here - Export'!KO588="Y",'Patient level info'!AA588-'Paste Data Here - Export'!HS588,'Paste Data Here - Export'!KQ588-'Paste Data Here - Export'!HS588)))</f>
        <v/>
      </c>
      <c r="AC588" s="100" t="str">
        <f>IF(E588="Yes","",IF(BPT!C588="Record transferred to this team",AA588-C588-(1/6),""))</f>
        <v/>
      </c>
      <c r="AD588" s="100" t="str">
        <f t="shared" si="101"/>
        <v/>
      </c>
      <c r="AE588" s="100" t="str">
        <f t="shared" si="109"/>
        <v/>
      </c>
      <c r="AF588" s="101" t="str">
        <f>IF(AE588="","",IF(Y588="Died same day","Died same day as arrival",IF(AB588="","Did not stay on SU",IF('Paste Data Here - Export'!HR588="ICH","ICU/CCU/HDU",IF(AB588&gt;AE588,100,100*AB588/AE588)))))</f>
        <v/>
      </c>
      <c r="AG588" s="82" t="str">
        <f>IF(E588="Yes","6 Month Transfer",IF(W588="No","Not locked to discharge/transfer",IF(AF588="Did not stay on SU","Not achieved as did not stay on SU",IF('Patient level info'!A588="","",IF(AND(A588=B588,M588="Achieved",P588="Achieved",AF588&gt;=90,AF588&lt;&gt;"Died same day as arrival"),"Achieved",IF(AND(A588&lt;&gt;B588,AF588&gt;=90,M588="Achieved",P588="Achieved"),"Not directly admitted by this team, but achieved criteria at previous team, and achieved 90% of stay on SU whilst at this team",IF(AF588="ICU/CCU/HDU","Admitted to ICU/CCU/HDU",IF(AF588="Died same day as arrival",AF588,IF(AND(AF588&lt;90,M588="Not achieved",P588="Not achieved"),"Not achieved as not direct to SU within 4h, not seen by a consultant within 14h, and less than 90% of stay on SU",IF(AND(AF588&lt;90,M588="Not achieved",P588="Achieved"),"Not achieved as not direct to SU within 4h and less than 90% of stay on SU",IF(AND(AF588&lt;90,M588="Achieved",P588="Not achieved"),"Not achieved as not seen by a consultant within 14h and less than 90% of stay on SU",IF(AND(AF588&gt;=90,M588="Not achieved",P588="Not achieved"),"Not achieved as not direct to SU within 4h and not seen by a consultant within 14h",IF(AND(AF588&gt;=90,M588="Achieved",P588="Not achieved"),"Not achieved as not seen by a consultant within 14h",IF(AF588&lt;90,"Not achieved as less than 90% of stay on SU","Not achieved as not direct to SU within 4h"))))))))))))))</f>
        <v/>
      </c>
    </row>
    <row r="589" spans="1:33" ht="15" customHeight="1" x14ac:dyDescent="0.25">
      <c r="A589" s="89" t="str">
        <f>IF('Paste Data Here - Export'!A589="","",'Paste Data Here - Export'!A589)</f>
        <v/>
      </c>
      <c r="B589" s="90" t="str">
        <f>IF('Paste Data Here - Export'!B589="","",'Paste Data Here - Export'!B589)</f>
        <v/>
      </c>
      <c r="C589" s="91" t="str">
        <f>IF('Paste Data Here - Export'!AR589="Y",'Paste Data Here - Export'!AS589,IF('Paste Data Here - Export'!C589="","",'Paste Data Here - Export'!BA589))</f>
        <v/>
      </c>
      <c r="D589" s="103" t="str">
        <f>IF(B589="","",IF('Paste Data Here - Export'!A589 ='Paste Data Here - Export'!B589, "Yes", "No"))</f>
        <v/>
      </c>
      <c r="E589" s="103" t="str">
        <f>IF(A589="","",IF(AND('Paste Data Here - Export'!P589="",'Paste Data Here - Export'!Q589&lt;&gt;""),"Yes","No"))</f>
        <v/>
      </c>
      <c r="F589" s="104" t="str">
        <f>IF('Paste Data Here - Export'!A589='Paste Data Here - Export'!B589,C589,IF(W589="No","",IF(E589="Yes","6 Month Transfer",'Paste Data Here - Export'!HP589)))</f>
        <v/>
      </c>
      <c r="G589" s="92" t="str">
        <f>IF(B589="","",IF(OR('Paste Data Here - Export'!KB589="Y",'Paste Data Here - Export'!GE589="Y"),"Yes","No"))</f>
        <v/>
      </c>
      <c r="H589" s="93" t="str">
        <f t="shared" si="102"/>
        <v/>
      </c>
      <c r="I589" s="93" t="str">
        <f t="shared" si="103"/>
        <v/>
      </c>
      <c r="J589" s="93" t="str">
        <f t="shared" si="104"/>
        <v/>
      </c>
      <c r="K589" s="125" t="str">
        <f>IF(OR(C589="",'Paste Data Here - Export'!BD589=""),"",1440*('Paste Data Here - Export'!BD589-C589))</f>
        <v/>
      </c>
      <c r="L589" s="93" t="str">
        <f t="shared" si="105"/>
        <v/>
      </c>
      <c r="M589" s="93" t="str">
        <f>IF(AND(L589="Yes",'Paste Data Here - Export'!BC589="SU",'Paste Data Here - Export'!EJ589&lt;&gt;"Y"),"Achieved",IF('Paste Data Here - Export'!EJ589="Y","Not applicable",(IF(AND('Patient level info'!L589="No",'Paste Data Here - Export'!BC589="SU"),"Not achieved",IF('Paste Data Here - Export'!BC589="ICH","Not applicable",IF(OR('Paste Data Here - Export'!BC589="O",'Paste Data Here - Export'!BC589="MAC"),"Not achieved",""))))))</f>
        <v/>
      </c>
      <c r="N589" s="142" t="str">
        <f>IF(B589="","",IF(OR('Paste Data Here - Export'!GN589="PERS",'Paste Data Here - Export'!GN589="TELEM"),'Paste Data Here - Export'!GK589,IF('Paste Data Here - Export'!GO589="","Not seen in person",'Paste Data Here - Export'!GO589)))</f>
        <v/>
      </c>
      <c r="O589" s="125" t="str">
        <f t="shared" si="106"/>
        <v/>
      </c>
      <c r="P589" s="126" t="str">
        <f t="shared" si="107"/>
        <v/>
      </c>
      <c r="Q589" s="95" t="str">
        <f>IF('Paste Data Here - Export'!CR589=TRUE, "Not imaged",IF('Paste Data Here - Export'!AR589="Y","Inpatient stroke",IF('Paste Data Here - Export'!BA589="","",IF('Paste Data Here - Export'!CR589="TRUE","",1440*('Paste Data Here - Export'!CP589-'Paste Data Here - Export'!BA589)))))</f>
        <v/>
      </c>
      <c r="R589" s="95" t="str">
        <f>IF('Paste Data Here - Export'!CR589=TRUE,"Not imaged",IF(OR(C589="",'Paste Data Here - Export'!CP589=""),"",1440*('Paste Data Here - Export'!CP589-C589)))</f>
        <v/>
      </c>
      <c r="S589" s="93" t="str">
        <f>IF(R589&lt;60.5,"Yes",IF('Paste Data Here - Export'!C589="","","No"))</f>
        <v/>
      </c>
      <c r="T589" s="93" t="str">
        <f t="shared" si="99"/>
        <v/>
      </c>
      <c r="U589" s="94" t="str">
        <f>IF(OR(C589="",'Paste Data Here - Export'!DF589=""),"",1440*('Paste Data Here - Export'!DF589-C589))</f>
        <v/>
      </c>
      <c r="V589" s="96" t="str">
        <f t="shared" si="108"/>
        <v/>
      </c>
      <c r="W589" s="97" t="str">
        <f>IF(B589="","",IF('Paste Data Here - Export'!KI589=TRUE,"Yes",IF('Paste Data Here - Export'!L589="","No","Yes")))</f>
        <v/>
      </c>
      <c r="X589" s="98" t="str">
        <f>IF(E589="Yes","6 Month Transfer",IF(AND(W589="Yes",'Paste Data Here - Export'!KM589="D"),"No",IF('Patient level info'!W589="Yes","Yes","")))</f>
        <v/>
      </c>
      <c r="Y589" s="91" t="str">
        <f t="shared" si="100"/>
        <v/>
      </c>
      <c r="Z589" s="99" t="str">
        <f>IF('Paste Data Here - Export'!KQ589="","",IF('Paste Data Here - Export'!KO589="","",'Paste Data Here - Export'!KN589-'Paste Data Here - Export'!KQ589))</f>
        <v/>
      </c>
      <c r="AA589" s="91" t="str">
        <f>IF(AND(W589="Yes",'Paste Data Here - Export'!KM589="D",'Paste Data Here - Export'!KO589="Y"),'Paste Data Here - Export'!KN589+'Patient level info'!AA$3,IF(AND(W589="Yes",'Paste Data Here - Export'!KM589="D",Z589&lt;0),'Paste Data Here - Export'!KQ589,IF(AND(W589="Yes",'Paste Data Here - Export'!KM589="D"),'Paste Data Here - Export'!KN589,IF(X589="Yes",'Paste Data Here - Export'!KS589,""))))</f>
        <v/>
      </c>
      <c r="AB589" s="100" t="str">
        <f>IF(W589="No","",IF('Paste Data Here - Export'!HS589="","",IF('Paste Data Here - Export'!KO589="Y",'Patient level info'!AA589-'Paste Data Here - Export'!HS589,'Paste Data Here - Export'!KQ589-'Paste Data Here - Export'!HS589)))</f>
        <v/>
      </c>
      <c r="AC589" s="100" t="str">
        <f>IF(E589="Yes","",IF(BPT!C589="Record transferred to this team",AA589-C589-(1/6),""))</f>
        <v/>
      </c>
      <c r="AD589" s="100" t="str">
        <f t="shared" si="101"/>
        <v/>
      </c>
      <c r="AE589" s="100" t="str">
        <f t="shared" si="109"/>
        <v/>
      </c>
      <c r="AF589" s="101" t="str">
        <f>IF(AE589="","",IF(Y589="Died same day","Died same day as arrival",IF(AB589="","Did not stay on SU",IF('Paste Data Here - Export'!HR589="ICH","ICU/CCU/HDU",IF(AB589&gt;AE589,100,100*AB589/AE589)))))</f>
        <v/>
      </c>
      <c r="AG589" s="82" t="str">
        <f>IF(E589="Yes","6 Month Transfer",IF(W589="No","Not locked to discharge/transfer",IF(AF589="Did not stay on SU","Not achieved as did not stay on SU",IF('Patient level info'!A589="","",IF(AND(A589=B589,M589="Achieved",P589="Achieved",AF589&gt;=90,AF589&lt;&gt;"Died same day as arrival"),"Achieved",IF(AND(A589&lt;&gt;B589,AF589&gt;=90,M589="Achieved",P589="Achieved"),"Not directly admitted by this team, but achieved criteria at previous team, and achieved 90% of stay on SU whilst at this team",IF(AF589="ICU/CCU/HDU","Admitted to ICU/CCU/HDU",IF(AF589="Died same day as arrival",AF589,IF(AND(AF589&lt;90,M589="Not achieved",P589="Not achieved"),"Not achieved as not direct to SU within 4h, not seen by a consultant within 14h, and less than 90% of stay on SU",IF(AND(AF589&lt;90,M589="Not achieved",P589="Achieved"),"Not achieved as not direct to SU within 4h and less than 90% of stay on SU",IF(AND(AF589&lt;90,M589="Achieved",P589="Not achieved"),"Not achieved as not seen by a consultant within 14h and less than 90% of stay on SU",IF(AND(AF589&gt;=90,M589="Not achieved",P589="Not achieved"),"Not achieved as not direct to SU within 4h and not seen by a consultant within 14h",IF(AND(AF589&gt;=90,M589="Achieved",P589="Not achieved"),"Not achieved as not seen by a consultant within 14h",IF(AF589&lt;90,"Not achieved as less than 90% of stay on SU","Not achieved as not direct to SU within 4h"))))))))))))))</f>
        <v/>
      </c>
    </row>
    <row r="590" spans="1:33" ht="15" customHeight="1" x14ac:dyDescent="0.25">
      <c r="A590" s="89" t="str">
        <f>IF('Paste Data Here - Export'!A590="","",'Paste Data Here - Export'!A590)</f>
        <v/>
      </c>
      <c r="B590" s="90" t="str">
        <f>IF('Paste Data Here - Export'!B590="","",'Paste Data Here - Export'!B590)</f>
        <v/>
      </c>
      <c r="C590" s="91" t="str">
        <f>IF('Paste Data Here - Export'!AR590="Y",'Paste Data Here - Export'!AS590,IF('Paste Data Here - Export'!C590="","",'Paste Data Here - Export'!BA590))</f>
        <v/>
      </c>
      <c r="D590" s="103" t="str">
        <f>IF(B590="","",IF('Paste Data Here - Export'!A590 ='Paste Data Here - Export'!B590, "Yes", "No"))</f>
        <v/>
      </c>
      <c r="E590" s="103" t="str">
        <f>IF(A590="","",IF(AND('Paste Data Here - Export'!P590="",'Paste Data Here - Export'!Q590&lt;&gt;""),"Yes","No"))</f>
        <v/>
      </c>
      <c r="F590" s="104" t="str">
        <f>IF('Paste Data Here - Export'!A590='Paste Data Here - Export'!B590,C590,IF(W590="No","",IF(E590="Yes","6 Month Transfer",'Paste Data Here - Export'!HP590)))</f>
        <v/>
      </c>
      <c r="G590" s="92" t="str">
        <f>IF(B590="","",IF(OR('Paste Data Here - Export'!KB590="Y",'Paste Data Here - Export'!GE590="Y"),"Yes","No"))</f>
        <v/>
      </c>
      <c r="H590" s="93" t="str">
        <f t="shared" si="102"/>
        <v/>
      </c>
      <c r="I590" s="93" t="str">
        <f t="shared" si="103"/>
        <v/>
      </c>
      <c r="J590" s="93" t="str">
        <f t="shared" si="104"/>
        <v/>
      </c>
      <c r="K590" s="125" t="str">
        <f>IF(OR(C590="",'Paste Data Here - Export'!BD590=""),"",1440*('Paste Data Here - Export'!BD590-C590))</f>
        <v/>
      </c>
      <c r="L590" s="93" t="str">
        <f t="shared" si="105"/>
        <v/>
      </c>
      <c r="M590" s="93" t="str">
        <f>IF(AND(L590="Yes",'Paste Data Here - Export'!BC590="SU",'Paste Data Here - Export'!EJ590&lt;&gt;"Y"),"Achieved",IF('Paste Data Here - Export'!EJ590="Y","Not applicable",(IF(AND('Patient level info'!L590="No",'Paste Data Here - Export'!BC590="SU"),"Not achieved",IF('Paste Data Here - Export'!BC590="ICH","Not applicable",IF(OR('Paste Data Here - Export'!BC590="O",'Paste Data Here - Export'!BC590="MAC"),"Not achieved",""))))))</f>
        <v/>
      </c>
      <c r="N590" s="142" t="str">
        <f>IF(B590="","",IF(OR('Paste Data Here - Export'!GN590="PERS",'Paste Data Here - Export'!GN590="TELEM"),'Paste Data Here - Export'!GK590,IF('Paste Data Here - Export'!GO590="","Not seen in person",'Paste Data Here - Export'!GO590)))</f>
        <v/>
      </c>
      <c r="O590" s="125" t="str">
        <f t="shared" si="106"/>
        <v/>
      </c>
      <c r="P590" s="126" t="str">
        <f t="shared" si="107"/>
        <v/>
      </c>
      <c r="Q590" s="95" t="str">
        <f>IF('Paste Data Here - Export'!CR590=TRUE, "Not imaged",IF('Paste Data Here - Export'!AR590="Y","Inpatient stroke",IF('Paste Data Here - Export'!BA590="","",IF('Paste Data Here - Export'!CR590="TRUE","",1440*('Paste Data Here - Export'!CP590-'Paste Data Here - Export'!BA590)))))</f>
        <v/>
      </c>
      <c r="R590" s="95" t="str">
        <f>IF('Paste Data Here - Export'!CR590=TRUE,"Not imaged",IF(OR(C590="",'Paste Data Here - Export'!CP590=""),"",1440*('Paste Data Here - Export'!CP590-C590)))</f>
        <v/>
      </c>
      <c r="S590" s="93" t="str">
        <f>IF(R590&lt;60.5,"Yes",IF('Paste Data Here - Export'!C590="","","No"))</f>
        <v/>
      </c>
      <c r="T590" s="93" t="str">
        <f t="shared" si="99"/>
        <v/>
      </c>
      <c r="U590" s="94" t="str">
        <f>IF(OR(C590="",'Paste Data Here - Export'!DF590=""),"",1440*('Paste Data Here - Export'!DF590-C590))</f>
        <v/>
      </c>
      <c r="V590" s="96" t="str">
        <f t="shared" si="108"/>
        <v/>
      </c>
      <c r="W590" s="97" t="str">
        <f>IF(B590="","",IF('Paste Data Here - Export'!KI590=TRUE,"Yes",IF('Paste Data Here - Export'!L590="","No","Yes")))</f>
        <v/>
      </c>
      <c r="X590" s="98" t="str">
        <f>IF(E590="Yes","6 Month Transfer",IF(AND(W590="Yes",'Paste Data Here - Export'!KM590="D"),"No",IF('Patient level info'!W590="Yes","Yes","")))</f>
        <v/>
      </c>
      <c r="Y590" s="91" t="str">
        <f t="shared" si="100"/>
        <v/>
      </c>
      <c r="Z590" s="99" t="str">
        <f>IF('Paste Data Here - Export'!KQ590="","",IF('Paste Data Here - Export'!KO590="","",'Paste Data Here - Export'!KN590-'Paste Data Here - Export'!KQ590))</f>
        <v/>
      </c>
      <c r="AA590" s="91" t="str">
        <f>IF(AND(W590="Yes",'Paste Data Here - Export'!KM590="D",'Paste Data Here - Export'!KO590="Y"),'Paste Data Here - Export'!KN590+'Patient level info'!AA$3,IF(AND(W590="Yes",'Paste Data Here - Export'!KM590="D",Z590&lt;0),'Paste Data Here - Export'!KQ590,IF(AND(W590="Yes",'Paste Data Here - Export'!KM590="D"),'Paste Data Here - Export'!KN590,IF(X590="Yes",'Paste Data Here - Export'!KS590,""))))</f>
        <v/>
      </c>
      <c r="AB590" s="100" t="str">
        <f>IF(W590="No","",IF('Paste Data Here - Export'!HS590="","",IF('Paste Data Here - Export'!KO590="Y",'Patient level info'!AA590-'Paste Data Here - Export'!HS590,'Paste Data Here - Export'!KQ590-'Paste Data Here - Export'!HS590)))</f>
        <v/>
      </c>
      <c r="AC590" s="100" t="str">
        <f>IF(E590="Yes","",IF(BPT!C590="Record transferred to this team",AA590-C590-(1/6),""))</f>
        <v/>
      </c>
      <c r="AD590" s="100" t="str">
        <f t="shared" si="101"/>
        <v/>
      </c>
      <c r="AE590" s="100" t="str">
        <f t="shared" si="109"/>
        <v/>
      </c>
      <c r="AF590" s="101" t="str">
        <f>IF(AE590="","",IF(Y590="Died same day","Died same day as arrival",IF(AB590="","Did not stay on SU",IF('Paste Data Here - Export'!HR590="ICH","ICU/CCU/HDU",IF(AB590&gt;AE590,100,100*AB590/AE590)))))</f>
        <v/>
      </c>
      <c r="AG590" s="82" t="str">
        <f>IF(E590="Yes","6 Month Transfer",IF(W590="No","Not locked to discharge/transfer",IF(AF590="Did not stay on SU","Not achieved as did not stay on SU",IF('Patient level info'!A590="","",IF(AND(A590=B590,M590="Achieved",P590="Achieved",AF590&gt;=90,AF590&lt;&gt;"Died same day as arrival"),"Achieved",IF(AND(A590&lt;&gt;B590,AF590&gt;=90,M590="Achieved",P590="Achieved"),"Not directly admitted by this team, but achieved criteria at previous team, and achieved 90% of stay on SU whilst at this team",IF(AF590="ICU/CCU/HDU","Admitted to ICU/CCU/HDU",IF(AF590="Died same day as arrival",AF590,IF(AND(AF590&lt;90,M590="Not achieved",P590="Not achieved"),"Not achieved as not direct to SU within 4h, not seen by a consultant within 14h, and less than 90% of stay on SU",IF(AND(AF590&lt;90,M590="Not achieved",P590="Achieved"),"Not achieved as not direct to SU within 4h and less than 90% of stay on SU",IF(AND(AF590&lt;90,M590="Achieved",P590="Not achieved"),"Not achieved as not seen by a consultant within 14h and less than 90% of stay on SU",IF(AND(AF590&gt;=90,M590="Not achieved",P590="Not achieved"),"Not achieved as not direct to SU within 4h and not seen by a consultant within 14h",IF(AND(AF590&gt;=90,M590="Achieved",P590="Not achieved"),"Not achieved as not seen by a consultant within 14h",IF(AF590&lt;90,"Not achieved as less than 90% of stay on SU","Not achieved as not direct to SU within 4h"))))))))))))))</f>
        <v/>
      </c>
    </row>
    <row r="591" spans="1:33" ht="15" customHeight="1" x14ac:dyDescent="0.25">
      <c r="A591" s="89" t="str">
        <f>IF('Paste Data Here - Export'!A591="","",'Paste Data Here - Export'!A591)</f>
        <v/>
      </c>
      <c r="B591" s="90" t="str">
        <f>IF('Paste Data Here - Export'!B591="","",'Paste Data Here - Export'!B591)</f>
        <v/>
      </c>
      <c r="C591" s="91" t="str">
        <f>IF('Paste Data Here - Export'!AR591="Y",'Paste Data Here - Export'!AS591,IF('Paste Data Here - Export'!C591="","",'Paste Data Here - Export'!BA591))</f>
        <v/>
      </c>
      <c r="D591" s="103" t="str">
        <f>IF(B591="","",IF('Paste Data Here - Export'!A591 ='Paste Data Here - Export'!B591, "Yes", "No"))</f>
        <v/>
      </c>
      <c r="E591" s="103" t="str">
        <f>IF(A591="","",IF(AND('Paste Data Here - Export'!P591="",'Paste Data Here - Export'!Q591&lt;&gt;""),"Yes","No"))</f>
        <v/>
      </c>
      <c r="F591" s="104" t="str">
        <f>IF('Paste Data Here - Export'!A591='Paste Data Here - Export'!B591,C591,IF(W591="No","",IF(E591="Yes","6 Month Transfer",'Paste Data Here - Export'!HP591)))</f>
        <v/>
      </c>
      <c r="G591" s="92" t="str">
        <f>IF(B591="","",IF(OR('Paste Data Here - Export'!KB591="Y",'Paste Data Here - Export'!GE591="Y"),"Yes","No"))</f>
        <v/>
      </c>
      <c r="H591" s="93" t="str">
        <f t="shared" si="102"/>
        <v/>
      </c>
      <c r="I591" s="93" t="str">
        <f t="shared" si="103"/>
        <v/>
      </c>
      <c r="J591" s="93" t="str">
        <f t="shared" si="104"/>
        <v/>
      </c>
      <c r="K591" s="125" t="str">
        <f>IF(OR(C591="",'Paste Data Here - Export'!BD591=""),"",1440*('Paste Data Here - Export'!BD591-C591))</f>
        <v/>
      </c>
      <c r="L591" s="93" t="str">
        <f t="shared" si="105"/>
        <v/>
      </c>
      <c r="M591" s="93" t="str">
        <f>IF(AND(L591="Yes",'Paste Data Here - Export'!BC591="SU",'Paste Data Here - Export'!EJ591&lt;&gt;"Y"),"Achieved",IF('Paste Data Here - Export'!EJ591="Y","Not applicable",(IF(AND('Patient level info'!L591="No",'Paste Data Here - Export'!BC591="SU"),"Not achieved",IF('Paste Data Here - Export'!BC591="ICH","Not applicable",IF(OR('Paste Data Here - Export'!BC591="O",'Paste Data Here - Export'!BC591="MAC"),"Not achieved",""))))))</f>
        <v/>
      </c>
      <c r="N591" s="142" t="str">
        <f>IF(B591="","",IF(OR('Paste Data Here - Export'!GN591="PERS",'Paste Data Here - Export'!GN591="TELEM"),'Paste Data Here - Export'!GK591,IF('Paste Data Here - Export'!GO591="","Not seen in person",'Paste Data Here - Export'!GO591)))</f>
        <v/>
      </c>
      <c r="O591" s="125" t="str">
        <f t="shared" si="106"/>
        <v/>
      </c>
      <c r="P591" s="126" t="str">
        <f t="shared" si="107"/>
        <v/>
      </c>
      <c r="Q591" s="95" t="str">
        <f>IF('Paste Data Here - Export'!CR591=TRUE, "Not imaged",IF('Paste Data Here - Export'!AR591="Y","Inpatient stroke",IF('Paste Data Here - Export'!BA591="","",IF('Paste Data Here - Export'!CR591="TRUE","",1440*('Paste Data Here - Export'!CP591-'Paste Data Here - Export'!BA591)))))</f>
        <v/>
      </c>
      <c r="R591" s="95" t="str">
        <f>IF('Paste Data Here - Export'!CR591=TRUE,"Not imaged",IF(OR(C591="",'Paste Data Here - Export'!CP591=""),"",1440*('Paste Data Here - Export'!CP591-C591)))</f>
        <v/>
      </c>
      <c r="S591" s="93" t="str">
        <f>IF(R591&lt;60.5,"Yes",IF('Paste Data Here - Export'!C591="","","No"))</f>
        <v/>
      </c>
      <c r="T591" s="93" t="str">
        <f t="shared" si="99"/>
        <v/>
      </c>
      <c r="U591" s="94" t="str">
        <f>IF(OR(C591="",'Paste Data Here - Export'!DF591=""),"",1440*('Paste Data Here - Export'!DF591-C591))</f>
        <v/>
      </c>
      <c r="V591" s="96" t="str">
        <f t="shared" si="108"/>
        <v/>
      </c>
      <c r="W591" s="97" t="str">
        <f>IF(B591="","",IF('Paste Data Here - Export'!KI591=TRUE,"Yes",IF('Paste Data Here - Export'!L591="","No","Yes")))</f>
        <v/>
      </c>
      <c r="X591" s="98" t="str">
        <f>IF(E591="Yes","6 Month Transfer",IF(AND(W591="Yes",'Paste Data Here - Export'!KM591="D"),"No",IF('Patient level info'!W591="Yes","Yes","")))</f>
        <v/>
      </c>
      <c r="Y591" s="91" t="str">
        <f t="shared" si="100"/>
        <v/>
      </c>
      <c r="Z591" s="99" t="str">
        <f>IF('Paste Data Here - Export'!KQ591="","",IF('Paste Data Here - Export'!KO591="","",'Paste Data Here - Export'!KN591-'Paste Data Here - Export'!KQ591))</f>
        <v/>
      </c>
      <c r="AA591" s="91" t="str">
        <f>IF(AND(W591="Yes",'Paste Data Here - Export'!KM591="D",'Paste Data Here - Export'!KO591="Y"),'Paste Data Here - Export'!KN591+'Patient level info'!AA$3,IF(AND(W591="Yes",'Paste Data Here - Export'!KM591="D",Z591&lt;0),'Paste Data Here - Export'!KQ591,IF(AND(W591="Yes",'Paste Data Here - Export'!KM591="D"),'Paste Data Here - Export'!KN591,IF(X591="Yes",'Paste Data Here - Export'!KS591,""))))</f>
        <v/>
      </c>
      <c r="AB591" s="100" t="str">
        <f>IF(W591="No","",IF('Paste Data Here - Export'!HS591="","",IF('Paste Data Here - Export'!KO591="Y",'Patient level info'!AA591-'Paste Data Here - Export'!HS591,'Paste Data Here - Export'!KQ591-'Paste Data Here - Export'!HS591)))</f>
        <v/>
      </c>
      <c r="AC591" s="100" t="str">
        <f>IF(E591="Yes","",IF(BPT!C591="Record transferred to this team",AA591-C591-(1/6),""))</f>
        <v/>
      </c>
      <c r="AD591" s="100" t="str">
        <f t="shared" si="101"/>
        <v/>
      </c>
      <c r="AE591" s="100" t="str">
        <f t="shared" si="109"/>
        <v/>
      </c>
      <c r="AF591" s="101" t="str">
        <f>IF(AE591="","",IF(Y591="Died same day","Died same day as arrival",IF(AB591="","Did not stay on SU",IF('Paste Data Here - Export'!HR591="ICH","ICU/CCU/HDU",IF(AB591&gt;AE591,100,100*AB591/AE591)))))</f>
        <v/>
      </c>
      <c r="AG591" s="82" t="str">
        <f>IF(E591="Yes","6 Month Transfer",IF(W591="No","Not locked to discharge/transfer",IF(AF591="Did not stay on SU","Not achieved as did not stay on SU",IF('Patient level info'!A591="","",IF(AND(A591=B591,M591="Achieved",P591="Achieved",AF591&gt;=90,AF591&lt;&gt;"Died same day as arrival"),"Achieved",IF(AND(A591&lt;&gt;B591,AF591&gt;=90,M591="Achieved",P591="Achieved"),"Not directly admitted by this team, but achieved criteria at previous team, and achieved 90% of stay on SU whilst at this team",IF(AF591="ICU/CCU/HDU","Admitted to ICU/CCU/HDU",IF(AF591="Died same day as arrival",AF591,IF(AND(AF591&lt;90,M591="Not achieved",P591="Not achieved"),"Not achieved as not direct to SU within 4h, not seen by a consultant within 14h, and less than 90% of stay on SU",IF(AND(AF591&lt;90,M591="Not achieved",P591="Achieved"),"Not achieved as not direct to SU within 4h and less than 90% of stay on SU",IF(AND(AF591&lt;90,M591="Achieved",P591="Not achieved"),"Not achieved as not seen by a consultant within 14h and less than 90% of stay on SU",IF(AND(AF591&gt;=90,M591="Not achieved",P591="Not achieved"),"Not achieved as not direct to SU within 4h and not seen by a consultant within 14h",IF(AND(AF591&gt;=90,M591="Achieved",P591="Not achieved"),"Not achieved as not seen by a consultant within 14h",IF(AF591&lt;90,"Not achieved as less than 90% of stay on SU","Not achieved as not direct to SU within 4h"))))))))))))))</f>
        <v/>
      </c>
    </row>
    <row r="592" spans="1:33" ht="15" customHeight="1" x14ac:dyDescent="0.25">
      <c r="A592" s="89" t="str">
        <f>IF('Paste Data Here - Export'!A592="","",'Paste Data Here - Export'!A592)</f>
        <v/>
      </c>
      <c r="B592" s="90" t="str">
        <f>IF('Paste Data Here - Export'!B592="","",'Paste Data Here - Export'!B592)</f>
        <v/>
      </c>
      <c r="C592" s="91" t="str">
        <f>IF('Paste Data Here - Export'!AR592="Y",'Paste Data Here - Export'!AS592,IF('Paste Data Here - Export'!C592="","",'Paste Data Here - Export'!BA592))</f>
        <v/>
      </c>
      <c r="D592" s="103" t="str">
        <f>IF(B592="","",IF('Paste Data Here - Export'!A592 ='Paste Data Here - Export'!B592, "Yes", "No"))</f>
        <v/>
      </c>
      <c r="E592" s="103" t="str">
        <f>IF(A592="","",IF(AND('Paste Data Here - Export'!P592="",'Paste Data Here - Export'!Q592&lt;&gt;""),"Yes","No"))</f>
        <v/>
      </c>
      <c r="F592" s="104" t="str">
        <f>IF('Paste Data Here - Export'!A592='Paste Data Here - Export'!B592,C592,IF(W592="No","",IF(E592="Yes","6 Month Transfer",'Paste Data Here - Export'!HP592)))</f>
        <v/>
      </c>
      <c r="G592" s="92" t="str">
        <f>IF(B592="","",IF(OR('Paste Data Here - Export'!KB592="Y",'Paste Data Here - Export'!GE592="Y"),"Yes","No"))</f>
        <v/>
      </c>
      <c r="H592" s="93" t="str">
        <f t="shared" si="102"/>
        <v/>
      </c>
      <c r="I592" s="93" t="str">
        <f t="shared" si="103"/>
        <v/>
      </c>
      <c r="J592" s="93" t="str">
        <f t="shared" si="104"/>
        <v/>
      </c>
      <c r="K592" s="125" t="str">
        <f>IF(OR(C592="",'Paste Data Here - Export'!BD592=""),"",1440*('Paste Data Here - Export'!BD592-C592))</f>
        <v/>
      </c>
      <c r="L592" s="93" t="str">
        <f t="shared" si="105"/>
        <v/>
      </c>
      <c r="M592" s="93" t="str">
        <f>IF(AND(L592="Yes",'Paste Data Here - Export'!BC592="SU",'Paste Data Here - Export'!EJ592&lt;&gt;"Y"),"Achieved",IF('Paste Data Here - Export'!EJ592="Y","Not applicable",(IF(AND('Patient level info'!L592="No",'Paste Data Here - Export'!BC592="SU"),"Not achieved",IF('Paste Data Here - Export'!BC592="ICH","Not applicable",IF(OR('Paste Data Here - Export'!BC592="O",'Paste Data Here - Export'!BC592="MAC"),"Not achieved",""))))))</f>
        <v/>
      </c>
      <c r="N592" s="142" t="str">
        <f>IF(B592="","",IF(OR('Paste Data Here - Export'!GN592="PERS",'Paste Data Here - Export'!GN592="TELEM"),'Paste Data Here - Export'!GK592,IF('Paste Data Here - Export'!GO592="","Not seen in person",'Paste Data Here - Export'!GO592)))</f>
        <v/>
      </c>
      <c r="O592" s="125" t="str">
        <f t="shared" si="106"/>
        <v/>
      </c>
      <c r="P592" s="126" t="str">
        <f t="shared" si="107"/>
        <v/>
      </c>
      <c r="Q592" s="95" t="str">
        <f>IF('Paste Data Here - Export'!CR592=TRUE, "Not imaged",IF('Paste Data Here - Export'!AR592="Y","Inpatient stroke",IF('Paste Data Here - Export'!BA592="","",IF('Paste Data Here - Export'!CR592="TRUE","",1440*('Paste Data Here - Export'!CP592-'Paste Data Here - Export'!BA592)))))</f>
        <v/>
      </c>
      <c r="R592" s="95" t="str">
        <f>IF('Paste Data Here - Export'!CR592=TRUE,"Not imaged",IF(OR(C592="",'Paste Data Here - Export'!CP592=""),"",1440*('Paste Data Here - Export'!CP592-C592)))</f>
        <v/>
      </c>
      <c r="S592" s="93" t="str">
        <f>IF(R592&lt;60.5,"Yes",IF('Paste Data Here - Export'!C592="","","No"))</f>
        <v/>
      </c>
      <c r="T592" s="93" t="str">
        <f t="shared" si="99"/>
        <v/>
      </c>
      <c r="U592" s="94" t="str">
        <f>IF(OR(C592="",'Paste Data Here - Export'!DF592=""),"",1440*('Paste Data Here - Export'!DF592-C592))</f>
        <v/>
      </c>
      <c r="V592" s="96" t="str">
        <f t="shared" si="108"/>
        <v/>
      </c>
      <c r="W592" s="97" t="str">
        <f>IF(B592="","",IF('Paste Data Here - Export'!KI592=TRUE,"Yes",IF('Paste Data Here - Export'!L592="","No","Yes")))</f>
        <v/>
      </c>
      <c r="X592" s="98" t="str">
        <f>IF(E592="Yes","6 Month Transfer",IF(AND(W592="Yes",'Paste Data Here - Export'!KM592="D"),"No",IF('Patient level info'!W592="Yes","Yes","")))</f>
        <v/>
      </c>
      <c r="Y592" s="91" t="str">
        <f t="shared" si="100"/>
        <v/>
      </c>
      <c r="Z592" s="99" t="str">
        <f>IF('Paste Data Here - Export'!KQ592="","",IF('Paste Data Here - Export'!KO592="","",'Paste Data Here - Export'!KN592-'Paste Data Here - Export'!KQ592))</f>
        <v/>
      </c>
      <c r="AA592" s="91" t="str">
        <f>IF(AND(W592="Yes",'Paste Data Here - Export'!KM592="D",'Paste Data Here - Export'!KO592="Y"),'Paste Data Here - Export'!KN592+'Patient level info'!AA$3,IF(AND(W592="Yes",'Paste Data Here - Export'!KM592="D",Z592&lt;0),'Paste Data Here - Export'!KQ592,IF(AND(W592="Yes",'Paste Data Here - Export'!KM592="D"),'Paste Data Here - Export'!KN592,IF(X592="Yes",'Paste Data Here - Export'!KS592,""))))</f>
        <v/>
      </c>
      <c r="AB592" s="100" t="str">
        <f>IF(W592="No","",IF('Paste Data Here - Export'!HS592="","",IF('Paste Data Here - Export'!KO592="Y",'Patient level info'!AA592-'Paste Data Here - Export'!HS592,'Paste Data Here - Export'!KQ592-'Paste Data Here - Export'!HS592)))</f>
        <v/>
      </c>
      <c r="AC592" s="100" t="str">
        <f>IF(E592="Yes","",IF(BPT!C592="Record transferred to this team",AA592-C592-(1/6),""))</f>
        <v/>
      </c>
      <c r="AD592" s="100" t="str">
        <f t="shared" si="101"/>
        <v/>
      </c>
      <c r="AE592" s="100" t="str">
        <f t="shared" si="109"/>
        <v/>
      </c>
      <c r="AF592" s="101" t="str">
        <f>IF(AE592="","",IF(Y592="Died same day","Died same day as arrival",IF(AB592="","Did not stay on SU",IF('Paste Data Here - Export'!HR592="ICH","ICU/CCU/HDU",IF(AB592&gt;AE592,100,100*AB592/AE592)))))</f>
        <v/>
      </c>
      <c r="AG592" s="82" t="str">
        <f>IF(E592="Yes","6 Month Transfer",IF(W592="No","Not locked to discharge/transfer",IF(AF592="Did not stay on SU","Not achieved as did not stay on SU",IF('Patient level info'!A592="","",IF(AND(A592=B592,M592="Achieved",P592="Achieved",AF592&gt;=90,AF592&lt;&gt;"Died same day as arrival"),"Achieved",IF(AND(A592&lt;&gt;B592,AF592&gt;=90,M592="Achieved",P592="Achieved"),"Not directly admitted by this team, but achieved criteria at previous team, and achieved 90% of stay on SU whilst at this team",IF(AF592="ICU/CCU/HDU","Admitted to ICU/CCU/HDU",IF(AF592="Died same day as arrival",AF592,IF(AND(AF592&lt;90,M592="Not achieved",P592="Not achieved"),"Not achieved as not direct to SU within 4h, not seen by a consultant within 14h, and less than 90% of stay on SU",IF(AND(AF592&lt;90,M592="Not achieved",P592="Achieved"),"Not achieved as not direct to SU within 4h and less than 90% of stay on SU",IF(AND(AF592&lt;90,M592="Achieved",P592="Not achieved"),"Not achieved as not seen by a consultant within 14h and less than 90% of stay on SU",IF(AND(AF592&gt;=90,M592="Not achieved",P592="Not achieved"),"Not achieved as not direct to SU within 4h and not seen by a consultant within 14h",IF(AND(AF592&gt;=90,M592="Achieved",P592="Not achieved"),"Not achieved as not seen by a consultant within 14h",IF(AF592&lt;90,"Not achieved as less than 90% of stay on SU","Not achieved as not direct to SU within 4h"))))))))))))))</f>
        <v/>
      </c>
    </row>
    <row r="593" spans="1:33" ht="15" customHeight="1" x14ac:dyDescent="0.25">
      <c r="A593" s="89" t="str">
        <f>IF('Paste Data Here - Export'!A593="","",'Paste Data Here - Export'!A593)</f>
        <v/>
      </c>
      <c r="B593" s="90" t="str">
        <f>IF('Paste Data Here - Export'!B593="","",'Paste Data Here - Export'!B593)</f>
        <v/>
      </c>
      <c r="C593" s="91" t="str">
        <f>IF('Paste Data Here - Export'!AR593="Y",'Paste Data Here - Export'!AS593,IF('Paste Data Here - Export'!C593="","",'Paste Data Here - Export'!BA593))</f>
        <v/>
      </c>
      <c r="D593" s="103" t="str">
        <f>IF(B593="","",IF('Paste Data Here - Export'!A593 ='Paste Data Here - Export'!B593, "Yes", "No"))</f>
        <v/>
      </c>
      <c r="E593" s="103" t="str">
        <f>IF(A593="","",IF(AND('Paste Data Here - Export'!P593="",'Paste Data Here - Export'!Q593&lt;&gt;""),"Yes","No"))</f>
        <v/>
      </c>
      <c r="F593" s="104" t="str">
        <f>IF('Paste Data Here - Export'!A593='Paste Data Here - Export'!B593,C593,IF(W593="No","",IF(E593="Yes","6 Month Transfer",'Paste Data Here - Export'!HP593)))</f>
        <v/>
      </c>
      <c r="G593" s="92" t="str">
        <f>IF(B593="","",IF(OR('Paste Data Here - Export'!KB593="Y",'Paste Data Here - Export'!GE593="Y"),"Yes","No"))</f>
        <v/>
      </c>
      <c r="H593" s="93" t="str">
        <f t="shared" si="102"/>
        <v/>
      </c>
      <c r="I593" s="93" t="str">
        <f t="shared" si="103"/>
        <v/>
      </c>
      <c r="J593" s="93" t="str">
        <f t="shared" si="104"/>
        <v/>
      </c>
      <c r="K593" s="125" t="str">
        <f>IF(OR(C593="",'Paste Data Here - Export'!BD593=""),"",1440*('Paste Data Here - Export'!BD593-C593))</f>
        <v/>
      </c>
      <c r="L593" s="93" t="str">
        <f t="shared" si="105"/>
        <v/>
      </c>
      <c r="M593" s="93" t="str">
        <f>IF(AND(L593="Yes",'Paste Data Here - Export'!BC593="SU",'Paste Data Here - Export'!EJ593&lt;&gt;"Y"),"Achieved",IF('Paste Data Here - Export'!EJ593="Y","Not applicable",(IF(AND('Patient level info'!L593="No",'Paste Data Here - Export'!BC593="SU"),"Not achieved",IF('Paste Data Here - Export'!BC593="ICH","Not applicable",IF(OR('Paste Data Here - Export'!BC593="O",'Paste Data Here - Export'!BC593="MAC"),"Not achieved",""))))))</f>
        <v/>
      </c>
      <c r="N593" s="142" t="str">
        <f>IF(B593="","",IF(OR('Paste Data Here - Export'!GN593="PERS",'Paste Data Here - Export'!GN593="TELEM"),'Paste Data Here - Export'!GK593,IF('Paste Data Here - Export'!GO593="","Not seen in person",'Paste Data Here - Export'!GO593)))</f>
        <v/>
      </c>
      <c r="O593" s="125" t="str">
        <f t="shared" si="106"/>
        <v/>
      </c>
      <c r="P593" s="126" t="str">
        <f t="shared" si="107"/>
        <v/>
      </c>
      <c r="Q593" s="95" t="str">
        <f>IF('Paste Data Here - Export'!CR593=TRUE, "Not imaged",IF('Paste Data Here - Export'!AR593="Y","Inpatient stroke",IF('Paste Data Here - Export'!BA593="","",IF('Paste Data Here - Export'!CR593="TRUE","",1440*('Paste Data Here - Export'!CP593-'Paste Data Here - Export'!BA593)))))</f>
        <v/>
      </c>
      <c r="R593" s="95" t="str">
        <f>IF('Paste Data Here - Export'!CR593=TRUE,"Not imaged",IF(OR(C593="",'Paste Data Here - Export'!CP593=""),"",1440*('Paste Data Here - Export'!CP593-C593)))</f>
        <v/>
      </c>
      <c r="S593" s="93" t="str">
        <f>IF(R593&lt;60.5,"Yes",IF('Paste Data Here - Export'!C593="","","No"))</f>
        <v/>
      </c>
      <c r="T593" s="93" t="str">
        <f t="shared" si="99"/>
        <v/>
      </c>
      <c r="U593" s="94" t="str">
        <f>IF(OR(C593="",'Paste Data Here - Export'!DF593=""),"",1440*('Paste Data Here - Export'!DF593-C593))</f>
        <v/>
      </c>
      <c r="V593" s="96" t="str">
        <f t="shared" si="108"/>
        <v/>
      </c>
      <c r="W593" s="97" t="str">
        <f>IF(B593="","",IF('Paste Data Here - Export'!KI593=TRUE,"Yes",IF('Paste Data Here - Export'!L593="","No","Yes")))</f>
        <v/>
      </c>
      <c r="X593" s="98" t="str">
        <f>IF(E593="Yes","6 Month Transfer",IF(AND(W593="Yes",'Paste Data Here - Export'!KM593="D"),"No",IF('Patient level info'!W593="Yes","Yes","")))</f>
        <v/>
      </c>
      <c r="Y593" s="91" t="str">
        <f t="shared" si="100"/>
        <v/>
      </c>
      <c r="Z593" s="99" t="str">
        <f>IF('Paste Data Here - Export'!KQ593="","",IF('Paste Data Here - Export'!KO593="","",'Paste Data Here - Export'!KN593-'Paste Data Here - Export'!KQ593))</f>
        <v/>
      </c>
      <c r="AA593" s="91" t="str">
        <f>IF(AND(W593="Yes",'Paste Data Here - Export'!KM593="D",'Paste Data Here - Export'!KO593="Y"),'Paste Data Here - Export'!KN593+'Patient level info'!AA$3,IF(AND(W593="Yes",'Paste Data Here - Export'!KM593="D",Z593&lt;0),'Paste Data Here - Export'!KQ593,IF(AND(W593="Yes",'Paste Data Here - Export'!KM593="D"),'Paste Data Here - Export'!KN593,IF(X593="Yes",'Paste Data Here - Export'!KS593,""))))</f>
        <v/>
      </c>
      <c r="AB593" s="100" t="str">
        <f>IF(W593="No","",IF('Paste Data Here - Export'!HS593="","",IF('Paste Data Here - Export'!KO593="Y",'Patient level info'!AA593-'Paste Data Here - Export'!HS593,'Paste Data Here - Export'!KQ593-'Paste Data Here - Export'!HS593)))</f>
        <v/>
      </c>
      <c r="AC593" s="100" t="str">
        <f>IF(E593="Yes","",IF(BPT!C593="Record transferred to this team",AA593-C593-(1/6),""))</f>
        <v/>
      </c>
      <c r="AD593" s="100" t="str">
        <f t="shared" si="101"/>
        <v/>
      </c>
      <c r="AE593" s="100" t="str">
        <f t="shared" si="109"/>
        <v/>
      </c>
      <c r="AF593" s="101" t="str">
        <f>IF(AE593="","",IF(Y593="Died same day","Died same day as arrival",IF(AB593="","Did not stay on SU",IF('Paste Data Here - Export'!HR593="ICH","ICU/CCU/HDU",IF(AB593&gt;AE593,100,100*AB593/AE593)))))</f>
        <v/>
      </c>
      <c r="AG593" s="82" t="str">
        <f>IF(E593="Yes","6 Month Transfer",IF(W593="No","Not locked to discharge/transfer",IF(AF593="Did not stay on SU","Not achieved as did not stay on SU",IF('Patient level info'!A593="","",IF(AND(A593=B593,M593="Achieved",P593="Achieved",AF593&gt;=90,AF593&lt;&gt;"Died same day as arrival"),"Achieved",IF(AND(A593&lt;&gt;B593,AF593&gt;=90,M593="Achieved",P593="Achieved"),"Not directly admitted by this team, but achieved criteria at previous team, and achieved 90% of stay on SU whilst at this team",IF(AF593="ICU/CCU/HDU","Admitted to ICU/CCU/HDU",IF(AF593="Died same day as arrival",AF593,IF(AND(AF593&lt;90,M593="Not achieved",P593="Not achieved"),"Not achieved as not direct to SU within 4h, not seen by a consultant within 14h, and less than 90% of stay on SU",IF(AND(AF593&lt;90,M593="Not achieved",P593="Achieved"),"Not achieved as not direct to SU within 4h and less than 90% of stay on SU",IF(AND(AF593&lt;90,M593="Achieved",P593="Not achieved"),"Not achieved as not seen by a consultant within 14h and less than 90% of stay on SU",IF(AND(AF593&gt;=90,M593="Not achieved",P593="Not achieved"),"Not achieved as not direct to SU within 4h and not seen by a consultant within 14h",IF(AND(AF593&gt;=90,M593="Achieved",P593="Not achieved"),"Not achieved as not seen by a consultant within 14h",IF(AF593&lt;90,"Not achieved as less than 90% of stay on SU","Not achieved as not direct to SU within 4h"))))))))))))))</f>
        <v/>
      </c>
    </row>
    <row r="594" spans="1:33" ht="15" customHeight="1" x14ac:dyDescent="0.25">
      <c r="A594" s="89" t="str">
        <f>IF('Paste Data Here - Export'!A594="","",'Paste Data Here - Export'!A594)</f>
        <v/>
      </c>
      <c r="B594" s="90" t="str">
        <f>IF('Paste Data Here - Export'!B594="","",'Paste Data Here - Export'!B594)</f>
        <v/>
      </c>
      <c r="C594" s="91" t="str">
        <f>IF('Paste Data Here - Export'!AR594="Y",'Paste Data Here - Export'!AS594,IF('Paste Data Here - Export'!C594="","",'Paste Data Here - Export'!BA594))</f>
        <v/>
      </c>
      <c r="D594" s="103" t="str">
        <f>IF(B594="","",IF('Paste Data Here - Export'!A594 ='Paste Data Here - Export'!B594, "Yes", "No"))</f>
        <v/>
      </c>
      <c r="E594" s="103" t="str">
        <f>IF(A594="","",IF(AND('Paste Data Here - Export'!P594="",'Paste Data Here - Export'!Q594&lt;&gt;""),"Yes","No"))</f>
        <v/>
      </c>
      <c r="F594" s="104" t="str">
        <f>IF('Paste Data Here - Export'!A594='Paste Data Here - Export'!B594,C594,IF(W594="No","",IF(E594="Yes","6 Month Transfer",'Paste Data Here - Export'!HP594)))</f>
        <v/>
      </c>
      <c r="G594" s="92" t="str">
        <f>IF(B594="","",IF(OR('Paste Data Here - Export'!KB594="Y",'Paste Data Here - Export'!GE594="Y"),"Yes","No"))</f>
        <v/>
      </c>
      <c r="H594" s="93" t="str">
        <f t="shared" si="102"/>
        <v/>
      </c>
      <c r="I594" s="93" t="str">
        <f t="shared" si="103"/>
        <v/>
      </c>
      <c r="J594" s="93" t="str">
        <f t="shared" si="104"/>
        <v/>
      </c>
      <c r="K594" s="125" t="str">
        <f>IF(OR(C594="",'Paste Data Here - Export'!BD594=""),"",1440*('Paste Data Here - Export'!BD594-C594))</f>
        <v/>
      </c>
      <c r="L594" s="93" t="str">
        <f t="shared" si="105"/>
        <v/>
      </c>
      <c r="M594" s="93" t="str">
        <f>IF(AND(L594="Yes",'Paste Data Here - Export'!BC594="SU",'Paste Data Here - Export'!EJ594&lt;&gt;"Y"),"Achieved",IF('Paste Data Here - Export'!EJ594="Y","Not applicable",(IF(AND('Patient level info'!L594="No",'Paste Data Here - Export'!BC594="SU"),"Not achieved",IF('Paste Data Here - Export'!BC594="ICH","Not applicable",IF(OR('Paste Data Here - Export'!BC594="O",'Paste Data Here - Export'!BC594="MAC"),"Not achieved",""))))))</f>
        <v/>
      </c>
      <c r="N594" s="142" t="str">
        <f>IF(B594="","",IF(OR('Paste Data Here - Export'!GN594="PERS",'Paste Data Here - Export'!GN594="TELEM"),'Paste Data Here - Export'!GK594,IF('Paste Data Here - Export'!GO594="","Not seen in person",'Paste Data Here - Export'!GO594)))</f>
        <v/>
      </c>
      <c r="O594" s="125" t="str">
        <f t="shared" si="106"/>
        <v/>
      </c>
      <c r="P594" s="126" t="str">
        <f t="shared" si="107"/>
        <v/>
      </c>
      <c r="Q594" s="95" t="str">
        <f>IF('Paste Data Here - Export'!CR594=TRUE, "Not imaged",IF('Paste Data Here - Export'!AR594="Y","Inpatient stroke",IF('Paste Data Here - Export'!BA594="","",IF('Paste Data Here - Export'!CR594="TRUE","",1440*('Paste Data Here - Export'!CP594-'Paste Data Here - Export'!BA594)))))</f>
        <v/>
      </c>
      <c r="R594" s="95" t="str">
        <f>IF('Paste Data Here - Export'!CR594=TRUE,"Not imaged",IF(OR(C594="",'Paste Data Here - Export'!CP594=""),"",1440*('Paste Data Here - Export'!CP594-C594)))</f>
        <v/>
      </c>
      <c r="S594" s="93" t="str">
        <f>IF(R594&lt;60.5,"Yes",IF('Paste Data Here - Export'!C594="","","No"))</f>
        <v/>
      </c>
      <c r="T594" s="93" t="str">
        <f t="shared" si="99"/>
        <v/>
      </c>
      <c r="U594" s="94" t="str">
        <f>IF(OR(C594="",'Paste Data Here - Export'!DF594=""),"",1440*('Paste Data Here - Export'!DF594-C594))</f>
        <v/>
      </c>
      <c r="V594" s="96" t="str">
        <f t="shared" si="108"/>
        <v/>
      </c>
      <c r="W594" s="97" t="str">
        <f>IF(B594="","",IF('Paste Data Here - Export'!KI594=TRUE,"Yes",IF('Paste Data Here - Export'!L594="","No","Yes")))</f>
        <v/>
      </c>
      <c r="X594" s="98" t="str">
        <f>IF(E594="Yes","6 Month Transfer",IF(AND(W594="Yes",'Paste Data Here - Export'!KM594="D"),"No",IF('Patient level info'!W594="Yes","Yes","")))</f>
        <v/>
      </c>
      <c r="Y594" s="91" t="str">
        <f t="shared" si="100"/>
        <v/>
      </c>
      <c r="Z594" s="99" t="str">
        <f>IF('Paste Data Here - Export'!KQ594="","",IF('Paste Data Here - Export'!KO594="","",'Paste Data Here - Export'!KN594-'Paste Data Here - Export'!KQ594))</f>
        <v/>
      </c>
      <c r="AA594" s="91" t="str">
        <f>IF(AND(W594="Yes",'Paste Data Here - Export'!KM594="D",'Paste Data Here - Export'!KO594="Y"),'Paste Data Here - Export'!KN594+'Patient level info'!AA$3,IF(AND(W594="Yes",'Paste Data Here - Export'!KM594="D",Z594&lt;0),'Paste Data Here - Export'!KQ594,IF(AND(W594="Yes",'Paste Data Here - Export'!KM594="D"),'Paste Data Here - Export'!KN594,IF(X594="Yes",'Paste Data Here - Export'!KS594,""))))</f>
        <v/>
      </c>
      <c r="AB594" s="100" t="str">
        <f>IF(W594="No","",IF('Paste Data Here - Export'!HS594="","",IF('Paste Data Here - Export'!KO594="Y",'Patient level info'!AA594-'Paste Data Here - Export'!HS594,'Paste Data Here - Export'!KQ594-'Paste Data Here - Export'!HS594)))</f>
        <v/>
      </c>
      <c r="AC594" s="100" t="str">
        <f>IF(E594="Yes","",IF(BPT!C594="Record transferred to this team",AA594-C594-(1/6),""))</f>
        <v/>
      </c>
      <c r="AD594" s="100" t="str">
        <f t="shared" si="101"/>
        <v/>
      </c>
      <c r="AE594" s="100" t="str">
        <f t="shared" si="109"/>
        <v/>
      </c>
      <c r="AF594" s="101" t="str">
        <f>IF(AE594="","",IF(Y594="Died same day","Died same day as arrival",IF(AB594="","Did not stay on SU",IF('Paste Data Here - Export'!HR594="ICH","ICU/CCU/HDU",IF(AB594&gt;AE594,100,100*AB594/AE594)))))</f>
        <v/>
      </c>
      <c r="AG594" s="82" t="str">
        <f>IF(E594="Yes","6 Month Transfer",IF(W594="No","Not locked to discharge/transfer",IF(AF594="Did not stay on SU","Not achieved as did not stay on SU",IF('Patient level info'!A594="","",IF(AND(A594=B594,M594="Achieved",P594="Achieved",AF594&gt;=90,AF594&lt;&gt;"Died same day as arrival"),"Achieved",IF(AND(A594&lt;&gt;B594,AF594&gt;=90,M594="Achieved",P594="Achieved"),"Not directly admitted by this team, but achieved criteria at previous team, and achieved 90% of stay on SU whilst at this team",IF(AF594="ICU/CCU/HDU","Admitted to ICU/CCU/HDU",IF(AF594="Died same day as arrival",AF594,IF(AND(AF594&lt;90,M594="Not achieved",P594="Not achieved"),"Not achieved as not direct to SU within 4h, not seen by a consultant within 14h, and less than 90% of stay on SU",IF(AND(AF594&lt;90,M594="Not achieved",P594="Achieved"),"Not achieved as not direct to SU within 4h and less than 90% of stay on SU",IF(AND(AF594&lt;90,M594="Achieved",P594="Not achieved"),"Not achieved as not seen by a consultant within 14h and less than 90% of stay on SU",IF(AND(AF594&gt;=90,M594="Not achieved",P594="Not achieved"),"Not achieved as not direct to SU within 4h and not seen by a consultant within 14h",IF(AND(AF594&gt;=90,M594="Achieved",P594="Not achieved"),"Not achieved as not seen by a consultant within 14h",IF(AF594&lt;90,"Not achieved as less than 90% of stay on SU","Not achieved as not direct to SU within 4h"))))))))))))))</f>
        <v/>
      </c>
    </row>
    <row r="595" spans="1:33" ht="15" customHeight="1" x14ac:dyDescent="0.25">
      <c r="A595" s="89" t="str">
        <f>IF('Paste Data Here - Export'!A595="","",'Paste Data Here - Export'!A595)</f>
        <v/>
      </c>
      <c r="B595" s="90" t="str">
        <f>IF('Paste Data Here - Export'!B595="","",'Paste Data Here - Export'!B595)</f>
        <v/>
      </c>
      <c r="C595" s="91" t="str">
        <f>IF('Paste Data Here - Export'!AR595="Y",'Paste Data Here - Export'!AS595,IF('Paste Data Here - Export'!C595="","",'Paste Data Here - Export'!BA595))</f>
        <v/>
      </c>
      <c r="D595" s="103" t="str">
        <f>IF(B595="","",IF('Paste Data Here - Export'!A595 ='Paste Data Here - Export'!B595, "Yes", "No"))</f>
        <v/>
      </c>
      <c r="E595" s="103" t="str">
        <f>IF(A595="","",IF(AND('Paste Data Here - Export'!P595="",'Paste Data Here - Export'!Q595&lt;&gt;""),"Yes","No"))</f>
        <v/>
      </c>
      <c r="F595" s="104" t="str">
        <f>IF('Paste Data Here - Export'!A595='Paste Data Here - Export'!B595,C595,IF(W595="No","",IF(E595="Yes","6 Month Transfer",'Paste Data Here - Export'!HP595)))</f>
        <v/>
      </c>
      <c r="G595" s="92" t="str">
        <f>IF(B595="","",IF(OR('Paste Data Here - Export'!KB595="Y",'Paste Data Here - Export'!GE595="Y"),"Yes","No"))</f>
        <v/>
      </c>
      <c r="H595" s="93" t="str">
        <f t="shared" si="102"/>
        <v/>
      </c>
      <c r="I595" s="93" t="str">
        <f t="shared" si="103"/>
        <v/>
      </c>
      <c r="J595" s="93" t="str">
        <f t="shared" si="104"/>
        <v/>
      </c>
      <c r="K595" s="125" t="str">
        <f>IF(OR(C595="",'Paste Data Here - Export'!BD595=""),"",1440*('Paste Data Here - Export'!BD595-C595))</f>
        <v/>
      </c>
      <c r="L595" s="93" t="str">
        <f t="shared" si="105"/>
        <v/>
      </c>
      <c r="M595" s="93" t="str">
        <f>IF(AND(L595="Yes",'Paste Data Here - Export'!BC595="SU",'Paste Data Here - Export'!EJ595&lt;&gt;"Y"),"Achieved",IF('Paste Data Here - Export'!EJ595="Y","Not applicable",(IF(AND('Patient level info'!L595="No",'Paste Data Here - Export'!BC595="SU"),"Not achieved",IF('Paste Data Here - Export'!BC595="ICH","Not applicable",IF(OR('Paste Data Here - Export'!BC595="O",'Paste Data Here - Export'!BC595="MAC"),"Not achieved",""))))))</f>
        <v/>
      </c>
      <c r="N595" s="142" t="str">
        <f>IF(B595="","",IF(OR('Paste Data Here - Export'!GN595="PERS",'Paste Data Here - Export'!GN595="TELEM"),'Paste Data Here - Export'!GK595,IF('Paste Data Here - Export'!GO595="","Not seen in person",'Paste Data Here - Export'!GO595)))</f>
        <v/>
      </c>
      <c r="O595" s="125" t="str">
        <f t="shared" si="106"/>
        <v/>
      </c>
      <c r="P595" s="126" t="str">
        <f t="shared" si="107"/>
        <v/>
      </c>
      <c r="Q595" s="95" t="str">
        <f>IF('Paste Data Here - Export'!CR595=TRUE, "Not imaged",IF('Paste Data Here - Export'!AR595="Y","Inpatient stroke",IF('Paste Data Here - Export'!BA595="","",IF('Paste Data Here - Export'!CR595="TRUE","",1440*('Paste Data Here - Export'!CP595-'Paste Data Here - Export'!BA595)))))</f>
        <v/>
      </c>
      <c r="R595" s="95" t="str">
        <f>IF('Paste Data Here - Export'!CR595=TRUE,"Not imaged",IF(OR(C595="",'Paste Data Here - Export'!CP595=""),"",1440*('Paste Data Here - Export'!CP595-C595)))</f>
        <v/>
      </c>
      <c r="S595" s="93" t="str">
        <f>IF(R595&lt;60.5,"Yes",IF('Paste Data Here - Export'!C595="","","No"))</f>
        <v/>
      </c>
      <c r="T595" s="93" t="str">
        <f t="shared" si="99"/>
        <v/>
      </c>
      <c r="U595" s="94" t="str">
        <f>IF(OR(C595="",'Paste Data Here - Export'!DF595=""),"",1440*('Paste Data Here - Export'!DF595-C595))</f>
        <v/>
      </c>
      <c r="V595" s="96" t="str">
        <f t="shared" si="108"/>
        <v/>
      </c>
      <c r="W595" s="97" t="str">
        <f>IF(B595="","",IF('Paste Data Here - Export'!KI595=TRUE,"Yes",IF('Paste Data Here - Export'!L595="","No","Yes")))</f>
        <v/>
      </c>
      <c r="X595" s="98" t="str">
        <f>IF(E595="Yes","6 Month Transfer",IF(AND(W595="Yes",'Paste Data Here - Export'!KM595="D"),"No",IF('Patient level info'!W595="Yes","Yes","")))</f>
        <v/>
      </c>
      <c r="Y595" s="91" t="str">
        <f t="shared" si="100"/>
        <v/>
      </c>
      <c r="Z595" s="99" t="str">
        <f>IF('Paste Data Here - Export'!KQ595="","",IF('Paste Data Here - Export'!KO595="","",'Paste Data Here - Export'!KN595-'Paste Data Here - Export'!KQ595))</f>
        <v/>
      </c>
      <c r="AA595" s="91" t="str">
        <f>IF(AND(W595="Yes",'Paste Data Here - Export'!KM595="D",'Paste Data Here - Export'!KO595="Y"),'Paste Data Here - Export'!KN595+'Patient level info'!AA$3,IF(AND(W595="Yes",'Paste Data Here - Export'!KM595="D",Z595&lt;0),'Paste Data Here - Export'!KQ595,IF(AND(W595="Yes",'Paste Data Here - Export'!KM595="D"),'Paste Data Here - Export'!KN595,IF(X595="Yes",'Paste Data Here - Export'!KS595,""))))</f>
        <v/>
      </c>
      <c r="AB595" s="100" t="str">
        <f>IF(W595="No","",IF('Paste Data Here - Export'!HS595="","",IF('Paste Data Here - Export'!KO595="Y",'Patient level info'!AA595-'Paste Data Here - Export'!HS595,'Paste Data Here - Export'!KQ595-'Paste Data Here - Export'!HS595)))</f>
        <v/>
      </c>
      <c r="AC595" s="100" t="str">
        <f>IF(E595="Yes","",IF(BPT!C595="Record transferred to this team",AA595-C595-(1/6),""))</f>
        <v/>
      </c>
      <c r="AD595" s="100" t="str">
        <f t="shared" si="101"/>
        <v/>
      </c>
      <c r="AE595" s="100" t="str">
        <f t="shared" si="109"/>
        <v/>
      </c>
      <c r="AF595" s="101" t="str">
        <f>IF(AE595="","",IF(Y595="Died same day","Died same day as arrival",IF(AB595="","Did not stay on SU",IF('Paste Data Here - Export'!HR595="ICH","ICU/CCU/HDU",IF(AB595&gt;AE595,100,100*AB595/AE595)))))</f>
        <v/>
      </c>
      <c r="AG595" s="82" t="str">
        <f>IF(E595="Yes","6 Month Transfer",IF(W595="No","Not locked to discharge/transfer",IF(AF595="Did not stay on SU","Not achieved as did not stay on SU",IF('Patient level info'!A595="","",IF(AND(A595=B595,M595="Achieved",P595="Achieved",AF595&gt;=90,AF595&lt;&gt;"Died same day as arrival"),"Achieved",IF(AND(A595&lt;&gt;B595,AF595&gt;=90,M595="Achieved",P595="Achieved"),"Not directly admitted by this team, but achieved criteria at previous team, and achieved 90% of stay on SU whilst at this team",IF(AF595="ICU/CCU/HDU","Admitted to ICU/CCU/HDU",IF(AF595="Died same day as arrival",AF595,IF(AND(AF595&lt;90,M595="Not achieved",P595="Not achieved"),"Not achieved as not direct to SU within 4h, not seen by a consultant within 14h, and less than 90% of stay on SU",IF(AND(AF595&lt;90,M595="Not achieved",P595="Achieved"),"Not achieved as not direct to SU within 4h and less than 90% of stay on SU",IF(AND(AF595&lt;90,M595="Achieved",P595="Not achieved"),"Not achieved as not seen by a consultant within 14h and less than 90% of stay on SU",IF(AND(AF595&gt;=90,M595="Not achieved",P595="Not achieved"),"Not achieved as not direct to SU within 4h and not seen by a consultant within 14h",IF(AND(AF595&gt;=90,M595="Achieved",P595="Not achieved"),"Not achieved as not seen by a consultant within 14h",IF(AF595&lt;90,"Not achieved as less than 90% of stay on SU","Not achieved as not direct to SU within 4h"))))))))))))))</f>
        <v/>
      </c>
    </row>
    <row r="596" spans="1:33" ht="15" customHeight="1" x14ac:dyDescent="0.25">
      <c r="A596" s="89" t="str">
        <f>IF('Paste Data Here - Export'!A596="","",'Paste Data Here - Export'!A596)</f>
        <v/>
      </c>
      <c r="B596" s="90" t="str">
        <f>IF('Paste Data Here - Export'!B596="","",'Paste Data Here - Export'!B596)</f>
        <v/>
      </c>
      <c r="C596" s="91" t="str">
        <f>IF('Paste Data Here - Export'!AR596="Y",'Paste Data Here - Export'!AS596,IF('Paste Data Here - Export'!C596="","",'Paste Data Here - Export'!BA596))</f>
        <v/>
      </c>
      <c r="D596" s="103" t="str">
        <f>IF(B596="","",IF('Paste Data Here - Export'!A596 ='Paste Data Here - Export'!B596, "Yes", "No"))</f>
        <v/>
      </c>
      <c r="E596" s="103" t="str">
        <f>IF(A596="","",IF(AND('Paste Data Here - Export'!P596="",'Paste Data Here - Export'!Q596&lt;&gt;""),"Yes","No"))</f>
        <v/>
      </c>
      <c r="F596" s="104" t="str">
        <f>IF('Paste Data Here - Export'!A596='Paste Data Here - Export'!B596,C596,IF(W596="No","",IF(E596="Yes","6 Month Transfer",'Paste Data Here - Export'!HP596)))</f>
        <v/>
      </c>
      <c r="G596" s="92" t="str">
        <f>IF(B596="","",IF(OR('Paste Data Here - Export'!KB596="Y",'Paste Data Here - Export'!GE596="Y"),"Yes","No"))</f>
        <v/>
      </c>
      <c r="H596" s="93" t="str">
        <f t="shared" si="102"/>
        <v/>
      </c>
      <c r="I596" s="93" t="str">
        <f t="shared" si="103"/>
        <v/>
      </c>
      <c r="J596" s="93" t="str">
        <f t="shared" si="104"/>
        <v/>
      </c>
      <c r="K596" s="125" t="str">
        <f>IF(OR(C596="",'Paste Data Here - Export'!BD596=""),"",1440*('Paste Data Here - Export'!BD596-C596))</f>
        <v/>
      </c>
      <c r="L596" s="93" t="str">
        <f t="shared" si="105"/>
        <v/>
      </c>
      <c r="M596" s="93" t="str">
        <f>IF(AND(L596="Yes",'Paste Data Here - Export'!BC596="SU",'Paste Data Here - Export'!EJ596&lt;&gt;"Y"),"Achieved",IF('Paste Data Here - Export'!EJ596="Y","Not applicable",(IF(AND('Patient level info'!L596="No",'Paste Data Here - Export'!BC596="SU"),"Not achieved",IF('Paste Data Here - Export'!BC596="ICH","Not applicable",IF(OR('Paste Data Here - Export'!BC596="O",'Paste Data Here - Export'!BC596="MAC"),"Not achieved",""))))))</f>
        <v/>
      </c>
      <c r="N596" s="142" t="str">
        <f>IF(B596="","",IF(OR('Paste Data Here - Export'!GN596="PERS",'Paste Data Here - Export'!GN596="TELEM"),'Paste Data Here - Export'!GK596,IF('Paste Data Here - Export'!GO596="","Not seen in person",'Paste Data Here - Export'!GO596)))</f>
        <v/>
      </c>
      <c r="O596" s="125" t="str">
        <f t="shared" si="106"/>
        <v/>
      </c>
      <c r="P596" s="126" t="str">
        <f t="shared" si="107"/>
        <v/>
      </c>
      <c r="Q596" s="95" t="str">
        <f>IF('Paste Data Here - Export'!CR596=TRUE, "Not imaged",IF('Paste Data Here - Export'!AR596="Y","Inpatient stroke",IF('Paste Data Here - Export'!BA596="","",IF('Paste Data Here - Export'!CR596="TRUE","",1440*('Paste Data Here - Export'!CP596-'Paste Data Here - Export'!BA596)))))</f>
        <v/>
      </c>
      <c r="R596" s="95" t="str">
        <f>IF('Paste Data Here - Export'!CR596=TRUE,"Not imaged",IF(OR(C596="",'Paste Data Here - Export'!CP596=""),"",1440*('Paste Data Here - Export'!CP596-C596)))</f>
        <v/>
      </c>
      <c r="S596" s="93" t="str">
        <f>IF(R596&lt;60.5,"Yes",IF('Paste Data Here - Export'!C596="","","No"))</f>
        <v/>
      </c>
      <c r="T596" s="93" t="str">
        <f t="shared" si="99"/>
        <v/>
      </c>
      <c r="U596" s="94" t="str">
        <f>IF(OR(C596="",'Paste Data Here - Export'!DF596=""),"",1440*('Paste Data Here - Export'!DF596-C596))</f>
        <v/>
      </c>
      <c r="V596" s="96" t="str">
        <f t="shared" si="108"/>
        <v/>
      </c>
      <c r="W596" s="97" t="str">
        <f>IF(B596="","",IF('Paste Data Here - Export'!KI596=TRUE,"Yes",IF('Paste Data Here - Export'!L596="","No","Yes")))</f>
        <v/>
      </c>
      <c r="X596" s="98" t="str">
        <f>IF(E596="Yes","6 Month Transfer",IF(AND(W596="Yes",'Paste Data Here - Export'!KM596="D"),"No",IF('Patient level info'!W596="Yes","Yes","")))</f>
        <v/>
      </c>
      <c r="Y596" s="91" t="str">
        <f t="shared" si="100"/>
        <v/>
      </c>
      <c r="Z596" s="99" t="str">
        <f>IF('Paste Data Here - Export'!KQ596="","",IF('Paste Data Here - Export'!KO596="","",'Paste Data Here - Export'!KN596-'Paste Data Here - Export'!KQ596))</f>
        <v/>
      </c>
      <c r="AA596" s="91" t="str">
        <f>IF(AND(W596="Yes",'Paste Data Here - Export'!KM596="D",'Paste Data Here - Export'!KO596="Y"),'Paste Data Here - Export'!KN596+'Patient level info'!AA$3,IF(AND(W596="Yes",'Paste Data Here - Export'!KM596="D",Z596&lt;0),'Paste Data Here - Export'!KQ596,IF(AND(W596="Yes",'Paste Data Here - Export'!KM596="D"),'Paste Data Here - Export'!KN596,IF(X596="Yes",'Paste Data Here - Export'!KS596,""))))</f>
        <v/>
      </c>
      <c r="AB596" s="100" t="str">
        <f>IF(W596="No","",IF('Paste Data Here - Export'!HS596="","",IF('Paste Data Here - Export'!KO596="Y",'Patient level info'!AA596-'Paste Data Here - Export'!HS596,'Paste Data Here - Export'!KQ596-'Paste Data Here - Export'!HS596)))</f>
        <v/>
      </c>
      <c r="AC596" s="100" t="str">
        <f>IF(E596="Yes","",IF(BPT!C596="Record transferred to this team",AA596-C596-(1/6),""))</f>
        <v/>
      </c>
      <c r="AD596" s="100" t="str">
        <f t="shared" si="101"/>
        <v/>
      </c>
      <c r="AE596" s="100" t="str">
        <f t="shared" si="109"/>
        <v/>
      </c>
      <c r="AF596" s="101" t="str">
        <f>IF(AE596="","",IF(Y596="Died same day","Died same day as arrival",IF(AB596="","Did not stay on SU",IF('Paste Data Here - Export'!HR596="ICH","ICU/CCU/HDU",IF(AB596&gt;AE596,100,100*AB596/AE596)))))</f>
        <v/>
      </c>
      <c r="AG596" s="82" t="str">
        <f>IF(E596="Yes","6 Month Transfer",IF(W596="No","Not locked to discharge/transfer",IF(AF596="Did not stay on SU","Not achieved as did not stay on SU",IF('Patient level info'!A596="","",IF(AND(A596=B596,M596="Achieved",P596="Achieved",AF596&gt;=90,AF596&lt;&gt;"Died same day as arrival"),"Achieved",IF(AND(A596&lt;&gt;B596,AF596&gt;=90,M596="Achieved",P596="Achieved"),"Not directly admitted by this team, but achieved criteria at previous team, and achieved 90% of stay on SU whilst at this team",IF(AF596="ICU/CCU/HDU","Admitted to ICU/CCU/HDU",IF(AF596="Died same day as arrival",AF596,IF(AND(AF596&lt;90,M596="Not achieved",P596="Not achieved"),"Not achieved as not direct to SU within 4h, not seen by a consultant within 14h, and less than 90% of stay on SU",IF(AND(AF596&lt;90,M596="Not achieved",P596="Achieved"),"Not achieved as not direct to SU within 4h and less than 90% of stay on SU",IF(AND(AF596&lt;90,M596="Achieved",P596="Not achieved"),"Not achieved as not seen by a consultant within 14h and less than 90% of stay on SU",IF(AND(AF596&gt;=90,M596="Not achieved",P596="Not achieved"),"Not achieved as not direct to SU within 4h and not seen by a consultant within 14h",IF(AND(AF596&gt;=90,M596="Achieved",P596="Not achieved"),"Not achieved as not seen by a consultant within 14h",IF(AF596&lt;90,"Not achieved as less than 90% of stay on SU","Not achieved as not direct to SU within 4h"))))))))))))))</f>
        <v/>
      </c>
    </row>
    <row r="597" spans="1:33" ht="15" customHeight="1" x14ac:dyDescent="0.25">
      <c r="A597" s="89" t="str">
        <f>IF('Paste Data Here - Export'!A597="","",'Paste Data Here - Export'!A597)</f>
        <v/>
      </c>
      <c r="B597" s="90" t="str">
        <f>IF('Paste Data Here - Export'!B597="","",'Paste Data Here - Export'!B597)</f>
        <v/>
      </c>
      <c r="C597" s="91" t="str">
        <f>IF('Paste Data Here - Export'!AR597="Y",'Paste Data Here - Export'!AS597,IF('Paste Data Here - Export'!C597="","",'Paste Data Here - Export'!BA597))</f>
        <v/>
      </c>
      <c r="D597" s="103" t="str">
        <f>IF(B597="","",IF('Paste Data Here - Export'!A597 ='Paste Data Here - Export'!B597, "Yes", "No"))</f>
        <v/>
      </c>
      <c r="E597" s="103" t="str">
        <f>IF(A597="","",IF(AND('Paste Data Here - Export'!P597="",'Paste Data Here - Export'!Q597&lt;&gt;""),"Yes","No"))</f>
        <v/>
      </c>
      <c r="F597" s="104" t="str">
        <f>IF('Paste Data Here - Export'!A597='Paste Data Here - Export'!B597,C597,IF(W597="No","",IF(E597="Yes","6 Month Transfer",'Paste Data Here - Export'!HP597)))</f>
        <v/>
      </c>
      <c r="G597" s="92" t="str">
        <f>IF(B597="","",IF(OR('Paste Data Here - Export'!KB597="Y",'Paste Data Here - Export'!GE597="Y"),"Yes","No"))</f>
        <v/>
      </c>
      <c r="H597" s="93" t="str">
        <f t="shared" si="102"/>
        <v/>
      </c>
      <c r="I597" s="93" t="str">
        <f t="shared" si="103"/>
        <v/>
      </c>
      <c r="J597" s="93" t="str">
        <f t="shared" si="104"/>
        <v/>
      </c>
      <c r="K597" s="125" t="str">
        <f>IF(OR(C597="",'Paste Data Here - Export'!BD597=""),"",1440*('Paste Data Here - Export'!BD597-C597))</f>
        <v/>
      </c>
      <c r="L597" s="93" t="str">
        <f t="shared" si="105"/>
        <v/>
      </c>
      <c r="M597" s="93" t="str">
        <f>IF(AND(L597="Yes",'Paste Data Here - Export'!BC597="SU",'Paste Data Here - Export'!EJ597&lt;&gt;"Y"),"Achieved",IF('Paste Data Here - Export'!EJ597="Y","Not applicable",(IF(AND('Patient level info'!L597="No",'Paste Data Here - Export'!BC597="SU"),"Not achieved",IF('Paste Data Here - Export'!BC597="ICH","Not applicable",IF(OR('Paste Data Here - Export'!BC597="O",'Paste Data Here - Export'!BC597="MAC"),"Not achieved",""))))))</f>
        <v/>
      </c>
      <c r="N597" s="142" t="str">
        <f>IF(B597="","",IF(OR('Paste Data Here - Export'!GN597="PERS",'Paste Data Here - Export'!GN597="TELEM"),'Paste Data Here - Export'!GK597,IF('Paste Data Here - Export'!GO597="","Not seen in person",'Paste Data Here - Export'!GO597)))</f>
        <v/>
      </c>
      <c r="O597" s="125" t="str">
        <f t="shared" si="106"/>
        <v/>
      </c>
      <c r="P597" s="126" t="str">
        <f t="shared" si="107"/>
        <v/>
      </c>
      <c r="Q597" s="95" t="str">
        <f>IF('Paste Data Here - Export'!CR597=TRUE, "Not imaged",IF('Paste Data Here - Export'!AR597="Y","Inpatient stroke",IF('Paste Data Here - Export'!BA597="","",IF('Paste Data Here - Export'!CR597="TRUE","",1440*('Paste Data Here - Export'!CP597-'Paste Data Here - Export'!BA597)))))</f>
        <v/>
      </c>
      <c r="R597" s="95" t="str">
        <f>IF('Paste Data Here - Export'!CR597=TRUE,"Not imaged",IF(OR(C597="",'Paste Data Here - Export'!CP597=""),"",1440*('Paste Data Here - Export'!CP597-C597)))</f>
        <v/>
      </c>
      <c r="S597" s="93" t="str">
        <f>IF(R597&lt;60.5,"Yes",IF('Paste Data Here - Export'!C597="","","No"))</f>
        <v/>
      </c>
      <c r="T597" s="93" t="str">
        <f t="shared" si="99"/>
        <v/>
      </c>
      <c r="U597" s="94" t="str">
        <f>IF(OR(C597="",'Paste Data Here - Export'!DF597=""),"",1440*('Paste Data Here - Export'!DF597-C597))</f>
        <v/>
      </c>
      <c r="V597" s="96" t="str">
        <f t="shared" si="108"/>
        <v/>
      </c>
      <c r="W597" s="97" t="str">
        <f>IF(B597="","",IF('Paste Data Here - Export'!KI597=TRUE,"Yes",IF('Paste Data Here - Export'!L597="","No","Yes")))</f>
        <v/>
      </c>
      <c r="X597" s="98" t="str">
        <f>IF(E597="Yes","6 Month Transfer",IF(AND(W597="Yes",'Paste Data Here - Export'!KM597="D"),"No",IF('Patient level info'!W597="Yes","Yes","")))</f>
        <v/>
      </c>
      <c r="Y597" s="91" t="str">
        <f t="shared" si="100"/>
        <v/>
      </c>
      <c r="Z597" s="99" t="str">
        <f>IF('Paste Data Here - Export'!KQ597="","",IF('Paste Data Here - Export'!KO597="","",'Paste Data Here - Export'!KN597-'Paste Data Here - Export'!KQ597))</f>
        <v/>
      </c>
      <c r="AA597" s="91" t="str">
        <f>IF(AND(W597="Yes",'Paste Data Here - Export'!KM597="D",'Paste Data Here - Export'!KO597="Y"),'Paste Data Here - Export'!KN597+'Patient level info'!AA$3,IF(AND(W597="Yes",'Paste Data Here - Export'!KM597="D",Z597&lt;0),'Paste Data Here - Export'!KQ597,IF(AND(W597="Yes",'Paste Data Here - Export'!KM597="D"),'Paste Data Here - Export'!KN597,IF(X597="Yes",'Paste Data Here - Export'!KS597,""))))</f>
        <v/>
      </c>
      <c r="AB597" s="100" t="str">
        <f>IF(W597="No","",IF('Paste Data Here - Export'!HS597="","",IF('Paste Data Here - Export'!KO597="Y",'Patient level info'!AA597-'Paste Data Here - Export'!HS597,'Paste Data Here - Export'!KQ597-'Paste Data Here - Export'!HS597)))</f>
        <v/>
      </c>
      <c r="AC597" s="100" t="str">
        <f>IF(E597="Yes","",IF(BPT!C597="Record transferred to this team",AA597-C597-(1/6),""))</f>
        <v/>
      </c>
      <c r="AD597" s="100" t="str">
        <f t="shared" si="101"/>
        <v/>
      </c>
      <c r="AE597" s="100" t="str">
        <f t="shared" si="109"/>
        <v/>
      </c>
      <c r="AF597" s="101" t="str">
        <f>IF(AE597="","",IF(Y597="Died same day","Died same day as arrival",IF(AB597="","Did not stay on SU",IF('Paste Data Here - Export'!HR597="ICH","ICU/CCU/HDU",IF(AB597&gt;AE597,100,100*AB597/AE597)))))</f>
        <v/>
      </c>
      <c r="AG597" s="82" t="str">
        <f>IF(E597="Yes","6 Month Transfer",IF(W597="No","Not locked to discharge/transfer",IF(AF597="Did not stay on SU","Not achieved as did not stay on SU",IF('Patient level info'!A597="","",IF(AND(A597=B597,M597="Achieved",P597="Achieved",AF597&gt;=90,AF597&lt;&gt;"Died same day as arrival"),"Achieved",IF(AND(A597&lt;&gt;B597,AF597&gt;=90,M597="Achieved",P597="Achieved"),"Not directly admitted by this team, but achieved criteria at previous team, and achieved 90% of stay on SU whilst at this team",IF(AF597="ICU/CCU/HDU","Admitted to ICU/CCU/HDU",IF(AF597="Died same day as arrival",AF597,IF(AND(AF597&lt;90,M597="Not achieved",P597="Not achieved"),"Not achieved as not direct to SU within 4h, not seen by a consultant within 14h, and less than 90% of stay on SU",IF(AND(AF597&lt;90,M597="Not achieved",P597="Achieved"),"Not achieved as not direct to SU within 4h and less than 90% of stay on SU",IF(AND(AF597&lt;90,M597="Achieved",P597="Not achieved"),"Not achieved as not seen by a consultant within 14h and less than 90% of stay on SU",IF(AND(AF597&gt;=90,M597="Not achieved",P597="Not achieved"),"Not achieved as not direct to SU within 4h and not seen by a consultant within 14h",IF(AND(AF597&gt;=90,M597="Achieved",P597="Not achieved"),"Not achieved as not seen by a consultant within 14h",IF(AF597&lt;90,"Not achieved as less than 90% of stay on SU","Not achieved as not direct to SU within 4h"))))))))))))))</f>
        <v/>
      </c>
    </row>
    <row r="598" spans="1:33" ht="15" customHeight="1" x14ac:dyDescent="0.25">
      <c r="A598" s="89" t="str">
        <f>IF('Paste Data Here - Export'!A598="","",'Paste Data Here - Export'!A598)</f>
        <v/>
      </c>
      <c r="B598" s="90" t="str">
        <f>IF('Paste Data Here - Export'!B598="","",'Paste Data Here - Export'!B598)</f>
        <v/>
      </c>
      <c r="C598" s="91" t="str">
        <f>IF('Paste Data Here - Export'!AR598="Y",'Paste Data Here - Export'!AS598,IF('Paste Data Here - Export'!C598="","",'Paste Data Here - Export'!BA598))</f>
        <v/>
      </c>
      <c r="D598" s="103" t="str">
        <f>IF(B598="","",IF('Paste Data Here - Export'!A598 ='Paste Data Here - Export'!B598, "Yes", "No"))</f>
        <v/>
      </c>
      <c r="E598" s="103" t="str">
        <f>IF(A598="","",IF(AND('Paste Data Here - Export'!P598="",'Paste Data Here - Export'!Q598&lt;&gt;""),"Yes","No"))</f>
        <v/>
      </c>
      <c r="F598" s="104" t="str">
        <f>IF('Paste Data Here - Export'!A598='Paste Data Here - Export'!B598,C598,IF(W598="No","",IF(E598="Yes","6 Month Transfer",'Paste Data Here - Export'!HP598)))</f>
        <v/>
      </c>
      <c r="G598" s="92" t="str">
        <f>IF(B598="","",IF(OR('Paste Data Here - Export'!KB598="Y",'Paste Data Here - Export'!GE598="Y"),"Yes","No"))</f>
        <v/>
      </c>
      <c r="H598" s="93" t="str">
        <f t="shared" si="102"/>
        <v/>
      </c>
      <c r="I598" s="93" t="str">
        <f t="shared" si="103"/>
        <v/>
      </c>
      <c r="J598" s="93" t="str">
        <f t="shared" si="104"/>
        <v/>
      </c>
      <c r="K598" s="125" t="str">
        <f>IF(OR(C598="",'Paste Data Here - Export'!BD598=""),"",1440*('Paste Data Here - Export'!BD598-C598))</f>
        <v/>
      </c>
      <c r="L598" s="93" t="str">
        <f t="shared" si="105"/>
        <v/>
      </c>
      <c r="M598" s="93" t="str">
        <f>IF(AND(L598="Yes",'Paste Data Here - Export'!BC598="SU",'Paste Data Here - Export'!EJ598&lt;&gt;"Y"),"Achieved",IF('Paste Data Here - Export'!EJ598="Y","Not applicable",(IF(AND('Patient level info'!L598="No",'Paste Data Here - Export'!BC598="SU"),"Not achieved",IF('Paste Data Here - Export'!BC598="ICH","Not applicable",IF(OR('Paste Data Here - Export'!BC598="O",'Paste Data Here - Export'!BC598="MAC"),"Not achieved",""))))))</f>
        <v/>
      </c>
      <c r="N598" s="142" t="str">
        <f>IF(B598="","",IF(OR('Paste Data Here - Export'!GN598="PERS",'Paste Data Here - Export'!GN598="TELEM"),'Paste Data Here - Export'!GK598,IF('Paste Data Here - Export'!GO598="","Not seen in person",'Paste Data Here - Export'!GO598)))</f>
        <v/>
      </c>
      <c r="O598" s="125" t="str">
        <f t="shared" si="106"/>
        <v/>
      </c>
      <c r="P598" s="126" t="str">
        <f t="shared" si="107"/>
        <v/>
      </c>
      <c r="Q598" s="95" t="str">
        <f>IF('Paste Data Here - Export'!CR598=TRUE, "Not imaged",IF('Paste Data Here - Export'!AR598="Y","Inpatient stroke",IF('Paste Data Here - Export'!BA598="","",IF('Paste Data Here - Export'!CR598="TRUE","",1440*('Paste Data Here - Export'!CP598-'Paste Data Here - Export'!BA598)))))</f>
        <v/>
      </c>
      <c r="R598" s="95" t="str">
        <f>IF('Paste Data Here - Export'!CR598=TRUE,"Not imaged",IF(OR(C598="",'Paste Data Here - Export'!CP598=""),"",1440*('Paste Data Here - Export'!CP598-C598)))</f>
        <v/>
      </c>
      <c r="S598" s="93" t="str">
        <f>IF(R598&lt;60.5,"Yes",IF('Paste Data Here - Export'!C598="","","No"))</f>
        <v/>
      </c>
      <c r="T598" s="93" t="str">
        <f t="shared" si="99"/>
        <v/>
      </c>
      <c r="U598" s="94" t="str">
        <f>IF(OR(C598="",'Paste Data Here - Export'!DF598=""),"",1440*('Paste Data Here - Export'!DF598-C598))</f>
        <v/>
      </c>
      <c r="V598" s="96" t="str">
        <f t="shared" si="108"/>
        <v/>
      </c>
      <c r="W598" s="97" t="str">
        <f>IF(B598="","",IF('Paste Data Here - Export'!KI598=TRUE,"Yes",IF('Paste Data Here - Export'!L598="","No","Yes")))</f>
        <v/>
      </c>
      <c r="X598" s="98" t="str">
        <f>IF(E598="Yes","6 Month Transfer",IF(AND(W598="Yes",'Paste Data Here - Export'!KM598="D"),"No",IF('Patient level info'!W598="Yes","Yes","")))</f>
        <v/>
      </c>
      <c r="Y598" s="91" t="str">
        <f t="shared" si="100"/>
        <v/>
      </c>
      <c r="Z598" s="99" t="str">
        <f>IF('Paste Data Here - Export'!KQ598="","",IF('Paste Data Here - Export'!KO598="","",'Paste Data Here - Export'!KN598-'Paste Data Here - Export'!KQ598))</f>
        <v/>
      </c>
      <c r="AA598" s="91" t="str">
        <f>IF(AND(W598="Yes",'Paste Data Here - Export'!KM598="D",'Paste Data Here - Export'!KO598="Y"),'Paste Data Here - Export'!KN598+'Patient level info'!AA$3,IF(AND(W598="Yes",'Paste Data Here - Export'!KM598="D",Z598&lt;0),'Paste Data Here - Export'!KQ598,IF(AND(W598="Yes",'Paste Data Here - Export'!KM598="D"),'Paste Data Here - Export'!KN598,IF(X598="Yes",'Paste Data Here - Export'!KS598,""))))</f>
        <v/>
      </c>
      <c r="AB598" s="100" t="str">
        <f>IF(W598="No","",IF('Paste Data Here - Export'!HS598="","",IF('Paste Data Here - Export'!KO598="Y",'Patient level info'!AA598-'Paste Data Here - Export'!HS598,'Paste Data Here - Export'!KQ598-'Paste Data Here - Export'!HS598)))</f>
        <v/>
      </c>
      <c r="AC598" s="100" t="str">
        <f>IF(E598="Yes","",IF(BPT!C598="Record transferred to this team",AA598-C598-(1/6),""))</f>
        <v/>
      </c>
      <c r="AD598" s="100" t="str">
        <f t="shared" si="101"/>
        <v/>
      </c>
      <c r="AE598" s="100" t="str">
        <f t="shared" si="109"/>
        <v/>
      </c>
      <c r="AF598" s="101" t="str">
        <f>IF(AE598="","",IF(Y598="Died same day","Died same day as arrival",IF(AB598="","Did not stay on SU",IF('Paste Data Here - Export'!HR598="ICH","ICU/CCU/HDU",IF(AB598&gt;AE598,100,100*AB598/AE598)))))</f>
        <v/>
      </c>
      <c r="AG598" s="82" t="str">
        <f>IF(E598="Yes","6 Month Transfer",IF(W598="No","Not locked to discharge/transfer",IF(AF598="Did not stay on SU","Not achieved as did not stay on SU",IF('Patient level info'!A598="","",IF(AND(A598=B598,M598="Achieved",P598="Achieved",AF598&gt;=90,AF598&lt;&gt;"Died same day as arrival"),"Achieved",IF(AND(A598&lt;&gt;B598,AF598&gt;=90,M598="Achieved",P598="Achieved"),"Not directly admitted by this team, but achieved criteria at previous team, and achieved 90% of stay on SU whilst at this team",IF(AF598="ICU/CCU/HDU","Admitted to ICU/CCU/HDU",IF(AF598="Died same day as arrival",AF598,IF(AND(AF598&lt;90,M598="Not achieved",P598="Not achieved"),"Not achieved as not direct to SU within 4h, not seen by a consultant within 14h, and less than 90% of stay on SU",IF(AND(AF598&lt;90,M598="Not achieved",P598="Achieved"),"Not achieved as not direct to SU within 4h and less than 90% of stay on SU",IF(AND(AF598&lt;90,M598="Achieved",P598="Not achieved"),"Not achieved as not seen by a consultant within 14h and less than 90% of stay on SU",IF(AND(AF598&gt;=90,M598="Not achieved",P598="Not achieved"),"Not achieved as not direct to SU within 4h and not seen by a consultant within 14h",IF(AND(AF598&gt;=90,M598="Achieved",P598="Not achieved"),"Not achieved as not seen by a consultant within 14h",IF(AF598&lt;90,"Not achieved as less than 90% of stay on SU","Not achieved as not direct to SU within 4h"))))))))))))))</f>
        <v/>
      </c>
    </row>
    <row r="599" spans="1:33" ht="15" customHeight="1" x14ac:dyDescent="0.25">
      <c r="A599" s="89" t="str">
        <f>IF('Paste Data Here - Export'!A599="","",'Paste Data Here - Export'!A599)</f>
        <v/>
      </c>
      <c r="B599" s="90" t="str">
        <f>IF('Paste Data Here - Export'!B599="","",'Paste Data Here - Export'!B599)</f>
        <v/>
      </c>
      <c r="C599" s="91" t="str">
        <f>IF('Paste Data Here - Export'!AR599="Y",'Paste Data Here - Export'!AS599,IF('Paste Data Here - Export'!C599="","",'Paste Data Here - Export'!BA599))</f>
        <v/>
      </c>
      <c r="D599" s="103" t="str">
        <f>IF(B599="","",IF('Paste Data Here - Export'!A599 ='Paste Data Here - Export'!B599, "Yes", "No"))</f>
        <v/>
      </c>
      <c r="E599" s="103" t="str">
        <f>IF(A599="","",IF(AND('Paste Data Here - Export'!P599="",'Paste Data Here - Export'!Q599&lt;&gt;""),"Yes","No"))</f>
        <v/>
      </c>
      <c r="F599" s="104" t="str">
        <f>IF('Paste Data Here - Export'!A599='Paste Data Here - Export'!B599,C599,IF(W599="No","",IF(E599="Yes","6 Month Transfer",'Paste Data Here - Export'!HP599)))</f>
        <v/>
      </c>
      <c r="G599" s="92" t="str">
        <f>IF(B599="","",IF(OR('Paste Data Here - Export'!KB599="Y",'Paste Data Here - Export'!GE599="Y"),"Yes","No"))</f>
        <v/>
      </c>
      <c r="H599" s="93" t="str">
        <f t="shared" si="102"/>
        <v/>
      </c>
      <c r="I599" s="93" t="str">
        <f t="shared" si="103"/>
        <v/>
      </c>
      <c r="J599" s="93" t="str">
        <f t="shared" si="104"/>
        <v/>
      </c>
      <c r="K599" s="125" t="str">
        <f>IF(OR(C599="",'Paste Data Here - Export'!BD599=""),"",1440*('Paste Data Here - Export'!BD599-C599))</f>
        <v/>
      </c>
      <c r="L599" s="93" t="str">
        <f t="shared" si="105"/>
        <v/>
      </c>
      <c r="M599" s="93" t="str">
        <f>IF(AND(L599="Yes",'Paste Data Here - Export'!BC599="SU",'Paste Data Here - Export'!EJ599&lt;&gt;"Y"),"Achieved",IF('Paste Data Here - Export'!EJ599="Y","Not applicable",(IF(AND('Patient level info'!L599="No",'Paste Data Here - Export'!BC599="SU"),"Not achieved",IF('Paste Data Here - Export'!BC599="ICH","Not applicable",IF(OR('Paste Data Here - Export'!BC599="O",'Paste Data Here - Export'!BC599="MAC"),"Not achieved",""))))))</f>
        <v/>
      </c>
      <c r="N599" s="142" t="str">
        <f>IF(B599="","",IF(OR('Paste Data Here - Export'!GN599="PERS",'Paste Data Here - Export'!GN599="TELEM"),'Paste Data Here - Export'!GK599,IF('Paste Data Here - Export'!GO599="","Not seen in person",'Paste Data Here - Export'!GO599)))</f>
        <v/>
      </c>
      <c r="O599" s="125" t="str">
        <f t="shared" si="106"/>
        <v/>
      </c>
      <c r="P599" s="126" t="str">
        <f t="shared" si="107"/>
        <v/>
      </c>
      <c r="Q599" s="95" t="str">
        <f>IF('Paste Data Here - Export'!CR599=TRUE, "Not imaged",IF('Paste Data Here - Export'!AR599="Y","Inpatient stroke",IF('Paste Data Here - Export'!BA599="","",IF('Paste Data Here - Export'!CR599="TRUE","",1440*('Paste Data Here - Export'!CP599-'Paste Data Here - Export'!BA599)))))</f>
        <v/>
      </c>
      <c r="R599" s="95" t="str">
        <f>IF('Paste Data Here - Export'!CR599=TRUE,"Not imaged",IF(OR(C599="",'Paste Data Here - Export'!CP599=""),"",1440*('Paste Data Here - Export'!CP599-C599)))</f>
        <v/>
      </c>
      <c r="S599" s="93" t="str">
        <f>IF(R599&lt;60.5,"Yes",IF('Paste Data Here - Export'!C599="","","No"))</f>
        <v/>
      </c>
      <c r="T599" s="93" t="str">
        <f t="shared" si="99"/>
        <v/>
      </c>
      <c r="U599" s="94" t="str">
        <f>IF(OR(C599="",'Paste Data Here - Export'!DF599=""),"",1440*('Paste Data Here - Export'!DF599-C599))</f>
        <v/>
      </c>
      <c r="V599" s="96" t="str">
        <f t="shared" si="108"/>
        <v/>
      </c>
      <c r="W599" s="97" t="str">
        <f>IF(B599="","",IF('Paste Data Here - Export'!KI599=TRUE,"Yes",IF('Paste Data Here - Export'!L599="","No","Yes")))</f>
        <v/>
      </c>
      <c r="X599" s="98" t="str">
        <f>IF(E599="Yes","6 Month Transfer",IF(AND(W599="Yes",'Paste Data Here - Export'!KM599="D"),"No",IF('Patient level info'!W599="Yes","Yes","")))</f>
        <v/>
      </c>
      <c r="Y599" s="91" t="str">
        <f t="shared" si="100"/>
        <v/>
      </c>
      <c r="Z599" s="99" t="str">
        <f>IF('Paste Data Here - Export'!KQ599="","",IF('Paste Data Here - Export'!KO599="","",'Paste Data Here - Export'!KN599-'Paste Data Here - Export'!KQ599))</f>
        <v/>
      </c>
      <c r="AA599" s="91" t="str">
        <f>IF(AND(W599="Yes",'Paste Data Here - Export'!KM599="D",'Paste Data Here - Export'!KO599="Y"),'Paste Data Here - Export'!KN599+'Patient level info'!AA$3,IF(AND(W599="Yes",'Paste Data Here - Export'!KM599="D",Z599&lt;0),'Paste Data Here - Export'!KQ599,IF(AND(W599="Yes",'Paste Data Here - Export'!KM599="D"),'Paste Data Here - Export'!KN599,IF(X599="Yes",'Paste Data Here - Export'!KS599,""))))</f>
        <v/>
      </c>
      <c r="AB599" s="100" t="str">
        <f>IF(W599="No","",IF('Paste Data Here - Export'!HS599="","",IF('Paste Data Here - Export'!KO599="Y",'Patient level info'!AA599-'Paste Data Here - Export'!HS599,'Paste Data Here - Export'!KQ599-'Paste Data Here - Export'!HS599)))</f>
        <v/>
      </c>
      <c r="AC599" s="100" t="str">
        <f>IF(E599="Yes","",IF(BPT!C599="Record transferred to this team",AA599-C599-(1/6),""))</f>
        <v/>
      </c>
      <c r="AD599" s="100" t="str">
        <f t="shared" si="101"/>
        <v/>
      </c>
      <c r="AE599" s="100" t="str">
        <f t="shared" si="109"/>
        <v/>
      </c>
      <c r="AF599" s="101" t="str">
        <f>IF(AE599="","",IF(Y599="Died same day","Died same day as arrival",IF(AB599="","Did not stay on SU",IF('Paste Data Here - Export'!HR599="ICH","ICU/CCU/HDU",IF(AB599&gt;AE599,100,100*AB599/AE599)))))</f>
        <v/>
      </c>
      <c r="AG599" s="82" t="str">
        <f>IF(E599="Yes","6 Month Transfer",IF(W599="No","Not locked to discharge/transfer",IF(AF599="Did not stay on SU","Not achieved as did not stay on SU",IF('Patient level info'!A599="","",IF(AND(A599=B599,M599="Achieved",P599="Achieved",AF599&gt;=90,AF599&lt;&gt;"Died same day as arrival"),"Achieved",IF(AND(A599&lt;&gt;B599,AF599&gt;=90,M599="Achieved",P599="Achieved"),"Not directly admitted by this team, but achieved criteria at previous team, and achieved 90% of stay on SU whilst at this team",IF(AF599="ICU/CCU/HDU","Admitted to ICU/CCU/HDU",IF(AF599="Died same day as arrival",AF599,IF(AND(AF599&lt;90,M599="Not achieved",P599="Not achieved"),"Not achieved as not direct to SU within 4h, not seen by a consultant within 14h, and less than 90% of stay on SU",IF(AND(AF599&lt;90,M599="Not achieved",P599="Achieved"),"Not achieved as not direct to SU within 4h and less than 90% of stay on SU",IF(AND(AF599&lt;90,M599="Achieved",P599="Not achieved"),"Not achieved as not seen by a consultant within 14h and less than 90% of stay on SU",IF(AND(AF599&gt;=90,M599="Not achieved",P599="Not achieved"),"Not achieved as not direct to SU within 4h and not seen by a consultant within 14h",IF(AND(AF599&gt;=90,M599="Achieved",P599="Not achieved"),"Not achieved as not seen by a consultant within 14h",IF(AF599&lt;90,"Not achieved as less than 90% of stay on SU","Not achieved as not direct to SU within 4h"))))))))))))))</f>
        <v/>
      </c>
    </row>
    <row r="600" spans="1:33" ht="15" customHeight="1" x14ac:dyDescent="0.25">
      <c r="A600" s="89" t="str">
        <f>IF('Paste Data Here - Export'!A600="","",'Paste Data Here - Export'!A600)</f>
        <v/>
      </c>
      <c r="B600" s="90" t="str">
        <f>IF('Paste Data Here - Export'!B600="","",'Paste Data Here - Export'!B600)</f>
        <v/>
      </c>
      <c r="C600" s="91" t="str">
        <f>IF('Paste Data Here - Export'!AR600="Y",'Paste Data Here - Export'!AS600,IF('Paste Data Here - Export'!C600="","",'Paste Data Here - Export'!BA600))</f>
        <v/>
      </c>
      <c r="D600" s="103" t="str">
        <f>IF(B600="","",IF('Paste Data Here - Export'!A600 ='Paste Data Here - Export'!B600, "Yes", "No"))</f>
        <v/>
      </c>
      <c r="E600" s="103" t="str">
        <f>IF(A600="","",IF(AND('Paste Data Here - Export'!P600="",'Paste Data Here - Export'!Q600&lt;&gt;""),"Yes","No"))</f>
        <v/>
      </c>
      <c r="F600" s="104" t="str">
        <f>IF('Paste Data Here - Export'!A600='Paste Data Here - Export'!B600,C600,IF(W600="No","",IF(E600="Yes","6 Month Transfer",'Paste Data Here - Export'!HP600)))</f>
        <v/>
      </c>
      <c r="G600" s="92" t="str">
        <f>IF(B600="","",IF(OR('Paste Data Here - Export'!KB600="Y",'Paste Data Here - Export'!GE600="Y"),"Yes","No"))</f>
        <v/>
      </c>
      <c r="H600" s="93" t="str">
        <f t="shared" si="102"/>
        <v/>
      </c>
      <c r="I600" s="93" t="str">
        <f t="shared" si="103"/>
        <v/>
      </c>
      <c r="J600" s="93" t="str">
        <f t="shared" si="104"/>
        <v/>
      </c>
      <c r="K600" s="125" t="str">
        <f>IF(OR(C600="",'Paste Data Here - Export'!BD600=""),"",1440*('Paste Data Here - Export'!BD600-C600))</f>
        <v/>
      </c>
      <c r="L600" s="93" t="str">
        <f t="shared" si="105"/>
        <v/>
      </c>
      <c r="M600" s="93" t="str">
        <f>IF(AND(L600="Yes",'Paste Data Here - Export'!BC600="SU",'Paste Data Here - Export'!EJ600&lt;&gt;"Y"),"Achieved",IF('Paste Data Here - Export'!EJ600="Y","Not applicable",(IF(AND('Patient level info'!L600="No",'Paste Data Here - Export'!BC600="SU"),"Not achieved",IF('Paste Data Here - Export'!BC600="ICH","Not applicable",IF(OR('Paste Data Here - Export'!BC600="O",'Paste Data Here - Export'!BC600="MAC"),"Not achieved",""))))))</f>
        <v/>
      </c>
      <c r="N600" s="142" t="str">
        <f>IF(B600="","",IF(OR('Paste Data Here - Export'!GN600="PERS",'Paste Data Here - Export'!GN600="TELEM"),'Paste Data Here - Export'!GK600,IF('Paste Data Here - Export'!GO600="","Not seen in person",'Paste Data Here - Export'!GO600)))</f>
        <v/>
      </c>
      <c r="O600" s="125" t="str">
        <f t="shared" si="106"/>
        <v/>
      </c>
      <c r="P600" s="126" t="str">
        <f t="shared" si="107"/>
        <v/>
      </c>
      <c r="Q600" s="95" t="str">
        <f>IF('Paste Data Here - Export'!CR600=TRUE, "Not imaged",IF('Paste Data Here - Export'!AR600="Y","Inpatient stroke",IF('Paste Data Here - Export'!BA600="","",IF('Paste Data Here - Export'!CR600="TRUE","",1440*('Paste Data Here - Export'!CP600-'Paste Data Here - Export'!BA600)))))</f>
        <v/>
      </c>
      <c r="R600" s="95" t="str">
        <f>IF('Paste Data Here - Export'!CR600=TRUE,"Not imaged",IF(OR(C600="",'Paste Data Here - Export'!CP600=""),"",1440*('Paste Data Here - Export'!CP600-C600)))</f>
        <v/>
      </c>
      <c r="S600" s="93" t="str">
        <f>IF(R600&lt;60.5,"Yes",IF('Paste Data Here - Export'!C600="","","No"))</f>
        <v/>
      </c>
      <c r="T600" s="93" t="str">
        <f t="shared" si="99"/>
        <v/>
      </c>
      <c r="U600" s="94" t="str">
        <f>IF(OR(C600="",'Paste Data Here - Export'!DF600=""),"",1440*('Paste Data Here - Export'!DF600-C600))</f>
        <v/>
      </c>
      <c r="V600" s="96" t="str">
        <f t="shared" si="108"/>
        <v/>
      </c>
      <c r="W600" s="97" t="str">
        <f>IF(B600="","",IF('Paste Data Here - Export'!KI600=TRUE,"Yes",IF('Paste Data Here - Export'!L600="","No","Yes")))</f>
        <v/>
      </c>
      <c r="X600" s="98" t="str">
        <f>IF(E600="Yes","6 Month Transfer",IF(AND(W600="Yes",'Paste Data Here - Export'!KM600="D"),"No",IF('Patient level info'!W600="Yes","Yes","")))</f>
        <v/>
      </c>
      <c r="Y600" s="91" t="str">
        <f t="shared" si="100"/>
        <v/>
      </c>
      <c r="Z600" s="99" t="str">
        <f>IF('Paste Data Here - Export'!KQ600="","",IF('Paste Data Here - Export'!KO600="","",'Paste Data Here - Export'!KN600-'Paste Data Here - Export'!KQ600))</f>
        <v/>
      </c>
      <c r="AA600" s="91" t="str">
        <f>IF(AND(W600="Yes",'Paste Data Here - Export'!KM600="D",'Paste Data Here - Export'!KO600="Y"),'Paste Data Here - Export'!KN600+'Patient level info'!AA$3,IF(AND(W600="Yes",'Paste Data Here - Export'!KM600="D",Z600&lt;0),'Paste Data Here - Export'!KQ600,IF(AND(W600="Yes",'Paste Data Here - Export'!KM600="D"),'Paste Data Here - Export'!KN600,IF(X600="Yes",'Paste Data Here - Export'!KS600,""))))</f>
        <v/>
      </c>
      <c r="AB600" s="100" t="str">
        <f>IF(W600="No","",IF('Paste Data Here - Export'!HS600="","",IF('Paste Data Here - Export'!KO600="Y",'Patient level info'!AA600-'Paste Data Here - Export'!HS600,'Paste Data Here - Export'!KQ600-'Paste Data Here - Export'!HS600)))</f>
        <v/>
      </c>
      <c r="AC600" s="100" t="str">
        <f>IF(E600="Yes","",IF(BPT!C600="Record transferred to this team",AA600-C600-(1/6),""))</f>
        <v/>
      </c>
      <c r="AD600" s="100" t="str">
        <f t="shared" si="101"/>
        <v/>
      </c>
      <c r="AE600" s="100" t="str">
        <f t="shared" si="109"/>
        <v/>
      </c>
      <c r="AF600" s="101" t="str">
        <f>IF(AE600="","",IF(Y600="Died same day","Died same day as arrival",IF(AB600="","Did not stay on SU",IF('Paste Data Here - Export'!HR600="ICH","ICU/CCU/HDU",IF(AB600&gt;AE600,100,100*AB600/AE600)))))</f>
        <v/>
      </c>
      <c r="AG600" s="82" t="str">
        <f>IF(E600="Yes","6 Month Transfer",IF(W600="No","Not locked to discharge/transfer",IF(AF600="Did not stay on SU","Not achieved as did not stay on SU",IF('Patient level info'!A600="","",IF(AND(A600=B600,M600="Achieved",P600="Achieved",AF600&gt;=90,AF600&lt;&gt;"Died same day as arrival"),"Achieved",IF(AND(A600&lt;&gt;B600,AF600&gt;=90,M600="Achieved",P600="Achieved"),"Not directly admitted by this team, but achieved criteria at previous team, and achieved 90% of stay on SU whilst at this team",IF(AF600="ICU/CCU/HDU","Admitted to ICU/CCU/HDU",IF(AF600="Died same day as arrival",AF600,IF(AND(AF600&lt;90,M600="Not achieved",P600="Not achieved"),"Not achieved as not direct to SU within 4h, not seen by a consultant within 14h, and less than 90% of stay on SU",IF(AND(AF600&lt;90,M600="Not achieved",P600="Achieved"),"Not achieved as not direct to SU within 4h and less than 90% of stay on SU",IF(AND(AF600&lt;90,M600="Achieved",P600="Not achieved"),"Not achieved as not seen by a consultant within 14h and less than 90% of stay on SU",IF(AND(AF600&gt;=90,M600="Not achieved",P600="Not achieved"),"Not achieved as not direct to SU within 4h and not seen by a consultant within 14h",IF(AND(AF600&gt;=90,M600="Achieved",P600="Not achieved"),"Not achieved as not seen by a consultant within 14h",IF(AF600&lt;90,"Not achieved as less than 90% of stay on SU","Not achieved as not direct to SU within 4h"))))))))))))))</f>
        <v/>
      </c>
    </row>
    <row r="601" spans="1:33" ht="15" customHeight="1" x14ac:dyDescent="0.25">
      <c r="A601" s="89" t="str">
        <f>IF('Paste Data Here - Export'!A601="","",'Paste Data Here - Export'!A601)</f>
        <v/>
      </c>
      <c r="B601" s="90" t="str">
        <f>IF('Paste Data Here - Export'!B601="","",'Paste Data Here - Export'!B601)</f>
        <v/>
      </c>
      <c r="C601" s="91" t="str">
        <f>IF('Paste Data Here - Export'!AR601="Y",'Paste Data Here - Export'!AS601,IF('Paste Data Here - Export'!C601="","",'Paste Data Here - Export'!BA601))</f>
        <v/>
      </c>
      <c r="D601" s="103" t="str">
        <f>IF(B601="","",IF('Paste Data Here - Export'!A601 ='Paste Data Here - Export'!B601, "Yes", "No"))</f>
        <v/>
      </c>
      <c r="E601" s="103" t="str">
        <f>IF(A601="","",IF(AND('Paste Data Here - Export'!P601="",'Paste Data Here - Export'!Q601&lt;&gt;""),"Yes","No"))</f>
        <v/>
      </c>
      <c r="F601" s="104" t="str">
        <f>IF('Paste Data Here - Export'!A601='Paste Data Here - Export'!B601,C601,IF(W601="No","",IF(E601="Yes","6 Month Transfer",'Paste Data Here - Export'!HP601)))</f>
        <v/>
      </c>
      <c r="G601" s="92" t="str">
        <f>IF(B601="","",IF(OR('Paste Data Here - Export'!KB601="Y",'Paste Data Here - Export'!GE601="Y"),"Yes","No"))</f>
        <v/>
      </c>
      <c r="H601" s="93" t="str">
        <f t="shared" si="102"/>
        <v/>
      </c>
      <c r="I601" s="93" t="str">
        <f t="shared" si="103"/>
        <v/>
      </c>
      <c r="J601" s="93" t="str">
        <f t="shared" si="104"/>
        <v/>
      </c>
      <c r="K601" s="125" t="str">
        <f>IF(OR(C601="",'Paste Data Here - Export'!BD601=""),"",1440*('Paste Data Here - Export'!BD601-C601))</f>
        <v/>
      </c>
      <c r="L601" s="93" t="str">
        <f t="shared" si="105"/>
        <v/>
      </c>
      <c r="M601" s="93" t="str">
        <f>IF(AND(L601="Yes",'Paste Data Here - Export'!BC601="SU",'Paste Data Here - Export'!EJ601&lt;&gt;"Y"),"Achieved",IF('Paste Data Here - Export'!EJ601="Y","Not applicable",(IF(AND('Patient level info'!L601="No",'Paste Data Here - Export'!BC601="SU"),"Not achieved",IF('Paste Data Here - Export'!BC601="ICH","Not applicable",IF(OR('Paste Data Here - Export'!BC601="O",'Paste Data Here - Export'!BC601="MAC"),"Not achieved",""))))))</f>
        <v/>
      </c>
      <c r="N601" s="142" t="str">
        <f>IF(B601="","",IF(OR('Paste Data Here - Export'!GN601="PERS",'Paste Data Here - Export'!GN601="TELEM"),'Paste Data Here - Export'!GK601,IF('Paste Data Here - Export'!GO601="","Not seen in person",'Paste Data Here - Export'!GO601)))</f>
        <v/>
      </c>
      <c r="O601" s="125" t="str">
        <f t="shared" si="106"/>
        <v/>
      </c>
      <c r="P601" s="126" t="str">
        <f t="shared" si="107"/>
        <v/>
      </c>
      <c r="Q601" s="95" t="str">
        <f>IF('Paste Data Here - Export'!CR601=TRUE, "Not imaged",IF('Paste Data Here - Export'!AR601="Y","Inpatient stroke",IF('Paste Data Here - Export'!BA601="","",IF('Paste Data Here - Export'!CR601="TRUE","",1440*('Paste Data Here - Export'!CP601-'Paste Data Here - Export'!BA601)))))</f>
        <v/>
      </c>
      <c r="R601" s="95" t="str">
        <f>IF('Paste Data Here - Export'!CR601=TRUE,"Not imaged",IF(OR(C601="",'Paste Data Here - Export'!CP601=""),"",1440*('Paste Data Here - Export'!CP601-C601)))</f>
        <v/>
      </c>
      <c r="S601" s="93" t="str">
        <f>IF(R601&lt;60.5,"Yes",IF('Paste Data Here - Export'!C601="","","No"))</f>
        <v/>
      </c>
      <c r="T601" s="93" t="str">
        <f t="shared" si="99"/>
        <v/>
      </c>
      <c r="U601" s="94" t="str">
        <f>IF(OR(C601="",'Paste Data Here - Export'!DF601=""),"",1440*('Paste Data Here - Export'!DF601-C601))</f>
        <v/>
      </c>
      <c r="V601" s="96" t="str">
        <f t="shared" si="108"/>
        <v/>
      </c>
      <c r="W601" s="97" t="str">
        <f>IF(B601="","",IF('Paste Data Here - Export'!KI601=TRUE,"Yes",IF('Paste Data Here - Export'!L601="","No","Yes")))</f>
        <v/>
      </c>
      <c r="X601" s="98" t="str">
        <f>IF(E601="Yes","6 Month Transfer",IF(AND(W601="Yes",'Paste Data Here - Export'!KM601="D"),"No",IF('Patient level info'!W601="Yes","Yes","")))</f>
        <v/>
      </c>
      <c r="Y601" s="91" t="str">
        <f t="shared" si="100"/>
        <v/>
      </c>
      <c r="Z601" s="99" t="str">
        <f>IF('Paste Data Here - Export'!KQ601="","",IF('Paste Data Here - Export'!KO601="","",'Paste Data Here - Export'!KN601-'Paste Data Here - Export'!KQ601))</f>
        <v/>
      </c>
      <c r="AA601" s="91" t="str">
        <f>IF(AND(W601="Yes",'Paste Data Here - Export'!KM601="D",'Paste Data Here - Export'!KO601="Y"),'Paste Data Here - Export'!KN601+'Patient level info'!AA$3,IF(AND(W601="Yes",'Paste Data Here - Export'!KM601="D",Z601&lt;0),'Paste Data Here - Export'!KQ601,IF(AND(W601="Yes",'Paste Data Here - Export'!KM601="D"),'Paste Data Here - Export'!KN601,IF(X601="Yes",'Paste Data Here - Export'!KS601,""))))</f>
        <v/>
      </c>
      <c r="AB601" s="100" t="str">
        <f>IF(W601="No","",IF('Paste Data Here - Export'!HS601="","",IF('Paste Data Here - Export'!KO601="Y",'Patient level info'!AA601-'Paste Data Here - Export'!HS601,'Paste Data Here - Export'!KQ601-'Paste Data Here - Export'!HS601)))</f>
        <v/>
      </c>
      <c r="AC601" s="100" t="str">
        <f>IF(E601="Yes","",IF(BPT!C601="Record transferred to this team",AA601-C601-(1/6),""))</f>
        <v/>
      </c>
      <c r="AD601" s="100" t="str">
        <f t="shared" si="101"/>
        <v/>
      </c>
      <c r="AE601" s="100" t="str">
        <f t="shared" si="109"/>
        <v/>
      </c>
      <c r="AF601" s="101" t="str">
        <f>IF(AE601="","",IF(Y601="Died same day","Died same day as arrival",IF(AB601="","Did not stay on SU",IF('Paste Data Here - Export'!HR601="ICH","ICU/CCU/HDU",IF(AB601&gt;AE601,100,100*AB601/AE601)))))</f>
        <v/>
      </c>
      <c r="AG601" s="82" t="str">
        <f>IF(E601="Yes","6 Month Transfer",IF(W601="No","Not locked to discharge/transfer",IF(AF601="Did not stay on SU","Not achieved as did not stay on SU",IF('Patient level info'!A601="","",IF(AND(A601=B601,M601="Achieved",P601="Achieved",AF601&gt;=90,AF601&lt;&gt;"Died same day as arrival"),"Achieved",IF(AND(A601&lt;&gt;B601,AF601&gt;=90,M601="Achieved",P601="Achieved"),"Not directly admitted by this team, but achieved criteria at previous team, and achieved 90% of stay on SU whilst at this team",IF(AF601="ICU/CCU/HDU","Admitted to ICU/CCU/HDU",IF(AF601="Died same day as arrival",AF601,IF(AND(AF601&lt;90,M601="Not achieved",P601="Not achieved"),"Not achieved as not direct to SU within 4h, not seen by a consultant within 14h, and less than 90% of stay on SU",IF(AND(AF601&lt;90,M601="Not achieved",P601="Achieved"),"Not achieved as not direct to SU within 4h and less than 90% of stay on SU",IF(AND(AF601&lt;90,M601="Achieved",P601="Not achieved"),"Not achieved as not seen by a consultant within 14h and less than 90% of stay on SU",IF(AND(AF601&gt;=90,M601="Not achieved",P601="Not achieved"),"Not achieved as not direct to SU within 4h and not seen by a consultant within 14h",IF(AND(AF601&gt;=90,M601="Achieved",P601="Not achieved"),"Not achieved as not seen by a consultant within 14h",IF(AF601&lt;90,"Not achieved as less than 90% of stay on SU","Not achieved as not direct to SU within 4h"))))))))))))))</f>
        <v/>
      </c>
    </row>
    <row r="602" spans="1:33" ht="15" customHeight="1" x14ac:dyDescent="0.25">
      <c r="A602" s="89" t="str">
        <f>IF('Paste Data Here - Export'!A602="","",'Paste Data Here - Export'!A602)</f>
        <v/>
      </c>
      <c r="B602" s="90" t="str">
        <f>IF('Paste Data Here - Export'!B602="","",'Paste Data Here - Export'!B602)</f>
        <v/>
      </c>
      <c r="C602" s="91" t="str">
        <f>IF('Paste Data Here - Export'!AR602="Y",'Paste Data Here - Export'!AS602,IF('Paste Data Here - Export'!C602="","",'Paste Data Here - Export'!BA602))</f>
        <v/>
      </c>
      <c r="D602" s="103" t="str">
        <f>IF(B602="","",IF('Paste Data Here - Export'!A602 ='Paste Data Here - Export'!B602, "Yes", "No"))</f>
        <v/>
      </c>
      <c r="E602" s="103" t="str">
        <f>IF(A602="","",IF(AND('Paste Data Here - Export'!P602="",'Paste Data Here - Export'!Q602&lt;&gt;""),"Yes","No"))</f>
        <v/>
      </c>
      <c r="F602" s="104" t="str">
        <f>IF('Paste Data Here - Export'!A602='Paste Data Here - Export'!B602,C602,IF(W602="No","",IF(E602="Yes","6 Month Transfer",'Paste Data Here - Export'!HP602)))</f>
        <v/>
      </c>
      <c r="G602" s="92" t="str">
        <f>IF(B602="","",IF(OR('Paste Data Here - Export'!KB602="Y",'Paste Data Here - Export'!GE602="Y"),"Yes","No"))</f>
        <v/>
      </c>
      <c r="H602" s="93" t="str">
        <f t="shared" si="102"/>
        <v/>
      </c>
      <c r="I602" s="93" t="str">
        <f t="shared" si="103"/>
        <v/>
      </c>
      <c r="J602" s="93" t="str">
        <f t="shared" si="104"/>
        <v/>
      </c>
      <c r="K602" s="125" t="str">
        <f>IF(OR(C602="",'Paste Data Here - Export'!BD602=""),"",1440*('Paste Data Here - Export'!BD602-C602))</f>
        <v/>
      </c>
      <c r="L602" s="93" t="str">
        <f t="shared" si="105"/>
        <v/>
      </c>
      <c r="M602" s="93" t="str">
        <f>IF(AND(L602="Yes",'Paste Data Here - Export'!BC602="SU",'Paste Data Here - Export'!EJ602&lt;&gt;"Y"),"Achieved",IF('Paste Data Here - Export'!EJ602="Y","Not applicable",(IF(AND('Patient level info'!L602="No",'Paste Data Here - Export'!BC602="SU"),"Not achieved",IF('Paste Data Here - Export'!BC602="ICH","Not applicable",IF(OR('Paste Data Here - Export'!BC602="O",'Paste Data Here - Export'!BC602="MAC"),"Not achieved",""))))))</f>
        <v/>
      </c>
      <c r="N602" s="142" t="str">
        <f>IF(B602="","",IF(OR('Paste Data Here - Export'!GN602="PERS",'Paste Data Here - Export'!GN602="TELEM"),'Paste Data Here - Export'!GK602,IF('Paste Data Here - Export'!GO602="","Not seen in person",'Paste Data Here - Export'!GO602)))</f>
        <v/>
      </c>
      <c r="O602" s="125" t="str">
        <f t="shared" si="106"/>
        <v/>
      </c>
      <c r="P602" s="126" t="str">
        <f t="shared" si="107"/>
        <v/>
      </c>
      <c r="Q602" s="95" t="str">
        <f>IF('Paste Data Here - Export'!CR602=TRUE, "Not imaged",IF('Paste Data Here - Export'!AR602="Y","Inpatient stroke",IF('Paste Data Here - Export'!BA602="","",IF('Paste Data Here - Export'!CR602="TRUE","",1440*('Paste Data Here - Export'!CP602-'Paste Data Here - Export'!BA602)))))</f>
        <v/>
      </c>
      <c r="R602" s="95" t="str">
        <f>IF('Paste Data Here - Export'!CR602=TRUE,"Not imaged",IF(OR(C602="",'Paste Data Here - Export'!CP602=""),"",1440*('Paste Data Here - Export'!CP602-C602)))</f>
        <v/>
      </c>
      <c r="S602" s="93" t="str">
        <f>IF(R602&lt;60.5,"Yes",IF('Paste Data Here - Export'!C602="","","No"))</f>
        <v/>
      </c>
      <c r="T602" s="93" t="str">
        <f t="shared" si="99"/>
        <v/>
      </c>
      <c r="U602" s="94" t="str">
        <f>IF(OR(C602="",'Paste Data Here - Export'!DF602=""),"",1440*('Paste Data Here - Export'!DF602-C602))</f>
        <v/>
      </c>
      <c r="V602" s="96" t="str">
        <f t="shared" si="108"/>
        <v/>
      </c>
      <c r="W602" s="97" t="str">
        <f>IF(B602="","",IF('Paste Data Here - Export'!KI602=TRUE,"Yes",IF('Paste Data Here - Export'!L602="","No","Yes")))</f>
        <v/>
      </c>
      <c r="X602" s="98" t="str">
        <f>IF(E602="Yes","6 Month Transfer",IF(AND(W602="Yes",'Paste Data Here - Export'!KM602="D"),"No",IF('Patient level info'!W602="Yes","Yes","")))</f>
        <v/>
      </c>
      <c r="Y602" s="91" t="str">
        <f t="shared" si="100"/>
        <v/>
      </c>
      <c r="Z602" s="99" t="str">
        <f>IF('Paste Data Here - Export'!KQ602="","",IF('Paste Data Here - Export'!KO602="","",'Paste Data Here - Export'!KN602-'Paste Data Here - Export'!KQ602))</f>
        <v/>
      </c>
      <c r="AA602" s="91" t="str">
        <f>IF(AND(W602="Yes",'Paste Data Here - Export'!KM602="D",'Paste Data Here - Export'!KO602="Y"),'Paste Data Here - Export'!KN602+'Patient level info'!AA$3,IF(AND(W602="Yes",'Paste Data Here - Export'!KM602="D",Z602&lt;0),'Paste Data Here - Export'!KQ602,IF(AND(W602="Yes",'Paste Data Here - Export'!KM602="D"),'Paste Data Here - Export'!KN602,IF(X602="Yes",'Paste Data Here - Export'!KS602,""))))</f>
        <v/>
      </c>
      <c r="AB602" s="100" t="str">
        <f>IF(W602="No","",IF('Paste Data Here - Export'!HS602="","",IF('Paste Data Here - Export'!KO602="Y",'Patient level info'!AA602-'Paste Data Here - Export'!HS602,'Paste Data Here - Export'!KQ602-'Paste Data Here - Export'!HS602)))</f>
        <v/>
      </c>
      <c r="AC602" s="100" t="str">
        <f>IF(E602="Yes","",IF(BPT!C602="Record transferred to this team",AA602-C602-(1/6),""))</f>
        <v/>
      </c>
      <c r="AD602" s="100" t="str">
        <f t="shared" si="101"/>
        <v/>
      </c>
      <c r="AE602" s="100" t="str">
        <f t="shared" si="109"/>
        <v/>
      </c>
      <c r="AF602" s="101" t="str">
        <f>IF(AE602="","",IF(Y602="Died same day","Died same day as arrival",IF(AB602="","Did not stay on SU",IF('Paste Data Here - Export'!HR602="ICH","ICU/CCU/HDU",IF(AB602&gt;AE602,100,100*AB602/AE602)))))</f>
        <v/>
      </c>
      <c r="AG602" s="82" t="str">
        <f>IF(E602="Yes","6 Month Transfer",IF(W602="No","Not locked to discharge/transfer",IF(AF602="Did not stay on SU","Not achieved as did not stay on SU",IF('Patient level info'!A602="","",IF(AND(A602=B602,M602="Achieved",P602="Achieved",AF602&gt;=90,AF602&lt;&gt;"Died same day as arrival"),"Achieved",IF(AND(A602&lt;&gt;B602,AF602&gt;=90,M602="Achieved",P602="Achieved"),"Not directly admitted by this team, but achieved criteria at previous team, and achieved 90% of stay on SU whilst at this team",IF(AF602="ICU/CCU/HDU","Admitted to ICU/CCU/HDU",IF(AF602="Died same day as arrival",AF602,IF(AND(AF602&lt;90,M602="Not achieved",P602="Not achieved"),"Not achieved as not direct to SU within 4h, not seen by a consultant within 14h, and less than 90% of stay on SU",IF(AND(AF602&lt;90,M602="Not achieved",P602="Achieved"),"Not achieved as not direct to SU within 4h and less than 90% of stay on SU",IF(AND(AF602&lt;90,M602="Achieved",P602="Not achieved"),"Not achieved as not seen by a consultant within 14h and less than 90% of stay on SU",IF(AND(AF602&gt;=90,M602="Not achieved",P602="Not achieved"),"Not achieved as not direct to SU within 4h and not seen by a consultant within 14h",IF(AND(AF602&gt;=90,M602="Achieved",P602="Not achieved"),"Not achieved as not seen by a consultant within 14h",IF(AF602&lt;90,"Not achieved as less than 90% of stay on SU","Not achieved as not direct to SU within 4h"))))))))))))))</f>
        <v/>
      </c>
    </row>
    <row r="603" spans="1:33" ht="15" customHeight="1" x14ac:dyDescent="0.25">
      <c r="A603" s="89" t="str">
        <f>IF('Paste Data Here - Export'!A603="","",'Paste Data Here - Export'!A603)</f>
        <v/>
      </c>
      <c r="B603" s="90" t="str">
        <f>IF('Paste Data Here - Export'!B603="","",'Paste Data Here - Export'!B603)</f>
        <v/>
      </c>
      <c r="C603" s="91" t="str">
        <f>IF('Paste Data Here - Export'!AR603="Y",'Paste Data Here - Export'!AS603,IF('Paste Data Here - Export'!C603="","",'Paste Data Here - Export'!BA603))</f>
        <v/>
      </c>
      <c r="D603" s="103" t="str">
        <f>IF(B603="","",IF('Paste Data Here - Export'!A603 ='Paste Data Here - Export'!B603, "Yes", "No"))</f>
        <v/>
      </c>
      <c r="E603" s="103" t="str">
        <f>IF(A603="","",IF(AND('Paste Data Here - Export'!P603="",'Paste Data Here - Export'!Q603&lt;&gt;""),"Yes","No"))</f>
        <v/>
      </c>
      <c r="F603" s="104" t="str">
        <f>IF('Paste Data Here - Export'!A603='Paste Data Here - Export'!B603,C603,IF(W603="No","",IF(E603="Yes","6 Month Transfer",'Paste Data Here - Export'!HP603)))</f>
        <v/>
      </c>
      <c r="G603" s="92" t="str">
        <f>IF(B603="","",IF(OR('Paste Data Here - Export'!KB603="Y",'Paste Data Here - Export'!GE603="Y"),"Yes","No"))</f>
        <v/>
      </c>
      <c r="H603" s="93" t="str">
        <f t="shared" si="102"/>
        <v/>
      </c>
      <c r="I603" s="93" t="str">
        <f t="shared" si="103"/>
        <v/>
      </c>
      <c r="J603" s="93" t="str">
        <f t="shared" si="104"/>
        <v/>
      </c>
      <c r="K603" s="125" t="str">
        <f>IF(OR(C603="",'Paste Data Here - Export'!BD603=""),"",1440*('Paste Data Here - Export'!BD603-C603))</f>
        <v/>
      </c>
      <c r="L603" s="93" t="str">
        <f t="shared" si="105"/>
        <v/>
      </c>
      <c r="M603" s="93" t="str">
        <f>IF(AND(L603="Yes",'Paste Data Here - Export'!BC603="SU",'Paste Data Here - Export'!EJ603&lt;&gt;"Y"),"Achieved",IF('Paste Data Here - Export'!EJ603="Y","Not applicable",(IF(AND('Patient level info'!L603="No",'Paste Data Here - Export'!BC603="SU"),"Not achieved",IF('Paste Data Here - Export'!BC603="ICH","Not applicable",IF(OR('Paste Data Here - Export'!BC603="O",'Paste Data Here - Export'!BC603="MAC"),"Not achieved",""))))))</f>
        <v/>
      </c>
      <c r="N603" s="142" t="str">
        <f>IF(B603="","",IF(OR('Paste Data Here - Export'!GN603="PERS",'Paste Data Here - Export'!GN603="TELEM"),'Paste Data Here - Export'!GK603,IF('Paste Data Here - Export'!GO603="","Not seen in person",'Paste Data Here - Export'!GO603)))</f>
        <v/>
      </c>
      <c r="O603" s="125" t="str">
        <f t="shared" si="106"/>
        <v/>
      </c>
      <c r="P603" s="126" t="str">
        <f t="shared" si="107"/>
        <v/>
      </c>
      <c r="Q603" s="95" t="str">
        <f>IF('Paste Data Here - Export'!CR603=TRUE, "Not imaged",IF('Paste Data Here - Export'!AR603="Y","Inpatient stroke",IF('Paste Data Here - Export'!BA603="","",IF('Paste Data Here - Export'!CR603="TRUE","",1440*('Paste Data Here - Export'!CP603-'Paste Data Here - Export'!BA603)))))</f>
        <v/>
      </c>
      <c r="R603" s="95" t="str">
        <f>IF('Paste Data Here - Export'!CR603=TRUE,"Not imaged",IF(OR(C603="",'Paste Data Here - Export'!CP603=""),"",1440*('Paste Data Here - Export'!CP603-C603)))</f>
        <v/>
      </c>
      <c r="S603" s="93" t="str">
        <f>IF(R603&lt;60.5,"Yes",IF('Paste Data Here - Export'!C603="","","No"))</f>
        <v/>
      </c>
      <c r="T603" s="93" t="str">
        <f t="shared" si="99"/>
        <v/>
      </c>
      <c r="U603" s="94" t="str">
        <f>IF(OR(C603="",'Paste Data Here - Export'!DF603=""),"",1440*('Paste Data Here - Export'!DF603-C603))</f>
        <v/>
      </c>
      <c r="V603" s="96" t="str">
        <f t="shared" si="108"/>
        <v/>
      </c>
      <c r="W603" s="97" t="str">
        <f>IF(B603="","",IF('Paste Data Here - Export'!KI603=TRUE,"Yes",IF('Paste Data Here - Export'!L603="","No","Yes")))</f>
        <v/>
      </c>
      <c r="X603" s="98" t="str">
        <f>IF(E603="Yes","6 Month Transfer",IF(AND(W603="Yes",'Paste Data Here - Export'!KM603="D"),"No",IF('Patient level info'!W603="Yes","Yes","")))</f>
        <v/>
      </c>
      <c r="Y603" s="91" t="str">
        <f t="shared" si="100"/>
        <v/>
      </c>
      <c r="Z603" s="99" t="str">
        <f>IF('Paste Data Here - Export'!KQ603="","",IF('Paste Data Here - Export'!KO603="","",'Paste Data Here - Export'!KN603-'Paste Data Here - Export'!KQ603))</f>
        <v/>
      </c>
      <c r="AA603" s="91" t="str">
        <f>IF(AND(W603="Yes",'Paste Data Here - Export'!KM603="D",'Paste Data Here - Export'!KO603="Y"),'Paste Data Here - Export'!KN603+'Patient level info'!AA$3,IF(AND(W603="Yes",'Paste Data Here - Export'!KM603="D",Z603&lt;0),'Paste Data Here - Export'!KQ603,IF(AND(W603="Yes",'Paste Data Here - Export'!KM603="D"),'Paste Data Here - Export'!KN603,IF(X603="Yes",'Paste Data Here - Export'!KS603,""))))</f>
        <v/>
      </c>
      <c r="AB603" s="100" t="str">
        <f>IF(W603="No","",IF('Paste Data Here - Export'!HS603="","",IF('Paste Data Here - Export'!KO603="Y",'Patient level info'!AA603-'Paste Data Here - Export'!HS603,'Paste Data Here - Export'!KQ603-'Paste Data Here - Export'!HS603)))</f>
        <v/>
      </c>
      <c r="AC603" s="100" t="str">
        <f>IF(E603="Yes","",IF(BPT!C603="Record transferred to this team",AA603-C603-(1/6),""))</f>
        <v/>
      </c>
      <c r="AD603" s="100" t="str">
        <f t="shared" si="101"/>
        <v/>
      </c>
      <c r="AE603" s="100" t="str">
        <f t="shared" si="109"/>
        <v/>
      </c>
      <c r="AF603" s="101" t="str">
        <f>IF(AE603="","",IF(Y603="Died same day","Died same day as arrival",IF(AB603="","Did not stay on SU",IF('Paste Data Here - Export'!HR603="ICH","ICU/CCU/HDU",IF(AB603&gt;AE603,100,100*AB603/AE603)))))</f>
        <v/>
      </c>
      <c r="AG603" s="82" t="str">
        <f>IF(E603="Yes","6 Month Transfer",IF(W603="No","Not locked to discharge/transfer",IF(AF603="Did not stay on SU","Not achieved as did not stay on SU",IF('Patient level info'!A603="","",IF(AND(A603=B603,M603="Achieved",P603="Achieved",AF603&gt;=90,AF603&lt;&gt;"Died same day as arrival"),"Achieved",IF(AND(A603&lt;&gt;B603,AF603&gt;=90,M603="Achieved",P603="Achieved"),"Not directly admitted by this team, but achieved criteria at previous team, and achieved 90% of stay on SU whilst at this team",IF(AF603="ICU/CCU/HDU","Admitted to ICU/CCU/HDU",IF(AF603="Died same day as arrival",AF603,IF(AND(AF603&lt;90,M603="Not achieved",P603="Not achieved"),"Not achieved as not direct to SU within 4h, not seen by a consultant within 14h, and less than 90% of stay on SU",IF(AND(AF603&lt;90,M603="Not achieved",P603="Achieved"),"Not achieved as not direct to SU within 4h and less than 90% of stay on SU",IF(AND(AF603&lt;90,M603="Achieved",P603="Not achieved"),"Not achieved as not seen by a consultant within 14h and less than 90% of stay on SU",IF(AND(AF603&gt;=90,M603="Not achieved",P603="Not achieved"),"Not achieved as not direct to SU within 4h and not seen by a consultant within 14h",IF(AND(AF603&gt;=90,M603="Achieved",P603="Not achieved"),"Not achieved as not seen by a consultant within 14h",IF(AF603&lt;90,"Not achieved as less than 90% of stay on SU","Not achieved as not direct to SU within 4h"))))))))))))))</f>
        <v/>
      </c>
    </row>
    <row r="604" spans="1:33" ht="15" customHeight="1" x14ac:dyDescent="0.25">
      <c r="A604" s="89" t="str">
        <f>IF('Paste Data Here - Export'!A604="","",'Paste Data Here - Export'!A604)</f>
        <v/>
      </c>
      <c r="B604" s="90" t="str">
        <f>IF('Paste Data Here - Export'!B604="","",'Paste Data Here - Export'!B604)</f>
        <v/>
      </c>
      <c r="C604" s="91" t="str">
        <f>IF('Paste Data Here - Export'!AR604="Y",'Paste Data Here - Export'!AS604,IF('Paste Data Here - Export'!C604="","",'Paste Data Here - Export'!BA604))</f>
        <v/>
      </c>
      <c r="D604" s="103" t="str">
        <f>IF(B604="","",IF('Paste Data Here - Export'!A604 ='Paste Data Here - Export'!B604, "Yes", "No"))</f>
        <v/>
      </c>
      <c r="E604" s="103" t="str">
        <f>IF(A604="","",IF(AND('Paste Data Here - Export'!P604="",'Paste Data Here - Export'!Q604&lt;&gt;""),"Yes","No"))</f>
        <v/>
      </c>
      <c r="F604" s="104" t="str">
        <f>IF('Paste Data Here - Export'!A604='Paste Data Here - Export'!B604,C604,IF(W604="No","",IF(E604="Yes","6 Month Transfer",'Paste Data Here - Export'!HP604)))</f>
        <v/>
      </c>
      <c r="G604" s="92" t="str">
        <f>IF(B604="","",IF(OR('Paste Data Here - Export'!KB604="Y",'Paste Data Here - Export'!GE604="Y"),"Yes","No"))</f>
        <v/>
      </c>
      <c r="H604" s="93" t="str">
        <f t="shared" si="102"/>
        <v/>
      </c>
      <c r="I604" s="93" t="str">
        <f t="shared" si="103"/>
        <v/>
      </c>
      <c r="J604" s="93" t="str">
        <f t="shared" si="104"/>
        <v/>
      </c>
      <c r="K604" s="125" t="str">
        <f>IF(OR(C604="",'Paste Data Here - Export'!BD604=""),"",1440*('Paste Data Here - Export'!BD604-C604))</f>
        <v/>
      </c>
      <c r="L604" s="93" t="str">
        <f t="shared" si="105"/>
        <v/>
      </c>
      <c r="M604" s="93" t="str">
        <f>IF(AND(L604="Yes",'Paste Data Here - Export'!BC604="SU",'Paste Data Here - Export'!EJ604&lt;&gt;"Y"),"Achieved",IF('Paste Data Here - Export'!EJ604="Y","Not applicable",(IF(AND('Patient level info'!L604="No",'Paste Data Here - Export'!BC604="SU"),"Not achieved",IF('Paste Data Here - Export'!BC604="ICH","Not applicable",IF(OR('Paste Data Here - Export'!BC604="O",'Paste Data Here - Export'!BC604="MAC"),"Not achieved",""))))))</f>
        <v/>
      </c>
      <c r="N604" s="142" t="str">
        <f>IF(B604="","",IF(OR('Paste Data Here - Export'!GN604="PERS",'Paste Data Here - Export'!GN604="TELEM"),'Paste Data Here - Export'!GK604,IF('Paste Data Here - Export'!GO604="","Not seen in person",'Paste Data Here - Export'!GO604)))</f>
        <v/>
      </c>
      <c r="O604" s="125" t="str">
        <f t="shared" si="106"/>
        <v/>
      </c>
      <c r="P604" s="126" t="str">
        <f t="shared" si="107"/>
        <v/>
      </c>
      <c r="Q604" s="95" t="str">
        <f>IF('Paste Data Here - Export'!CR604=TRUE, "Not imaged",IF('Paste Data Here - Export'!AR604="Y","Inpatient stroke",IF('Paste Data Here - Export'!BA604="","",IF('Paste Data Here - Export'!CR604="TRUE","",1440*('Paste Data Here - Export'!CP604-'Paste Data Here - Export'!BA604)))))</f>
        <v/>
      </c>
      <c r="R604" s="95" t="str">
        <f>IF('Paste Data Here - Export'!CR604=TRUE,"Not imaged",IF(OR(C604="",'Paste Data Here - Export'!CP604=""),"",1440*('Paste Data Here - Export'!CP604-C604)))</f>
        <v/>
      </c>
      <c r="S604" s="93" t="str">
        <f>IF(R604&lt;60.5,"Yes",IF('Paste Data Here - Export'!C604="","","No"))</f>
        <v/>
      </c>
      <c r="T604" s="93" t="str">
        <f t="shared" si="99"/>
        <v/>
      </c>
      <c r="U604" s="94" t="str">
        <f>IF(OR(C604="",'Paste Data Here - Export'!DF604=""),"",1440*('Paste Data Here - Export'!DF604-C604))</f>
        <v/>
      </c>
      <c r="V604" s="96" t="str">
        <f t="shared" si="108"/>
        <v/>
      </c>
      <c r="W604" s="97" t="str">
        <f>IF(B604="","",IF('Paste Data Here - Export'!KI604=TRUE,"Yes",IF('Paste Data Here - Export'!L604="","No","Yes")))</f>
        <v/>
      </c>
      <c r="X604" s="98" t="str">
        <f>IF(E604="Yes","6 Month Transfer",IF(AND(W604="Yes",'Paste Data Here - Export'!KM604="D"),"No",IF('Patient level info'!W604="Yes","Yes","")))</f>
        <v/>
      </c>
      <c r="Y604" s="91" t="str">
        <f t="shared" si="100"/>
        <v/>
      </c>
      <c r="Z604" s="99" t="str">
        <f>IF('Paste Data Here - Export'!KQ604="","",IF('Paste Data Here - Export'!KO604="","",'Paste Data Here - Export'!KN604-'Paste Data Here - Export'!KQ604))</f>
        <v/>
      </c>
      <c r="AA604" s="91" t="str">
        <f>IF(AND(W604="Yes",'Paste Data Here - Export'!KM604="D",'Paste Data Here - Export'!KO604="Y"),'Paste Data Here - Export'!KN604+'Patient level info'!AA$3,IF(AND(W604="Yes",'Paste Data Here - Export'!KM604="D",Z604&lt;0),'Paste Data Here - Export'!KQ604,IF(AND(W604="Yes",'Paste Data Here - Export'!KM604="D"),'Paste Data Here - Export'!KN604,IF(X604="Yes",'Paste Data Here - Export'!KS604,""))))</f>
        <v/>
      </c>
      <c r="AB604" s="100" t="str">
        <f>IF(W604="No","",IF('Paste Data Here - Export'!HS604="","",IF('Paste Data Here - Export'!KO604="Y",'Patient level info'!AA604-'Paste Data Here - Export'!HS604,'Paste Data Here - Export'!KQ604-'Paste Data Here - Export'!HS604)))</f>
        <v/>
      </c>
      <c r="AC604" s="100" t="str">
        <f>IF(E604="Yes","",IF(BPT!C604="Record transferred to this team",AA604-C604-(1/6),""))</f>
        <v/>
      </c>
      <c r="AD604" s="100" t="str">
        <f t="shared" si="101"/>
        <v/>
      </c>
      <c r="AE604" s="100" t="str">
        <f t="shared" si="109"/>
        <v/>
      </c>
      <c r="AF604" s="101" t="str">
        <f>IF(AE604="","",IF(Y604="Died same day","Died same day as arrival",IF(AB604="","Did not stay on SU",IF('Paste Data Here - Export'!HR604="ICH","ICU/CCU/HDU",IF(AB604&gt;AE604,100,100*AB604/AE604)))))</f>
        <v/>
      </c>
      <c r="AG604" s="82" t="str">
        <f>IF(E604="Yes","6 Month Transfer",IF(W604="No","Not locked to discharge/transfer",IF(AF604="Did not stay on SU","Not achieved as did not stay on SU",IF('Patient level info'!A604="","",IF(AND(A604=B604,M604="Achieved",P604="Achieved",AF604&gt;=90,AF604&lt;&gt;"Died same day as arrival"),"Achieved",IF(AND(A604&lt;&gt;B604,AF604&gt;=90,M604="Achieved",P604="Achieved"),"Not directly admitted by this team, but achieved criteria at previous team, and achieved 90% of stay on SU whilst at this team",IF(AF604="ICU/CCU/HDU","Admitted to ICU/CCU/HDU",IF(AF604="Died same day as arrival",AF604,IF(AND(AF604&lt;90,M604="Not achieved",P604="Not achieved"),"Not achieved as not direct to SU within 4h, not seen by a consultant within 14h, and less than 90% of stay on SU",IF(AND(AF604&lt;90,M604="Not achieved",P604="Achieved"),"Not achieved as not direct to SU within 4h and less than 90% of stay on SU",IF(AND(AF604&lt;90,M604="Achieved",P604="Not achieved"),"Not achieved as not seen by a consultant within 14h and less than 90% of stay on SU",IF(AND(AF604&gt;=90,M604="Not achieved",P604="Not achieved"),"Not achieved as not direct to SU within 4h and not seen by a consultant within 14h",IF(AND(AF604&gt;=90,M604="Achieved",P604="Not achieved"),"Not achieved as not seen by a consultant within 14h",IF(AF604&lt;90,"Not achieved as less than 90% of stay on SU","Not achieved as not direct to SU within 4h"))))))))))))))</f>
        <v/>
      </c>
    </row>
    <row r="605" spans="1:33" ht="15" customHeight="1" x14ac:dyDescent="0.25">
      <c r="A605" s="89" t="str">
        <f>IF('Paste Data Here - Export'!A605="","",'Paste Data Here - Export'!A605)</f>
        <v/>
      </c>
      <c r="B605" s="90" t="str">
        <f>IF('Paste Data Here - Export'!B605="","",'Paste Data Here - Export'!B605)</f>
        <v/>
      </c>
      <c r="C605" s="91" t="str">
        <f>IF('Paste Data Here - Export'!AR605="Y",'Paste Data Here - Export'!AS605,IF('Paste Data Here - Export'!C605="","",'Paste Data Here - Export'!BA605))</f>
        <v/>
      </c>
      <c r="D605" s="103" t="str">
        <f>IF(B605="","",IF('Paste Data Here - Export'!A605 ='Paste Data Here - Export'!B605, "Yes", "No"))</f>
        <v/>
      </c>
      <c r="E605" s="103" t="str">
        <f>IF(A605="","",IF(AND('Paste Data Here - Export'!P605="",'Paste Data Here - Export'!Q605&lt;&gt;""),"Yes","No"))</f>
        <v/>
      </c>
      <c r="F605" s="104" t="str">
        <f>IF('Paste Data Here - Export'!A605='Paste Data Here - Export'!B605,C605,IF(W605="No","",IF(E605="Yes","6 Month Transfer",'Paste Data Here - Export'!HP605)))</f>
        <v/>
      </c>
      <c r="G605" s="92" t="str">
        <f>IF(B605="","",IF(OR('Paste Data Here - Export'!KB605="Y",'Paste Data Here - Export'!GE605="Y"),"Yes","No"))</f>
        <v/>
      </c>
      <c r="H605" s="93" t="str">
        <f t="shared" si="102"/>
        <v/>
      </c>
      <c r="I605" s="93" t="str">
        <f t="shared" si="103"/>
        <v/>
      </c>
      <c r="J605" s="93" t="str">
        <f t="shared" si="104"/>
        <v/>
      </c>
      <c r="K605" s="125" t="str">
        <f>IF(OR(C605="",'Paste Data Here - Export'!BD605=""),"",1440*('Paste Data Here - Export'!BD605-C605))</f>
        <v/>
      </c>
      <c r="L605" s="93" t="str">
        <f t="shared" si="105"/>
        <v/>
      </c>
      <c r="M605" s="93" t="str">
        <f>IF(AND(L605="Yes",'Paste Data Here - Export'!BC605="SU",'Paste Data Here - Export'!EJ605&lt;&gt;"Y"),"Achieved",IF('Paste Data Here - Export'!EJ605="Y","Not applicable",(IF(AND('Patient level info'!L605="No",'Paste Data Here - Export'!BC605="SU"),"Not achieved",IF('Paste Data Here - Export'!BC605="ICH","Not applicable",IF(OR('Paste Data Here - Export'!BC605="O",'Paste Data Here - Export'!BC605="MAC"),"Not achieved",""))))))</f>
        <v/>
      </c>
      <c r="N605" s="142" t="str">
        <f>IF(B605="","",IF(OR('Paste Data Here - Export'!GN605="PERS",'Paste Data Here - Export'!GN605="TELEM"),'Paste Data Here - Export'!GK605,IF('Paste Data Here - Export'!GO605="","Not seen in person",'Paste Data Here - Export'!GO605)))</f>
        <v/>
      </c>
      <c r="O605" s="125" t="str">
        <f t="shared" si="106"/>
        <v/>
      </c>
      <c r="P605" s="126" t="str">
        <f t="shared" si="107"/>
        <v/>
      </c>
      <c r="Q605" s="95" t="str">
        <f>IF('Paste Data Here - Export'!CR605=TRUE, "Not imaged",IF('Paste Data Here - Export'!AR605="Y","Inpatient stroke",IF('Paste Data Here - Export'!BA605="","",IF('Paste Data Here - Export'!CR605="TRUE","",1440*('Paste Data Here - Export'!CP605-'Paste Data Here - Export'!BA605)))))</f>
        <v/>
      </c>
      <c r="R605" s="95" t="str">
        <f>IF('Paste Data Here - Export'!CR605=TRUE,"Not imaged",IF(OR(C605="",'Paste Data Here - Export'!CP605=""),"",1440*('Paste Data Here - Export'!CP605-C605)))</f>
        <v/>
      </c>
      <c r="S605" s="93" t="str">
        <f>IF(R605&lt;60.5,"Yes",IF('Paste Data Here - Export'!C605="","","No"))</f>
        <v/>
      </c>
      <c r="T605" s="93" t="str">
        <f t="shared" si="99"/>
        <v/>
      </c>
      <c r="U605" s="94" t="str">
        <f>IF(OR(C605="",'Paste Data Here - Export'!DF605=""),"",1440*('Paste Data Here - Export'!DF605-C605))</f>
        <v/>
      </c>
      <c r="V605" s="96" t="str">
        <f t="shared" si="108"/>
        <v/>
      </c>
      <c r="W605" s="97" t="str">
        <f>IF(B605="","",IF('Paste Data Here - Export'!KI605=TRUE,"Yes",IF('Paste Data Here - Export'!L605="","No","Yes")))</f>
        <v/>
      </c>
      <c r="X605" s="98" t="str">
        <f>IF(E605="Yes","6 Month Transfer",IF(AND(W605="Yes",'Paste Data Here - Export'!KM605="D"),"No",IF('Patient level info'!W605="Yes","Yes","")))</f>
        <v/>
      </c>
      <c r="Y605" s="91" t="str">
        <f t="shared" si="100"/>
        <v/>
      </c>
      <c r="Z605" s="99" t="str">
        <f>IF('Paste Data Here - Export'!KQ605="","",IF('Paste Data Here - Export'!KO605="","",'Paste Data Here - Export'!KN605-'Paste Data Here - Export'!KQ605))</f>
        <v/>
      </c>
      <c r="AA605" s="91" t="str">
        <f>IF(AND(W605="Yes",'Paste Data Here - Export'!KM605="D",'Paste Data Here - Export'!KO605="Y"),'Paste Data Here - Export'!KN605+'Patient level info'!AA$3,IF(AND(W605="Yes",'Paste Data Here - Export'!KM605="D",Z605&lt;0),'Paste Data Here - Export'!KQ605,IF(AND(W605="Yes",'Paste Data Here - Export'!KM605="D"),'Paste Data Here - Export'!KN605,IF(X605="Yes",'Paste Data Here - Export'!KS605,""))))</f>
        <v/>
      </c>
      <c r="AB605" s="100" t="str">
        <f>IF(W605="No","",IF('Paste Data Here - Export'!HS605="","",IF('Paste Data Here - Export'!KO605="Y",'Patient level info'!AA605-'Paste Data Here - Export'!HS605,'Paste Data Here - Export'!KQ605-'Paste Data Here - Export'!HS605)))</f>
        <v/>
      </c>
      <c r="AC605" s="100" t="str">
        <f>IF(E605="Yes","",IF(BPT!C605="Record transferred to this team",AA605-C605-(1/6),""))</f>
        <v/>
      </c>
      <c r="AD605" s="100" t="str">
        <f t="shared" si="101"/>
        <v/>
      </c>
      <c r="AE605" s="100" t="str">
        <f t="shared" si="109"/>
        <v/>
      </c>
      <c r="AF605" s="101" t="str">
        <f>IF(AE605="","",IF(Y605="Died same day","Died same day as arrival",IF(AB605="","Did not stay on SU",IF('Paste Data Here - Export'!HR605="ICH","ICU/CCU/HDU",IF(AB605&gt;AE605,100,100*AB605/AE605)))))</f>
        <v/>
      </c>
      <c r="AG605" s="82" t="str">
        <f>IF(E605="Yes","6 Month Transfer",IF(W605="No","Not locked to discharge/transfer",IF(AF605="Did not stay on SU","Not achieved as did not stay on SU",IF('Patient level info'!A605="","",IF(AND(A605=B605,M605="Achieved",P605="Achieved",AF605&gt;=90,AF605&lt;&gt;"Died same day as arrival"),"Achieved",IF(AND(A605&lt;&gt;B605,AF605&gt;=90,M605="Achieved",P605="Achieved"),"Not directly admitted by this team, but achieved criteria at previous team, and achieved 90% of stay on SU whilst at this team",IF(AF605="ICU/CCU/HDU","Admitted to ICU/CCU/HDU",IF(AF605="Died same day as arrival",AF605,IF(AND(AF605&lt;90,M605="Not achieved",P605="Not achieved"),"Not achieved as not direct to SU within 4h, not seen by a consultant within 14h, and less than 90% of stay on SU",IF(AND(AF605&lt;90,M605="Not achieved",P605="Achieved"),"Not achieved as not direct to SU within 4h and less than 90% of stay on SU",IF(AND(AF605&lt;90,M605="Achieved",P605="Not achieved"),"Not achieved as not seen by a consultant within 14h and less than 90% of stay on SU",IF(AND(AF605&gt;=90,M605="Not achieved",P605="Not achieved"),"Not achieved as not direct to SU within 4h and not seen by a consultant within 14h",IF(AND(AF605&gt;=90,M605="Achieved",P605="Not achieved"),"Not achieved as not seen by a consultant within 14h",IF(AF605&lt;90,"Not achieved as less than 90% of stay on SU","Not achieved as not direct to SU within 4h"))))))))))))))</f>
        <v/>
      </c>
    </row>
    <row r="606" spans="1:33" ht="15" customHeight="1" x14ac:dyDescent="0.25">
      <c r="A606" s="89" t="str">
        <f>IF('Paste Data Here - Export'!A606="","",'Paste Data Here - Export'!A606)</f>
        <v/>
      </c>
      <c r="B606" s="90" t="str">
        <f>IF('Paste Data Here - Export'!B606="","",'Paste Data Here - Export'!B606)</f>
        <v/>
      </c>
      <c r="C606" s="91" t="str">
        <f>IF('Paste Data Here - Export'!AR606="Y",'Paste Data Here - Export'!AS606,IF('Paste Data Here - Export'!C606="","",'Paste Data Here - Export'!BA606))</f>
        <v/>
      </c>
      <c r="D606" s="103" t="str">
        <f>IF(B606="","",IF('Paste Data Here - Export'!A606 ='Paste Data Here - Export'!B606, "Yes", "No"))</f>
        <v/>
      </c>
      <c r="E606" s="103" t="str">
        <f>IF(A606="","",IF(AND('Paste Data Here - Export'!P606="",'Paste Data Here - Export'!Q606&lt;&gt;""),"Yes","No"))</f>
        <v/>
      </c>
      <c r="F606" s="104" t="str">
        <f>IF('Paste Data Here - Export'!A606='Paste Data Here - Export'!B606,C606,IF(W606="No","",IF(E606="Yes","6 Month Transfer",'Paste Data Here - Export'!HP606)))</f>
        <v/>
      </c>
      <c r="G606" s="92" t="str">
        <f>IF(B606="","",IF(OR('Paste Data Here - Export'!KB606="Y",'Paste Data Here - Export'!GE606="Y"),"Yes","No"))</f>
        <v/>
      </c>
      <c r="H606" s="93" t="str">
        <f t="shared" si="102"/>
        <v/>
      </c>
      <c r="I606" s="93" t="str">
        <f t="shared" si="103"/>
        <v/>
      </c>
      <c r="J606" s="93" t="str">
        <f t="shared" si="104"/>
        <v/>
      </c>
      <c r="K606" s="125" t="str">
        <f>IF(OR(C606="",'Paste Data Here - Export'!BD606=""),"",1440*('Paste Data Here - Export'!BD606-C606))</f>
        <v/>
      </c>
      <c r="L606" s="93" t="str">
        <f t="shared" si="105"/>
        <v/>
      </c>
      <c r="M606" s="93" t="str">
        <f>IF(AND(L606="Yes",'Paste Data Here - Export'!BC606="SU",'Paste Data Here - Export'!EJ606&lt;&gt;"Y"),"Achieved",IF('Paste Data Here - Export'!EJ606="Y","Not applicable",(IF(AND('Patient level info'!L606="No",'Paste Data Here - Export'!BC606="SU"),"Not achieved",IF('Paste Data Here - Export'!BC606="ICH","Not applicable",IF(OR('Paste Data Here - Export'!BC606="O",'Paste Data Here - Export'!BC606="MAC"),"Not achieved",""))))))</f>
        <v/>
      </c>
      <c r="N606" s="142" t="str">
        <f>IF(B606="","",IF(OR('Paste Data Here - Export'!GN606="PERS",'Paste Data Here - Export'!GN606="TELEM"),'Paste Data Here - Export'!GK606,IF('Paste Data Here - Export'!GO606="","Not seen in person",'Paste Data Here - Export'!GO606)))</f>
        <v/>
      </c>
      <c r="O606" s="125" t="str">
        <f t="shared" si="106"/>
        <v/>
      </c>
      <c r="P606" s="126" t="str">
        <f t="shared" si="107"/>
        <v/>
      </c>
      <c r="Q606" s="95" t="str">
        <f>IF('Paste Data Here - Export'!CR606=TRUE, "Not imaged",IF('Paste Data Here - Export'!AR606="Y","Inpatient stroke",IF('Paste Data Here - Export'!BA606="","",IF('Paste Data Here - Export'!CR606="TRUE","",1440*('Paste Data Here - Export'!CP606-'Paste Data Here - Export'!BA606)))))</f>
        <v/>
      </c>
      <c r="R606" s="95" t="str">
        <f>IF('Paste Data Here - Export'!CR606=TRUE,"Not imaged",IF(OR(C606="",'Paste Data Here - Export'!CP606=""),"",1440*('Paste Data Here - Export'!CP606-C606)))</f>
        <v/>
      </c>
      <c r="S606" s="93" t="str">
        <f>IF(R606&lt;60.5,"Yes",IF('Paste Data Here - Export'!C606="","","No"))</f>
        <v/>
      </c>
      <c r="T606" s="93" t="str">
        <f t="shared" si="99"/>
        <v/>
      </c>
      <c r="U606" s="94" t="str">
        <f>IF(OR(C606="",'Paste Data Here - Export'!DF606=""),"",1440*('Paste Data Here - Export'!DF606-C606))</f>
        <v/>
      </c>
      <c r="V606" s="96" t="str">
        <f t="shared" si="108"/>
        <v/>
      </c>
      <c r="W606" s="97" t="str">
        <f>IF(B606="","",IF('Paste Data Here - Export'!KI606=TRUE,"Yes",IF('Paste Data Here - Export'!L606="","No","Yes")))</f>
        <v/>
      </c>
      <c r="X606" s="98" t="str">
        <f>IF(E606="Yes","6 Month Transfer",IF(AND(W606="Yes",'Paste Data Here - Export'!KM606="D"),"No",IF('Patient level info'!W606="Yes","Yes","")))</f>
        <v/>
      </c>
      <c r="Y606" s="91" t="str">
        <f t="shared" si="100"/>
        <v/>
      </c>
      <c r="Z606" s="99" t="str">
        <f>IF('Paste Data Here - Export'!KQ606="","",IF('Paste Data Here - Export'!KO606="","",'Paste Data Here - Export'!KN606-'Paste Data Here - Export'!KQ606))</f>
        <v/>
      </c>
      <c r="AA606" s="91" t="str">
        <f>IF(AND(W606="Yes",'Paste Data Here - Export'!KM606="D",'Paste Data Here - Export'!KO606="Y"),'Paste Data Here - Export'!KN606+'Patient level info'!AA$3,IF(AND(W606="Yes",'Paste Data Here - Export'!KM606="D",Z606&lt;0),'Paste Data Here - Export'!KQ606,IF(AND(W606="Yes",'Paste Data Here - Export'!KM606="D"),'Paste Data Here - Export'!KN606,IF(X606="Yes",'Paste Data Here - Export'!KS606,""))))</f>
        <v/>
      </c>
      <c r="AB606" s="100" t="str">
        <f>IF(W606="No","",IF('Paste Data Here - Export'!HS606="","",IF('Paste Data Here - Export'!KO606="Y",'Patient level info'!AA606-'Paste Data Here - Export'!HS606,'Paste Data Here - Export'!KQ606-'Paste Data Here - Export'!HS606)))</f>
        <v/>
      </c>
      <c r="AC606" s="100" t="str">
        <f>IF(E606="Yes","",IF(BPT!C606="Record transferred to this team",AA606-C606-(1/6),""))</f>
        <v/>
      </c>
      <c r="AD606" s="100" t="str">
        <f t="shared" si="101"/>
        <v/>
      </c>
      <c r="AE606" s="100" t="str">
        <f t="shared" si="109"/>
        <v/>
      </c>
      <c r="AF606" s="101" t="str">
        <f>IF(AE606="","",IF(Y606="Died same day","Died same day as arrival",IF(AB606="","Did not stay on SU",IF('Paste Data Here - Export'!HR606="ICH","ICU/CCU/HDU",IF(AB606&gt;AE606,100,100*AB606/AE606)))))</f>
        <v/>
      </c>
      <c r="AG606" s="82" t="str">
        <f>IF(E606="Yes","6 Month Transfer",IF(W606="No","Not locked to discharge/transfer",IF(AF606="Did not stay on SU","Not achieved as did not stay on SU",IF('Patient level info'!A606="","",IF(AND(A606=B606,M606="Achieved",P606="Achieved",AF606&gt;=90,AF606&lt;&gt;"Died same day as arrival"),"Achieved",IF(AND(A606&lt;&gt;B606,AF606&gt;=90,M606="Achieved",P606="Achieved"),"Not directly admitted by this team, but achieved criteria at previous team, and achieved 90% of stay on SU whilst at this team",IF(AF606="ICU/CCU/HDU","Admitted to ICU/CCU/HDU",IF(AF606="Died same day as arrival",AF606,IF(AND(AF606&lt;90,M606="Not achieved",P606="Not achieved"),"Not achieved as not direct to SU within 4h, not seen by a consultant within 14h, and less than 90% of stay on SU",IF(AND(AF606&lt;90,M606="Not achieved",P606="Achieved"),"Not achieved as not direct to SU within 4h and less than 90% of stay on SU",IF(AND(AF606&lt;90,M606="Achieved",P606="Not achieved"),"Not achieved as not seen by a consultant within 14h and less than 90% of stay on SU",IF(AND(AF606&gt;=90,M606="Not achieved",P606="Not achieved"),"Not achieved as not direct to SU within 4h and not seen by a consultant within 14h",IF(AND(AF606&gt;=90,M606="Achieved",P606="Not achieved"),"Not achieved as not seen by a consultant within 14h",IF(AF606&lt;90,"Not achieved as less than 90% of stay on SU","Not achieved as not direct to SU within 4h"))))))))))))))</f>
        <v/>
      </c>
    </row>
    <row r="607" spans="1:33" ht="15" customHeight="1" x14ac:dyDescent="0.25">
      <c r="A607" s="89" t="str">
        <f>IF('Paste Data Here - Export'!A607="","",'Paste Data Here - Export'!A607)</f>
        <v/>
      </c>
      <c r="B607" s="90" t="str">
        <f>IF('Paste Data Here - Export'!B607="","",'Paste Data Here - Export'!B607)</f>
        <v/>
      </c>
      <c r="C607" s="91" t="str">
        <f>IF('Paste Data Here - Export'!AR607="Y",'Paste Data Here - Export'!AS607,IF('Paste Data Here - Export'!C607="","",'Paste Data Here - Export'!BA607))</f>
        <v/>
      </c>
      <c r="D607" s="103" t="str">
        <f>IF(B607="","",IF('Paste Data Here - Export'!A607 ='Paste Data Here - Export'!B607, "Yes", "No"))</f>
        <v/>
      </c>
      <c r="E607" s="103" t="str">
        <f>IF(A607="","",IF(AND('Paste Data Here - Export'!P607="",'Paste Data Here - Export'!Q607&lt;&gt;""),"Yes","No"))</f>
        <v/>
      </c>
      <c r="F607" s="104" t="str">
        <f>IF('Paste Data Here - Export'!A607='Paste Data Here - Export'!B607,C607,IF(W607="No","",IF(E607="Yes","6 Month Transfer",'Paste Data Here - Export'!HP607)))</f>
        <v/>
      </c>
      <c r="G607" s="92" t="str">
        <f>IF(B607="","",IF(OR('Paste Data Here - Export'!KB607="Y",'Paste Data Here - Export'!GE607="Y"),"Yes","No"))</f>
        <v/>
      </c>
      <c r="H607" s="93" t="str">
        <f t="shared" si="102"/>
        <v/>
      </c>
      <c r="I607" s="93" t="str">
        <f t="shared" si="103"/>
        <v/>
      </c>
      <c r="J607" s="93" t="str">
        <f t="shared" si="104"/>
        <v/>
      </c>
      <c r="K607" s="125" t="str">
        <f>IF(OR(C607="",'Paste Data Here - Export'!BD607=""),"",1440*('Paste Data Here - Export'!BD607-C607))</f>
        <v/>
      </c>
      <c r="L607" s="93" t="str">
        <f t="shared" si="105"/>
        <v/>
      </c>
      <c r="M607" s="93" t="str">
        <f>IF(AND(L607="Yes",'Paste Data Here - Export'!BC607="SU",'Paste Data Here - Export'!EJ607&lt;&gt;"Y"),"Achieved",IF('Paste Data Here - Export'!EJ607="Y","Not applicable",(IF(AND('Patient level info'!L607="No",'Paste Data Here - Export'!BC607="SU"),"Not achieved",IF('Paste Data Here - Export'!BC607="ICH","Not applicable",IF(OR('Paste Data Here - Export'!BC607="O",'Paste Data Here - Export'!BC607="MAC"),"Not achieved",""))))))</f>
        <v/>
      </c>
      <c r="N607" s="142" t="str">
        <f>IF(B607="","",IF(OR('Paste Data Here - Export'!GN607="PERS",'Paste Data Here - Export'!GN607="TELEM"),'Paste Data Here - Export'!GK607,IF('Paste Data Here - Export'!GO607="","Not seen in person",'Paste Data Here - Export'!GO607)))</f>
        <v/>
      </c>
      <c r="O607" s="125" t="str">
        <f t="shared" si="106"/>
        <v/>
      </c>
      <c r="P607" s="126" t="str">
        <f t="shared" si="107"/>
        <v/>
      </c>
      <c r="Q607" s="95" t="str">
        <f>IF('Paste Data Here - Export'!CR607=TRUE, "Not imaged",IF('Paste Data Here - Export'!AR607="Y","Inpatient stroke",IF('Paste Data Here - Export'!BA607="","",IF('Paste Data Here - Export'!CR607="TRUE","",1440*('Paste Data Here - Export'!CP607-'Paste Data Here - Export'!BA607)))))</f>
        <v/>
      </c>
      <c r="R607" s="95" t="str">
        <f>IF('Paste Data Here - Export'!CR607=TRUE,"Not imaged",IF(OR(C607="",'Paste Data Here - Export'!CP607=""),"",1440*('Paste Data Here - Export'!CP607-C607)))</f>
        <v/>
      </c>
      <c r="S607" s="93" t="str">
        <f>IF(R607&lt;60.5,"Yes",IF('Paste Data Here - Export'!C607="","","No"))</f>
        <v/>
      </c>
      <c r="T607" s="93" t="str">
        <f t="shared" si="99"/>
        <v/>
      </c>
      <c r="U607" s="94" t="str">
        <f>IF(OR(C607="",'Paste Data Here - Export'!DF607=""),"",1440*('Paste Data Here - Export'!DF607-C607))</f>
        <v/>
      </c>
      <c r="V607" s="96" t="str">
        <f t="shared" si="108"/>
        <v/>
      </c>
      <c r="W607" s="97" t="str">
        <f>IF(B607="","",IF('Paste Data Here - Export'!KI607=TRUE,"Yes",IF('Paste Data Here - Export'!L607="","No","Yes")))</f>
        <v/>
      </c>
      <c r="X607" s="98" t="str">
        <f>IF(E607="Yes","6 Month Transfer",IF(AND(W607="Yes",'Paste Data Here - Export'!KM607="D"),"No",IF('Patient level info'!W607="Yes","Yes","")))</f>
        <v/>
      </c>
      <c r="Y607" s="91" t="str">
        <f t="shared" si="100"/>
        <v/>
      </c>
      <c r="Z607" s="99" t="str">
        <f>IF('Paste Data Here - Export'!KQ607="","",IF('Paste Data Here - Export'!KO607="","",'Paste Data Here - Export'!KN607-'Paste Data Here - Export'!KQ607))</f>
        <v/>
      </c>
      <c r="AA607" s="91" t="str">
        <f>IF(AND(W607="Yes",'Paste Data Here - Export'!KM607="D",'Paste Data Here - Export'!KO607="Y"),'Paste Data Here - Export'!KN607+'Patient level info'!AA$3,IF(AND(W607="Yes",'Paste Data Here - Export'!KM607="D",Z607&lt;0),'Paste Data Here - Export'!KQ607,IF(AND(W607="Yes",'Paste Data Here - Export'!KM607="D"),'Paste Data Here - Export'!KN607,IF(X607="Yes",'Paste Data Here - Export'!KS607,""))))</f>
        <v/>
      </c>
      <c r="AB607" s="100" t="str">
        <f>IF(W607="No","",IF('Paste Data Here - Export'!HS607="","",IF('Paste Data Here - Export'!KO607="Y",'Patient level info'!AA607-'Paste Data Here - Export'!HS607,'Paste Data Here - Export'!KQ607-'Paste Data Here - Export'!HS607)))</f>
        <v/>
      </c>
      <c r="AC607" s="100" t="str">
        <f>IF(E607="Yes","",IF(BPT!C607="Record transferred to this team",AA607-C607-(1/6),""))</f>
        <v/>
      </c>
      <c r="AD607" s="100" t="str">
        <f t="shared" si="101"/>
        <v/>
      </c>
      <c r="AE607" s="100" t="str">
        <f t="shared" si="109"/>
        <v/>
      </c>
      <c r="AF607" s="101" t="str">
        <f>IF(AE607="","",IF(Y607="Died same day","Died same day as arrival",IF(AB607="","Did not stay on SU",IF('Paste Data Here - Export'!HR607="ICH","ICU/CCU/HDU",IF(AB607&gt;AE607,100,100*AB607/AE607)))))</f>
        <v/>
      </c>
      <c r="AG607" s="82" t="str">
        <f>IF(E607="Yes","6 Month Transfer",IF(W607="No","Not locked to discharge/transfer",IF(AF607="Did not stay on SU","Not achieved as did not stay on SU",IF('Patient level info'!A607="","",IF(AND(A607=B607,M607="Achieved",P607="Achieved",AF607&gt;=90,AF607&lt;&gt;"Died same day as arrival"),"Achieved",IF(AND(A607&lt;&gt;B607,AF607&gt;=90,M607="Achieved",P607="Achieved"),"Not directly admitted by this team, but achieved criteria at previous team, and achieved 90% of stay on SU whilst at this team",IF(AF607="ICU/CCU/HDU","Admitted to ICU/CCU/HDU",IF(AF607="Died same day as arrival",AF607,IF(AND(AF607&lt;90,M607="Not achieved",P607="Not achieved"),"Not achieved as not direct to SU within 4h, not seen by a consultant within 14h, and less than 90% of stay on SU",IF(AND(AF607&lt;90,M607="Not achieved",P607="Achieved"),"Not achieved as not direct to SU within 4h and less than 90% of stay on SU",IF(AND(AF607&lt;90,M607="Achieved",P607="Not achieved"),"Not achieved as not seen by a consultant within 14h and less than 90% of stay on SU",IF(AND(AF607&gt;=90,M607="Not achieved",P607="Not achieved"),"Not achieved as not direct to SU within 4h and not seen by a consultant within 14h",IF(AND(AF607&gt;=90,M607="Achieved",P607="Not achieved"),"Not achieved as not seen by a consultant within 14h",IF(AF607&lt;90,"Not achieved as less than 90% of stay on SU","Not achieved as not direct to SU within 4h"))))))))))))))</f>
        <v/>
      </c>
    </row>
    <row r="608" spans="1:33" ht="15" customHeight="1" x14ac:dyDescent="0.25">
      <c r="A608" s="89" t="str">
        <f>IF('Paste Data Here - Export'!A608="","",'Paste Data Here - Export'!A608)</f>
        <v/>
      </c>
      <c r="B608" s="90" t="str">
        <f>IF('Paste Data Here - Export'!B608="","",'Paste Data Here - Export'!B608)</f>
        <v/>
      </c>
      <c r="C608" s="91" t="str">
        <f>IF('Paste Data Here - Export'!AR608="Y",'Paste Data Here - Export'!AS608,IF('Paste Data Here - Export'!C608="","",'Paste Data Here - Export'!BA608))</f>
        <v/>
      </c>
      <c r="D608" s="103" t="str">
        <f>IF(B608="","",IF('Paste Data Here - Export'!A608 ='Paste Data Here - Export'!B608, "Yes", "No"))</f>
        <v/>
      </c>
      <c r="E608" s="103" t="str">
        <f>IF(A608="","",IF(AND('Paste Data Here - Export'!P608="",'Paste Data Here - Export'!Q608&lt;&gt;""),"Yes","No"))</f>
        <v/>
      </c>
      <c r="F608" s="104" t="str">
        <f>IF('Paste Data Here - Export'!A608='Paste Data Here - Export'!B608,C608,IF(W608="No","",IF(E608="Yes","6 Month Transfer",'Paste Data Here - Export'!HP608)))</f>
        <v/>
      </c>
      <c r="G608" s="92" t="str">
        <f>IF(B608="","",IF(OR('Paste Data Here - Export'!KB608="Y",'Paste Data Here - Export'!GE608="Y"),"Yes","No"))</f>
        <v/>
      </c>
      <c r="H608" s="93" t="str">
        <f t="shared" si="102"/>
        <v/>
      </c>
      <c r="I608" s="93" t="str">
        <f t="shared" si="103"/>
        <v/>
      </c>
      <c r="J608" s="93" t="str">
        <f t="shared" si="104"/>
        <v/>
      </c>
      <c r="K608" s="125" t="str">
        <f>IF(OR(C608="",'Paste Data Here - Export'!BD608=""),"",1440*('Paste Data Here - Export'!BD608-C608))</f>
        <v/>
      </c>
      <c r="L608" s="93" t="str">
        <f t="shared" si="105"/>
        <v/>
      </c>
      <c r="M608" s="93" t="str">
        <f>IF(AND(L608="Yes",'Paste Data Here - Export'!BC608="SU",'Paste Data Here - Export'!EJ608&lt;&gt;"Y"),"Achieved",IF('Paste Data Here - Export'!EJ608="Y","Not applicable",(IF(AND('Patient level info'!L608="No",'Paste Data Here - Export'!BC608="SU"),"Not achieved",IF('Paste Data Here - Export'!BC608="ICH","Not applicable",IF(OR('Paste Data Here - Export'!BC608="O",'Paste Data Here - Export'!BC608="MAC"),"Not achieved",""))))))</f>
        <v/>
      </c>
      <c r="N608" s="142" t="str">
        <f>IF(B608="","",IF(OR('Paste Data Here - Export'!GN608="PERS",'Paste Data Here - Export'!GN608="TELEM"),'Paste Data Here - Export'!GK608,IF('Paste Data Here - Export'!GO608="","Not seen in person",'Paste Data Here - Export'!GO608)))</f>
        <v/>
      </c>
      <c r="O608" s="125" t="str">
        <f t="shared" si="106"/>
        <v/>
      </c>
      <c r="P608" s="126" t="str">
        <f t="shared" si="107"/>
        <v/>
      </c>
      <c r="Q608" s="95" t="str">
        <f>IF('Paste Data Here - Export'!CR608=TRUE, "Not imaged",IF('Paste Data Here - Export'!AR608="Y","Inpatient stroke",IF('Paste Data Here - Export'!BA608="","",IF('Paste Data Here - Export'!CR608="TRUE","",1440*('Paste Data Here - Export'!CP608-'Paste Data Here - Export'!BA608)))))</f>
        <v/>
      </c>
      <c r="R608" s="95" t="str">
        <f>IF('Paste Data Here - Export'!CR608=TRUE,"Not imaged",IF(OR(C608="",'Paste Data Here - Export'!CP608=""),"",1440*('Paste Data Here - Export'!CP608-C608)))</f>
        <v/>
      </c>
      <c r="S608" s="93" t="str">
        <f>IF(R608&lt;60.5,"Yes",IF('Paste Data Here - Export'!C608="","","No"))</f>
        <v/>
      </c>
      <c r="T608" s="93" t="str">
        <f t="shared" si="99"/>
        <v/>
      </c>
      <c r="U608" s="94" t="str">
        <f>IF(OR(C608="",'Paste Data Here - Export'!DF608=""),"",1440*('Paste Data Here - Export'!DF608-C608))</f>
        <v/>
      </c>
      <c r="V608" s="96" t="str">
        <f t="shared" si="108"/>
        <v/>
      </c>
      <c r="W608" s="97" t="str">
        <f>IF(B608="","",IF('Paste Data Here - Export'!KI608=TRUE,"Yes",IF('Paste Data Here - Export'!L608="","No","Yes")))</f>
        <v/>
      </c>
      <c r="X608" s="98" t="str">
        <f>IF(E608="Yes","6 Month Transfer",IF(AND(W608="Yes",'Paste Data Here - Export'!KM608="D"),"No",IF('Patient level info'!W608="Yes","Yes","")))</f>
        <v/>
      </c>
      <c r="Y608" s="91" t="str">
        <f t="shared" si="100"/>
        <v/>
      </c>
      <c r="Z608" s="99" t="str">
        <f>IF('Paste Data Here - Export'!KQ608="","",IF('Paste Data Here - Export'!KO608="","",'Paste Data Here - Export'!KN608-'Paste Data Here - Export'!KQ608))</f>
        <v/>
      </c>
      <c r="AA608" s="91" t="str">
        <f>IF(AND(W608="Yes",'Paste Data Here - Export'!KM608="D",'Paste Data Here - Export'!KO608="Y"),'Paste Data Here - Export'!KN608+'Patient level info'!AA$3,IF(AND(W608="Yes",'Paste Data Here - Export'!KM608="D",Z608&lt;0),'Paste Data Here - Export'!KQ608,IF(AND(W608="Yes",'Paste Data Here - Export'!KM608="D"),'Paste Data Here - Export'!KN608,IF(X608="Yes",'Paste Data Here - Export'!KS608,""))))</f>
        <v/>
      </c>
      <c r="AB608" s="100" t="str">
        <f>IF(W608="No","",IF('Paste Data Here - Export'!HS608="","",IF('Paste Data Here - Export'!KO608="Y",'Patient level info'!AA608-'Paste Data Here - Export'!HS608,'Paste Data Here - Export'!KQ608-'Paste Data Here - Export'!HS608)))</f>
        <v/>
      </c>
      <c r="AC608" s="100" t="str">
        <f>IF(E608="Yes","",IF(BPT!C608="Record transferred to this team",AA608-C608-(1/6),""))</f>
        <v/>
      </c>
      <c r="AD608" s="100" t="str">
        <f t="shared" si="101"/>
        <v/>
      </c>
      <c r="AE608" s="100" t="str">
        <f t="shared" si="109"/>
        <v/>
      </c>
      <c r="AF608" s="101" t="str">
        <f>IF(AE608="","",IF(Y608="Died same day","Died same day as arrival",IF(AB608="","Did not stay on SU",IF('Paste Data Here - Export'!HR608="ICH","ICU/CCU/HDU",IF(AB608&gt;AE608,100,100*AB608/AE608)))))</f>
        <v/>
      </c>
      <c r="AG608" s="82" t="str">
        <f>IF(E608="Yes","6 Month Transfer",IF(W608="No","Not locked to discharge/transfer",IF(AF608="Did not stay on SU","Not achieved as did not stay on SU",IF('Patient level info'!A608="","",IF(AND(A608=B608,M608="Achieved",P608="Achieved",AF608&gt;=90,AF608&lt;&gt;"Died same day as arrival"),"Achieved",IF(AND(A608&lt;&gt;B608,AF608&gt;=90,M608="Achieved",P608="Achieved"),"Not directly admitted by this team, but achieved criteria at previous team, and achieved 90% of stay on SU whilst at this team",IF(AF608="ICU/CCU/HDU","Admitted to ICU/CCU/HDU",IF(AF608="Died same day as arrival",AF608,IF(AND(AF608&lt;90,M608="Not achieved",P608="Not achieved"),"Not achieved as not direct to SU within 4h, not seen by a consultant within 14h, and less than 90% of stay on SU",IF(AND(AF608&lt;90,M608="Not achieved",P608="Achieved"),"Not achieved as not direct to SU within 4h and less than 90% of stay on SU",IF(AND(AF608&lt;90,M608="Achieved",P608="Not achieved"),"Not achieved as not seen by a consultant within 14h and less than 90% of stay on SU",IF(AND(AF608&gt;=90,M608="Not achieved",P608="Not achieved"),"Not achieved as not direct to SU within 4h and not seen by a consultant within 14h",IF(AND(AF608&gt;=90,M608="Achieved",P608="Not achieved"),"Not achieved as not seen by a consultant within 14h",IF(AF608&lt;90,"Not achieved as less than 90% of stay on SU","Not achieved as not direct to SU within 4h"))))))))))))))</f>
        <v/>
      </c>
    </row>
    <row r="609" spans="1:33" ht="15" customHeight="1" x14ac:dyDescent="0.25">
      <c r="A609" s="89" t="str">
        <f>IF('Paste Data Here - Export'!A609="","",'Paste Data Here - Export'!A609)</f>
        <v/>
      </c>
      <c r="B609" s="90" t="str">
        <f>IF('Paste Data Here - Export'!B609="","",'Paste Data Here - Export'!B609)</f>
        <v/>
      </c>
      <c r="C609" s="91" t="str">
        <f>IF('Paste Data Here - Export'!AR609="Y",'Paste Data Here - Export'!AS609,IF('Paste Data Here - Export'!C609="","",'Paste Data Here - Export'!BA609))</f>
        <v/>
      </c>
      <c r="D609" s="103" t="str">
        <f>IF(B609="","",IF('Paste Data Here - Export'!A609 ='Paste Data Here - Export'!B609, "Yes", "No"))</f>
        <v/>
      </c>
      <c r="E609" s="103" t="str">
        <f>IF(A609="","",IF(AND('Paste Data Here - Export'!P609="",'Paste Data Here - Export'!Q609&lt;&gt;""),"Yes","No"))</f>
        <v/>
      </c>
      <c r="F609" s="104" t="str">
        <f>IF('Paste Data Here - Export'!A609='Paste Data Here - Export'!B609,C609,IF(W609="No","",IF(E609="Yes","6 Month Transfer",'Paste Data Here - Export'!HP609)))</f>
        <v/>
      </c>
      <c r="G609" s="92" t="str">
        <f>IF(B609="","",IF(OR('Paste Data Here - Export'!KB609="Y",'Paste Data Here - Export'!GE609="Y"),"Yes","No"))</f>
        <v/>
      </c>
      <c r="H609" s="93" t="str">
        <f t="shared" si="102"/>
        <v/>
      </c>
      <c r="I609" s="93" t="str">
        <f t="shared" si="103"/>
        <v/>
      </c>
      <c r="J609" s="93" t="str">
        <f t="shared" si="104"/>
        <v/>
      </c>
      <c r="K609" s="125" t="str">
        <f>IF(OR(C609="",'Paste Data Here - Export'!BD609=""),"",1440*('Paste Data Here - Export'!BD609-C609))</f>
        <v/>
      </c>
      <c r="L609" s="93" t="str">
        <f t="shared" si="105"/>
        <v/>
      </c>
      <c r="M609" s="93" t="str">
        <f>IF(AND(L609="Yes",'Paste Data Here - Export'!BC609="SU",'Paste Data Here - Export'!EJ609&lt;&gt;"Y"),"Achieved",IF('Paste Data Here - Export'!EJ609="Y","Not applicable",(IF(AND('Patient level info'!L609="No",'Paste Data Here - Export'!BC609="SU"),"Not achieved",IF('Paste Data Here - Export'!BC609="ICH","Not applicable",IF(OR('Paste Data Here - Export'!BC609="O",'Paste Data Here - Export'!BC609="MAC"),"Not achieved",""))))))</f>
        <v/>
      </c>
      <c r="N609" s="142" t="str">
        <f>IF(B609="","",IF(OR('Paste Data Here - Export'!GN609="PERS",'Paste Data Here - Export'!GN609="TELEM"),'Paste Data Here - Export'!GK609,IF('Paste Data Here - Export'!GO609="","Not seen in person",'Paste Data Here - Export'!GO609)))</f>
        <v/>
      </c>
      <c r="O609" s="125" t="str">
        <f t="shared" si="106"/>
        <v/>
      </c>
      <c r="P609" s="126" t="str">
        <f t="shared" si="107"/>
        <v/>
      </c>
      <c r="Q609" s="95" t="str">
        <f>IF('Paste Data Here - Export'!CR609=TRUE, "Not imaged",IF('Paste Data Here - Export'!AR609="Y","Inpatient stroke",IF('Paste Data Here - Export'!BA609="","",IF('Paste Data Here - Export'!CR609="TRUE","",1440*('Paste Data Here - Export'!CP609-'Paste Data Here - Export'!BA609)))))</f>
        <v/>
      </c>
      <c r="R609" s="95" t="str">
        <f>IF('Paste Data Here - Export'!CR609=TRUE,"Not imaged",IF(OR(C609="",'Paste Data Here - Export'!CP609=""),"",1440*('Paste Data Here - Export'!CP609-C609)))</f>
        <v/>
      </c>
      <c r="S609" s="93" t="str">
        <f>IF(R609&lt;60.5,"Yes",IF('Paste Data Here - Export'!C609="","","No"))</f>
        <v/>
      </c>
      <c r="T609" s="93" t="str">
        <f t="shared" si="99"/>
        <v/>
      </c>
      <c r="U609" s="94" t="str">
        <f>IF(OR(C609="",'Paste Data Here - Export'!DF609=""),"",1440*('Paste Data Here - Export'!DF609-C609))</f>
        <v/>
      </c>
      <c r="V609" s="96" t="str">
        <f t="shared" si="108"/>
        <v/>
      </c>
      <c r="W609" s="97" t="str">
        <f>IF(B609="","",IF('Paste Data Here - Export'!KI609=TRUE,"Yes",IF('Paste Data Here - Export'!L609="","No","Yes")))</f>
        <v/>
      </c>
      <c r="X609" s="98" t="str">
        <f>IF(E609="Yes","6 Month Transfer",IF(AND(W609="Yes",'Paste Data Here - Export'!KM609="D"),"No",IF('Patient level info'!W609="Yes","Yes","")))</f>
        <v/>
      </c>
      <c r="Y609" s="91" t="str">
        <f t="shared" si="100"/>
        <v/>
      </c>
      <c r="Z609" s="99" t="str">
        <f>IF('Paste Data Here - Export'!KQ609="","",IF('Paste Data Here - Export'!KO609="","",'Paste Data Here - Export'!KN609-'Paste Data Here - Export'!KQ609))</f>
        <v/>
      </c>
      <c r="AA609" s="91" t="str">
        <f>IF(AND(W609="Yes",'Paste Data Here - Export'!KM609="D",'Paste Data Here - Export'!KO609="Y"),'Paste Data Here - Export'!KN609+'Patient level info'!AA$3,IF(AND(W609="Yes",'Paste Data Here - Export'!KM609="D",Z609&lt;0),'Paste Data Here - Export'!KQ609,IF(AND(W609="Yes",'Paste Data Here - Export'!KM609="D"),'Paste Data Here - Export'!KN609,IF(X609="Yes",'Paste Data Here - Export'!KS609,""))))</f>
        <v/>
      </c>
      <c r="AB609" s="100" t="str">
        <f>IF(W609="No","",IF('Paste Data Here - Export'!HS609="","",IF('Paste Data Here - Export'!KO609="Y",'Patient level info'!AA609-'Paste Data Here - Export'!HS609,'Paste Data Here - Export'!KQ609-'Paste Data Here - Export'!HS609)))</f>
        <v/>
      </c>
      <c r="AC609" s="100" t="str">
        <f>IF(E609="Yes","",IF(BPT!C609="Record transferred to this team",AA609-C609-(1/6),""))</f>
        <v/>
      </c>
      <c r="AD609" s="100" t="str">
        <f t="shared" si="101"/>
        <v/>
      </c>
      <c r="AE609" s="100" t="str">
        <f t="shared" si="109"/>
        <v/>
      </c>
      <c r="AF609" s="101" t="str">
        <f>IF(AE609="","",IF(Y609="Died same day","Died same day as arrival",IF(AB609="","Did not stay on SU",IF('Paste Data Here - Export'!HR609="ICH","ICU/CCU/HDU",IF(AB609&gt;AE609,100,100*AB609/AE609)))))</f>
        <v/>
      </c>
      <c r="AG609" s="82" t="str">
        <f>IF(E609="Yes","6 Month Transfer",IF(W609="No","Not locked to discharge/transfer",IF(AF609="Did not stay on SU","Not achieved as did not stay on SU",IF('Patient level info'!A609="","",IF(AND(A609=B609,M609="Achieved",P609="Achieved",AF609&gt;=90,AF609&lt;&gt;"Died same day as arrival"),"Achieved",IF(AND(A609&lt;&gt;B609,AF609&gt;=90,M609="Achieved",P609="Achieved"),"Not directly admitted by this team, but achieved criteria at previous team, and achieved 90% of stay on SU whilst at this team",IF(AF609="ICU/CCU/HDU","Admitted to ICU/CCU/HDU",IF(AF609="Died same day as arrival",AF609,IF(AND(AF609&lt;90,M609="Not achieved",P609="Not achieved"),"Not achieved as not direct to SU within 4h, not seen by a consultant within 14h, and less than 90% of stay on SU",IF(AND(AF609&lt;90,M609="Not achieved",P609="Achieved"),"Not achieved as not direct to SU within 4h and less than 90% of stay on SU",IF(AND(AF609&lt;90,M609="Achieved",P609="Not achieved"),"Not achieved as not seen by a consultant within 14h and less than 90% of stay on SU",IF(AND(AF609&gt;=90,M609="Not achieved",P609="Not achieved"),"Not achieved as not direct to SU within 4h and not seen by a consultant within 14h",IF(AND(AF609&gt;=90,M609="Achieved",P609="Not achieved"),"Not achieved as not seen by a consultant within 14h",IF(AF609&lt;90,"Not achieved as less than 90% of stay on SU","Not achieved as not direct to SU within 4h"))))))))))))))</f>
        <v/>
      </c>
    </row>
    <row r="610" spans="1:33" ht="15" customHeight="1" x14ac:dyDescent="0.25">
      <c r="A610" s="89" t="str">
        <f>IF('Paste Data Here - Export'!A610="","",'Paste Data Here - Export'!A610)</f>
        <v/>
      </c>
      <c r="B610" s="90" t="str">
        <f>IF('Paste Data Here - Export'!B610="","",'Paste Data Here - Export'!B610)</f>
        <v/>
      </c>
      <c r="C610" s="91" t="str">
        <f>IF('Paste Data Here - Export'!AR610="Y",'Paste Data Here - Export'!AS610,IF('Paste Data Here - Export'!C610="","",'Paste Data Here - Export'!BA610))</f>
        <v/>
      </c>
      <c r="D610" s="103" t="str">
        <f>IF(B610="","",IF('Paste Data Here - Export'!A610 ='Paste Data Here - Export'!B610, "Yes", "No"))</f>
        <v/>
      </c>
      <c r="E610" s="103" t="str">
        <f>IF(A610="","",IF(AND('Paste Data Here - Export'!P610="",'Paste Data Here - Export'!Q610&lt;&gt;""),"Yes","No"))</f>
        <v/>
      </c>
      <c r="F610" s="104" t="str">
        <f>IF('Paste Data Here - Export'!A610='Paste Data Here - Export'!B610,C610,IF(W610="No","",IF(E610="Yes","6 Month Transfer",'Paste Data Here - Export'!HP610)))</f>
        <v/>
      </c>
      <c r="G610" s="92" t="str">
        <f>IF(B610="","",IF(OR('Paste Data Here - Export'!KB610="Y",'Paste Data Here - Export'!GE610="Y"),"Yes","No"))</f>
        <v/>
      </c>
      <c r="H610" s="93" t="str">
        <f t="shared" si="102"/>
        <v/>
      </c>
      <c r="I610" s="93" t="str">
        <f t="shared" si="103"/>
        <v/>
      </c>
      <c r="J610" s="93" t="str">
        <f t="shared" si="104"/>
        <v/>
      </c>
      <c r="K610" s="125" t="str">
        <f>IF(OR(C610="",'Paste Data Here - Export'!BD610=""),"",1440*('Paste Data Here - Export'!BD610-C610))</f>
        <v/>
      </c>
      <c r="L610" s="93" t="str">
        <f t="shared" si="105"/>
        <v/>
      </c>
      <c r="M610" s="93" t="str">
        <f>IF(AND(L610="Yes",'Paste Data Here - Export'!BC610="SU",'Paste Data Here - Export'!EJ610&lt;&gt;"Y"),"Achieved",IF('Paste Data Here - Export'!EJ610="Y","Not applicable",(IF(AND('Patient level info'!L610="No",'Paste Data Here - Export'!BC610="SU"),"Not achieved",IF('Paste Data Here - Export'!BC610="ICH","Not applicable",IF(OR('Paste Data Here - Export'!BC610="O",'Paste Data Here - Export'!BC610="MAC"),"Not achieved",""))))))</f>
        <v/>
      </c>
      <c r="N610" s="142" t="str">
        <f>IF(B610="","",IF(OR('Paste Data Here - Export'!GN610="PERS",'Paste Data Here - Export'!GN610="TELEM"),'Paste Data Here - Export'!GK610,IF('Paste Data Here - Export'!GO610="","Not seen in person",'Paste Data Here - Export'!GO610)))</f>
        <v/>
      </c>
      <c r="O610" s="125" t="str">
        <f t="shared" si="106"/>
        <v/>
      </c>
      <c r="P610" s="126" t="str">
        <f t="shared" si="107"/>
        <v/>
      </c>
      <c r="Q610" s="95" t="str">
        <f>IF('Paste Data Here - Export'!CR610=TRUE, "Not imaged",IF('Paste Data Here - Export'!AR610="Y","Inpatient stroke",IF('Paste Data Here - Export'!BA610="","",IF('Paste Data Here - Export'!CR610="TRUE","",1440*('Paste Data Here - Export'!CP610-'Paste Data Here - Export'!BA610)))))</f>
        <v/>
      </c>
      <c r="R610" s="95" t="str">
        <f>IF('Paste Data Here - Export'!CR610=TRUE,"Not imaged",IF(OR(C610="",'Paste Data Here - Export'!CP610=""),"",1440*('Paste Data Here - Export'!CP610-C610)))</f>
        <v/>
      </c>
      <c r="S610" s="93" t="str">
        <f>IF(R610&lt;60.5,"Yes",IF('Paste Data Here - Export'!C610="","","No"))</f>
        <v/>
      </c>
      <c r="T610" s="93" t="str">
        <f t="shared" si="99"/>
        <v/>
      </c>
      <c r="U610" s="94" t="str">
        <f>IF(OR(C610="",'Paste Data Here - Export'!DF610=""),"",1440*('Paste Data Here - Export'!DF610-C610))</f>
        <v/>
      </c>
      <c r="V610" s="96" t="str">
        <f t="shared" si="108"/>
        <v/>
      </c>
      <c r="W610" s="97" t="str">
        <f>IF(B610="","",IF('Paste Data Here - Export'!KI610=TRUE,"Yes",IF('Paste Data Here - Export'!L610="","No","Yes")))</f>
        <v/>
      </c>
      <c r="X610" s="98" t="str">
        <f>IF(E610="Yes","6 Month Transfer",IF(AND(W610="Yes",'Paste Data Here - Export'!KM610="D"),"No",IF('Patient level info'!W610="Yes","Yes","")))</f>
        <v/>
      </c>
      <c r="Y610" s="91" t="str">
        <f t="shared" si="100"/>
        <v/>
      </c>
      <c r="Z610" s="99" t="str">
        <f>IF('Paste Data Here - Export'!KQ610="","",IF('Paste Data Here - Export'!KO610="","",'Paste Data Here - Export'!KN610-'Paste Data Here - Export'!KQ610))</f>
        <v/>
      </c>
      <c r="AA610" s="91" t="str">
        <f>IF(AND(W610="Yes",'Paste Data Here - Export'!KM610="D",'Paste Data Here - Export'!KO610="Y"),'Paste Data Here - Export'!KN610+'Patient level info'!AA$3,IF(AND(W610="Yes",'Paste Data Here - Export'!KM610="D",Z610&lt;0),'Paste Data Here - Export'!KQ610,IF(AND(W610="Yes",'Paste Data Here - Export'!KM610="D"),'Paste Data Here - Export'!KN610,IF(X610="Yes",'Paste Data Here - Export'!KS610,""))))</f>
        <v/>
      </c>
      <c r="AB610" s="100" t="str">
        <f>IF(W610="No","",IF('Paste Data Here - Export'!HS610="","",IF('Paste Data Here - Export'!KO610="Y",'Patient level info'!AA610-'Paste Data Here - Export'!HS610,'Paste Data Here - Export'!KQ610-'Paste Data Here - Export'!HS610)))</f>
        <v/>
      </c>
      <c r="AC610" s="100" t="str">
        <f>IF(E610="Yes","",IF(BPT!C610="Record transferred to this team",AA610-C610-(1/6),""))</f>
        <v/>
      </c>
      <c r="AD610" s="100" t="str">
        <f t="shared" si="101"/>
        <v/>
      </c>
      <c r="AE610" s="100" t="str">
        <f t="shared" si="109"/>
        <v/>
      </c>
      <c r="AF610" s="101" t="str">
        <f>IF(AE610="","",IF(Y610="Died same day","Died same day as arrival",IF(AB610="","Did not stay on SU",IF('Paste Data Here - Export'!HR610="ICH","ICU/CCU/HDU",IF(AB610&gt;AE610,100,100*AB610/AE610)))))</f>
        <v/>
      </c>
      <c r="AG610" s="82" t="str">
        <f>IF(E610="Yes","6 Month Transfer",IF(W610="No","Not locked to discharge/transfer",IF(AF610="Did not stay on SU","Not achieved as did not stay on SU",IF('Patient level info'!A610="","",IF(AND(A610=B610,M610="Achieved",P610="Achieved",AF610&gt;=90,AF610&lt;&gt;"Died same day as arrival"),"Achieved",IF(AND(A610&lt;&gt;B610,AF610&gt;=90,M610="Achieved",P610="Achieved"),"Not directly admitted by this team, but achieved criteria at previous team, and achieved 90% of stay on SU whilst at this team",IF(AF610="ICU/CCU/HDU","Admitted to ICU/CCU/HDU",IF(AF610="Died same day as arrival",AF610,IF(AND(AF610&lt;90,M610="Not achieved",P610="Not achieved"),"Not achieved as not direct to SU within 4h, not seen by a consultant within 14h, and less than 90% of stay on SU",IF(AND(AF610&lt;90,M610="Not achieved",P610="Achieved"),"Not achieved as not direct to SU within 4h and less than 90% of stay on SU",IF(AND(AF610&lt;90,M610="Achieved",P610="Not achieved"),"Not achieved as not seen by a consultant within 14h and less than 90% of stay on SU",IF(AND(AF610&gt;=90,M610="Not achieved",P610="Not achieved"),"Not achieved as not direct to SU within 4h and not seen by a consultant within 14h",IF(AND(AF610&gt;=90,M610="Achieved",P610="Not achieved"),"Not achieved as not seen by a consultant within 14h",IF(AF610&lt;90,"Not achieved as less than 90% of stay on SU","Not achieved as not direct to SU within 4h"))))))))))))))</f>
        <v/>
      </c>
    </row>
    <row r="611" spans="1:33" ht="15" customHeight="1" x14ac:dyDescent="0.25">
      <c r="A611" s="89" t="str">
        <f>IF('Paste Data Here - Export'!A611="","",'Paste Data Here - Export'!A611)</f>
        <v/>
      </c>
      <c r="B611" s="90" t="str">
        <f>IF('Paste Data Here - Export'!B611="","",'Paste Data Here - Export'!B611)</f>
        <v/>
      </c>
      <c r="C611" s="91" t="str">
        <f>IF('Paste Data Here - Export'!AR611="Y",'Paste Data Here - Export'!AS611,IF('Paste Data Here - Export'!C611="","",'Paste Data Here - Export'!BA611))</f>
        <v/>
      </c>
      <c r="D611" s="103" t="str">
        <f>IF(B611="","",IF('Paste Data Here - Export'!A611 ='Paste Data Here - Export'!B611, "Yes", "No"))</f>
        <v/>
      </c>
      <c r="E611" s="103" t="str">
        <f>IF(A611="","",IF(AND('Paste Data Here - Export'!P611="",'Paste Data Here - Export'!Q611&lt;&gt;""),"Yes","No"))</f>
        <v/>
      </c>
      <c r="F611" s="104" t="str">
        <f>IF('Paste Data Here - Export'!A611='Paste Data Here - Export'!B611,C611,IF(W611="No","",IF(E611="Yes","6 Month Transfer",'Paste Data Here - Export'!HP611)))</f>
        <v/>
      </c>
      <c r="G611" s="92" t="str">
        <f>IF(B611="","",IF(OR('Paste Data Here - Export'!KB611="Y",'Paste Data Here - Export'!GE611="Y"),"Yes","No"))</f>
        <v/>
      </c>
      <c r="H611" s="93" t="str">
        <f t="shared" si="102"/>
        <v/>
      </c>
      <c r="I611" s="93" t="str">
        <f t="shared" si="103"/>
        <v/>
      </c>
      <c r="J611" s="93" t="str">
        <f t="shared" si="104"/>
        <v/>
      </c>
      <c r="K611" s="125" t="str">
        <f>IF(OR(C611="",'Paste Data Here - Export'!BD611=""),"",1440*('Paste Data Here - Export'!BD611-C611))</f>
        <v/>
      </c>
      <c r="L611" s="93" t="str">
        <f t="shared" si="105"/>
        <v/>
      </c>
      <c r="M611" s="93" t="str">
        <f>IF(AND(L611="Yes",'Paste Data Here - Export'!BC611="SU",'Paste Data Here - Export'!EJ611&lt;&gt;"Y"),"Achieved",IF('Paste Data Here - Export'!EJ611="Y","Not applicable",(IF(AND('Patient level info'!L611="No",'Paste Data Here - Export'!BC611="SU"),"Not achieved",IF('Paste Data Here - Export'!BC611="ICH","Not applicable",IF(OR('Paste Data Here - Export'!BC611="O",'Paste Data Here - Export'!BC611="MAC"),"Not achieved",""))))))</f>
        <v/>
      </c>
      <c r="N611" s="142" t="str">
        <f>IF(B611="","",IF(OR('Paste Data Here - Export'!GN611="PERS",'Paste Data Here - Export'!GN611="TELEM"),'Paste Data Here - Export'!GK611,IF('Paste Data Here - Export'!GO611="","Not seen in person",'Paste Data Here - Export'!GO611)))</f>
        <v/>
      </c>
      <c r="O611" s="125" t="str">
        <f t="shared" si="106"/>
        <v/>
      </c>
      <c r="P611" s="126" t="str">
        <f t="shared" si="107"/>
        <v/>
      </c>
      <c r="Q611" s="95" t="str">
        <f>IF('Paste Data Here - Export'!CR611=TRUE, "Not imaged",IF('Paste Data Here - Export'!AR611="Y","Inpatient stroke",IF('Paste Data Here - Export'!BA611="","",IF('Paste Data Here - Export'!CR611="TRUE","",1440*('Paste Data Here - Export'!CP611-'Paste Data Here - Export'!BA611)))))</f>
        <v/>
      </c>
      <c r="R611" s="95" t="str">
        <f>IF('Paste Data Here - Export'!CR611=TRUE,"Not imaged",IF(OR(C611="",'Paste Data Here - Export'!CP611=""),"",1440*('Paste Data Here - Export'!CP611-C611)))</f>
        <v/>
      </c>
      <c r="S611" s="93" t="str">
        <f>IF(R611&lt;60.5,"Yes",IF('Paste Data Here - Export'!C611="","","No"))</f>
        <v/>
      </c>
      <c r="T611" s="93" t="str">
        <f t="shared" si="99"/>
        <v/>
      </c>
      <c r="U611" s="94" t="str">
        <f>IF(OR(C611="",'Paste Data Here - Export'!DF611=""),"",1440*('Paste Data Here - Export'!DF611-C611))</f>
        <v/>
      </c>
      <c r="V611" s="96" t="str">
        <f t="shared" si="108"/>
        <v/>
      </c>
      <c r="W611" s="97" t="str">
        <f>IF(B611="","",IF('Paste Data Here - Export'!KI611=TRUE,"Yes",IF('Paste Data Here - Export'!L611="","No","Yes")))</f>
        <v/>
      </c>
      <c r="X611" s="98" t="str">
        <f>IF(E611="Yes","6 Month Transfer",IF(AND(W611="Yes",'Paste Data Here - Export'!KM611="D"),"No",IF('Patient level info'!W611="Yes","Yes","")))</f>
        <v/>
      </c>
      <c r="Y611" s="91" t="str">
        <f t="shared" si="100"/>
        <v/>
      </c>
      <c r="Z611" s="99" t="str">
        <f>IF('Paste Data Here - Export'!KQ611="","",IF('Paste Data Here - Export'!KO611="","",'Paste Data Here - Export'!KN611-'Paste Data Here - Export'!KQ611))</f>
        <v/>
      </c>
      <c r="AA611" s="91" t="str">
        <f>IF(AND(W611="Yes",'Paste Data Here - Export'!KM611="D",'Paste Data Here - Export'!KO611="Y"),'Paste Data Here - Export'!KN611+'Patient level info'!AA$3,IF(AND(W611="Yes",'Paste Data Here - Export'!KM611="D",Z611&lt;0),'Paste Data Here - Export'!KQ611,IF(AND(W611="Yes",'Paste Data Here - Export'!KM611="D"),'Paste Data Here - Export'!KN611,IF(X611="Yes",'Paste Data Here - Export'!KS611,""))))</f>
        <v/>
      </c>
      <c r="AB611" s="100" t="str">
        <f>IF(W611="No","",IF('Paste Data Here - Export'!HS611="","",IF('Paste Data Here - Export'!KO611="Y",'Patient level info'!AA611-'Paste Data Here - Export'!HS611,'Paste Data Here - Export'!KQ611-'Paste Data Here - Export'!HS611)))</f>
        <v/>
      </c>
      <c r="AC611" s="100" t="str">
        <f>IF(E611="Yes","",IF(BPT!C611="Record transferred to this team",AA611-C611-(1/6),""))</f>
        <v/>
      </c>
      <c r="AD611" s="100" t="str">
        <f t="shared" si="101"/>
        <v/>
      </c>
      <c r="AE611" s="100" t="str">
        <f t="shared" si="109"/>
        <v/>
      </c>
      <c r="AF611" s="101" t="str">
        <f>IF(AE611="","",IF(Y611="Died same day","Died same day as arrival",IF(AB611="","Did not stay on SU",IF('Paste Data Here - Export'!HR611="ICH","ICU/CCU/HDU",IF(AB611&gt;AE611,100,100*AB611/AE611)))))</f>
        <v/>
      </c>
      <c r="AG611" s="82" t="str">
        <f>IF(E611="Yes","6 Month Transfer",IF(W611="No","Not locked to discharge/transfer",IF(AF611="Did not stay on SU","Not achieved as did not stay on SU",IF('Patient level info'!A611="","",IF(AND(A611=B611,M611="Achieved",P611="Achieved",AF611&gt;=90,AF611&lt;&gt;"Died same day as arrival"),"Achieved",IF(AND(A611&lt;&gt;B611,AF611&gt;=90,M611="Achieved",P611="Achieved"),"Not directly admitted by this team, but achieved criteria at previous team, and achieved 90% of stay on SU whilst at this team",IF(AF611="ICU/CCU/HDU","Admitted to ICU/CCU/HDU",IF(AF611="Died same day as arrival",AF611,IF(AND(AF611&lt;90,M611="Not achieved",P611="Not achieved"),"Not achieved as not direct to SU within 4h, not seen by a consultant within 14h, and less than 90% of stay on SU",IF(AND(AF611&lt;90,M611="Not achieved",P611="Achieved"),"Not achieved as not direct to SU within 4h and less than 90% of stay on SU",IF(AND(AF611&lt;90,M611="Achieved",P611="Not achieved"),"Not achieved as not seen by a consultant within 14h and less than 90% of stay on SU",IF(AND(AF611&gt;=90,M611="Not achieved",P611="Not achieved"),"Not achieved as not direct to SU within 4h and not seen by a consultant within 14h",IF(AND(AF611&gt;=90,M611="Achieved",P611="Not achieved"),"Not achieved as not seen by a consultant within 14h",IF(AF611&lt;90,"Not achieved as less than 90% of stay on SU","Not achieved as not direct to SU within 4h"))))))))))))))</f>
        <v/>
      </c>
    </row>
    <row r="612" spans="1:33" ht="15" customHeight="1" x14ac:dyDescent="0.25">
      <c r="A612" s="89" t="str">
        <f>IF('Paste Data Here - Export'!A612="","",'Paste Data Here - Export'!A612)</f>
        <v/>
      </c>
      <c r="B612" s="90" t="str">
        <f>IF('Paste Data Here - Export'!B612="","",'Paste Data Here - Export'!B612)</f>
        <v/>
      </c>
      <c r="C612" s="91" t="str">
        <f>IF('Paste Data Here - Export'!AR612="Y",'Paste Data Here - Export'!AS612,IF('Paste Data Here - Export'!C612="","",'Paste Data Here - Export'!BA612))</f>
        <v/>
      </c>
      <c r="D612" s="103" t="str">
        <f>IF(B612="","",IF('Paste Data Here - Export'!A612 ='Paste Data Here - Export'!B612, "Yes", "No"))</f>
        <v/>
      </c>
      <c r="E612" s="103" t="str">
        <f>IF(A612="","",IF(AND('Paste Data Here - Export'!P612="",'Paste Data Here - Export'!Q612&lt;&gt;""),"Yes","No"))</f>
        <v/>
      </c>
      <c r="F612" s="104" t="str">
        <f>IF('Paste Data Here - Export'!A612='Paste Data Here - Export'!B612,C612,IF(W612="No","",IF(E612="Yes","6 Month Transfer",'Paste Data Here - Export'!HP612)))</f>
        <v/>
      </c>
      <c r="G612" s="92" t="str">
        <f>IF(B612="","",IF(OR('Paste Data Here - Export'!KB612="Y",'Paste Data Here - Export'!GE612="Y"),"Yes","No"))</f>
        <v/>
      </c>
      <c r="H612" s="93" t="str">
        <f t="shared" si="102"/>
        <v/>
      </c>
      <c r="I612" s="93" t="str">
        <f t="shared" si="103"/>
        <v/>
      </c>
      <c r="J612" s="93" t="str">
        <f t="shared" si="104"/>
        <v/>
      </c>
      <c r="K612" s="125" t="str">
        <f>IF(OR(C612="",'Paste Data Here - Export'!BD612=""),"",1440*('Paste Data Here - Export'!BD612-C612))</f>
        <v/>
      </c>
      <c r="L612" s="93" t="str">
        <f t="shared" si="105"/>
        <v/>
      </c>
      <c r="M612" s="93" t="str">
        <f>IF(AND(L612="Yes",'Paste Data Here - Export'!BC612="SU",'Paste Data Here - Export'!EJ612&lt;&gt;"Y"),"Achieved",IF('Paste Data Here - Export'!EJ612="Y","Not applicable",(IF(AND('Patient level info'!L612="No",'Paste Data Here - Export'!BC612="SU"),"Not achieved",IF('Paste Data Here - Export'!BC612="ICH","Not applicable",IF(OR('Paste Data Here - Export'!BC612="O",'Paste Data Here - Export'!BC612="MAC"),"Not achieved",""))))))</f>
        <v/>
      </c>
      <c r="N612" s="142" t="str">
        <f>IF(B612="","",IF(OR('Paste Data Here - Export'!GN612="PERS",'Paste Data Here - Export'!GN612="TELEM"),'Paste Data Here - Export'!GK612,IF('Paste Data Here - Export'!GO612="","Not seen in person",'Paste Data Here - Export'!GO612)))</f>
        <v/>
      </c>
      <c r="O612" s="125" t="str">
        <f t="shared" si="106"/>
        <v/>
      </c>
      <c r="P612" s="126" t="str">
        <f t="shared" si="107"/>
        <v/>
      </c>
      <c r="Q612" s="95" t="str">
        <f>IF('Paste Data Here - Export'!CR612=TRUE, "Not imaged",IF('Paste Data Here - Export'!AR612="Y","Inpatient stroke",IF('Paste Data Here - Export'!BA612="","",IF('Paste Data Here - Export'!CR612="TRUE","",1440*('Paste Data Here - Export'!CP612-'Paste Data Here - Export'!BA612)))))</f>
        <v/>
      </c>
      <c r="R612" s="95" t="str">
        <f>IF('Paste Data Here - Export'!CR612=TRUE,"Not imaged",IF(OR(C612="",'Paste Data Here - Export'!CP612=""),"",1440*('Paste Data Here - Export'!CP612-C612)))</f>
        <v/>
      </c>
      <c r="S612" s="93" t="str">
        <f>IF(R612&lt;60.5,"Yes",IF('Paste Data Here - Export'!C612="","","No"))</f>
        <v/>
      </c>
      <c r="T612" s="93" t="str">
        <f t="shared" si="99"/>
        <v/>
      </c>
      <c r="U612" s="94" t="str">
        <f>IF(OR(C612="",'Paste Data Here - Export'!DF612=""),"",1440*('Paste Data Here - Export'!DF612-C612))</f>
        <v/>
      </c>
      <c r="V612" s="96" t="str">
        <f t="shared" si="108"/>
        <v/>
      </c>
      <c r="W612" s="97" t="str">
        <f>IF(B612="","",IF('Paste Data Here - Export'!KI612=TRUE,"Yes",IF('Paste Data Here - Export'!L612="","No","Yes")))</f>
        <v/>
      </c>
      <c r="X612" s="98" t="str">
        <f>IF(E612="Yes","6 Month Transfer",IF(AND(W612="Yes",'Paste Data Here - Export'!KM612="D"),"No",IF('Patient level info'!W612="Yes","Yes","")))</f>
        <v/>
      </c>
      <c r="Y612" s="91" t="str">
        <f t="shared" si="100"/>
        <v/>
      </c>
      <c r="Z612" s="99" t="str">
        <f>IF('Paste Data Here - Export'!KQ612="","",IF('Paste Data Here - Export'!KO612="","",'Paste Data Here - Export'!KN612-'Paste Data Here - Export'!KQ612))</f>
        <v/>
      </c>
      <c r="AA612" s="91" t="str">
        <f>IF(AND(W612="Yes",'Paste Data Here - Export'!KM612="D",'Paste Data Here - Export'!KO612="Y"),'Paste Data Here - Export'!KN612+'Patient level info'!AA$3,IF(AND(W612="Yes",'Paste Data Here - Export'!KM612="D",Z612&lt;0),'Paste Data Here - Export'!KQ612,IF(AND(W612="Yes",'Paste Data Here - Export'!KM612="D"),'Paste Data Here - Export'!KN612,IF(X612="Yes",'Paste Data Here - Export'!KS612,""))))</f>
        <v/>
      </c>
      <c r="AB612" s="100" t="str">
        <f>IF(W612="No","",IF('Paste Data Here - Export'!HS612="","",IF('Paste Data Here - Export'!KO612="Y",'Patient level info'!AA612-'Paste Data Here - Export'!HS612,'Paste Data Here - Export'!KQ612-'Paste Data Here - Export'!HS612)))</f>
        <v/>
      </c>
      <c r="AC612" s="100" t="str">
        <f>IF(E612="Yes","",IF(BPT!C612="Record transferred to this team",AA612-C612-(1/6),""))</f>
        <v/>
      </c>
      <c r="AD612" s="100" t="str">
        <f t="shared" si="101"/>
        <v/>
      </c>
      <c r="AE612" s="100" t="str">
        <f t="shared" si="109"/>
        <v/>
      </c>
      <c r="AF612" s="101" t="str">
        <f>IF(AE612="","",IF(Y612="Died same day","Died same day as arrival",IF(AB612="","Did not stay on SU",IF('Paste Data Here - Export'!HR612="ICH","ICU/CCU/HDU",IF(AB612&gt;AE612,100,100*AB612/AE612)))))</f>
        <v/>
      </c>
      <c r="AG612" s="82" t="str">
        <f>IF(E612="Yes","6 Month Transfer",IF(W612="No","Not locked to discharge/transfer",IF(AF612="Did not stay on SU","Not achieved as did not stay on SU",IF('Patient level info'!A612="","",IF(AND(A612=B612,M612="Achieved",P612="Achieved",AF612&gt;=90,AF612&lt;&gt;"Died same day as arrival"),"Achieved",IF(AND(A612&lt;&gt;B612,AF612&gt;=90,M612="Achieved",P612="Achieved"),"Not directly admitted by this team, but achieved criteria at previous team, and achieved 90% of stay on SU whilst at this team",IF(AF612="ICU/CCU/HDU","Admitted to ICU/CCU/HDU",IF(AF612="Died same day as arrival",AF612,IF(AND(AF612&lt;90,M612="Not achieved",P612="Not achieved"),"Not achieved as not direct to SU within 4h, not seen by a consultant within 14h, and less than 90% of stay on SU",IF(AND(AF612&lt;90,M612="Not achieved",P612="Achieved"),"Not achieved as not direct to SU within 4h and less than 90% of stay on SU",IF(AND(AF612&lt;90,M612="Achieved",P612="Not achieved"),"Not achieved as not seen by a consultant within 14h and less than 90% of stay on SU",IF(AND(AF612&gt;=90,M612="Not achieved",P612="Not achieved"),"Not achieved as not direct to SU within 4h and not seen by a consultant within 14h",IF(AND(AF612&gt;=90,M612="Achieved",P612="Not achieved"),"Not achieved as not seen by a consultant within 14h",IF(AF612&lt;90,"Not achieved as less than 90% of stay on SU","Not achieved as not direct to SU within 4h"))))))))))))))</f>
        <v/>
      </c>
    </row>
    <row r="613" spans="1:33" ht="15" customHeight="1" x14ac:dyDescent="0.25">
      <c r="A613" s="89" t="str">
        <f>IF('Paste Data Here - Export'!A613="","",'Paste Data Here - Export'!A613)</f>
        <v/>
      </c>
      <c r="B613" s="90" t="str">
        <f>IF('Paste Data Here - Export'!B613="","",'Paste Data Here - Export'!B613)</f>
        <v/>
      </c>
      <c r="C613" s="91" t="str">
        <f>IF('Paste Data Here - Export'!AR613="Y",'Paste Data Here - Export'!AS613,IF('Paste Data Here - Export'!C613="","",'Paste Data Here - Export'!BA613))</f>
        <v/>
      </c>
      <c r="D613" s="103" t="str">
        <f>IF(B613="","",IF('Paste Data Here - Export'!A613 ='Paste Data Here - Export'!B613, "Yes", "No"))</f>
        <v/>
      </c>
      <c r="E613" s="103" t="str">
        <f>IF(A613="","",IF(AND('Paste Data Here - Export'!P613="",'Paste Data Here - Export'!Q613&lt;&gt;""),"Yes","No"))</f>
        <v/>
      </c>
      <c r="F613" s="104" t="str">
        <f>IF('Paste Data Here - Export'!A613='Paste Data Here - Export'!B613,C613,IF(W613="No","",IF(E613="Yes","6 Month Transfer",'Paste Data Here - Export'!HP613)))</f>
        <v/>
      </c>
      <c r="G613" s="92" t="str">
        <f>IF(B613="","",IF(OR('Paste Data Here - Export'!KB613="Y",'Paste Data Here - Export'!GE613="Y"),"Yes","No"))</f>
        <v/>
      </c>
      <c r="H613" s="93" t="str">
        <f t="shared" si="102"/>
        <v/>
      </c>
      <c r="I613" s="93" t="str">
        <f t="shared" si="103"/>
        <v/>
      </c>
      <c r="J613" s="93" t="str">
        <f t="shared" si="104"/>
        <v/>
      </c>
      <c r="K613" s="125" t="str">
        <f>IF(OR(C613="",'Paste Data Here - Export'!BD613=""),"",1440*('Paste Data Here - Export'!BD613-C613))</f>
        <v/>
      </c>
      <c r="L613" s="93" t="str">
        <f t="shared" si="105"/>
        <v/>
      </c>
      <c r="M613" s="93" t="str">
        <f>IF(AND(L613="Yes",'Paste Data Here - Export'!BC613="SU",'Paste Data Here - Export'!EJ613&lt;&gt;"Y"),"Achieved",IF('Paste Data Here - Export'!EJ613="Y","Not applicable",(IF(AND('Patient level info'!L613="No",'Paste Data Here - Export'!BC613="SU"),"Not achieved",IF('Paste Data Here - Export'!BC613="ICH","Not applicable",IF(OR('Paste Data Here - Export'!BC613="O",'Paste Data Here - Export'!BC613="MAC"),"Not achieved",""))))))</f>
        <v/>
      </c>
      <c r="N613" s="142" t="str">
        <f>IF(B613="","",IF(OR('Paste Data Here - Export'!GN613="PERS",'Paste Data Here - Export'!GN613="TELEM"),'Paste Data Here - Export'!GK613,IF('Paste Data Here - Export'!GO613="","Not seen in person",'Paste Data Here - Export'!GO613)))</f>
        <v/>
      </c>
      <c r="O613" s="125" t="str">
        <f t="shared" si="106"/>
        <v/>
      </c>
      <c r="P613" s="126" t="str">
        <f t="shared" si="107"/>
        <v/>
      </c>
      <c r="Q613" s="95" t="str">
        <f>IF('Paste Data Here - Export'!CR613=TRUE, "Not imaged",IF('Paste Data Here - Export'!AR613="Y","Inpatient stroke",IF('Paste Data Here - Export'!BA613="","",IF('Paste Data Here - Export'!CR613="TRUE","",1440*('Paste Data Here - Export'!CP613-'Paste Data Here - Export'!BA613)))))</f>
        <v/>
      </c>
      <c r="R613" s="95" t="str">
        <f>IF('Paste Data Here - Export'!CR613=TRUE,"Not imaged",IF(OR(C613="",'Paste Data Here - Export'!CP613=""),"",1440*('Paste Data Here - Export'!CP613-C613)))</f>
        <v/>
      </c>
      <c r="S613" s="93" t="str">
        <f>IF(R613&lt;60.5,"Yes",IF('Paste Data Here - Export'!C613="","","No"))</f>
        <v/>
      </c>
      <c r="T613" s="93" t="str">
        <f t="shared" si="99"/>
        <v/>
      </c>
      <c r="U613" s="94" t="str">
        <f>IF(OR(C613="",'Paste Data Here - Export'!DF613=""),"",1440*('Paste Data Here - Export'!DF613-C613))</f>
        <v/>
      </c>
      <c r="V613" s="96" t="str">
        <f t="shared" si="108"/>
        <v/>
      </c>
      <c r="W613" s="97" t="str">
        <f>IF(B613="","",IF('Paste Data Here - Export'!KI613=TRUE,"Yes",IF('Paste Data Here - Export'!L613="","No","Yes")))</f>
        <v/>
      </c>
      <c r="X613" s="98" t="str">
        <f>IF(E613="Yes","6 Month Transfer",IF(AND(W613="Yes",'Paste Data Here - Export'!KM613="D"),"No",IF('Patient level info'!W613="Yes","Yes","")))</f>
        <v/>
      </c>
      <c r="Y613" s="91" t="str">
        <f t="shared" si="100"/>
        <v/>
      </c>
      <c r="Z613" s="99" t="str">
        <f>IF('Paste Data Here - Export'!KQ613="","",IF('Paste Data Here - Export'!KO613="","",'Paste Data Here - Export'!KN613-'Paste Data Here - Export'!KQ613))</f>
        <v/>
      </c>
      <c r="AA613" s="91" t="str">
        <f>IF(AND(W613="Yes",'Paste Data Here - Export'!KM613="D",'Paste Data Here - Export'!KO613="Y"),'Paste Data Here - Export'!KN613+'Patient level info'!AA$3,IF(AND(W613="Yes",'Paste Data Here - Export'!KM613="D",Z613&lt;0),'Paste Data Here - Export'!KQ613,IF(AND(W613="Yes",'Paste Data Here - Export'!KM613="D"),'Paste Data Here - Export'!KN613,IF(X613="Yes",'Paste Data Here - Export'!KS613,""))))</f>
        <v/>
      </c>
      <c r="AB613" s="100" t="str">
        <f>IF(W613="No","",IF('Paste Data Here - Export'!HS613="","",IF('Paste Data Here - Export'!KO613="Y",'Patient level info'!AA613-'Paste Data Here - Export'!HS613,'Paste Data Here - Export'!KQ613-'Paste Data Here - Export'!HS613)))</f>
        <v/>
      </c>
      <c r="AC613" s="100" t="str">
        <f>IF(E613="Yes","",IF(BPT!C613="Record transferred to this team",AA613-C613-(1/6),""))</f>
        <v/>
      </c>
      <c r="AD613" s="100" t="str">
        <f t="shared" si="101"/>
        <v/>
      </c>
      <c r="AE613" s="100" t="str">
        <f t="shared" si="109"/>
        <v/>
      </c>
      <c r="AF613" s="101" t="str">
        <f>IF(AE613="","",IF(Y613="Died same day","Died same day as arrival",IF(AB613="","Did not stay on SU",IF('Paste Data Here - Export'!HR613="ICH","ICU/CCU/HDU",IF(AB613&gt;AE613,100,100*AB613/AE613)))))</f>
        <v/>
      </c>
      <c r="AG613" s="82" t="str">
        <f>IF(E613="Yes","6 Month Transfer",IF(W613="No","Not locked to discharge/transfer",IF(AF613="Did not stay on SU","Not achieved as did not stay on SU",IF('Patient level info'!A613="","",IF(AND(A613=B613,M613="Achieved",P613="Achieved",AF613&gt;=90,AF613&lt;&gt;"Died same day as arrival"),"Achieved",IF(AND(A613&lt;&gt;B613,AF613&gt;=90,M613="Achieved",P613="Achieved"),"Not directly admitted by this team, but achieved criteria at previous team, and achieved 90% of stay on SU whilst at this team",IF(AF613="ICU/CCU/HDU","Admitted to ICU/CCU/HDU",IF(AF613="Died same day as arrival",AF613,IF(AND(AF613&lt;90,M613="Not achieved",P613="Not achieved"),"Not achieved as not direct to SU within 4h, not seen by a consultant within 14h, and less than 90% of stay on SU",IF(AND(AF613&lt;90,M613="Not achieved",P613="Achieved"),"Not achieved as not direct to SU within 4h and less than 90% of stay on SU",IF(AND(AF613&lt;90,M613="Achieved",P613="Not achieved"),"Not achieved as not seen by a consultant within 14h and less than 90% of stay on SU",IF(AND(AF613&gt;=90,M613="Not achieved",P613="Not achieved"),"Not achieved as not direct to SU within 4h and not seen by a consultant within 14h",IF(AND(AF613&gt;=90,M613="Achieved",P613="Not achieved"),"Not achieved as not seen by a consultant within 14h",IF(AF613&lt;90,"Not achieved as less than 90% of stay on SU","Not achieved as not direct to SU within 4h"))))))))))))))</f>
        <v/>
      </c>
    </row>
    <row r="614" spans="1:33" ht="15" customHeight="1" x14ac:dyDescent="0.25">
      <c r="A614" s="89" t="str">
        <f>IF('Paste Data Here - Export'!A614="","",'Paste Data Here - Export'!A614)</f>
        <v/>
      </c>
      <c r="B614" s="90" t="str">
        <f>IF('Paste Data Here - Export'!B614="","",'Paste Data Here - Export'!B614)</f>
        <v/>
      </c>
      <c r="C614" s="91" t="str">
        <f>IF('Paste Data Here - Export'!AR614="Y",'Paste Data Here - Export'!AS614,IF('Paste Data Here - Export'!C614="","",'Paste Data Here - Export'!BA614))</f>
        <v/>
      </c>
      <c r="D614" s="103" t="str">
        <f>IF(B614="","",IF('Paste Data Here - Export'!A614 ='Paste Data Here - Export'!B614, "Yes", "No"))</f>
        <v/>
      </c>
      <c r="E614" s="103" t="str">
        <f>IF(A614="","",IF(AND('Paste Data Here - Export'!P614="",'Paste Data Here - Export'!Q614&lt;&gt;""),"Yes","No"))</f>
        <v/>
      </c>
      <c r="F614" s="104" t="str">
        <f>IF('Paste Data Here - Export'!A614='Paste Data Here - Export'!B614,C614,IF(W614="No","",IF(E614="Yes","6 Month Transfer",'Paste Data Here - Export'!HP614)))</f>
        <v/>
      </c>
      <c r="G614" s="92" t="str">
        <f>IF(B614="","",IF(OR('Paste Data Here - Export'!KB614="Y",'Paste Data Here - Export'!GE614="Y"),"Yes","No"))</f>
        <v/>
      </c>
      <c r="H614" s="93" t="str">
        <f t="shared" si="102"/>
        <v/>
      </c>
      <c r="I614" s="93" t="str">
        <f t="shared" si="103"/>
        <v/>
      </c>
      <c r="J614" s="93" t="str">
        <f t="shared" si="104"/>
        <v/>
      </c>
      <c r="K614" s="125" t="str">
        <f>IF(OR(C614="",'Paste Data Here - Export'!BD614=""),"",1440*('Paste Data Here - Export'!BD614-C614))</f>
        <v/>
      </c>
      <c r="L614" s="93" t="str">
        <f t="shared" si="105"/>
        <v/>
      </c>
      <c r="M614" s="93" t="str">
        <f>IF(AND(L614="Yes",'Paste Data Here - Export'!BC614="SU",'Paste Data Here - Export'!EJ614&lt;&gt;"Y"),"Achieved",IF('Paste Data Here - Export'!EJ614="Y","Not applicable",(IF(AND('Patient level info'!L614="No",'Paste Data Here - Export'!BC614="SU"),"Not achieved",IF('Paste Data Here - Export'!BC614="ICH","Not applicable",IF(OR('Paste Data Here - Export'!BC614="O",'Paste Data Here - Export'!BC614="MAC"),"Not achieved",""))))))</f>
        <v/>
      </c>
      <c r="N614" s="142" t="str">
        <f>IF(B614="","",IF(OR('Paste Data Here - Export'!GN614="PERS",'Paste Data Here - Export'!GN614="TELEM"),'Paste Data Here - Export'!GK614,IF('Paste Data Here - Export'!GO614="","Not seen in person",'Paste Data Here - Export'!GO614)))</f>
        <v/>
      </c>
      <c r="O614" s="125" t="str">
        <f t="shared" si="106"/>
        <v/>
      </c>
      <c r="P614" s="126" t="str">
        <f t="shared" si="107"/>
        <v/>
      </c>
      <c r="Q614" s="95" t="str">
        <f>IF('Paste Data Here - Export'!CR614=TRUE, "Not imaged",IF('Paste Data Here - Export'!AR614="Y","Inpatient stroke",IF('Paste Data Here - Export'!BA614="","",IF('Paste Data Here - Export'!CR614="TRUE","",1440*('Paste Data Here - Export'!CP614-'Paste Data Here - Export'!BA614)))))</f>
        <v/>
      </c>
      <c r="R614" s="95" t="str">
        <f>IF('Paste Data Here - Export'!CR614=TRUE,"Not imaged",IF(OR(C614="",'Paste Data Here - Export'!CP614=""),"",1440*('Paste Data Here - Export'!CP614-C614)))</f>
        <v/>
      </c>
      <c r="S614" s="93" t="str">
        <f>IF(R614&lt;60.5,"Yes",IF('Paste Data Here - Export'!C614="","","No"))</f>
        <v/>
      </c>
      <c r="T614" s="93" t="str">
        <f t="shared" si="99"/>
        <v/>
      </c>
      <c r="U614" s="94" t="str">
        <f>IF(OR(C614="",'Paste Data Here - Export'!DF614=""),"",1440*('Paste Data Here - Export'!DF614-C614))</f>
        <v/>
      </c>
      <c r="V614" s="96" t="str">
        <f t="shared" si="108"/>
        <v/>
      </c>
      <c r="W614" s="97" t="str">
        <f>IF(B614="","",IF('Paste Data Here - Export'!KI614=TRUE,"Yes",IF('Paste Data Here - Export'!L614="","No","Yes")))</f>
        <v/>
      </c>
      <c r="X614" s="98" t="str">
        <f>IF(E614="Yes","6 Month Transfer",IF(AND(W614="Yes",'Paste Data Here - Export'!KM614="D"),"No",IF('Patient level info'!W614="Yes","Yes","")))</f>
        <v/>
      </c>
      <c r="Y614" s="91" t="str">
        <f t="shared" si="100"/>
        <v/>
      </c>
      <c r="Z614" s="99" t="str">
        <f>IF('Paste Data Here - Export'!KQ614="","",IF('Paste Data Here - Export'!KO614="","",'Paste Data Here - Export'!KN614-'Paste Data Here - Export'!KQ614))</f>
        <v/>
      </c>
      <c r="AA614" s="91" t="str">
        <f>IF(AND(W614="Yes",'Paste Data Here - Export'!KM614="D",'Paste Data Here - Export'!KO614="Y"),'Paste Data Here - Export'!KN614+'Patient level info'!AA$3,IF(AND(W614="Yes",'Paste Data Here - Export'!KM614="D",Z614&lt;0),'Paste Data Here - Export'!KQ614,IF(AND(W614="Yes",'Paste Data Here - Export'!KM614="D"),'Paste Data Here - Export'!KN614,IF(X614="Yes",'Paste Data Here - Export'!KS614,""))))</f>
        <v/>
      </c>
      <c r="AB614" s="100" t="str">
        <f>IF(W614="No","",IF('Paste Data Here - Export'!HS614="","",IF('Paste Data Here - Export'!KO614="Y",'Patient level info'!AA614-'Paste Data Here - Export'!HS614,'Paste Data Here - Export'!KQ614-'Paste Data Here - Export'!HS614)))</f>
        <v/>
      </c>
      <c r="AC614" s="100" t="str">
        <f>IF(E614="Yes","",IF(BPT!C614="Record transferred to this team",AA614-C614-(1/6),""))</f>
        <v/>
      </c>
      <c r="AD614" s="100" t="str">
        <f t="shared" si="101"/>
        <v/>
      </c>
      <c r="AE614" s="100" t="str">
        <f t="shared" si="109"/>
        <v/>
      </c>
      <c r="AF614" s="101" t="str">
        <f>IF(AE614="","",IF(Y614="Died same day","Died same day as arrival",IF(AB614="","Did not stay on SU",IF('Paste Data Here - Export'!HR614="ICH","ICU/CCU/HDU",IF(AB614&gt;AE614,100,100*AB614/AE614)))))</f>
        <v/>
      </c>
      <c r="AG614" s="82" t="str">
        <f>IF(E614="Yes","6 Month Transfer",IF(W614="No","Not locked to discharge/transfer",IF(AF614="Did not stay on SU","Not achieved as did not stay on SU",IF('Patient level info'!A614="","",IF(AND(A614=B614,M614="Achieved",P614="Achieved",AF614&gt;=90,AF614&lt;&gt;"Died same day as arrival"),"Achieved",IF(AND(A614&lt;&gt;B614,AF614&gt;=90,M614="Achieved",P614="Achieved"),"Not directly admitted by this team, but achieved criteria at previous team, and achieved 90% of stay on SU whilst at this team",IF(AF614="ICU/CCU/HDU","Admitted to ICU/CCU/HDU",IF(AF614="Died same day as arrival",AF614,IF(AND(AF614&lt;90,M614="Not achieved",P614="Not achieved"),"Not achieved as not direct to SU within 4h, not seen by a consultant within 14h, and less than 90% of stay on SU",IF(AND(AF614&lt;90,M614="Not achieved",P614="Achieved"),"Not achieved as not direct to SU within 4h and less than 90% of stay on SU",IF(AND(AF614&lt;90,M614="Achieved",P614="Not achieved"),"Not achieved as not seen by a consultant within 14h and less than 90% of stay on SU",IF(AND(AF614&gt;=90,M614="Not achieved",P614="Not achieved"),"Not achieved as not direct to SU within 4h and not seen by a consultant within 14h",IF(AND(AF614&gt;=90,M614="Achieved",P614="Not achieved"),"Not achieved as not seen by a consultant within 14h",IF(AF614&lt;90,"Not achieved as less than 90% of stay on SU","Not achieved as not direct to SU within 4h"))))))))))))))</f>
        <v/>
      </c>
    </row>
    <row r="615" spans="1:33" ht="15" customHeight="1" x14ac:dyDescent="0.25">
      <c r="A615" s="89" t="str">
        <f>IF('Paste Data Here - Export'!A615="","",'Paste Data Here - Export'!A615)</f>
        <v/>
      </c>
      <c r="B615" s="90" t="str">
        <f>IF('Paste Data Here - Export'!B615="","",'Paste Data Here - Export'!B615)</f>
        <v/>
      </c>
      <c r="C615" s="91" t="str">
        <f>IF('Paste Data Here - Export'!AR615="Y",'Paste Data Here - Export'!AS615,IF('Paste Data Here - Export'!C615="","",'Paste Data Here - Export'!BA615))</f>
        <v/>
      </c>
      <c r="D615" s="103" t="str">
        <f>IF(B615="","",IF('Paste Data Here - Export'!A615 ='Paste Data Here - Export'!B615, "Yes", "No"))</f>
        <v/>
      </c>
      <c r="E615" s="103" t="str">
        <f>IF(A615="","",IF(AND('Paste Data Here - Export'!P615="",'Paste Data Here - Export'!Q615&lt;&gt;""),"Yes","No"))</f>
        <v/>
      </c>
      <c r="F615" s="104" t="str">
        <f>IF('Paste Data Here - Export'!A615='Paste Data Here - Export'!B615,C615,IF(W615="No","",IF(E615="Yes","6 Month Transfer",'Paste Data Here - Export'!HP615)))</f>
        <v/>
      </c>
      <c r="G615" s="92" t="str">
        <f>IF(B615="","",IF(OR('Paste Data Here - Export'!KB615="Y",'Paste Data Here - Export'!GE615="Y"),"Yes","No"))</f>
        <v/>
      </c>
      <c r="H615" s="93" t="str">
        <f t="shared" si="102"/>
        <v/>
      </c>
      <c r="I615" s="93" t="str">
        <f t="shared" si="103"/>
        <v/>
      </c>
      <c r="J615" s="93" t="str">
        <f t="shared" si="104"/>
        <v/>
      </c>
      <c r="K615" s="125" t="str">
        <f>IF(OR(C615="",'Paste Data Here - Export'!BD615=""),"",1440*('Paste Data Here - Export'!BD615-C615))</f>
        <v/>
      </c>
      <c r="L615" s="93" t="str">
        <f t="shared" si="105"/>
        <v/>
      </c>
      <c r="M615" s="93" t="str">
        <f>IF(AND(L615="Yes",'Paste Data Here - Export'!BC615="SU",'Paste Data Here - Export'!EJ615&lt;&gt;"Y"),"Achieved",IF('Paste Data Here - Export'!EJ615="Y","Not applicable",(IF(AND('Patient level info'!L615="No",'Paste Data Here - Export'!BC615="SU"),"Not achieved",IF('Paste Data Here - Export'!BC615="ICH","Not applicable",IF(OR('Paste Data Here - Export'!BC615="O",'Paste Data Here - Export'!BC615="MAC"),"Not achieved",""))))))</f>
        <v/>
      </c>
      <c r="N615" s="142" t="str">
        <f>IF(B615="","",IF(OR('Paste Data Here - Export'!GN615="PERS",'Paste Data Here - Export'!GN615="TELEM"),'Paste Data Here - Export'!GK615,IF('Paste Data Here - Export'!GO615="","Not seen in person",'Paste Data Here - Export'!GO615)))</f>
        <v/>
      </c>
      <c r="O615" s="125" t="str">
        <f t="shared" si="106"/>
        <v/>
      </c>
      <c r="P615" s="126" t="str">
        <f t="shared" si="107"/>
        <v/>
      </c>
      <c r="Q615" s="95" t="str">
        <f>IF('Paste Data Here - Export'!CR615=TRUE, "Not imaged",IF('Paste Data Here - Export'!AR615="Y","Inpatient stroke",IF('Paste Data Here - Export'!BA615="","",IF('Paste Data Here - Export'!CR615="TRUE","",1440*('Paste Data Here - Export'!CP615-'Paste Data Here - Export'!BA615)))))</f>
        <v/>
      </c>
      <c r="R615" s="95" t="str">
        <f>IF('Paste Data Here - Export'!CR615=TRUE,"Not imaged",IF(OR(C615="",'Paste Data Here - Export'!CP615=""),"",1440*('Paste Data Here - Export'!CP615-C615)))</f>
        <v/>
      </c>
      <c r="S615" s="93" t="str">
        <f>IF(R615&lt;60.5,"Yes",IF('Paste Data Here - Export'!C615="","","No"))</f>
        <v/>
      </c>
      <c r="T615" s="93" t="str">
        <f t="shared" si="99"/>
        <v/>
      </c>
      <c r="U615" s="94" t="str">
        <f>IF(OR(C615="",'Paste Data Here - Export'!DF615=""),"",1440*('Paste Data Here - Export'!DF615-C615))</f>
        <v/>
      </c>
      <c r="V615" s="96" t="str">
        <f t="shared" si="108"/>
        <v/>
      </c>
      <c r="W615" s="97" t="str">
        <f>IF(B615="","",IF('Paste Data Here - Export'!KI615=TRUE,"Yes",IF('Paste Data Here - Export'!L615="","No","Yes")))</f>
        <v/>
      </c>
      <c r="X615" s="98" t="str">
        <f>IF(E615="Yes","6 Month Transfer",IF(AND(W615="Yes",'Paste Data Here - Export'!KM615="D"),"No",IF('Patient level info'!W615="Yes","Yes","")))</f>
        <v/>
      </c>
      <c r="Y615" s="91" t="str">
        <f t="shared" si="100"/>
        <v/>
      </c>
      <c r="Z615" s="99" t="str">
        <f>IF('Paste Data Here - Export'!KQ615="","",IF('Paste Data Here - Export'!KO615="","",'Paste Data Here - Export'!KN615-'Paste Data Here - Export'!KQ615))</f>
        <v/>
      </c>
      <c r="AA615" s="91" t="str">
        <f>IF(AND(W615="Yes",'Paste Data Here - Export'!KM615="D",'Paste Data Here - Export'!KO615="Y"),'Paste Data Here - Export'!KN615+'Patient level info'!AA$3,IF(AND(W615="Yes",'Paste Data Here - Export'!KM615="D",Z615&lt;0),'Paste Data Here - Export'!KQ615,IF(AND(W615="Yes",'Paste Data Here - Export'!KM615="D"),'Paste Data Here - Export'!KN615,IF(X615="Yes",'Paste Data Here - Export'!KS615,""))))</f>
        <v/>
      </c>
      <c r="AB615" s="100" t="str">
        <f>IF(W615="No","",IF('Paste Data Here - Export'!HS615="","",IF('Paste Data Here - Export'!KO615="Y",'Patient level info'!AA615-'Paste Data Here - Export'!HS615,'Paste Data Here - Export'!KQ615-'Paste Data Here - Export'!HS615)))</f>
        <v/>
      </c>
      <c r="AC615" s="100" t="str">
        <f>IF(E615="Yes","",IF(BPT!C615="Record transferred to this team",AA615-C615-(1/6),""))</f>
        <v/>
      </c>
      <c r="AD615" s="100" t="str">
        <f t="shared" si="101"/>
        <v/>
      </c>
      <c r="AE615" s="100" t="str">
        <f t="shared" si="109"/>
        <v/>
      </c>
      <c r="AF615" s="101" t="str">
        <f>IF(AE615="","",IF(Y615="Died same day","Died same day as arrival",IF(AB615="","Did not stay on SU",IF('Paste Data Here - Export'!HR615="ICH","ICU/CCU/HDU",IF(AB615&gt;AE615,100,100*AB615/AE615)))))</f>
        <v/>
      </c>
      <c r="AG615" s="82" t="str">
        <f>IF(E615="Yes","6 Month Transfer",IF(W615="No","Not locked to discharge/transfer",IF(AF615="Did not stay on SU","Not achieved as did not stay on SU",IF('Patient level info'!A615="","",IF(AND(A615=B615,M615="Achieved",P615="Achieved",AF615&gt;=90,AF615&lt;&gt;"Died same day as arrival"),"Achieved",IF(AND(A615&lt;&gt;B615,AF615&gt;=90,M615="Achieved",P615="Achieved"),"Not directly admitted by this team, but achieved criteria at previous team, and achieved 90% of stay on SU whilst at this team",IF(AF615="ICU/CCU/HDU","Admitted to ICU/CCU/HDU",IF(AF615="Died same day as arrival",AF615,IF(AND(AF615&lt;90,M615="Not achieved",P615="Not achieved"),"Not achieved as not direct to SU within 4h, not seen by a consultant within 14h, and less than 90% of stay on SU",IF(AND(AF615&lt;90,M615="Not achieved",P615="Achieved"),"Not achieved as not direct to SU within 4h and less than 90% of stay on SU",IF(AND(AF615&lt;90,M615="Achieved",P615="Not achieved"),"Not achieved as not seen by a consultant within 14h and less than 90% of stay on SU",IF(AND(AF615&gt;=90,M615="Not achieved",P615="Not achieved"),"Not achieved as not direct to SU within 4h and not seen by a consultant within 14h",IF(AND(AF615&gt;=90,M615="Achieved",P615="Not achieved"),"Not achieved as not seen by a consultant within 14h",IF(AF615&lt;90,"Not achieved as less than 90% of stay on SU","Not achieved as not direct to SU within 4h"))))))))))))))</f>
        <v/>
      </c>
    </row>
    <row r="616" spans="1:33" ht="15" customHeight="1" x14ac:dyDescent="0.25">
      <c r="A616" s="89" t="str">
        <f>IF('Paste Data Here - Export'!A616="","",'Paste Data Here - Export'!A616)</f>
        <v/>
      </c>
      <c r="B616" s="90" t="str">
        <f>IF('Paste Data Here - Export'!B616="","",'Paste Data Here - Export'!B616)</f>
        <v/>
      </c>
      <c r="C616" s="91" t="str">
        <f>IF('Paste Data Here - Export'!AR616="Y",'Paste Data Here - Export'!AS616,IF('Paste Data Here - Export'!C616="","",'Paste Data Here - Export'!BA616))</f>
        <v/>
      </c>
      <c r="D616" s="103" t="str">
        <f>IF(B616="","",IF('Paste Data Here - Export'!A616 ='Paste Data Here - Export'!B616, "Yes", "No"))</f>
        <v/>
      </c>
      <c r="E616" s="103" t="str">
        <f>IF(A616="","",IF(AND('Paste Data Here - Export'!P616="",'Paste Data Here - Export'!Q616&lt;&gt;""),"Yes","No"))</f>
        <v/>
      </c>
      <c r="F616" s="104" t="str">
        <f>IF('Paste Data Here - Export'!A616='Paste Data Here - Export'!B616,C616,IF(W616="No","",IF(E616="Yes","6 Month Transfer",'Paste Data Here - Export'!HP616)))</f>
        <v/>
      </c>
      <c r="G616" s="92" t="str">
        <f>IF(B616="","",IF(OR('Paste Data Here - Export'!KB616="Y",'Paste Data Here - Export'!GE616="Y"),"Yes","No"))</f>
        <v/>
      </c>
      <c r="H616" s="93" t="str">
        <f t="shared" si="102"/>
        <v/>
      </c>
      <c r="I616" s="93" t="str">
        <f t="shared" si="103"/>
        <v/>
      </c>
      <c r="J616" s="93" t="str">
        <f t="shared" si="104"/>
        <v/>
      </c>
      <c r="K616" s="125" t="str">
        <f>IF(OR(C616="",'Paste Data Here - Export'!BD616=""),"",1440*('Paste Data Here - Export'!BD616-C616))</f>
        <v/>
      </c>
      <c r="L616" s="93" t="str">
        <f t="shared" si="105"/>
        <v/>
      </c>
      <c r="M616" s="93" t="str">
        <f>IF(AND(L616="Yes",'Paste Data Here - Export'!BC616="SU",'Paste Data Here - Export'!EJ616&lt;&gt;"Y"),"Achieved",IF('Paste Data Here - Export'!EJ616="Y","Not applicable",(IF(AND('Patient level info'!L616="No",'Paste Data Here - Export'!BC616="SU"),"Not achieved",IF('Paste Data Here - Export'!BC616="ICH","Not applicable",IF(OR('Paste Data Here - Export'!BC616="O",'Paste Data Here - Export'!BC616="MAC"),"Not achieved",""))))))</f>
        <v/>
      </c>
      <c r="N616" s="142" t="str">
        <f>IF(B616="","",IF(OR('Paste Data Here - Export'!GN616="PERS",'Paste Data Here - Export'!GN616="TELEM"),'Paste Data Here - Export'!GK616,IF('Paste Data Here - Export'!GO616="","Not seen in person",'Paste Data Here - Export'!GO616)))</f>
        <v/>
      </c>
      <c r="O616" s="125" t="str">
        <f t="shared" si="106"/>
        <v/>
      </c>
      <c r="P616" s="126" t="str">
        <f t="shared" si="107"/>
        <v/>
      </c>
      <c r="Q616" s="95" t="str">
        <f>IF('Paste Data Here - Export'!CR616=TRUE, "Not imaged",IF('Paste Data Here - Export'!AR616="Y","Inpatient stroke",IF('Paste Data Here - Export'!BA616="","",IF('Paste Data Here - Export'!CR616="TRUE","",1440*('Paste Data Here - Export'!CP616-'Paste Data Here - Export'!BA616)))))</f>
        <v/>
      </c>
      <c r="R616" s="95" t="str">
        <f>IF('Paste Data Here - Export'!CR616=TRUE,"Not imaged",IF(OR(C616="",'Paste Data Here - Export'!CP616=""),"",1440*('Paste Data Here - Export'!CP616-C616)))</f>
        <v/>
      </c>
      <c r="S616" s="93" t="str">
        <f>IF(R616&lt;60.5,"Yes",IF('Paste Data Here - Export'!C616="","","No"))</f>
        <v/>
      </c>
      <c r="T616" s="93" t="str">
        <f t="shared" si="99"/>
        <v/>
      </c>
      <c r="U616" s="94" t="str">
        <f>IF(OR(C616="",'Paste Data Here - Export'!DF616=""),"",1440*('Paste Data Here - Export'!DF616-C616))</f>
        <v/>
      </c>
      <c r="V616" s="96" t="str">
        <f t="shared" si="108"/>
        <v/>
      </c>
      <c r="W616" s="97" t="str">
        <f>IF(B616="","",IF('Paste Data Here - Export'!KI616=TRUE,"Yes",IF('Paste Data Here - Export'!L616="","No","Yes")))</f>
        <v/>
      </c>
      <c r="X616" s="98" t="str">
        <f>IF(E616="Yes","6 Month Transfer",IF(AND(W616="Yes",'Paste Data Here - Export'!KM616="D"),"No",IF('Patient level info'!W616="Yes","Yes","")))</f>
        <v/>
      </c>
      <c r="Y616" s="91" t="str">
        <f t="shared" si="100"/>
        <v/>
      </c>
      <c r="Z616" s="99" t="str">
        <f>IF('Paste Data Here - Export'!KQ616="","",IF('Paste Data Here - Export'!KO616="","",'Paste Data Here - Export'!KN616-'Paste Data Here - Export'!KQ616))</f>
        <v/>
      </c>
      <c r="AA616" s="91" t="str">
        <f>IF(AND(W616="Yes",'Paste Data Here - Export'!KM616="D",'Paste Data Here - Export'!KO616="Y"),'Paste Data Here - Export'!KN616+'Patient level info'!AA$3,IF(AND(W616="Yes",'Paste Data Here - Export'!KM616="D",Z616&lt;0),'Paste Data Here - Export'!KQ616,IF(AND(W616="Yes",'Paste Data Here - Export'!KM616="D"),'Paste Data Here - Export'!KN616,IF(X616="Yes",'Paste Data Here - Export'!KS616,""))))</f>
        <v/>
      </c>
      <c r="AB616" s="100" t="str">
        <f>IF(W616="No","",IF('Paste Data Here - Export'!HS616="","",IF('Paste Data Here - Export'!KO616="Y",'Patient level info'!AA616-'Paste Data Here - Export'!HS616,'Paste Data Here - Export'!KQ616-'Paste Data Here - Export'!HS616)))</f>
        <v/>
      </c>
      <c r="AC616" s="100" t="str">
        <f>IF(E616="Yes","",IF(BPT!C616="Record transferred to this team",AA616-C616-(1/6),""))</f>
        <v/>
      </c>
      <c r="AD616" s="100" t="str">
        <f t="shared" si="101"/>
        <v/>
      </c>
      <c r="AE616" s="100" t="str">
        <f t="shared" si="109"/>
        <v/>
      </c>
      <c r="AF616" s="101" t="str">
        <f>IF(AE616="","",IF(Y616="Died same day","Died same day as arrival",IF(AB616="","Did not stay on SU",IF('Paste Data Here - Export'!HR616="ICH","ICU/CCU/HDU",IF(AB616&gt;AE616,100,100*AB616/AE616)))))</f>
        <v/>
      </c>
      <c r="AG616" s="82" t="str">
        <f>IF(E616="Yes","6 Month Transfer",IF(W616="No","Not locked to discharge/transfer",IF(AF616="Did not stay on SU","Not achieved as did not stay on SU",IF('Patient level info'!A616="","",IF(AND(A616=B616,M616="Achieved",P616="Achieved",AF616&gt;=90,AF616&lt;&gt;"Died same day as arrival"),"Achieved",IF(AND(A616&lt;&gt;B616,AF616&gt;=90,M616="Achieved",P616="Achieved"),"Not directly admitted by this team, but achieved criteria at previous team, and achieved 90% of stay on SU whilst at this team",IF(AF616="ICU/CCU/HDU","Admitted to ICU/CCU/HDU",IF(AF616="Died same day as arrival",AF616,IF(AND(AF616&lt;90,M616="Not achieved",P616="Not achieved"),"Not achieved as not direct to SU within 4h, not seen by a consultant within 14h, and less than 90% of stay on SU",IF(AND(AF616&lt;90,M616="Not achieved",P616="Achieved"),"Not achieved as not direct to SU within 4h and less than 90% of stay on SU",IF(AND(AF616&lt;90,M616="Achieved",P616="Not achieved"),"Not achieved as not seen by a consultant within 14h and less than 90% of stay on SU",IF(AND(AF616&gt;=90,M616="Not achieved",P616="Not achieved"),"Not achieved as not direct to SU within 4h and not seen by a consultant within 14h",IF(AND(AF616&gt;=90,M616="Achieved",P616="Not achieved"),"Not achieved as not seen by a consultant within 14h",IF(AF616&lt;90,"Not achieved as less than 90% of stay on SU","Not achieved as not direct to SU within 4h"))))))))))))))</f>
        <v/>
      </c>
    </row>
    <row r="617" spans="1:33" ht="15" customHeight="1" x14ac:dyDescent="0.25">
      <c r="A617" s="89" t="str">
        <f>IF('Paste Data Here - Export'!A617="","",'Paste Data Here - Export'!A617)</f>
        <v/>
      </c>
      <c r="B617" s="90" t="str">
        <f>IF('Paste Data Here - Export'!B617="","",'Paste Data Here - Export'!B617)</f>
        <v/>
      </c>
      <c r="C617" s="91" t="str">
        <f>IF('Paste Data Here - Export'!AR617="Y",'Paste Data Here - Export'!AS617,IF('Paste Data Here - Export'!C617="","",'Paste Data Here - Export'!BA617))</f>
        <v/>
      </c>
      <c r="D617" s="103" t="str">
        <f>IF(B617="","",IF('Paste Data Here - Export'!A617 ='Paste Data Here - Export'!B617, "Yes", "No"))</f>
        <v/>
      </c>
      <c r="E617" s="103" t="str">
        <f>IF(A617="","",IF(AND('Paste Data Here - Export'!P617="",'Paste Data Here - Export'!Q617&lt;&gt;""),"Yes","No"))</f>
        <v/>
      </c>
      <c r="F617" s="104" t="str">
        <f>IF('Paste Data Here - Export'!A617='Paste Data Here - Export'!B617,C617,IF(W617="No","",IF(E617="Yes","6 Month Transfer",'Paste Data Here - Export'!HP617)))</f>
        <v/>
      </c>
      <c r="G617" s="92" t="str">
        <f>IF(B617="","",IF(OR('Paste Data Here - Export'!KB617="Y",'Paste Data Here - Export'!GE617="Y"),"Yes","No"))</f>
        <v/>
      </c>
      <c r="H617" s="93" t="str">
        <f t="shared" si="102"/>
        <v/>
      </c>
      <c r="I617" s="93" t="str">
        <f t="shared" si="103"/>
        <v/>
      </c>
      <c r="J617" s="93" t="str">
        <f t="shared" si="104"/>
        <v/>
      </c>
      <c r="K617" s="125" t="str">
        <f>IF(OR(C617="",'Paste Data Here - Export'!BD617=""),"",1440*('Paste Data Here - Export'!BD617-C617))</f>
        <v/>
      </c>
      <c r="L617" s="93" t="str">
        <f t="shared" si="105"/>
        <v/>
      </c>
      <c r="M617" s="93" t="str">
        <f>IF(AND(L617="Yes",'Paste Data Here - Export'!BC617="SU",'Paste Data Here - Export'!EJ617&lt;&gt;"Y"),"Achieved",IF('Paste Data Here - Export'!EJ617="Y","Not applicable",(IF(AND('Patient level info'!L617="No",'Paste Data Here - Export'!BC617="SU"),"Not achieved",IF('Paste Data Here - Export'!BC617="ICH","Not applicable",IF(OR('Paste Data Here - Export'!BC617="O",'Paste Data Here - Export'!BC617="MAC"),"Not achieved",""))))))</f>
        <v/>
      </c>
      <c r="N617" s="142" t="str">
        <f>IF(B617="","",IF(OR('Paste Data Here - Export'!GN617="PERS",'Paste Data Here - Export'!GN617="TELEM"),'Paste Data Here - Export'!GK617,IF('Paste Data Here - Export'!GO617="","Not seen in person",'Paste Data Here - Export'!GO617)))</f>
        <v/>
      </c>
      <c r="O617" s="125" t="str">
        <f t="shared" si="106"/>
        <v/>
      </c>
      <c r="P617" s="126" t="str">
        <f t="shared" si="107"/>
        <v/>
      </c>
      <c r="Q617" s="95" t="str">
        <f>IF('Paste Data Here - Export'!CR617=TRUE, "Not imaged",IF('Paste Data Here - Export'!AR617="Y","Inpatient stroke",IF('Paste Data Here - Export'!BA617="","",IF('Paste Data Here - Export'!CR617="TRUE","",1440*('Paste Data Here - Export'!CP617-'Paste Data Here - Export'!BA617)))))</f>
        <v/>
      </c>
      <c r="R617" s="95" t="str">
        <f>IF('Paste Data Here - Export'!CR617=TRUE,"Not imaged",IF(OR(C617="",'Paste Data Here - Export'!CP617=""),"",1440*('Paste Data Here - Export'!CP617-C617)))</f>
        <v/>
      </c>
      <c r="S617" s="93" t="str">
        <f>IF(R617&lt;60.5,"Yes",IF('Paste Data Here - Export'!C617="","","No"))</f>
        <v/>
      </c>
      <c r="T617" s="93" t="str">
        <f t="shared" si="99"/>
        <v/>
      </c>
      <c r="U617" s="94" t="str">
        <f>IF(OR(C617="",'Paste Data Here - Export'!DF617=""),"",1440*('Paste Data Here - Export'!DF617-C617))</f>
        <v/>
      </c>
      <c r="V617" s="96" t="str">
        <f t="shared" si="108"/>
        <v/>
      </c>
      <c r="W617" s="97" t="str">
        <f>IF(B617="","",IF('Paste Data Here - Export'!KI617=TRUE,"Yes",IF('Paste Data Here - Export'!L617="","No","Yes")))</f>
        <v/>
      </c>
      <c r="X617" s="98" t="str">
        <f>IF(E617="Yes","6 Month Transfer",IF(AND(W617="Yes",'Paste Data Here - Export'!KM617="D"),"No",IF('Patient level info'!W617="Yes","Yes","")))</f>
        <v/>
      </c>
      <c r="Y617" s="91" t="str">
        <f t="shared" si="100"/>
        <v/>
      </c>
      <c r="Z617" s="99" t="str">
        <f>IF('Paste Data Here - Export'!KQ617="","",IF('Paste Data Here - Export'!KO617="","",'Paste Data Here - Export'!KN617-'Paste Data Here - Export'!KQ617))</f>
        <v/>
      </c>
      <c r="AA617" s="91" t="str">
        <f>IF(AND(W617="Yes",'Paste Data Here - Export'!KM617="D",'Paste Data Here - Export'!KO617="Y"),'Paste Data Here - Export'!KN617+'Patient level info'!AA$3,IF(AND(W617="Yes",'Paste Data Here - Export'!KM617="D",Z617&lt;0),'Paste Data Here - Export'!KQ617,IF(AND(W617="Yes",'Paste Data Here - Export'!KM617="D"),'Paste Data Here - Export'!KN617,IF(X617="Yes",'Paste Data Here - Export'!KS617,""))))</f>
        <v/>
      </c>
      <c r="AB617" s="100" t="str">
        <f>IF(W617="No","",IF('Paste Data Here - Export'!HS617="","",IF('Paste Data Here - Export'!KO617="Y",'Patient level info'!AA617-'Paste Data Here - Export'!HS617,'Paste Data Here - Export'!KQ617-'Paste Data Here - Export'!HS617)))</f>
        <v/>
      </c>
      <c r="AC617" s="100" t="str">
        <f>IF(E617="Yes","",IF(BPT!C617="Record transferred to this team",AA617-C617-(1/6),""))</f>
        <v/>
      </c>
      <c r="AD617" s="100" t="str">
        <f t="shared" si="101"/>
        <v/>
      </c>
      <c r="AE617" s="100" t="str">
        <f t="shared" si="109"/>
        <v/>
      </c>
      <c r="AF617" s="101" t="str">
        <f>IF(AE617="","",IF(Y617="Died same day","Died same day as arrival",IF(AB617="","Did not stay on SU",IF('Paste Data Here - Export'!HR617="ICH","ICU/CCU/HDU",IF(AB617&gt;AE617,100,100*AB617/AE617)))))</f>
        <v/>
      </c>
      <c r="AG617" s="82" t="str">
        <f>IF(E617="Yes","6 Month Transfer",IF(W617="No","Not locked to discharge/transfer",IF(AF617="Did not stay on SU","Not achieved as did not stay on SU",IF('Patient level info'!A617="","",IF(AND(A617=B617,M617="Achieved",P617="Achieved",AF617&gt;=90,AF617&lt;&gt;"Died same day as arrival"),"Achieved",IF(AND(A617&lt;&gt;B617,AF617&gt;=90,M617="Achieved",P617="Achieved"),"Not directly admitted by this team, but achieved criteria at previous team, and achieved 90% of stay on SU whilst at this team",IF(AF617="ICU/CCU/HDU","Admitted to ICU/CCU/HDU",IF(AF617="Died same day as arrival",AF617,IF(AND(AF617&lt;90,M617="Not achieved",P617="Not achieved"),"Not achieved as not direct to SU within 4h, not seen by a consultant within 14h, and less than 90% of stay on SU",IF(AND(AF617&lt;90,M617="Not achieved",P617="Achieved"),"Not achieved as not direct to SU within 4h and less than 90% of stay on SU",IF(AND(AF617&lt;90,M617="Achieved",P617="Not achieved"),"Not achieved as not seen by a consultant within 14h and less than 90% of stay on SU",IF(AND(AF617&gt;=90,M617="Not achieved",P617="Not achieved"),"Not achieved as not direct to SU within 4h and not seen by a consultant within 14h",IF(AND(AF617&gt;=90,M617="Achieved",P617="Not achieved"),"Not achieved as not seen by a consultant within 14h",IF(AF617&lt;90,"Not achieved as less than 90% of stay on SU","Not achieved as not direct to SU within 4h"))))))))))))))</f>
        <v/>
      </c>
    </row>
    <row r="618" spans="1:33" ht="15" customHeight="1" x14ac:dyDescent="0.25">
      <c r="A618" s="89" t="str">
        <f>IF('Paste Data Here - Export'!A618="","",'Paste Data Here - Export'!A618)</f>
        <v/>
      </c>
      <c r="B618" s="90" t="str">
        <f>IF('Paste Data Here - Export'!B618="","",'Paste Data Here - Export'!B618)</f>
        <v/>
      </c>
      <c r="C618" s="91" t="str">
        <f>IF('Paste Data Here - Export'!AR618="Y",'Paste Data Here - Export'!AS618,IF('Paste Data Here - Export'!C618="","",'Paste Data Here - Export'!BA618))</f>
        <v/>
      </c>
      <c r="D618" s="103" t="str">
        <f>IF(B618="","",IF('Paste Data Here - Export'!A618 ='Paste Data Here - Export'!B618, "Yes", "No"))</f>
        <v/>
      </c>
      <c r="E618" s="103" t="str">
        <f>IF(A618="","",IF(AND('Paste Data Here - Export'!P618="",'Paste Data Here - Export'!Q618&lt;&gt;""),"Yes","No"))</f>
        <v/>
      </c>
      <c r="F618" s="104" t="str">
        <f>IF('Paste Data Here - Export'!A618='Paste Data Here - Export'!B618,C618,IF(W618="No","",IF(E618="Yes","6 Month Transfer",'Paste Data Here - Export'!HP618)))</f>
        <v/>
      </c>
      <c r="G618" s="92" t="str">
        <f>IF(B618="","",IF(OR('Paste Data Here - Export'!KB618="Y",'Paste Data Here - Export'!GE618="Y"),"Yes","No"))</f>
        <v/>
      </c>
      <c r="H618" s="93" t="str">
        <f t="shared" si="102"/>
        <v/>
      </c>
      <c r="I618" s="93" t="str">
        <f t="shared" si="103"/>
        <v/>
      </c>
      <c r="J618" s="93" t="str">
        <f t="shared" si="104"/>
        <v/>
      </c>
      <c r="K618" s="125" t="str">
        <f>IF(OR(C618="",'Paste Data Here - Export'!BD618=""),"",1440*('Paste Data Here - Export'!BD618-C618))</f>
        <v/>
      </c>
      <c r="L618" s="93" t="str">
        <f t="shared" si="105"/>
        <v/>
      </c>
      <c r="M618" s="93" t="str">
        <f>IF(AND(L618="Yes",'Paste Data Here - Export'!BC618="SU",'Paste Data Here - Export'!EJ618&lt;&gt;"Y"),"Achieved",IF('Paste Data Here - Export'!EJ618="Y","Not applicable",(IF(AND('Patient level info'!L618="No",'Paste Data Here - Export'!BC618="SU"),"Not achieved",IF('Paste Data Here - Export'!BC618="ICH","Not applicable",IF(OR('Paste Data Here - Export'!BC618="O",'Paste Data Here - Export'!BC618="MAC"),"Not achieved",""))))))</f>
        <v/>
      </c>
      <c r="N618" s="142" t="str">
        <f>IF(B618="","",IF(OR('Paste Data Here - Export'!GN618="PERS",'Paste Data Here - Export'!GN618="TELEM"),'Paste Data Here - Export'!GK618,IF('Paste Data Here - Export'!GO618="","Not seen in person",'Paste Data Here - Export'!GO618)))</f>
        <v/>
      </c>
      <c r="O618" s="125" t="str">
        <f t="shared" si="106"/>
        <v/>
      </c>
      <c r="P618" s="126" t="str">
        <f t="shared" si="107"/>
        <v/>
      </c>
      <c r="Q618" s="95" t="str">
        <f>IF('Paste Data Here - Export'!CR618=TRUE, "Not imaged",IF('Paste Data Here - Export'!AR618="Y","Inpatient stroke",IF('Paste Data Here - Export'!BA618="","",IF('Paste Data Here - Export'!CR618="TRUE","",1440*('Paste Data Here - Export'!CP618-'Paste Data Here - Export'!BA618)))))</f>
        <v/>
      </c>
      <c r="R618" s="95" t="str">
        <f>IF('Paste Data Here - Export'!CR618=TRUE,"Not imaged",IF(OR(C618="",'Paste Data Here - Export'!CP618=""),"",1440*('Paste Data Here - Export'!CP618-C618)))</f>
        <v/>
      </c>
      <c r="S618" s="93" t="str">
        <f>IF(R618&lt;60.5,"Yes",IF('Paste Data Here - Export'!C618="","","No"))</f>
        <v/>
      </c>
      <c r="T618" s="93" t="str">
        <f t="shared" si="99"/>
        <v/>
      </c>
      <c r="U618" s="94" t="str">
        <f>IF(OR(C618="",'Paste Data Here - Export'!DF618=""),"",1440*('Paste Data Here - Export'!DF618-C618))</f>
        <v/>
      </c>
      <c r="V618" s="96" t="str">
        <f t="shared" si="108"/>
        <v/>
      </c>
      <c r="W618" s="97" t="str">
        <f>IF(B618="","",IF('Paste Data Here - Export'!KI618=TRUE,"Yes",IF('Paste Data Here - Export'!L618="","No","Yes")))</f>
        <v/>
      </c>
      <c r="X618" s="98" t="str">
        <f>IF(E618="Yes","6 Month Transfer",IF(AND(W618="Yes",'Paste Data Here - Export'!KM618="D"),"No",IF('Patient level info'!W618="Yes","Yes","")))</f>
        <v/>
      </c>
      <c r="Y618" s="91" t="str">
        <f t="shared" si="100"/>
        <v/>
      </c>
      <c r="Z618" s="99" t="str">
        <f>IF('Paste Data Here - Export'!KQ618="","",IF('Paste Data Here - Export'!KO618="","",'Paste Data Here - Export'!KN618-'Paste Data Here - Export'!KQ618))</f>
        <v/>
      </c>
      <c r="AA618" s="91" t="str">
        <f>IF(AND(W618="Yes",'Paste Data Here - Export'!KM618="D",'Paste Data Here - Export'!KO618="Y"),'Paste Data Here - Export'!KN618+'Patient level info'!AA$3,IF(AND(W618="Yes",'Paste Data Here - Export'!KM618="D",Z618&lt;0),'Paste Data Here - Export'!KQ618,IF(AND(W618="Yes",'Paste Data Here - Export'!KM618="D"),'Paste Data Here - Export'!KN618,IF(X618="Yes",'Paste Data Here - Export'!KS618,""))))</f>
        <v/>
      </c>
      <c r="AB618" s="100" t="str">
        <f>IF(W618="No","",IF('Paste Data Here - Export'!HS618="","",IF('Paste Data Here - Export'!KO618="Y",'Patient level info'!AA618-'Paste Data Here - Export'!HS618,'Paste Data Here - Export'!KQ618-'Paste Data Here - Export'!HS618)))</f>
        <v/>
      </c>
      <c r="AC618" s="100" t="str">
        <f>IF(E618="Yes","",IF(BPT!C618="Record transferred to this team",AA618-C618-(1/6),""))</f>
        <v/>
      </c>
      <c r="AD618" s="100" t="str">
        <f t="shared" si="101"/>
        <v/>
      </c>
      <c r="AE618" s="100" t="str">
        <f t="shared" si="109"/>
        <v/>
      </c>
      <c r="AF618" s="101" t="str">
        <f>IF(AE618="","",IF(Y618="Died same day","Died same day as arrival",IF(AB618="","Did not stay on SU",IF('Paste Data Here - Export'!HR618="ICH","ICU/CCU/HDU",IF(AB618&gt;AE618,100,100*AB618/AE618)))))</f>
        <v/>
      </c>
      <c r="AG618" s="82" t="str">
        <f>IF(E618="Yes","6 Month Transfer",IF(W618="No","Not locked to discharge/transfer",IF(AF618="Did not stay on SU","Not achieved as did not stay on SU",IF('Patient level info'!A618="","",IF(AND(A618=B618,M618="Achieved",P618="Achieved",AF618&gt;=90,AF618&lt;&gt;"Died same day as arrival"),"Achieved",IF(AND(A618&lt;&gt;B618,AF618&gt;=90,M618="Achieved",P618="Achieved"),"Not directly admitted by this team, but achieved criteria at previous team, and achieved 90% of stay on SU whilst at this team",IF(AF618="ICU/CCU/HDU","Admitted to ICU/CCU/HDU",IF(AF618="Died same day as arrival",AF618,IF(AND(AF618&lt;90,M618="Not achieved",P618="Not achieved"),"Not achieved as not direct to SU within 4h, not seen by a consultant within 14h, and less than 90% of stay on SU",IF(AND(AF618&lt;90,M618="Not achieved",P618="Achieved"),"Not achieved as not direct to SU within 4h and less than 90% of stay on SU",IF(AND(AF618&lt;90,M618="Achieved",P618="Not achieved"),"Not achieved as not seen by a consultant within 14h and less than 90% of stay on SU",IF(AND(AF618&gt;=90,M618="Not achieved",P618="Not achieved"),"Not achieved as not direct to SU within 4h and not seen by a consultant within 14h",IF(AND(AF618&gt;=90,M618="Achieved",P618="Not achieved"),"Not achieved as not seen by a consultant within 14h",IF(AF618&lt;90,"Not achieved as less than 90% of stay on SU","Not achieved as not direct to SU within 4h"))))))))))))))</f>
        <v/>
      </c>
    </row>
    <row r="619" spans="1:33" ht="15" customHeight="1" x14ac:dyDescent="0.25">
      <c r="A619" s="89" t="str">
        <f>IF('Paste Data Here - Export'!A619="","",'Paste Data Here - Export'!A619)</f>
        <v/>
      </c>
      <c r="B619" s="90" t="str">
        <f>IF('Paste Data Here - Export'!B619="","",'Paste Data Here - Export'!B619)</f>
        <v/>
      </c>
      <c r="C619" s="91" t="str">
        <f>IF('Paste Data Here - Export'!AR619="Y",'Paste Data Here - Export'!AS619,IF('Paste Data Here - Export'!C619="","",'Paste Data Here - Export'!BA619))</f>
        <v/>
      </c>
      <c r="D619" s="103" t="str">
        <f>IF(B619="","",IF('Paste Data Here - Export'!A619 ='Paste Data Here - Export'!B619, "Yes", "No"))</f>
        <v/>
      </c>
      <c r="E619" s="103" t="str">
        <f>IF(A619="","",IF(AND('Paste Data Here - Export'!P619="",'Paste Data Here - Export'!Q619&lt;&gt;""),"Yes","No"))</f>
        <v/>
      </c>
      <c r="F619" s="104" t="str">
        <f>IF('Paste Data Here - Export'!A619='Paste Data Here - Export'!B619,C619,IF(W619="No","",IF(E619="Yes","6 Month Transfer",'Paste Data Here - Export'!HP619)))</f>
        <v/>
      </c>
      <c r="G619" s="92" t="str">
        <f>IF(B619="","",IF(OR('Paste Data Here - Export'!KB619="Y",'Paste Data Here - Export'!GE619="Y"),"Yes","No"))</f>
        <v/>
      </c>
      <c r="H619" s="93" t="str">
        <f t="shared" si="102"/>
        <v/>
      </c>
      <c r="I619" s="93" t="str">
        <f t="shared" si="103"/>
        <v/>
      </c>
      <c r="J619" s="93" t="str">
        <f t="shared" si="104"/>
        <v/>
      </c>
      <c r="K619" s="125" t="str">
        <f>IF(OR(C619="",'Paste Data Here - Export'!BD619=""),"",1440*('Paste Data Here - Export'!BD619-C619))</f>
        <v/>
      </c>
      <c r="L619" s="93" t="str">
        <f t="shared" si="105"/>
        <v/>
      </c>
      <c r="M619" s="93" t="str">
        <f>IF(AND(L619="Yes",'Paste Data Here - Export'!BC619="SU",'Paste Data Here - Export'!EJ619&lt;&gt;"Y"),"Achieved",IF('Paste Data Here - Export'!EJ619="Y","Not applicable",(IF(AND('Patient level info'!L619="No",'Paste Data Here - Export'!BC619="SU"),"Not achieved",IF('Paste Data Here - Export'!BC619="ICH","Not applicable",IF(OR('Paste Data Here - Export'!BC619="O",'Paste Data Here - Export'!BC619="MAC"),"Not achieved",""))))))</f>
        <v/>
      </c>
      <c r="N619" s="142" t="str">
        <f>IF(B619="","",IF(OR('Paste Data Here - Export'!GN619="PERS",'Paste Data Here - Export'!GN619="TELEM"),'Paste Data Here - Export'!GK619,IF('Paste Data Here - Export'!GO619="","Not seen in person",'Paste Data Here - Export'!GO619)))</f>
        <v/>
      </c>
      <c r="O619" s="125" t="str">
        <f t="shared" si="106"/>
        <v/>
      </c>
      <c r="P619" s="126" t="str">
        <f t="shared" si="107"/>
        <v/>
      </c>
      <c r="Q619" s="95" t="str">
        <f>IF('Paste Data Here - Export'!CR619=TRUE, "Not imaged",IF('Paste Data Here - Export'!AR619="Y","Inpatient stroke",IF('Paste Data Here - Export'!BA619="","",IF('Paste Data Here - Export'!CR619="TRUE","",1440*('Paste Data Here - Export'!CP619-'Paste Data Here - Export'!BA619)))))</f>
        <v/>
      </c>
      <c r="R619" s="95" t="str">
        <f>IF('Paste Data Here - Export'!CR619=TRUE,"Not imaged",IF(OR(C619="",'Paste Data Here - Export'!CP619=""),"",1440*('Paste Data Here - Export'!CP619-C619)))</f>
        <v/>
      </c>
      <c r="S619" s="93" t="str">
        <f>IF(R619&lt;60.5,"Yes",IF('Paste Data Here - Export'!C619="","","No"))</f>
        <v/>
      </c>
      <c r="T619" s="93" t="str">
        <f t="shared" si="99"/>
        <v/>
      </c>
      <c r="U619" s="94" t="str">
        <f>IF(OR(C619="",'Paste Data Here - Export'!DF619=""),"",1440*('Paste Data Here - Export'!DF619-C619))</f>
        <v/>
      </c>
      <c r="V619" s="96" t="str">
        <f t="shared" si="108"/>
        <v/>
      </c>
      <c r="W619" s="97" t="str">
        <f>IF(B619="","",IF('Paste Data Here - Export'!KI619=TRUE,"Yes",IF('Paste Data Here - Export'!L619="","No","Yes")))</f>
        <v/>
      </c>
      <c r="X619" s="98" t="str">
        <f>IF(E619="Yes","6 Month Transfer",IF(AND(W619="Yes",'Paste Data Here - Export'!KM619="D"),"No",IF('Patient level info'!W619="Yes","Yes","")))</f>
        <v/>
      </c>
      <c r="Y619" s="91" t="str">
        <f t="shared" si="100"/>
        <v/>
      </c>
      <c r="Z619" s="99" t="str">
        <f>IF('Paste Data Here - Export'!KQ619="","",IF('Paste Data Here - Export'!KO619="","",'Paste Data Here - Export'!KN619-'Paste Data Here - Export'!KQ619))</f>
        <v/>
      </c>
      <c r="AA619" s="91" t="str">
        <f>IF(AND(W619="Yes",'Paste Data Here - Export'!KM619="D",'Paste Data Here - Export'!KO619="Y"),'Paste Data Here - Export'!KN619+'Patient level info'!AA$3,IF(AND(W619="Yes",'Paste Data Here - Export'!KM619="D",Z619&lt;0),'Paste Data Here - Export'!KQ619,IF(AND(W619="Yes",'Paste Data Here - Export'!KM619="D"),'Paste Data Here - Export'!KN619,IF(X619="Yes",'Paste Data Here - Export'!KS619,""))))</f>
        <v/>
      </c>
      <c r="AB619" s="100" t="str">
        <f>IF(W619="No","",IF('Paste Data Here - Export'!HS619="","",IF('Paste Data Here - Export'!KO619="Y",'Patient level info'!AA619-'Paste Data Here - Export'!HS619,'Paste Data Here - Export'!KQ619-'Paste Data Here - Export'!HS619)))</f>
        <v/>
      </c>
      <c r="AC619" s="100" t="str">
        <f>IF(E619="Yes","",IF(BPT!C619="Record transferred to this team",AA619-C619-(1/6),""))</f>
        <v/>
      </c>
      <c r="AD619" s="100" t="str">
        <f t="shared" si="101"/>
        <v/>
      </c>
      <c r="AE619" s="100" t="str">
        <f t="shared" si="109"/>
        <v/>
      </c>
      <c r="AF619" s="101" t="str">
        <f>IF(AE619="","",IF(Y619="Died same day","Died same day as arrival",IF(AB619="","Did not stay on SU",IF('Paste Data Here - Export'!HR619="ICH","ICU/CCU/HDU",IF(AB619&gt;AE619,100,100*AB619/AE619)))))</f>
        <v/>
      </c>
      <c r="AG619" s="82" t="str">
        <f>IF(E619="Yes","6 Month Transfer",IF(W619="No","Not locked to discharge/transfer",IF(AF619="Did not stay on SU","Not achieved as did not stay on SU",IF('Patient level info'!A619="","",IF(AND(A619=B619,M619="Achieved",P619="Achieved",AF619&gt;=90,AF619&lt;&gt;"Died same day as arrival"),"Achieved",IF(AND(A619&lt;&gt;B619,AF619&gt;=90,M619="Achieved",P619="Achieved"),"Not directly admitted by this team, but achieved criteria at previous team, and achieved 90% of stay on SU whilst at this team",IF(AF619="ICU/CCU/HDU","Admitted to ICU/CCU/HDU",IF(AF619="Died same day as arrival",AF619,IF(AND(AF619&lt;90,M619="Not achieved",P619="Not achieved"),"Not achieved as not direct to SU within 4h, not seen by a consultant within 14h, and less than 90% of stay on SU",IF(AND(AF619&lt;90,M619="Not achieved",P619="Achieved"),"Not achieved as not direct to SU within 4h and less than 90% of stay on SU",IF(AND(AF619&lt;90,M619="Achieved",P619="Not achieved"),"Not achieved as not seen by a consultant within 14h and less than 90% of stay on SU",IF(AND(AF619&gt;=90,M619="Not achieved",P619="Not achieved"),"Not achieved as not direct to SU within 4h and not seen by a consultant within 14h",IF(AND(AF619&gt;=90,M619="Achieved",P619="Not achieved"),"Not achieved as not seen by a consultant within 14h",IF(AF619&lt;90,"Not achieved as less than 90% of stay on SU","Not achieved as not direct to SU within 4h"))))))))))))))</f>
        <v/>
      </c>
    </row>
    <row r="620" spans="1:33" ht="15" customHeight="1" x14ac:dyDescent="0.25">
      <c r="A620" s="89" t="str">
        <f>IF('Paste Data Here - Export'!A620="","",'Paste Data Here - Export'!A620)</f>
        <v/>
      </c>
      <c r="B620" s="90" t="str">
        <f>IF('Paste Data Here - Export'!B620="","",'Paste Data Here - Export'!B620)</f>
        <v/>
      </c>
      <c r="C620" s="91" t="str">
        <f>IF('Paste Data Here - Export'!AR620="Y",'Paste Data Here - Export'!AS620,IF('Paste Data Here - Export'!C620="","",'Paste Data Here - Export'!BA620))</f>
        <v/>
      </c>
      <c r="D620" s="103" t="str">
        <f>IF(B620="","",IF('Paste Data Here - Export'!A620 ='Paste Data Here - Export'!B620, "Yes", "No"))</f>
        <v/>
      </c>
      <c r="E620" s="103" t="str">
        <f>IF(A620="","",IF(AND('Paste Data Here - Export'!P620="",'Paste Data Here - Export'!Q620&lt;&gt;""),"Yes","No"))</f>
        <v/>
      </c>
      <c r="F620" s="104" t="str">
        <f>IF('Paste Data Here - Export'!A620='Paste Data Here - Export'!B620,C620,IF(W620="No","",IF(E620="Yes","6 Month Transfer",'Paste Data Here - Export'!HP620)))</f>
        <v/>
      </c>
      <c r="G620" s="92" t="str">
        <f>IF(B620="","",IF(OR('Paste Data Here - Export'!KB620="Y",'Paste Data Here - Export'!GE620="Y"),"Yes","No"))</f>
        <v/>
      </c>
      <c r="H620" s="93" t="str">
        <f t="shared" si="102"/>
        <v/>
      </c>
      <c r="I620" s="93" t="str">
        <f t="shared" si="103"/>
        <v/>
      </c>
      <c r="J620" s="93" t="str">
        <f t="shared" si="104"/>
        <v/>
      </c>
      <c r="K620" s="125" t="str">
        <f>IF(OR(C620="",'Paste Data Here - Export'!BD620=""),"",1440*('Paste Data Here - Export'!BD620-C620))</f>
        <v/>
      </c>
      <c r="L620" s="93" t="str">
        <f t="shared" si="105"/>
        <v/>
      </c>
      <c r="M620" s="93" t="str">
        <f>IF(AND(L620="Yes",'Paste Data Here - Export'!BC620="SU",'Paste Data Here - Export'!EJ620&lt;&gt;"Y"),"Achieved",IF('Paste Data Here - Export'!EJ620="Y","Not applicable",(IF(AND('Patient level info'!L620="No",'Paste Data Here - Export'!BC620="SU"),"Not achieved",IF('Paste Data Here - Export'!BC620="ICH","Not applicable",IF(OR('Paste Data Here - Export'!BC620="O",'Paste Data Here - Export'!BC620="MAC"),"Not achieved",""))))))</f>
        <v/>
      </c>
      <c r="N620" s="142" t="str">
        <f>IF(B620="","",IF(OR('Paste Data Here - Export'!GN620="PERS",'Paste Data Here - Export'!GN620="TELEM"),'Paste Data Here - Export'!GK620,IF('Paste Data Here - Export'!GO620="","Not seen in person",'Paste Data Here - Export'!GO620)))</f>
        <v/>
      </c>
      <c r="O620" s="125" t="str">
        <f t="shared" si="106"/>
        <v/>
      </c>
      <c r="P620" s="126" t="str">
        <f t="shared" si="107"/>
        <v/>
      </c>
      <c r="Q620" s="95" t="str">
        <f>IF('Paste Data Here - Export'!CR620=TRUE, "Not imaged",IF('Paste Data Here - Export'!AR620="Y","Inpatient stroke",IF('Paste Data Here - Export'!BA620="","",IF('Paste Data Here - Export'!CR620="TRUE","",1440*('Paste Data Here - Export'!CP620-'Paste Data Here - Export'!BA620)))))</f>
        <v/>
      </c>
      <c r="R620" s="95" t="str">
        <f>IF('Paste Data Here - Export'!CR620=TRUE,"Not imaged",IF(OR(C620="",'Paste Data Here - Export'!CP620=""),"",1440*('Paste Data Here - Export'!CP620-C620)))</f>
        <v/>
      </c>
      <c r="S620" s="93" t="str">
        <f>IF(R620&lt;60.5,"Yes",IF('Paste Data Here - Export'!C620="","","No"))</f>
        <v/>
      </c>
      <c r="T620" s="93" t="str">
        <f t="shared" si="99"/>
        <v/>
      </c>
      <c r="U620" s="94" t="str">
        <f>IF(OR(C620="",'Paste Data Here - Export'!DF620=""),"",1440*('Paste Data Here - Export'!DF620-C620))</f>
        <v/>
      </c>
      <c r="V620" s="96" t="str">
        <f t="shared" si="108"/>
        <v/>
      </c>
      <c r="W620" s="97" t="str">
        <f>IF(B620="","",IF('Paste Data Here - Export'!KI620=TRUE,"Yes",IF('Paste Data Here - Export'!L620="","No","Yes")))</f>
        <v/>
      </c>
      <c r="X620" s="98" t="str">
        <f>IF(E620="Yes","6 Month Transfer",IF(AND(W620="Yes",'Paste Data Here - Export'!KM620="D"),"No",IF('Patient level info'!W620="Yes","Yes","")))</f>
        <v/>
      </c>
      <c r="Y620" s="91" t="str">
        <f t="shared" si="100"/>
        <v/>
      </c>
      <c r="Z620" s="99" t="str">
        <f>IF('Paste Data Here - Export'!KQ620="","",IF('Paste Data Here - Export'!KO620="","",'Paste Data Here - Export'!KN620-'Paste Data Here - Export'!KQ620))</f>
        <v/>
      </c>
      <c r="AA620" s="91" t="str">
        <f>IF(AND(W620="Yes",'Paste Data Here - Export'!KM620="D",'Paste Data Here - Export'!KO620="Y"),'Paste Data Here - Export'!KN620+'Patient level info'!AA$3,IF(AND(W620="Yes",'Paste Data Here - Export'!KM620="D",Z620&lt;0),'Paste Data Here - Export'!KQ620,IF(AND(W620="Yes",'Paste Data Here - Export'!KM620="D"),'Paste Data Here - Export'!KN620,IF(X620="Yes",'Paste Data Here - Export'!KS620,""))))</f>
        <v/>
      </c>
      <c r="AB620" s="100" t="str">
        <f>IF(W620="No","",IF('Paste Data Here - Export'!HS620="","",IF('Paste Data Here - Export'!KO620="Y",'Patient level info'!AA620-'Paste Data Here - Export'!HS620,'Paste Data Here - Export'!KQ620-'Paste Data Here - Export'!HS620)))</f>
        <v/>
      </c>
      <c r="AC620" s="100" t="str">
        <f>IF(E620="Yes","",IF(BPT!C620="Record transferred to this team",AA620-C620-(1/6),""))</f>
        <v/>
      </c>
      <c r="AD620" s="100" t="str">
        <f t="shared" si="101"/>
        <v/>
      </c>
      <c r="AE620" s="100" t="str">
        <f t="shared" si="109"/>
        <v/>
      </c>
      <c r="AF620" s="101" t="str">
        <f>IF(AE620="","",IF(Y620="Died same day","Died same day as arrival",IF(AB620="","Did not stay on SU",IF('Paste Data Here - Export'!HR620="ICH","ICU/CCU/HDU",IF(AB620&gt;AE620,100,100*AB620/AE620)))))</f>
        <v/>
      </c>
      <c r="AG620" s="82" t="str">
        <f>IF(E620="Yes","6 Month Transfer",IF(W620="No","Not locked to discharge/transfer",IF(AF620="Did not stay on SU","Not achieved as did not stay on SU",IF('Patient level info'!A620="","",IF(AND(A620=B620,M620="Achieved",P620="Achieved",AF620&gt;=90,AF620&lt;&gt;"Died same day as arrival"),"Achieved",IF(AND(A620&lt;&gt;B620,AF620&gt;=90,M620="Achieved",P620="Achieved"),"Not directly admitted by this team, but achieved criteria at previous team, and achieved 90% of stay on SU whilst at this team",IF(AF620="ICU/CCU/HDU","Admitted to ICU/CCU/HDU",IF(AF620="Died same day as arrival",AF620,IF(AND(AF620&lt;90,M620="Not achieved",P620="Not achieved"),"Not achieved as not direct to SU within 4h, not seen by a consultant within 14h, and less than 90% of stay on SU",IF(AND(AF620&lt;90,M620="Not achieved",P620="Achieved"),"Not achieved as not direct to SU within 4h and less than 90% of stay on SU",IF(AND(AF620&lt;90,M620="Achieved",P620="Not achieved"),"Not achieved as not seen by a consultant within 14h and less than 90% of stay on SU",IF(AND(AF620&gt;=90,M620="Not achieved",P620="Not achieved"),"Not achieved as not direct to SU within 4h and not seen by a consultant within 14h",IF(AND(AF620&gt;=90,M620="Achieved",P620="Not achieved"),"Not achieved as not seen by a consultant within 14h",IF(AF620&lt;90,"Not achieved as less than 90% of stay on SU","Not achieved as not direct to SU within 4h"))))))))))))))</f>
        <v/>
      </c>
    </row>
    <row r="621" spans="1:33" ht="15" customHeight="1" x14ac:dyDescent="0.25">
      <c r="A621" s="89" t="str">
        <f>IF('Paste Data Here - Export'!A621="","",'Paste Data Here - Export'!A621)</f>
        <v/>
      </c>
      <c r="B621" s="90" t="str">
        <f>IF('Paste Data Here - Export'!B621="","",'Paste Data Here - Export'!B621)</f>
        <v/>
      </c>
      <c r="C621" s="91" t="str">
        <f>IF('Paste Data Here - Export'!AR621="Y",'Paste Data Here - Export'!AS621,IF('Paste Data Here - Export'!C621="","",'Paste Data Here - Export'!BA621))</f>
        <v/>
      </c>
      <c r="D621" s="103" t="str">
        <f>IF(B621="","",IF('Paste Data Here - Export'!A621 ='Paste Data Here - Export'!B621, "Yes", "No"))</f>
        <v/>
      </c>
      <c r="E621" s="103" t="str">
        <f>IF(A621="","",IF(AND('Paste Data Here - Export'!P621="",'Paste Data Here - Export'!Q621&lt;&gt;""),"Yes","No"))</f>
        <v/>
      </c>
      <c r="F621" s="104" t="str">
        <f>IF('Paste Data Here - Export'!A621='Paste Data Here - Export'!B621,C621,IF(W621="No","",IF(E621="Yes","6 Month Transfer",'Paste Data Here - Export'!HP621)))</f>
        <v/>
      </c>
      <c r="G621" s="92" t="str">
        <f>IF(B621="","",IF(OR('Paste Data Here - Export'!KB621="Y",'Paste Data Here - Export'!GE621="Y"),"Yes","No"))</f>
        <v/>
      </c>
      <c r="H621" s="93" t="str">
        <f t="shared" si="102"/>
        <v/>
      </c>
      <c r="I621" s="93" t="str">
        <f t="shared" si="103"/>
        <v/>
      </c>
      <c r="J621" s="93" t="str">
        <f t="shared" si="104"/>
        <v/>
      </c>
      <c r="K621" s="125" t="str">
        <f>IF(OR(C621="",'Paste Data Here - Export'!BD621=""),"",1440*('Paste Data Here - Export'!BD621-C621))</f>
        <v/>
      </c>
      <c r="L621" s="93" t="str">
        <f t="shared" si="105"/>
        <v/>
      </c>
      <c r="M621" s="93" t="str">
        <f>IF(AND(L621="Yes",'Paste Data Here - Export'!BC621="SU",'Paste Data Here - Export'!EJ621&lt;&gt;"Y"),"Achieved",IF('Paste Data Here - Export'!EJ621="Y","Not applicable",(IF(AND('Patient level info'!L621="No",'Paste Data Here - Export'!BC621="SU"),"Not achieved",IF('Paste Data Here - Export'!BC621="ICH","Not applicable",IF(OR('Paste Data Here - Export'!BC621="O",'Paste Data Here - Export'!BC621="MAC"),"Not achieved",""))))))</f>
        <v/>
      </c>
      <c r="N621" s="142" t="str">
        <f>IF(B621="","",IF(OR('Paste Data Here - Export'!GN621="PERS",'Paste Data Here - Export'!GN621="TELEM"),'Paste Data Here - Export'!GK621,IF('Paste Data Here - Export'!GO621="","Not seen in person",'Paste Data Here - Export'!GO621)))</f>
        <v/>
      </c>
      <c r="O621" s="125" t="str">
        <f t="shared" si="106"/>
        <v/>
      </c>
      <c r="P621" s="126" t="str">
        <f t="shared" si="107"/>
        <v/>
      </c>
      <c r="Q621" s="95" t="str">
        <f>IF('Paste Data Here - Export'!CR621=TRUE, "Not imaged",IF('Paste Data Here - Export'!AR621="Y","Inpatient stroke",IF('Paste Data Here - Export'!BA621="","",IF('Paste Data Here - Export'!CR621="TRUE","",1440*('Paste Data Here - Export'!CP621-'Paste Data Here - Export'!BA621)))))</f>
        <v/>
      </c>
      <c r="R621" s="95" t="str">
        <f>IF('Paste Data Here - Export'!CR621=TRUE,"Not imaged",IF(OR(C621="",'Paste Data Here - Export'!CP621=""),"",1440*('Paste Data Here - Export'!CP621-C621)))</f>
        <v/>
      </c>
      <c r="S621" s="93" t="str">
        <f>IF(R621&lt;60.5,"Yes",IF('Paste Data Here - Export'!C621="","","No"))</f>
        <v/>
      </c>
      <c r="T621" s="93" t="str">
        <f t="shared" si="99"/>
        <v/>
      </c>
      <c r="U621" s="94" t="str">
        <f>IF(OR(C621="",'Paste Data Here - Export'!DF621=""),"",1440*('Paste Data Here - Export'!DF621-C621))</f>
        <v/>
      </c>
      <c r="V621" s="96" t="str">
        <f t="shared" si="108"/>
        <v/>
      </c>
      <c r="W621" s="97" t="str">
        <f>IF(B621="","",IF('Paste Data Here - Export'!KI621=TRUE,"Yes",IF('Paste Data Here - Export'!L621="","No","Yes")))</f>
        <v/>
      </c>
      <c r="X621" s="98" t="str">
        <f>IF(E621="Yes","6 Month Transfer",IF(AND(W621="Yes",'Paste Data Here - Export'!KM621="D"),"No",IF('Patient level info'!W621="Yes","Yes","")))</f>
        <v/>
      </c>
      <c r="Y621" s="91" t="str">
        <f t="shared" si="100"/>
        <v/>
      </c>
      <c r="Z621" s="99" t="str">
        <f>IF('Paste Data Here - Export'!KQ621="","",IF('Paste Data Here - Export'!KO621="","",'Paste Data Here - Export'!KN621-'Paste Data Here - Export'!KQ621))</f>
        <v/>
      </c>
      <c r="AA621" s="91" t="str">
        <f>IF(AND(W621="Yes",'Paste Data Here - Export'!KM621="D",'Paste Data Here - Export'!KO621="Y"),'Paste Data Here - Export'!KN621+'Patient level info'!AA$3,IF(AND(W621="Yes",'Paste Data Here - Export'!KM621="D",Z621&lt;0),'Paste Data Here - Export'!KQ621,IF(AND(W621="Yes",'Paste Data Here - Export'!KM621="D"),'Paste Data Here - Export'!KN621,IF(X621="Yes",'Paste Data Here - Export'!KS621,""))))</f>
        <v/>
      </c>
      <c r="AB621" s="100" t="str">
        <f>IF(W621="No","",IF('Paste Data Here - Export'!HS621="","",IF('Paste Data Here - Export'!KO621="Y",'Patient level info'!AA621-'Paste Data Here - Export'!HS621,'Paste Data Here - Export'!KQ621-'Paste Data Here - Export'!HS621)))</f>
        <v/>
      </c>
      <c r="AC621" s="100" t="str">
        <f>IF(E621="Yes","",IF(BPT!C621="Record transferred to this team",AA621-C621-(1/6),""))</f>
        <v/>
      </c>
      <c r="AD621" s="100" t="str">
        <f t="shared" si="101"/>
        <v/>
      </c>
      <c r="AE621" s="100" t="str">
        <f t="shared" si="109"/>
        <v/>
      </c>
      <c r="AF621" s="101" t="str">
        <f>IF(AE621="","",IF(Y621="Died same day","Died same day as arrival",IF(AB621="","Did not stay on SU",IF('Paste Data Here - Export'!HR621="ICH","ICU/CCU/HDU",IF(AB621&gt;AE621,100,100*AB621/AE621)))))</f>
        <v/>
      </c>
      <c r="AG621" s="82" t="str">
        <f>IF(E621="Yes","6 Month Transfer",IF(W621="No","Not locked to discharge/transfer",IF(AF621="Did not stay on SU","Not achieved as did not stay on SU",IF('Patient level info'!A621="","",IF(AND(A621=B621,M621="Achieved",P621="Achieved",AF621&gt;=90,AF621&lt;&gt;"Died same day as arrival"),"Achieved",IF(AND(A621&lt;&gt;B621,AF621&gt;=90,M621="Achieved",P621="Achieved"),"Not directly admitted by this team, but achieved criteria at previous team, and achieved 90% of stay on SU whilst at this team",IF(AF621="ICU/CCU/HDU","Admitted to ICU/CCU/HDU",IF(AF621="Died same day as arrival",AF621,IF(AND(AF621&lt;90,M621="Not achieved",P621="Not achieved"),"Not achieved as not direct to SU within 4h, not seen by a consultant within 14h, and less than 90% of stay on SU",IF(AND(AF621&lt;90,M621="Not achieved",P621="Achieved"),"Not achieved as not direct to SU within 4h and less than 90% of stay on SU",IF(AND(AF621&lt;90,M621="Achieved",P621="Not achieved"),"Not achieved as not seen by a consultant within 14h and less than 90% of stay on SU",IF(AND(AF621&gt;=90,M621="Not achieved",P621="Not achieved"),"Not achieved as not direct to SU within 4h and not seen by a consultant within 14h",IF(AND(AF621&gt;=90,M621="Achieved",P621="Not achieved"),"Not achieved as not seen by a consultant within 14h",IF(AF621&lt;90,"Not achieved as less than 90% of stay on SU","Not achieved as not direct to SU within 4h"))))))))))))))</f>
        <v/>
      </c>
    </row>
    <row r="622" spans="1:33" ht="15" customHeight="1" x14ac:dyDescent="0.25">
      <c r="A622" s="89" t="str">
        <f>IF('Paste Data Here - Export'!A622="","",'Paste Data Here - Export'!A622)</f>
        <v/>
      </c>
      <c r="B622" s="90" t="str">
        <f>IF('Paste Data Here - Export'!B622="","",'Paste Data Here - Export'!B622)</f>
        <v/>
      </c>
      <c r="C622" s="91" t="str">
        <f>IF('Paste Data Here - Export'!AR622="Y",'Paste Data Here - Export'!AS622,IF('Paste Data Here - Export'!C622="","",'Paste Data Here - Export'!BA622))</f>
        <v/>
      </c>
      <c r="D622" s="103" t="str">
        <f>IF(B622="","",IF('Paste Data Here - Export'!A622 ='Paste Data Here - Export'!B622, "Yes", "No"))</f>
        <v/>
      </c>
      <c r="E622" s="103" t="str">
        <f>IF(A622="","",IF(AND('Paste Data Here - Export'!P622="",'Paste Data Here - Export'!Q622&lt;&gt;""),"Yes","No"))</f>
        <v/>
      </c>
      <c r="F622" s="104" t="str">
        <f>IF('Paste Data Here - Export'!A622='Paste Data Here - Export'!B622,C622,IF(W622="No","",IF(E622="Yes","6 Month Transfer",'Paste Data Here - Export'!HP622)))</f>
        <v/>
      </c>
      <c r="G622" s="92" t="str">
        <f>IF(B622="","",IF(OR('Paste Data Here - Export'!KB622="Y",'Paste Data Here - Export'!GE622="Y"),"Yes","No"))</f>
        <v/>
      </c>
      <c r="H622" s="93" t="str">
        <f t="shared" si="102"/>
        <v/>
      </c>
      <c r="I622" s="93" t="str">
        <f t="shared" si="103"/>
        <v/>
      </c>
      <c r="J622" s="93" t="str">
        <f t="shared" si="104"/>
        <v/>
      </c>
      <c r="K622" s="125" t="str">
        <f>IF(OR(C622="",'Paste Data Here - Export'!BD622=""),"",1440*('Paste Data Here - Export'!BD622-C622))</f>
        <v/>
      </c>
      <c r="L622" s="93" t="str">
        <f t="shared" si="105"/>
        <v/>
      </c>
      <c r="M622" s="93" t="str">
        <f>IF(AND(L622="Yes",'Paste Data Here - Export'!BC622="SU",'Paste Data Here - Export'!EJ622&lt;&gt;"Y"),"Achieved",IF('Paste Data Here - Export'!EJ622="Y","Not applicable",(IF(AND('Patient level info'!L622="No",'Paste Data Here - Export'!BC622="SU"),"Not achieved",IF('Paste Data Here - Export'!BC622="ICH","Not applicable",IF(OR('Paste Data Here - Export'!BC622="O",'Paste Data Here - Export'!BC622="MAC"),"Not achieved",""))))))</f>
        <v/>
      </c>
      <c r="N622" s="142" t="str">
        <f>IF(B622="","",IF(OR('Paste Data Here - Export'!GN622="PERS",'Paste Data Here - Export'!GN622="TELEM"),'Paste Data Here - Export'!GK622,IF('Paste Data Here - Export'!GO622="","Not seen in person",'Paste Data Here - Export'!GO622)))</f>
        <v/>
      </c>
      <c r="O622" s="125" t="str">
        <f t="shared" si="106"/>
        <v/>
      </c>
      <c r="P622" s="126" t="str">
        <f t="shared" si="107"/>
        <v/>
      </c>
      <c r="Q622" s="95" t="str">
        <f>IF('Paste Data Here - Export'!CR622=TRUE, "Not imaged",IF('Paste Data Here - Export'!AR622="Y","Inpatient stroke",IF('Paste Data Here - Export'!BA622="","",IF('Paste Data Here - Export'!CR622="TRUE","",1440*('Paste Data Here - Export'!CP622-'Paste Data Here - Export'!BA622)))))</f>
        <v/>
      </c>
      <c r="R622" s="95" t="str">
        <f>IF('Paste Data Here - Export'!CR622=TRUE,"Not imaged",IF(OR(C622="",'Paste Data Here - Export'!CP622=""),"",1440*('Paste Data Here - Export'!CP622-C622)))</f>
        <v/>
      </c>
      <c r="S622" s="93" t="str">
        <f>IF(R622&lt;60.5,"Yes",IF('Paste Data Here - Export'!C622="","","No"))</f>
        <v/>
      </c>
      <c r="T622" s="93" t="str">
        <f t="shared" si="99"/>
        <v/>
      </c>
      <c r="U622" s="94" t="str">
        <f>IF(OR(C622="",'Paste Data Here - Export'!DF622=""),"",1440*('Paste Data Here - Export'!DF622-C622))</f>
        <v/>
      </c>
      <c r="V622" s="96" t="str">
        <f t="shared" si="108"/>
        <v/>
      </c>
      <c r="W622" s="97" t="str">
        <f>IF(B622="","",IF('Paste Data Here - Export'!KI622=TRUE,"Yes",IF('Paste Data Here - Export'!L622="","No","Yes")))</f>
        <v/>
      </c>
      <c r="X622" s="98" t="str">
        <f>IF(E622="Yes","6 Month Transfer",IF(AND(W622="Yes",'Paste Data Here - Export'!KM622="D"),"No",IF('Patient level info'!W622="Yes","Yes","")))</f>
        <v/>
      </c>
      <c r="Y622" s="91" t="str">
        <f t="shared" si="100"/>
        <v/>
      </c>
      <c r="Z622" s="99" t="str">
        <f>IF('Paste Data Here - Export'!KQ622="","",IF('Paste Data Here - Export'!KO622="","",'Paste Data Here - Export'!KN622-'Paste Data Here - Export'!KQ622))</f>
        <v/>
      </c>
      <c r="AA622" s="91" t="str">
        <f>IF(AND(W622="Yes",'Paste Data Here - Export'!KM622="D",'Paste Data Here - Export'!KO622="Y"),'Paste Data Here - Export'!KN622+'Patient level info'!AA$3,IF(AND(W622="Yes",'Paste Data Here - Export'!KM622="D",Z622&lt;0),'Paste Data Here - Export'!KQ622,IF(AND(W622="Yes",'Paste Data Here - Export'!KM622="D"),'Paste Data Here - Export'!KN622,IF(X622="Yes",'Paste Data Here - Export'!KS622,""))))</f>
        <v/>
      </c>
      <c r="AB622" s="100" t="str">
        <f>IF(W622="No","",IF('Paste Data Here - Export'!HS622="","",IF('Paste Data Here - Export'!KO622="Y",'Patient level info'!AA622-'Paste Data Here - Export'!HS622,'Paste Data Here - Export'!KQ622-'Paste Data Here - Export'!HS622)))</f>
        <v/>
      </c>
      <c r="AC622" s="100" t="str">
        <f>IF(E622="Yes","",IF(BPT!C622="Record transferred to this team",AA622-C622-(1/6),""))</f>
        <v/>
      </c>
      <c r="AD622" s="100" t="str">
        <f t="shared" si="101"/>
        <v/>
      </c>
      <c r="AE622" s="100" t="str">
        <f t="shared" si="109"/>
        <v/>
      </c>
      <c r="AF622" s="101" t="str">
        <f>IF(AE622="","",IF(Y622="Died same day","Died same day as arrival",IF(AB622="","Did not stay on SU",IF('Paste Data Here - Export'!HR622="ICH","ICU/CCU/HDU",IF(AB622&gt;AE622,100,100*AB622/AE622)))))</f>
        <v/>
      </c>
      <c r="AG622" s="82" t="str">
        <f>IF(E622="Yes","6 Month Transfer",IF(W622="No","Not locked to discharge/transfer",IF(AF622="Did not stay on SU","Not achieved as did not stay on SU",IF('Patient level info'!A622="","",IF(AND(A622=B622,M622="Achieved",P622="Achieved",AF622&gt;=90,AF622&lt;&gt;"Died same day as arrival"),"Achieved",IF(AND(A622&lt;&gt;B622,AF622&gt;=90,M622="Achieved",P622="Achieved"),"Not directly admitted by this team, but achieved criteria at previous team, and achieved 90% of stay on SU whilst at this team",IF(AF622="ICU/CCU/HDU","Admitted to ICU/CCU/HDU",IF(AF622="Died same day as arrival",AF622,IF(AND(AF622&lt;90,M622="Not achieved",P622="Not achieved"),"Not achieved as not direct to SU within 4h, not seen by a consultant within 14h, and less than 90% of stay on SU",IF(AND(AF622&lt;90,M622="Not achieved",P622="Achieved"),"Not achieved as not direct to SU within 4h and less than 90% of stay on SU",IF(AND(AF622&lt;90,M622="Achieved",P622="Not achieved"),"Not achieved as not seen by a consultant within 14h and less than 90% of stay on SU",IF(AND(AF622&gt;=90,M622="Not achieved",P622="Not achieved"),"Not achieved as not direct to SU within 4h and not seen by a consultant within 14h",IF(AND(AF622&gt;=90,M622="Achieved",P622="Not achieved"),"Not achieved as not seen by a consultant within 14h",IF(AF622&lt;90,"Not achieved as less than 90% of stay on SU","Not achieved as not direct to SU within 4h"))))))))))))))</f>
        <v/>
      </c>
    </row>
    <row r="623" spans="1:33" ht="15" customHeight="1" x14ac:dyDescent="0.25">
      <c r="A623" s="89" t="str">
        <f>IF('Paste Data Here - Export'!A623="","",'Paste Data Here - Export'!A623)</f>
        <v/>
      </c>
      <c r="B623" s="90" t="str">
        <f>IF('Paste Data Here - Export'!B623="","",'Paste Data Here - Export'!B623)</f>
        <v/>
      </c>
      <c r="C623" s="91" t="str">
        <f>IF('Paste Data Here - Export'!AR623="Y",'Paste Data Here - Export'!AS623,IF('Paste Data Here - Export'!C623="","",'Paste Data Here - Export'!BA623))</f>
        <v/>
      </c>
      <c r="D623" s="103" t="str">
        <f>IF(B623="","",IF('Paste Data Here - Export'!A623 ='Paste Data Here - Export'!B623, "Yes", "No"))</f>
        <v/>
      </c>
      <c r="E623" s="103" t="str">
        <f>IF(A623="","",IF(AND('Paste Data Here - Export'!P623="",'Paste Data Here - Export'!Q623&lt;&gt;""),"Yes","No"))</f>
        <v/>
      </c>
      <c r="F623" s="104" t="str">
        <f>IF('Paste Data Here - Export'!A623='Paste Data Here - Export'!B623,C623,IF(W623="No","",IF(E623="Yes","6 Month Transfer",'Paste Data Here - Export'!HP623)))</f>
        <v/>
      </c>
      <c r="G623" s="92" t="str">
        <f>IF(B623="","",IF(OR('Paste Data Here - Export'!KB623="Y",'Paste Data Here - Export'!GE623="Y"),"Yes","No"))</f>
        <v/>
      </c>
      <c r="H623" s="93" t="str">
        <f t="shared" si="102"/>
        <v/>
      </c>
      <c r="I623" s="93" t="str">
        <f t="shared" si="103"/>
        <v/>
      </c>
      <c r="J623" s="93" t="str">
        <f t="shared" si="104"/>
        <v/>
      </c>
      <c r="K623" s="125" t="str">
        <f>IF(OR(C623="",'Paste Data Here - Export'!BD623=""),"",1440*('Paste Data Here - Export'!BD623-C623))</f>
        <v/>
      </c>
      <c r="L623" s="93" t="str">
        <f t="shared" si="105"/>
        <v/>
      </c>
      <c r="M623" s="93" t="str">
        <f>IF(AND(L623="Yes",'Paste Data Here - Export'!BC623="SU",'Paste Data Here - Export'!EJ623&lt;&gt;"Y"),"Achieved",IF('Paste Data Here - Export'!EJ623="Y","Not applicable",(IF(AND('Patient level info'!L623="No",'Paste Data Here - Export'!BC623="SU"),"Not achieved",IF('Paste Data Here - Export'!BC623="ICH","Not applicable",IF(OR('Paste Data Here - Export'!BC623="O",'Paste Data Here - Export'!BC623="MAC"),"Not achieved",""))))))</f>
        <v/>
      </c>
      <c r="N623" s="142" t="str">
        <f>IF(B623="","",IF(OR('Paste Data Here - Export'!GN623="PERS",'Paste Data Here - Export'!GN623="TELEM"),'Paste Data Here - Export'!GK623,IF('Paste Data Here - Export'!GO623="","Not seen in person",'Paste Data Here - Export'!GO623)))</f>
        <v/>
      </c>
      <c r="O623" s="125" t="str">
        <f t="shared" si="106"/>
        <v/>
      </c>
      <c r="P623" s="126" t="str">
        <f t="shared" si="107"/>
        <v/>
      </c>
      <c r="Q623" s="95" t="str">
        <f>IF('Paste Data Here - Export'!CR623=TRUE, "Not imaged",IF('Paste Data Here - Export'!AR623="Y","Inpatient stroke",IF('Paste Data Here - Export'!BA623="","",IF('Paste Data Here - Export'!CR623="TRUE","",1440*('Paste Data Here - Export'!CP623-'Paste Data Here - Export'!BA623)))))</f>
        <v/>
      </c>
      <c r="R623" s="95" t="str">
        <f>IF('Paste Data Here - Export'!CR623=TRUE,"Not imaged",IF(OR(C623="",'Paste Data Here - Export'!CP623=""),"",1440*('Paste Data Here - Export'!CP623-C623)))</f>
        <v/>
      </c>
      <c r="S623" s="93" t="str">
        <f>IF(R623&lt;60.5,"Yes",IF('Paste Data Here - Export'!C623="","","No"))</f>
        <v/>
      </c>
      <c r="T623" s="93" t="str">
        <f t="shared" si="99"/>
        <v/>
      </c>
      <c r="U623" s="94" t="str">
        <f>IF(OR(C623="",'Paste Data Here - Export'!DF623=""),"",1440*('Paste Data Here - Export'!DF623-C623))</f>
        <v/>
      </c>
      <c r="V623" s="96" t="str">
        <f t="shared" si="108"/>
        <v/>
      </c>
      <c r="W623" s="97" t="str">
        <f>IF(B623="","",IF('Paste Data Here - Export'!KI623=TRUE,"Yes",IF('Paste Data Here - Export'!L623="","No","Yes")))</f>
        <v/>
      </c>
      <c r="X623" s="98" t="str">
        <f>IF(E623="Yes","6 Month Transfer",IF(AND(W623="Yes",'Paste Data Here - Export'!KM623="D"),"No",IF('Patient level info'!W623="Yes","Yes","")))</f>
        <v/>
      </c>
      <c r="Y623" s="91" t="str">
        <f t="shared" si="100"/>
        <v/>
      </c>
      <c r="Z623" s="99" t="str">
        <f>IF('Paste Data Here - Export'!KQ623="","",IF('Paste Data Here - Export'!KO623="","",'Paste Data Here - Export'!KN623-'Paste Data Here - Export'!KQ623))</f>
        <v/>
      </c>
      <c r="AA623" s="91" t="str">
        <f>IF(AND(W623="Yes",'Paste Data Here - Export'!KM623="D",'Paste Data Here - Export'!KO623="Y"),'Paste Data Here - Export'!KN623+'Patient level info'!AA$3,IF(AND(W623="Yes",'Paste Data Here - Export'!KM623="D",Z623&lt;0),'Paste Data Here - Export'!KQ623,IF(AND(W623="Yes",'Paste Data Here - Export'!KM623="D"),'Paste Data Here - Export'!KN623,IF(X623="Yes",'Paste Data Here - Export'!KS623,""))))</f>
        <v/>
      </c>
      <c r="AB623" s="100" t="str">
        <f>IF(W623="No","",IF('Paste Data Here - Export'!HS623="","",IF('Paste Data Here - Export'!KO623="Y",'Patient level info'!AA623-'Paste Data Here - Export'!HS623,'Paste Data Here - Export'!KQ623-'Paste Data Here - Export'!HS623)))</f>
        <v/>
      </c>
      <c r="AC623" s="100" t="str">
        <f>IF(E623="Yes","",IF(BPT!C623="Record transferred to this team",AA623-C623-(1/6),""))</f>
        <v/>
      </c>
      <c r="AD623" s="100" t="str">
        <f t="shared" si="101"/>
        <v/>
      </c>
      <c r="AE623" s="100" t="str">
        <f t="shared" si="109"/>
        <v/>
      </c>
      <c r="AF623" s="101" t="str">
        <f>IF(AE623="","",IF(Y623="Died same day","Died same day as arrival",IF(AB623="","Did not stay on SU",IF('Paste Data Here - Export'!HR623="ICH","ICU/CCU/HDU",IF(AB623&gt;AE623,100,100*AB623/AE623)))))</f>
        <v/>
      </c>
      <c r="AG623" s="82" t="str">
        <f>IF(E623="Yes","6 Month Transfer",IF(W623="No","Not locked to discharge/transfer",IF(AF623="Did not stay on SU","Not achieved as did not stay on SU",IF('Patient level info'!A623="","",IF(AND(A623=B623,M623="Achieved",P623="Achieved",AF623&gt;=90,AF623&lt;&gt;"Died same day as arrival"),"Achieved",IF(AND(A623&lt;&gt;B623,AF623&gt;=90,M623="Achieved",P623="Achieved"),"Not directly admitted by this team, but achieved criteria at previous team, and achieved 90% of stay on SU whilst at this team",IF(AF623="ICU/CCU/HDU","Admitted to ICU/CCU/HDU",IF(AF623="Died same day as arrival",AF623,IF(AND(AF623&lt;90,M623="Not achieved",P623="Not achieved"),"Not achieved as not direct to SU within 4h, not seen by a consultant within 14h, and less than 90% of stay on SU",IF(AND(AF623&lt;90,M623="Not achieved",P623="Achieved"),"Not achieved as not direct to SU within 4h and less than 90% of stay on SU",IF(AND(AF623&lt;90,M623="Achieved",P623="Not achieved"),"Not achieved as not seen by a consultant within 14h and less than 90% of stay on SU",IF(AND(AF623&gt;=90,M623="Not achieved",P623="Not achieved"),"Not achieved as not direct to SU within 4h and not seen by a consultant within 14h",IF(AND(AF623&gt;=90,M623="Achieved",P623="Not achieved"),"Not achieved as not seen by a consultant within 14h",IF(AF623&lt;90,"Not achieved as less than 90% of stay on SU","Not achieved as not direct to SU within 4h"))))))))))))))</f>
        <v/>
      </c>
    </row>
    <row r="624" spans="1:33" ht="15" customHeight="1" x14ac:dyDescent="0.25">
      <c r="A624" s="89" t="str">
        <f>IF('Paste Data Here - Export'!A624="","",'Paste Data Here - Export'!A624)</f>
        <v/>
      </c>
      <c r="B624" s="90" t="str">
        <f>IF('Paste Data Here - Export'!B624="","",'Paste Data Here - Export'!B624)</f>
        <v/>
      </c>
      <c r="C624" s="91" t="str">
        <f>IF('Paste Data Here - Export'!AR624="Y",'Paste Data Here - Export'!AS624,IF('Paste Data Here - Export'!C624="","",'Paste Data Here - Export'!BA624))</f>
        <v/>
      </c>
      <c r="D624" s="103" t="str">
        <f>IF(B624="","",IF('Paste Data Here - Export'!A624 ='Paste Data Here - Export'!B624, "Yes", "No"))</f>
        <v/>
      </c>
      <c r="E624" s="103" t="str">
        <f>IF(A624="","",IF(AND('Paste Data Here - Export'!P624="",'Paste Data Here - Export'!Q624&lt;&gt;""),"Yes","No"))</f>
        <v/>
      </c>
      <c r="F624" s="104" t="str">
        <f>IF('Paste Data Here - Export'!A624='Paste Data Here - Export'!B624,C624,IF(W624="No","",IF(E624="Yes","6 Month Transfer",'Paste Data Here - Export'!HP624)))</f>
        <v/>
      </c>
      <c r="G624" s="92" t="str">
        <f>IF(B624="","",IF(OR('Paste Data Here - Export'!KB624="Y",'Paste Data Here - Export'!GE624="Y"),"Yes","No"))</f>
        <v/>
      </c>
      <c r="H624" s="93" t="str">
        <f t="shared" si="102"/>
        <v/>
      </c>
      <c r="I624" s="93" t="str">
        <f t="shared" si="103"/>
        <v/>
      </c>
      <c r="J624" s="93" t="str">
        <f t="shared" si="104"/>
        <v/>
      </c>
      <c r="K624" s="125" t="str">
        <f>IF(OR(C624="",'Paste Data Here - Export'!BD624=""),"",1440*('Paste Data Here - Export'!BD624-C624))</f>
        <v/>
      </c>
      <c r="L624" s="93" t="str">
        <f t="shared" si="105"/>
        <v/>
      </c>
      <c r="M624" s="93" t="str">
        <f>IF(AND(L624="Yes",'Paste Data Here - Export'!BC624="SU",'Paste Data Here - Export'!EJ624&lt;&gt;"Y"),"Achieved",IF('Paste Data Here - Export'!EJ624="Y","Not applicable",(IF(AND('Patient level info'!L624="No",'Paste Data Here - Export'!BC624="SU"),"Not achieved",IF('Paste Data Here - Export'!BC624="ICH","Not applicable",IF(OR('Paste Data Here - Export'!BC624="O",'Paste Data Here - Export'!BC624="MAC"),"Not achieved",""))))))</f>
        <v/>
      </c>
      <c r="N624" s="142" t="str">
        <f>IF(B624="","",IF(OR('Paste Data Here - Export'!GN624="PERS",'Paste Data Here - Export'!GN624="TELEM"),'Paste Data Here - Export'!GK624,IF('Paste Data Here - Export'!GO624="","Not seen in person",'Paste Data Here - Export'!GO624)))</f>
        <v/>
      </c>
      <c r="O624" s="125" t="str">
        <f t="shared" si="106"/>
        <v/>
      </c>
      <c r="P624" s="126" t="str">
        <f t="shared" si="107"/>
        <v/>
      </c>
      <c r="Q624" s="95" t="str">
        <f>IF('Paste Data Here - Export'!CR624=TRUE, "Not imaged",IF('Paste Data Here - Export'!AR624="Y","Inpatient stroke",IF('Paste Data Here - Export'!BA624="","",IF('Paste Data Here - Export'!CR624="TRUE","",1440*('Paste Data Here - Export'!CP624-'Paste Data Here - Export'!BA624)))))</f>
        <v/>
      </c>
      <c r="R624" s="95" t="str">
        <f>IF('Paste Data Here - Export'!CR624=TRUE,"Not imaged",IF(OR(C624="",'Paste Data Here - Export'!CP624=""),"",1440*('Paste Data Here - Export'!CP624-C624)))</f>
        <v/>
      </c>
      <c r="S624" s="93" t="str">
        <f>IF(R624&lt;60.5,"Yes",IF('Paste Data Here - Export'!C624="","","No"))</f>
        <v/>
      </c>
      <c r="T624" s="93" t="str">
        <f t="shared" si="99"/>
        <v/>
      </c>
      <c r="U624" s="94" t="str">
        <f>IF(OR(C624="",'Paste Data Here - Export'!DF624=""),"",1440*('Paste Data Here - Export'!DF624-C624))</f>
        <v/>
      </c>
      <c r="V624" s="96" t="str">
        <f t="shared" si="108"/>
        <v/>
      </c>
      <c r="W624" s="97" t="str">
        <f>IF(B624="","",IF('Paste Data Here - Export'!KI624=TRUE,"Yes",IF('Paste Data Here - Export'!L624="","No","Yes")))</f>
        <v/>
      </c>
      <c r="X624" s="98" t="str">
        <f>IF(E624="Yes","6 Month Transfer",IF(AND(W624="Yes",'Paste Data Here - Export'!KM624="D"),"No",IF('Patient level info'!W624="Yes","Yes","")))</f>
        <v/>
      </c>
      <c r="Y624" s="91" t="str">
        <f t="shared" si="100"/>
        <v/>
      </c>
      <c r="Z624" s="99" t="str">
        <f>IF('Paste Data Here - Export'!KQ624="","",IF('Paste Data Here - Export'!KO624="","",'Paste Data Here - Export'!KN624-'Paste Data Here - Export'!KQ624))</f>
        <v/>
      </c>
      <c r="AA624" s="91" t="str">
        <f>IF(AND(W624="Yes",'Paste Data Here - Export'!KM624="D",'Paste Data Here - Export'!KO624="Y"),'Paste Data Here - Export'!KN624+'Patient level info'!AA$3,IF(AND(W624="Yes",'Paste Data Here - Export'!KM624="D",Z624&lt;0),'Paste Data Here - Export'!KQ624,IF(AND(W624="Yes",'Paste Data Here - Export'!KM624="D"),'Paste Data Here - Export'!KN624,IF(X624="Yes",'Paste Data Here - Export'!KS624,""))))</f>
        <v/>
      </c>
      <c r="AB624" s="100" t="str">
        <f>IF(W624="No","",IF('Paste Data Here - Export'!HS624="","",IF('Paste Data Here - Export'!KO624="Y",'Patient level info'!AA624-'Paste Data Here - Export'!HS624,'Paste Data Here - Export'!KQ624-'Paste Data Here - Export'!HS624)))</f>
        <v/>
      </c>
      <c r="AC624" s="100" t="str">
        <f>IF(E624="Yes","",IF(BPT!C624="Record transferred to this team",AA624-C624-(1/6),""))</f>
        <v/>
      </c>
      <c r="AD624" s="100" t="str">
        <f t="shared" si="101"/>
        <v/>
      </c>
      <c r="AE624" s="100" t="str">
        <f t="shared" si="109"/>
        <v/>
      </c>
      <c r="AF624" s="101" t="str">
        <f>IF(AE624="","",IF(Y624="Died same day","Died same day as arrival",IF(AB624="","Did not stay on SU",IF('Paste Data Here - Export'!HR624="ICH","ICU/CCU/HDU",IF(AB624&gt;AE624,100,100*AB624/AE624)))))</f>
        <v/>
      </c>
      <c r="AG624" s="82" t="str">
        <f>IF(E624="Yes","6 Month Transfer",IF(W624="No","Not locked to discharge/transfer",IF(AF624="Did not stay on SU","Not achieved as did not stay on SU",IF('Patient level info'!A624="","",IF(AND(A624=B624,M624="Achieved",P624="Achieved",AF624&gt;=90,AF624&lt;&gt;"Died same day as arrival"),"Achieved",IF(AND(A624&lt;&gt;B624,AF624&gt;=90,M624="Achieved",P624="Achieved"),"Not directly admitted by this team, but achieved criteria at previous team, and achieved 90% of stay on SU whilst at this team",IF(AF624="ICU/CCU/HDU","Admitted to ICU/CCU/HDU",IF(AF624="Died same day as arrival",AF624,IF(AND(AF624&lt;90,M624="Not achieved",P624="Not achieved"),"Not achieved as not direct to SU within 4h, not seen by a consultant within 14h, and less than 90% of stay on SU",IF(AND(AF624&lt;90,M624="Not achieved",P624="Achieved"),"Not achieved as not direct to SU within 4h and less than 90% of stay on SU",IF(AND(AF624&lt;90,M624="Achieved",P624="Not achieved"),"Not achieved as not seen by a consultant within 14h and less than 90% of stay on SU",IF(AND(AF624&gt;=90,M624="Not achieved",P624="Not achieved"),"Not achieved as not direct to SU within 4h and not seen by a consultant within 14h",IF(AND(AF624&gt;=90,M624="Achieved",P624="Not achieved"),"Not achieved as not seen by a consultant within 14h",IF(AF624&lt;90,"Not achieved as less than 90% of stay on SU","Not achieved as not direct to SU within 4h"))))))))))))))</f>
        <v/>
      </c>
    </row>
    <row r="625" spans="1:33" ht="15" customHeight="1" x14ac:dyDescent="0.25">
      <c r="A625" s="89" t="str">
        <f>IF('Paste Data Here - Export'!A625="","",'Paste Data Here - Export'!A625)</f>
        <v/>
      </c>
      <c r="B625" s="90" t="str">
        <f>IF('Paste Data Here - Export'!B625="","",'Paste Data Here - Export'!B625)</f>
        <v/>
      </c>
      <c r="C625" s="91" t="str">
        <f>IF('Paste Data Here - Export'!AR625="Y",'Paste Data Here - Export'!AS625,IF('Paste Data Here - Export'!C625="","",'Paste Data Here - Export'!BA625))</f>
        <v/>
      </c>
      <c r="D625" s="103" t="str">
        <f>IF(B625="","",IF('Paste Data Here - Export'!A625 ='Paste Data Here - Export'!B625, "Yes", "No"))</f>
        <v/>
      </c>
      <c r="E625" s="103" t="str">
        <f>IF(A625="","",IF(AND('Paste Data Here - Export'!P625="",'Paste Data Here - Export'!Q625&lt;&gt;""),"Yes","No"))</f>
        <v/>
      </c>
      <c r="F625" s="104" t="str">
        <f>IF('Paste Data Here - Export'!A625='Paste Data Here - Export'!B625,C625,IF(W625="No","",IF(E625="Yes","6 Month Transfer",'Paste Data Here - Export'!HP625)))</f>
        <v/>
      </c>
      <c r="G625" s="92" t="str">
        <f>IF(B625="","",IF(OR('Paste Data Here - Export'!KB625="Y",'Paste Data Here - Export'!GE625="Y"),"Yes","No"))</f>
        <v/>
      </c>
      <c r="H625" s="93" t="str">
        <f t="shared" si="102"/>
        <v/>
      </c>
      <c r="I625" s="93" t="str">
        <f t="shared" si="103"/>
        <v/>
      </c>
      <c r="J625" s="93" t="str">
        <f t="shared" si="104"/>
        <v/>
      </c>
      <c r="K625" s="125" t="str">
        <f>IF(OR(C625="",'Paste Data Here - Export'!BD625=""),"",1440*('Paste Data Here - Export'!BD625-C625))</f>
        <v/>
      </c>
      <c r="L625" s="93" t="str">
        <f t="shared" si="105"/>
        <v/>
      </c>
      <c r="M625" s="93" t="str">
        <f>IF(AND(L625="Yes",'Paste Data Here - Export'!BC625="SU",'Paste Data Here - Export'!EJ625&lt;&gt;"Y"),"Achieved",IF('Paste Data Here - Export'!EJ625="Y","Not applicable",(IF(AND('Patient level info'!L625="No",'Paste Data Here - Export'!BC625="SU"),"Not achieved",IF('Paste Data Here - Export'!BC625="ICH","Not applicable",IF(OR('Paste Data Here - Export'!BC625="O",'Paste Data Here - Export'!BC625="MAC"),"Not achieved",""))))))</f>
        <v/>
      </c>
      <c r="N625" s="142" t="str">
        <f>IF(B625="","",IF(OR('Paste Data Here - Export'!GN625="PERS",'Paste Data Here - Export'!GN625="TELEM"),'Paste Data Here - Export'!GK625,IF('Paste Data Here - Export'!GO625="","Not seen in person",'Paste Data Here - Export'!GO625)))</f>
        <v/>
      </c>
      <c r="O625" s="125" t="str">
        <f t="shared" si="106"/>
        <v/>
      </c>
      <c r="P625" s="126" t="str">
        <f t="shared" si="107"/>
        <v/>
      </c>
      <c r="Q625" s="95" t="str">
        <f>IF('Paste Data Here - Export'!CR625=TRUE, "Not imaged",IF('Paste Data Here - Export'!AR625="Y","Inpatient stroke",IF('Paste Data Here - Export'!BA625="","",IF('Paste Data Here - Export'!CR625="TRUE","",1440*('Paste Data Here - Export'!CP625-'Paste Data Here - Export'!BA625)))))</f>
        <v/>
      </c>
      <c r="R625" s="95" t="str">
        <f>IF('Paste Data Here - Export'!CR625=TRUE,"Not imaged",IF(OR(C625="",'Paste Data Here - Export'!CP625=""),"",1440*('Paste Data Here - Export'!CP625-C625)))</f>
        <v/>
      </c>
      <c r="S625" s="93" t="str">
        <f>IF(R625&lt;60.5,"Yes",IF('Paste Data Here - Export'!C625="","","No"))</f>
        <v/>
      </c>
      <c r="T625" s="93" t="str">
        <f t="shared" si="99"/>
        <v/>
      </c>
      <c r="U625" s="94" t="str">
        <f>IF(OR(C625="",'Paste Data Here - Export'!DF625=""),"",1440*('Paste Data Here - Export'!DF625-C625))</f>
        <v/>
      </c>
      <c r="V625" s="96" t="str">
        <f t="shared" si="108"/>
        <v/>
      </c>
      <c r="W625" s="97" t="str">
        <f>IF(B625="","",IF('Paste Data Here - Export'!KI625=TRUE,"Yes",IF('Paste Data Here - Export'!L625="","No","Yes")))</f>
        <v/>
      </c>
      <c r="X625" s="98" t="str">
        <f>IF(E625="Yes","6 Month Transfer",IF(AND(W625="Yes",'Paste Data Here - Export'!KM625="D"),"No",IF('Patient level info'!W625="Yes","Yes","")))</f>
        <v/>
      </c>
      <c r="Y625" s="91" t="str">
        <f t="shared" si="100"/>
        <v/>
      </c>
      <c r="Z625" s="99" t="str">
        <f>IF('Paste Data Here - Export'!KQ625="","",IF('Paste Data Here - Export'!KO625="","",'Paste Data Here - Export'!KN625-'Paste Data Here - Export'!KQ625))</f>
        <v/>
      </c>
      <c r="AA625" s="91" t="str">
        <f>IF(AND(W625="Yes",'Paste Data Here - Export'!KM625="D",'Paste Data Here - Export'!KO625="Y"),'Paste Data Here - Export'!KN625+'Patient level info'!AA$3,IF(AND(W625="Yes",'Paste Data Here - Export'!KM625="D",Z625&lt;0),'Paste Data Here - Export'!KQ625,IF(AND(W625="Yes",'Paste Data Here - Export'!KM625="D"),'Paste Data Here - Export'!KN625,IF(X625="Yes",'Paste Data Here - Export'!KS625,""))))</f>
        <v/>
      </c>
      <c r="AB625" s="100" t="str">
        <f>IF(W625="No","",IF('Paste Data Here - Export'!HS625="","",IF('Paste Data Here - Export'!KO625="Y",'Patient level info'!AA625-'Paste Data Here - Export'!HS625,'Paste Data Here - Export'!KQ625-'Paste Data Here - Export'!HS625)))</f>
        <v/>
      </c>
      <c r="AC625" s="100" t="str">
        <f>IF(E625="Yes","",IF(BPT!C625="Record transferred to this team",AA625-C625-(1/6),""))</f>
        <v/>
      </c>
      <c r="AD625" s="100" t="str">
        <f t="shared" si="101"/>
        <v/>
      </c>
      <c r="AE625" s="100" t="str">
        <f t="shared" si="109"/>
        <v/>
      </c>
      <c r="AF625" s="101" t="str">
        <f>IF(AE625="","",IF(Y625="Died same day","Died same day as arrival",IF(AB625="","Did not stay on SU",IF('Paste Data Here - Export'!HR625="ICH","ICU/CCU/HDU",IF(AB625&gt;AE625,100,100*AB625/AE625)))))</f>
        <v/>
      </c>
      <c r="AG625" s="82" t="str">
        <f>IF(E625="Yes","6 Month Transfer",IF(W625="No","Not locked to discharge/transfer",IF(AF625="Did not stay on SU","Not achieved as did not stay on SU",IF('Patient level info'!A625="","",IF(AND(A625=B625,M625="Achieved",P625="Achieved",AF625&gt;=90,AF625&lt;&gt;"Died same day as arrival"),"Achieved",IF(AND(A625&lt;&gt;B625,AF625&gt;=90,M625="Achieved",P625="Achieved"),"Not directly admitted by this team, but achieved criteria at previous team, and achieved 90% of stay on SU whilst at this team",IF(AF625="ICU/CCU/HDU","Admitted to ICU/CCU/HDU",IF(AF625="Died same day as arrival",AF625,IF(AND(AF625&lt;90,M625="Not achieved",P625="Not achieved"),"Not achieved as not direct to SU within 4h, not seen by a consultant within 14h, and less than 90% of stay on SU",IF(AND(AF625&lt;90,M625="Not achieved",P625="Achieved"),"Not achieved as not direct to SU within 4h and less than 90% of stay on SU",IF(AND(AF625&lt;90,M625="Achieved",P625="Not achieved"),"Not achieved as not seen by a consultant within 14h and less than 90% of stay on SU",IF(AND(AF625&gt;=90,M625="Not achieved",P625="Not achieved"),"Not achieved as not direct to SU within 4h and not seen by a consultant within 14h",IF(AND(AF625&gt;=90,M625="Achieved",P625="Not achieved"),"Not achieved as not seen by a consultant within 14h",IF(AF625&lt;90,"Not achieved as less than 90% of stay on SU","Not achieved as not direct to SU within 4h"))))))))))))))</f>
        <v/>
      </c>
    </row>
    <row r="626" spans="1:33" ht="15" customHeight="1" x14ac:dyDescent="0.25">
      <c r="A626" s="89" t="str">
        <f>IF('Paste Data Here - Export'!A626="","",'Paste Data Here - Export'!A626)</f>
        <v/>
      </c>
      <c r="B626" s="90" t="str">
        <f>IF('Paste Data Here - Export'!B626="","",'Paste Data Here - Export'!B626)</f>
        <v/>
      </c>
      <c r="C626" s="91" t="str">
        <f>IF('Paste Data Here - Export'!AR626="Y",'Paste Data Here - Export'!AS626,IF('Paste Data Here - Export'!C626="","",'Paste Data Here - Export'!BA626))</f>
        <v/>
      </c>
      <c r="D626" s="103" t="str">
        <f>IF(B626="","",IF('Paste Data Here - Export'!A626 ='Paste Data Here - Export'!B626, "Yes", "No"))</f>
        <v/>
      </c>
      <c r="E626" s="103" t="str">
        <f>IF(A626="","",IF(AND('Paste Data Here - Export'!P626="",'Paste Data Here - Export'!Q626&lt;&gt;""),"Yes","No"))</f>
        <v/>
      </c>
      <c r="F626" s="104" t="str">
        <f>IF('Paste Data Here - Export'!A626='Paste Data Here - Export'!B626,C626,IF(W626="No","",IF(E626="Yes","6 Month Transfer",'Paste Data Here - Export'!HP626)))</f>
        <v/>
      </c>
      <c r="G626" s="92" t="str">
        <f>IF(B626="","",IF(OR('Paste Data Here - Export'!KB626="Y",'Paste Data Here - Export'!GE626="Y"),"Yes","No"))</f>
        <v/>
      </c>
      <c r="H626" s="93" t="str">
        <f t="shared" si="102"/>
        <v/>
      </c>
      <c r="I626" s="93" t="str">
        <f t="shared" si="103"/>
        <v/>
      </c>
      <c r="J626" s="93" t="str">
        <f t="shared" si="104"/>
        <v/>
      </c>
      <c r="K626" s="125" t="str">
        <f>IF(OR(C626="",'Paste Data Here - Export'!BD626=""),"",1440*('Paste Data Here - Export'!BD626-C626))</f>
        <v/>
      </c>
      <c r="L626" s="93" t="str">
        <f t="shared" si="105"/>
        <v/>
      </c>
      <c r="M626" s="93" t="str">
        <f>IF(AND(L626="Yes",'Paste Data Here - Export'!BC626="SU",'Paste Data Here - Export'!EJ626&lt;&gt;"Y"),"Achieved",IF('Paste Data Here - Export'!EJ626="Y","Not applicable",(IF(AND('Patient level info'!L626="No",'Paste Data Here - Export'!BC626="SU"),"Not achieved",IF('Paste Data Here - Export'!BC626="ICH","Not applicable",IF(OR('Paste Data Here - Export'!BC626="O",'Paste Data Here - Export'!BC626="MAC"),"Not achieved",""))))))</f>
        <v/>
      </c>
      <c r="N626" s="142" t="str">
        <f>IF(B626="","",IF(OR('Paste Data Here - Export'!GN626="PERS",'Paste Data Here - Export'!GN626="TELEM"),'Paste Data Here - Export'!GK626,IF('Paste Data Here - Export'!GO626="","Not seen in person",'Paste Data Here - Export'!GO626)))</f>
        <v/>
      </c>
      <c r="O626" s="125" t="str">
        <f t="shared" si="106"/>
        <v/>
      </c>
      <c r="P626" s="126" t="str">
        <f t="shared" si="107"/>
        <v/>
      </c>
      <c r="Q626" s="95" t="str">
        <f>IF('Paste Data Here - Export'!CR626=TRUE, "Not imaged",IF('Paste Data Here - Export'!AR626="Y","Inpatient stroke",IF('Paste Data Here - Export'!BA626="","",IF('Paste Data Here - Export'!CR626="TRUE","",1440*('Paste Data Here - Export'!CP626-'Paste Data Here - Export'!BA626)))))</f>
        <v/>
      </c>
      <c r="R626" s="95" t="str">
        <f>IF('Paste Data Here - Export'!CR626=TRUE,"Not imaged",IF(OR(C626="",'Paste Data Here - Export'!CP626=""),"",1440*('Paste Data Here - Export'!CP626-C626)))</f>
        <v/>
      </c>
      <c r="S626" s="93" t="str">
        <f>IF(R626&lt;60.5,"Yes",IF('Paste Data Here - Export'!C626="","","No"))</f>
        <v/>
      </c>
      <c r="T626" s="93" t="str">
        <f t="shared" si="99"/>
        <v/>
      </c>
      <c r="U626" s="94" t="str">
        <f>IF(OR(C626="",'Paste Data Here - Export'!DF626=""),"",1440*('Paste Data Here - Export'!DF626-C626))</f>
        <v/>
      </c>
      <c r="V626" s="96" t="str">
        <f t="shared" si="108"/>
        <v/>
      </c>
      <c r="W626" s="97" t="str">
        <f>IF(B626="","",IF('Paste Data Here - Export'!KI626=TRUE,"Yes",IF('Paste Data Here - Export'!L626="","No","Yes")))</f>
        <v/>
      </c>
      <c r="X626" s="98" t="str">
        <f>IF(E626="Yes","6 Month Transfer",IF(AND(W626="Yes",'Paste Data Here - Export'!KM626="D"),"No",IF('Patient level info'!W626="Yes","Yes","")))</f>
        <v/>
      </c>
      <c r="Y626" s="91" t="str">
        <f t="shared" si="100"/>
        <v/>
      </c>
      <c r="Z626" s="99" t="str">
        <f>IF('Paste Data Here - Export'!KQ626="","",IF('Paste Data Here - Export'!KO626="","",'Paste Data Here - Export'!KN626-'Paste Data Here - Export'!KQ626))</f>
        <v/>
      </c>
      <c r="AA626" s="91" t="str">
        <f>IF(AND(W626="Yes",'Paste Data Here - Export'!KM626="D",'Paste Data Here - Export'!KO626="Y"),'Paste Data Here - Export'!KN626+'Patient level info'!AA$3,IF(AND(W626="Yes",'Paste Data Here - Export'!KM626="D",Z626&lt;0),'Paste Data Here - Export'!KQ626,IF(AND(W626="Yes",'Paste Data Here - Export'!KM626="D"),'Paste Data Here - Export'!KN626,IF(X626="Yes",'Paste Data Here - Export'!KS626,""))))</f>
        <v/>
      </c>
      <c r="AB626" s="100" t="str">
        <f>IF(W626="No","",IF('Paste Data Here - Export'!HS626="","",IF('Paste Data Here - Export'!KO626="Y",'Patient level info'!AA626-'Paste Data Here - Export'!HS626,'Paste Data Here - Export'!KQ626-'Paste Data Here - Export'!HS626)))</f>
        <v/>
      </c>
      <c r="AC626" s="100" t="str">
        <f>IF(E626="Yes","",IF(BPT!C626="Record transferred to this team",AA626-C626-(1/6),""))</f>
        <v/>
      </c>
      <c r="AD626" s="100" t="str">
        <f t="shared" si="101"/>
        <v/>
      </c>
      <c r="AE626" s="100" t="str">
        <f t="shared" si="109"/>
        <v/>
      </c>
      <c r="AF626" s="101" t="str">
        <f>IF(AE626="","",IF(Y626="Died same day","Died same day as arrival",IF(AB626="","Did not stay on SU",IF('Paste Data Here - Export'!HR626="ICH","ICU/CCU/HDU",IF(AB626&gt;AE626,100,100*AB626/AE626)))))</f>
        <v/>
      </c>
      <c r="AG626" s="82" t="str">
        <f>IF(E626="Yes","6 Month Transfer",IF(W626="No","Not locked to discharge/transfer",IF(AF626="Did not stay on SU","Not achieved as did not stay on SU",IF('Patient level info'!A626="","",IF(AND(A626=B626,M626="Achieved",P626="Achieved",AF626&gt;=90,AF626&lt;&gt;"Died same day as arrival"),"Achieved",IF(AND(A626&lt;&gt;B626,AF626&gt;=90,M626="Achieved",P626="Achieved"),"Not directly admitted by this team, but achieved criteria at previous team, and achieved 90% of stay on SU whilst at this team",IF(AF626="ICU/CCU/HDU","Admitted to ICU/CCU/HDU",IF(AF626="Died same day as arrival",AF626,IF(AND(AF626&lt;90,M626="Not achieved",P626="Not achieved"),"Not achieved as not direct to SU within 4h, not seen by a consultant within 14h, and less than 90% of stay on SU",IF(AND(AF626&lt;90,M626="Not achieved",P626="Achieved"),"Not achieved as not direct to SU within 4h and less than 90% of stay on SU",IF(AND(AF626&lt;90,M626="Achieved",P626="Not achieved"),"Not achieved as not seen by a consultant within 14h and less than 90% of stay on SU",IF(AND(AF626&gt;=90,M626="Not achieved",P626="Not achieved"),"Not achieved as not direct to SU within 4h and not seen by a consultant within 14h",IF(AND(AF626&gt;=90,M626="Achieved",P626="Not achieved"),"Not achieved as not seen by a consultant within 14h",IF(AF626&lt;90,"Not achieved as less than 90% of stay on SU","Not achieved as not direct to SU within 4h"))))))))))))))</f>
        <v/>
      </c>
    </row>
    <row r="627" spans="1:33" ht="15" customHeight="1" x14ac:dyDescent="0.25">
      <c r="A627" s="89" t="str">
        <f>IF('Paste Data Here - Export'!A627="","",'Paste Data Here - Export'!A627)</f>
        <v/>
      </c>
      <c r="B627" s="90" t="str">
        <f>IF('Paste Data Here - Export'!B627="","",'Paste Data Here - Export'!B627)</f>
        <v/>
      </c>
      <c r="C627" s="91" t="str">
        <f>IF('Paste Data Here - Export'!AR627="Y",'Paste Data Here - Export'!AS627,IF('Paste Data Here - Export'!C627="","",'Paste Data Here - Export'!BA627))</f>
        <v/>
      </c>
      <c r="D627" s="103" t="str">
        <f>IF(B627="","",IF('Paste Data Here - Export'!A627 ='Paste Data Here - Export'!B627, "Yes", "No"))</f>
        <v/>
      </c>
      <c r="E627" s="103" t="str">
        <f>IF(A627="","",IF(AND('Paste Data Here - Export'!P627="",'Paste Data Here - Export'!Q627&lt;&gt;""),"Yes","No"))</f>
        <v/>
      </c>
      <c r="F627" s="104" t="str">
        <f>IF('Paste Data Here - Export'!A627='Paste Data Here - Export'!B627,C627,IF(W627="No","",IF(E627="Yes","6 Month Transfer",'Paste Data Here - Export'!HP627)))</f>
        <v/>
      </c>
      <c r="G627" s="92" t="str">
        <f>IF(B627="","",IF(OR('Paste Data Here - Export'!KB627="Y",'Paste Data Here - Export'!GE627="Y"),"Yes","No"))</f>
        <v/>
      </c>
      <c r="H627" s="93" t="str">
        <f t="shared" si="102"/>
        <v/>
      </c>
      <c r="I627" s="93" t="str">
        <f t="shared" si="103"/>
        <v/>
      </c>
      <c r="J627" s="93" t="str">
        <f t="shared" si="104"/>
        <v/>
      </c>
      <c r="K627" s="125" t="str">
        <f>IF(OR(C627="",'Paste Data Here - Export'!BD627=""),"",1440*('Paste Data Here - Export'!BD627-C627))</f>
        <v/>
      </c>
      <c r="L627" s="93" t="str">
        <f t="shared" si="105"/>
        <v/>
      </c>
      <c r="M627" s="93" t="str">
        <f>IF(AND(L627="Yes",'Paste Data Here - Export'!BC627="SU",'Paste Data Here - Export'!EJ627&lt;&gt;"Y"),"Achieved",IF('Paste Data Here - Export'!EJ627="Y","Not applicable",(IF(AND('Patient level info'!L627="No",'Paste Data Here - Export'!BC627="SU"),"Not achieved",IF('Paste Data Here - Export'!BC627="ICH","Not applicable",IF(OR('Paste Data Here - Export'!BC627="O",'Paste Data Here - Export'!BC627="MAC"),"Not achieved",""))))))</f>
        <v/>
      </c>
      <c r="N627" s="142" t="str">
        <f>IF(B627="","",IF(OR('Paste Data Here - Export'!GN627="PERS",'Paste Data Here - Export'!GN627="TELEM"),'Paste Data Here - Export'!GK627,IF('Paste Data Here - Export'!GO627="","Not seen in person",'Paste Data Here - Export'!GO627)))</f>
        <v/>
      </c>
      <c r="O627" s="125" t="str">
        <f t="shared" si="106"/>
        <v/>
      </c>
      <c r="P627" s="126" t="str">
        <f t="shared" si="107"/>
        <v/>
      </c>
      <c r="Q627" s="95" t="str">
        <f>IF('Paste Data Here - Export'!CR627=TRUE, "Not imaged",IF('Paste Data Here - Export'!AR627="Y","Inpatient stroke",IF('Paste Data Here - Export'!BA627="","",IF('Paste Data Here - Export'!CR627="TRUE","",1440*('Paste Data Here - Export'!CP627-'Paste Data Here - Export'!BA627)))))</f>
        <v/>
      </c>
      <c r="R627" s="95" t="str">
        <f>IF('Paste Data Here - Export'!CR627=TRUE,"Not imaged",IF(OR(C627="",'Paste Data Here - Export'!CP627=""),"",1440*('Paste Data Here - Export'!CP627-C627)))</f>
        <v/>
      </c>
      <c r="S627" s="93" t="str">
        <f>IF(R627&lt;60.5,"Yes",IF('Paste Data Here - Export'!C627="","","No"))</f>
        <v/>
      </c>
      <c r="T627" s="93" t="str">
        <f t="shared" si="99"/>
        <v/>
      </c>
      <c r="U627" s="94" t="str">
        <f>IF(OR(C627="",'Paste Data Here - Export'!DF627=""),"",1440*('Paste Data Here - Export'!DF627-C627))</f>
        <v/>
      </c>
      <c r="V627" s="96" t="str">
        <f t="shared" si="108"/>
        <v/>
      </c>
      <c r="W627" s="97" t="str">
        <f>IF(B627="","",IF('Paste Data Here - Export'!KI627=TRUE,"Yes",IF('Paste Data Here - Export'!L627="","No","Yes")))</f>
        <v/>
      </c>
      <c r="X627" s="98" t="str">
        <f>IF(E627="Yes","6 Month Transfer",IF(AND(W627="Yes",'Paste Data Here - Export'!KM627="D"),"No",IF('Patient level info'!W627="Yes","Yes","")))</f>
        <v/>
      </c>
      <c r="Y627" s="91" t="str">
        <f t="shared" si="100"/>
        <v/>
      </c>
      <c r="Z627" s="99" t="str">
        <f>IF('Paste Data Here - Export'!KQ627="","",IF('Paste Data Here - Export'!KO627="","",'Paste Data Here - Export'!KN627-'Paste Data Here - Export'!KQ627))</f>
        <v/>
      </c>
      <c r="AA627" s="91" t="str">
        <f>IF(AND(W627="Yes",'Paste Data Here - Export'!KM627="D",'Paste Data Here - Export'!KO627="Y"),'Paste Data Here - Export'!KN627+'Patient level info'!AA$3,IF(AND(W627="Yes",'Paste Data Here - Export'!KM627="D",Z627&lt;0),'Paste Data Here - Export'!KQ627,IF(AND(W627="Yes",'Paste Data Here - Export'!KM627="D"),'Paste Data Here - Export'!KN627,IF(X627="Yes",'Paste Data Here - Export'!KS627,""))))</f>
        <v/>
      </c>
      <c r="AB627" s="100" t="str">
        <f>IF(W627="No","",IF('Paste Data Here - Export'!HS627="","",IF('Paste Data Here - Export'!KO627="Y",'Patient level info'!AA627-'Paste Data Here - Export'!HS627,'Paste Data Here - Export'!KQ627-'Paste Data Here - Export'!HS627)))</f>
        <v/>
      </c>
      <c r="AC627" s="100" t="str">
        <f>IF(E627="Yes","",IF(BPT!C627="Record transferred to this team",AA627-C627-(1/6),""))</f>
        <v/>
      </c>
      <c r="AD627" s="100" t="str">
        <f t="shared" si="101"/>
        <v/>
      </c>
      <c r="AE627" s="100" t="str">
        <f t="shared" si="109"/>
        <v/>
      </c>
      <c r="AF627" s="101" t="str">
        <f>IF(AE627="","",IF(Y627="Died same day","Died same day as arrival",IF(AB627="","Did not stay on SU",IF('Paste Data Here - Export'!HR627="ICH","ICU/CCU/HDU",IF(AB627&gt;AE627,100,100*AB627/AE627)))))</f>
        <v/>
      </c>
      <c r="AG627" s="82" t="str">
        <f>IF(E627="Yes","6 Month Transfer",IF(W627="No","Not locked to discharge/transfer",IF(AF627="Did not stay on SU","Not achieved as did not stay on SU",IF('Patient level info'!A627="","",IF(AND(A627=B627,M627="Achieved",P627="Achieved",AF627&gt;=90,AF627&lt;&gt;"Died same day as arrival"),"Achieved",IF(AND(A627&lt;&gt;B627,AF627&gt;=90,M627="Achieved",P627="Achieved"),"Not directly admitted by this team, but achieved criteria at previous team, and achieved 90% of stay on SU whilst at this team",IF(AF627="ICU/CCU/HDU","Admitted to ICU/CCU/HDU",IF(AF627="Died same day as arrival",AF627,IF(AND(AF627&lt;90,M627="Not achieved",P627="Not achieved"),"Not achieved as not direct to SU within 4h, not seen by a consultant within 14h, and less than 90% of stay on SU",IF(AND(AF627&lt;90,M627="Not achieved",P627="Achieved"),"Not achieved as not direct to SU within 4h and less than 90% of stay on SU",IF(AND(AF627&lt;90,M627="Achieved",P627="Not achieved"),"Not achieved as not seen by a consultant within 14h and less than 90% of stay on SU",IF(AND(AF627&gt;=90,M627="Not achieved",P627="Not achieved"),"Not achieved as not direct to SU within 4h and not seen by a consultant within 14h",IF(AND(AF627&gt;=90,M627="Achieved",P627="Not achieved"),"Not achieved as not seen by a consultant within 14h",IF(AF627&lt;90,"Not achieved as less than 90% of stay on SU","Not achieved as not direct to SU within 4h"))))))))))))))</f>
        <v/>
      </c>
    </row>
    <row r="628" spans="1:33" ht="15" customHeight="1" x14ac:dyDescent="0.25">
      <c r="A628" s="89" t="str">
        <f>IF('Paste Data Here - Export'!A628="","",'Paste Data Here - Export'!A628)</f>
        <v/>
      </c>
      <c r="B628" s="90" t="str">
        <f>IF('Paste Data Here - Export'!B628="","",'Paste Data Here - Export'!B628)</f>
        <v/>
      </c>
      <c r="C628" s="91" t="str">
        <f>IF('Paste Data Here - Export'!AR628="Y",'Paste Data Here - Export'!AS628,IF('Paste Data Here - Export'!C628="","",'Paste Data Here - Export'!BA628))</f>
        <v/>
      </c>
      <c r="D628" s="103" t="str">
        <f>IF(B628="","",IF('Paste Data Here - Export'!A628 ='Paste Data Here - Export'!B628, "Yes", "No"))</f>
        <v/>
      </c>
      <c r="E628" s="103" t="str">
        <f>IF(A628="","",IF(AND('Paste Data Here - Export'!P628="",'Paste Data Here - Export'!Q628&lt;&gt;""),"Yes","No"))</f>
        <v/>
      </c>
      <c r="F628" s="104" t="str">
        <f>IF('Paste Data Here - Export'!A628='Paste Data Here - Export'!B628,C628,IF(W628="No","",IF(E628="Yes","6 Month Transfer",'Paste Data Here - Export'!HP628)))</f>
        <v/>
      </c>
      <c r="G628" s="92" t="str">
        <f>IF(B628="","",IF(OR('Paste Data Here - Export'!KB628="Y",'Paste Data Here - Export'!GE628="Y"),"Yes","No"))</f>
        <v/>
      </c>
      <c r="H628" s="93" t="str">
        <f t="shared" si="102"/>
        <v/>
      </c>
      <c r="I628" s="93" t="str">
        <f t="shared" si="103"/>
        <v/>
      </c>
      <c r="J628" s="93" t="str">
        <f t="shared" si="104"/>
        <v/>
      </c>
      <c r="K628" s="125" t="str">
        <f>IF(OR(C628="",'Paste Data Here - Export'!BD628=""),"",1440*('Paste Data Here - Export'!BD628-C628))</f>
        <v/>
      </c>
      <c r="L628" s="93" t="str">
        <f t="shared" si="105"/>
        <v/>
      </c>
      <c r="M628" s="93" t="str">
        <f>IF(AND(L628="Yes",'Paste Data Here - Export'!BC628="SU",'Paste Data Here - Export'!EJ628&lt;&gt;"Y"),"Achieved",IF('Paste Data Here - Export'!EJ628="Y","Not applicable",(IF(AND('Patient level info'!L628="No",'Paste Data Here - Export'!BC628="SU"),"Not achieved",IF('Paste Data Here - Export'!BC628="ICH","Not applicable",IF(OR('Paste Data Here - Export'!BC628="O",'Paste Data Here - Export'!BC628="MAC"),"Not achieved",""))))))</f>
        <v/>
      </c>
      <c r="N628" s="142" t="str">
        <f>IF(B628="","",IF(OR('Paste Data Here - Export'!GN628="PERS",'Paste Data Here - Export'!GN628="TELEM"),'Paste Data Here - Export'!GK628,IF('Paste Data Here - Export'!GO628="","Not seen in person",'Paste Data Here - Export'!GO628)))</f>
        <v/>
      </c>
      <c r="O628" s="125" t="str">
        <f t="shared" si="106"/>
        <v/>
      </c>
      <c r="P628" s="126" t="str">
        <f t="shared" si="107"/>
        <v/>
      </c>
      <c r="Q628" s="95" t="str">
        <f>IF('Paste Data Here - Export'!CR628=TRUE, "Not imaged",IF('Paste Data Here - Export'!AR628="Y","Inpatient stroke",IF('Paste Data Here - Export'!BA628="","",IF('Paste Data Here - Export'!CR628="TRUE","",1440*('Paste Data Here - Export'!CP628-'Paste Data Here - Export'!BA628)))))</f>
        <v/>
      </c>
      <c r="R628" s="95" t="str">
        <f>IF('Paste Data Here - Export'!CR628=TRUE,"Not imaged",IF(OR(C628="",'Paste Data Here - Export'!CP628=""),"",1440*('Paste Data Here - Export'!CP628-C628)))</f>
        <v/>
      </c>
      <c r="S628" s="93" t="str">
        <f>IF(R628&lt;60.5,"Yes",IF('Paste Data Here - Export'!C628="","","No"))</f>
        <v/>
      </c>
      <c r="T628" s="93" t="str">
        <f t="shared" si="99"/>
        <v/>
      </c>
      <c r="U628" s="94" t="str">
        <f>IF(OR(C628="",'Paste Data Here - Export'!DF628=""),"",1440*('Paste Data Here - Export'!DF628-C628))</f>
        <v/>
      </c>
      <c r="V628" s="96" t="str">
        <f t="shared" si="108"/>
        <v/>
      </c>
      <c r="W628" s="97" t="str">
        <f>IF(B628="","",IF('Paste Data Here - Export'!KI628=TRUE,"Yes",IF('Paste Data Here - Export'!L628="","No","Yes")))</f>
        <v/>
      </c>
      <c r="X628" s="98" t="str">
        <f>IF(E628="Yes","6 Month Transfer",IF(AND(W628="Yes",'Paste Data Here - Export'!KM628="D"),"No",IF('Patient level info'!W628="Yes","Yes","")))</f>
        <v/>
      </c>
      <c r="Y628" s="91" t="str">
        <f t="shared" si="100"/>
        <v/>
      </c>
      <c r="Z628" s="99" t="str">
        <f>IF('Paste Data Here - Export'!KQ628="","",IF('Paste Data Here - Export'!KO628="","",'Paste Data Here - Export'!KN628-'Paste Data Here - Export'!KQ628))</f>
        <v/>
      </c>
      <c r="AA628" s="91" t="str">
        <f>IF(AND(W628="Yes",'Paste Data Here - Export'!KM628="D",'Paste Data Here - Export'!KO628="Y"),'Paste Data Here - Export'!KN628+'Patient level info'!AA$3,IF(AND(W628="Yes",'Paste Data Here - Export'!KM628="D",Z628&lt;0),'Paste Data Here - Export'!KQ628,IF(AND(W628="Yes",'Paste Data Here - Export'!KM628="D"),'Paste Data Here - Export'!KN628,IF(X628="Yes",'Paste Data Here - Export'!KS628,""))))</f>
        <v/>
      </c>
      <c r="AB628" s="100" t="str">
        <f>IF(W628="No","",IF('Paste Data Here - Export'!HS628="","",IF('Paste Data Here - Export'!KO628="Y",'Patient level info'!AA628-'Paste Data Here - Export'!HS628,'Paste Data Here - Export'!KQ628-'Paste Data Here - Export'!HS628)))</f>
        <v/>
      </c>
      <c r="AC628" s="100" t="str">
        <f>IF(E628="Yes","",IF(BPT!C628="Record transferred to this team",AA628-C628-(1/6),""))</f>
        <v/>
      </c>
      <c r="AD628" s="100" t="str">
        <f t="shared" si="101"/>
        <v/>
      </c>
      <c r="AE628" s="100" t="str">
        <f t="shared" si="109"/>
        <v/>
      </c>
      <c r="AF628" s="101" t="str">
        <f>IF(AE628="","",IF(Y628="Died same day","Died same day as arrival",IF(AB628="","Did not stay on SU",IF('Paste Data Here - Export'!HR628="ICH","ICU/CCU/HDU",IF(AB628&gt;AE628,100,100*AB628/AE628)))))</f>
        <v/>
      </c>
      <c r="AG628" s="82" t="str">
        <f>IF(E628="Yes","6 Month Transfer",IF(W628="No","Not locked to discharge/transfer",IF(AF628="Did not stay on SU","Not achieved as did not stay on SU",IF('Patient level info'!A628="","",IF(AND(A628=B628,M628="Achieved",P628="Achieved",AF628&gt;=90,AF628&lt;&gt;"Died same day as arrival"),"Achieved",IF(AND(A628&lt;&gt;B628,AF628&gt;=90,M628="Achieved",P628="Achieved"),"Not directly admitted by this team, but achieved criteria at previous team, and achieved 90% of stay on SU whilst at this team",IF(AF628="ICU/CCU/HDU","Admitted to ICU/CCU/HDU",IF(AF628="Died same day as arrival",AF628,IF(AND(AF628&lt;90,M628="Not achieved",P628="Not achieved"),"Not achieved as not direct to SU within 4h, not seen by a consultant within 14h, and less than 90% of stay on SU",IF(AND(AF628&lt;90,M628="Not achieved",P628="Achieved"),"Not achieved as not direct to SU within 4h and less than 90% of stay on SU",IF(AND(AF628&lt;90,M628="Achieved",P628="Not achieved"),"Not achieved as not seen by a consultant within 14h and less than 90% of stay on SU",IF(AND(AF628&gt;=90,M628="Not achieved",P628="Not achieved"),"Not achieved as not direct to SU within 4h and not seen by a consultant within 14h",IF(AND(AF628&gt;=90,M628="Achieved",P628="Not achieved"),"Not achieved as not seen by a consultant within 14h",IF(AF628&lt;90,"Not achieved as less than 90% of stay on SU","Not achieved as not direct to SU within 4h"))))))))))))))</f>
        <v/>
      </c>
    </row>
    <row r="629" spans="1:33" ht="15" customHeight="1" x14ac:dyDescent="0.25">
      <c r="A629" s="89" t="str">
        <f>IF('Paste Data Here - Export'!A629="","",'Paste Data Here - Export'!A629)</f>
        <v/>
      </c>
      <c r="B629" s="90" t="str">
        <f>IF('Paste Data Here - Export'!B629="","",'Paste Data Here - Export'!B629)</f>
        <v/>
      </c>
      <c r="C629" s="91" t="str">
        <f>IF('Paste Data Here - Export'!AR629="Y",'Paste Data Here - Export'!AS629,IF('Paste Data Here - Export'!C629="","",'Paste Data Here - Export'!BA629))</f>
        <v/>
      </c>
      <c r="D629" s="103" t="str">
        <f>IF(B629="","",IF('Paste Data Here - Export'!A629 ='Paste Data Here - Export'!B629, "Yes", "No"))</f>
        <v/>
      </c>
      <c r="E629" s="103" t="str">
        <f>IF(A629="","",IF(AND('Paste Data Here - Export'!P629="",'Paste Data Here - Export'!Q629&lt;&gt;""),"Yes","No"))</f>
        <v/>
      </c>
      <c r="F629" s="104" t="str">
        <f>IF('Paste Data Here - Export'!A629='Paste Data Here - Export'!B629,C629,IF(W629="No","",IF(E629="Yes","6 Month Transfer",'Paste Data Here - Export'!HP629)))</f>
        <v/>
      </c>
      <c r="G629" s="92" t="str">
        <f>IF(B629="","",IF(OR('Paste Data Here - Export'!KB629="Y",'Paste Data Here - Export'!GE629="Y"),"Yes","No"))</f>
        <v/>
      </c>
      <c r="H629" s="93" t="str">
        <f t="shared" si="102"/>
        <v/>
      </c>
      <c r="I629" s="93" t="str">
        <f t="shared" si="103"/>
        <v/>
      </c>
      <c r="J629" s="93" t="str">
        <f t="shared" si="104"/>
        <v/>
      </c>
      <c r="K629" s="125" t="str">
        <f>IF(OR(C629="",'Paste Data Here - Export'!BD629=""),"",1440*('Paste Data Here - Export'!BD629-C629))</f>
        <v/>
      </c>
      <c r="L629" s="93" t="str">
        <f t="shared" si="105"/>
        <v/>
      </c>
      <c r="M629" s="93" t="str">
        <f>IF(AND(L629="Yes",'Paste Data Here - Export'!BC629="SU",'Paste Data Here - Export'!EJ629&lt;&gt;"Y"),"Achieved",IF('Paste Data Here - Export'!EJ629="Y","Not applicable",(IF(AND('Patient level info'!L629="No",'Paste Data Here - Export'!BC629="SU"),"Not achieved",IF('Paste Data Here - Export'!BC629="ICH","Not applicable",IF(OR('Paste Data Here - Export'!BC629="O",'Paste Data Here - Export'!BC629="MAC"),"Not achieved",""))))))</f>
        <v/>
      </c>
      <c r="N629" s="142" t="str">
        <f>IF(B629="","",IF(OR('Paste Data Here - Export'!GN629="PERS",'Paste Data Here - Export'!GN629="TELEM"),'Paste Data Here - Export'!GK629,IF('Paste Data Here - Export'!GO629="","Not seen in person",'Paste Data Here - Export'!GO629)))</f>
        <v/>
      </c>
      <c r="O629" s="125" t="str">
        <f t="shared" si="106"/>
        <v/>
      </c>
      <c r="P629" s="126" t="str">
        <f t="shared" si="107"/>
        <v/>
      </c>
      <c r="Q629" s="95" t="str">
        <f>IF('Paste Data Here - Export'!CR629=TRUE, "Not imaged",IF('Paste Data Here - Export'!AR629="Y","Inpatient stroke",IF('Paste Data Here - Export'!BA629="","",IF('Paste Data Here - Export'!CR629="TRUE","",1440*('Paste Data Here - Export'!CP629-'Paste Data Here - Export'!BA629)))))</f>
        <v/>
      </c>
      <c r="R629" s="95" t="str">
        <f>IF('Paste Data Here - Export'!CR629=TRUE,"Not imaged",IF(OR(C629="",'Paste Data Here - Export'!CP629=""),"",1440*('Paste Data Here - Export'!CP629-C629)))</f>
        <v/>
      </c>
      <c r="S629" s="93" t="str">
        <f>IF(R629&lt;60.5,"Yes",IF('Paste Data Here - Export'!C629="","","No"))</f>
        <v/>
      </c>
      <c r="T629" s="93" t="str">
        <f t="shared" si="99"/>
        <v/>
      </c>
      <c r="U629" s="94" t="str">
        <f>IF(OR(C629="",'Paste Data Here - Export'!DF629=""),"",1440*('Paste Data Here - Export'!DF629-C629))</f>
        <v/>
      </c>
      <c r="V629" s="96" t="str">
        <f t="shared" si="108"/>
        <v/>
      </c>
      <c r="W629" s="97" t="str">
        <f>IF(B629="","",IF('Paste Data Here - Export'!KI629=TRUE,"Yes",IF('Paste Data Here - Export'!L629="","No","Yes")))</f>
        <v/>
      </c>
      <c r="X629" s="98" t="str">
        <f>IF(E629="Yes","6 Month Transfer",IF(AND(W629="Yes",'Paste Data Here - Export'!KM629="D"),"No",IF('Patient level info'!W629="Yes","Yes","")))</f>
        <v/>
      </c>
      <c r="Y629" s="91" t="str">
        <f t="shared" si="100"/>
        <v/>
      </c>
      <c r="Z629" s="99" t="str">
        <f>IF('Paste Data Here - Export'!KQ629="","",IF('Paste Data Here - Export'!KO629="","",'Paste Data Here - Export'!KN629-'Paste Data Here - Export'!KQ629))</f>
        <v/>
      </c>
      <c r="AA629" s="91" t="str">
        <f>IF(AND(W629="Yes",'Paste Data Here - Export'!KM629="D",'Paste Data Here - Export'!KO629="Y"),'Paste Data Here - Export'!KN629+'Patient level info'!AA$3,IF(AND(W629="Yes",'Paste Data Here - Export'!KM629="D",Z629&lt;0),'Paste Data Here - Export'!KQ629,IF(AND(W629="Yes",'Paste Data Here - Export'!KM629="D"),'Paste Data Here - Export'!KN629,IF(X629="Yes",'Paste Data Here - Export'!KS629,""))))</f>
        <v/>
      </c>
      <c r="AB629" s="100" t="str">
        <f>IF(W629="No","",IF('Paste Data Here - Export'!HS629="","",IF('Paste Data Here - Export'!KO629="Y",'Patient level info'!AA629-'Paste Data Here - Export'!HS629,'Paste Data Here - Export'!KQ629-'Paste Data Here - Export'!HS629)))</f>
        <v/>
      </c>
      <c r="AC629" s="100" t="str">
        <f>IF(E629="Yes","",IF(BPT!C629="Record transferred to this team",AA629-C629-(1/6),""))</f>
        <v/>
      </c>
      <c r="AD629" s="100" t="str">
        <f t="shared" si="101"/>
        <v/>
      </c>
      <c r="AE629" s="100" t="str">
        <f t="shared" si="109"/>
        <v/>
      </c>
      <c r="AF629" s="101" t="str">
        <f>IF(AE629="","",IF(Y629="Died same day","Died same day as arrival",IF(AB629="","Did not stay on SU",IF('Paste Data Here - Export'!HR629="ICH","ICU/CCU/HDU",IF(AB629&gt;AE629,100,100*AB629/AE629)))))</f>
        <v/>
      </c>
      <c r="AG629" s="82" t="str">
        <f>IF(E629="Yes","6 Month Transfer",IF(W629="No","Not locked to discharge/transfer",IF(AF629="Did not stay on SU","Not achieved as did not stay on SU",IF('Patient level info'!A629="","",IF(AND(A629=B629,M629="Achieved",P629="Achieved",AF629&gt;=90,AF629&lt;&gt;"Died same day as arrival"),"Achieved",IF(AND(A629&lt;&gt;B629,AF629&gt;=90,M629="Achieved",P629="Achieved"),"Not directly admitted by this team, but achieved criteria at previous team, and achieved 90% of stay on SU whilst at this team",IF(AF629="ICU/CCU/HDU","Admitted to ICU/CCU/HDU",IF(AF629="Died same day as arrival",AF629,IF(AND(AF629&lt;90,M629="Not achieved",P629="Not achieved"),"Not achieved as not direct to SU within 4h, not seen by a consultant within 14h, and less than 90% of stay on SU",IF(AND(AF629&lt;90,M629="Not achieved",P629="Achieved"),"Not achieved as not direct to SU within 4h and less than 90% of stay on SU",IF(AND(AF629&lt;90,M629="Achieved",P629="Not achieved"),"Not achieved as not seen by a consultant within 14h and less than 90% of stay on SU",IF(AND(AF629&gt;=90,M629="Not achieved",P629="Not achieved"),"Not achieved as not direct to SU within 4h and not seen by a consultant within 14h",IF(AND(AF629&gt;=90,M629="Achieved",P629="Not achieved"),"Not achieved as not seen by a consultant within 14h",IF(AF629&lt;90,"Not achieved as less than 90% of stay on SU","Not achieved as not direct to SU within 4h"))))))))))))))</f>
        <v/>
      </c>
    </row>
    <row r="630" spans="1:33" ht="15" customHeight="1" x14ac:dyDescent="0.25">
      <c r="A630" s="89" t="str">
        <f>IF('Paste Data Here - Export'!A630="","",'Paste Data Here - Export'!A630)</f>
        <v/>
      </c>
      <c r="B630" s="90" t="str">
        <f>IF('Paste Data Here - Export'!B630="","",'Paste Data Here - Export'!B630)</f>
        <v/>
      </c>
      <c r="C630" s="91" t="str">
        <f>IF('Paste Data Here - Export'!AR630="Y",'Paste Data Here - Export'!AS630,IF('Paste Data Here - Export'!C630="","",'Paste Data Here - Export'!BA630))</f>
        <v/>
      </c>
      <c r="D630" s="103" t="str">
        <f>IF(B630="","",IF('Paste Data Here - Export'!A630 ='Paste Data Here - Export'!B630, "Yes", "No"))</f>
        <v/>
      </c>
      <c r="E630" s="103" t="str">
        <f>IF(A630="","",IF(AND('Paste Data Here - Export'!P630="",'Paste Data Here - Export'!Q630&lt;&gt;""),"Yes","No"))</f>
        <v/>
      </c>
      <c r="F630" s="104" t="str">
        <f>IF('Paste Data Here - Export'!A630='Paste Data Here - Export'!B630,C630,IF(W630="No","",IF(E630="Yes","6 Month Transfer",'Paste Data Here - Export'!HP630)))</f>
        <v/>
      </c>
      <c r="G630" s="92" t="str">
        <f>IF(B630="","",IF(OR('Paste Data Here - Export'!KB630="Y",'Paste Data Here - Export'!GE630="Y"),"Yes","No"))</f>
        <v/>
      </c>
      <c r="H630" s="93" t="str">
        <f t="shared" si="102"/>
        <v/>
      </c>
      <c r="I630" s="93" t="str">
        <f t="shared" si="103"/>
        <v/>
      </c>
      <c r="J630" s="93" t="str">
        <f t="shared" si="104"/>
        <v/>
      </c>
      <c r="K630" s="125" t="str">
        <f>IF(OR(C630="",'Paste Data Here - Export'!BD630=""),"",1440*('Paste Data Here - Export'!BD630-C630))</f>
        <v/>
      </c>
      <c r="L630" s="93" t="str">
        <f t="shared" si="105"/>
        <v/>
      </c>
      <c r="M630" s="93" t="str">
        <f>IF(AND(L630="Yes",'Paste Data Here - Export'!BC630="SU",'Paste Data Here - Export'!EJ630&lt;&gt;"Y"),"Achieved",IF('Paste Data Here - Export'!EJ630="Y","Not applicable",(IF(AND('Patient level info'!L630="No",'Paste Data Here - Export'!BC630="SU"),"Not achieved",IF('Paste Data Here - Export'!BC630="ICH","Not applicable",IF(OR('Paste Data Here - Export'!BC630="O",'Paste Data Here - Export'!BC630="MAC"),"Not achieved",""))))))</f>
        <v/>
      </c>
      <c r="N630" s="142" t="str">
        <f>IF(B630="","",IF(OR('Paste Data Here - Export'!GN630="PERS",'Paste Data Here - Export'!GN630="TELEM"),'Paste Data Here - Export'!GK630,IF('Paste Data Here - Export'!GO630="","Not seen in person",'Paste Data Here - Export'!GO630)))</f>
        <v/>
      </c>
      <c r="O630" s="125" t="str">
        <f t="shared" si="106"/>
        <v/>
      </c>
      <c r="P630" s="126" t="str">
        <f t="shared" si="107"/>
        <v/>
      </c>
      <c r="Q630" s="95" t="str">
        <f>IF('Paste Data Here - Export'!CR630=TRUE, "Not imaged",IF('Paste Data Here - Export'!AR630="Y","Inpatient stroke",IF('Paste Data Here - Export'!BA630="","",IF('Paste Data Here - Export'!CR630="TRUE","",1440*('Paste Data Here - Export'!CP630-'Paste Data Here - Export'!BA630)))))</f>
        <v/>
      </c>
      <c r="R630" s="95" t="str">
        <f>IF('Paste Data Here - Export'!CR630=TRUE,"Not imaged",IF(OR(C630="",'Paste Data Here - Export'!CP630=""),"",1440*('Paste Data Here - Export'!CP630-C630)))</f>
        <v/>
      </c>
      <c r="S630" s="93" t="str">
        <f>IF(R630&lt;60.5,"Yes",IF('Paste Data Here - Export'!C630="","","No"))</f>
        <v/>
      </c>
      <c r="T630" s="93" t="str">
        <f t="shared" si="99"/>
        <v/>
      </c>
      <c r="U630" s="94" t="str">
        <f>IF(OR(C630="",'Paste Data Here - Export'!DF630=""),"",1440*('Paste Data Here - Export'!DF630-C630))</f>
        <v/>
      </c>
      <c r="V630" s="96" t="str">
        <f t="shared" si="108"/>
        <v/>
      </c>
      <c r="W630" s="97" t="str">
        <f>IF(B630="","",IF('Paste Data Here - Export'!KI630=TRUE,"Yes",IF('Paste Data Here - Export'!L630="","No","Yes")))</f>
        <v/>
      </c>
      <c r="X630" s="98" t="str">
        <f>IF(E630="Yes","6 Month Transfer",IF(AND(W630="Yes",'Paste Data Here - Export'!KM630="D"),"No",IF('Patient level info'!W630="Yes","Yes","")))</f>
        <v/>
      </c>
      <c r="Y630" s="91" t="str">
        <f t="shared" si="100"/>
        <v/>
      </c>
      <c r="Z630" s="99" t="str">
        <f>IF('Paste Data Here - Export'!KQ630="","",IF('Paste Data Here - Export'!KO630="","",'Paste Data Here - Export'!KN630-'Paste Data Here - Export'!KQ630))</f>
        <v/>
      </c>
      <c r="AA630" s="91" t="str">
        <f>IF(AND(W630="Yes",'Paste Data Here - Export'!KM630="D",'Paste Data Here - Export'!KO630="Y"),'Paste Data Here - Export'!KN630+'Patient level info'!AA$3,IF(AND(W630="Yes",'Paste Data Here - Export'!KM630="D",Z630&lt;0),'Paste Data Here - Export'!KQ630,IF(AND(W630="Yes",'Paste Data Here - Export'!KM630="D"),'Paste Data Here - Export'!KN630,IF(X630="Yes",'Paste Data Here - Export'!KS630,""))))</f>
        <v/>
      </c>
      <c r="AB630" s="100" t="str">
        <f>IF(W630="No","",IF('Paste Data Here - Export'!HS630="","",IF('Paste Data Here - Export'!KO630="Y",'Patient level info'!AA630-'Paste Data Here - Export'!HS630,'Paste Data Here - Export'!KQ630-'Paste Data Here - Export'!HS630)))</f>
        <v/>
      </c>
      <c r="AC630" s="100" t="str">
        <f>IF(E630="Yes","",IF(BPT!C630="Record transferred to this team",AA630-C630-(1/6),""))</f>
        <v/>
      </c>
      <c r="AD630" s="100" t="str">
        <f t="shared" si="101"/>
        <v/>
      </c>
      <c r="AE630" s="100" t="str">
        <f t="shared" si="109"/>
        <v/>
      </c>
      <c r="AF630" s="101" t="str">
        <f>IF(AE630="","",IF(Y630="Died same day","Died same day as arrival",IF(AB630="","Did not stay on SU",IF('Paste Data Here - Export'!HR630="ICH","ICU/CCU/HDU",IF(AB630&gt;AE630,100,100*AB630/AE630)))))</f>
        <v/>
      </c>
      <c r="AG630" s="82" t="str">
        <f>IF(E630="Yes","6 Month Transfer",IF(W630="No","Not locked to discharge/transfer",IF(AF630="Did not stay on SU","Not achieved as did not stay on SU",IF('Patient level info'!A630="","",IF(AND(A630=B630,M630="Achieved",P630="Achieved",AF630&gt;=90,AF630&lt;&gt;"Died same day as arrival"),"Achieved",IF(AND(A630&lt;&gt;B630,AF630&gt;=90,M630="Achieved",P630="Achieved"),"Not directly admitted by this team, but achieved criteria at previous team, and achieved 90% of stay on SU whilst at this team",IF(AF630="ICU/CCU/HDU","Admitted to ICU/CCU/HDU",IF(AF630="Died same day as arrival",AF630,IF(AND(AF630&lt;90,M630="Not achieved",P630="Not achieved"),"Not achieved as not direct to SU within 4h, not seen by a consultant within 14h, and less than 90% of stay on SU",IF(AND(AF630&lt;90,M630="Not achieved",P630="Achieved"),"Not achieved as not direct to SU within 4h and less than 90% of stay on SU",IF(AND(AF630&lt;90,M630="Achieved",P630="Not achieved"),"Not achieved as not seen by a consultant within 14h and less than 90% of stay on SU",IF(AND(AF630&gt;=90,M630="Not achieved",P630="Not achieved"),"Not achieved as not direct to SU within 4h and not seen by a consultant within 14h",IF(AND(AF630&gt;=90,M630="Achieved",P630="Not achieved"),"Not achieved as not seen by a consultant within 14h",IF(AF630&lt;90,"Not achieved as less than 90% of stay on SU","Not achieved as not direct to SU within 4h"))))))))))))))</f>
        <v/>
      </c>
    </row>
    <row r="631" spans="1:33" ht="15" customHeight="1" x14ac:dyDescent="0.25">
      <c r="A631" s="89" t="str">
        <f>IF('Paste Data Here - Export'!A631="","",'Paste Data Here - Export'!A631)</f>
        <v/>
      </c>
      <c r="B631" s="90" t="str">
        <f>IF('Paste Data Here - Export'!B631="","",'Paste Data Here - Export'!B631)</f>
        <v/>
      </c>
      <c r="C631" s="91" t="str">
        <f>IF('Paste Data Here - Export'!AR631="Y",'Paste Data Here - Export'!AS631,IF('Paste Data Here - Export'!C631="","",'Paste Data Here - Export'!BA631))</f>
        <v/>
      </c>
      <c r="D631" s="103" t="str">
        <f>IF(B631="","",IF('Paste Data Here - Export'!A631 ='Paste Data Here - Export'!B631, "Yes", "No"))</f>
        <v/>
      </c>
      <c r="E631" s="103" t="str">
        <f>IF(A631="","",IF(AND('Paste Data Here - Export'!P631="",'Paste Data Here - Export'!Q631&lt;&gt;""),"Yes","No"))</f>
        <v/>
      </c>
      <c r="F631" s="104" t="str">
        <f>IF('Paste Data Here - Export'!A631='Paste Data Here - Export'!B631,C631,IF(W631="No","",IF(E631="Yes","6 Month Transfer",'Paste Data Here - Export'!HP631)))</f>
        <v/>
      </c>
      <c r="G631" s="92" t="str">
        <f>IF(B631="","",IF(OR('Paste Data Here - Export'!KB631="Y",'Paste Data Here - Export'!GE631="Y"),"Yes","No"))</f>
        <v/>
      </c>
      <c r="H631" s="93" t="str">
        <f t="shared" si="102"/>
        <v/>
      </c>
      <c r="I631" s="93" t="str">
        <f t="shared" si="103"/>
        <v/>
      </c>
      <c r="J631" s="93" t="str">
        <f t="shared" si="104"/>
        <v/>
      </c>
      <c r="K631" s="125" t="str">
        <f>IF(OR(C631="",'Paste Data Here - Export'!BD631=""),"",1440*('Paste Data Here - Export'!BD631-C631))</f>
        <v/>
      </c>
      <c r="L631" s="93" t="str">
        <f t="shared" si="105"/>
        <v/>
      </c>
      <c r="M631" s="93" t="str">
        <f>IF(AND(L631="Yes",'Paste Data Here - Export'!BC631="SU",'Paste Data Here - Export'!EJ631&lt;&gt;"Y"),"Achieved",IF('Paste Data Here - Export'!EJ631="Y","Not applicable",(IF(AND('Patient level info'!L631="No",'Paste Data Here - Export'!BC631="SU"),"Not achieved",IF('Paste Data Here - Export'!BC631="ICH","Not applicable",IF(OR('Paste Data Here - Export'!BC631="O",'Paste Data Here - Export'!BC631="MAC"),"Not achieved",""))))))</f>
        <v/>
      </c>
      <c r="N631" s="142" t="str">
        <f>IF(B631="","",IF(OR('Paste Data Here - Export'!GN631="PERS",'Paste Data Here - Export'!GN631="TELEM"),'Paste Data Here - Export'!GK631,IF('Paste Data Here - Export'!GO631="","Not seen in person",'Paste Data Here - Export'!GO631)))</f>
        <v/>
      </c>
      <c r="O631" s="125" t="str">
        <f t="shared" si="106"/>
        <v/>
      </c>
      <c r="P631" s="126" t="str">
        <f t="shared" si="107"/>
        <v/>
      </c>
      <c r="Q631" s="95" t="str">
        <f>IF('Paste Data Here - Export'!CR631=TRUE, "Not imaged",IF('Paste Data Here - Export'!AR631="Y","Inpatient stroke",IF('Paste Data Here - Export'!BA631="","",IF('Paste Data Here - Export'!CR631="TRUE","",1440*('Paste Data Here - Export'!CP631-'Paste Data Here - Export'!BA631)))))</f>
        <v/>
      </c>
      <c r="R631" s="95" t="str">
        <f>IF('Paste Data Here - Export'!CR631=TRUE,"Not imaged",IF(OR(C631="",'Paste Data Here - Export'!CP631=""),"",1440*('Paste Data Here - Export'!CP631-C631)))</f>
        <v/>
      </c>
      <c r="S631" s="93" t="str">
        <f>IF(R631&lt;60.5,"Yes",IF('Paste Data Here - Export'!C631="","","No"))</f>
        <v/>
      </c>
      <c r="T631" s="93" t="str">
        <f t="shared" si="99"/>
        <v/>
      </c>
      <c r="U631" s="94" t="str">
        <f>IF(OR(C631="",'Paste Data Here - Export'!DF631=""),"",1440*('Paste Data Here - Export'!DF631-C631))</f>
        <v/>
      </c>
      <c r="V631" s="96" t="str">
        <f t="shared" si="108"/>
        <v/>
      </c>
      <c r="W631" s="97" t="str">
        <f>IF(B631="","",IF('Paste Data Here - Export'!KI631=TRUE,"Yes",IF('Paste Data Here - Export'!L631="","No","Yes")))</f>
        <v/>
      </c>
      <c r="X631" s="98" t="str">
        <f>IF(E631="Yes","6 Month Transfer",IF(AND(W631="Yes",'Paste Data Here - Export'!KM631="D"),"No",IF('Patient level info'!W631="Yes","Yes","")))</f>
        <v/>
      </c>
      <c r="Y631" s="91" t="str">
        <f t="shared" si="100"/>
        <v/>
      </c>
      <c r="Z631" s="99" t="str">
        <f>IF('Paste Data Here - Export'!KQ631="","",IF('Paste Data Here - Export'!KO631="","",'Paste Data Here - Export'!KN631-'Paste Data Here - Export'!KQ631))</f>
        <v/>
      </c>
      <c r="AA631" s="91" t="str">
        <f>IF(AND(W631="Yes",'Paste Data Here - Export'!KM631="D",'Paste Data Here - Export'!KO631="Y"),'Paste Data Here - Export'!KN631+'Patient level info'!AA$3,IF(AND(W631="Yes",'Paste Data Here - Export'!KM631="D",Z631&lt;0),'Paste Data Here - Export'!KQ631,IF(AND(W631="Yes",'Paste Data Here - Export'!KM631="D"),'Paste Data Here - Export'!KN631,IF(X631="Yes",'Paste Data Here - Export'!KS631,""))))</f>
        <v/>
      </c>
      <c r="AB631" s="100" t="str">
        <f>IF(W631="No","",IF('Paste Data Here - Export'!HS631="","",IF('Paste Data Here - Export'!KO631="Y",'Patient level info'!AA631-'Paste Data Here - Export'!HS631,'Paste Data Here - Export'!KQ631-'Paste Data Here - Export'!HS631)))</f>
        <v/>
      </c>
      <c r="AC631" s="100" t="str">
        <f>IF(E631="Yes","",IF(BPT!C631="Record transferred to this team",AA631-C631-(1/6),""))</f>
        <v/>
      </c>
      <c r="AD631" s="100" t="str">
        <f t="shared" si="101"/>
        <v/>
      </c>
      <c r="AE631" s="100" t="str">
        <f t="shared" si="109"/>
        <v/>
      </c>
      <c r="AF631" s="101" t="str">
        <f>IF(AE631="","",IF(Y631="Died same day","Died same day as arrival",IF(AB631="","Did not stay on SU",IF('Paste Data Here - Export'!HR631="ICH","ICU/CCU/HDU",IF(AB631&gt;AE631,100,100*AB631/AE631)))))</f>
        <v/>
      </c>
      <c r="AG631" s="82" t="str">
        <f>IF(E631="Yes","6 Month Transfer",IF(W631="No","Not locked to discharge/transfer",IF(AF631="Did not stay on SU","Not achieved as did not stay on SU",IF('Patient level info'!A631="","",IF(AND(A631=B631,M631="Achieved",P631="Achieved",AF631&gt;=90,AF631&lt;&gt;"Died same day as arrival"),"Achieved",IF(AND(A631&lt;&gt;B631,AF631&gt;=90,M631="Achieved",P631="Achieved"),"Not directly admitted by this team, but achieved criteria at previous team, and achieved 90% of stay on SU whilst at this team",IF(AF631="ICU/CCU/HDU","Admitted to ICU/CCU/HDU",IF(AF631="Died same day as arrival",AF631,IF(AND(AF631&lt;90,M631="Not achieved",P631="Not achieved"),"Not achieved as not direct to SU within 4h, not seen by a consultant within 14h, and less than 90% of stay on SU",IF(AND(AF631&lt;90,M631="Not achieved",P631="Achieved"),"Not achieved as not direct to SU within 4h and less than 90% of stay on SU",IF(AND(AF631&lt;90,M631="Achieved",P631="Not achieved"),"Not achieved as not seen by a consultant within 14h and less than 90% of stay on SU",IF(AND(AF631&gt;=90,M631="Not achieved",P631="Not achieved"),"Not achieved as not direct to SU within 4h and not seen by a consultant within 14h",IF(AND(AF631&gt;=90,M631="Achieved",P631="Not achieved"),"Not achieved as not seen by a consultant within 14h",IF(AF631&lt;90,"Not achieved as less than 90% of stay on SU","Not achieved as not direct to SU within 4h"))))))))))))))</f>
        <v/>
      </c>
    </row>
    <row r="632" spans="1:33" ht="15" customHeight="1" x14ac:dyDescent="0.25">
      <c r="A632" s="89" t="str">
        <f>IF('Paste Data Here - Export'!A632="","",'Paste Data Here - Export'!A632)</f>
        <v/>
      </c>
      <c r="B632" s="90" t="str">
        <f>IF('Paste Data Here - Export'!B632="","",'Paste Data Here - Export'!B632)</f>
        <v/>
      </c>
      <c r="C632" s="91" t="str">
        <f>IF('Paste Data Here - Export'!AR632="Y",'Paste Data Here - Export'!AS632,IF('Paste Data Here - Export'!C632="","",'Paste Data Here - Export'!BA632))</f>
        <v/>
      </c>
      <c r="D632" s="103" t="str">
        <f>IF(B632="","",IF('Paste Data Here - Export'!A632 ='Paste Data Here - Export'!B632, "Yes", "No"))</f>
        <v/>
      </c>
      <c r="E632" s="103" t="str">
        <f>IF(A632="","",IF(AND('Paste Data Here - Export'!P632="",'Paste Data Here - Export'!Q632&lt;&gt;""),"Yes","No"))</f>
        <v/>
      </c>
      <c r="F632" s="104" t="str">
        <f>IF('Paste Data Here - Export'!A632='Paste Data Here - Export'!B632,C632,IF(W632="No","",IF(E632="Yes","6 Month Transfer",'Paste Data Here - Export'!HP632)))</f>
        <v/>
      </c>
      <c r="G632" s="92" t="str">
        <f>IF(B632="","",IF(OR('Paste Data Here - Export'!KB632="Y",'Paste Data Here - Export'!GE632="Y"),"Yes","No"))</f>
        <v/>
      </c>
      <c r="H632" s="93" t="str">
        <f t="shared" si="102"/>
        <v/>
      </c>
      <c r="I632" s="93" t="str">
        <f t="shared" si="103"/>
        <v/>
      </c>
      <c r="J632" s="93" t="str">
        <f t="shared" si="104"/>
        <v/>
      </c>
      <c r="K632" s="125" t="str">
        <f>IF(OR(C632="",'Paste Data Here - Export'!BD632=""),"",1440*('Paste Data Here - Export'!BD632-C632))</f>
        <v/>
      </c>
      <c r="L632" s="93" t="str">
        <f t="shared" si="105"/>
        <v/>
      </c>
      <c r="M632" s="93" t="str">
        <f>IF(AND(L632="Yes",'Paste Data Here - Export'!BC632="SU",'Paste Data Here - Export'!EJ632&lt;&gt;"Y"),"Achieved",IF('Paste Data Here - Export'!EJ632="Y","Not applicable",(IF(AND('Patient level info'!L632="No",'Paste Data Here - Export'!BC632="SU"),"Not achieved",IF('Paste Data Here - Export'!BC632="ICH","Not applicable",IF(OR('Paste Data Here - Export'!BC632="O",'Paste Data Here - Export'!BC632="MAC"),"Not achieved",""))))))</f>
        <v/>
      </c>
      <c r="N632" s="142" t="str">
        <f>IF(B632="","",IF(OR('Paste Data Here - Export'!GN632="PERS",'Paste Data Here - Export'!GN632="TELEM"),'Paste Data Here - Export'!GK632,IF('Paste Data Here - Export'!GO632="","Not seen in person",'Paste Data Here - Export'!GO632)))</f>
        <v/>
      </c>
      <c r="O632" s="125" t="str">
        <f t="shared" si="106"/>
        <v/>
      </c>
      <c r="P632" s="126" t="str">
        <f t="shared" si="107"/>
        <v/>
      </c>
      <c r="Q632" s="95" t="str">
        <f>IF('Paste Data Here - Export'!CR632=TRUE, "Not imaged",IF('Paste Data Here - Export'!AR632="Y","Inpatient stroke",IF('Paste Data Here - Export'!BA632="","",IF('Paste Data Here - Export'!CR632="TRUE","",1440*('Paste Data Here - Export'!CP632-'Paste Data Here - Export'!BA632)))))</f>
        <v/>
      </c>
      <c r="R632" s="95" t="str">
        <f>IF('Paste Data Here - Export'!CR632=TRUE,"Not imaged",IF(OR(C632="",'Paste Data Here - Export'!CP632=""),"",1440*('Paste Data Here - Export'!CP632-C632)))</f>
        <v/>
      </c>
      <c r="S632" s="93" t="str">
        <f>IF(R632&lt;60.5,"Yes",IF('Paste Data Here - Export'!C632="","","No"))</f>
        <v/>
      </c>
      <c r="T632" s="93" t="str">
        <f t="shared" si="99"/>
        <v/>
      </c>
      <c r="U632" s="94" t="str">
        <f>IF(OR(C632="",'Paste Data Here - Export'!DF632=""),"",1440*('Paste Data Here - Export'!DF632-C632))</f>
        <v/>
      </c>
      <c r="V632" s="96" t="str">
        <f t="shared" si="108"/>
        <v/>
      </c>
      <c r="W632" s="97" t="str">
        <f>IF(B632="","",IF('Paste Data Here - Export'!KI632=TRUE,"Yes",IF('Paste Data Here - Export'!L632="","No","Yes")))</f>
        <v/>
      </c>
      <c r="X632" s="98" t="str">
        <f>IF(E632="Yes","6 Month Transfer",IF(AND(W632="Yes",'Paste Data Here - Export'!KM632="D"),"No",IF('Patient level info'!W632="Yes","Yes","")))</f>
        <v/>
      </c>
      <c r="Y632" s="91" t="str">
        <f t="shared" si="100"/>
        <v/>
      </c>
      <c r="Z632" s="99" t="str">
        <f>IF('Paste Data Here - Export'!KQ632="","",IF('Paste Data Here - Export'!KO632="","",'Paste Data Here - Export'!KN632-'Paste Data Here - Export'!KQ632))</f>
        <v/>
      </c>
      <c r="AA632" s="91" t="str">
        <f>IF(AND(W632="Yes",'Paste Data Here - Export'!KM632="D",'Paste Data Here - Export'!KO632="Y"),'Paste Data Here - Export'!KN632+'Patient level info'!AA$3,IF(AND(W632="Yes",'Paste Data Here - Export'!KM632="D",Z632&lt;0),'Paste Data Here - Export'!KQ632,IF(AND(W632="Yes",'Paste Data Here - Export'!KM632="D"),'Paste Data Here - Export'!KN632,IF(X632="Yes",'Paste Data Here - Export'!KS632,""))))</f>
        <v/>
      </c>
      <c r="AB632" s="100" t="str">
        <f>IF(W632="No","",IF('Paste Data Here - Export'!HS632="","",IF('Paste Data Here - Export'!KO632="Y",'Patient level info'!AA632-'Paste Data Here - Export'!HS632,'Paste Data Here - Export'!KQ632-'Paste Data Here - Export'!HS632)))</f>
        <v/>
      </c>
      <c r="AC632" s="100" t="str">
        <f>IF(E632="Yes","",IF(BPT!C632="Record transferred to this team",AA632-C632-(1/6),""))</f>
        <v/>
      </c>
      <c r="AD632" s="100" t="str">
        <f t="shared" si="101"/>
        <v/>
      </c>
      <c r="AE632" s="100" t="str">
        <f t="shared" si="109"/>
        <v/>
      </c>
      <c r="AF632" s="101" t="str">
        <f>IF(AE632="","",IF(Y632="Died same day","Died same day as arrival",IF(AB632="","Did not stay on SU",IF('Paste Data Here - Export'!HR632="ICH","ICU/CCU/HDU",IF(AB632&gt;AE632,100,100*AB632/AE632)))))</f>
        <v/>
      </c>
      <c r="AG632" s="82" t="str">
        <f>IF(E632="Yes","6 Month Transfer",IF(W632="No","Not locked to discharge/transfer",IF(AF632="Did not stay on SU","Not achieved as did not stay on SU",IF('Patient level info'!A632="","",IF(AND(A632=B632,M632="Achieved",P632="Achieved",AF632&gt;=90,AF632&lt;&gt;"Died same day as arrival"),"Achieved",IF(AND(A632&lt;&gt;B632,AF632&gt;=90,M632="Achieved",P632="Achieved"),"Not directly admitted by this team, but achieved criteria at previous team, and achieved 90% of stay on SU whilst at this team",IF(AF632="ICU/CCU/HDU","Admitted to ICU/CCU/HDU",IF(AF632="Died same day as arrival",AF632,IF(AND(AF632&lt;90,M632="Not achieved",P632="Not achieved"),"Not achieved as not direct to SU within 4h, not seen by a consultant within 14h, and less than 90% of stay on SU",IF(AND(AF632&lt;90,M632="Not achieved",P632="Achieved"),"Not achieved as not direct to SU within 4h and less than 90% of stay on SU",IF(AND(AF632&lt;90,M632="Achieved",P632="Not achieved"),"Not achieved as not seen by a consultant within 14h and less than 90% of stay on SU",IF(AND(AF632&gt;=90,M632="Not achieved",P632="Not achieved"),"Not achieved as not direct to SU within 4h and not seen by a consultant within 14h",IF(AND(AF632&gt;=90,M632="Achieved",P632="Not achieved"),"Not achieved as not seen by a consultant within 14h",IF(AF632&lt;90,"Not achieved as less than 90% of stay on SU","Not achieved as not direct to SU within 4h"))))))))))))))</f>
        <v/>
      </c>
    </row>
    <row r="633" spans="1:33" ht="15" customHeight="1" x14ac:dyDescent="0.25">
      <c r="A633" s="89" t="str">
        <f>IF('Paste Data Here - Export'!A633="","",'Paste Data Here - Export'!A633)</f>
        <v/>
      </c>
      <c r="B633" s="90" t="str">
        <f>IF('Paste Data Here - Export'!B633="","",'Paste Data Here - Export'!B633)</f>
        <v/>
      </c>
      <c r="C633" s="91" t="str">
        <f>IF('Paste Data Here - Export'!AR633="Y",'Paste Data Here - Export'!AS633,IF('Paste Data Here - Export'!C633="","",'Paste Data Here - Export'!BA633))</f>
        <v/>
      </c>
      <c r="D633" s="103" t="str">
        <f>IF(B633="","",IF('Paste Data Here - Export'!A633 ='Paste Data Here - Export'!B633, "Yes", "No"))</f>
        <v/>
      </c>
      <c r="E633" s="103" t="str">
        <f>IF(A633="","",IF(AND('Paste Data Here - Export'!P633="",'Paste Data Here - Export'!Q633&lt;&gt;""),"Yes","No"))</f>
        <v/>
      </c>
      <c r="F633" s="104" t="str">
        <f>IF('Paste Data Here - Export'!A633='Paste Data Here - Export'!B633,C633,IF(W633="No","",IF(E633="Yes","6 Month Transfer",'Paste Data Here - Export'!HP633)))</f>
        <v/>
      </c>
      <c r="G633" s="92" t="str">
        <f>IF(B633="","",IF(OR('Paste Data Here - Export'!KB633="Y",'Paste Data Here - Export'!GE633="Y"),"Yes","No"))</f>
        <v/>
      </c>
      <c r="H633" s="93" t="str">
        <f t="shared" si="102"/>
        <v/>
      </c>
      <c r="I633" s="93" t="str">
        <f t="shared" si="103"/>
        <v/>
      </c>
      <c r="J633" s="93" t="str">
        <f t="shared" si="104"/>
        <v/>
      </c>
      <c r="K633" s="125" t="str">
        <f>IF(OR(C633="",'Paste Data Here - Export'!BD633=""),"",1440*('Paste Data Here - Export'!BD633-C633))</f>
        <v/>
      </c>
      <c r="L633" s="93" t="str">
        <f t="shared" si="105"/>
        <v/>
      </c>
      <c r="M633" s="93" t="str">
        <f>IF(AND(L633="Yes",'Paste Data Here - Export'!BC633="SU",'Paste Data Here - Export'!EJ633&lt;&gt;"Y"),"Achieved",IF('Paste Data Here - Export'!EJ633="Y","Not applicable",(IF(AND('Patient level info'!L633="No",'Paste Data Here - Export'!BC633="SU"),"Not achieved",IF('Paste Data Here - Export'!BC633="ICH","Not applicable",IF(OR('Paste Data Here - Export'!BC633="O",'Paste Data Here - Export'!BC633="MAC"),"Not achieved",""))))))</f>
        <v/>
      </c>
      <c r="N633" s="142" t="str">
        <f>IF(B633="","",IF(OR('Paste Data Here - Export'!GN633="PERS",'Paste Data Here - Export'!GN633="TELEM"),'Paste Data Here - Export'!GK633,IF('Paste Data Here - Export'!GO633="","Not seen in person",'Paste Data Here - Export'!GO633)))</f>
        <v/>
      </c>
      <c r="O633" s="125" t="str">
        <f t="shared" si="106"/>
        <v/>
      </c>
      <c r="P633" s="126" t="str">
        <f t="shared" si="107"/>
        <v/>
      </c>
      <c r="Q633" s="95" t="str">
        <f>IF('Paste Data Here - Export'!CR633=TRUE, "Not imaged",IF('Paste Data Here - Export'!AR633="Y","Inpatient stroke",IF('Paste Data Here - Export'!BA633="","",IF('Paste Data Here - Export'!CR633="TRUE","",1440*('Paste Data Here - Export'!CP633-'Paste Data Here - Export'!BA633)))))</f>
        <v/>
      </c>
      <c r="R633" s="95" t="str">
        <f>IF('Paste Data Here - Export'!CR633=TRUE,"Not imaged",IF(OR(C633="",'Paste Data Here - Export'!CP633=""),"",1440*('Paste Data Here - Export'!CP633-C633)))</f>
        <v/>
      </c>
      <c r="S633" s="93" t="str">
        <f>IF(R633&lt;60.5,"Yes",IF('Paste Data Here - Export'!C633="","","No"))</f>
        <v/>
      </c>
      <c r="T633" s="93" t="str">
        <f t="shared" si="99"/>
        <v/>
      </c>
      <c r="U633" s="94" t="str">
        <f>IF(OR(C633="",'Paste Data Here - Export'!DF633=""),"",1440*('Paste Data Here - Export'!DF633-C633))</f>
        <v/>
      </c>
      <c r="V633" s="96" t="str">
        <f t="shared" si="108"/>
        <v/>
      </c>
      <c r="W633" s="97" t="str">
        <f>IF(B633="","",IF('Paste Data Here - Export'!KI633=TRUE,"Yes",IF('Paste Data Here - Export'!L633="","No","Yes")))</f>
        <v/>
      </c>
      <c r="X633" s="98" t="str">
        <f>IF(E633="Yes","6 Month Transfer",IF(AND(W633="Yes",'Paste Data Here - Export'!KM633="D"),"No",IF('Patient level info'!W633="Yes","Yes","")))</f>
        <v/>
      </c>
      <c r="Y633" s="91" t="str">
        <f t="shared" si="100"/>
        <v/>
      </c>
      <c r="Z633" s="99" t="str">
        <f>IF('Paste Data Here - Export'!KQ633="","",IF('Paste Data Here - Export'!KO633="","",'Paste Data Here - Export'!KN633-'Paste Data Here - Export'!KQ633))</f>
        <v/>
      </c>
      <c r="AA633" s="91" t="str">
        <f>IF(AND(W633="Yes",'Paste Data Here - Export'!KM633="D",'Paste Data Here - Export'!KO633="Y"),'Paste Data Here - Export'!KN633+'Patient level info'!AA$3,IF(AND(W633="Yes",'Paste Data Here - Export'!KM633="D",Z633&lt;0),'Paste Data Here - Export'!KQ633,IF(AND(W633="Yes",'Paste Data Here - Export'!KM633="D"),'Paste Data Here - Export'!KN633,IF(X633="Yes",'Paste Data Here - Export'!KS633,""))))</f>
        <v/>
      </c>
      <c r="AB633" s="100" t="str">
        <f>IF(W633="No","",IF('Paste Data Here - Export'!HS633="","",IF('Paste Data Here - Export'!KO633="Y",'Patient level info'!AA633-'Paste Data Here - Export'!HS633,'Paste Data Here - Export'!KQ633-'Paste Data Here - Export'!HS633)))</f>
        <v/>
      </c>
      <c r="AC633" s="100" t="str">
        <f>IF(E633="Yes","",IF(BPT!C633="Record transferred to this team",AA633-C633-(1/6),""))</f>
        <v/>
      </c>
      <c r="AD633" s="100" t="str">
        <f t="shared" si="101"/>
        <v/>
      </c>
      <c r="AE633" s="100" t="str">
        <f t="shared" si="109"/>
        <v/>
      </c>
      <c r="AF633" s="101" t="str">
        <f>IF(AE633="","",IF(Y633="Died same day","Died same day as arrival",IF(AB633="","Did not stay on SU",IF('Paste Data Here - Export'!HR633="ICH","ICU/CCU/HDU",IF(AB633&gt;AE633,100,100*AB633/AE633)))))</f>
        <v/>
      </c>
      <c r="AG633" s="82" t="str">
        <f>IF(E633="Yes","6 Month Transfer",IF(W633="No","Not locked to discharge/transfer",IF(AF633="Did not stay on SU","Not achieved as did not stay on SU",IF('Patient level info'!A633="","",IF(AND(A633=B633,M633="Achieved",P633="Achieved",AF633&gt;=90,AF633&lt;&gt;"Died same day as arrival"),"Achieved",IF(AND(A633&lt;&gt;B633,AF633&gt;=90,M633="Achieved",P633="Achieved"),"Not directly admitted by this team, but achieved criteria at previous team, and achieved 90% of stay on SU whilst at this team",IF(AF633="ICU/CCU/HDU","Admitted to ICU/CCU/HDU",IF(AF633="Died same day as arrival",AF633,IF(AND(AF633&lt;90,M633="Not achieved",P633="Not achieved"),"Not achieved as not direct to SU within 4h, not seen by a consultant within 14h, and less than 90% of stay on SU",IF(AND(AF633&lt;90,M633="Not achieved",P633="Achieved"),"Not achieved as not direct to SU within 4h and less than 90% of stay on SU",IF(AND(AF633&lt;90,M633="Achieved",P633="Not achieved"),"Not achieved as not seen by a consultant within 14h and less than 90% of stay on SU",IF(AND(AF633&gt;=90,M633="Not achieved",P633="Not achieved"),"Not achieved as not direct to SU within 4h and not seen by a consultant within 14h",IF(AND(AF633&gt;=90,M633="Achieved",P633="Not achieved"),"Not achieved as not seen by a consultant within 14h",IF(AF633&lt;90,"Not achieved as less than 90% of stay on SU","Not achieved as not direct to SU within 4h"))))))))))))))</f>
        <v/>
      </c>
    </row>
    <row r="634" spans="1:33" ht="15" customHeight="1" x14ac:dyDescent="0.25">
      <c r="A634" s="89" t="str">
        <f>IF('Paste Data Here - Export'!A634="","",'Paste Data Here - Export'!A634)</f>
        <v/>
      </c>
      <c r="B634" s="90" t="str">
        <f>IF('Paste Data Here - Export'!B634="","",'Paste Data Here - Export'!B634)</f>
        <v/>
      </c>
      <c r="C634" s="91" t="str">
        <f>IF('Paste Data Here - Export'!AR634="Y",'Paste Data Here - Export'!AS634,IF('Paste Data Here - Export'!C634="","",'Paste Data Here - Export'!BA634))</f>
        <v/>
      </c>
      <c r="D634" s="103" t="str">
        <f>IF(B634="","",IF('Paste Data Here - Export'!A634 ='Paste Data Here - Export'!B634, "Yes", "No"))</f>
        <v/>
      </c>
      <c r="E634" s="103" t="str">
        <f>IF(A634="","",IF(AND('Paste Data Here - Export'!P634="",'Paste Data Here - Export'!Q634&lt;&gt;""),"Yes","No"))</f>
        <v/>
      </c>
      <c r="F634" s="104" t="str">
        <f>IF('Paste Data Here - Export'!A634='Paste Data Here - Export'!B634,C634,IF(W634="No","",IF(E634="Yes","6 Month Transfer",'Paste Data Here - Export'!HP634)))</f>
        <v/>
      </c>
      <c r="G634" s="92" t="str">
        <f>IF(B634="","",IF(OR('Paste Data Here - Export'!KB634="Y",'Paste Data Here - Export'!GE634="Y"),"Yes","No"))</f>
        <v/>
      </c>
      <c r="H634" s="93" t="str">
        <f t="shared" si="102"/>
        <v/>
      </c>
      <c r="I634" s="93" t="str">
        <f t="shared" si="103"/>
        <v/>
      </c>
      <c r="J634" s="93" t="str">
        <f t="shared" si="104"/>
        <v/>
      </c>
      <c r="K634" s="125" t="str">
        <f>IF(OR(C634="",'Paste Data Here - Export'!BD634=""),"",1440*('Paste Data Here - Export'!BD634-C634))</f>
        <v/>
      </c>
      <c r="L634" s="93" t="str">
        <f t="shared" si="105"/>
        <v/>
      </c>
      <c r="M634" s="93" t="str">
        <f>IF(AND(L634="Yes",'Paste Data Here - Export'!BC634="SU",'Paste Data Here - Export'!EJ634&lt;&gt;"Y"),"Achieved",IF('Paste Data Here - Export'!EJ634="Y","Not applicable",(IF(AND('Patient level info'!L634="No",'Paste Data Here - Export'!BC634="SU"),"Not achieved",IF('Paste Data Here - Export'!BC634="ICH","Not applicable",IF(OR('Paste Data Here - Export'!BC634="O",'Paste Data Here - Export'!BC634="MAC"),"Not achieved",""))))))</f>
        <v/>
      </c>
      <c r="N634" s="142" t="str">
        <f>IF(B634="","",IF(OR('Paste Data Here - Export'!GN634="PERS",'Paste Data Here - Export'!GN634="TELEM"),'Paste Data Here - Export'!GK634,IF('Paste Data Here - Export'!GO634="","Not seen in person",'Paste Data Here - Export'!GO634)))</f>
        <v/>
      </c>
      <c r="O634" s="125" t="str">
        <f t="shared" si="106"/>
        <v/>
      </c>
      <c r="P634" s="126" t="str">
        <f t="shared" si="107"/>
        <v/>
      </c>
      <c r="Q634" s="95" t="str">
        <f>IF('Paste Data Here - Export'!CR634=TRUE, "Not imaged",IF('Paste Data Here - Export'!AR634="Y","Inpatient stroke",IF('Paste Data Here - Export'!BA634="","",IF('Paste Data Here - Export'!CR634="TRUE","",1440*('Paste Data Here - Export'!CP634-'Paste Data Here - Export'!BA634)))))</f>
        <v/>
      </c>
      <c r="R634" s="95" t="str">
        <f>IF('Paste Data Here - Export'!CR634=TRUE,"Not imaged",IF(OR(C634="",'Paste Data Here - Export'!CP634=""),"",1440*('Paste Data Here - Export'!CP634-C634)))</f>
        <v/>
      </c>
      <c r="S634" s="93" t="str">
        <f>IF(R634&lt;60.5,"Yes",IF('Paste Data Here - Export'!C634="","","No"))</f>
        <v/>
      </c>
      <c r="T634" s="93" t="str">
        <f t="shared" si="99"/>
        <v/>
      </c>
      <c r="U634" s="94" t="str">
        <f>IF(OR(C634="",'Paste Data Here - Export'!DF634=""),"",1440*('Paste Data Here - Export'!DF634-C634))</f>
        <v/>
      </c>
      <c r="V634" s="96" t="str">
        <f t="shared" si="108"/>
        <v/>
      </c>
      <c r="W634" s="97" t="str">
        <f>IF(B634="","",IF('Paste Data Here - Export'!KI634=TRUE,"Yes",IF('Paste Data Here - Export'!L634="","No","Yes")))</f>
        <v/>
      </c>
      <c r="X634" s="98" t="str">
        <f>IF(E634="Yes","6 Month Transfer",IF(AND(W634="Yes",'Paste Data Here - Export'!KM634="D"),"No",IF('Patient level info'!W634="Yes","Yes","")))</f>
        <v/>
      </c>
      <c r="Y634" s="91" t="str">
        <f t="shared" si="100"/>
        <v/>
      </c>
      <c r="Z634" s="99" t="str">
        <f>IF('Paste Data Here - Export'!KQ634="","",IF('Paste Data Here - Export'!KO634="","",'Paste Data Here - Export'!KN634-'Paste Data Here - Export'!KQ634))</f>
        <v/>
      </c>
      <c r="AA634" s="91" t="str">
        <f>IF(AND(W634="Yes",'Paste Data Here - Export'!KM634="D",'Paste Data Here - Export'!KO634="Y"),'Paste Data Here - Export'!KN634+'Patient level info'!AA$3,IF(AND(W634="Yes",'Paste Data Here - Export'!KM634="D",Z634&lt;0),'Paste Data Here - Export'!KQ634,IF(AND(W634="Yes",'Paste Data Here - Export'!KM634="D"),'Paste Data Here - Export'!KN634,IF(X634="Yes",'Paste Data Here - Export'!KS634,""))))</f>
        <v/>
      </c>
      <c r="AB634" s="100" t="str">
        <f>IF(W634="No","",IF('Paste Data Here - Export'!HS634="","",IF('Paste Data Here - Export'!KO634="Y",'Patient level info'!AA634-'Paste Data Here - Export'!HS634,'Paste Data Here - Export'!KQ634-'Paste Data Here - Export'!HS634)))</f>
        <v/>
      </c>
      <c r="AC634" s="100" t="str">
        <f>IF(E634="Yes","",IF(BPT!C634="Record transferred to this team",AA634-C634-(1/6),""))</f>
        <v/>
      </c>
      <c r="AD634" s="100" t="str">
        <f t="shared" si="101"/>
        <v/>
      </c>
      <c r="AE634" s="100" t="str">
        <f t="shared" si="109"/>
        <v/>
      </c>
      <c r="AF634" s="101" t="str">
        <f>IF(AE634="","",IF(Y634="Died same day","Died same day as arrival",IF(AB634="","Did not stay on SU",IF('Paste Data Here - Export'!HR634="ICH","ICU/CCU/HDU",IF(AB634&gt;AE634,100,100*AB634/AE634)))))</f>
        <v/>
      </c>
      <c r="AG634" s="82" t="str">
        <f>IF(E634="Yes","6 Month Transfer",IF(W634="No","Not locked to discharge/transfer",IF(AF634="Did not stay on SU","Not achieved as did not stay on SU",IF('Patient level info'!A634="","",IF(AND(A634=B634,M634="Achieved",P634="Achieved",AF634&gt;=90,AF634&lt;&gt;"Died same day as arrival"),"Achieved",IF(AND(A634&lt;&gt;B634,AF634&gt;=90,M634="Achieved",P634="Achieved"),"Not directly admitted by this team, but achieved criteria at previous team, and achieved 90% of stay on SU whilst at this team",IF(AF634="ICU/CCU/HDU","Admitted to ICU/CCU/HDU",IF(AF634="Died same day as arrival",AF634,IF(AND(AF634&lt;90,M634="Not achieved",P634="Not achieved"),"Not achieved as not direct to SU within 4h, not seen by a consultant within 14h, and less than 90% of stay on SU",IF(AND(AF634&lt;90,M634="Not achieved",P634="Achieved"),"Not achieved as not direct to SU within 4h and less than 90% of stay on SU",IF(AND(AF634&lt;90,M634="Achieved",P634="Not achieved"),"Not achieved as not seen by a consultant within 14h and less than 90% of stay on SU",IF(AND(AF634&gt;=90,M634="Not achieved",P634="Not achieved"),"Not achieved as not direct to SU within 4h and not seen by a consultant within 14h",IF(AND(AF634&gt;=90,M634="Achieved",P634="Not achieved"),"Not achieved as not seen by a consultant within 14h",IF(AF634&lt;90,"Not achieved as less than 90% of stay on SU","Not achieved as not direct to SU within 4h"))))))))))))))</f>
        <v/>
      </c>
    </row>
    <row r="635" spans="1:33" ht="15" customHeight="1" x14ac:dyDescent="0.25">
      <c r="A635" s="89" t="str">
        <f>IF('Paste Data Here - Export'!A635="","",'Paste Data Here - Export'!A635)</f>
        <v/>
      </c>
      <c r="B635" s="90" t="str">
        <f>IF('Paste Data Here - Export'!B635="","",'Paste Data Here - Export'!B635)</f>
        <v/>
      </c>
      <c r="C635" s="91" t="str">
        <f>IF('Paste Data Here - Export'!AR635="Y",'Paste Data Here - Export'!AS635,IF('Paste Data Here - Export'!C635="","",'Paste Data Here - Export'!BA635))</f>
        <v/>
      </c>
      <c r="D635" s="103" t="str">
        <f>IF(B635="","",IF('Paste Data Here - Export'!A635 ='Paste Data Here - Export'!B635, "Yes", "No"))</f>
        <v/>
      </c>
      <c r="E635" s="103" t="str">
        <f>IF(A635="","",IF(AND('Paste Data Here - Export'!P635="",'Paste Data Here - Export'!Q635&lt;&gt;""),"Yes","No"))</f>
        <v/>
      </c>
      <c r="F635" s="104" t="str">
        <f>IF('Paste Data Here - Export'!A635='Paste Data Here - Export'!B635,C635,IF(W635="No","",IF(E635="Yes","6 Month Transfer",'Paste Data Here - Export'!HP635)))</f>
        <v/>
      </c>
      <c r="G635" s="92" t="str">
        <f>IF(B635="","",IF(OR('Paste Data Here - Export'!KB635="Y",'Paste Data Here - Export'!GE635="Y"),"Yes","No"))</f>
        <v/>
      </c>
      <c r="H635" s="93" t="str">
        <f t="shared" si="102"/>
        <v/>
      </c>
      <c r="I635" s="93" t="str">
        <f t="shared" si="103"/>
        <v/>
      </c>
      <c r="J635" s="93" t="str">
        <f t="shared" si="104"/>
        <v/>
      </c>
      <c r="K635" s="125" t="str">
        <f>IF(OR(C635="",'Paste Data Here - Export'!BD635=""),"",1440*('Paste Data Here - Export'!BD635-C635))</f>
        <v/>
      </c>
      <c r="L635" s="93" t="str">
        <f t="shared" si="105"/>
        <v/>
      </c>
      <c r="M635" s="93" t="str">
        <f>IF(AND(L635="Yes",'Paste Data Here - Export'!BC635="SU",'Paste Data Here - Export'!EJ635&lt;&gt;"Y"),"Achieved",IF('Paste Data Here - Export'!EJ635="Y","Not applicable",(IF(AND('Patient level info'!L635="No",'Paste Data Here - Export'!BC635="SU"),"Not achieved",IF('Paste Data Here - Export'!BC635="ICH","Not applicable",IF(OR('Paste Data Here - Export'!BC635="O",'Paste Data Here - Export'!BC635="MAC"),"Not achieved",""))))))</f>
        <v/>
      </c>
      <c r="N635" s="142" t="str">
        <f>IF(B635="","",IF(OR('Paste Data Here - Export'!GN635="PERS",'Paste Data Here - Export'!GN635="TELEM"),'Paste Data Here - Export'!GK635,IF('Paste Data Here - Export'!GO635="","Not seen in person",'Paste Data Here - Export'!GO635)))</f>
        <v/>
      </c>
      <c r="O635" s="125" t="str">
        <f t="shared" si="106"/>
        <v/>
      </c>
      <c r="P635" s="126" t="str">
        <f t="shared" si="107"/>
        <v/>
      </c>
      <c r="Q635" s="95" t="str">
        <f>IF('Paste Data Here - Export'!CR635=TRUE, "Not imaged",IF('Paste Data Here - Export'!AR635="Y","Inpatient stroke",IF('Paste Data Here - Export'!BA635="","",IF('Paste Data Here - Export'!CR635="TRUE","",1440*('Paste Data Here - Export'!CP635-'Paste Data Here - Export'!BA635)))))</f>
        <v/>
      </c>
      <c r="R635" s="95" t="str">
        <f>IF('Paste Data Here - Export'!CR635=TRUE,"Not imaged",IF(OR(C635="",'Paste Data Here - Export'!CP635=""),"",1440*('Paste Data Here - Export'!CP635-C635)))</f>
        <v/>
      </c>
      <c r="S635" s="93" t="str">
        <f>IF(R635&lt;60.5,"Yes",IF('Paste Data Here - Export'!C635="","","No"))</f>
        <v/>
      </c>
      <c r="T635" s="93" t="str">
        <f t="shared" si="99"/>
        <v/>
      </c>
      <c r="U635" s="94" t="str">
        <f>IF(OR(C635="",'Paste Data Here - Export'!DF635=""),"",1440*('Paste Data Here - Export'!DF635-C635))</f>
        <v/>
      </c>
      <c r="V635" s="96" t="str">
        <f t="shared" si="108"/>
        <v/>
      </c>
      <c r="W635" s="97" t="str">
        <f>IF(B635="","",IF('Paste Data Here - Export'!KI635=TRUE,"Yes",IF('Paste Data Here - Export'!L635="","No","Yes")))</f>
        <v/>
      </c>
      <c r="X635" s="98" t="str">
        <f>IF(E635="Yes","6 Month Transfer",IF(AND(W635="Yes",'Paste Data Here - Export'!KM635="D"),"No",IF('Patient level info'!W635="Yes","Yes","")))</f>
        <v/>
      </c>
      <c r="Y635" s="91" t="str">
        <f t="shared" si="100"/>
        <v/>
      </c>
      <c r="Z635" s="99" t="str">
        <f>IF('Paste Data Here - Export'!KQ635="","",IF('Paste Data Here - Export'!KO635="","",'Paste Data Here - Export'!KN635-'Paste Data Here - Export'!KQ635))</f>
        <v/>
      </c>
      <c r="AA635" s="91" t="str">
        <f>IF(AND(W635="Yes",'Paste Data Here - Export'!KM635="D",'Paste Data Here - Export'!KO635="Y"),'Paste Data Here - Export'!KN635+'Patient level info'!AA$3,IF(AND(W635="Yes",'Paste Data Here - Export'!KM635="D",Z635&lt;0),'Paste Data Here - Export'!KQ635,IF(AND(W635="Yes",'Paste Data Here - Export'!KM635="D"),'Paste Data Here - Export'!KN635,IF(X635="Yes",'Paste Data Here - Export'!KS635,""))))</f>
        <v/>
      </c>
      <c r="AB635" s="100" t="str">
        <f>IF(W635="No","",IF('Paste Data Here - Export'!HS635="","",IF('Paste Data Here - Export'!KO635="Y",'Patient level info'!AA635-'Paste Data Here - Export'!HS635,'Paste Data Here - Export'!KQ635-'Paste Data Here - Export'!HS635)))</f>
        <v/>
      </c>
      <c r="AC635" s="100" t="str">
        <f>IF(E635="Yes","",IF(BPT!C635="Record transferred to this team",AA635-C635-(1/6),""))</f>
        <v/>
      </c>
      <c r="AD635" s="100" t="str">
        <f t="shared" si="101"/>
        <v/>
      </c>
      <c r="AE635" s="100" t="str">
        <f t="shared" si="109"/>
        <v/>
      </c>
      <c r="AF635" s="101" t="str">
        <f>IF(AE635="","",IF(Y635="Died same day","Died same day as arrival",IF(AB635="","Did not stay on SU",IF('Paste Data Here - Export'!HR635="ICH","ICU/CCU/HDU",IF(AB635&gt;AE635,100,100*AB635/AE635)))))</f>
        <v/>
      </c>
      <c r="AG635" s="82" t="str">
        <f>IF(E635="Yes","6 Month Transfer",IF(W635="No","Not locked to discharge/transfer",IF(AF635="Did not stay on SU","Not achieved as did not stay on SU",IF('Patient level info'!A635="","",IF(AND(A635=B635,M635="Achieved",P635="Achieved",AF635&gt;=90,AF635&lt;&gt;"Died same day as arrival"),"Achieved",IF(AND(A635&lt;&gt;B635,AF635&gt;=90,M635="Achieved",P635="Achieved"),"Not directly admitted by this team, but achieved criteria at previous team, and achieved 90% of stay on SU whilst at this team",IF(AF635="ICU/CCU/HDU","Admitted to ICU/CCU/HDU",IF(AF635="Died same day as arrival",AF635,IF(AND(AF635&lt;90,M635="Not achieved",P635="Not achieved"),"Not achieved as not direct to SU within 4h, not seen by a consultant within 14h, and less than 90% of stay on SU",IF(AND(AF635&lt;90,M635="Not achieved",P635="Achieved"),"Not achieved as not direct to SU within 4h and less than 90% of stay on SU",IF(AND(AF635&lt;90,M635="Achieved",P635="Not achieved"),"Not achieved as not seen by a consultant within 14h and less than 90% of stay on SU",IF(AND(AF635&gt;=90,M635="Not achieved",P635="Not achieved"),"Not achieved as not direct to SU within 4h and not seen by a consultant within 14h",IF(AND(AF635&gt;=90,M635="Achieved",P635="Not achieved"),"Not achieved as not seen by a consultant within 14h",IF(AF635&lt;90,"Not achieved as less than 90% of stay on SU","Not achieved as not direct to SU within 4h"))))))))))))))</f>
        <v/>
      </c>
    </row>
    <row r="636" spans="1:33" ht="15" customHeight="1" x14ac:dyDescent="0.25">
      <c r="A636" s="89" t="str">
        <f>IF('Paste Data Here - Export'!A636="","",'Paste Data Here - Export'!A636)</f>
        <v/>
      </c>
      <c r="B636" s="90" t="str">
        <f>IF('Paste Data Here - Export'!B636="","",'Paste Data Here - Export'!B636)</f>
        <v/>
      </c>
      <c r="C636" s="91" t="str">
        <f>IF('Paste Data Here - Export'!AR636="Y",'Paste Data Here - Export'!AS636,IF('Paste Data Here - Export'!C636="","",'Paste Data Here - Export'!BA636))</f>
        <v/>
      </c>
      <c r="D636" s="103" t="str">
        <f>IF(B636="","",IF('Paste Data Here - Export'!A636 ='Paste Data Here - Export'!B636, "Yes", "No"))</f>
        <v/>
      </c>
      <c r="E636" s="103" t="str">
        <f>IF(A636="","",IF(AND('Paste Data Here - Export'!P636="",'Paste Data Here - Export'!Q636&lt;&gt;""),"Yes","No"))</f>
        <v/>
      </c>
      <c r="F636" s="104" t="str">
        <f>IF('Paste Data Here - Export'!A636='Paste Data Here - Export'!B636,C636,IF(W636="No","",IF(E636="Yes","6 Month Transfer",'Paste Data Here - Export'!HP636)))</f>
        <v/>
      </c>
      <c r="G636" s="92" t="str">
        <f>IF(B636="","",IF(OR('Paste Data Here - Export'!KB636="Y",'Paste Data Here - Export'!GE636="Y"),"Yes","No"))</f>
        <v/>
      </c>
      <c r="H636" s="93" t="str">
        <f t="shared" si="102"/>
        <v/>
      </c>
      <c r="I636" s="93" t="str">
        <f t="shared" si="103"/>
        <v/>
      </c>
      <c r="J636" s="93" t="str">
        <f t="shared" si="104"/>
        <v/>
      </c>
      <c r="K636" s="125" t="str">
        <f>IF(OR(C636="",'Paste Data Here - Export'!BD636=""),"",1440*('Paste Data Here - Export'!BD636-C636))</f>
        <v/>
      </c>
      <c r="L636" s="93" t="str">
        <f t="shared" si="105"/>
        <v/>
      </c>
      <c r="M636" s="93" t="str">
        <f>IF(AND(L636="Yes",'Paste Data Here - Export'!BC636="SU",'Paste Data Here - Export'!EJ636&lt;&gt;"Y"),"Achieved",IF('Paste Data Here - Export'!EJ636="Y","Not applicable",(IF(AND('Patient level info'!L636="No",'Paste Data Here - Export'!BC636="SU"),"Not achieved",IF('Paste Data Here - Export'!BC636="ICH","Not applicable",IF(OR('Paste Data Here - Export'!BC636="O",'Paste Data Here - Export'!BC636="MAC"),"Not achieved",""))))))</f>
        <v/>
      </c>
      <c r="N636" s="142" t="str">
        <f>IF(B636="","",IF(OR('Paste Data Here - Export'!GN636="PERS",'Paste Data Here - Export'!GN636="TELEM"),'Paste Data Here - Export'!GK636,IF('Paste Data Here - Export'!GO636="","Not seen in person",'Paste Data Here - Export'!GO636)))</f>
        <v/>
      </c>
      <c r="O636" s="125" t="str">
        <f t="shared" si="106"/>
        <v/>
      </c>
      <c r="P636" s="126" t="str">
        <f t="shared" si="107"/>
        <v/>
      </c>
      <c r="Q636" s="95" t="str">
        <f>IF('Paste Data Here - Export'!CR636=TRUE, "Not imaged",IF('Paste Data Here - Export'!AR636="Y","Inpatient stroke",IF('Paste Data Here - Export'!BA636="","",IF('Paste Data Here - Export'!CR636="TRUE","",1440*('Paste Data Here - Export'!CP636-'Paste Data Here - Export'!BA636)))))</f>
        <v/>
      </c>
      <c r="R636" s="95" t="str">
        <f>IF('Paste Data Here - Export'!CR636=TRUE,"Not imaged",IF(OR(C636="",'Paste Data Here - Export'!CP636=""),"",1440*('Paste Data Here - Export'!CP636-C636)))</f>
        <v/>
      </c>
      <c r="S636" s="93" t="str">
        <f>IF(R636&lt;60.5,"Yes",IF('Paste Data Here - Export'!C636="","","No"))</f>
        <v/>
      </c>
      <c r="T636" s="93" t="str">
        <f t="shared" si="99"/>
        <v/>
      </c>
      <c r="U636" s="94" t="str">
        <f>IF(OR(C636="",'Paste Data Here - Export'!DF636=""),"",1440*('Paste Data Here - Export'!DF636-C636))</f>
        <v/>
      </c>
      <c r="V636" s="96" t="str">
        <f t="shared" si="108"/>
        <v/>
      </c>
      <c r="W636" s="97" t="str">
        <f>IF(B636="","",IF('Paste Data Here - Export'!KI636=TRUE,"Yes",IF('Paste Data Here - Export'!L636="","No","Yes")))</f>
        <v/>
      </c>
      <c r="X636" s="98" t="str">
        <f>IF(E636="Yes","6 Month Transfer",IF(AND(W636="Yes",'Paste Data Here - Export'!KM636="D"),"No",IF('Patient level info'!W636="Yes","Yes","")))</f>
        <v/>
      </c>
      <c r="Y636" s="91" t="str">
        <f t="shared" si="100"/>
        <v/>
      </c>
      <c r="Z636" s="99" t="str">
        <f>IF('Paste Data Here - Export'!KQ636="","",IF('Paste Data Here - Export'!KO636="","",'Paste Data Here - Export'!KN636-'Paste Data Here - Export'!KQ636))</f>
        <v/>
      </c>
      <c r="AA636" s="91" t="str">
        <f>IF(AND(W636="Yes",'Paste Data Here - Export'!KM636="D",'Paste Data Here - Export'!KO636="Y"),'Paste Data Here - Export'!KN636+'Patient level info'!AA$3,IF(AND(W636="Yes",'Paste Data Here - Export'!KM636="D",Z636&lt;0),'Paste Data Here - Export'!KQ636,IF(AND(W636="Yes",'Paste Data Here - Export'!KM636="D"),'Paste Data Here - Export'!KN636,IF(X636="Yes",'Paste Data Here - Export'!KS636,""))))</f>
        <v/>
      </c>
      <c r="AB636" s="100" t="str">
        <f>IF(W636="No","",IF('Paste Data Here - Export'!HS636="","",IF('Paste Data Here - Export'!KO636="Y",'Patient level info'!AA636-'Paste Data Here - Export'!HS636,'Paste Data Here - Export'!KQ636-'Paste Data Here - Export'!HS636)))</f>
        <v/>
      </c>
      <c r="AC636" s="100" t="str">
        <f>IF(E636="Yes","",IF(BPT!C636="Record transferred to this team",AA636-C636-(1/6),""))</f>
        <v/>
      </c>
      <c r="AD636" s="100" t="str">
        <f t="shared" si="101"/>
        <v/>
      </c>
      <c r="AE636" s="100" t="str">
        <f t="shared" si="109"/>
        <v/>
      </c>
      <c r="AF636" s="101" t="str">
        <f>IF(AE636="","",IF(Y636="Died same day","Died same day as arrival",IF(AB636="","Did not stay on SU",IF('Paste Data Here - Export'!HR636="ICH","ICU/CCU/HDU",IF(AB636&gt;AE636,100,100*AB636/AE636)))))</f>
        <v/>
      </c>
      <c r="AG636" s="82" t="str">
        <f>IF(E636="Yes","6 Month Transfer",IF(W636="No","Not locked to discharge/transfer",IF(AF636="Did not stay on SU","Not achieved as did not stay on SU",IF('Patient level info'!A636="","",IF(AND(A636=B636,M636="Achieved",P636="Achieved",AF636&gt;=90,AF636&lt;&gt;"Died same day as arrival"),"Achieved",IF(AND(A636&lt;&gt;B636,AF636&gt;=90,M636="Achieved",P636="Achieved"),"Not directly admitted by this team, but achieved criteria at previous team, and achieved 90% of stay on SU whilst at this team",IF(AF636="ICU/CCU/HDU","Admitted to ICU/CCU/HDU",IF(AF636="Died same day as arrival",AF636,IF(AND(AF636&lt;90,M636="Not achieved",P636="Not achieved"),"Not achieved as not direct to SU within 4h, not seen by a consultant within 14h, and less than 90% of stay on SU",IF(AND(AF636&lt;90,M636="Not achieved",P636="Achieved"),"Not achieved as not direct to SU within 4h and less than 90% of stay on SU",IF(AND(AF636&lt;90,M636="Achieved",P636="Not achieved"),"Not achieved as not seen by a consultant within 14h and less than 90% of stay on SU",IF(AND(AF636&gt;=90,M636="Not achieved",P636="Not achieved"),"Not achieved as not direct to SU within 4h and not seen by a consultant within 14h",IF(AND(AF636&gt;=90,M636="Achieved",P636="Not achieved"),"Not achieved as not seen by a consultant within 14h",IF(AF636&lt;90,"Not achieved as less than 90% of stay on SU","Not achieved as not direct to SU within 4h"))))))))))))))</f>
        <v/>
      </c>
    </row>
    <row r="637" spans="1:33" ht="15" customHeight="1" x14ac:dyDescent="0.25">
      <c r="A637" s="89" t="str">
        <f>IF('Paste Data Here - Export'!A637="","",'Paste Data Here - Export'!A637)</f>
        <v/>
      </c>
      <c r="B637" s="90" t="str">
        <f>IF('Paste Data Here - Export'!B637="","",'Paste Data Here - Export'!B637)</f>
        <v/>
      </c>
      <c r="C637" s="91" t="str">
        <f>IF('Paste Data Here - Export'!AR637="Y",'Paste Data Here - Export'!AS637,IF('Paste Data Here - Export'!C637="","",'Paste Data Here - Export'!BA637))</f>
        <v/>
      </c>
      <c r="D637" s="103" t="str">
        <f>IF(B637="","",IF('Paste Data Here - Export'!A637 ='Paste Data Here - Export'!B637, "Yes", "No"))</f>
        <v/>
      </c>
      <c r="E637" s="103" t="str">
        <f>IF(A637="","",IF(AND('Paste Data Here - Export'!P637="",'Paste Data Here - Export'!Q637&lt;&gt;""),"Yes","No"))</f>
        <v/>
      </c>
      <c r="F637" s="104" t="str">
        <f>IF('Paste Data Here - Export'!A637='Paste Data Here - Export'!B637,C637,IF(W637="No","",IF(E637="Yes","6 Month Transfer",'Paste Data Here - Export'!HP637)))</f>
        <v/>
      </c>
      <c r="G637" s="92" t="str">
        <f>IF(B637="","",IF(OR('Paste Data Here - Export'!KB637="Y",'Paste Data Here - Export'!GE637="Y"),"Yes","No"))</f>
        <v/>
      </c>
      <c r="H637" s="93" t="str">
        <f t="shared" si="102"/>
        <v/>
      </c>
      <c r="I637" s="93" t="str">
        <f t="shared" si="103"/>
        <v/>
      </c>
      <c r="J637" s="93" t="str">
        <f t="shared" si="104"/>
        <v/>
      </c>
      <c r="K637" s="125" t="str">
        <f>IF(OR(C637="",'Paste Data Here - Export'!BD637=""),"",1440*('Paste Data Here - Export'!BD637-C637))</f>
        <v/>
      </c>
      <c r="L637" s="93" t="str">
        <f t="shared" si="105"/>
        <v/>
      </c>
      <c r="M637" s="93" t="str">
        <f>IF(AND(L637="Yes",'Paste Data Here - Export'!BC637="SU",'Paste Data Here - Export'!EJ637&lt;&gt;"Y"),"Achieved",IF('Paste Data Here - Export'!EJ637="Y","Not applicable",(IF(AND('Patient level info'!L637="No",'Paste Data Here - Export'!BC637="SU"),"Not achieved",IF('Paste Data Here - Export'!BC637="ICH","Not applicable",IF(OR('Paste Data Here - Export'!BC637="O",'Paste Data Here - Export'!BC637="MAC"),"Not achieved",""))))))</f>
        <v/>
      </c>
      <c r="N637" s="142" t="str">
        <f>IF(B637="","",IF(OR('Paste Data Here - Export'!GN637="PERS",'Paste Data Here - Export'!GN637="TELEM"),'Paste Data Here - Export'!GK637,IF('Paste Data Here - Export'!GO637="","Not seen in person",'Paste Data Here - Export'!GO637)))</f>
        <v/>
      </c>
      <c r="O637" s="125" t="str">
        <f t="shared" si="106"/>
        <v/>
      </c>
      <c r="P637" s="126" t="str">
        <f t="shared" si="107"/>
        <v/>
      </c>
      <c r="Q637" s="95" t="str">
        <f>IF('Paste Data Here - Export'!CR637=TRUE, "Not imaged",IF('Paste Data Here - Export'!AR637="Y","Inpatient stroke",IF('Paste Data Here - Export'!BA637="","",IF('Paste Data Here - Export'!CR637="TRUE","",1440*('Paste Data Here - Export'!CP637-'Paste Data Here - Export'!BA637)))))</f>
        <v/>
      </c>
      <c r="R637" s="95" t="str">
        <f>IF('Paste Data Here - Export'!CR637=TRUE,"Not imaged",IF(OR(C637="",'Paste Data Here - Export'!CP637=""),"",1440*('Paste Data Here - Export'!CP637-C637)))</f>
        <v/>
      </c>
      <c r="S637" s="93" t="str">
        <f>IF(R637&lt;60.5,"Yes",IF('Paste Data Here - Export'!C637="","","No"))</f>
        <v/>
      </c>
      <c r="T637" s="93" t="str">
        <f t="shared" si="99"/>
        <v/>
      </c>
      <c r="U637" s="94" t="str">
        <f>IF(OR(C637="",'Paste Data Here - Export'!DF637=""),"",1440*('Paste Data Here - Export'!DF637-C637))</f>
        <v/>
      </c>
      <c r="V637" s="96" t="str">
        <f t="shared" si="108"/>
        <v/>
      </c>
      <c r="W637" s="97" t="str">
        <f>IF(B637="","",IF('Paste Data Here - Export'!KI637=TRUE,"Yes",IF('Paste Data Here - Export'!L637="","No","Yes")))</f>
        <v/>
      </c>
      <c r="X637" s="98" t="str">
        <f>IF(E637="Yes","6 Month Transfer",IF(AND(W637="Yes",'Paste Data Here - Export'!KM637="D"),"No",IF('Patient level info'!W637="Yes","Yes","")))</f>
        <v/>
      </c>
      <c r="Y637" s="91" t="str">
        <f t="shared" si="100"/>
        <v/>
      </c>
      <c r="Z637" s="99" t="str">
        <f>IF('Paste Data Here - Export'!KQ637="","",IF('Paste Data Here - Export'!KO637="","",'Paste Data Here - Export'!KN637-'Paste Data Here - Export'!KQ637))</f>
        <v/>
      </c>
      <c r="AA637" s="91" t="str">
        <f>IF(AND(W637="Yes",'Paste Data Here - Export'!KM637="D",'Paste Data Here - Export'!KO637="Y"),'Paste Data Here - Export'!KN637+'Patient level info'!AA$3,IF(AND(W637="Yes",'Paste Data Here - Export'!KM637="D",Z637&lt;0),'Paste Data Here - Export'!KQ637,IF(AND(W637="Yes",'Paste Data Here - Export'!KM637="D"),'Paste Data Here - Export'!KN637,IF(X637="Yes",'Paste Data Here - Export'!KS637,""))))</f>
        <v/>
      </c>
      <c r="AB637" s="100" t="str">
        <f>IF(W637="No","",IF('Paste Data Here - Export'!HS637="","",IF('Paste Data Here - Export'!KO637="Y",'Patient level info'!AA637-'Paste Data Here - Export'!HS637,'Paste Data Here - Export'!KQ637-'Paste Data Here - Export'!HS637)))</f>
        <v/>
      </c>
      <c r="AC637" s="100" t="str">
        <f>IF(E637="Yes","",IF(BPT!C637="Record transferred to this team",AA637-C637-(1/6),""))</f>
        <v/>
      </c>
      <c r="AD637" s="100" t="str">
        <f t="shared" si="101"/>
        <v/>
      </c>
      <c r="AE637" s="100" t="str">
        <f t="shared" si="109"/>
        <v/>
      </c>
      <c r="AF637" s="101" t="str">
        <f>IF(AE637="","",IF(Y637="Died same day","Died same day as arrival",IF(AB637="","Did not stay on SU",IF('Paste Data Here - Export'!HR637="ICH","ICU/CCU/HDU",IF(AB637&gt;AE637,100,100*AB637/AE637)))))</f>
        <v/>
      </c>
      <c r="AG637" s="82" t="str">
        <f>IF(E637="Yes","6 Month Transfer",IF(W637="No","Not locked to discharge/transfer",IF(AF637="Did not stay on SU","Not achieved as did not stay on SU",IF('Patient level info'!A637="","",IF(AND(A637=B637,M637="Achieved",P637="Achieved",AF637&gt;=90,AF637&lt;&gt;"Died same day as arrival"),"Achieved",IF(AND(A637&lt;&gt;B637,AF637&gt;=90,M637="Achieved",P637="Achieved"),"Not directly admitted by this team, but achieved criteria at previous team, and achieved 90% of stay on SU whilst at this team",IF(AF637="ICU/CCU/HDU","Admitted to ICU/CCU/HDU",IF(AF637="Died same day as arrival",AF637,IF(AND(AF637&lt;90,M637="Not achieved",P637="Not achieved"),"Not achieved as not direct to SU within 4h, not seen by a consultant within 14h, and less than 90% of stay on SU",IF(AND(AF637&lt;90,M637="Not achieved",P637="Achieved"),"Not achieved as not direct to SU within 4h and less than 90% of stay on SU",IF(AND(AF637&lt;90,M637="Achieved",P637="Not achieved"),"Not achieved as not seen by a consultant within 14h and less than 90% of stay on SU",IF(AND(AF637&gt;=90,M637="Not achieved",P637="Not achieved"),"Not achieved as not direct to SU within 4h and not seen by a consultant within 14h",IF(AND(AF637&gt;=90,M637="Achieved",P637="Not achieved"),"Not achieved as not seen by a consultant within 14h",IF(AF637&lt;90,"Not achieved as less than 90% of stay on SU","Not achieved as not direct to SU within 4h"))))))))))))))</f>
        <v/>
      </c>
    </row>
    <row r="638" spans="1:33" ht="15" customHeight="1" x14ac:dyDescent="0.25">
      <c r="A638" s="89" t="str">
        <f>IF('Paste Data Here - Export'!A638="","",'Paste Data Here - Export'!A638)</f>
        <v/>
      </c>
      <c r="B638" s="90" t="str">
        <f>IF('Paste Data Here - Export'!B638="","",'Paste Data Here - Export'!B638)</f>
        <v/>
      </c>
      <c r="C638" s="91" t="str">
        <f>IF('Paste Data Here - Export'!AR638="Y",'Paste Data Here - Export'!AS638,IF('Paste Data Here - Export'!C638="","",'Paste Data Here - Export'!BA638))</f>
        <v/>
      </c>
      <c r="D638" s="103" t="str">
        <f>IF(B638="","",IF('Paste Data Here - Export'!A638 ='Paste Data Here - Export'!B638, "Yes", "No"))</f>
        <v/>
      </c>
      <c r="E638" s="103" t="str">
        <f>IF(A638="","",IF(AND('Paste Data Here - Export'!P638="",'Paste Data Here - Export'!Q638&lt;&gt;""),"Yes","No"))</f>
        <v/>
      </c>
      <c r="F638" s="104" t="str">
        <f>IF('Paste Data Here - Export'!A638='Paste Data Here - Export'!B638,C638,IF(W638="No","",IF(E638="Yes","6 Month Transfer",'Paste Data Here - Export'!HP638)))</f>
        <v/>
      </c>
      <c r="G638" s="92" t="str">
        <f>IF(B638="","",IF(OR('Paste Data Here - Export'!KB638="Y",'Paste Data Here - Export'!GE638="Y"),"Yes","No"))</f>
        <v/>
      </c>
      <c r="H638" s="93" t="str">
        <f t="shared" si="102"/>
        <v/>
      </c>
      <c r="I638" s="93" t="str">
        <f t="shared" si="103"/>
        <v/>
      </c>
      <c r="J638" s="93" t="str">
        <f t="shared" si="104"/>
        <v/>
      </c>
      <c r="K638" s="125" t="str">
        <f>IF(OR(C638="",'Paste Data Here - Export'!BD638=""),"",1440*('Paste Data Here - Export'!BD638-C638))</f>
        <v/>
      </c>
      <c r="L638" s="93" t="str">
        <f t="shared" si="105"/>
        <v/>
      </c>
      <c r="M638" s="93" t="str">
        <f>IF(AND(L638="Yes",'Paste Data Here - Export'!BC638="SU",'Paste Data Here - Export'!EJ638&lt;&gt;"Y"),"Achieved",IF('Paste Data Here - Export'!EJ638="Y","Not applicable",(IF(AND('Patient level info'!L638="No",'Paste Data Here - Export'!BC638="SU"),"Not achieved",IF('Paste Data Here - Export'!BC638="ICH","Not applicable",IF(OR('Paste Data Here - Export'!BC638="O",'Paste Data Here - Export'!BC638="MAC"),"Not achieved",""))))))</f>
        <v/>
      </c>
      <c r="N638" s="142" t="str">
        <f>IF(B638="","",IF(OR('Paste Data Here - Export'!GN638="PERS",'Paste Data Here - Export'!GN638="TELEM"),'Paste Data Here - Export'!GK638,IF('Paste Data Here - Export'!GO638="","Not seen in person",'Paste Data Here - Export'!GO638)))</f>
        <v/>
      </c>
      <c r="O638" s="125" t="str">
        <f t="shared" si="106"/>
        <v/>
      </c>
      <c r="P638" s="126" t="str">
        <f t="shared" si="107"/>
        <v/>
      </c>
      <c r="Q638" s="95" t="str">
        <f>IF('Paste Data Here - Export'!CR638=TRUE, "Not imaged",IF('Paste Data Here - Export'!AR638="Y","Inpatient stroke",IF('Paste Data Here - Export'!BA638="","",IF('Paste Data Here - Export'!CR638="TRUE","",1440*('Paste Data Here - Export'!CP638-'Paste Data Here - Export'!BA638)))))</f>
        <v/>
      </c>
      <c r="R638" s="95" t="str">
        <f>IF('Paste Data Here - Export'!CR638=TRUE,"Not imaged",IF(OR(C638="",'Paste Data Here - Export'!CP638=""),"",1440*('Paste Data Here - Export'!CP638-C638)))</f>
        <v/>
      </c>
      <c r="S638" s="93" t="str">
        <f>IF(R638&lt;60.5,"Yes",IF('Paste Data Here - Export'!C638="","","No"))</f>
        <v/>
      </c>
      <c r="T638" s="93" t="str">
        <f t="shared" si="99"/>
        <v/>
      </c>
      <c r="U638" s="94" t="str">
        <f>IF(OR(C638="",'Paste Data Here - Export'!DF638=""),"",1440*('Paste Data Here - Export'!DF638-C638))</f>
        <v/>
      </c>
      <c r="V638" s="96" t="str">
        <f t="shared" si="108"/>
        <v/>
      </c>
      <c r="W638" s="97" t="str">
        <f>IF(B638="","",IF('Paste Data Here - Export'!KI638=TRUE,"Yes",IF('Paste Data Here - Export'!L638="","No","Yes")))</f>
        <v/>
      </c>
      <c r="X638" s="98" t="str">
        <f>IF(E638="Yes","6 Month Transfer",IF(AND(W638="Yes",'Paste Data Here - Export'!KM638="D"),"No",IF('Patient level info'!W638="Yes","Yes","")))</f>
        <v/>
      </c>
      <c r="Y638" s="91" t="str">
        <f t="shared" si="100"/>
        <v/>
      </c>
      <c r="Z638" s="99" t="str">
        <f>IF('Paste Data Here - Export'!KQ638="","",IF('Paste Data Here - Export'!KO638="","",'Paste Data Here - Export'!KN638-'Paste Data Here - Export'!KQ638))</f>
        <v/>
      </c>
      <c r="AA638" s="91" t="str">
        <f>IF(AND(W638="Yes",'Paste Data Here - Export'!KM638="D",'Paste Data Here - Export'!KO638="Y"),'Paste Data Here - Export'!KN638+'Patient level info'!AA$3,IF(AND(W638="Yes",'Paste Data Here - Export'!KM638="D",Z638&lt;0),'Paste Data Here - Export'!KQ638,IF(AND(W638="Yes",'Paste Data Here - Export'!KM638="D"),'Paste Data Here - Export'!KN638,IF(X638="Yes",'Paste Data Here - Export'!KS638,""))))</f>
        <v/>
      </c>
      <c r="AB638" s="100" t="str">
        <f>IF(W638="No","",IF('Paste Data Here - Export'!HS638="","",IF('Paste Data Here - Export'!KO638="Y",'Patient level info'!AA638-'Paste Data Here - Export'!HS638,'Paste Data Here - Export'!KQ638-'Paste Data Here - Export'!HS638)))</f>
        <v/>
      </c>
      <c r="AC638" s="100" t="str">
        <f>IF(E638="Yes","",IF(BPT!C638="Record transferred to this team",AA638-C638-(1/6),""))</f>
        <v/>
      </c>
      <c r="AD638" s="100" t="str">
        <f t="shared" si="101"/>
        <v/>
      </c>
      <c r="AE638" s="100" t="str">
        <f t="shared" si="109"/>
        <v/>
      </c>
      <c r="AF638" s="101" t="str">
        <f>IF(AE638="","",IF(Y638="Died same day","Died same day as arrival",IF(AB638="","Did not stay on SU",IF('Paste Data Here - Export'!HR638="ICH","ICU/CCU/HDU",IF(AB638&gt;AE638,100,100*AB638/AE638)))))</f>
        <v/>
      </c>
      <c r="AG638" s="82" t="str">
        <f>IF(E638="Yes","6 Month Transfer",IF(W638="No","Not locked to discharge/transfer",IF(AF638="Did not stay on SU","Not achieved as did not stay on SU",IF('Patient level info'!A638="","",IF(AND(A638=B638,M638="Achieved",P638="Achieved",AF638&gt;=90,AF638&lt;&gt;"Died same day as arrival"),"Achieved",IF(AND(A638&lt;&gt;B638,AF638&gt;=90,M638="Achieved",P638="Achieved"),"Not directly admitted by this team, but achieved criteria at previous team, and achieved 90% of stay on SU whilst at this team",IF(AF638="ICU/CCU/HDU","Admitted to ICU/CCU/HDU",IF(AF638="Died same day as arrival",AF638,IF(AND(AF638&lt;90,M638="Not achieved",P638="Not achieved"),"Not achieved as not direct to SU within 4h, not seen by a consultant within 14h, and less than 90% of stay on SU",IF(AND(AF638&lt;90,M638="Not achieved",P638="Achieved"),"Not achieved as not direct to SU within 4h and less than 90% of stay on SU",IF(AND(AF638&lt;90,M638="Achieved",P638="Not achieved"),"Not achieved as not seen by a consultant within 14h and less than 90% of stay on SU",IF(AND(AF638&gt;=90,M638="Not achieved",P638="Not achieved"),"Not achieved as not direct to SU within 4h and not seen by a consultant within 14h",IF(AND(AF638&gt;=90,M638="Achieved",P638="Not achieved"),"Not achieved as not seen by a consultant within 14h",IF(AF638&lt;90,"Not achieved as less than 90% of stay on SU","Not achieved as not direct to SU within 4h"))))))))))))))</f>
        <v/>
      </c>
    </row>
    <row r="639" spans="1:33" ht="15" customHeight="1" x14ac:dyDescent="0.25">
      <c r="A639" s="89" t="str">
        <f>IF('Paste Data Here - Export'!A639="","",'Paste Data Here - Export'!A639)</f>
        <v/>
      </c>
      <c r="B639" s="90" t="str">
        <f>IF('Paste Data Here - Export'!B639="","",'Paste Data Here - Export'!B639)</f>
        <v/>
      </c>
      <c r="C639" s="91" t="str">
        <f>IF('Paste Data Here - Export'!AR639="Y",'Paste Data Here - Export'!AS639,IF('Paste Data Here - Export'!C639="","",'Paste Data Here - Export'!BA639))</f>
        <v/>
      </c>
      <c r="D639" s="103" t="str">
        <f>IF(B639="","",IF('Paste Data Here - Export'!A639 ='Paste Data Here - Export'!B639, "Yes", "No"))</f>
        <v/>
      </c>
      <c r="E639" s="103" t="str">
        <f>IF(A639="","",IF(AND('Paste Data Here - Export'!P639="",'Paste Data Here - Export'!Q639&lt;&gt;""),"Yes","No"))</f>
        <v/>
      </c>
      <c r="F639" s="104" t="str">
        <f>IF('Paste Data Here - Export'!A639='Paste Data Here - Export'!B639,C639,IF(W639="No","",IF(E639="Yes","6 Month Transfer",'Paste Data Here - Export'!HP639)))</f>
        <v/>
      </c>
      <c r="G639" s="92" t="str">
        <f>IF(B639="","",IF(OR('Paste Data Here - Export'!KB639="Y",'Paste Data Here - Export'!GE639="Y"),"Yes","No"))</f>
        <v/>
      </c>
      <c r="H639" s="93" t="str">
        <f t="shared" si="102"/>
        <v/>
      </c>
      <c r="I639" s="93" t="str">
        <f t="shared" si="103"/>
        <v/>
      </c>
      <c r="J639" s="93" t="str">
        <f t="shared" si="104"/>
        <v/>
      </c>
      <c r="K639" s="125" t="str">
        <f>IF(OR(C639="",'Paste Data Here - Export'!BD639=""),"",1440*('Paste Data Here - Export'!BD639-C639))</f>
        <v/>
      </c>
      <c r="L639" s="93" t="str">
        <f t="shared" si="105"/>
        <v/>
      </c>
      <c r="M639" s="93" t="str">
        <f>IF(AND(L639="Yes",'Paste Data Here - Export'!BC639="SU",'Paste Data Here - Export'!EJ639&lt;&gt;"Y"),"Achieved",IF('Paste Data Here - Export'!EJ639="Y","Not applicable",(IF(AND('Patient level info'!L639="No",'Paste Data Here - Export'!BC639="SU"),"Not achieved",IF('Paste Data Here - Export'!BC639="ICH","Not applicable",IF(OR('Paste Data Here - Export'!BC639="O",'Paste Data Here - Export'!BC639="MAC"),"Not achieved",""))))))</f>
        <v/>
      </c>
      <c r="N639" s="142" t="str">
        <f>IF(B639="","",IF(OR('Paste Data Here - Export'!GN639="PERS",'Paste Data Here - Export'!GN639="TELEM"),'Paste Data Here - Export'!GK639,IF('Paste Data Here - Export'!GO639="","Not seen in person",'Paste Data Here - Export'!GO639)))</f>
        <v/>
      </c>
      <c r="O639" s="125" t="str">
        <f t="shared" si="106"/>
        <v/>
      </c>
      <c r="P639" s="126" t="str">
        <f t="shared" si="107"/>
        <v/>
      </c>
      <c r="Q639" s="95" t="str">
        <f>IF('Paste Data Here - Export'!CR639=TRUE, "Not imaged",IF('Paste Data Here - Export'!AR639="Y","Inpatient stroke",IF('Paste Data Here - Export'!BA639="","",IF('Paste Data Here - Export'!CR639="TRUE","",1440*('Paste Data Here - Export'!CP639-'Paste Data Here - Export'!BA639)))))</f>
        <v/>
      </c>
      <c r="R639" s="95" t="str">
        <f>IF('Paste Data Here - Export'!CR639=TRUE,"Not imaged",IF(OR(C639="",'Paste Data Here - Export'!CP639=""),"",1440*('Paste Data Here - Export'!CP639-C639)))</f>
        <v/>
      </c>
      <c r="S639" s="93" t="str">
        <f>IF(R639&lt;60.5,"Yes",IF('Paste Data Here - Export'!C639="","","No"))</f>
        <v/>
      </c>
      <c r="T639" s="93" t="str">
        <f t="shared" si="99"/>
        <v/>
      </c>
      <c r="U639" s="94" t="str">
        <f>IF(OR(C639="",'Paste Data Here - Export'!DF639=""),"",1440*('Paste Data Here - Export'!DF639-C639))</f>
        <v/>
      </c>
      <c r="V639" s="96" t="str">
        <f t="shared" si="108"/>
        <v/>
      </c>
      <c r="W639" s="97" t="str">
        <f>IF(B639="","",IF('Paste Data Here - Export'!KI639=TRUE,"Yes",IF('Paste Data Here - Export'!L639="","No","Yes")))</f>
        <v/>
      </c>
      <c r="X639" s="98" t="str">
        <f>IF(E639="Yes","6 Month Transfer",IF(AND(W639="Yes",'Paste Data Here - Export'!KM639="D"),"No",IF('Patient level info'!W639="Yes","Yes","")))</f>
        <v/>
      </c>
      <c r="Y639" s="91" t="str">
        <f t="shared" si="100"/>
        <v/>
      </c>
      <c r="Z639" s="99" t="str">
        <f>IF('Paste Data Here - Export'!KQ639="","",IF('Paste Data Here - Export'!KO639="","",'Paste Data Here - Export'!KN639-'Paste Data Here - Export'!KQ639))</f>
        <v/>
      </c>
      <c r="AA639" s="91" t="str">
        <f>IF(AND(W639="Yes",'Paste Data Here - Export'!KM639="D",'Paste Data Here - Export'!KO639="Y"),'Paste Data Here - Export'!KN639+'Patient level info'!AA$3,IF(AND(W639="Yes",'Paste Data Here - Export'!KM639="D",Z639&lt;0),'Paste Data Here - Export'!KQ639,IF(AND(W639="Yes",'Paste Data Here - Export'!KM639="D"),'Paste Data Here - Export'!KN639,IF(X639="Yes",'Paste Data Here - Export'!KS639,""))))</f>
        <v/>
      </c>
      <c r="AB639" s="100" t="str">
        <f>IF(W639="No","",IF('Paste Data Here - Export'!HS639="","",IF('Paste Data Here - Export'!KO639="Y",'Patient level info'!AA639-'Paste Data Here - Export'!HS639,'Paste Data Here - Export'!KQ639-'Paste Data Here - Export'!HS639)))</f>
        <v/>
      </c>
      <c r="AC639" s="100" t="str">
        <f>IF(E639="Yes","",IF(BPT!C639="Record transferred to this team",AA639-C639-(1/6),""))</f>
        <v/>
      </c>
      <c r="AD639" s="100" t="str">
        <f t="shared" si="101"/>
        <v/>
      </c>
      <c r="AE639" s="100" t="str">
        <f t="shared" si="109"/>
        <v/>
      </c>
      <c r="AF639" s="101" t="str">
        <f>IF(AE639="","",IF(Y639="Died same day","Died same day as arrival",IF(AB639="","Did not stay on SU",IF('Paste Data Here - Export'!HR639="ICH","ICU/CCU/HDU",IF(AB639&gt;AE639,100,100*AB639/AE639)))))</f>
        <v/>
      </c>
      <c r="AG639" s="82" t="str">
        <f>IF(E639="Yes","6 Month Transfer",IF(W639="No","Not locked to discharge/transfer",IF(AF639="Did not stay on SU","Not achieved as did not stay on SU",IF('Patient level info'!A639="","",IF(AND(A639=B639,M639="Achieved",P639="Achieved",AF639&gt;=90,AF639&lt;&gt;"Died same day as arrival"),"Achieved",IF(AND(A639&lt;&gt;B639,AF639&gt;=90,M639="Achieved",P639="Achieved"),"Not directly admitted by this team, but achieved criteria at previous team, and achieved 90% of stay on SU whilst at this team",IF(AF639="ICU/CCU/HDU","Admitted to ICU/CCU/HDU",IF(AF639="Died same day as arrival",AF639,IF(AND(AF639&lt;90,M639="Not achieved",P639="Not achieved"),"Not achieved as not direct to SU within 4h, not seen by a consultant within 14h, and less than 90% of stay on SU",IF(AND(AF639&lt;90,M639="Not achieved",P639="Achieved"),"Not achieved as not direct to SU within 4h and less than 90% of stay on SU",IF(AND(AF639&lt;90,M639="Achieved",P639="Not achieved"),"Not achieved as not seen by a consultant within 14h and less than 90% of stay on SU",IF(AND(AF639&gt;=90,M639="Not achieved",P639="Not achieved"),"Not achieved as not direct to SU within 4h and not seen by a consultant within 14h",IF(AND(AF639&gt;=90,M639="Achieved",P639="Not achieved"),"Not achieved as not seen by a consultant within 14h",IF(AF639&lt;90,"Not achieved as less than 90% of stay on SU","Not achieved as not direct to SU within 4h"))))))))))))))</f>
        <v/>
      </c>
    </row>
    <row r="640" spans="1:33" ht="15" customHeight="1" x14ac:dyDescent="0.25">
      <c r="A640" s="89" t="str">
        <f>IF('Paste Data Here - Export'!A640="","",'Paste Data Here - Export'!A640)</f>
        <v/>
      </c>
      <c r="B640" s="90" t="str">
        <f>IF('Paste Data Here - Export'!B640="","",'Paste Data Here - Export'!B640)</f>
        <v/>
      </c>
      <c r="C640" s="91" t="str">
        <f>IF('Paste Data Here - Export'!AR640="Y",'Paste Data Here - Export'!AS640,IF('Paste Data Here - Export'!C640="","",'Paste Data Here - Export'!BA640))</f>
        <v/>
      </c>
      <c r="D640" s="103" t="str">
        <f>IF(B640="","",IF('Paste Data Here - Export'!A640 ='Paste Data Here - Export'!B640, "Yes", "No"))</f>
        <v/>
      </c>
      <c r="E640" s="103" t="str">
        <f>IF(A640="","",IF(AND('Paste Data Here - Export'!P640="",'Paste Data Here - Export'!Q640&lt;&gt;""),"Yes","No"))</f>
        <v/>
      </c>
      <c r="F640" s="104" t="str">
        <f>IF('Paste Data Here - Export'!A640='Paste Data Here - Export'!B640,C640,IF(W640="No","",IF(E640="Yes","6 Month Transfer",'Paste Data Here - Export'!HP640)))</f>
        <v/>
      </c>
      <c r="G640" s="92" t="str">
        <f>IF(B640="","",IF(OR('Paste Data Here - Export'!KB640="Y",'Paste Data Here - Export'!GE640="Y"),"Yes","No"))</f>
        <v/>
      </c>
      <c r="H640" s="93" t="str">
        <f t="shared" si="102"/>
        <v/>
      </c>
      <c r="I640" s="93" t="str">
        <f t="shared" si="103"/>
        <v/>
      </c>
      <c r="J640" s="93" t="str">
        <f t="shared" si="104"/>
        <v/>
      </c>
      <c r="K640" s="125" t="str">
        <f>IF(OR(C640="",'Paste Data Here - Export'!BD640=""),"",1440*('Paste Data Here - Export'!BD640-C640))</f>
        <v/>
      </c>
      <c r="L640" s="93" t="str">
        <f t="shared" si="105"/>
        <v/>
      </c>
      <c r="M640" s="93" t="str">
        <f>IF(AND(L640="Yes",'Paste Data Here - Export'!BC640="SU",'Paste Data Here - Export'!EJ640&lt;&gt;"Y"),"Achieved",IF('Paste Data Here - Export'!EJ640="Y","Not applicable",(IF(AND('Patient level info'!L640="No",'Paste Data Here - Export'!BC640="SU"),"Not achieved",IF('Paste Data Here - Export'!BC640="ICH","Not applicable",IF(OR('Paste Data Here - Export'!BC640="O",'Paste Data Here - Export'!BC640="MAC"),"Not achieved",""))))))</f>
        <v/>
      </c>
      <c r="N640" s="142" t="str">
        <f>IF(B640="","",IF(OR('Paste Data Here - Export'!GN640="PERS",'Paste Data Here - Export'!GN640="TELEM"),'Paste Data Here - Export'!GK640,IF('Paste Data Here - Export'!GO640="","Not seen in person",'Paste Data Here - Export'!GO640)))</f>
        <v/>
      </c>
      <c r="O640" s="125" t="str">
        <f t="shared" si="106"/>
        <v/>
      </c>
      <c r="P640" s="126" t="str">
        <f t="shared" si="107"/>
        <v/>
      </c>
      <c r="Q640" s="95" t="str">
        <f>IF('Paste Data Here - Export'!CR640=TRUE, "Not imaged",IF('Paste Data Here - Export'!AR640="Y","Inpatient stroke",IF('Paste Data Here - Export'!BA640="","",IF('Paste Data Here - Export'!CR640="TRUE","",1440*('Paste Data Here - Export'!CP640-'Paste Data Here - Export'!BA640)))))</f>
        <v/>
      </c>
      <c r="R640" s="95" t="str">
        <f>IF('Paste Data Here - Export'!CR640=TRUE,"Not imaged",IF(OR(C640="",'Paste Data Here - Export'!CP640=""),"",1440*('Paste Data Here - Export'!CP640-C640)))</f>
        <v/>
      </c>
      <c r="S640" s="93" t="str">
        <f>IF(R640&lt;60.5,"Yes",IF('Paste Data Here - Export'!C640="","","No"))</f>
        <v/>
      </c>
      <c r="T640" s="93" t="str">
        <f t="shared" si="99"/>
        <v/>
      </c>
      <c r="U640" s="94" t="str">
        <f>IF(OR(C640="",'Paste Data Here - Export'!DF640=""),"",1440*('Paste Data Here - Export'!DF640-C640))</f>
        <v/>
      </c>
      <c r="V640" s="96" t="str">
        <f t="shared" si="108"/>
        <v/>
      </c>
      <c r="W640" s="97" t="str">
        <f>IF(B640="","",IF('Paste Data Here - Export'!KI640=TRUE,"Yes",IF('Paste Data Here - Export'!L640="","No","Yes")))</f>
        <v/>
      </c>
      <c r="X640" s="98" t="str">
        <f>IF(E640="Yes","6 Month Transfer",IF(AND(W640="Yes",'Paste Data Here - Export'!KM640="D"),"No",IF('Patient level info'!W640="Yes","Yes","")))</f>
        <v/>
      </c>
      <c r="Y640" s="91" t="str">
        <f t="shared" si="100"/>
        <v/>
      </c>
      <c r="Z640" s="99" t="str">
        <f>IF('Paste Data Here - Export'!KQ640="","",IF('Paste Data Here - Export'!KO640="","",'Paste Data Here - Export'!KN640-'Paste Data Here - Export'!KQ640))</f>
        <v/>
      </c>
      <c r="AA640" s="91" t="str">
        <f>IF(AND(W640="Yes",'Paste Data Here - Export'!KM640="D",'Paste Data Here - Export'!KO640="Y"),'Paste Data Here - Export'!KN640+'Patient level info'!AA$3,IF(AND(W640="Yes",'Paste Data Here - Export'!KM640="D",Z640&lt;0),'Paste Data Here - Export'!KQ640,IF(AND(W640="Yes",'Paste Data Here - Export'!KM640="D"),'Paste Data Here - Export'!KN640,IF(X640="Yes",'Paste Data Here - Export'!KS640,""))))</f>
        <v/>
      </c>
      <c r="AB640" s="100" t="str">
        <f>IF(W640="No","",IF('Paste Data Here - Export'!HS640="","",IF('Paste Data Here - Export'!KO640="Y",'Patient level info'!AA640-'Paste Data Here - Export'!HS640,'Paste Data Here - Export'!KQ640-'Paste Data Here - Export'!HS640)))</f>
        <v/>
      </c>
      <c r="AC640" s="100" t="str">
        <f>IF(E640="Yes","",IF(BPT!C640="Record transferred to this team",AA640-C640-(1/6),""))</f>
        <v/>
      </c>
      <c r="AD640" s="100" t="str">
        <f t="shared" si="101"/>
        <v/>
      </c>
      <c r="AE640" s="100" t="str">
        <f t="shared" si="109"/>
        <v/>
      </c>
      <c r="AF640" s="101" t="str">
        <f>IF(AE640="","",IF(Y640="Died same day","Died same day as arrival",IF(AB640="","Did not stay on SU",IF('Paste Data Here - Export'!HR640="ICH","ICU/CCU/HDU",IF(AB640&gt;AE640,100,100*AB640/AE640)))))</f>
        <v/>
      </c>
      <c r="AG640" s="82" t="str">
        <f>IF(E640="Yes","6 Month Transfer",IF(W640="No","Not locked to discharge/transfer",IF(AF640="Did not stay on SU","Not achieved as did not stay on SU",IF('Patient level info'!A640="","",IF(AND(A640=B640,M640="Achieved",P640="Achieved",AF640&gt;=90,AF640&lt;&gt;"Died same day as arrival"),"Achieved",IF(AND(A640&lt;&gt;B640,AF640&gt;=90,M640="Achieved",P640="Achieved"),"Not directly admitted by this team, but achieved criteria at previous team, and achieved 90% of stay on SU whilst at this team",IF(AF640="ICU/CCU/HDU","Admitted to ICU/CCU/HDU",IF(AF640="Died same day as arrival",AF640,IF(AND(AF640&lt;90,M640="Not achieved",P640="Not achieved"),"Not achieved as not direct to SU within 4h, not seen by a consultant within 14h, and less than 90% of stay on SU",IF(AND(AF640&lt;90,M640="Not achieved",P640="Achieved"),"Not achieved as not direct to SU within 4h and less than 90% of stay on SU",IF(AND(AF640&lt;90,M640="Achieved",P640="Not achieved"),"Not achieved as not seen by a consultant within 14h and less than 90% of stay on SU",IF(AND(AF640&gt;=90,M640="Not achieved",P640="Not achieved"),"Not achieved as not direct to SU within 4h and not seen by a consultant within 14h",IF(AND(AF640&gt;=90,M640="Achieved",P640="Not achieved"),"Not achieved as not seen by a consultant within 14h",IF(AF640&lt;90,"Not achieved as less than 90% of stay on SU","Not achieved as not direct to SU within 4h"))))))))))))))</f>
        <v/>
      </c>
    </row>
    <row r="641" spans="1:33" ht="15" customHeight="1" x14ac:dyDescent="0.25">
      <c r="A641" s="89" t="str">
        <f>IF('Paste Data Here - Export'!A641="","",'Paste Data Here - Export'!A641)</f>
        <v/>
      </c>
      <c r="B641" s="90" t="str">
        <f>IF('Paste Data Here - Export'!B641="","",'Paste Data Here - Export'!B641)</f>
        <v/>
      </c>
      <c r="C641" s="91" t="str">
        <f>IF('Paste Data Here - Export'!AR641="Y",'Paste Data Here - Export'!AS641,IF('Paste Data Here - Export'!C641="","",'Paste Data Here - Export'!BA641))</f>
        <v/>
      </c>
      <c r="D641" s="103" t="str">
        <f>IF(B641="","",IF('Paste Data Here - Export'!A641 ='Paste Data Here - Export'!B641, "Yes", "No"))</f>
        <v/>
      </c>
      <c r="E641" s="103" t="str">
        <f>IF(A641="","",IF(AND('Paste Data Here - Export'!P641="",'Paste Data Here - Export'!Q641&lt;&gt;""),"Yes","No"))</f>
        <v/>
      </c>
      <c r="F641" s="104" t="str">
        <f>IF('Paste Data Here - Export'!A641='Paste Data Here - Export'!B641,C641,IF(W641="No","",IF(E641="Yes","6 Month Transfer",'Paste Data Here - Export'!HP641)))</f>
        <v/>
      </c>
      <c r="G641" s="92" t="str">
        <f>IF(B641="","",IF(OR('Paste Data Here - Export'!KB641="Y",'Paste Data Here - Export'!GE641="Y"),"Yes","No"))</f>
        <v/>
      </c>
      <c r="H641" s="93" t="str">
        <f t="shared" si="102"/>
        <v/>
      </c>
      <c r="I641" s="93" t="str">
        <f t="shared" si="103"/>
        <v/>
      </c>
      <c r="J641" s="93" t="str">
        <f t="shared" si="104"/>
        <v/>
      </c>
      <c r="K641" s="125" t="str">
        <f>IF(OR(C641="",'Paste Data Here - Export'!BD641=""),"",1440*('Paste Data Here - Export'!BD641-C641))</f>
        <v/>
      </c>
      <c r="L641" s="93" t="str">
        <f t="shared" si="105"/>
        <v/>
      </c>
      <c r="M641" s="93" t="str">
        <f>IF(AND(L641="Yes",'Paste Data Here - Export'!BC641="SU",'Paste Data Here - Export'!EJ641&lt;&gt;"Y"),"Achieved",IF('Paste Data Here - Export'!EJ641="Y","Not applicable",(IF(AND('Patient level info'!L641="No",'Paste Data Here - Export'!BC641="SU"),"Not achieved",IF('Paste Data Here - Export'!BC641="ICH","Not applicable",IF(OR('Paste Data Here - Export'!BC641="O",'Paste Data Here - Export'!BC641="MAC"),"Not achieved",""))))))</f>
        <v/>
      </c>
      <c r="N641" s="142" t="str">
        <f>IF(B641="","",IF(OR('Paste Data Here - Export'!GN641="PERS",'Paste Data Here - Export'!GN641="TELEM"),'Paste Data Here - Export'!GK641,IF('Paste Data Here - Export'!GO641="","Not seen in person",'Paste Data Here - Export'!GO641)))</f>
        <v/>
      </c>
      <c r="O641" s="125" t="str">
        <f t="shared" si="106"/>
        <v/>
      </c>
      <c r="P641" s="126" t="str">
        <f t="shared" si="107"/>
        <v/>
      </c>
      <c r="Q641" s="95" t="str">
        <f>IF('Paste Data Here - Export'!CR641=TRUE, "Not imaged",IF('Paste Data Here - Export'!AR641="Y","Inpatient stroke",IF('Paste Data Here - Export'!BA641="","",IF('Paste Data Here - Export'!CR641="TRUE","",1440*('Paste Data Here - Export'!CP641-'Paste Data Here - Export'!BA641)))))</f>
        <v/>
      </c>
      <c r="R641" s="95" t="str">
        <f>IF('Paste Data Here - Export'!CR641=TRUE,"Not imaged",IF(OR(C641="",'Paste Data Here - Export'!CP641=""),"",1440*('Paste Data Here - Export'!CP641-C641)))</f>
        <v/>
      </c>
      <c r="S641" s="93" t="str">
        <f>IF(R641&lt;60.5,"Yes",IF('Paste Data Here - Export'!C641="","","No"))</f>
        <v/>
      </c>
      <c r="T641" s="93" t="str">
        <f t="shared" si="99"/>
        <v/>
      </c>
      <c r="U641" s="94" t="str">
        <f>IF(OR(C641="",'Paste Data Here - Export'!DF641=""),"",1440*('Paste Data Here - Export'!DF641-C641))</f>
        <v/>
      </c>
      <c r="V641" s="96" t="str">
        <f t="shared" si="108"/>
        <v/>
      </c>
      <c r="W641" s="97" t="str">
        <f>IF(B641="","",IF('Paste Data Here - Export'!KI641=TRUE,"Yes",IF('Paste Data Here - Export'!L641="","No","Yes")))</f>
        <v/>
      </c>
      <c r="X641" s="98" t="str">
        <f>IF(E641="Yes","6 Month Transfer",IF(AND(W641="Yes",'Paste Data Here - Export'!KM641="D"),"No",IF('Patient level info'!W641="Yes","Yes","")))</f>
        <v/>
      </c>
      <c r="Y641" s="91" t="str">
        <f t="shared" si="100"/>
        <v/>
      </c>
      <c r="Z641" s="99" t="str">
        <f>IF('Paste Data Here - Export'!KQ641="","",IF('Paste Data Here - Export'!KO641="","",'Paste Data Here - Export'!KN641-'Paste Data Here - Export'!KQ641))</f>
        <v/>
      </c>
      <c r="AA641" s="91" t="str">
        <f>IF(AND(W641="Yes",'Paste Data Here - Export'!KM641="D",'Paste Data Here - Export'!KO641="Y"),'Paste Data Here - Export'!KN641+'Patient level info'!AA$3,IF(AND(W641="Yes",'Paste Data Here - Export'!KM641="D",Z641&lt;0),'Paste Data Here - Export'!KQ641,IF(AND(W641="Yes",'Paste Data Here - Export'!KM641="D"),'Paste Data Here - Export'!KN641,IF(X641="Yes",'Paste Data Here - Export'!KS641,""))))</f>
        <v/>
      </c>
      <c r="AB641" s="100" t="str">
        <f>IF(W641="No","",IF('Paste Data Here - Export'!HS641="","",IF('Paste Data Here - Export'!KO641="Y",'Patient level info'!AA641-'Paste Data Here - Export'!HS641,'Paste Data Here - Export'!KQ641-'Paste Data Here - Export'!HS641)))</f>
        <v/>
      </c>
      <c r="AC641" s="100" t="str">
        <f>IF(E641="Yes","",IF(BPT!C641="Record transferred to this team",AA641-C641-(1/6),""))</f>
        <v/>
      </c>
      <c r="AD641" s="100" t="str">
        <f t="shared" si="101"/>
        <v/>
      </c>
      <c r="AE641" s="100" t="str">
        <f t="shared" si="109"/>
        <v/>
      </c>
      <c r="AF641" s="101" t="str">
        <f>IF(AE641="","",IF(Y641="Died same day","Died same day as arrival",IF(AB641="","Did not stay on SU",IF('Paste Data Here - Export'!HR641="ICH","ICU/CCU/HDU",IF(AB641&gt;AE641,100,100*AB641/AE641)))))</f>
        <v/>
      </c>
      <c r="AG641" s="82" t="str">
        <f>IF(E641="Yes","6 Month Transfer",IF(W641="No","Not locked to discharge/transfer",IF(AF641="Did not stay on SU","Not achieved as did not stay on SU",IF('Patient level info'!A641="","",IF(AND(A641=B641,M641="Achieved",P641="Achieved",AF641&gt;=90,AF641&lt;&gt;"Died same day as arrival"),"Achieved",IF(AND(A641&lt;&gt;B641,AF641&gt;=90,M641="Achieved",P641="Achieved"),"Not directly admitted by this team, but achieved criteria at previous team, and achieved 90% of stay on SU whilst at this team",IF(AF641="ICU/CCU/HDU","Admitted to ICU/CCU/HDU",IF(AF641="Died same day as arrival",AF641,IF(AND(AF641&lt;90,M641="Not achieved",P641="Not achieved"),"Not achieved as not direct to SU within 4h, not seen by a consultant within 14h, and less than 90% of stay on SU",IF(AND(AF641&lt;90,M641="Not achieved",P641="Achieved"),"Not achieved as not direct to SU within 4h and less than 90% of stay on SU",IF(AND(AF641&lt;90,M641="Achieved",P641="Not achieved"),"Not achieved as not seen by a consultant within 14h and less than 90% of stay on SU",IF(AND(AF641&gt;=90,M641="Not achieved",P641="Not achieved"),"Not achieved as not direct to SU within 4h and not seen by a consultant within 14h",IF(AND(AF641&gt;=90,M641="Achieved",P641="Not achieved"),"Not achieved as not seen by a consultant within 14h",IF(AF641&lt;90,"Not achieved as less than 90% of stay on SU","Not achieved as not direct to SU within 4h"))))))))))))))</f>
        <v/>
      </c>
    </row>
    <row r="642" spans="1:33" ht="15" customHeight="1" x14ac:dyDescent="0.25">
      <c r="A642" s="89" t="str">
        <f>IF('Paste Data Here - Export'!A642="","",'Paste Data Here - Export'!A642)</f>
        <v/>
      </c>
      <c r="B642" s="90" t="str">
        <f>IF('Paste Data Here - Export'!B642="","",'Paste Data Here - Export'!B642)</f>
        <v/>
      </c>
      <c r="C642" s="91" t="str">
        <f>IF('Paste Data Here - Export'!AR642="Y",'Paste Data Here - Export'!AS642,IF('Paste Data Here - Export'!C642="","",'Paste Data Here - Export'!BA642))</f>
        <v/>
      </c>
      <c r="D642" s="103" t="str">
        <f>IF(B642="","",IF('Paste Data Here - Export'!A642 ='Paste Data Here - Export'!B642, "Yes", "No"))</f>
        <v/>
      </c>
      <c r="E642" s="103" t="str">
        <f>IF(A642="","",IF(AND('Paste Data Here - Export'!P642="",'Paste Data Here - Export'!Q642&lt;&gt;""),"Yes","No"))</f>
        <v/>
      </c>
      <c r="F642" s="104" t="str">
        <f>IF('Paste Data Here - Export'!A642='Paste Data Here - Export'!B642,C642,IF(W642="No","",IF(E642="Yes","6 Month Transfer",'Paste Data Here - Export'!HP642)))</f>
        <v/>
      </c>
      <c r="G642" s="92" t="str">
        <f>IF(B642="","",IF(OR('Paste Data Here - Export'!KB642="Y",'Paste Data Here - Export'!GE642="Y"),"Yes","No"))</f>
        <v/>
      </c>
      <c r="H642" s="93" t="str">
        <f t="shared" si="102"/>
        <v/>
      </c>
      <c r="I642" s="93" t="str">
        <f t="shared" si="103"/>
        <v/>
      </c>
      <c r="J642" s="93" t="str">
        <f t="shared" si="104"/>
        <v/>
      </c>
      <c r="K642" s="125" t="str">
        <f>IF(OR(C642="",'Paste Data Here - Export'!BD642=""),"",1440*('Paste Data Here - Export'!BD642-C642))</f>
        <v/>
      </c>
      <c r="L642" s="93" t="str">
        <f t="shared" si="105"/>
        <v/>
      </c>
      <c r="M642" s="93" t="str">
        <f>IF(AND(L642="Yes",'Paste Data Here - Export'!BC642="SU",'Paste Data Here - Export'!EJ642&lt;&gt;"Y"),"Achieved",IF('Paste Data Here - Export'!EJ642="Y","Not applicable",(IF(AND('Patient level info'!L642="No",'Paste Data Here - Export'!BC642="SU"),"Not achieved",IF('Paste Data Here - Export'!BC642="ICH","Not applicable",IF(OR('Paste Data Here - Export'!BC642="O",'Paste Data Here - Export'!BC642="MAC"),"Not achieved",""))))))</f>
        <v/>
      </c>
      <c r="N642" s="142" t="str">
        <f>IF(B642="","",IF(OR('Paste Data Here - Export'!GN642="PERS",'Paste Data Here - Export'!GN642="TELEM"),'Paste Data Here - Export'!GK642,IF('Paste Data Here - Export'!GO642="","Not seen in person",'Paste Data Here - Export'!GO642)))</f>
        <v/>
      </c>
      <c r="O642" s="125" t="str">
        <f t="shared" si="106"/>
        <v/>
      </c>
      <c r="P642" s="126" t="str">
        <f t="shared" si="107"/>
        <v/>
      </c>
      <c r="Q642" s="95" t="str">
        <f>IF('Paste Data Here - Export'!CR642=TRUE, "Not imaged",IF('Paste Data Here - Export'!AR642="Y","Inpatient stroke",IF('Paste Data Here - Export'!BA642="","",IF('Paste Data Here - Export'!CR642="TRUE","",1440*('Paste Data Here - Export'!CP642-'Paste Data Here - Export'!BA642)))))</f>
        <v/>
      </c>
      <c r="R642" s="95" t="str">
        <f>IF('Paste Data Here - Export'!CR642=TRUE,"Not imaged",IF(OR(C642="",'Paste Data Here - Export'!CP642=""),"",1440*('Paste Data Here - Export'!CP642-C642)))</f>
        <v/>
      </c>
      <c r="S642" s="93" t="str">
        <f>IF(R642&lt;60.5,"Yes",IF('Paste Data Here - Export'!C642="","","No"))</f>
        <v/>
      </c>
      <c r="T642" s="93" t="str">
        <f t="shared" si="99"/>
        <v/>
      </c>
      <c r="U642" s="94" t="str">
        <f>IF(OR(C642="",'Paste Data Here - Export'!DF642=""),"",1440*('Paste Data Here - Export'!DF642-C642))</f>
        <v/>
      </c>
      <c r="V642" s="96" t="str">
        <f t="shared" si="108"/>
        <v/>
      </c>
      <c r="W642" s="97" t="str">
        <f>IF(B642="","",IF('Paste Data Here - Export'!KI642=TRUE,"Yes",IF('Paste Data Here - Export'!L642="","No","Yes")))</f>
        <v/>
      </c>
      <c r="X642" s="98" t="str">
        <f>IF(E642="Yes","6 Month Transfer",IF(AND(W642="Yes",'Paste Data Here - Export'!KM642="D"),"No",IF('Patient level info'!W642="Yes","Yes","")))</f>
        <v/>
      </c>
      <c r="Y642" s="91" t="str">
        <f t="shared" si="100"/>
        <v/>
      </c>
      <c r="Z642" s="99" t="str">
        <f>IF('Paste Data Here - Export'!KQ642="","",IF('Paste Data Here - Export'!KO642="","",'Paste Data Here - Export'!KN642-'Paste Data Here - Export'!KQ642))</f>
        <v/>
      </c>
      <c r="AA642" s="91" t="str">
        <f>IF(AND(W642="Yes",'Paste Data Here - Export'!KM642="D",'Paste Data Here - Export'!KO642="Y"),'Paste Data Here - Export'!KN642+'Patient level info'!AA$3,IF(AND(W642="Yes",'Paste Data Here - Export'!KM642="D",Z642&lt;0),'Paste Data Here - Export'!KQ642,IF(AND(W642="Yes",'Paste Data Here - Export'!KM642="D"),'Paste Data Here - Export'!KN642,IF(X642="Yes",'Paste Data Here - Export'!KS642,""))))</f>
        <v/>
      </c>
      <c r="AB642" s="100" t="str">
        <f>IF(W642="No","",IF('Paste Data Here - Export'!HS642="","",IF('Paste Data Here - Export'!KO642="Y",'Patient level info'!AA642-'Paste Data Here - Export'!HS642,'Paste Data Here - Export'!KQ642-'Paste Data Here - Export'!HS642)))</f>
        <v/>
      </c>
      <c r="AC642" s="100" t="str">
        <f>IF(E642="Yes","",IF(BPT!C642="Record transferred to this team",AA642-C642-(1/6),""))</f>
        <v/>
      </c>
      <c r="AD642" s="100" t="str">
        <f t="shared" si="101"/>
        <v/>
      </c>
      <c r="AE642" s="100" t="str">
        <f t="shared" si="109"/>
        <v/>
      </c>
      <c r="AF642" s="101" t="str">
        <f>IF(AE642="","",IF(Y642="Died same day","Died same day as arrival",IF(AB642="","Did not stay on SU",IF('Paste Data Here - Export'!HR642="ICH","ICU/CCU/HDU",IF(AB642&gt;AE642,100,100*AB642/AE642)))))</f>
        <v/>
      </c>
      <c r="AG642" s="82" t="str">
        <f>IF(E642="Yes","6 Month Transfer",IF(W642="No","Not locked to discharge/transfer",IF(AF642="Did not stay on SU","Not achieved as did not stay on SU",IF('Patient level info'!A642="","",IF(AND(A642=B642,M642="Achieved",P642="Achieved",AF642&gt;=90,AF642&lt;&gt;"Died same day as arrival"),"Achieved",IF(AND(A642&lt;&gt;B642,AF642&gt;=90,M642="Achieved",P642="Achieved"),"Not directly admitted by this team, but achieved criteria at previous team, and achieved 90% of stay on SU whilst at this team",IF(AF642="ICU/CCU/HDU","Admitted to ICU/CCU/HDU",IF(AF642="Died same day as arrival",AF642,IF(AND(AF642&lt;90,M642="Not achieved",P642="Not achieved"),"Not achieved as not direct to SU within 4h, not seen by a consultant within 14h, and less than 90% of stay on SU",IF(AND(AF642&lt;90,M642="Not achieved",P642="Achieved"),"Not achieved as not direct to SU within 4h and less than 90% of stay on SU",IF(AND(AF642&lt;90,M642="Achieved",P642="Not achieved"),"Not achieved as not seen by a consultant within 14h and less than 90% of stay on SU",IF(AND(AF642&gt;=90,M642="Not achieved",P642="Not achieved"),"Not achieved as not direct to SU within 4h and not seen by a consultant within 14h",IF(AND(AF642&gt;=90,M642="Achieved",P642="Not achieved"),"Not achieved as not seen by a consultant within 14h",IF(AF642&lt;90,"Not achieved as less than 90% of stay on SU","Not achieved as not direct to SU within 4h"))))))))))))))</f>
        <v/>
      </c>
    </row>
    <row r="643" spans="1:33" ht="15" customHeight="1" x14ac:dyDescent="0.25">
      <c r="A643" s="89" t="str">
        <f>IF('Paste Data Here - Export'!A643="","",'Paste Data Here - Export'!A643)</f>
        <v/>
      </c>
      <c r="B643" s="90" t="str">
        <f>IF('Paste Data Here - Export'!B643="","",'Paste Data Here - Export'!B643)</f>
        <v/>
      </c>
      <c r="C643" s="91" t="str">
        <f>IF('Paste Data Here - Export'!AR643="Y",'Paste Data Here - Export'!AS643,IF('Paste Data Here - Export'!C643="","",'Paste Data Here - Export'!BA643))</f>
        <v/>
      </c>
      <c r="D643" s="103" t="str">
        <f>IF(B643="","",IF('Paste Data Here - Export'!A643 ='Paste Data Here - Export'!B643, "Yes", "No"))</f>
        <v/>
      </c>
      <c r="E643" s="103" t="str">
        <f>IF(A643="","",IF(AND('Paste Data Here - Export'!P643="",'Paste Data Here - Export'!Q643&lt;&gt;""),"Yes","No"))</f>
        <v/>
      </c>
      <c r="F643" s="104" t="str">
        <f>IF('Paste Data Here - Export'!A643='Paste Data Here - Export'!B643,C643,IF(W643="No","",IF(E643="Yes","6 Month Transfer",'Paste Data Here - Export'!HP643)))</f>
        <v/>
      </c>
      <c r="G643" s="92" t="str">
        <f>IF(B643="","",IF(OR('Paste Data Here - Export'!KB643="Y",'Paste Data Here - Export'!GE643="Y"),"Yes","No"))</f>
        <v/>
      </c>
      <c r="H643" s="93" t="str">
        <f t="shared" si="102"/>
        <v/>
      </c>
      <c r="I643" s="93" t="str">
        <f t="shared" si="103"/>
        <v/>
      </c>
      <c r="J643" s="93" t="str">
        <f t="shared" si="104"/>
        <v/>
      </c>
      <c r="K643" s="125" t="str">
        <f>IF(OR(C643="",'Paste Data Here - Export'!BD643=""),"",1440*('Paste Data Here - Export'!BD643-C643))</f>
        <v/>
      </c>
      <c r="L643" s="93" t="str">
        <f t="shared" si="105"/>
        <v/>
      </c>
      <c r="M643" s="93" t="str">
        <f>IF(AND(L643="Yes",'Paste Data Here - Export'!BC643="SU",'Paste Data Here - Export'!EJ643&lt;&gt;"Y"),"Achieved",IF('Paste Data Here - Export'!EJ643="Y","Not applicable",(IF(AND('Patient level info'!L643="No",'Paste Data Here - Export'!BC643="SU"),"Not achieved",IF('Paste Data Here - Export'!BC643="ICH","Not applicable",IF(OR('Paste Data Here - Export'!BC643="O",'Paste Data Here - Export'!BC643="MAC"),"Not achieved",""))))))</f>
        <v/>
      </c>
      <c r="N643" s="142" t="str">
        <f>IF(B643="","",IF(OR('Paste Data Here - Export'!GN643="PERS",'Paste Data Here - Export'!GN643="TELEM"),'Paste Data Here - Export'!GK643,IF('Paste Data Here - Export'!GO643="","Not seen in person",'Paste Data Here - Export'!GO643)))</f>
        <v/>
      </c>
      <c r="O643" s="125" t="str">
        <f t="shared" si="106"/>
        <v/>
      </c>
      <c r="P643" s="126" t="str">
        <f t="shared" si="107"/>
        <v/>
      </c>
      <c r="Q643" s="95" t="str">
        <f>IF('Paste Data Here - Export'!CR643=TRUE, "Not imaged",IF('Paste Data Here - Export'!AR643="Y","Inpatient stroke",IF('Paste Data Here - Export'!BA643="","",IF('Paste Data Here - Export'!CR643="TRUE","",1440*('Paste Data Here - Export'!CP643-'Paste Data Here - Export'!BA643)))))</f>
        <v/>
      </c>
      <c r="R643" s="95" t="str">
        <f>IF('Paste Data Here - Export'!CR643=TRUE,"Not imaged",IF(OR(C643="",'Paste Data Here - Export'!CP643=""),"",1440*('Paste Data Here - Export'!CP643-C643)))</f>
        <v/>
      </c>
      <c r="S643" s="93" t="str">
        <f>IF(R643&lt;60.5,"Yes",IF('Paste Data Here - Export'!C643="","","No"))</f>
        <v/>
      </c>
      <c r="T643" s="93" t="str">
        <f t="shared" si="99"/>
        <v/>
      </c>
      <c r="U643" s="94" t="str">
        <f>IF(OR(C643="",'Paste Data Here - Export'!DF643=""),"",1440*('Paste Data Here - Export'!DF643-C643))</f>
        <v/>
      </c>
      <c r="V643" s="96" t="str">
        <f t="shared" si="108"/>
        <v/>
      </c>
      <c r="W643" s="97" t="str">
        <f>IF(B643="","",IF('Paste Data Here - Export'!KI643=TRUE,"Yes",IF('Paste Data Here - Export'!L643="","No","Yes")))</f>
        <v/>
      </c>
      <c r="X643" s="98" t="str">
        <f>IF(E643="Yes","6 Month Transfer",IF(AND(W643="Yes",'Paste Data Here - Export'!KM643="D"),"No",IF('Patient level info'!W643="Yes","Yes","")))</f>
        <v/>
      </c>
      <c r="Y643" s="91" t="str">
        <f t="shared" si="100"/>
        <v/>
      </c>
      <c r="Z643" s="99" t="str">
        <f>IF('Paste Data Here - Export'!KQ643="","",IF('Paste Data Here - Export'!KO643="","",'Paste Data Here - Export'!KN643-'Paste Data Here - Export'!KQ643))</f>
        <v/>
      </c>
      <c r="AA643" s="91" t="str">
        <f>IF(AND(W643="Yes",'Paste Data Here - Export'!KM643="D",'Paste Data Here - Export'!KO643="Y"),'Paste Data Here - Export'!KN643+'Patient level info'!AA$3,IF(AND(W643="Yes",'Paste Data Here - Export'!KM643="D",Z643&lt;0),'Paste Data Here - Export'!KQ643,IF(AND(W643="Yes",'Paste Data Here - Export'!KM643="D"),'Paste Data Here - Export'!KN643,IF(X643="Yes",'Paste Data Here - Export'!KS643,""))))</f>
        <v/>
      </c>
      <c r="AB643" s="100" t="str">
        <f>IF(W643="No","",IF('Paste Data Here - Export'!HS643="","",IF('Paste Data Here - Export'!KO643="Y",'Patient level info'!AA643-'Paste Data Here - Export'!HS643,'Paste Data Here - Export'!KQ643-'Paste Data Here - Export'!HS643)))</f>
        <v/>
      </c>
      <c r="AC643" s="100" t="str">
        <f>IF(E643="Yes","",IF(BPT!C643="Record transferred to this team",AA643-C643-(1/6),""))</f>
        <v/>
      </c>
      <c r="AD643" s="100" t="str">
        <f t="shared" si="101"/>
        <v/>
      </c>
      <c r="AE643" s="100" t="str">
        <f t="shared" si="109"/>
        <v/>
      </c>
      <c r="AF643" s="101" t="str">
        <f>IF(AE643="","",IF(Y643="Died same day","Died same day as arrival",IF(AB643="","Did not stay on SU",IF('Paste Data Here - Export'!HR643="ICH","ICU/CCU/HDU",IF(AB643&gt;AE643,100,100*AB643/AE643)))))</f>
        <v/>
      </c>
      <c r="AG643" s="82" t="str">
        <f>IF(E643="Yes","6 Month Transfer",IF(W643="No","Not locked to discharge/transfer",IF(AF643="Did not stay on SU","Not achieved as did not stay on SU",IF('Patient level info'!A643="","",IF(AND(A643=B643,M643="Achieved",P643="Achieved",AF643&gt;=90,AF643&lt;&gt;"Died same day as arrival"),"Achieved",IF(AND(A643&lt;&gt;B643,AF643&gt;=90,M643="Achieved",P643="Achieved"),"Not directly admitted by this team, but achieved criteria at previous team, and achieved 90% of stay on SU whilst at this team",IF(AF643="ICU/CCU/HDU","Admitted to ICU/CCU/HDU",IF(AF643="Died same day as arrival",AF643,IF(AND(AF643&lt;90,M643="Not achieved",P643="Not achieved"),"Not achieved as not direct to SU within 4h, not seen by a consultant within 14h, and less than 90% of stay on SU",IF(AND(AF643&lt;90,M643="Not achieved",P643="Achieved"),"Not achieved as not direct to SU within 4h and less than 90% of stay on SU",IF(AND(AF643&lt;90,M643="Achieved",P643="Not achieved"),"Not achieved as not seen by a consultant within 14h and less than 90% of stay on SU",IF(AND(AF643&gt;=90,M643="Not achieved",P643="Not achieved"),"Not achieved as not direct to SU within 4h and not seen by a consultant within 14h",IF(AND(AF643&gt;=90,M643="Achieved",P643="Not achieved"),"Not achieved as not seen by a consultant within 14h",IF(AF643&lt;90,"Not achieved as less than 90% of stay on SU","Not achieved as not direct to SU within 4h"))))))))))))))</f>
        <v/>
      </c>
    </row>
    <row r="644" spans="1:33" ht="15" customHeight="1" x14ac:dyDescent="0.25">
      <c r="A644" s="89" t="str">
        <f>IF('Paste Data Here - Export'!A644="","",'Paste Data Here - Export'!A644)</f>
        <v/>
      </c>
      <c r="B644" s="90" t="str">
        <f>IF('Paste Data Here - Export'!B644="","",'Paste Data Here - Export'!B644)</f>
        <v/>
      </c>
      <c r="C644" s="91" t="str">
        <f>IF('Paste Data Here - Export'!AR644="Y",'Paste Data Here - Export'!AS644,IF('Paste Data Here - Export'!C644="","",'Paste Data Here - Export'!BA644))</f>
        <v/>
      </c>
      <c r="D644" s="103" t="str">
        <f>IF(B644="","",IF('Paste Data Here - Export'!A644 ='Paste Data Here - Export'!B644, "Yes", "No"))</f>
        <v/>
      </c>
      <c r="E644" s="103" t="str">
        <f>IF(A644="","",IF(AND('Paste Data Here - Export'!P644="",'Paste Data Here - Export'!Q644&lt;&gt;""),"Yes","No"))</f>
        <v/>
      </c>
      <c r="F644" s="104" t="str">
        <f>IF('Paste Data Here - Export'!A644='Paste Data Here - Export'!B644,C644,IF(W644="No","",IF(E644="Yes","6 Month Transfer",'Paste Data Here - Export'!HP644)))</f>
        <v/>
      </c>
      <c r="G644" s="92" t="str">
        <f>IF(B644="","",IF(OR('Paste Data Here - Export'!KB644="Y",'Paste Data Here - Export'!GE644="Y"),"Yes","No"))</f>
        <v/>
      </c>
      <c r="H644" s="93" t="str">
        <f t="shared" si="102"/>
        <v/>
      </c>
      <c r="I644" s="93" t="str">
        <f t="shared" si="103"/>
        <v/>
      </c>
      <c r="J644" s="93" t="str">
        <f t="shared" si="104"/>
        <v/>
      </c>
      <c r="K644" s="125" t="str">
        <f>IF(OR(C644="",'Paste Data Here - Export'!BD644=""),"",1440*('Paste Data Here - Export'!BD644-C644))</f>
        <v/>
      </c>
      <c r="L644" s="93" t="str">
        <f t="shared" si="105"/>
        <v/>
      </c>
      <c r="M644" s="93" t="str">
        <f>IF(AND(L644="Yes",'Paste Data Here - Export'!BC644="SU",'Paste Data Here - Export'!EJ644&lt;&gt;"Y"),"Achieved",IF('Paste Data Here - Export'!EJ644="Y","Not applicable",(IF(AND('Patient level info'!L644="No",'Paste Data Here - Export'!BC644="SU"),"Not achieved",IF('Paste Data Here - Export'!BC644="ICH","Not applicable",IF(OR('Paste Data Here - Export'!BC644="O",'Paste Data Here - Export'!BC644="MAC"),"Not achieved",""))))))</f>
        <v/>
      </c>
      <c r="N644" s="142" t="str">
        <f>IF(B644="","",IF(OR('Paste Data Here - Export'!GN644="PERS",'Paste Data Here - Export'!GN644="TELEM"),'Paste Data Here - Export'!GK644,IF('Paste Data Here - Export'!GO644="","Not seen in person",'Paste Data Here - Export'!GO644)))</f>
        <v/>
      </c>
      <c r="O644" s="125" t="str">
        <f t="shared" si="106"/>
        <v/>
      </c>
      <c r="P644" s="126" t="str">
        <f t="shared" si="107"/>
        <v/>
      </c>
      <c r="Q644" s="95" t="str">
        <f>IF('Paste Data Here - Export'!CR644=TRUE, "Not imaged",IF('Paste Data Here - Export'!AR644="Y","Inpatient stroke",IF('Paste Data Here - Export'!BA644="","",IF('Paste Data Here - Export'!CR644="TRUE","",1440*('Paste Data Here - Export'!CP644-'Paste Data Here - Export'!BA644)))))</f>
        <v/>
      </c>
      <c r="R644" s="95" t="str">
        <f>IF('Paste Data Here - Export'!CR644=TRUE,"Not imaged",IF(OR(C644="",'Paste Data Here - Export'!CP644=""),"",1440*('Paste Data Here - Export'!CP644-C644)))</f>
        <v/>
      </c>
      <c r="S644" s="93" t="str">
        <f>IF(R644&lt;60.5,"Yes",IF('Paste Data Here - Export'!C644="","","No"))</f>
        <v/>
      </c>
      <c r="T644" s="93" t="str">
        <f t="shared" si="99"/>
        <v/>
      </c>
      <c r="U644" s="94" t="str">
        <f>IF(OR(C644="",'Paste Data Here - Export'!DF644=""),"",1440*('Paste Data Here - Export'!DF644-C644))</f>
        <v/>
      </c>
      <c r="V644" s="96" t="str">
        <f t="shared" si="108"/>
        <v/>
      </c>
      <c r="W644" s="97" t="str">
        <f>IF(B644="","",IF('Paste Data Here - Export'!KI644=TRUE,"Yes",IF('Paste Data Here - Export'!L644="","No","Yes")))</f>
        <v/>
      </c>
      <c r="X644" s="98" t="str">
        <f>IF(E644="Yes","6 Month Transfer",IF(AND(W644="Yes",'Paste Data Here - Export'!KM644="D"),"No",IF('Patient level info'!W644="Yes","Yes","")))</f>
        <v/>
      </c>
      <c r="Y644" s="91" t="str">
        <f t="shared" si="100"/>
        <v/>
      </c>
      <c r="Z644" s="99" t="str">
        <f>IF('Paste Data Here - Export'!KQ644="","",IF('Paste Data Here - Export'!KO644="","",'Paste Data Here - Export'!KN644-'Paste Data Here - Export'!KQ644))</f>
        <v/>
      </c>
      <c r="AA644" s="91" t="str">
        <f>IF(AND(W644="Yes",'Paste Data Here - Export'!KM644="D",'Paste Data Here - Export'!KO644="Y"),'Paste Data Here - Export'!KN644+'Patient level info'!AA$3,IF(AND(W644="Yes",'Paste Data Here - Export'!KM644="D",Z644&lt;0),'Paste Data Here - Export'!KQ644,IF(AND(W644="Yes",'Paste Data Here - Export'!KM644="D"),'Paste Data Here - Export'!KN644,IF(X644="Yes",'Paste Data Here - Export'!KS644,""))))</f>
        <v/>
      </c>
      <c r="AB644" s="100" t="str">
        <f>IF(W644="No","",IF('Paste Data Here - Export'!HS644="","",IF('Paste Data Here - Export'!KO644="Y",'Patient level info'!AA644-'Paste Data Here - Export'!HS644,'Paste Data Here - Export'!KQ644-'Paste Data Here - Export'!HS644)))</f>
        <v/>
      </c>
      <c r="AC644" s="100" t="str">
        <f>IF(E644="Yes","",IF(BPT!C644="Record transferred to this team",AA644-C644-(1/6),""))</f>
        <v/>
      </c>
      <c r="AD644" s="100" t="str">
        <f t="shared" si="101"/>
        <v/>
      </c>
      <c r="AE644" s="100" t="str">
        <f t="shared" si="109"/>
        <v/>
      </c>
      <c r="AF644" s="101" t="str">
        <f>IF(AE644="","",IF(Y644="Died same day","Died same day as arrival",IF(AB644="","Did not stay on SU",IF('Paste Data Here - Export'!HR644="ICH","ICU/CCU/HDU",IF(AB644&gt;AE644,100,100*AB644/AE644)))))</f>
        <v/>
      </c>
      <c r="AG644" s="82" t="str">
        <f>IF(E644="Yes","6 Month Transfer",IF(W644="No","Not locked to discharge/transfer",IF(AF644="Did not stay on SU","Not achieved as did not stay on SU",IF('Patient level info'!A644="","",IF(AND(A644=B644,M644="Achieved",P644="Achieved",AF644&gt;=90,AF644&lt;&gt;"Died same day as arrival"),"Achieved",IF(AND(A644&lt;&gt;B644,AF644&gt;=90,M644="Achieved",P644="Achieved"),"Not directly admitted by this team, but achieved criteria at previous team, and achieved 90% of stay on SU whilst at this team",IF(AF644="ICU/CCU/HDU","Admitted to ICU/CCU/HDU",IF(AF644="Died same day as arrival",AF644,IF(AND(AF644&lt;90,M644="Not achieved",P644="Not achieved"),"Not achieved as not direct to SU within 4h, not seen by a consultant within 14h, and less than 90% of stay on SU",IF(AND(AF644&lt;90,M644="Not achieved",P644="Achieved"),"Not achieved as not direct to SU within 4h and less than 90% of stay on SU",IF(AND(AF644&lt;90,M644="Achieved",P644="Not achieved"),"Not achieved as not seen by a consultant within 14h and less than 90% of stay on SU",IF(AND(AF644&gt;=90,M644="Not achieved",P644="Not achieved"),"Not achieved as not direct to SU within 4h and not seen by a consultant within 14h",IF(AND(AF644&gt;=90,M644="Achieved",P644="Not achieved"),"Not achieved as not seen by a consultant within 14h",IF(AF644&lt;90,"Not achieved as less than 90% of stay on SU","Not achieved as not direct to SU within 4h"))))))))))))))</f>
        <v/>
      </c>
    </row>
    <row r="645" spans="1:33" ht="15" customHeight="1" x14ac:dyDescent="0.25">
      <c r="A645" s="89" t="str">
        <f>IF('Paste Data Here - Export'!A645="","",'Paste Data Here - Export'!A645)</f>
        <v/>
      </c>
      <c r="B645" s="90" t="str">
        <f>IF('Paste Data Here - Export'!B645="","",'Paste Data Here - Export'!B645)</f>
        <v/>
      </c>
      <c r="C645" s="91" t="str">
        <f>IF('Paste Data Here - Export'!AR645="Y",'Paste Data Here - Export'!AS645,IF('Paste Data Here - Export'!C645="","",'Paste Data Here - Export'!BA645))</f>
        <v/>
      </c>
      <c r="D645" s="103" t="str">
        <f>IF(B645="","",IF('Paste Data Here - Export'!A645 ='Paste Data Here - Export'!B645, "Yes", "No"))</f>
        <v/>
      </c>
      <c r="E645" s="103" t="str">
        <f>IF(A645="","",IF(AND('Paste Data Here - Export'!P645="",'Paste Data Here - Export'!Q645&lt;&gt;""),"Yes","No"))</f>
        <v/>
      </c>
      <c r="F645" s="104" t="str">
        <f>IF('Paste Data Here - Export'!A645='Paste Data Here - Export'!B645,C645,IF(W645="No","",IF(E645="Yes","6 Month Transfer",'Paste Data Here - Export'!HP645)))</f>
        <v/>
      </c>
      <c r="G645" s="92" t="str">
        <f>IF(B645="","",IF(OR('Paste Data Here - Export'!KB645="Y",'Paste Data Here - Export'!GE645="Y"),"Yes","No"))</f>
        <v/>
      </c>
      <c r="H645" s="93" t="str">
        <f t="shared" si="102"/>
        <v/>
      </c>
      <c r="I645" s="93" t="str">
        <f t="shared" si="103"/>
        <v/>
      </c>
      <c r="J645" s="93" t="str">
        <f t="shared" si="104"/>
        <v/>
      </c>
      <c r="K645" s="125" t="str">
        <f>IF(OR(C645="",'Paste Data Here - Export'!BD645=""),"",1440*('Paste Data Here - Export'!BD645-C645))</f>
        <v/>
      </c>
      <c r="L645" s="93" t="str">
        <f t="shared" si="105"/>
        <v/>
      </c>
      <c r="M645" s="93" t="str">
        <f>IF(AND(L645="Yes",'Paste Data Here - Export'!BC645="SU",'Paste Data Here - Export'!EJ645&lt;&gt;"Y"),"Achieved",IF('Paste Data Here - Export'!EJ645="Y","Not applicable",(IF(AND('Patient level info'!L645="No",'Paste Data Here - Export'!BC645="SU"),"Not achieved",IF('Paste Data Here - Export'!BC645="ICH","Not applicable",IF(OR('Paste Data Here - Export'!BC645="O",'Paste Data Here - Export'!BC645="MAC"),"Not achieved",""))))))</f>
        <v/>
      </c>
      <c r="N645" s="142" t="str">
        <f>IF(B645="","",IF(OR('Paste Data Here - Export'!GN645="PERS",'Paste Data Here - Export'!GN645="TELEM"),'Paste Data Here - Export'!GK645,IF('Paste Data Here - Export'!GO645="","Not seen in person",'Paste Data Here - Export'!GO645)))</f>
        <v/>
      </c>
      <c r="O645" s="125" t="str">
        <f t="shared" si="106"/>
        <v/>
      </c>
      <c r="P645" s="126" t="str">
        <f t="shared" si="107"/>
        <v/>
      </c>
      <c r="Q645" s="95" t="str">
        <f>IF('Paste Data Here - Export'!CR645=TRUE, "Not imaged",IF('Paste Data Here - Export'!AR645="Y","Inpatient stroke",IF('Paste Data Here - Export'!BA645="","",IF('Paste Data Here - Export'!CR645="TRUE","",1440*('Paste Data Here - Export'!CP645-'Paste Data Here - Export'!BA645)))))</f>
        <v/>
      </c>
      <c r="R645" s="95" t="str">
        <f>IF('Paste Data Here - Export'!CR645=TRUE,"Not imaged",IF(OR(C645="",'Paste Data Here - Export'!CP645=""),"",1440*('Paste Data Here - Export'!CP645-C645)))</f>
        <v/>
      </c>
      <c r="S645" s="93" t="str">
        <f>IF(R645&lt;60.5,"Yes",IF('Paste Data Here - Export'!C645="","","No"))</f>
        <v/>
      </c>
      <c r="T645" s="93" t="str">
        <f t="shared" si="99"/>
        <v/>
      </c>
      <c r="U645" s="94" t="str">
        <f>IF(OR(C645="",'Paste Data Here - Export'!DF645=""),"",1440*('Paste Data Here - Export'!DF645-C645))</f>
        <v/>
      </c>
      <c r="V645" s="96" t="str">
        <f t="shared" si="108"/>
        <v/>
      </c>
      <c r="W645" s="97" t="str">
        <f>IF(B645="","",IF('Paste Data Here - Export'!KI645=TRUE,"Yes",IF('Paste Data Here - Export'!L645="","No","Yes")))</f>
        <v/>
      </c>
      <c r="X645" s="98" t="str">
        <f>IF(E645="Yes","6 Month Transfer",IF(AND(W645="Yes",'Paste Data Here - Export'!KM645="D"),"No",IF('Patient level info'!W645="Yes","Yes","")))</f>
        <v/>
      </c>
      <c r="Y645" s="91" t="str">
        <f t="shared" si="100"/>
        <v/>
      </c>
      <c r="Z645" s="99" t="str">
        <f>IF('Paste Data Here - Export'!KQ645="","",IF('Paste Data Here - Export'!KO645="","",'Paste Data Here - Export'!KN645-'Paste Data Here - Export'!KQ645))</f>
        <v/>
      </c>
      <c r="AA645" s="91" t="str">
        <f>IF(AND(W645="Yes",'Paste Data Here - Export'!KM645="D",'Paste Data Here - Export'!KO645="Y"),'Paste Data Here - Export'!KN645+'Patient level info'!AA$3,IF(AND(W645="Yes",'Paste Data Here - Export'!KM645="D",Z645&lt;0),'Paste Data Here - Export'!KQ645,IF(AND(W645="Yes",'Paste Data Here - Export'!KM645="D"),'Paste Data Here - Export'!KN645,IF(X645="Yes",'Paste Data Here - Export'!KS645,""))))</f>
        <v/>
      </c>
      <c r="AB645" s="100" t="str">
        <f>IF(W645="No","",IF('Paste Data Here - Export'!HS645="","",IF('Paste Data Here - Export'!KO645="Y",'Patient level info'!AA645-'Paste Data Here - Export'!HS645,'Paste Data Here - Export'!KQ645-'Paste Data Here - Export'!HS645)))</f>
        <v/>
      </c>
      <c r="AC645" s="100" t="str">
        <f>IF(E645="Yes","",IF(BPT!C645="Record transferred to this team",AA645-C645-(1/6),""))</f>
        <v/>
      </c>
      <c r="AD645" s="100" t="str">
        <f t="shared" si="101"/>
        <v/>
      </c>
      <c r="AE645" s="100" t="str">
        <f t="shared" si="109"/>
        <v/>
      </c>
      <c r="AF645" s="101" t="str">
        <f>IF(AE645="","",IF(Y645="Died same day","Died same day as arrival",IF(AB645="","Did not stay on SU",IF('Paste Data Here - Export'!HR645="ICH","ICU/CCU/HDU",IF(AB645&gt;AE645,100,100*AB645/AE645)))))</f>
        <v/>
      </c>
      <c r="AG645" s="82" t="str">
        <f>IF(E645="Yes","6 Month Transfer",IF(W645="No","Not locked to discharge/transfer",IF(AF645="Did not stay on SU","Not achieved as did not stay on SU",IF('Patient level info'!A645="","",IF(AND(A645=B645,M645="Achieved",P645="Achieved",AF645&gt;=90,AF645&lt;&gt;"Died same day as arrival"),"Achieved",IF(AND(A645&lt;&gt;B645,AF645&gt;=90,M645="Achieved",P645="Achieved"),"Not directly admitted by this team, but achieved criteria at previous team, and achieved 90% of stay on SU whilst at this team",IF(AF645="ICU/CCU/HDU","Admitted to ICU/CCU/HDU",IF(AF645="Died same day as arrival",AF645,IF(AND(AF645&lt;90,M645="Not achieved",P645="Not achieved"),"Not achieved as not direct to SU within 4h, not seen by a consultant within 14h, and less than 90% of stay on SU",IF(AND(AF645&lt;90,M645="Not achieved",P645="Achieved"),"Not achieved as not direct to SU within 4h and less than 90% of stay on SU",IF(AND(AF645&lt;90,M645="Achieved",P645="Not achieved"),"Not achieved as not seen by a consultant within 14h and less than 90% of stay on SU",IF(AND(AF645&gt;=90,M645="Not achieved",P645="Not achieved"),"Not achieved as not direct to SU within 4h and not seen by a consultant within 14h",IF(AND(AF645&gt;=90,M645="Achieved",P645="Not achieved"),"Not achieved as not seen by a consultant within 14h",IF(AF645&lt;90,"Not achieved as less than 90% of stay on SU","Not achieved as not direct to SU within 4h"))))))))))))))</f>
        <v/>
      </c>
    </row>
    <row r="646" spans="1:33" ht="15" customHeight="1" x14ac:dyDescent="0.25">
      <c r="A646" s="89" t="str">
        <f>IF('Paste Data Here - Export'!A646="","",'Paste Data Here - Export'!A646)</f>
        <v/>
      </c>
      <c r="B646" s="90" t="str">
        <f>IF('Paste Data Here - Export'!B646="","",'Paste Data Here - Export'!B646)</f>
        <v/>
      </c>
      <c r="C646" s="91" t="str">
        <f>IF('Paste Data Here - Export'!AR646="Y",'Paste Data Here - Export'!AS646,IF('Paste Data Here - Export'!C646="","",'Paste Data Here - Export'!BA646))</f>
        <v/>
      </c>
      <c r="D646" s="103" t="str">
        <f>IF(B646="","",IF('Paste Data Here - Export'!A646 ='Paste Data Here - Export'!B646, "Yes", "No"))</f>
        <v/>
      </c>
      <c r="E646" s="103" t="str">
        <f>IF(A646="","",IF(AND('Paste Data Here - Export'!P646="",'Paste Data Here - Export'!Q646&lt;&gt;""),"Yes","No"))</f>
        <v/>
      </c>
      <c r="F646" s="104" t="str">
        <f>IF('Paste Data Here - Export'!A646='Paste Data Here - Export'!B646,C646,IF(W646="No","",IF(E646="Yes","6 Month Transfer",'Paste Data Here - Export'!HP646)))</f>
        <v/>
      </c>
      <c r="G646" s="92" t="str">
        <f>IF(B646="","",IF(OR('Paste Data Here - Export'!KB646="Y",'Paste Data Here - Export'!GE646="Y"),"Yes","No"))</f>
        <v/>
      </c>
      <c r="H646" s="93" t="str">
        <f t="shared" si="102"/>
        <v/>
      </c>
      <c r="I646" s="93" t="str">
        <f t="shared" si="103"/>
        <v/>
      </c>
      <c r="J646" s="93" t="str">
        <f t="shared" si="104"/>
        <v/>
      </c>
      <c r="K646" s="125" t="str">
        <f>IF(OR(C646="",'Paste Data Here - Export'!BD646=""),"",1440*('Paste Data Here - Export'!BD646-C646))</f>
        <v/>
      </c>
      <c r="L646" s="93" t="str">
        <f t="shared" si="105"/>
        <v/>
      </c>
      <c r="M646" s="93" t="str">
        <f>IF(AND(L646="Yes",'Paste Data Here - Export'!BC646="SU",'Paste Data Here - Export'!EJ646&lt;&gt;"Y"),"Achieved",IF('Paste Data Here - Export'!EJ646="Y","Not applicable",(IF(AND('Patient level info'!L646="No",'Paste Data Here - Export'!BC646="SU"),"Not achieved",IF('Paste Data Here - Export'!BC646="ICH","Not applicable",IF(OR('Paste Data Here - Export'!BC646="O",'Paste Data Here - Export'!BC646="MAC"),"Not achieved",""))))))</f>
        <v/>
      </c>
      <c r="N646" s="142" t="str">
        <f>IF(B646="","",IF(OR('Paste Data Here - Export'!GN646="PERS",'Paste Data Here - Export'!GN646="TELEM"),'Paste Data Here - Export'!GK646,IF('Paste Data Here - Export'!GO646="","Not seen in person",'Paste Data Here - Export'!GO646)))</f>
        <v/>
      </c>
      <c r="O646" s="125" t="str">
        <f t="shared" si="106"/>
        <v/>
      </c>
      <c r="P646" s="126" t="str">
        <f t="shared" si="107"/>
        <v/>
      </c>
      <c r="Q646" s="95" t="str">
        <f>IF('Paste Data Here - Export'!CR646=TRUE, "Not imaged",IF('Paste Data Here - Export'!AR646="Y","Inpatient stroke",IF('Paste Data Here - Export'!BA646="","",IF('Paste Data Here - Export'!CR646="TRUE","",1440*('Paste Data Here - Export'!CP646-'Paste Data Here - Export'!BA646)))))</f>
        <v/>
      </c>
      <c r="R646" s="95" t="str">
        <f>IF('Paste Data Here - Export'!CR646=TRUE,"Not imaged",IF(OR(C646="",'Paste Data Here - Export'!CP646=""),"",1440*('Paste Data Here - Export'!CP646-C646)))</f>
        <v/>
      </c>
      <c r="S646" s="93" t="str">
        <f>IF(R646&lt;60.5,"Yes",IF('Paste Data Here - Export'!C646="","","No"))</f>
        <v/>
      </c>
      <c r="T646" s="93" t="str">
        <f t="shared" ref="T646:T709" si="110">IF(B646="","",IF(R646&lt;720.5,"Yes","No"))</f>
        <v/>
      </c>
      <c r="U646" s="94" t="str">
        <f>IF(OR(C646="",'Paste Data Here - Export'!DF646=""),"",1440*('Paste Data Here - Export'!DF646-C646))</f>
        <v/>
      </c>
      <c r="V646" s="96" t="str">
        <f t="shared" si="108"/>
        <v/>
      </c>
      <c r="W646" s="97" t="str">
        <f>IF(B646="","",IF('Paste Data Here - Export'!KI646=TRUE,"Yes",IF('Paste Data Here - Export'!L646="","No","Yes")))</f>
        <v/>
      </c>
      <c r="X646" s="98" t="str">
        <f>IF(E646="Yes","6 Month Transfer",IF(AND(W646="Yes",'Paste Data Here - Export'!KM646="D"),"No",IF('Patient level info'!W646="Yes","Yes","")))</f>
        <v/>
      </c>
      <c r="Y646" s="91" t="str">
        <f t="shared" ref="Y646:Y709" si="111">IF(E646="Yes","",IF(X646="","",IF(X646="Yes","Alive",IF(AND(DAY(AA646)-DAY(F646)=0,AA646-F646&lt;2),"Died same day","Died different day"))))</f>
        <v/>
      </c>
      <c r="Z646" s="99" t="str">
        <f>IF('Paste Data Here - Export'!KQ646="","",IF('Paste Data Here - Export'!KO646="","",'Paste Data Here - Export'!KN646-'Paste Data Here - Export'!KQ646))</f>
        <v/>
      </c>
      <c r="AA646" s="91" t="str">
        <f>IF(AND(W646="Yes",'Paste Data Here - Export'!KM646="D",'Paste Data Here - Export'!KO646="Y"),'Paste Data Here - Export'!KN646+'Patient level info'!AA$3,IF(AND(W646="Yes",'Paste Data Here - Export'!KM646="D",Z646&lt;0),'Paste Data Here - Export'!KQ646,IF(AND(W646="Yes",'Paste Data Here - Export'!KM646="D"),'Paste Data Here - Export'!KN646,IF(X646="Yes",'Paste Data Here - Export'!KS646,""))))</f>
        <v/>
      </c>
      <c r="AB646" s="100" t="str">
        <f>IF(W646="No","",IF('Paste Data Here - Export'!HS646="","",IF('Paste Data Here - Export'!KO646="Y",'Patient level info'!AA646-'Paste Data Here - Export'!HS646,'Paste Data Here - Export'!KQ646-'Paste Data Here - Export'!HS646)))</f>
        <v/>
      </c>
      <c r="AC646" s="100" t="str">
        <f>IF(E646="Yes","",IF(BPT!C646="Record transferred to this team",AA646-C646-(1/6),""))</f>
        <v/>
      </c>
      <c r="AD646" s="100" t="str">
        <f t="shared" ref="AD646:AD709" si="112">IF(AA646="","",AA646-F646)</f>
        <v/>
      </c>
      <c r="AE646" s="100" t="str">
        <f t="shared" si="109"/>
        <v/>
      </c>
      <c r="AF646" s="101" t="str">
        <f>IF(AE646="","",IF(Y646="Died same day","Died same day as arrival",IF(AB646="","Did not stay on SU",IF('Paste Data Here - Export'!HR646="ICH","ICU/CCU/HDU",IF(AB646&gt;AE646,100,100*AB646/AE646)))))</f>
        <v/>
      </c>
      <c r="AG646" s="82" t="str">
        <f>IF(E646="Yes","6 Month Transfer",IF(W646="No","Not locked to discharge/transfer",IF(AF646="Did not stay on SU","Not achieved as did not stay on SU",IF('Patient level info'!A646="","",IF(AND(A646=B646,M646="Achieved",P646="Achieved",AF646&gt;=90,AF646&lt;&gt;"Died same day as arrival"),"Achieved",IF(AND(A646&lt;&gt;B646,AF646&gt;=90,M646="Achieved",P646="Achieved"),"Not directly admitted by this team, but achieved criteria at previous team, and achieved 90% of stay on SU whilst at this team",IF(AF646="ICU/CCU/HDU","Admitted to ICU/CCU/HDU",IF(AF646="Died same day as arrival",AF646,IF(AND(AF646&lt;90,M646="Not achieved",P646="Not achieved"),"Not achieved as not direct to SU within 4h, not seen by a consultant within 14h, and less than 90% of stay on SU",IF(AND(AF646&lt;90,M646="Not achieved",P646="Achieved"),"Not achieved as not direct to SU within 4h and less than 90% of stay on SU",IF(AND(AF646&lt;90,M646="Achieved",P646="Not achieved"),"Not achieved as not seen by a consultant within 14h and less than 90% of stay on SU",IF(AND(AF646&gt;=90,M646="Not achieved",P646="Not achieved"),"Not achieved as not direct to SU within 4h and not seen by a consultant within 14h",IF(AND(AF646&gt;=90,M646="Achieved",P646="Not achieved"),"Not achieved as not seen by a consultant within 14h",IF(AF646&lt;90,"Not achieved as less than 90% of stay on SU","Not achieved as not direct to SU within 4h"))))))))))))))</f>
        <v/>
      </c>
    </row>
    <row r="647" spans="1:33" ht="15" customHeight="1" x14ac:dyDescent="0.25">
      <c r="A647" s="89" t="str">
        <f>IF('Paste Data Here - Export'!A647="","",'Paste Data Here - Export'!A647)</f>
        <v/>
      </c>
      <c r="B647" s="90" t="str">
        <f>IF('Paste Data Here - Export'!B647="","",'Paste Data Here - Export'!B647)</f>
        <v/>
      </c>
      <c r="C647" s="91" t="str">
        <f>IF('Paste Data Here - Export'!AR647="Y",'Paste Data Here - Export'!AS647,IF('Paste Data Here - Export'!C647="","",'Paste Data Here - Export'!BA647))</f>
        <v/>
      </c>
      <c r="D647" s="103" t="str">
        <f>IF(B647="","",IF('Paste Data Here - Export'!A647 ='Paste Data Here - Export'!B647, "Yes", "No"))</f>
        <v/>
      </c>
      <c r="E647" s="103" t="str">
        <f>IF(A647="","",IF(AND('Paste Data Here - Export'!P647="",'Paste Data Here - Export'!Q647&lt;&gt;""),"Yes","No"))</f>
        <v/>
      </c>
      <c r="F647" s="104" t="str">
        <f>IF('Paste Data Here - Export'!A647='Paste Data Here - Export'!B647,C647,IF(W647="No","",IF(E647="Yes","6 Month Transfer",'Paste Data Here - Export'!HP647)))</f>
        <v/>
      </c>
      <c r="G647" s="92" t="str">
        <f>IF(B647="","",IF(OR('Paste Data Here - Export'!KB647="Y",'Paste Data Here - Export'!GE647="Y"),"Yes","No"))</f>
        <v/>
      </c>
      <c r="H647" s="93" t="str">
        <f t="shared" ref="H647:H710" si="113">IF(F647="","",(TEXT(F647,"ddd")))</f>
        <v/>
      </c>
      <c r="I647" s="93" t="str">
        <f t="shared" ref="I647:I710" si="114">IF(F647="","",(TEXT(F647,"h")))</f>
        <v/>
      </c>
      <c r="J647" s="93" t="str">
        <f t="shared" ref="J647:J710" si="115">IF(F647="","",IF(OR(H647="Sat",H647="Sun",I647="18",I647="19",I647="20",I647="21",I647="22",I647="23",I647="0",I647="1",I647="2",I647="3",I647="4",I647="5",I647="6",I647="7"),"Out of hours","In hours"))</f>
        <v/>
      </c>
      <c r="K647" s="125" t="str">
        <f>IF(OR(C647="",'Paste Data Here - Export'!BD647=""),"",1440*('Paste Data Here - Export'!BD647-C647))</f>
        <v/>
      </c>
      <c r="L647" s="93" t="str">
        <f t="shared" ref="L647:L710" si="116">IF(B647="","",IF(K647="","No",IF(K647&lt;240.5,"Yes","No")))</f>
        <v/>
      </c>
      <c r="M647" s="93" t="str">
        <f>IF(AND(L647="Yes",'Paste Data Here - Export'!BC647="SU",'Paste Data Here - Export'!EJ647&lt;&gt;"Y"),"Achieved",IF('Paste Data Here - Export'!EJ647="Y","Not applicable",(IF(AND('Patient level info'!L647="No",'Paste Data Here - Export'!BC647="SU"),"Not achieved",IF('Paste Data Here - Export'!BC647="ICH","Not applicable",IF(OR('Paste Data Here - Export'!BC647="O",'Paste Data Here - Export'!BC647="MAC"),"Not achieved",""))))))</f>
        <v/>
      </c>
      <c r="N647" s="142" t="str">
        <f>IF(B647="","",IF(OR('Paste Data Here - Export'!GN647="PERS",'Paste Data Here - Export'!GN647="TELEM"),'Paste Data Here - Export'!GK647,IF('Paste Data Here - Export'!GO647="","Not seen in person",'Paste Data Here - Export'!GO647)))</f>
        <v/>
      </c>
      <c r="O647" s="125" t="str">
        <f t="shared" ref="O647:O710" si="117">IF(C647="","",IF(N647="Not seen in person","Not seen within 72h",1440*(N647-C647)))</f>
        <v/>
      </c>
      <c r="P647" s="126" t="str">
        <f t="shared" ref="P647:P710" si="118">IF(C647="","",IF(O647="Not seen within 72h","Not achieved",IF(O647&lt;840.5,"Achieved","Not achieved")))</f>
        <v/>
      </c>
      <c r="Q647" s="95" t="str">
        <f>IF('Paste Data Here - Export'!CR647=TRUE, "Not imaged",IF('Paste Data Here - Export'!AR647="Y","Inpatient stroke",IF('Paste Data Here - Export'!BA647="","",IF('Paste Data Here - Export'!CR647="TRUE","",1440*('Paste Data Here - Export'!CP647-'Paste Data Here - Export'!BA647)))))</f>
        <v/>
      </c>
      <c r="R647" s="95" t="str">
        <f>IF('Paste Data Here - Export'!CR647=TRUE,"Not imaged",IF(OR(C647="",'Paste Data Here - Export'!CP647=""),"",1440*('Paste Data Here - Export'!CP647-C647)))</f>
        <v/>
      </c>
      <c r="S647" s="93" t="str">
        <f>IF(R647&lt;60.5,"Yes",IF('Paste Data Here - Export'!C647="","","No"))</f>
        <v/>
      </c>
      <c r="T647" s="93" t="str">
        <f t="shared" si="110"/>
        <v/>
      </c>
      <c r="U647" s="94" t="str">
        <f>IF(OR(C647="",'Paste Data Here - Export'!DF647=""),"",1440*('Paste Data Here - Export'!DF647-C647))</f>
        <v/>
      </c>
      <c r="V647" s="96" t="str">
        <f t="shared" ref="V647:V710" si="119">IF(U647="","",IF(U647&lt;60.5,"Yes","No"))</f>
        <v/>
      </c>
      <c r="W647" s="97" t="str">
        <f>IF(B647="","",IF('Paste Data Here - Export'!KI647=TRUE,"Yes",IF('Paste Data Here - Export'!L647="","No","Yes")))</f>
        <v/>
      </c>
      <c r="X647" s="98" t="str">
        <f>IF(E647="Yes","6 Month Transfer",IF(AND(W647="Yes",'Paste Data Here - Export'!KM647="D"),"No",IF('Patient level info'!W647="Yes","Yes","")))</f>
        <v/>
      </c>
      <c r="Y647" s="91" t="str">
        <f t="shared" si="111"/>
        <v/>
      </c>
      <c r="Z647" s="99" t="str">
        <f>IF('Paste Data Here - Export'!KQ647="","",IF('Paste Data Here - Export'!KO647="","",'Paste Data Here - Export'!KN647-'Paste Data Here - Export'!KQ647))</f>
        <v/>
      </c>
      <c r="AA647" s="91" t="str">
        <f>IF(AND(W647="Yes",'Paste Data Here - Export'!KM647="D",'Paste Data Here - Export'!KO647="Y"),'Paste Data Here - Export'!KN647+'Patient level info'!AA$3,IF(AND(W647="Yes",'Paste Data Here - Export'!KM647="D",Z647&lt;0),'Paste Data Here - Export'!KQ647,IF(AND(W647="Yes",'Paste Data Here - Export'!KM647="D"),'Paste Data Here - Export'!KN647,IF(X647="Yes",'Paste Data Here - Export'!KS647,""))))</f>
        <v/>
      </c>
      <c r="AB647" s="100" t="str">
        <f>IF(W647="No","",IF('Paste Data Here - Export'!HS647="","",IF('Paste Data Here - Export'!KO647="Y",'Patient level info'!AA647-'Paste Data Here - Export'!HS647,'Paste Data Here - Export'!KQ647-'Paste Data Here - Export'!HS647)))</f>
        <v/>
      </c>
      <c r="AC647" s="100" t="str">
        <f>IF(E647="Yes","",IF(BPT!C647="Record transferred to this team",AA647-C647-(1/6),""))</f>
        <v/>
      </c>
      <c r="AD647" s="100" t="str">
        <f t="shared" si="112"/>
        <v/>
      </c>
      <c r="AE647" s="100" t="str">
        <f t="shared" ref="AE647:AE710" si="120">IF(AD647="","",AD647-(1/6))</f>
        <v/>
      </c>
      <c r="AF647" s="101" t="str">
        <f>IF(AE647="","",IF(Y647="Died same day","Died same day as arrival",IF(AB647="","Did not stay on SU",IF('Paste Data Here - Export'!HR647="ICH","ICU/CCU/HDU",IF(AB647&gt;AE647,100,100*AB647/AE647)))))</f>
        <v/>
      </c>
      <c r="AG647" s="82" t="str">
        <f>IF(E647="Yes","6 Month Transfer",IF(W647="No","Not locked to discharge/transfer",IF(AF647="Did not stay on SU","Not achieved as did not stay on SU",IF('Patient level info'!A647="","",IF(AND(A647=B647,M647="Achieved",P647="Achieved",AF647&gt;=90,AF647&lt;&gt;"Died same day as arrival"),"Achieved",IF(AND(A647&lt;&gt;B647,AF647&gt;=90,M647="Achieved",P647="Achieved"),"Not directly admitted by this team, but achieved criteria at previous team, and achieved 90% of stay on SU whilst at this team",IF(AF647="ICU/CCU/HDU","Admitted to ICU/CCU/HDU",IF(AF647="Died same day as arrival",AF647,IF(AND(AF647&lt;90,M647="Not achieved",P647="Not achieved"),"Not achieved as not direct to SU within 4h, not seen by a consultant within 14h, and less than 90% of stay on SU",IF(AND(AF647&lt;90,M647="Not achieved",P647="Achieved"),"Not achieved as not direct to SU within 4h and less than 90% of stay on SU",IF(AND(AF647&lt;90,M647="Achieved",P647="Not achieved"),"Not achieved as not seen by a consultant within 14h and less than 90% of stay on SU",IF(AND(AF647&gt;=90,M647="Not achieved",P647="Not achieved"),"Not achieved as not direct to SU within 4h and not seen by a consultant within 14h",IF(AND(AF647&gt;=90,M647="Achieved",P647="Not achieved"),"Not achieved as not seen by a consultant within 14h",IF(AF647&lt;90,"Not achieved as less than 90% of stay on SU","Not achieved as not direct to SU within 4h"))))))))))))))</f>
        <v/>
      </c>
    </row>
    <row r="648" spans="1:33" ht="15" customHeight="1" x14ac:dyDescent="0.25">
      <c r="A648" s="89" t="str">
        <f>IF('Paste Data Here - Export'!A648="","",'Paste Data Here - Export'!A648)</f>
        <v/>
      </c>
      <c r="B648" s="90" t="str">
        <f>IF('Paste Data Here - Export'!B648="","",'Paste Data Here - Export'!B648)</f>
        <v/>
      </c>
      <c r="C648" s="91" t="str">
        <f>IF('Paste Data Here - Export'!AR648="Y",'Paste Data Here - Export'!AS648,IF('Paste Data Here - Export'!C648="","",'Paste Data Here - Export'!BA648))</f>
        <v/>
      </c>
      <c r="D648" s="103" t="str">
        <f>IF(B648="","",IF('Paste Data Here - Export'!A648 ='Paste Data Here - Export'!B648, "Yes", "No"))</f>
        <v/>
      </c>
      <c r="E648" s="103" t="str">
        <f>IF(A648="","",IF(AND('Paste Data Here - Export'!P648="",'Paste Data Here - Export'!Q648&lt;&gt;""),"Yes","No"))</f>
        <v/>
      </c>
      <c r="F648" s="104" t="str">
        <f>IF('Paste Data Here - Export'!A648='Paste Data Here - Export'!B648,C648,IF(W648="No","",IF(E648="Yes","6 Month Transfer",'Paste Data Here - Export'!HP648)))</f>
        <v/>
      </c>
      <c r="G648" s="92" t="str">
        <f>IF(B648="","",IF(OR('Paste Data Here - Export'!KB648="Y",'Paste Data Here - Export'!GE648="Y"),"Yes","No"))</f>
        <v/>
      </c>
      <c r="H648" s="93" t="str">
        <f t="shared" si="113"/>
        <v/>
      </c>
      <c r="I648" s="93" t="str">
        <f t="shared" si="114"/>
        <v/>
      </c>
      <c r="J648" s="93" t="str">
        <f t="shared" si="115"/>
        <v/>
      </c>
      <c r="K648" s="125" t="str">
        <f>IF(OR(C648="",'Paste Data Here - Export'!BD648=""),"",1440*('Paste Data Here - Export'!BD648-C648))</f>
        <v/>
      </c>
      <c r="L648" s="93" t="str">
        <f t="shared" si="116"/>
        <v/>
      </c>
      <c r="M648" s="93" t="str">
        <f>IF(AND(L648="Yes",'Paste Data Here - Export'!BC648="SU",'Paste Data Here - Export'!EJ648&lt;&gt;"Y"),"Achieved",IF('Paste Data Here - Export'!EJ648="Y","Not applicable",(IF(AND('Patient level info'!L648="No",'Paste Data Here - Export'!BC648="SU"),"Not achieved",IF('Paste Data Here - Export'!BC648="ICH","Not applicable",IF(OR('Paste Data Here - Export'!BC648="O",'Paste Data Here - Export'!BC648="MAC"),"Not achieved",""))))))</f>
        <v/>
      </c>
      <c r="N648" s="142" t="str">
        <f>IF(B648="","",IF(OR('Paste Data Here - Export'!GN648="PERS",'Paste Data Here - Export'!GN648="TELEM"),'Paste Data Here - Export'!GK648,IF('Paste Data Here - Export'!GO648="","Not seen in person",'Paste Data Here - Export'!GO648)))</f>
        <v/>
      </c>
      <c r="O648" s="125" t="str">
        <f t="shared" si="117"/>
        <v/>
      </c>
      <c r="P648" s="126" t="str">
        <f t="shared" si="118"/>
        <v/>
      </c>
      <c r="Q648" s="95" t="str">
        <f>IF('Paste Data Here - Export'!CR648=TRUE, "Not imaged",IF('Paste Data Here - Export'!AR648="Y","Inpatient stroke",IF('Paste Data Here - Export'!BA648="","",IF('Paste Data Here - Export'!CR648="TRUE","",1440*('Paste Data Here - Export'!CP648-'Paste Data Here - Export'!BA648)))))</f>
        <v/>
      </c>
      <c r="R648" s="95" t="str">
        <f>IF('Paste Data Here - Export'!CR648=TRUE,"Not imaged",IF(OR(C648="",'Paste Data Here - Export'!CP648=""),"",1440*('Paste Data Here - Export'!CP648-C648)))</f>
        <v/>
      </c>
      <c r="S648" s="93" t="str">
        <f>IF(R648&lt;60.5,"Yes",IF('Paste Data Here - Export'!C648="","","No"))</f>
        <v/>
      </c>
      <c r="T648" s="93" t="str">
        <f t="shared" si="110"/>
        <v/>
      </c>
      <c r="U648" s="94" t="str">
        <f>IF(OR(C648="",'Paste Data Here - Export'!DF648=""),"",1440*('Paste Data Here - Export'!DF648-C648))</f>
        <v/>
      </c>
      <c r="V648" s="96" t="str">
        <f t="shared" si="119"/>
        <v/>
      </c>
      <c r="W648" s="97" t="str">
        <f>IF(B648="","",IF('Paste Data Here - Export'!KI648=TRUE,"Yes",IF('Paste Data Here - Export'!L648="","No","Yes")))</f>
        <v/>
      </c>
      <c r="X648" s="98" t="str">
        <f>IF(E648="Yes","6 Month Transfer",IF(AND(W648="Yes",'Paste Data Here - Export'!KM648="D"),"No",IF('Patient level info'!W648="Yes","Yes","")))</f>
        <v/>
      </c>
      <c r="Y648" s="91" t="str">
        <f t="shared" si="111"/>
        <v/>
      </c>
      <c r="Z648" s="99" t="str">
        <f>IF('Paste Data Here - Export'!KQ648="","",IF('Paste Data Here - Export'!KO648="","",'Paste Data Here - Export'!KN648-'Paste Data Here - Export'!KQ648))</f>
        <v/>
      </c>
      <c r="AA648" s="91" t="str">
        <f>IF(AND(W648="Yes",'Paste Data Here - Export'!KM648="D",'Paste Data Here - Export'!KO648="Y"),'Paste Data Here - Export'!KN648+'Patient level info'!AA$3,IF(AND(W648="Yes",'Paste Data Here - Export'!KM648="D",Z648&lt;0),'Paste Data Here - Export'!KQ648,IF(AND(W648="Yes",'Paste Data Here - Export'!KM648="D"),'Paste Data Here - Export'!KN648,IF(X648="Yes",'Paste Data Here - Export'!KS648,""))))</f>
        <v/>
      </c>
      <c r="AB648" s="100" t="str">
        <f>IF(W648="No","",IF('Paste Data Here - Export'!HS648="","",IF('Paste Data Here - Export'!KO648="Y",'Patient level info'!AA648-'Paste Data Here - Export'!HS648,'Paste Data Here - Export'!KQ648-'Paste Data Here - Export'!HS648)))</f>
        <v/>
      </c>
      <c r="AC648" s="100" t="str">
        <f>IF(E648="Yes","",IF(BPT!C648="Record transferred to this team",AA648-C648-(1/6),""))</f>
        <v/>
      </c>
      <c r="AD648" s="100" t="str">
        <f t="shared" si="112"/>
        <v/>
      </c>
      <c r="AE648" s="100" t="str">
        <f t="shared" si="120"/>
        <v/>
      </c>
      <c r="AF648" s="101" t="str">
        <f>IF(AE648="","",IF(Y648="Died same day","Died same day as arrival",IF(AB648="","Did not stay on SU",IF('Paste Data Here - Export'!HR648="ICH","ICU/CCU/HDU",IF(AB648&gt;AE648,100,100*AB648/AE648)))))</f>
        <v/>
      </c>
      <c r="AG648" s="82" t="str">
        <f>IF(E648="Yes","6 Month Transfer",IF(W648="No","Not locked to discharge/transfer",IF(AF648="Did not stay on SU","Not achieved as did not stay on SU",IF('Patient level info'!A648="","",IF(AND(A648=B648,M648="Achieved",P648="Achieved",AF648&gt;=90,AF648&lt;&gt;"Died same day as arrival"),"Achieved",IF(AND(A648&lt;&gt;B648,AF648&gt;=90,M648="Achieved",P648="Achieved"),"Not directly admitted by this team, but achieved criteria at previous team, and achieved 90% of stay on SU whilst at this team",IF(AF648="ICU/CCU/HDU","Admitted to ICU/CCU/HDU",IF(AF648="Died same day as arrival",AF648,IF(AND(AF648&lt;90,M648="Not achieved",P648="Not achieved"),"Not achieved as not direct to SU within 4h, not seen by a consultant within 14h, and less than 90% of stay on SU",IF(AND(AF648&lt;90,M648="Not achieved",P648="Achieved"),"Not achieved as not direct to SU within 4h and less than 90% of stay on SU",IF(AND(AF648&lt;90,M648="Achieved",P648="Not achieved"),"Not achieved as not seen by a consultant within 14h and less than 90% of stay on SU",IF(AND(AF648&gt;=90,M648="Not achieved",P648="Not achieved"),"Not achieved as not direct to SU within 4h and not seen by a consultant within 14h",IF(AND(AF648&gt;=90,M648="Achieved",P648="Not achieved"),"Not achieved as not seen by a consultant within 14h",IF(AF648&lt;90,"Not achieved as less than 90% of stay on SU","Not achieved as not direct to SU within 4h"))))))))))))))</f>
        <v/>
      </c>
    </row>
    <row r="649" spans="1:33" ht="15" customHeight="1" x14ac:dyDescent="0.25">
      <c r="A649" s="89" t="str">
        <f>IF('Paste Data Here - Export'!A649="","",'Paste Data Here - Export'!A649)</f>
        <v/>
      </c>
      <c r="B649" s="90" t="str">
        <f>IF('Paste Data Here - Export'!B649="","",'Paste Data Here - Export'!B649)</f>
        <v/>
      </c>
      <c r="C649" s="91" t="str">
        <f>IF('Paste Data Here - Export'!AR649="Y",'Paste Data Here - Export'!AS649,IF('Paste Data Here - Export'!C649="","",'Paste Data Here - Export'!BA649))</f>
        <v/>
      </c>
      <c r="D649" s="103" t="str">
        <f>IF(B649="","",IF('Paste Data Here - Export'!A649 ='Paste Data Here - Export'!B649, "Yes", "No"))</f>
        <v/>
      </c>
      <c r="E649" s="103" t="str">
        <f>IF(A649="","",IF(AND('Paste Data Here - Export'!P649="",'Paste Data Here - Export'!Q649&lt;&gt;""),"Yes","No"))</f>
        <v/>
      </c>
      <c r="F649" s="104" t="str">
        <f>IF('Paste Data Here - Export'!A649='Paste Data Here - Export'!B649,C649,IF(W649="No","",IF(E649="Yes","6 Month Transfer",'Paste Data Here - Export'!HP649)))</f>
        <v/>
      </c>
      <c r="G649" s="92" t="str">
        <f>IF(B649="","",IF(OR('Paste Data Here - Export'!KB649="Y",'Paste Data Here - Export'!GE649="Y"),"Yes","No"))</f>
        <v/>
      </c>
      <c r="H649" s="93" t="str">
        <f t="shared" si="113"/>
        <v/>
      </c>
      <c r="I649" s="93" t="str">
        <f t="shared" si="114"/>
        <v/>
      </c>
      <c r="J649" s="93" t="str">
        <f t="shared" si="115"/>
        <v/>
      </c>
      <c r="K649" s="125" t="str">
        <f>IF(OR(C649="",'Paste Data Here - Export'!BD649=""),"",1440*('Paste Data Here - Export'!BD649-C649))</f>
        <v/>
      </c>
      <c r="L649" s="93" t="str">
        <f t="shared" si="116"/>
        <v/>
      </c>
      <c r="M649" s="93" t="str">
        <f>IF(AND(L649="Yes",'Paste Data Here - Export'!BC649="SU",'Paste Data Here - Export'!EJ649&lt;&gt;"Y"),"Achieved",IF('Paste Data Here - Export'!EJ649="Y","Not applicable",(IF(AND('Patient level info'!L649="No",'Paste Data Here - Export'!BC649="SU"),"Not achieved",IF('Paste Data Here - Export'!BC649="ICH","Not applicable",IF(OR('Paste Data Here - Export'!BC649="O",'Paste Data Here - Export'!BC649="MAC"),"Not achieved",""))))))</f>
        <v/>
      </c>
      <c r="N649" s="142" t="str">
        <f>IF(B649="","",IF(OR('Paste Data Here - Export'!GN649="PERS",'Paste Data Here - Export'!GN649="TELEM"),'Paste Data Here - Export'!GK649,IF('Paste Data Here - Export'!GO649="","Not seen in person",'Paste Data Here - Export'!GO649)))</f>
        <v/>
      </c>
      <c r="O649" s="125" t="str">
        <f t="shared" si="117"/>
        <v/>
      </c>
      <c r="P649" s="126" t="str">
        <f t="shared" si="118"/>
        <v/>
      </c>
      <c r="Q649" s="95" t="str">
        <f>IF('Paste Data Here - Export'!CR649=TRUE, "Not imaged",IF('Paste Data Here - Export'!AR649="Y","Inpatient stroke",IF('Paste Data Here - Export'!BA649="","",IF('Paste Data Here - Export'!CR649="TRUE","",1440*('Paste Data Here - Export'!CP649-'Paste Data Here - Export'!BA649)))))</f>
        <v/>
      </c>
      <c r="R649" s="95" t="str">
        <f>IF('Paste Data Here - Export'!CR649=TRUE,"Not imaged",IF(OR(C649="",'Paste Data Here - Export'!CP649=""),"",1440*('Paste Data Here - Export'!CP649-C649)))</f>
        <v/>
      </c>
      <c r="S649" s="93" t="str">
        <f>IF(R649&lt;60.5,"Yes",IF('Paste Data Here - Export'!C649="","","No"))</f>
        <v/>
      </c>
      <c r="T649" s="93" t="str">
        <f t="shared" si="110"/>
        <v/>
      </c>
      <c r="U649" s="94" t="str">
        <f>IF(OR(C649="",'Paste Data Here - Export'!DF649=""),"",1440*('Paste Data Here - Export'!DF649-C649))</f>
        <v/>
      </c>
      <c r="V649" s="96" t="str">
        <f t="shared" si="119"/>
        <v/>
      </c>
      <c r="W649" s="97" t="str">
        <f>IF(B649="","",IF('Paste Data Here - Export'!KI649=TRUE,"Yes",IF('Paste Data Here - Export'!L649="","No","Yes")))</f>
        <v/>
      </c>
      <c r="X649" s="98" t="str">
        <f>IF(E649="Yes","6 Month Transfer",IF(AND(W649="Yes",'Paste Data Here - Export'!KM649="D"),"No",IF('Patient level info'!W649="Yes","Yes","")))</f>
        <v/>
      </c>
      <c r="Y649" s="91" t="str">
        <f t="shared" si="111"/>
        <v/>
      </c>
      <c r="Z649" s="99" t="str">
        <f>IF('Paste Data Here - Export'!KQ649="","",IF('Paste Data Here - Export'!KO649="","",'Paste Data Here - Export'!KN649-'Paste Data Here - Export'!KQ649))</f>
        <v/>
      </c>
      <c r="AA649" s="91" t="str">
        <f>IF(AND(W649="Yes",'Paste Data Here - Export'!KM649="D",'Paste Data Here - Export'!KO649="Y"),'Paste Data Here - Export'!KN649+'Patient level info'!AA$3,IF(AND(W649="Yes",'Paste Data Here - Export'!KM649="D",Z649&lt;0),'Paste Data Here - Export'!KQ649,IF(AND(W649="Yes",'Paste Data Here - Export'!KM649="D"),'Paste Data Here - Export'!KN649,IF(X649="Yes",'Paste Data Here - Export'!KS649,""))))</f>
        <v/>
      </c>
      <c r="AB649" s="100" t="str">
        <f>IF(W649="No","",IF('Paste Data Here - Export'!HS649="","",IF('Paste Data Here - Export'!KO649="Y",'Patient level info'!AA649-'Paste Data Here - Export'!HS649,'Paste Data Here - Export'!KQ649-'Paste Data Here - Export'!HS649)))</f>
        <v/>
      </c>
      <c r="AC649" s="100" t="str">
        <f>IF(E649="Yes","",IF(BPT!C649="Record transferred to this team",AA649-C649-(1/6),""))</f>
        <v/>
      </c>
      <c r="AD649" s="100" t="str">
        <f t="shared" si="112"/>
        <v/>
      </c>
      <c r="AE649" s="100" t="str">
        <f t="shared" si="120"/>
        <v/>
      </c>
      <c r="AF649" s="101" t="str">
        <f>IF(AE649="","",IF(Y649="Died same day","Died same day as arrival",IF(AB649="","Did not stay on SU",IF('Paste Data Here - Export'!HR649="ICH","ICU/CCU/HDU",IF(AB649&gt;AE649,100,100*AB649/AE649)))))</f>
        <v/>
      </c>
      <c r="AG649" s="82" t="str">
        <f>IF(E649="Yes","6 Month Transfer",IF(W649="No","Not locked to discharge/transfer",IF(AF649="Did not stay on SU","Not achieved as did not stay on SU",IF('Patient level info'!A649="","",IF(AND(A649=B649,M649="Achieved",P649="Achieved",AF649&gt;=90,AF649&lt;&gt;"Died same day as arrival"),"Achieved",IF(AND(A649&lt;&gt;B649,AF649&gt;=90,M649="Achieved",P649="Achieved"),"Not directly admitted by this team, but achieved criteria at previous team, and achieved 90% of stay on SU whilst at this team",IF(AF649="ICU/CCU/HDU","Admitted to ICU/CCU/HDU",IF(AF649="Died same day as arrival",AF649,IF(AND(AF649&lt;90,M649="Not achieved",P649="Not achieved"),"Not achieved as not direct to SU within 4h, not seen by a consultant within 14h, and less than 90% of stay on SU",IF(AND(AF649&lt;90,M649="Not achieved",P649="Achieved"),"Not achieved as not direct to SU within 4h and less than 90% of stay on SU",IF(AND(AF649&lt;90,M649="Achieved",P649="Not achieved"),"Not achieved as not seen by a consultant within 14h and less than 90% of stay on SU",IF(AND(AF649&gt;=90,M649="Not achieved",P649="Not achieved"),"Not achieved as not direct to SU within 4h and not seen by a consultant within 14h",IF(AND(AF649&gt;=90,M649="Achieved",P649="Not achieved"),"Not achieved as not seen by a consultant within 14h",IF(AF649&lt;90,"Not achieved as less than 90% of stay on SU","Not achieved as not direct to SU within 4h"))))))))))))))</f>
        <v/>
      </c>
    </row>
    <row r="650" spans="1:33" ht="15" customHeight="1" x14ac:dyDescent="0.25">
      <c r="A650" s="89" t="str">
        <f>IF('Paste Data Here - Export'!A650="","",'Paste Data Here - Export'!A650)</f>
        <v/>
      </c>
      <c r="B650" s="90" t="str">
        <f>IF('Paste Data Here - Export'!B650="","",'Paste Data Here - Export'!B650)</f>
        <v/>
      </c>
      <c r="C650" s="91" t="str">
        <f>IF('Paste Data Here - Export'!AR650="Y",'Paste Data Here - Export'!AS650,IF('Paste Data Here - Export'!C650="","",'Paste Data Here - Export'!BA650))</f>
        <v/>
      </c>
      <c r="D650" s="103" t="str">
        <f>IF(B650="","",IF('Paste Data Here - Export'!A650 ='Paste Data Here - Export'!B650, "Yes", "No"))</f>
        <v/>
      </c>
      <c r="E650" s="103" t="str">
        <f>IF(A650="","",IF(AND('Paste Data Here - Export'!P650="",'Paste Data Here - Export'!Q650&lt;&gt;""),"Yes","No"))</f>
        <v/>
      </c>
      <c r="F650" s="104" t="str">
        <f>IF('Paste Data Here - Export'!A650='Paste Data Here - Export'!B650,C650,IF(W650="No","",IF(E650="Yes","6 Month Transfer",'Paste Data Here - Export'!HP650)))</f>
        <v/>
      </c>
      <c r="G650" s="92" t="str">
        <f>IF(B650="","",IF(OR('Paste Data Here - Export'!KB650="Y",'Paste Data Here - Export'!GE650="Y"),"Yes","No"))</f>
        <v/>
      </c>
      <c r="H650" s="93" t="str">
        <f t="shared" si="113"/>
        <v/>
      </c>
      <c r="I650" s="93" t="str">
        <f t="shared" si="114"/>
        <v/>
      </c>
      <c r="J650" s="93" t="str">
        <f t="shared" si="115"/>
        <v/>
      </c>
      <c r="K650" s="125" t="str">
        <f>IF(OR(C650="",'Paste Data Here - Export'!BD650=""),"",1440*('Paste Data Here - Export'!BD650-C650))</f>
        <v/>
      </c>
      <c r="L650" s="93" t="str">
        <f t="shared" si="116"/>
        <v/>
      </c>
      <c r="M650" s="93" t="str">
        <f>IF(AND(L650="Yes",'Paste Data Here - Export'!BC650="SU",'Paste Data Here - Export'!EJ650&lt;&gt;"Y"),"Achieved",IF('Paste Data Here - Export'!EJ650="Y","Not applicable",(IF(AND('Patient level info'!L650="No",'Paste Data Here - Export'!BC650="SU"),"Not achieved",IF('Paste Data Here - Export'!BC650="ICH","Not applicable",IF(OR('Paste Data Here - Export'!BC650="O",'Paste Data Here - Export'!BC650="MAC"),"Not achieved",""))))))</f>
        <v/>
      </c>
      <c r="N650" s="142" t="str">
        <f>IF(B650="","",IF(OR('Paste Data Here - Export'!GN650="PERS",'Paste Data Here - Export'!GN650="TELEM"),'Paste Data Here - Export'!GK650,IF('Paste Data Here - Export'!GO650="","Not seen in person",'Paste Data Here - Export'!GO650)))</f>
        <v/>
      </c>
      <c r="O650" s="125" t="str">
        <f t="shared" si="117"/>
        <v/>
      </c>
      <c r="P650" s="126" t="str">
        <f t="shared" si="118"/>
        <v/>
      </c>
      <c r="Q650" s="95" t="str">
        <f>IF('Paste Data Here - Export'!CR650=TRUE, "Not imaged",IF('Paste Data Here - Export'!AR650="Y","Inpatient stroke",IF('Paste Data Here - Export'!BA650="","",IF('Paste Data Here - Export'!CR650="TRUE","",1440*('Paste Data Here - Export'!CP650-'Paste Data Here - Export'!BA650)))))</f>
        <v/>
      </c>
      <c r="R650" s="95" t="str">
        <f>IF('Paste Data Here - Export'!CR650=TRUE,"Not imaged",IF(OR(C650="",'Paste Data Here - Export'!CP650=""),"",1440*('Paste Data Here - Export'!CP650-C650)))</f>
        <v/>
      </c>
      <c r="S650" s="93" t="str">
        <f>IF(R650&lt;60.5,"Yes",IF('Paste Data Here - Export'!C650="","","No"))</f>
        <v/>
      </c>
      <c r="T650" s="93" t="str">
        <f t="shared" si="110"/>
        <v/>
      </c>
      <c r="U650" s="94" t="str">
        <f>IF(OR(C650="",'Paste Data Here - Export'!DF650=""),"",1440*('Paste Data Here - Export'!DF650-C650))</f>
        <v/>
      </c>
      <c r="V650" s="96" t="str">
        <f t="shared" si="119"/>
        <v/>
      </c>
      <c r="W650" s="97" t="str">
        <f>IF(B650="","",IF('Paste Data Here - Export'!KI650=TRUE,"Yes",IF('Paste Data Here - Export'!L650="","No","Yes")))</f>
        <v/>
      </c>
      <c r="X650" s="98" t="str">
        <f>IF(E650="Yes","6 Month Transfer",IF(AND(W650="Yes",'Paste Data Here - Export'!KM650="D"),"No",IF('Patient level info'!W650="Yes","Yes","")))</f>
        <v/>
      </c>
      <c r="Y650" s="91" t="str">
        <f t="shared" si="111"/>
        <v/>
      </c>
      <c r="Z650" s="99" t="str">
        <f>IF('Paste Data Here - Export'!KQ650="","",IF('Paste Data Here - Export'!KO650="","",'Paste Data Here - Export'!KN650-'Paste Data Here - Export'!KQ650))</f>
        <v/>
      </c>
      <c r="AA650" s="91" t="str">
        <f>IF(AND(W650="Yes",'Paste Data Here - Export'!KM650="D",'Paste Data Here - Export'!KO650="Y"),'Paste Data Here - Export'!KN650+'Patient level info'!AA$3,IF(AND(W650="Yes",'Paste Data Here - Export'!KM650="D",Z650&lt;0),'Paste Data Here - Export'!KQ650,IF(AND(W650="Yes",'Paste Data Here - Export'!KM650="D"),'Paste Data Here - Export'!KN650,IF(X650="Yes",'Paste Data Here - Export'!KS650,""))))</f>
        <v/>
      </c>
      <c r="AB650" s="100" t="str">
        <f>IF(W650="No","",IF('Paste Data Here - Export'!HS650="","",IF('Paste Data Here - Export'!KO650="Y",'Patient level info'!AA650-'Paste Data Here - Export'!HS650,'Paste Data Here - Export'!KQ650-'Paste Data Here - Export'!HS650)))</f>
        <v/>
      </c>
      <c r="AC650" s="100" t="str">
        <f>IF(E650="Yes","",IF(BPT!C650="Record transferred to this team",AA650-C650-(1/6),""))</f>
        <v/>
      </c>
      <c r="AD650" s="100" t="str">
        <f t="shared" si="112"/>
        <v/>
      </c>
      <c r="AE650" s="100" t="str">
        <f t="shared" si="120"/>
        <v/>
      </c>
      <c r="AF650" s="101" t="str">
        <f>IF(AE650="","",IF(Y650="Died same day","Died same day as arrival",IF(AB650="","Did not stay on SU",IF('Paste Data Here - Export'!HR650="ICH","ICU/CCU/HDU",IF(AB650&gt;AE650,100,100*AB650/AE650)))))</f>
        <v/>
      </c>
      <c r="AG650" s="82" t="str">
        <f>IF(E650="Yes","6 Month Transfer",IF(W650="No","Not locked to discharge/transfer",IF(AF650="Did not stay on SU","Not achieved as did not stay on SU",IF('Patient level info'!A650="","",IF(AND(A650=B650,M650="Achieved",P650="Achieved",AF650&gt;=90,AF650&lt;&gt;"Died same day as arrival"),"Achieved",IF(AND(A650&lt;&gt;B650,AF650&gt;=90,M650="Achieved",P650="Achieved"),"Not directly admitted by this team, but achieved criteria at previous team, and achieved 90% of stay on SU whilst at this team",IF(AF650="ICU/CCU/HDU","Admitted to ICU/CCU/HDU",IF(AF650="Died same day as arrival",AF650,IF(AND(AF650&lt;90,M650="Not achieved",P650="Not achieved"),"Not achieved as not direct to SU within 4h, not seen by a consultant within 14h, and less than 90% of stay on SU",IF(AND(AF650&lt;90,M650="Not achieved",P650="Achieved"),"Not achieved as not direct to SU within 4h and less than 90% of stay on SU",IF(AND(AF650&lt;90,M650="Achieved",P650="Not achieved"),"Not achieved as not seen by a consultant within 14h and less than 90% of stay on SU",IF(AND(AF650&gt;=90,M650="Not achieved",P650="Not achieved"),"Not achieved as not direct to SU within 4h and not seen by a consultant within 14h",IF(AND(AF650&gt;=90,M650="Achieved",P650="Not achieved"),"Not achieved as not seen by a consultant within 14h",IF(AF650&lt;90,"Not achieved as less than 90% of stay on SU","Not achieved as not direct to SU within 4h"))))))))))))))</f>
        <v/>
      </c>
    </row>
    <row r="651" spans="1:33" ht="15" customHeight="1" x14ac:dyDescent="0.25">
      <c r="A651" s="89" t="str">
        <f>IF('Paste Data Here - Export'!A651="","",'Paste Data Here - Export'!A651)</f>
        <v/>
      </c>
      <c r="B651" s="90" t="str">
        <f>IF('Paste Data Here - Export'!B651="","",'Paste Data Here - Export'!B651)</f>
        <v/>
      </c>
      <c r="C651" s="91" t="str">
        <f>IF('Paste Data Here - Export'!AR651="Y",'Paste Data Here - Export'!AS651,IF('Paste Data Here - Export'!C651="","",'Paste Data Here - Export'!BA651))</f>
        <v/>
      </c>
      <c r="D651" s="103" t="str">
        <f>IF(B651="","",IF('Paste Data Here - Export'!A651 ='Paste Data Here - Export'!B651, "Yes", "No"))</f>
        <v/>
      </c>
      <c r="E651" s="103" t="str">
        <f>IF(A651="","",IF(AND('Paste Data Here - Export'!P651="",'Paste Data Here - Export'!Q651&lt;&gt;""),"Yes","No"))</f>
        <v/>
      </c>
      <c r="F651" s="104" t="str">
        <f>IF('Paste Data Here - Export'!A651='Paste Data Here - Export'!B651,C651,IF(W651="No","",IF(E651="Yes","6 Month Transfer",'Paste Data Here - Export'!HP651)))</f>
        <v/>
      </c>
      <c r="G651" s="92" t="str">
        <f>IF(B651="","",IF(OR('Paste Data Here - Export'!KB651="Y",'Paste Data Here - Export'!GE651="Y"),"Yes","No"))</f>
        <v/>
      </c>
      <c r="H651" s="93" t="str">
        <f t="shared" si="113"/>
        <v/>
      </c>
      <c r="I651" s="93" t="str">
        <f t="shared" si="114"/>
        <v/>
      </c>
      <c r="J651" s="93" t="str">
        <f t="shared" si="115"/>
        <v/>
      </c>
      <c r="K651" s="125" t="str">
        <f>IF(OR(C651="",'Paste Data Here - Export'!BD651=""),"",1440*('Paste Data Here - Export'!BD651-C651))</f>
        <v/>
      </c>
      <c r="L651" s="93" t="str">
        <f t="shared" si="116"/>
        <v/>
      </c>
      <c r="M651" s="93" t="str">
        <f>IF(AND(L651="Yes",'Paste Data Here - Export'!BC651="SU",'Paste Data Here - Export'!EJ651&lt;&gt;"Y"),"Achieved",IF('Paste Data Here - Export'!EJ651="Y","Not applicable",(IF(AND('Patient level info'!L651="No",'Paste Data Here - Export'!BC651="SU"),"Not achieved",IF('Paste Data Here - Export'!BC651="ICH","Not applicable",IF(OR('Paste Data Here - Export'!BC651="O",'Paste Data Here - Export'!BC651="MAC"),"Not achieved",""))))))</f>
        <v/>
      </c>
      <c r="N651" s="142" t="str">
        <f>IF(B651="","",IF(OR('Paste Data Here - Export'!GN651="PERS",'Paste Data Here - Export'!GN651="TELEM"),'Paste Data Here - Export'!GK651,IF('Paste Data Here - Export'!GO651="","Not seen in person",'Paste Data Here - Export'!GO651)))</f>
        <v/>
      </c>
      <c r="O651" s="125" t="str">
        <f t="shared" si="117"/>
        <v/>
      </c>
      <c r="P651" s="126" t="str">
        <f t="shared" si="118"/>
        <v/>
      </c>
      <c r="Q651" s="95" t="str">
        <f>IF('Paste Data Here - Export'!CR651=TRUE, "Not imaged",IF('Paste Data Here - Export'!AR651="Y","Inpatient stroke",IF('Paste Data Here - Export'!BA651="","",IF('Paste Data Here - Export'!CR651="TRUE","",1440*('Paste Data Here - Export'!CP651-'Paste Data Here - Export'!BA651)))))</f>
        <v/>
      </c>
      <c r="R651" s="95" t="str">
        <f>IF('Paste Data Here - Export'!CR651=TRUE,"Not imaged",IF(OR(C651="",'Paste Data Here - Export'!CP651=""),"",1440*('Paste Data Here - Export'!CP651-C651)))</f>
        <v/>
      </c>
      <c r="S651" s="93" t="str">
        <f>IF(R651&lt;60.5,"Yes",IF('Paste Data Here - Export'!C651="","","No"))</f>
        <v/>
      </c>
      <c r="T651" s="93" t="str">
        <f t="shared" si="110"/>
        <v/>
      </c>
      <c r="U651" s="94" t="str">
        <f>IF(OR(C651="",'Paste Data Here - Export'!DF651=""),"",1440*('Paste Data Here - Export'!DF651-C651))</f>
        <v/>
      </c>
      <c r="V651" s="96" t="str">
        <f t="shared" si="119"/>
        <v/>
      </c>
      <c r="W651" s="97" t="str">
        <f>IF(B651="","",IF('Paste Data Here - Export'!KI651=TRUE,"Yes",IF('Paste Data Here - Export'!L651="","No","Yes")))</f>
        <v/>
      </c>
      <c r="X651" s="98" t="str">
        <f>IF(E651="Yes","6 Month Transfer",IF(AND(W651="Yes",'Paste Data Here - Export'!KM651="D"),"No",IF('Patient level info'!W651="Yes","Yes","")))</f>
        <v/>
      </c>
      <c r="Y651" s="91" t="str">
        <f t="shared" si="111"/>
        <v/>
      </c>
      <c r="Z651" s="99" t="str">
        <f>IF('Paste Data Here - Export'!KQ651="","",IF('Paste Data Here - Export'!KO651="","",'Paste Data Here - Export'!KN651-'Paste Data Here - Export'!KQ651))</f>
        <v/>
      </c>
      <c r="AA651" s="91" t="str">
        <f>IF(AND(W651="Yes",'Paste Data Here - Export'!KM651="D",'Paste Data Here - Export'!KO651="Y"),'Paste Data Here - Export'!KN651+'Patient level info'!AA$3,IF(AND(W651="Yes",'Paste Data Here - Export'!KM651="D",Z651&lt;0),'Paste Data Here - Export'!KQ651,IF(AND(W651="Yes",'Paste Data Here - Export'!KM651="D"),'Paste Data Here - Export'!KN651,IF(X651="Yes",'Paste Data Here - Export'!KS651,""))))</f>
        <v/>
      </c>
      <c r="AB651" s="100" t="str">
        <f>IF(W651="No","",IF('Paste Data Here - Export'!HS651="","",IF('Paste Data Here - Export'!KO651="Y",'Patient level info'!AA651-'Paste Data Here - Export'!HS651,'Paste Data Here - Export'!KQ651-'Paste Data Here - Export'!HS651)))</f>
        <v/>
      </c>
      <c r="AC651" s="100" t="str">
        <f>IF(E651="Yes","",IF(BPT!C651="Record transferred to this team",AA651-C651-(1/6),""))</f>
        <v/>
      </c>
      <c r="AD651" s="100" t="str">
        <f t="shared" si="112"/>
        <v/>
      </c>
      <c r="AE651" s="100" t="str">
        <f t="shared" si="120"/>
        <v/>
      </c>
      <c r="AF651" s="101" t="str">
        <f>IF(AE651="","",IF(Y651="Died same day","Died same day as arrival",IF(AB651="","Did not stay on SU",IF('Paste Data Here - Export'!HR651="ICH","ICU/CCU/HDU",IF(AB651&gt;AE651,100,100*AB651/AE651)))))</f>
        <v/>
      </c>
      <c r="AG651" s="82" t="str">
        <f>IF(E651="Yes","6 Month Transfer",IF(W651="No","Not locked to discharge/transfer",IF(AF651="Did not stay on SU","Not achieved as did not stay on SU",IF('Patient level info'!A651="","",IF(AND(A651=B651,M651="Achieved",P651="Achieved",AF651&gt;=90,AF651&lt;&gt;"Died same day as arrival"),"Achieved",IF(AND(A651&lt;&gt;B651,AF651&gt;=90,M651="Achieved",P651="Achieved"),"Not directly admitted by this team, but achieved criteria at previous team, and achieved 90% of stay on SU whilst at this team",IF(AF651="ICU/CCU/HDU","Admitted to ICU/CCU/HDU",IF(AF651="Died same day as arrival",AF651,IF(AND(AF651&lt;90,M651="Not achieved",P651="Not achieved"),"Not achieved as not direct to SU within 4h, not seen by a consultant within 14h, and less than 90% of stay on SU",IF(AND(AF651&lt;90,M651="Not achieved",P651="Achieved"),"Not achieved as not direct to SU within 4h and less than 90% of stay on SU",IF(AND(AF651&lt;90,M651="Achieved",P651="Not achieved"),"Not achieved as not seen by a consultant within 14h and less than 90% of stay on SU",IF(AND(AF651&gt;=90,M651="Not achieved",P651="Not achieved"),"Not achieved as not direct to SU within 4h and not seen by a consultant within 14h",IF(AND(AF651&gt;=90,M651="Achieved",P651="Not achieved"),"Not achieved as not seen by a consultant within 14h",IF(AF651&lt;90,"Not achieved as less than 90% of stay on SU","Not achieved as not direct to SU within 4h"))))))))))))))</f>
        <v/>
      </c>
    </row>
    <row r="652" spans="1:33" ht="15" customHeight="1" x14ac:dyDescent="0.25">
      <c r="A652" s="89" t="str">
        <f>IF('Paste Data Here - Export'!A652="","",'Paste Data Here - Export'!A652)</f>
        <v/>
      </c>
      <c r="B652" s="90" t="str">
        <f>IF('Paste Data Here - Export'!B652="","",'Paste Data Here - Export'!B652)</f>
        <v/>
      </c>
      <c r="C652" s="91" t="str">
        <f>IF('Paste Data Here - Export'!AR652="Y",'Paste Data Here - Export'!AS652,IF('Paste Data Here - Export'!C652="","",'Paste Data Here - Export'!BA652))</f>
        <v/>
      </c>
      <c r="D652" s="103" t="str">
        <f>IF(B652="","",IF('Paste Data Here - Export'!A652 ='Paste Data Here - Export'!B652, "Yes", "No"))</f>
        <v/>
      </c>
      <c r="E652" s="103" t="str">
        <f>IF(A652="","",IF(AND('Paste Data Here - Export'!P652="",'Paste Data Here - Export'!Q652&lt;&gt;""),"Yes","No"))</f>
        <v/>
      </c>
      <c r="F652" s="104" t="str">
        <f>IF('Paste Data Here - Export'!A652='Paste Data Here - Export'!B652,C652,IF(W652="No","",IF(E652="Yes","6 Month Transfer",'Paste Data Here - Export'!HP652)))</f>
        <v/>
      </c>
      <c r="G652" s="92" t="str">
        <f>IF(B652="","",IF(OR('Paste Data Here - Export'!KB652="Y",'Paste Data Here - Export'!GE652="Y"),"Yes","No"))</f>
        <v/>
      </c>
      <c r="H652" s="93" t="str">
        <f t="shared" si="113"/>
        <v/>
      </c>
      <c r="I652" s="93" t="str">
        <f t="shared" si="114"/>
        <v/>
      </c>
      <c r="J652" s="93" t="str">
        <f t="shared" si="115"/>
        <v/>
      </c>
      <c r="K652" s="125" t="str">
        <f>IF(OR(C652="",'Paste Data Here - Export'!BD652=""),"",1440*('Paste Data Here - Export'!BD652-C652))</f>
        <v/>
      </c>
      <c r="L652" s="93" t="str">
        <f t="shared" si="116"/>
        <v/>
      </c>
      <c r="M652" s="93" t="str">
        <f>IF(AND(L652="Yes",'Paste Data Here - Export'!BC652="SU",'Paste Data Here - Export'!EJ652&lt;&gt;"Y"),"Achieved",IF('Paste Data Here - Export'!EJ652="Y","Not applicable",(IF(AND('Patient level info'!L652="No",'Paste Data Here - Export'!BC652="SU"),"Not achieved",IF('Paste Data Here - Export'!BC652="ICH","Not applicable",IF(OR('Paste Data Here - Export'!BC652="O",'Paste Data Here - Export'!BC652="MAC"),"Not achieved",""))))))</f>
        <v/>
      </c>
      <c r="N652" s="142" t="str">
        <f>IF(B652="","",IF(OR('Paste Data Here - Export'!GN652="PERS",'Paste Data Here - Export'!GN652="TELEM"),'Paste Data Here - Export'!GK652,IF('Paste Data Here - Export'!GO652="","Not seen in person",'Paste Data Here - Export'!GO652)))</f>
        <v/>
      </c>
      <c r="O652" s="125" t="str">
        <f t="shared" si="117"/>
        <v/>
      </c>
      <c r="P652" s="126" t="str">
        <f t="shared" si="118"/>
        <v/>
      </c>
      <c r="Q652" s="95" t="str">
        <f>IF('Paste Data Here - Export'!CR652=TRUE, "Not imaged",IF('Paste Data Here - Export'!AR652="Y","Inpatient stroke",IF('Paste Data Here - Export'!BA652="","",IF('Paste Data Here - Export'!CR652="TRUE","",1440*('Paste Data Here - Export'!CP652-'Paste Data Here - Export'!BA652)))))</f>
        <v/>
      </c>
      <c r="R652" s="95" t="str">
        <f>IF('Paste Data Here - Export'!CR652=TRUE,"Not imaged",IF(OR(C652="",'Paste Data Here - Export'!CP652=""),"",1440*('Paste Data Here - Export'!CP652-C652)))</f>
        <v/>
      </c>
      <c r="S652" s="93" t="str">
        <f>IF(R652&lt;60.5,"Yes",IF('Paste Data Here - Export'!C652="","","No"))</f>
        <v/>
      </c>
      <c r="T652" s="93" t="str">
        <f t="shared" si="110"/>
        <v/>
      </c>
      <c r="U652" s="94" t="str">
        <f>IF(OR(C652="",'Paste Data Here - Export'!DF652=""),"",1440*('Paste Data Here - Export'!DF652-C652))</f>
        <v/>
      </c>
      <c r="V652" s="96" t="str">
        <f t="shared" si="119"/>
        <v/>
      </c>
      <c r="W652" s="97" t="str">
        <f>IF(B652="","",IF('Paste Data Here - Export'!KI652=TRUE,"Yes",IF('Paste Data Here - Export'!L652="","No","Yes")))</f>
        <v/>
      </c>
      <c r="X652" s="98" t="str">
        <f>IF(E652="Yes","6 Month Transfer",IF(AND(W652="Yes",'Paste Data Here - Export'!KM652="D"),"No",IF('Patient level info'!W652="Yes","Yes","")))</f>
        <v/>
      </c>
      <c r="Y652" s="91" t="str">
        <f t="shared" si="111"/>
        <v/>
      </c>
      <c r="Z652" s="99" t="str">
        <f>IF('Paste Data Here - Export'!KQ652="","",IF('Paste Data Here - Export'!KO652="","",'Paste Data Here - Export'!KN652-'Paste Data Here - Export'!KQ652))</f>
        <v/>
      </c>
      <c r="AA652" s="91" t="str">
        <f>IF(AND(W652="Yes",'Paste Data Here - Export'!KM652="D",'Paste Data Here - Export'!KO652="Y"),'Paste Data Here - Export'!KN652+'Patient level info'!AA$3,IF(AND(W652="Yes",'Paste Data Here - Export'!KM652="D",Z652&lt;0),'Paste Data Here - Export'!KQ652,IF(AND(W652="Yes",'Paste Data Here - Export'!KM652="D"),'Paste Data Here - Export'!KN652,IF(X652="Yes",'Paste Data Here - Export'!KS652,""))))</f>
        <v/>
      </c>
      <c r="AB652" s="100" t="str">
        <f>IF(W652="No","",IF('Paste Data Here - Export'!HS652="","",IF('Paste Data Here - Export'!KO652="Y",'Patient level info'!AA652-'Paste Data Here - Export'!HS652,'Paste Data Here - Export'!KQ652-'Paste Data Here - Export'!HS652)))</f>
        <v/>
      </c>
      <c r="AC652" s="100" t="str">
        <f>IF(E652="Yes","",IF(BPT!C652="Record transferred to this team",AA652-C652-(1/6),""))</f>
        <v/>
      </c>
      <c r="AD652" s="100" t="str">
        <f t="shared" si="112"/>
        <v/>
      </c>
      <c r="AE652" s="100" t="str">
        <f t="shared" si="120"/>
        <v/>
      </c>
      <c r="AF652" s="101" t="str">
        <f>IF(AE652="","",IF(Y652="Died same day","Died same day as arrival",IF(AB652="","Did not stay on SU",IF('Paste Data Here - Export'!HR652="ICH","ICU/CCU/HDU",IF(AB652&gt;AE652,100,100*AB652/AE652)))))</f>
        <v/>
      </c>
      <c r="AG652" s="82" t="str">
        <f>IF(E652="Yes","6 Month Transfer",IF(W652="No","Not locked to discharge/transfer",IF(AF652="Did not stay on SU","Not achieved as did not stay on SU",IF('Patient level info'!A652="","",IF(AND(A652=B652,M652="Achieved",P652="Achieved",AF652&gt;=90,AF652&lt;&gt;"Died same day as arrival"),"Achieved",IF(AND(A652&lt;&gt;B652,AF652&gt;=90,M652="Achieved",P652="Achieved"),"Not directly admitted by this team, but achieved criteria at previous team, and achieved 90% of stay on SU whilst at this team",IF(AF652="ICU/CCU/HDU","Admitted to ICU/CCU/HDU",IF(AF652="Died same day as arrival",AF652,IF(AND(AF652&lt;90,M652="Not achieved",P652="Not achieved"),"Not achieved as not direct to SU within 4h, not seen by a consultant within 14h, and less than 90% of stay on SU",IF(AND(AF652&lt;90,M652="Not achieved",P652="Achieved"),"Not achieved as not direct to SU within 4h and less than 90% of stay on SU",IF(AND(AF652&lt;90,M652="Achieved",P652="Not achieved"),"Not achieved as not seen by a consultant within 14h and less than 90% of stay on SU",IF(AND(AF652&gt;=90,M652="Not achieved",P652="Not achieved"),"Not achieved as not direct to SU within 4h and not seen by a consultant within 14h",IF(AND(AF652&gt;=90,M652="Achieved",P652="Not achieved"),"Not achieved as not seen by a consultant within 14h",IF(AF652&lt;90,"Not achieved as less than 90% of stay on SU","Not achieved as not direct to SU within 4h"))))))))))))))</f>
        <v/>
      </c>
    </row>
    <row r="653" spans="1:33" ht="15" customHeight="1" x14ac:dyDescent="0.25">
      <c r="A653" s="89" t="str">
        <f>IF('Paste Data Here - Export'!A653="","",'Paste Data Here - Export'!A653)</f>
        <v/>
      </c>
      <c r="B653" s="90" t="str">
        <f>IF('Paste Data Here - Export'!B653="","",'Paste Data Here - Export'!B653)</f>
        <v/>
      </c>
      <c r="C653" s="91" t="str">
        <f>IF('Paste Data Here - Export'!AR653="Y",'Paste Data Here - Export'!AS653,IF('Paste Data Here - Export'!C653="","",'Paste Data Here - Export'!BA653))</f>
        <v/>
      </c>
      <c r="D653" s="103" t="str">
        <f>IF(B653="","",IF('Paste Data Here - Export'!A653 ='Paste Data Here - Export'!B653, "Yes", "No"))</f>
        <v/>
      </c>
      <c r="E653" s="103" t="str">
        <f>IF(A653="","",IF(AND('Paste Data Here - Export'!P653="",'Paste Data Here - Export'!Q653&lt;&gt;""),"Yes","No"))</f>
        <v/>
      </c>
      <c r="F653" s="104" t="str">
        <f>IF('Paste Data Here - Export'!A653='Paste Data Here - Export'!B653,C653,IF(W653="No","",IF(E653="Yes","6 Month Transfer",'Paste Data Here - Export'!HP653)))</f>
        <v/>
      </c>
      <c r="G653" s="92" t="str">
        <f>IF(B653="","",IF(OR('Paste Data Here - Export'!KB653="Y",'Paste Data Here - Export'!GE653="Y"),"Yes","No"))</f>
        <v/>
      </c>
      <c r="H653" s="93" t="str">
        <f t="shared" si="113"/>
        <v/>
      </c>
      <c r="I653" s="93" t="str">
        <f t="shared" si="114"/>
        <v/>
      </c>
      <c r="J653" s="93" t="str">
        <f t="shared" si="115"/>
        <v/>
      </c>
      <c r="K653" s="125" t="str">
        <f>IF(OR(C653="",'Paste Data Here - Export'!BD653=""),"",1440*('Paste Data Here - Export'!BD653-C653))</f>
        <v/>
      </c>
      <c r="L653" s="93" t="str">
        <f t="shared" si="116"/>
        <v/>
      </c>
      <c r="M653" s="93" t="str">
        <f>IF(AND(L653="Yes",'Paste Data Here - Export'!BC653="SU",'Paste Data Here - Export'!EJ653&lt;&gt;"Y"),"Achieved",IF('Paste Data Here - Export'!EJ653="Y","Not applicable",(IF(AND('Patient level info'!L653="No",'Paste Data Here - Export'!BC653="SU"),"Not achieved",IF('Paste Data Here - Export'!BC653="ICH","Not applicable",IF(OR('Paste Data Here - Export'!BC653="O",'Paste Data Here - Export'!BC653="MAC"),"Not achieved",""))))))</f>
        <v/>
      </c>
      <c r="N653" s="142" t="str">
        <f>IF(B653="","",IF(OR('Paste Data Here - Export'!GN653="PERS",'Paste Data Here - Export'!GN653="TELEM"),'Paste Data Here - Export'!GK653,IF('Paste Data Here - Export'!GO653="","Not seen in person",'Paste Data Here - Export'!GO653)))</f>
        <v/>
      </c>
      <c r="O653" s="125" t="str">
        <f t="shared" si="117"/>
        <v/>
      </c>
      <c r="P653" s="126" t="str">
        <f t="shared" si="118"/>
        <v/>
      </c>
      <c r="Q653" s="95" t="str">
        <f>IF('Paste Data Here - Export'!CR653=TRUE, "Not imaged",IF('Paste Data Here - Export'!AR653="Y","Inpatient stroke",IF('Paste Data Here - Export'!BA653="","",IF('Paste Data Here - Export'!CR653="TRUE","",1440*('Paste Data Here - Export'!CP653-'Paste Data Here - Export'!BA653)))))</f>
        <v/>
      </c>
      <c r="R653" s="95" t="str">
        <f>IF('Paste Data Here - Export'!CR653=TRUE,"Not imaged",IF(OR(C653="",'Paste Data Here - Export'!CP653=""),"",1440*('Paste Data Here - Export'!CP653-C653)))</f>
        <v/>
      </c>
      <c r="S653" s="93" t="str">
        <f>IF(R653&lt;60.5,"Yes",IF('Paste Data Here - Export'!C653="","","No"))</f>
        <v/>
      </c>
      <c r="T653" s="93" t="str">
        <f t="shared" si="110"/>
        <v/>
      </c>
      <c r="U653" s="94" t="str">
        <f>IF(OR(C653="",'Paste Data Here - Export'!DF653=""),"",1440*('Paste Data Here - Export'!DF653-C653))</f>
        <v/>
      </c>
      <c r="V653" s="96" t="str">
        <f t="shared" si="119"/>
        <v/>
      </c>
      <c r="W653" s="97" t="str">
        <f>IF(B653="","",IF('Paste Data Here - Export'!KI653=TRUE,"Yes",IF('Paste Data Here - Export'!L653="","No","Yes")))</f>
        <v/>
      </c>
      <c r="X653" s="98" t="str">
        <f>IF(E653="Yes","6 Month Transfer",IF(AND(W653="Yes",'Paste Data Here - Export'!KM653="D"),"No",IF('Patient level info'!W653="Yes","Yes","")))</f>
        <v/>
      </c>
      <c r="Y653" s="91" t="str">
        <f t="shared" si="111"/>
        <v/>
      </c>
      <c r="Z653" s="99" t="str">
        <f>IF('Paste Data Here - Export'!KQ653="","",IF('Paste Data Here - Export'!KO653="","",'Paste Data Here - Export'!KN653-'Paste Data Here - Export'!KQ653))</f>
        <v/>
      </c>
      <c r="AA653" s="91" t="str">
        <f>IF(AND(W653="Yes",'Paste Data Here - Export'!KM653="D",'Paste Data Here - Export'!KO653="Y"),'Paste Data Here - Export'!KN653+'Patient level info'!AA$3,IF(AND(W653="Yes",'Paste Data Here - Export'!KM653="D",Z653&lt;0),'Paste Data Here - Export'!KQ653,IF(AND(W653="Yes",'Paste Data Here - Export'!KM653="D"),'Paste Data Here - Export'!KN653,IF(X653="Yes",'Paste Data Here - Export'!KS653,""))))</f>
        <v/>
      </c>
      <c r="AB653" s="100" t="str">
        <f>IF(W653="No","",IF('Paste Data Here - Export'!HS653="","",IF('Paste Data Here - Export'!KO653="Y",'Patient level info'!AA653-'Paste Data Here - Export'!HS653,'Paste Data Here - Export'!KQ653-'Paste Data Here - Export'!HS653)))</f>
        <v/>
      </c>
      <c r="AC653" s="100" t="str">
        <f>IF(E653="Yes","",IF(BPT!C653="Record transferred to this team",AA653-C653-(1/6),""))</f>
        <v/>
      </c>
      <c r="AD653" s="100" t="str">
        <f t="shared" si="112"/>
        <v/>
      </c>
      <c r="AE653" s="100" t="str">
        <f t="shared" si="120"/>
        <v/>
      </c>
      <c r="AF653" s="101" t="str">
        <f>IF(AE653="","",IF(Y653="Died same day","Died same day as arrival",IF(AB653="","Did not stay on SU",IF('Paste Data Here - Export'!HR653="ICH","ICU/CCU/HDU",IF(AB653&gt;AE653,100,100*AB653/AE653)))))</f>
        <v/>
      </c>
      <c r="AG653" s="82" t="str">
        <f>IF(E653="Yes","6 Month Transfer",IF(W653="No","Not locked to discharge/transfer",IF(AF653="Did not stay on SU","Not achieved as did not stay on SU",IF('Patient level info'!A653="","",IF(AND(A653=B653,M653="Achieved",P653="Achieved",AF653&gt;=90,AF653&lt;&gt;"Died same day as arrival"),"Achieved",IF(AND(A653&lt;&gt;B653,AF653&gt;=90,M653="Achieved",P653="Achieved"),"Not directly admitted by this team, but achieved criteria at previous team, and achieved 90% of stay on SU whilst at this team",IF(AF653="ICU/CCU/HDU","Admitted to ICU/CCU/HDU",IF(AF653="Died same day as arrival",AF653,IF(AND(AF653&lt;90,M653="Not achieved",P653="Not achieved"),"Not achieved as not direct to SU within 4h, not seen by a consultant within 14h, and less than 90% of stay on SU",IF(AND(AF653&lt;90,M653="Not achieved",P653="Achieved"),"Not achieved as not direct to SU within 4h and less than 90% of stay on SU",IF(AND(AF653&lt;90,M653="Achieved",P653="Not achieved"),"Not achieved as not seen by a consultant within 14h and less than 90% of stay on SU",IF(AND(AF653&gt;=90,M653="Not achieved",P653="Not achieved"),"Not achieved as not direct to SU within 4h and not seen by a consultant within 14h",IF(AND(AF653&gt;=90,M653="Achieved",P653="Not achieved"),"Not achieved as not seen by a consultant within 14h",IF(AF653&lt;90,"Not achieved as less than 90% of stay on SU","Not achieved as not direct to SU within 4h"))))))))))))))</f>
        <v/>
      </c>
    </row>
    <row r="654" spans="1:33" ht="15" customHeight="1" x14ac:dyDescent="0.25">
      <c r="A654" s="89" t="str">
        <f>IF('Paste Data Here - Export'!A654="","",'Paste Data Here - Export'!A654)</f>
        <v/>
      </c>
      <c r="B654" s="90" t="str">
        <f>IF('Paste Data Here - Export'!B654="","",'Paste Data Here - Export'!B654)</f>
        <v/>
      </c>
      <c r="C654" s="91" t="str">
        <f>IF('Paste Data Here - Export'!AR654="Y",'Paste Data Here - Export'!AS654,IF('Paste Data Here - Export'!C654="","",'Paste Data Here - Export'!BA654))</f>
        <v/>
      </c>
      <c r="D654" s="103" t="str">
        <f>IF(B654="","",IF('Paste Data Here - Export'!A654 ='Paste Data Here - Export'!B654, "Yes", "No"))</f>
        <v/>
      </c>
      <c r="E654" s="103" t="str">
        <f>IF(A654="","",IF(AND('Paste Data Here - Export'!P654="",'Paste Data Here - Export'!Q654&lt;&gt;""),"Yes","No"))</f>
        <v/>
      </c>
      <c r="F654" s="104" t="str">
        <f>IF('Paste Data Here - Export'!A654='Paste Data Here - Export'!B654,C654,IF(W654="No","",IF(E654="Yes","6 Month Transfer",'Paste Data Here - Export'!HP654)))</f>
        <v/>
      </c>
      <c r="G654" s="92" t="str">
        <f>IF(B654="","",IF(OR('Paste Data Here - Export'!KB654="Y",'Paste Data Here - Export'!GE654="Y"),"Yes","No"))</f>
        <v/>
      </c>
      <c r="H654" s="93" t="str">
        <f t="shared" si="113"/>
        <v/>
      </c>
      <c r="I654" s="93" t="str">
        <f t="shared" si="114"/>
        <v/>
      </c>
      <c r="J654" s="93" t="str">
        <f t="shared" si="115"/>
        <v/>
      </c>
      <c r="K654" s="125" t="str">
        <f>IF(OR(C654="",'Paste Data Here - Export'!BD654=""),"",1440*('Paste Data Here - Export'!BD654-C654))</f>
        <v/>
      </c>
      <c r="L654" s="93" t="str">
        <f t="shared" si="116"/>
        <v/>
      </c>
      <c r="M654" s="93" t="str">
        <f>IF(AND(L654="Yes",'Paste Data Here - Export'!BC654="SU",'Paste Data Here - Export'!EJ654&lt;&gt;"Y"),"Achieved",IF('Paste Data Here - Export'!EJ654="Y","Not applicable",(IF(AND('Patient level info'!L654="No",'Paste Data Here - Export'!BC654="SU"),"Not achieved",IF('Paste Data Here - Export'!BC654="ICH","Not applicable",IF(OR('Paste Data Here - Export'!BC654="O",'Paste Data Here - Export'!BC654="MAC"),"Not achieved",""))))))</f>
        <v/>
      </c>
      <c r="N654" s="142" t="str">
        <f>IF(B654="","",IF(OR('Paste Data Here - Export'!GN654="PERS",'Paste Data Here - Export'!GN654="TELEM"),'Paste Data Here - Export'!GK654,IF('Paste Data Here - Export'!GO654="","Not seen in person",'Paste Data Here - Export'!GO654)))</f>
        <v/>
      </c>
      <c r="O654" s="125" t="str">
        <f t="shared" si="117"/>
        <v/>
      </c>
      <c r="P654" s="126" t="str">
        <f t="shared" si="118"/>
        <v/>
      </c>
      <c r="Q654" s="95" t="str">
        <f>IF('Paste Data Here - Export'!CR654=TRUE, "Not imaged",IF('Paste Data Here - Export'!AR654="Y","Inpatient stroke",IF('Paste Data Here - Export'!BA654="","",IF('Paste Data Here - Export'!CR654="TRUE","",1440*('Paste Data Here - Export'!CP654-'Paste Data Here - Export'!BA654)))))</f>
        <v/>
      </c>
      <c r="R654" s="95" t="str">
        <f>IF('Paste Data Here - Export'!CR654=TRUE,"Not imaged",IF(OR(C654="",'Paste Data Here - Export'!CP654=""),"",1440*('Paste Data Here - Export'!CP654-C654)))</f>
        <v/>
      </c>
      <c r="S654" s="93" t="str">
        <f>IF(R654&lt;60.5,"Yes",IF('Paste Data Here - Export'!C654="","","No"))</f>
        <v/>
      </c>
      <c r="T654" s="93" t="str">
        <f t="shared" si="110"/>
        <v/>
      </c>
      <c r="U654" s="94" t="str">
        <f>IF(OR(C654="",'Paste Data Here - Export'!DF654=""),"",1440*('Paste Data Here - Export'!DF654-C654))</f>
        <v/>
      </c>
      <c r="V654" s="96" t="str">
        <f t="shared" si="119"/>
        <v/>
      </c>
      <c r="W654" s="97" t="str">
        <f>IF(B654="","",IF('Paste Data Here - Export'!KI654=TRUE,"Yes",IF('Paste Data Here - Export'!L654="","No","Yes")))</f>
        <v/>
      </c>
      <c r="X654" s="98" t="str">
        <f>IF(E654="Yes","6 Month Transfer",IF(AND(W654="Yes",'Paste Data Here - Export'!KM654="D"),"No",IF('Patient level info'!W654="Yes","Yes","")))</f>
        <v/>
      </c>
      <c r="Y654" s="91" t="str">
        <f t="shared" si="111"/>
        <v/>
      </c>
      <c r="Z654" s="99" t="str">
        <f>IF('Paste Data Here - Export'!KQ654="","",IF('Paste Data Here - Export'!KO654="","",'Paste Data Here - Export'!KN654-'Paste Data Here - Export'!KQ654))</f>
        <v/>
      </c>
      <c r="AA654" s="91" t="str">
        <f>IF(AND(W654="Yes",'Paste Data Here - Export'!KM654="D",'Paste Data Here - Export'!KO654="Y"),'Paste Data Here - Export'!KN654+'Patient level info'!AA$3,IF(AND(W654="Yes",'Paste Data Here - Export'!KM654="D",Z654&lt;0),'Paste Data Here - Export'!KQ654,IF(AND(W654="Yes",'Paste Data Here - Export'!KM654="D"),'Paste Data Here - Export'!KN654,IF(X654="Yes",'Paste Data Here - Export'!KS654,""))))</f>
        <v/>
      </c>
      <c r="AB654" s="100" t="str">
        <f>IF(W654="No","",IF('Paste Data Here - Export'!HS654="","",IF('Paste Data Here - Export'!KO654="Y",'Patient level info'!AA654-'Paste Data Here - Export'!HS654,'Paste Data Here - Export'!KQ654-'Paste Data Here - Export'!HS654)))</f>
        <v/>
      </c>
      <c r="AC654" s="100" t="str">
        <f>IF(E654="Yes","",IF(BPT!C654="Record transferred to this team",AA654-C654-(1/6),""))</f>
        <v/>
      </c>
      <c r="AD654" s="100" t="str">
        <f t="shared" si="112"/>
        <v/>
      </c>
      <c r="AE654" s="100" t="str">
        <f t="shared" si="120"/>
        <v/>
      </c>
      <c r="AF654" s="101" t="str">
        <f>IF(AE654="","",IF(Y654="Died same day","Died same day as arrival",IF(AB654="","Did not stay on SU",IF('Paste Data Here - Export'!HR654="ICH","ICU/CCU/HDU",IF(AB654&gt;AE654,100,100*AB654/AE654)))))</f>
        <v/>
      </c>
      <c r="AG654" s="82" t="str">
        <f>IF(E654="Yes","6 Month Transfer",IF(W654="No","Not locked to discharge/transfer",IF(AF654="Did not stay on SU","Not achieved as did not stay on SU",IF('Patient level info'!A654="","",IF(AND(A654=B654,M654="Achieved",P654="Achieved",AF654&gt;=90,AF654&lt;&gt;"Died same day as arrival"),"Achieved",IF(AND(A654&lt;&gt;B654,AF654&gt;=90,M654="Achieved",P654="Achieved"),"Not directly admitted by this team, but achieved criteria at previous team, and achieved 90% of stay on SU whilst at this team",IF(AF654="ICU/CCU/HDU","Admitted to ICU/CCU/HDU",IF(AF654="Died same day as arrival",AF654,IF(AND(AF654&lt;90,M654="Not achieved",P654="Not achieved"),"Not achieved as not direct to SU within 4h, not seen by a consultant within 14h, and less than 90% of stay on SU",IF(AND(AF654&lt;90,M654="Not achieved",P654="Achieved"),"Not achieved as not direct to SU within 4h and less than 90% of stay on SU",IF(AND(AF654&lt;90,M654="Achieved",P654="Not achieved"),"Not achieved as not seen by a consultant within 14h and less than 90% of stay on SU",IF(AND(AF654&gt;=90,M654="Not achieved",P654="Not achieved"),"Not achieved as not direct to SU within 4h and not seen by a consultant within 14h",IF(AND(AF654&gt;=90,M654="Achieved",P654="Not achieved"),"Not achieved as not seen by a consultant within 14h",IF(AF654&lt;90,"Not achieved as less than 90% of stay on SU","Not achieved as not direct to SU within 4h"))))))))))))))</f>
        <v/>
      </c>
    </row>
    <row r="655" spans="1:33" ht="15" customHeight="1" x14ac:dyDescent="0.25">
      <c r="A655" s="89" t="str">
        <f>IF('Paste Data Here - Export'!A655="","",'Paste Data Here - Export'!A655)</f>
        <v/>
      </c>
      <c r="B655" s="90" t="str">
        <f>IF('Paste Data Here - Export'!B655="","",'Paste Data Here - Export'!B655)</f>
        <v/>
      </c>
      <c r="C655" s="91" t="str">
        <f>IF('Paste Data Here - Export'!AR655="Y",'Paste Data Here - Export'!AS655,IF('Paste Data Here - Export'!C655="","",'Paste Data Here - Export'!BA655))</f>
        <v/>
      </c>
      <c r="D655" s="103" t="str">
        <f>IF(B655="","",IF('Paste Data Here - Export'!A655 ='Paste Data Here - Export'!B655, "Yes", "No"))</f>
        <v/>
      </c>
      <c r="E655" s="103" t="str">
        <f>IF(A655="","",IF(AND('Paste Data Here - Export'!P655="",'Paste Data Here - Export'!Q655&lt;&gt;""),"Yes","No"))</f>
        <v/>
      </c>
      <c r="F655" s="104" t="str">
        <f>IF('Paste Data Here - Export'!A655='Paste Data Here - Export'!B655,C655,IF(W655="No","",IF(E655="Yes","6 Month Transfer",'Paste Data Here - Export'!HP655)))</f>
        <v/>
      </c>
      <c r="G655" s="92" t="str">
        <f>IF(B655="","",IF(OR('Paste Data Here - Export'!KB655="Y",'Paste Data Here - Export'!GE655="Y"),"Yes","No"))</f>
        <v/>
      </c>
      <c r="H655" s="93" t="str">
        <f t="shared" si="113"/>
        <v/>
      </c>
      <c r="I655" s="93" t="str">
        <f t="shared" si="114"/>
        <v/>
      </c>
      <c r="J655" s="93" t="str">
        <f t="shared" si="115"/>
        <v/>
      </c>
      <c r="K655" s="125" t="str">
        <f>IF(OR(C655="",'Paste Data Here - Export'!BD655=""),"",1440*('Paste Data Here - Export'!BD655-C655))</f>
        <v/>
      </c>
      <c r="L655" s="93" t="str">
        <f t="shared" si="116"/>
        <v/>
      </c>
      <c r="M655" s="93" t="str">
        <f>IF(AND(L655="Yes",'Paste Data Here - Export'!BC655="SU",'Paste Data Here - Export'!EJ655&lt;&gt;"Y"),"Achieved",IF('Paste Data Here - Export'!EJ655="Y","Not applicable",(IF(AND('Patient level info'!L655="No",'Paste Data Here - Export'!BC655="SU"),"Not achieved",IF('Paste Data Here - Export'!BC655="ICH","Not applicable",IF(OR('Paste Data Here - Export'!BC655="O",'Paste Data Here - Export'!BC655="MAC"),"Not achieved",""))))))</f>
        <v/>
      </c>
      <c r="N655" s="142" t="str">
        <f>IF(B655="","",IF(OR('Paste Data Here - Export'!GN655="PERS",'Paste Data Here - Export'!GN655="TELEM"),'Paste Data Here - Export'!GK655,IF('Paste Data Here - Export'!GO655="","Not seen in person",'Paste Data Here - Export'!GO655)))</f>
        <v/>
      </c>
      <c r="O655" s="125" t="str">
        <f t="shared" si="117"/>
        <v/>
      </c>
      <c r="P655" s="126" t="str">
        <f t="shared" si="118"/>
        <v/>
      </c>
      <c r="Q655" s="95" t="str">
        <f>IF('Paste Data Here - Export'!CR655=TRUE, "Not imaged",IF('Paste Data Here - Export'!AR655="Y","Inpatient stroke",IF('Paste Data Here - Export'!BA655="","",IF('Paste Data Here - Export'!CR655="TRUE","",1440*('Paste Data Here - Export'!CP655-'Paste Data Here - Export'!BA655)))))</f>
        <v/>
      </c>
      <c r="R655" s="95" t="str">
        <f>IF('Paste Data Here - Export'!CR655=TRUE,"Not imaged",IF(OR(C655="",'Paste Data Here - Export'!CP655=""),"",1440*('Paste Data Here - Export'!CP655-C655)))</f>
        <v/>
      </c>
      <c r="S655" s="93" t="str">
        <f>IF(R655&lt;60.5,"Yes",IF('Paste Data Here - Export'!C655="","","No"))</f>
        <v/>
      </c>
      <c r="T655" s="93" t="str">
        <f t="shared" si="110"/>
        <v/>
      </c>
      <c r="U655" s="94" t="str">
        <f>IF(OR(C655="",'Paste Data Here - Export'!DF655=""),"",1440*('Paste Data Here - Export'!DF655-C655))</f>
        <v/>
      </c>
      <c r="V655" s="96" t="str">
        <f t="shared" si="119"/>
        <v/>
      </c>
      <c r="W655" s="97" t="str">
        <f>IF(B655="","",IF('Paste Data Here - Export'!KI655=TRUE,"Yes",IF('Paste Data Here - Export'!L655="","No","Yes")))</f>
        <v/>
      </c>
      <c r="X655" s="98" t="str">
        <f>IF(E655="Yes","6 Month Transfer",IF(AND(W655="Yes",'Paste Data Here - Export'!KM655="D"),"No",IF('Patient level info'!W655="Yes","Yes","")))</f>
        <v/>
      </c>
      <c r="Y655" s="91" t="str">
        <f t="shared" si="111"/>
        <v/>
      </c>
      <c r="Z655" s="99" t="str">
        <f>IF('Paste Data Here - Export'!KQ655="","",IF('Paste Data Here - Export'!KO655="","",'Paste Data Here - Export'!KN655-'Paste Data Here - Export'!KQ655))</f>
        <v/>
      </c>
      <c r="AA655" s="91" t="str">
        <f>IF(AND(W655="Yes",'Paste Data Here - Export'!KM655="D",'Paste Data Here - Export'!KO655="Y"),'Paste Data Here - Export'!KN655+'Patient level info'!AA$3,IF(AND(W655="Yes",'Paste Data Here - Export'!KM655="D",Z655&lt;0),'Paste Data Here - Export'!KQ655,IF(AND(W655="Yes",'Paste Data Here - Export'!KM655="D"),'Paste Data Here - Export'!KN655,IF(X655="Yes",'Paste Data Here - Export'!KS655,""))))</f>
        <v/>
      </c>
      <c r="AB655" s="100" t="str">
        <f>IF(W655="No","",IF('Paste Data Here - Export'!HS655="","",IF('Paste Data Here - Export'!KO655="Y",'Patient level info'!AA655-'Paste Data Here - Export'!HS655,'Paste Data Here - Export'!KQ655-'Paste Data Here - Export'!HS655)))</f>
        <v/>
      </c>
      <c r="AC655" s="100" t="str">
        <f>IF(E655="Yes","",IF(BPT!C655="Record transferred to this team",AA655-C655-(1/6),""))</f>
        <v/>
      </c>
      <c r="AD655" s="100" t="str">
        <f t="shared" si="112"/>
        <v/>
      </c>
      <c r="AE655" s="100" t="str">
        <f t="shared" si="120"/>
        <v/>
      </c>
      <c r="AF655" s="101" t="str">
        <f>IF(AE655="","",IF(Y655="Died same day","Died same day as arrival",IF(AB655="","Did not stay on SU",IF('Paste Data Here - Export'!HR655="ICH","ICU/CCU/HDU",IF(AB655&gt;AE655,100,100*AB655/AE655)))))</f>
        <v/>
      </c>
      <c r="AG655" s="82" t="str">
        <f>IF(E655="Yes","6 Month Transfer",IF(W655="No","Not locked to discharge/transfer",IF(AF655="Did not stay on SU","Not achieved as did not stay on SU",IF('Patient level info'!A655="","",IF(AND(A655=B655,M655="Achieved",P655="Achieved",AF655&gt;=90,AF655&lt;&gt;"Died same day as arrival"),"Achieved",IF(AND(A655&lt;&gt;B655,AF655&gt;=90,M655="Achieved",P655="Achieved"),"Not directly admitted by this team, but achieved criteria at previous team, and achieved 90% of stay on SU whilst at this team",IF(AF655="ICU/CCU/HDU","Admitted to ICU/CCU/HDU",IF(AF655="Died same day as arrival",AF655,IF(AND(AF655&lt;90,M655="Not achieved",P655="Not achieved"),"Not achieved as not direct to SU within 4h, not seen by a consultant within 14h, and less than 90% of stay on SU",IF(AND(AF655&lt;90,M655="Not achieved",P655="Achieved"),"Not achieved as not direct to SU within 4h and less than 90% of stay on SU",IF(AND(AF655&lt;90,M655="Achieved",P655="Not achieved"),"Not achieved as not seen by a consultant within 14h and less than 90% of stay on SU",IF(AND(AF655&gt;=90,M655="Not achieved",P655="Not achieved"),"Not achieved as not direct to SU within 4h and not seen by a consultant within 14h",IF(AND(AF655&gt;=90,M655="Achieved",P655="Not achieved"),"Not achieved as not seen by a consultant within 14h",IF(AF655&lt;90,"Not achieved as less than 90% of stay on SU","Not achieved as not direct to SU within 4h"))))))))))))))</f>
        <v/>
      </c>
    </row>
    <row r="656" spans="1:33" ht="15" customHeight="1" x14ac:dyDescent="0.25">
      <c r="A656" s="89" t="str">
        <f>IF('Paste Data Here - Export'!A656="","",'Paste Data Here - Export'!A656)</f>
        <v/>
      </c>
      <c r="B656" s="90" t="str">
        <f>IF('Paste Data Here - Export'!B656="","",'Paste Data Here - Export'!B656)</f>
        <v/>
      </c>
      <c r="C656" s="91" t="str">
        <f>IF('Paste Data Here - Export'!AR656="Y",'Paste Data Here - Export'!AS656,IF('Paste Data Here - Export'!C656="","",'Paste Data Here - Export'!BA656))</f>
        <v/>
      </c>
      <c r="D656" s="103" t="str">
        <f>IF(B656="","",IF('Paste Data Here - Export'!A656 ='Paste Data Here - Export'!B656, "Yes", "No"))</f>
        <v/>
      </c>
      <c r="E656" s="103" t="str">
        <f>IF(A656="","",IF(AND('Paste Data Here - Export'!P656="",'Paste Data Here - Export'!Q656&lt;&gt;""),"Yes","No"))</f>
        <v/>
      </c>
      <c r="F656" s="104" t="str">
        <f>IF('Paste Data Here - Export'!A656='Paste Data Here - Export'!B656,C656,IF(W656="No","",IF(E656="Yes","6 Month Transfer",'Paste Data Here - Export'!HP656)))</f>
        <v/>
      </c>
      <c r="G656" s="92" t="str">
        <f>IF(B656="","",IF(OR('Paste Data Here - Export'!KB656="Y",'Paste Data Here - Export'!GE656="Y"),"Yes","No"))</f>
        <v/>
      </c>
      <c r="H656" s="93" t="str">
        <f t="shared" si="113"/>
        <v/>
      </c>
      <c r="I656" s="93" t="str">
        <f t="shared" si="114"/>
        <v/>
      </c>
      <c r="J656" s="93" t="str">
        <f t="shared" si="115"/>
        <v/>
      </c>
      <c r="K656" s="125" t="str">
        <f>IF(OR(C656="",'Paste Data Here - Export'!BD656=""),"",1440*('Paste Data Here - Export'!BD656-C656))</f>
        <v/>
      </c>
      <c r="L656" s="93" t="str">
        <f t="shared" si="116"/>
        <v/>
      </c>
      <c r="M656" s="93" t="str">
        <f>IF(AND(L656="Yes",'Paste Data Here - Export'!BC656="SU",'Paste Data Here - Export'!EJ656&lt;&gt;"Y"),"Achieved",IF('Paste Data Here - Export'!EJ656="Y","Not applicable",(IF(AND('Patient level info'!L656="No",'Paste Data Here - Export'!BC656="SU"),"Not achieved",IF('Paste Data Here - Export'!BC656="ICH","Not applicable",IF(OR('Paste Data Here - Export'!BC656="O",'Paste Data Here - Export'!BC656="MAC"),"Not achieved",""))))))</f>
        <v/>
      </c>
      <c r="N656" s="142" t="str">
        <f>IF(B656="","",IF(OR('Paste Data Here - Export'!GN656="PERS",'Paste Data Here - Export'!GN656="TELEM"),'Paste Data Here - Export'!GK656,IF('Paste Data Here - Export'!GO656="","Not seen in person",'Paste Data Here - Export'!GO656)))</f>
        <v/>
      </c>
      <c r="O656" s="125" t="str">
        <f t="shared" si="117"/>
        <v/>
      </c>
      <c r="P656" s="126" t="str">
        <f t="shared" si="118"/>
        <v/>
      </c>
      <c r="Q656" s="95" t="str">
        <f>IF('Paste Data Here - Export'!CR656=TRUE, "Not imaged",IF('Paste Data Here - Export'!AR656="Y","Inpatient stroke",IF('Paste Data Here - Export'!BA656="","",IF('Paste Data Here - Export'!CR656="TRUE","",1440*('Paste Data Here - Export'!CP656-'Paste Data Here - Export'!BA656)))))</f>
        <v/>
      </c>
      <c r="R656" s="95" t="str">
        <f>IF('Paste Data Here - Export'!CR656=TRUE,"Not imaged",IF(OR(C656="",'Paste Data Here - Export'!CP656=""),"",1440*('Paste Data Here - Export'!CP656-C656)))</f>
        <v/>
      </c>
      <c r="S656" s="93" t="str">
        <f>IF(R656&lt;60.5,"Yes",IF('Paste Data Here - Export'!C656="","","No"))</f>
        <v/>
      </c>
      <c r="T656" s="93" t="str">
        <f t="shared" si="110"/>
        <v/>
      </c>
      <c r="U656" s="94" t="str">
        <f>IF(OR(C656="",'Paste Data Here - Export'!DF656=""),"",1440*('Paste Data Here - Export'!DF656-C656))</f>
        <v/>
      </c>
      <c r="V656" s="96" t="str">
        <f t="shared" si="119"/>
        <v/>
      </c>
      <c r="W656" s="97" t="str">
        <f>IF(B656="","",IF('Paste Data Here - Export'!KI656=TRUE,"Yes",IF('Paste Data Here - Export'!L656="","No","Yes")))</f>
        <v/>
      </c>
      <c r="X656" s="98" t="str">
        <f>IF(E656="Yes","6 Month Transfer",IF(AND(W656="Yes",'Paste Data Here - Export'!KM656="D"),"No",IF('Patient level info'!W656="Yes","Yes","")))</f>
        <v/>
      </c>
      <c r="Y656" s="91" t="str">
        <f t="shared" si="111"/>
        <v/>
      </c>
      <c r="Z656" s="99" t="str">
        <f>IF('Paste Data Here - Export'!KQ656="","",IF('Paste Data Here - Export'!KO656="","",'Paste Data Here - Export'!KN656-'Paste Data Here - Export'!KQ656))</f>
        <v/>
      </c>
      <c r="AA656" s="91" t="str">
        <f>IF(AND(W656="Yes",'Paste Data Here - Export'!KM656="D",'Paste Data Here - Export'!KO656="Y"),'Paste Data Here - Export'!KN656+'Patient level info'!AA$3,IF(AND(W656="Yes",'Paste Data Here - Export'!KM656="D",Z656&lt;0),'Paste Data Here - Export'!KQ656,IF(AND(W656="Yes",'Paste Data Here - Export'!KM656="D"),'Paste Data Here - Export'!KN656,IF(X656="Yes",'Paste Data Here - Export'!KS656,""))))</f>
        <v/>
      </c>
      <c r="AB656" s="100" t="str">
        <f>IF(W656="No","",IF('Paste Data Here - Export'!HS656="","",IF('Paste Data Here - Export'!KO656="Y",'Patient level info'!AA656-'Paste Data Here - Export'!HS656,'Paste Data Here - Export'!KQ656-'Paste Data Here - Export'!HS656)))</f>
        <v/>
      </c>
      <c r="AC656" s="100" t="str">
        <f>IF(E656="Yes","",IF(BPT!C656="Record transferred to this team",AA656-C656-(1/6),""))</f>
        <v/>
      </c>
      <c r="AD656" s="100" t="str">
        <f t="shared" si="112"/>
        <v/>
      </c>
      <c r="AE656" s="100" t="str">
        <f t="shared" si="120"/>
        <v/>
      </c>
      <c r="AF656" s="101" t="str">
        <f>IF(AE656="","",IF(Y656="Died same day","Died same day as arrival",IF(AB656="","Did not stay on SU",IF('Paste Data Here - Export'!HR656="ICH","ICU/CCU/HDU",IF(AB656&gt;AE656,100,100*AB656/AE656)))))</f>
        <v/>
      </c>
      <c r="AG656" s="82" t="str">
        <f>IF(E656="Yes","6 Month Transfer",IF(W656="No","Not locked to discharge/transfer",IF(AF656="Did not stay on SU","Not achieved as did not stay on SU",IF('Patient level info'!A656="","",IF(AND(A656=B656,M656="Achieved",P656="Achieved",AF656&gt;=90,AF656&lt;&gt;"Died same day as arrival"),"Achieved",IF(AND(A656&lt;&gt;B656,AF656&gt;=90,M656="Achieved",P656="Achieved"),"Not directly admitted by this team, but achieved criteria at previous team, and achieved 90% of stay on SU whilst at this team",IF(AF656="ICU/CCU/HDU","Admitted to ICU/CCU/HDU",IF(AF656="Died same day as arrival",AF656,IF(AND(AF656&lt;90,M656="Not achieved",P656="Not achieved"),"Not achieved as not direct to SU within 4h, not seen by a consultant within 14h, and less than 90% of stay on SU",IF(AND(AF656&lt;90,M656="Not achieved",P656="Achieved"),"Not achieved as not direct to SU within 4h and less than 90% of stay on SU",IF(AND(AF656&lt;90,M656="Achieved",P656="Not achieved"),"Not achieved as not seen by a consultant within 14h and less than 90% of stay on SU",IF(AND(AF656&gt;=90,M656="Not achieved",P656="Not achieved"),"Not achieved as not direct to SU within 4h and not seen by a consultant within 14h",IF(AND(AF656&gt;=90,M656="Achieved",P656="Not achieved"),"Not achieved as not seen by a consultant within 14h",IF(AF656&lt;90,"Not achieved as less than 90% of stay on SU","Not achieved as not direct to SU within 4h"))))))))))))))</f>
        <v/>
      </c>
    </row>
    <row r="657" spans="1:33" ht="15" customHeight="1" x14ac:dyDescent="0.25">
      <c r="A657" s="89" t="str">
        <f>IF('Paste Data Here - Export'!A657="","",'Paste Data Here - Export'!A657)</f>
        <v/>
      </c>
      <c r="B657" s="90" t="str">
        <f>IF('Paste Data Here - Export'!B657="","",'Paste Data Here - Export'!B657)</f>
        <v/>
      </c>
      <c r="C657" s="91" t="str">
        <f>IF('Paste Data Here - Export'!AR657="Y",'Paste Data Here - Export'!AS657,IF('Paste Data Here - Export'!C657="","",'Paste Data Here - Export'!BA657))</f>
        <v/>
      </c>
      <c r="D657" s="103" t="str">
        <f>IF(B657="","",IF('Paste Data Here - Export'!A657 ='Paste Data Here - Export'!B657, "Yes", "No"))</f>
        <v/>
      </c>
      <c r="E657" s="103" t="str">
        <f>IF(A657="","",IF(AND('Paste Data Here - Export'!P657="",'Paste Data Here - Export'!Q657&lt;&gt;""),"Yes","No"))</f>
        <v/>
      </c>
      <c r="F657" s="104" t="str">
        <f>IF('Paste Data Here - Export'!A657='Paste Data Here - Export'!B657,C657,IF(W657="No","",IF(E657="Yes","6 Month Transfer",'Paste Data Here - Export'!HP657)))</f>
        <v/>
      </c>
      <c r="G657" s="92" t="str">
        <f>IF(B657="","",IF(OR('Paste Data Here - Export'!KB657="Y",'Paste Data Here - Export'!GE657="Y"),"Yes","No"))</f>
        <v/>
      </c>
      <c r="H657" s="93" t="str">
        <f t="shared" si="113"/>
        <v/>
      </c>
      <c r="I657" s="93" t="str">
        <f t="shared" si="114"/>
        <v/>
      </c>
      <c r="J657" s="93" t="str">
        <f t="shared" si="115"/>
        <v/>
      </c>
      <c r="K657" s="125" t="str">
        <f>IF(OR(C657="",'Paste Data Here - Export'!BD657=""),"",1440*('Paste Data Here - Export'!BD657-C657))</f>
        <v/>
      </c>
      <c r="L657" s="93" t="str">
        <f t="shared" si="116"/>
        <v/>
      </c>
      <c r="M657" s="93" t="str">
        <f>IF(AND(L657="Yes",'Paste Data Here - Export'!BC657="SU",'Paste Data Here - Export'!EJ657&lt;&gt;"Y"),"Achieved",IF('Paste Data Here - Export'!EJ657="Y","Not applicable",(IF(AND('Patient level info'!L657="No",'Paste Data Here - Export'!BC657="SU"),"Not achieved",IF('Paste Data Here - Export'!BC657="ICH","Not applicable",IF(OR('Paste Data Here - Export'!BC657="O",'Paste Data Here - Export'!BC657="MAC"),"Not achieved",""))))))</f>
        <v/>
      </c>
      <c r="N657" s="142" t="str">
        <f>IF(B657="","",IF(OR('Paste Data Here - Export'!GN657="PERS",'Paste Data Here - Export'!GN657="TELEM"),'Paste Data Here - Export'!GK657,IF('Paste Data Here - Export'!GO657="","Not seen in person",'Paste Data Here - Export'!GO657)))</f>
        <v/>
      </c>
      <c r="O657" s="125" t="str">
        <f t="shared" si="117"/>
        <v/>
      </c>
      <c r="P657" s="126" t="str">
        <f t="shared" si="118"/>
        <v/>
      </c>
      <c r="Q657" s="95" t="str">
        <f>IF('Paste Data Here - Export'!CR657=TRUE, "Not imaged",IF('Paste Data Here - Export'!AR657="Y","Inpatient stroke",IF('Paste Data Here - Export'!BA657="","",IF('Paste Data Here - Export'!CR657="TRUE","",1440*('Paste Data Here - Export'!CP657-'Paste Data Here - Export'!BA657)))))</f>
        <v/>
      </c>
      <c r="R657" s="95" t="str">
        <f>IF('Paste Data Here - Export'!CR657=TRUE,"Not imaged",IF(OR(C657="",'Paste Data Here - Export'!CP657=""),"",1440*('Paste Data Here - Export'!CP657-C657)))</f>
        <v/>
      </c>
      <c r="S657" s="93" t="str">
        <f>IF(R657&lt;60.5,"Yes",IF('Paste Data Here - Export'!C657="","","No"))</f>
        <v/>
      </c>
      <c r="T657" s="93" t="str">
        <f t="shared" si="110"/>
        <v/>
      </c>
      <c r="U657" s="94" t="str">
        <f>IF(OR(C657="",'Paste Data Here - Export'!DF657=""),"",1440*('Paste Data Here - Export'!DF657-C657))</f>
        <v/>
      </c>
      <c r="V657" s="96" t="str">
        <f t="shared" si="119"/>
        <v/>
      </c>
      <c r="W657" s="97" t="str">
        <f>IF(B657="","",IF('Paste Data Here - Export'!KI657=TRUE,"Yes",IF('Paste Data Here - Export'!L657="","No","Yes")))</f>
        <v/>
      </c>
      <c r="X657" s="98" t="str">
        <f>IF(E657="Yes","6 Month Transfer",IF(AND(W657="Yes",'Paste Data Here - Export'!KM657="D"),"No",IF('Patient level info'!W657="Yes","Yes","")))</f>
        <v/>
      </c>
      <c r="Y657" s="91" t="str">
        <f t="shared" si="111"/>
        <v/>
      </c>
      <c r="Z657" s="99" t="str">
        <f>IF('Paste Data Here - Export'!KQ657="","",IF('Paste Data Here - Export'!KO657="","",'Paste Data Here - Export'!KN657-'Paste Data Here - Export'!KQ657))</f>
        <v/>
      </c>
      <c r="AA657" s="91" t="str">
        <f>IF(AND(W657="Yes",'Paste Data Here - Export'!KM657="D",'Paste Data Here - Export'!KO657="Y"),'Paste Data Here - Export'!KN657+'Patient level info'!AA$3,IF(AND(W657="Yes",'Paste Data Here - Export'!KM657="D",Z657&lt;0),'Paste Data Here - Export'!KQ657,IF(AND(W657="Yes",'Paste Data Here - Export'!KM657="D"),'Paste Data Here - Export'!KN657,IF(X657="Yes",'Paste Data Here - Export'!KS657,""))))</f>
        <v/>
      </c>
      <c r="AB657" s="100" t="str">
        <f>IF(W657="No","",IF('Paste Data Here - Export'!HS657="","",IF('Paste Data Here - Export'!KO657="Y",'Patient level info'!AA657-'Paste Data Here - Export'!HS657,'Paste Data Here - Export'!KQ657-'Paste Data Here - Export'!HS657)))</f>
        <v/>
      </c>
      <c r="AC657" s="100" t="str">
        <f>IF(E657="Yes","",IF(BPT!C657="Record transferred to this team",AA657-C657-(1/6),""))</f>
        <v/>
      </c>
      <c r="AD657" s="100" t="str">
        <f t="shared" si="112"/>
        <v/>
      </c>
      <c r="AE657" s="100" t="str">
        <f t="shared" si="120"/>
        <v/>
      </c>
      <c r="AF657" s="101" t="str">
        <f>IF(AE657="","",IF(Y657="Died same day","Died same day as arrival",IF(AB657="","Did not stay on SU",IF('Paste Data Here - Export'!HR657="ICH","ICU/CCU/HDU",IF(AB657&gt;AE657,100,100*AB657/AE657)))))</f>
        <v/>
      </c>
      <c r="AG657" s="82" t="str">
        <f>IF(E657="Yes","6 Month Transfer",IF(W657="No","Not locked to discharge/transfer",IF(AF657="Did not stay on SU","Not achieved as did not stay on SU",IF('Patient level info'!A657="","",IF(AND(A657=B657,M657="Achieved",P657="Achieved",AF657&gt;=90,AF657&lt;&gt;"Died same day as arrival"),"Achieved",IF(AND(A657&lt;&gt;B657,AF657&gt;=90,M657="Achieved",P657="Achieved"),"Not directly admitted by this team, but achieved criteria at previous team, and achieved 90% of stay on SU whilst at this team",IF(AF657="ICU/CCU/HDU","Admitted to ICU/CCU/HDU",IF(AF657="Died same day as arrival",AF657,IF(AND(AF657&lt;90,M657="Not achieved",P657="Not achieved"),"Not achieved as not direct to SU within 4h, not seen by a consultant within 14h, and less than 90% of stay on SU",IF(AND(AF657&lt;90,M657="Not achieved",P657="Achieved"),"Not achieved as not direct to SU within 4h and less than 90% of stay on SU",IF(AND(AF657&lt;90,M657="Achieved",P657="Not achieved"),"Not achieved as not seen by a consultant within 14h and less than 90% of stay on SU",IF(AND(AF657&gt;=90,M657="Not achieved",P657="Not achieved"),"Not achieved as not direct to SU within 4h and not seen by a consultant within 14h",IF(AND(AF657&gt;=90,M657="Achieved",P657="Not achieved"),"Not achieved as not seen by a consultant within 14h",IF(AF657&lt;90,"Not achieved as less than 90% of stay on SU","Not achieved as not direct to SU within 4h"))))))))))))))</f>
        <v/>
      </c>
    </row>
    <row r="658" spans="1:33" ht="15" customHeight="1" x14ac:dyDescent="0.25">
      <c r="A658" s="89" t="str">
        <f>IF('Paste Data Here - Export'!A658="","",'Paste Data Here - Export'!A658)</f>
        <v/>
      </c>
      <c r="B658" s="90" t="str">
        <f>IF('Paste Data Here - Export'!B658="","",'Paste Data Here - Export'!B658)</f>
        <v/>
      </c>
      <c r="C658" s="91" t="str">
        <f>IF('Paste Data Here - Export'!AR658="Y",'Paste Data Here - Export'!AS658,IF('Paste Data Here - Export'!C658="","",'Paste Data Here - Export'!BA658))</f>
        <v/>
      </c>
      <c r="D658" s="103" t="str">
        <f>IF(B658="","",IF('Paste Data Here - Export'!A658 ='Paste Data Here - Export'!B658, "Yes", "No"))</f>
        <v/>
      </c>
      <c r="E658" s="103" t="str">
        <f>IF(A658="","",IF(AND('Paste Data Here - Export'!P658="",'Paste Data Here - Export'!Q658&lt;&gt;""),"Yes","No"))</f>
        <v/>
      </c>
      <c r="F658" s="104" t="str">
        <f>IF('Paste Data Here - Export'!A658='Paste Data Here - Export'!B658,C658,IF(W658="No","",IF(E658="Yes","6 Month Transfer",'Paste Data Here - Export'!HP658)))</f>
        <v/>
      </c>
      <c r="G658" s="92" t="str">
        <f>IF(B658="","",IF(OR('Paste Data Here - Export'!KB658="Y",'Paste Data Here - Export'!GE658="Y"),"Yes","No"))</f>
        <v/>
      </c>
      <c r="H658" s="93" t="str">
        <f t="shared" si="113"/>
        <v/>
      </c>
      <c r="I658" s="93" t="str">
        <f t="shared" si="114"/>
        <v/>
      </c>
      <c r="J658" s="93" t="str">
        <f t="shared" si="115"/>
        <v/>
      </c>
      <c r="K658" s="125" t="str">
        <f>IF(OR(C658="",'Paste Data Here - Export'!BD658=""),"",1440*('Paste Data Here - Export'!BD658-C658))</f>
        <v/>
      </c>
      <c r="L658" s="93" t="str">
        <f t="shared" si="116"/>
        <v/>
      </c>
      <c r="M658" s="93" t="str">
        <f>IF(AND(L658="Yes",'Paste Data Here - Export'!BC658="SU",'Paste Data Here - Export'!EJ658&lt;&gt;"Y"),"Achieved",IF('Paste Data Here - Export'!EJ658="Y","Not applicable",(IF(AND('Patient level info'!L658="No",'Paste Data Here - Export'!BC658="SU"),"Not achieved",IF('Paste Data Here - Export'!BC658="ICH","Not applicable",IF(OR('Paste Data Here - Export'!BC658="O",'Paste Data Here - Export'!BC658="MAC"),"Not achieved",""))))))</f>
        <v/>
      </c>
      <c r="N658" s="142" t="str">
        <f>IF(B658="","",IF(OR('Paste Data Here - Export'!GN658="PERS",'Paste Data Here - Export'!GN658="TELEM"),'Paste Data Here - Export'!GK658,IF('Paste Data Here - Export'!GO658="","Not seen in person",'Paste Data Here - Export'!GO658)))</f>
        <v/>
      </c>
      <c r="O658" s="125" t="str">
        <f t="shared" si="117"/>
        <v/>
      </c>
      <c r="P658" s="126" t="str">
        <f t="shared" si="118"/>
        <v/>
      </c>
      <c r="Q658" s="95" t="str">
        <f>IF('Paste Data Here - Export'!CR658=TRUE, "Not imaged",IF('Paste Data Here - Export'!AR658="Y","Inpatient stroke",IF('Paste Data Here - Export'!BA658="","",IF('Paste Data Here - Export'!CR658="TRUE","",1440*('Paste Data Here - Export'!CP658-'Paste Data Here - Export'!BA658)))))</f>
        <v/>
      </c>
      <c r="R658" s="95" t="str">
        <f>IF('Paste Data Here - Export'!CR658=TRUE,"Not imaged",IF(OR(C658="",'Paste Data Here - Export'!CP658=""),"",1440*('Paste Data Here - Export'!CP658-C658)))</f>
        <v/>
      </c>
      <c r="S658" s="93" t="str">
        <f>IF(R658&lt;60.5,"Yes",IF('Paste Data Here - Export'!C658="","","No"))</f>
        <v/>
      </c>
      <c r="T658" s="93" t="str">
        <f t="shared" si="110"/>
        <v/>
      </c>
      <c r="U658" s="94" t="str">
        <f>IF(OR(C658="",'Paste Data Here - Export'!DF658=""),"",1440*('Paste Data Here - Export'!DF658-C658))</f>
        <v/>
      </c>
      <c r="V658" s="96" t="str">
        <f t="shared" si="119"/>
        <v/>
      </c>
      <c r="W658" s="97" t="str">
        <f>IF(B658="","",IF('Paste Data Here - Export'!KI658=TRUE,"Yes",IF('Paste Data Here - Export'!L658="","No","Yes")))</f>
        <v/>
      </c>
      <c r="X658" s="98" t="str">
        <f>IF(E658="Yes","6 Month Transfer",IF(AND(W658="Yes",'Paste Data Here - Export'!KM658="D"),"No",IF('Patient level info'!W658="Yes","Yes","")))</f>
        <v/>
      </c>
      <c r="Y658" s="91" t="str">
        <f t="shared" si="111"/>
        <v/>
      </c>
      <c r="Z658" s="99" t="str">
        <f>IF('Paste Data Here - Export'!KQ658="","",IF('Paste Data Here - Export'!KO658="","",'Paste Data Here - Export'!KN658-'Paste Data Here - Export'!KQ658))</f>
        <v/>
      </c>
      <c r="AA658" s="91" t="str">
        <f>IF(AND(W658="Yes",'Paste Data Here - Export'!KM658="D",'Paste Data Here - Export'!KO658="Y"),'Paste Data Here - Export'!KN658+'Patient level info'!AA$3,IF(AND(W658="Yes",'Paste Data Here - Export'!KM658="D",Z658&lt;0),'Paste Data Here - Export'!KQ658,IF(AND(W658="Yes",'Paste Data Here - Export'!KM658="D"),'Paste Data Here - Export'!KN658,IF(X658="Yes",'Paste Data Here - Export'!KS658,""))))</f>
        <v/>
      </c>
      <c r="AB658" s="100" t="str">
        <f>IF(W658="No","",IF('Paste Data Here - Export'!HS658="","",IF('Paste Data Here - Export'!KO658="Y",'Patient level info'!AA658-'Paste Data Here - Export'!HS658,'Paste Data Here - Export'!KQ658-'Paste Data Here - Export'!HS658)))</f>
        <v/>
      </c>
      <c r="AC658" s="100" t="str">
        <f>IF(E658="Yes","",IF(BPT!C658="Record transferred to this team",AA658-C658-(1/6),""))</f>
        <v/>
      </c>
      <c r="AD658" s="100" t="str">
        <f t="shared" si="112"/>
        <v/>
      </c>
      <c r="AE658" s="100" t="str">
        <f t="shared" si="120"/>
        <v/>
      </c>
      <c r="AF658" s="101" t="str">
        <f>IF(AE658="","",IF(Y658="Died same day","Died same day as arrival",IF(AB658="","Did not stay on SU",IF('Paste Data Here - Export'!HR658="ICH","ICU/CCU/HDU",IF(AB658&gt;AE658,100,100*AB658/AE658)))))</f>
        <v/>
      </c>
      <c r="AG658" s="82" t="str">
        <f>IF(E658="Yes","6 Month Transfer",IF(W658="No","Not locked to discharge/transfer",IF(AF658="Did not stay on SU","Not achieved as did not stay on SU",IF('Patient level info'!A658="","",IF(AND(A658=B658,M658="Achieved",P658="Achieved",AF658&gt;=90,AF658&lt;&gt;"Died same day as arrival"),"Achieved",IF(AND(A658&lt;&gt;B658,AF658&gt;=90,M658="Achieved",P658="Achieved"),"Not directly admitted by this team, but achieved criteria at previous team, and achieved 90% of stay on SU whilst at this team",IF(AF658="ICU/CCU/HDU","Admitted to ICU/CCU/HDU",IF(AF658="Died same day as arrival",AF658,IF(AND(AF658&lt;90,M658="Not achieved",P658="Not achieved"),"Not achieved as not direct to SU within 4h, not seen by a consultant within 14h, and less than 90% of stay on SU",IF(AND(AF658&lt;90,M658="Not achieved",P658="Achieved"),"Not achieved as not direct to SU within 4h and less than 90% of stay on SU",IF(AND(AF658&lt;90,M658="Achieved",P658="Not achieved"),"Not achieved as not seen by a consultant within 14h and less than 90% of stay on SU",IF(AND(AF658&gt;=90,M658="Not achieved",P658="Not achieved"),"Not achieved as not direct to SU within 4h and not seen by a consultant within 14h",IF(AND(AF658&gt;=90,M658="Achieved",P658="Not achieved"),"Not achieved as not seen by a consultant within 14h",IF(AF658&lt;90,"Not achieved as less than 90% of stay on SU","Not achieved as not direct to SU within 4h"))))))))))))))</f>
        <v/>
      </c>
    </row>
    <row r="659" spans="1:33" ht="15" customHeight="1" x14ac:dyDescent="0.25">
      <c r="A659" s="89" t="str">
        <f>IF('Paste Data Here - Export'!A659="","",'Paste Data Here - Export'!A659)</f>
        <v/>
      </c>
      <c r="B659" s="90" t="str">
        <f>IF('Paste Data Here - Export'!B659="","",'Paste Data Here - Export'!B659)</f>
        <v/>
      </c>
      <c r="C659" s="91" t="str">
        <f>IF('Paste Data Here - Export'!AR659="Y",'Paste Data Here - Export'!AS659,IF('Paste Data Here - Export'!C659="","",'Paste Data Here - Export'!BA659))</f>
        <v/>
      </c>
      <c r="D659" s="103" t="str">
        <f>IF(B659="","",IF('Paste Data Here - Export'!A659 ='Paste Data Here - Export'!B659, "Yes", "No"))</f>
        <v/>
      </c>
      <c r="E659" s="103" t="str">
        <f>IF(A659="","",IF(AND('Paste Data Here - Export'!P659="",'Paste Data Here - Export'!Q659&lt;&gt;""),"Yes","No"))</f>
        <v/>
      </c>
      <c r="F659" s="104" t="str">
        <f>IF('Paste Data Here - Export'!A659='Paste Data Here - Export'!B659,C659,IF(W659="No","",IF(E659="Yes","6 Month Transfer",'Paste Data Here - Export'!HP659)))</f>
        <v/>
      </c>
      <c r="G659" s="92" t="str">
        <f>IF(B659="","",IF(OR('Paste Data Here - Export'!KB659="Y",'Paste Data Here - Export'!GE659="Y"),"Yes","No"))</f>
        <v/>
      </c>
      <c r="H659" s="93" t="str">
        <f t="shared" si="113"/>
        <v/>
      </c>
      <c r="I659" s="93" t="str">
        <f t="shared" si="114"/>
        <v/>
      </c>
      <c r="J659" s="93" t="str">
        <f t="shared" si="115"/>
        <v/>
      </c>
      <c r="K659" s="125" t="str">
        <f>IF(OR(C659="",'Paste Data Here - Export'!BD659=""),"",1440*('Paste Data Here - Export'!BD659-C659))</f>
        <v/>
      </c>
      <c r="L659" s="93" t="str">
        <f t="shared" si="116"/>
        <v/>
      </c>
      <c r="M659" s="93" t="str">
        <f>IF(AND(L659="Yes",'Paste Data Here - Export'!BC659="SU",'Paste Data Here - Export'!EJ659&lt;&gt;"Y"),"Achieved",IF('Paste Data Here - Export'!EJ659="Y","Not applicable",(IF(AND('Patient level info'!L659="No",'Paste Data Here - Export'!BC659="SU"),"Not achieved",IF('Paste Data Here - Export'!BC659="ICH","Not applicable",IF(OR('Paste Data Here - Export'!BC659="O",'Paste Data Here - Export'!BC659="MAC"),"Not achieved",""))))))</f>
        <v/>
      </c>
      <c r="N659" s="142" t="str">
        <f>IF(B659="","",IF(OR('Paste Data Here - Export'!GN659="PERS",'Paste Data Here - Export'!GN659="TELEM"),'Paste Data Here - Export'!GK659,IF('Paste Data Here - Export'!GO659="","Not seen in person",'Paste Data Here - Export'!GO659)))</f>
        <v/>
      </c>
      <c r="O659" s="125" t="str">
        <f t="shared" si="117"/>
        <v/>
      </c>
      <c r="P659" s="126" t="str">
        <f t="shared" si="118"/>
        <v/>
      </c>
      <c r="Q659" s="95" t="str">
        <f>IF('Paste Data Here - Export'!CR659=TRUE, "Not imaged",IF('Paste Data Here - Export'!AR659="Y","Inpatient stroke",IF('Paste Data Here - Export'!BA659="","",IF('Paste Data Here - Export'!CR659="TRUE","",1440*('Paste Data Here - Export'!CP659-'Paste Data Here - Export'!BA659)))))</f>
        <v/>
      </c>
      <c r="R659" s="95" t="str">
        <f>IF('Paste Data Here - Export'!CR659=TRUE,"Not imaged",IF(OR(C659="",'Paste Data Here - Export'!CP659=""),"",1440*('Paste Data Here - Export'!CP659-C659)))</f>
        <v/>
      </c>
      <c r="S659" s="93" t="str">
        <f>IF(R659&lt;60.5,"Yes",IF('Paste Data Here - Export'!C659="","","No"))</f>
        <v/>
      </c>
      <c r="T659" s="93" t="str">
        <f t="shared" si="110"/>
        <v/>
      </c>
      <c r="U659" s="94" t="str">
        <f>IF(OR(C659="",'Paste Data Here - Export'!DF659=""),"",1440*('Paste Data Here - Export'!DF659-C659))</f>
        <v/>
      </c>
      <c r="V659" s="96" t="str">
        <f t="shared" si="119"/>
        <v/>
      </c>
      <c r="W659" s="97" t="str">
        <f>IF(B659="","",IF('Paste Data Here - Export'!KI659=TRUE,"Yes",IF('Paste Data Here - Export'!L659="","No","Yes")))</f>
        <v/>
      </c>
      <c r="X659" s="98" t="str">
        <f>IF(E659="Yes","6 Month Transfer",IF(AND(W659="Yes",'Paste Data Here - Export'!KM659="D"),"No",IF('Patient level info'!W659="Yes","Yes","")))</f>
        <v/>
      </c>
      <c r="Y659" s="91" t="str">
        <f t="shared" si="111"/>
        <v/>
      </c>
      <c r="Z659" s="99" t="str">
        <f>IF('Paste Data Here - Export'!KQ659="","",IF('Paste Data Here - Export'!KO659="","",'Paste Data Here - Export'!KN659-'Paste Data Here - Export'!KQ659))</f>
        <v/>
      </c>
      <c r="AA659" s="91" t="str">
        <f>IF(AND(W659="Yes",'Paste Data Here - Export'!KM659="D",'Paste Data Here - Export'!KO659="Y"),'Paste Data Here - Export'!KN659+'Patient level info'!AA$3,IF(AND(W659="Yes",'Paste Data Here - Export'!KM659="D",Z659&lt;0),'Paste Data Here - Export'!KQ659,IF(AND(W659="Yes",'Paste Data Here - Export'!KM659="D"),'Paste Data Here - Export'!KN659,IF(X659="Yes",'Paste Data Here - Export'!KS659,""))))</f>
        <v/>
      </c>
      <c r="AB659" s="100" t="str">
        <f>IF(W659="No","",IF('Paste Data Here - Export'!HS659="","",IF('Paste Data Here - Export'!KO659="Y",'Patient level info'!AA659-'Paste Data Here - Export'!HS659,'Paste Data Here - Export'!KQ659-'Paste Data Here - Export'!HS659)))</f>
        <v/>
      </c>
      <c r="AC659" s="100" t="str">
        <f>IF(E659="Yes","",IF(BPT!C659="Record transferred to this team",AA659-C659-(1/6),""))</f>
        <v/>
      </c>
      <c r="AD659" s="100" t="str">
        <f t="shared" si="112"/>
        <v/>
      </c>
      <c r="AE659" s="100" t="str">
        <f t="shared" si="120"/>
        <v/>
      </c>
      <c r="AF659" s="101" t="str">
        <f>IF(AE659="","",IF(Y659="Died same day","Died same day as arrival",IF(AB659="","Did not stay on SU",IF('Paste Data Here - Export'!HR659="ICH","ICU/CCU/HDU",IF(AB659&gt;AE659,100,100*AB659/AE659)))))</f>
        <v/>
      </c>
      <c r="AG659" s="82" t="str">
        <f>IF(E659="Yes","6 Month Transfer",IF(W659="No","Not locked to discharge/transfer",IF(AF659="Did not stay on SU","Not achieved as did not stay on SU",IF('Patient level info'!A659="","",IF(AND(A659=B659,M659="Achieved",P659="Achieved",AF659&gt;=90,AF659&lt;&gt;"Died same day as arrival"),"Achieved",IF(AND(A659&lt;&gt;B659,AF659&gt;=90,M659="Achieved",P659="Achieved"),"Not directly admitted by this team, but achieved criteria at previous team, and achieved 90% of stay on SU whilst at this team",IF(AF659="ICU/CCU/HDU","Admitted to ICU/CCU/HDU",IF(AF659="Died same day as arrival",AF659,IF(AND(AF659&lt;90,M659="Not achieved",P659="Not achieved"),"Not achieved as not direct to SU within 4h, not seen by a consultant within 14h, and less than 90% of stay on SU",IF(AND(AF659&lt;90,M659="Not achieved",P659="Achieved"),"Not achieved as not direct to SU within 4h and less than 90% of stay on SU",IF(AND(AF659&lt;90,M659="Achieved",P659="Not achieved"),"Not achieved as not seen by a consultant within 14h and less than 90% of stay on SU",IF(AND(AF659&gt;=90,M659="Not achieved",P659="Not achieved"),"Not achieved as not direct to SU within 4h and not seen by a consultant within 14h",IF(AND(AF659&gt;=90,M659="Achieved",P659="Not achieved"),"Not achieved as not seen by a consultant within 14h",IF(AF659&lt;90,"Not achieved as less than 90% of stay on SU","Not achieved as not direct to SU within 4h"))))))))))))))</f>
        <v/>
      </c>
    </row>
    <row r="660" spans="1:33" ht="15" customHeight="1" x14ac:dyDescent="0.25">
      <c r="A660" s="89" t="str">
        <f>IF('Paste Data Here - Export'!A660="","",'Paste Data Here - Export'!A660)</f>
        <v/>
      </c>
      <c r="B660" s="90" t="str">
        <f>IF('Paste Data Here - Export'!B660="","",'Paste Data Here - Export'!B660)</f>
        <v/>
      </c>
      <c r="C660" s="91" t="str">
        <f>IF('Paste Data Here - Export'!AR660="Y",'Paste Data Here - Export'!AS660,IF('Paste Data Here - Export'!C660="","",'Paste Data Here - Export'!BA660))</f>
        <v/>
      </c>
      <c r="D660" s="103" t="str">
        <f>IF(B660="","",IF('Paste Data Here - Export'!A660 ='Paste Data Here - Export'!B660, "Yes", "No"))</f>
        <v/>
      </c>
      <c r="E660" s="103" t="str">
        <f>IF(A660="","",IF(AND('Paste Data Here - Export'!P660="",'Paste Data Here - Export'!Q660&lt;&gt;""),"Yes","No"))</f>
        <v/>
      </c>
      <c r="F660" s="104" t="str">
        <f>IF('Paste Data Here - Export'!A660='Paste Data Here - Export'!B660,C660,IF(W660="No","",IF(E660="Yes","6 Month Transfer",'Paste Data Here - Export'!HP660)))</f>
        <v/>
      </c>
      <c r="G660" s="92" t="str">
        <f>IF(B660="","",IF(OR('Paste Data Here - Export'!KB660="Y",'Paste Data Here - Export'!GE660="Y"),"Yes","No"))</f>
        <v/>
      </c>
      <c r="H660" s="93" t="str">
        <f t="shared" si="113"/>
        <v/>
      </c>
      <c r="I660" s="93" t="str">
        <f t="shared" si="114"/>
        <v/>
      </c>
      <c r="J660" s="93" t="str">
        <f t="shared" si="115"/>
        <v/>
      </c>
      <c r="K660" s="125" t="str">
        <f>IF(OR(C660="",'Paste Data Here - Export'!BD660=""),"",1440*('Paste Data Here - Export'!BD660-C660))</f>
        <v/>
      </c>
      <c r="L660" s="93" t="str">
        <f t="shared" si="116"/>
        <v/>
      </c>
      <c r="M660" s="93" t="str">
        <f>IF(AND(L660="Yes",'Paste Data Here - Export'!BC660="SU",'Paste Data Here - Export'!EJ660&lt;&gt;"Y"),"Achieved",IF('Paste Data Here - Export'!EJ660="Y","Not applicable",(IF(AND('Patient level info'!L660="No",'Paste Data Here - Export'!BC660="SU"),"Not achieved",IF('Paste Data Here - Export'!BC660="ICH","Not applicable",IF(OR('Paste Data Here - Export'!BC660="O",'Paste Data Here - Export'!BC660="MAC"),"Not achieved",""))))))</f>
        <v/>
      </c>
      <c r="N660" s="142" t="str">
        <f>IF(B660="","",IF(OR('Paste Data Here - Export'!GN660="PERS",'Paste Data Here - Export'!GN660="TELEM"),'Paste Data Here - Export'!GK660,IF('Paste Data Here - Export'!GO660="","Not seen in person",'Paste Data Here - Export'!GO660)))</f>
        <v/>
      </c>
      <c r="O660" s="125" t="str">
        <f t="shared" si="117"/>
        <v/>
      </c>
      <c r="P660" s="126" t="str">
        <f t="shared" si="118"/>
        <v/>
      </c>
      <c r="Q660" s="95" t="str">
        <f>IF('Paste Data Here - Export'!CR660=TRUE, "Not imaged",IF('Paste Data Here - Export'!AR660="Y","Inpatient stroke",IF('Paste Data Here - Export'!BA660="","",IF('Paste Data Here - Export'!CR660="TRUE","",1440*('Paste Data Here - Export'!CP660-'Paste Data Here - Export'!BA660)))))</f>
        <v/>
      </c>
      <c r="R660" s="95" t="str">
        <f>IF('Paste Data Here - Export'!CR660=TRUE,"Not imaged",IF(OR(C660="",'Paste Data Here - Export'!CP660=""),"",1440*('Paste Data Here - Export'!CP660-C660)))</f>
        <v/>
      </c>
      <c r="S660" s="93" t="str">
        <f>IF(R660&lt;60.5,"Yes",IF('Paste Data Here - Export'!C660="","","No"))</f>
        <v/>
      </c>
      <c r="T660" s="93" t="str">
        <f t="shared" si="110"/>
        <v/>
      </c>
      <c r="U660" s="94" t="str">
        <f>IF(OR(C660="",'Paste Data Here - Export'!DF660=""),"",1440*('Paste Data Here - Export'!DF660-C660))</f>
        <v/>
      </c>
      <c r="V660" s="96" t="str">
        <f t="shared" si="119"/>
        <v/>
      </c>
      <c r="W660" s="97" t="str">
        <f>IF(B660="","",IF('Paste Data Here - Export'!KI660=TRUE,"Yes",IF('Paste Data Here - Export'!L660="","No","Yes")))</f>
        <v/>
      </c>
      <c r="X660" s="98" t="str">
        <f>IF(E660="Yes","6 Month Transfer",IF(AND(W660="Yes",'Paste Data Here - Export'!KM660="D"),"No",IF('Patient level info'!W660="Yes","Yes","")))</f>
        <v/>
      </c>
      <c r="Y660" s="91" t="str">
        <f t="shared" si="111"/>
        <v/>
      </c>
      <c r="Z660" s="99" t="str">
        <f>IF('Paste Data Here - Export'!KQ660="","",IF('Paste Data Here - Export'!KO660="","",'Paste Data Here - Export'!KN660-'Paste Data Here - Export'!KQ660))</f>
        <v/>
      </c>
      <c r="AA660" s="91" t="str">
        <f>IF(AND(W660="Yes",'Paste Data Here - Export'!KM660="D",'Paste Data Here - Export'!KO660="Y"),'Paste Data Here - Export'!KN660+'Patient level info'!AA$3,IF(AND(W660="Yes",'Paste Data Here - Export'!KM660="D",Z660&lt;0),'Paste Data Here - Export'!KQ660,IF(AND(W660="Yes",'Paste Data Here - Export'!KM660="D"),'Paste Data Here - Export'!KN660,IF(X660="Yes",'Paste Data Here - Export'!KS660,""))))</f>
        <v/>
      </c>
      <c r="AB660" s="100" t="str">
        <f>IF(W660="No","",IF('Paste Data Here - Export'!HS660="","",IF('Paste Data Here - Export'!KO660="Y",'Patient level info'!AA660-'Paste Data Here - Export'!HS660,'Paste Data Here - Export'!KQ660-'Paste Data Here - Export'!HS660)))</f>
        <v/>
      </c>
      <c r="AC660" s="100" t="str">
        <f>IF(E660="Yes","",IF(BPT!C660="Record transferred to this team",AA660-C660-(1/6),""))</f>
        <v/>
      </c>
      <c r="AD660" s="100" t="str">
        <f t="shared" si="112"/>
        <v/>
      </c>
      <c r="AE660" s="100" t="str">
        <f t="shared" si="120"/>
        <v/>
      </c>
      <c r="AF660" s="101" t="str">
        <f>IF(AE660="","",IF(Y660="Died same day","Died same day as arrival",IF(AB660="","Did not stay on SU",IF('Paste Data Here - Export'!HR660="ICH","ICU/CCU/HDU",IF(AB660&gt;AE660,100,100*AB660/AE660)))))</f>
        <v/>
      </c>
      <c r="AG660" s="82" t="str">
        <f>IF(E660="Yes","6 Month Transfer",IF(W660="No","Not locked to discharge/transfer",IF(AF660="Did not stay on SU","Not achieved as did not stay on SU",IF('Patient level info'!A660="","",IF(AND(A660=B660,M660="Achieved",P660="Achieved",AF660&gt;=90,AF660&lt;&gt;"Died same day as arrival"),"Achieved",IF(AND(A660&lt;&gt;B660,AF660&gt;=90,M660="Achieved",P660="Achieved"),"Not directly admitted by this team, but achieved criteria at previous team, and achieved 90% of stay on SU whilst at this team",IF(AF660="ICU/CCU/HDU","Admitted to ICU/CCU/HDU",IF(AF660="Died same day as arrival",AF660,IF(AND(AF660&lt;90,M660="Not achieved",P660="Not achieved"),"Not achieved as not direct to SU within 4h, not seen by a consultant within 14h, and less than 90% of stay on SU",IF(AND(AF660&lt;90,M660="Not achieved",P660="Achieved"),"Not achieved as not direct to SU within 4h and less than 90% of stay on SU",IF(AND(AF660&lt;90,M660="Achieved",P660="Not achieved"),"Not achieved as not seen by a consultant within 14h and less than 90% of stay on SU",IF(AND(AF660&gt;=90,M660="Not achieved",P660="Not achieved"),"Not achieved as not direct to SU within 4h and not seen by a consultant within 14h",IF(AND(AF660&gt;=90,M660="Achieved",P660="Not achieved"),"Not achieved as not seen by a consultant within 14h",IF(AF660&lt;90,"Not achieved as less than 90% of stay on SU","Not achieved as not direct to SU within 4h"))))))))))))))</f>
        <v/>
      </c>
    </row>
    <row r="661" spans="1:33" ht="15" customHeight="1" x14ac:dyDescent="0.25">
      <c r="A661" s="89" t="str">
        <f>IF('Paste Data Here - Export'!A661="","",'Paste Data Here - Export'!A661)</f>
        <v/>
      </c>
      <c r="B661" s="90" t="str">
        <f>IF('Paste Data Here - Export'!B661="","",'Paste Data Here - Export'!B661)</f>
        <v/>
      </c>
      <c r="C661" s="91" t="str">
        <f>IF('Paste Data Here - Export'!AR661="Y",'Paste Data Here - Export'!AS661,IF('Paste Data Here - Export'!C661="","",'Paste Data Here - Export'!BA661))</f>
        <v/>
      </c>
      <c r="D661" s="103" t="str">
        <f>IF(B661="","",IF('Paste Data Here - Export'!A661 ='Paste Data Here - Export'!B661, "Yes", "No"))</f>
        <v/>
      </c>
      <c r="E661" s="103" t="str">
        <f>IF(A661="","",IF(AND('Paste Data Here - Export'!P661="",'Paste Data Here - Export'!Q661&lt;&gt;""),"Yes","No"))</f>
        <v/>
      </c>
      <c r="F661" s="104" t="str">
        <f>IF('Paste Data Here - Export'!A661='Paste Data Here - Export'!B661,C661,IF(W661="No","",IF(E661="Yes","6 Month Transfer",'Paste Data Here - Export'!HP661)))</f>
        <v/>
      </c>
      <c r="G661" s="92" t="str">
        <f>IF(B661="","",IF(OR('Paste Data Here - Export'!KB661="Y",'Paste Data Here - Export'!GE661="Y"),"Yes","No"))</f>
        <v/>
      </c>
      <c r="H661" s="93" t="str">
        <f t="shared" si="113"/>
        <v/>
      </c>
      <c r="I661" s="93" t="str">
        <f t="shared" si="114"/>
        <v/>
      </c>
      <c r="J661" s="93" t="str">
        <f t="shared" si="115"/>
        <v/>
      </c>
      <c r="K661" s="125" t="str">
        <f>IF(OR(C661="",'Paste Data Here - Export'!BD661=""),"",1440*('Paste Data Here - Export'!BD661-C661))</f>
        <v/>
      </c>
      <c r="L661" s="93" t="str">
        <f t="shared" si="116"/>
        <v/>
      </c>
      <c r="M661" s="93" t="str">
        <f>IF(AND(L661="Yes",'Paste Data Here - Export'!BC661="SU",'Paste Data Here - Export'!EJ661&lt;&gt;"Y"),"Achieved",IF('Paste Data Here - Export'!EJ661="Y","Not applicable",(IF(AND('Patient level info'!L661="No",'Paste Data Here - Export'!BC661="SU"),"Not achieved",IF('Paste Data Here - Export'!BC661="ICH","Not applicable",IF(OR('Paste Data Here - Export'!BC661="O",'Paste Data Here - Export'!BC661="MAC"),"Not achieved",""))))))</f>
        <v/>
      </c>
      <c r="N661" s="142" t="str">
        <f>IF(B661="","",IF(OR('Paste Data Here - Export'!GN661="PERS",'Paste Data Here - Export'!GN661="TELEM"),'Paste Data Here - Export'!GK661,IF('Paste Data Here - Export'!GO661="","Not seen in person",'Paste Data Here - Export'!GO661)))</f>
        <v/>
      </c>
      <c r="O661" s="125" t="str">
        <f t="shared" si="117"/>
        <v/>
      </c>
      <c r="P661" s="126" t="str">
        <f t="shared" si="118"/>
        <v/>
      </c>
      <c r="Q661" s="95" t="str">
        <f>IF('Paste Data Here - Export'!CR661=TRUE, "Not imaged",IF('Paste Data Here - Export'!AR661="Y","Inpatient stroke",IF('Paste Data Here - Export'!BA661="","",IF('Paste Data Here - Export'!CR661="TRUE","",1440*('Paste Data Here - Export'!CP661-'Paste Data Here - Export'!BA661)))))</f>
        <v/>
      </c>
      <c r="R661" s="95" t="str">
        <f>IF('Paste Data Here - Export'!CR661=TRUE,"Not imaged",IF(OR(C661="",'Paste Data Here - Export'!CP661=""),"",1440*('Paste Data Here - Export'!CP661-C661)))</f>
        <v/>
      </c>
      <c r="S661" s="93" t="str">
        <f>IF(R661&lt;60.5,"Yes",IF('Paste Data Here - Export'!C661="","","No"))</f>
        <v/>
      </c>
      <c r="T661" s="93" t="str">
        <f t="shared" si="110"/>
        <v/>
      </c>
      <c r="U661" s="94" t="str">
        <f>IF(OR(C661="",'Paste Data Here - Export'!DF661=""),"",1440*('Paste Data Here - Export'!DF661-C661))</f>
        <v/>
      </c>
      <c r="V661" s="96" t="str">
        <f t="shared" si="119"/>
        <v/>
      </c>
      <c r="W661" s="97" t="str">
        <f>IF(B661="","",IF('Paste Data Here - Export'!KI661=TRUE,"Yes",IF('Paste Data Here - Export'!L661="","No","Yes")))</f>
        <v/>
      </c>
      <c r="X661" s="98" t="str">
        <f>IF(E661="Yes","6 Month Transfer",IF(AND(W661="Yes",'Paste Data Here - Export'!KM661="D"),"No",IF('Patient level info'!W661="Yes","Yes","")))</f>
        <v/>
      </c>
      <c r="Y661" s="91" t="str">
        <f t="shared" si="111"/>
        <v/>
      </c>
      <c r="Z661" s="99" t="str">
        <f>IF('Paste Data Here - Export'!KQ661="","",IF('Paste Data Here - Export'!KO661="","",'Paste Data Here - Export'!KN661-'Paste Data Here - Export'!KQ661))</f>
        <v/>
      </c>
      <c r="AA661" s="91" t="str">
        <f>IF(AND(W661="Yes",'Paste Data Here - Export'!KM661="D",'Paste Data Here - Export'!KO661="Y"),'Paste Data Here - Export'!KN661+'Patient level info'!AA$3,IF(AND(W661="Yes",'Paste Data Here - Export'!KM661="D",Z661&lt;0),'Paste Data Here - Export'!KQ661,IF(AND(W661="Yes",'Paste Data Here - Export'!KM661="D"),'Paste Data Here - Export'!KN661,IF(X661="Yes",'Paste Data Here - Export'!KS661,""))))</f>
        <v/>
      </c>
      <c r="AB661" s="100" t="str">
        <f>IF(W661="No","",IF('Paste Data Here - Export'!HS661="","",IF('Paste Data Here - Export'!KO661="Y",'Patient level info'!AA661-'Paste Data Here - Export'!HS661,'Paste Data Here - Export'!KQ661-'Paste Data Here - Export'!HS661)))</f>
        <v/>
      </c>
      <c r="AC661" s="100" t="str">
        <f>IF(E661="Yes","",IF(BPT!C661="Record transferred to this team",AA661-C661-(1/6),""))</f>
        <v/>
      </c>
      <c r="AD661" s="100" t="str">
        <f t="shared" si="112"/>
        <v/>
      </c>
      <c r="AE661" s="100" t="str">
        <f t="shared" si="120"/>
        <v/>
      </c>
      <c r="AF661" s="101" t="str">
        <f>IF(AE661="","",IF(Y661="Died same day","Died same day as arrival",IF(AB661="","Did not stay on SU",IF('Paste Data Here - Export'!HR661="ICH","ICU/CCU/HDU",IF(AB661&gt;AE661,100,100*AB661/AE661)))))</f>
        <v/>
      </c>
      <c r="AG661" s="82" t="str">
        <f>IF(E661="Yes","6 Month Transfer",IF(W661="No","Not locked to discharge/transfer",IF(AF661="Did not stay on SU","Not achieved as did not stay on SU",IF('Patient level info'!A661="","",IF(AND(A661=B661,M661="Achieved",P661="Achieved",AF661&gt;=90,AF661&lt;&gt;"Died same day as arrival"),"Achieved",IF(AND(A661&lt;&gt;B661,AF661&gt;=90,M661="Achieved",P661="Achieved"),"Not directly admitted by this team, but achieved criteria at previous team, and achieved 90% of stay on SU whilst at this team",IF(AF661="ICU/CCU/HDU","Admitted to ICU/CCU/HDU",IF(AF661="Died same day as arrival",AF661,IF(AND(AF661&lt;90,M661="Not achieved",P661="Not achieved"),"Not achieved as not direct to SU within 4h, not seen by a consultant within 14h, and less than 90% of stay on SU",IF(AND(AF661&lt;90,M661="Not achieved",P661="Achieved"),"Not achieved as not direct to SU within 4h and less than 90% of stay on SU",IF(AND(AF661&lt;90,M661="Achieved",P661="Not achieved"),"Not achieved as not seen by a consultant within 14h and less than 90% of stay on SU",IF(AND(AF661&gt;=90,M661="Not achieved",P661="Not achieved"),"Not achieved as not direct to SU within 4h and not seen by a consultant within 14h",IF(AND(AF661&gt;=90,M661="Achieved",P661="Not achieved"),"Not achieved as not seen by a consultant within 14h",IF(AF661&lt;90,"Not achieved as less than 90% of stay on SU","Not achieved as not direct to SU within 4h"))))))))))))))</f>
        <v/>
      </c>
    </row>
    <row r="662" spans="1:33" ht="15" customHeight="1" x14ac:dyDescent="0.25">
      <c r="A662" s="89" t="str">
        <f>IF('Paste Data Here - Export'!A662="","",'Paste Data Here - Export'!A662)</f>
        <v/>
      </c>
      <c r="B662" s="90" t="str">
        <f>IF('Paste Data Here - Export'!B662="","",'Paste Data Here - Export'!B662)</f>
        <v/>
      </c>
      <c r="C662" s="91" t="str">
        <f>IF('Paste Data Here - Export'!AR662="Y",'Paste Data Here - Export'!AS662,IF('Paste Data Here - Export'!C662="","",'Paste Data Here - Export'!BA662))</f>
        <v/>
      </c>
      <c r="D662" s="103" t="str">
        <f>IF(B662="","",IF('Paste Data Here - Export'!A662 ='Paste Data Here - Export'!B662, "Yes", "No"))</f>
        <v/>
      </c>
      <c r="E662" s="103" t="str">
        <f>IF(A662="","",IF(AND('Paste Data Here - Export'!P662="",'Paste Data Here - Export'!Q662&lt;&gt;""),"Yes","No"))</f>
        <v/>
      </c>
      <c r="F662" s="104" t="str">
        <f>IF('Paste Data Here - Export'!A662='Paste Data Here - Export'!B662,C662,IF(W662="No","",IF(E662="Yes","6 Month Transfer",'Paste Data Here - Export'!HP662)))</f>
        <v/>
      </c>
      <c r="G662" s="92" t="str">
        <f>IF(B662="","",IF(OR('Paste Data Here - Export'!KB662="Y",'Paste Data Here - Export'!GE662="Y"),"Yes","No"))</f>
        <v/>
      </c>
      <c r="H662" s="93" t="str">
        <f t="shared" si="113"/>
        <v/>
      </c>
      <c r="I662" s="93" t="str">
        <f t="shared" si="114"/>
        <v/>
      </c>
      <c r="J662" s="93" t="str">
        <f t="shared" si="115"/>
        <v/>
      </c>
      <c r="K662" s="125" t="str">
        <f>IF(OR(C662="",'Paste Data Here - Export'!BD662=""),"",1440*('Paste Data Here - Export'!BD662-C662))</f>
        <v/>
      </c>
      <c r="L662" s="93" t="str">
        <f t="shared" si="116"/>
        <v/>
      </c>
      <c r="M662" s="93" t="str">
        <f>IF(AND(L662="Yes",'Paste Data Here - Export'!BC662="SU",'Paste Data Here - Export'!EJ662&lt;&gt;"Y"),"Achieved",IF('Paste Data Here - Export'!EJ662="Y","Not applicable",(IF(AND('Patient level info'!L662="No",'Paste Data Here - Export'!BC662="SU"),"Not achieved",IF('Paste Data Here - Export'!BC662="ICH","Not applicable",IF(OR('Paste Data Here - Export'!BC662="O",'Paste Data Here - Export'!BC662="MAC"),"Not achieved",""))))))</f>
        <v/>
      </c>
      <c r="N662" s="142" t="str">
        <f>IF(B662="","",IF(OR('Paste Data Here - Export'!GN662="PERS",'Paste Data Here - Export'!GN662="TELEM"),'Paste Data Here - Export'!GK662,IF('Paste Data Here - Export'!GO662="","Not seen in person",'Paste Data Here - Export'!GO662)))</f>
        <v/>
      </c>
      <c r="O662" s="125" t="str">
        <f t="shared" si="117"/>
        <v/>
      </c>
      <c r="P662" s="126" t="str">
        <f t="shared" si="118"/>
        <v/>
      </c>
      <c r="Q662" s="95" t="str">
        <f>IF('Paste Data Here - Export'!CR662=TRUE, "Not imaged",IF('Paste Data Here - Export'!AR662="Y","Inpatient stroke",IF('Paste Data Here - Export'!BA662="","",IF('Paste Data Here - Export'!CR662="TRUE","",1440*('Paste Data Here - Export'!CP662-'Paste Data Here - Export'!BA662)))))</f>
        <v/>
      </c>
      <c r="R662" s="95" t="str">
        <f>IF('Paste Data Here - Export'!CR662=TRUE,"Not imaged",IF(OR(C662="",'Paste Data Here - Export'!CP662=""),"",1440*('Paste Data Here - Export'!CP662-C662)))</f>
        <v/>
      </c>
      <c r="S662" s="93" t="str">
        <f>IF(R662&lt;60.5,"Yes",IF('Paste Data Here - Export'!C662="","","No"))</f>
        <v/>
      </c>
      <c r="T662" s="93" t="str">
        <f t="shared" si="110"/>
        <v/>
      </c>
      <c r="U662" s="94" t="str">
        <f>IF(OR(C662="",'Paste Data Here - Export'!DF662=""),"",1440*('Paste Data Here - Export'!DF662-C662))</f>
        <v/>
      </c>
      <c r="V662" s="96" t="str">
        <f t="shared" si="119"/>
        <v/>
      </c>
      <c r="W662" s="97" t="str">
        <f>IF(B662="","",IF('Paste Data Here - Export'!KI662=TRUE,"Yes",IF('Paste Data Here - Export'!L662="","No","Yes")))</f>
        <v/>
      </c>
      <c r="X662" s="98" t="str">
        <f>IF(E662="Yes","6 Month Transfer",IF(AND(W662="Yes",'Paste Data Here - Export'!KM662="D"),"No",IF('Patient level info'!W662="Yes","Yes","")))</f>
        <v/>
      </c>
      <c r="Y662" s="91" t="str">
        <f t="shared" si="111"/>
        <v/>
      </c>
      <c r="Z662" s="99" t="str">
        <f>IF('Paste Data Here - Export'!KQ662="","",IF('Paste Data Here - Export'!KO662="","",'Paste Data Here - Export'!KN662-'Paste Data Here - Export'!KQ662))</f>
        <v/>
      </c>
      <c r="AA662" s="91" t="str">
        <f>IF(AND(W662="Yes",'Paste Data Here - Export'!KM662="D",'Paste Data Here - Export'!KO662="Y"),'Paste Data Here - Export'!KN662+'Patient level info'!AA$3,IF(AND(W662="Yes",'Paste Data Here - Export'!KM662="D",Z662&lt;0),'Paste Data Here - Export'!KQ662,IF(AND(W662="Yes",'Paste Data Here - Export'!KM662="D"),'Paste Data Here - Export'!KN662,IF(X662="Yes",'Paste Data Here - Export'!KS662,""))))</f>
        <v/>
      </c>
      <c r="AB662" s="100" t="str">
        <f>IF(W662="No","",IF('Paste Data Here - Export'!HS662="","",IF('Paste Data Here - Export'!KO662="Y",'Patient level info'!AA662-'Paste Data Here - Export'!HS662,'Paste Data Here - Export'!KQ662-'Paste Data Here - Export'!HS662)))</f>
        <v/>
      </c>
      <c r="AC662" s="100" t="str">
        <f>IF(E662="Yes","",IF(BPT!C662="Record transferred to this team",AA662-C662-(1/6),""))</f>
        <v/>
      </c>
      <c r="AD662" s="100" t="str">
        <f t="shared" si="112"/>
        <v/>
      </c>
      <c r="AE662" s="100" t="str">
        <f t="shared" si="120"/>
        <v/>
      </c>
      <c r="AF662" s="101" t="str">
        <f>IF(AE662="","",IF(Y662="Died same day","Died same day as arrival",IF(AB662="","Did not stay on SU",IF('Paste Data Here - Export'!HR662="ICH","ICU/CCU/HDU",IF(AB662&gt;AE662,100,100*AB662/AE662)))))</f>
        <v/>
      </c>
      <c r="AG662" s="82" t="str">
        <f>IF(E662="Yes","6 Month Transfer",IF(W662="No","Not locked to discharge/transfer",IF(AF662="Did not stay on SU","Not achieved as did not stay on SU",IF('Patient level info'!A662="","",IF(AND(A662=B662,M662="Achieved",P662="Achieved",AF662&gt;=90,AF662&lt;&gt;"Died same day as arrival"),"Achieved",IF(AND(A662&lt;&gt;B662,AF662&gt;=90,M662="Achieved",P662="Achieved"),"Not directly admitted by this team, but achieved criteria at previous team, and achieved 90% of stay on SU whilst at this team",IF(AF662="ICU/CCU/HDU","Admitted to ICU/CCU/HDU",IF(AF662="Died same day as arrival",AF662,IF(AND(AF662&lt;90,M662="Not achieved",P662="Not achieved"),"Not achieved as not direct to SU within 4h, not seen by a consultant within 14h, and less than 90% of stay on SU",IF(AND(AF662&lt;90,M662="Not achieved",P662="Achieved"),"Not achieved as not direct to SU within 4h and less than 90% of stay on SU",IF(AND(AF662&lt;90,M662="Achieved",P662="Not achieved"),"Not achieved as not seen by a consultant within 14h and less than 90% of stay on SU",IF(AND(AF662&gt;=90,M662="Not achieved",P662="Not achieved"),"Not achieved as not direct to SU within 4h and not seen by a consultant within 14h",IF(AND(AF662&gt;=90,M662="Achieved",P662="Not achieved"),"Not achieved as not seen by a consultant within 14h",IF(AF662&lt;90,"Not achieved as less than 90% of stay on SU","Not achieved as not direct to SU within 4h"))))))))))))))</f>
        <v/>
      </c>
    </row>
    <row r="663" spans="1:33" ht="15" customHeight="1" x14ac:dyDescent="0.25">
      <c r="A663" s="89" t="str">
        <f>IF('Paste Data Here - Export'!A663="","",'Paste Data Here - Export'!A663)</f>
        <v/>
      </c>
      <c r="B663" s="90" t="str">
        <f>IF('Paste Data Here - Export'!B663="","",'Paste Data Here - Export'!B663)</f>
        <v/>
      </c>
      <c r="C663" s="91" t="str">
        <f>IF('Paste Data Here - Export'!AR663="Y",'Paste Data Here - Export'!AS663,IF('Paste Data Here - Export'!C663="","",'Paste Data Here - Export'!BA663))</f>
        <v/>
      </c>
      <c r="D663" s="103" t="str">
        <f>IF(B663="","",IF('Paste Data Here - Export'!A663 ='Paste Data Here - Export'!B663, "Yes", "No"))</f>
        <v/>
      </c>
      <c r="E663" s="103" t="str">
        <f>IF(A663="","",IF(AND('Paste Data Here - Export'!P663="",'Paste Data Here - Export'!Q663&lt;&gt;""),"Yes","No"))</f>
        <v/>
      </c>
      <c r="F663" s="104" t="str">
        <f>IF('Paste Data Here - Export'!A663='Paste Data Here - Export'!B663,C663,IF(W663="No","",IF(E663="Yes","6 Month Transfer",'Paste Data Here - Export'!HP663)))</f>
        <v/>
      </c>
      <c r="G663" s="92" t="str">
        <f>IF(B663="","",IF(OR('Paste Data Here - Export'!KB663="Y",'Paste Data Here - Export'!GE663="Y"),"Yes","No"))</f>
        <v/>
      </c>
      <c r="H663" s="93" t="str">
        <f t="shared" si="113"/>
        <v/>
      </c>
      <c r="I663" s="93" t="str">
        <f t="shared" si="114"/>
        <v/>
      </c>
      <c r="J663" s="93" t="str">
        <f t="shared" si="115"/>
        <v/>
      </c>
      <c r="K663" s="125" t="str">
        <f>IF(OR(C663="",'Paste Data Here - Export'!BD663=""),"",1440*('Paste Data Here - Export'!BD663-C663))</f>
        <v/>
      </c>
      <c r="L663" s="93" t="str">
        <f t="shared" si="116"/>
        <v/>
      </c>
      <c r="M663" s="93" t="str">
        <f>IF(AND(L663="Yes",'Paste Data Here - Export'!BC663="SU",'Paste Data Here - Export'!EJ663&lt;&gt;"Y"),"Achieved",IF('Paste Data Here - Export'!EJ663="Y","Not applicable",(IF(AND('Patient level info'!L663="No",'Paste Data Here - Export'!BC663="SU"),"Not achieved",IF('Paste Data Here - Export'!BC663="ICH","Not applicable",IF(OR('Paste Data Here - Export'!BC663="O",'Paste Data Here - Export'!BC663="MAC"),"Not achieved",""))))))</f>
        <v/>
      </c>
      <c r="N663" s="142" t="str">
        <f>IF(B663="","",IF(OR('Paste Data Here - Export'!GN663="PERS",'Paste Data Here - Export'!GN663="TELEM"),'Paste Data Here - Export'!GK663,IF('Paste Data Here - Export'!GO663="","Not seen in person",'Paste Data Here - Export'!GO663)))</f>
        <v/>
      </c>
      <c r="O663" s="125" t="str">
        <f t="shared" si="117"/>
        <v/>
      </c>
      <c r="P663" s="126" t="str">
        <f t="shared" si="118"/>
        <v/>
      </c>
      <c r="Q663" s="95" t="str">
        <f>IF('Paste Data Here - Export'!CR663=TRUE, "Not imaged",IF('Paste Data Here - Export'!AR663="Y","Inpatient stroke",IF('Paste Data Here - Export'!BA663="","",IF('Paste Data Here - Export'!CR663="TRUE","",1440*('Paste Data Here - Export'!CP663-'Paste Data Here - Export'!BA663)))))</f>
        <v/>
      </c>
      <c r="R663" s="95" t="str">
        <f>IF('Paste Data Here - Export'!CR663=TRUE,"Not imaged",IF(OR(C663="",'Paste Data Here - Export'!CP663=""),"",1440*('Paste Data Here - Export'!CP663-C663)))</f>
        <v/>
      </c>
      <c r="S663" s="93" t="str">
        <f>IF(R663&lt;60.5,"Yes",IF('Paste Data Here - Export'!C663="","","No"))</f>
        <v/>
      </c>
      <c r="T663" s="93" t="str">
        <f t="shared" si="110"/>
        <v/>
      </c>
      <c r="U663" s="94" t="str">
        <f>IF(OR(C663="",'Paste Data Here - Export'!DF663=""),"",1440*('Paste Data Here - Export'!DF663-C663))</f>
        <v/>
      </c>
      <c r="V663" s="96" t="str">
        <f t="shared" si="119"/>
        <v/>
      </c>
      <c r="W663" s="97" t="str">
        <f>IF(B663="","",IF('Paste Data Here - Export'!KI663=TRUE,"Yes",IF('Paste Data Here - Export'!L663="","No","Yes")))</f>
        <v/>
      </c>
      <c r="X663" s="98" t="str">
        <f>IF(E663="Yes","6 Month Transfer",IF(AND(W663="Yes",'Paste Data Here - Export'!KM663="D"),"No",IF('Patient level info'!W663="Yes","Yes","")))</f>
        <v/>
      </c>
      <c r="Y663" s="91" t="str">
        <f t="shared" si="111"/>
        <v/>
      </c>
      <c r="Z663" s="99" t="str">
        <f>IF('Paste Data Here - Export'!KQ663="","",IF('Paste Data Here - Export'!KO663="","",'Paste Data Here - Export'!KN663-'Paste Data Here - Export'!KQ663))</f>
        <v/>
      </c>
      <c r="AA663" s="91" t="str">
        <f>IF(AND(W663="Yes",'Paste Data Here - Export'!KM663="D",'Paste Data Here - Export'!KO663="Y"),'Paste Data Here - Export'!KN663+'Patient level info'!AA$3,IF(AND(W663="Yes",'Paste Data Here - Export'!KM663="D",Z663&lt;0),'Paste Data Here - Export'!KQ663,IF(AND(W663="Yes",'Paste Data Here - Export'!KM663="D"),'Paste Data Here - Export'!KN663,IF(X663="Yes",'Paste Data Here - Export'!KS663,""))))</f>
        <v/>
      </c>
      <c r="AB663" s="100" t="str">
        <f>IF(W663="No","",IF('Paste Data Here - Export'!HS663="","",IF('Paste Data Here - Export'!KO663="Y",'Patient level info'!AA663-'Paste Data Here - Export'!HS663,'Paste Data Here - Export'!KQ663-'Paste Data Here - Export'!HS663)))</f>
        <v/>
      </c>
      <c r="AC663" s="100" t="str">
        <f>IF(E663="Yes","",IF(BPT!C663="Record transferred to this team",AA663-C663-(1/6),""))</f>
        <v/>
      </c>
      <c r="AD663" s="100" t="str">
        <f t="shared" si="112"/>
        <v/>
      </c>
      <c r="AE663" s="100" t="str">
        <f t="shared" si="120"/>
        <v/>
      </c>
      <c r="AF663" s="101" t="str">
        <f>IF(AE663="","",IF(Y663="Died same day","Died same day as arrival",IF(AB663="","Did not stay on SU",IF('Paste Data Here - Export'!HR663="ICH","ICU/CCU/HDU",IF(AB663&gt;AE663,100,100*AB663/AE663)))))</f>
        <v/>
      </c>
      <c r="AG663" s="82" t="str">
        <f>IF(E663="Yes","6 Month Transfer",IF(W663="No","Not locked to discharge/transfer",IF(AF663="Did not stay on SU","Not achieved as did not stay on SU",IF('Patient level info'!A663="","",IF(AND(A663=B663,M663="Achieved",P663="Achieved",AF663&gt;=90,AF663&lt;&gt;"Died same day as arrival"),"Achieved",IF(AND(A663&lt;&gt;B663,AF663&gt;=90,M663="Achieved",P663="Achieved"),"Not directly admitted by this team, but achieved criteria at previous team, and achieved 90% of stay on SU whilst at this team",IF(AF663="ICU/CCU/HDU","Admitted to ICU/CCU/HDU",IF(AF663="Died same day as arrival",AF663,IF(AND(AF663&lt;90,M663="Not achieved",P663="Not achieved"),"Not achieved as not direct to SU within 4h, not seen by a consultant within 14h, and less than 90% of stay on SU",IF(AND(AF663&lt;90,M663="Not achieved",P663="Achieved"),"Not achieved as not direct to SU within 4h and less than 90% of stay on SU",IF(AND(AF663&lt;90,M663="Achieved",P663="Not achieved"),"Not achieved as not seen by a consultant within 14h and less than 90% of stay on SU",IF(AND(AF663&gt;=90,M663="Not achieved",P663="Not achieved"),"Not achieved as not direct to SU within 4h and not seen by a consultant within 14h",IF(AND(AF663&gt;=90,M663="Achieved",P663="Not achieved"),"Not achieved as not seen by a consultant within 14h",IF(AF663&lt;90,"Not achieved as less than 90% of stay on SU","Not achieved as not direct to SU within 4h"))))))))))))))</f>
        <v/>
      </c>
    </row>
    <row r="664" spans="1:33" ht="15" customHeight="1" x14ac:dyDescent="0.25">
      <c r="A664" s="89" t="str">
        <f>IF('Paste Data Here - Export'!A664="","",'Paste Data Here - Export'!A664)</f>
        <v/>
      </c>
      <c r="B664" s="90" t="str">
        <f>IF('Paste Data Here - Export'!B664="","",'Paste Data Here - Export'!B664)</f>
        <v/>
      </c>
      <c r="C664" s="91" t="str">
        <f>IF('Paste Data Here - Export'!AR664="Y",'Paste Data Here - Export'!AS664,IF('Paste Data Here - Export'!C664="","",'Paste Data Here - Export'!BA664))</f>
        <v/>
      </c>
      <c r="D664" s="103" t="str">
        <f>IF(B664="","",IF('Paste Data Here - Export'!A664 ='Paste Data Here - Export'!B664, "Yes", "No"))</f>
        <v/>
      </c>
      <c r="E664" s="103" t="str">
        <f>IF(A664="","",IF(AND('Paste Data Here - Export'!P664="",'Paste Data Here - Export'!Q664&lt;&gt;""),"Yes","No"))</f>
        <v/>
      </c>
      <c r="F664" s="104" t="str">
        <f>IF('Paste Data Here - Export'!A664='Paste Data Here - Export'!B664,C664,IF(W664="No","",IF(E664="Yes","6 Month Transfer",'Paste Data Here - Export'!HP664)))</f>
        <v/>
      </c>
      <c r="G664" s="92" t="str">
        <f>IF(B664="","",IF(OR('Paste Data Here - Export'!KB664="Y",'Paste Data Here - Export'!GE664="Y"),"Yes","No"))</f>
        <v/>
      </c>
      <c r="H664" s="93" t="str">
        <f t="shared" si="113"/>
        <v/>
      </c>
      <c r="I664" s="93" t="str">
        <f t="shared" si="114"/>
        <v/>
      </c>
      <c r="J664" s="93" t="str">
        <f t="shared" si="115"/>
        <v/>
      </c>
      <c r="K664" s="125" t="str">
        <f>IF(OR(C664="",'Paste Data Here - Export'!BD664=""),"",1440*('Paste Data Here - Export'!BD664-C664))</f>
        <v/>
      </c>
      <c r="L664" s="93" t="str">
        <f t="shared" si="116"/>
        <v/>
      </c>
      <c r="M664" s="93" t="str">
        <f>IF(AND(L664="Yes",'Paste Data Here - Export'!BC664="SU",'Paste Data Here - Export'!EJ664&lt;&gt;"Y"),"Achieved",IF('Paste Data Here - Export'!EJ664="Y","Not applicable",(IF(AND('Patient level info'!L664="No",'Paste Data Here - Export'!BC664="SU"),"Not achieved",IF('Paste Data Here - Export'!BC664="ICH","Not applicable",IF(OR('Paste Data Here - Export'!BC664="O",'Paste Data Here - Export'!BC664="MAC"),"Not achieved",""))))))</f>
        <v/>
      </c>
      <c r="N664" s="142" t="str">
        <f>IF(B664="","",IF(OR('Paste Data Here - Export'!GN664="PERS",'Paste Data Here - Export'!GN664="TELEM"),'Paste Data Here - Export'!GK664,IF('Paste Data Here - Export'!GO664="","Not seen in person",'Paste Data Here - Export'!GO664)))</f>
        <v/>
      </c>
      <c r="O664" s="125" t="str">
        <f t="shared" si="117"/>
        <v/>
      </c>
      <c r="P664" s="126" t="str">
        <f t="shared" si="118"/>
        <v/>
      </c>
      <c r="Q664" s="95" t="str">
        <f>IF('Paste Data Here - Export'!CR664=TRUE, "Not imaged",IF('Paste Data Here - Export'!AR664="Y","Inpatient stroke",IF('Paste Data Here - Export'!BA664="","",IF('Paste Data Here - Export'!CR664="TRUE","",1440*('Paste Data Here - Export'!CP664-'Paste Data Here - Export'!BA664)))))</f>
        <v/>
      </c>
      <c r="R664" s="95" t="str">
        <f>IF('Paste Data Here - Export'!CR664=TRUE,"Not imaged",IF(OR(C664="",'Paste Data Here - Export'!CP664=""),"",1440*('Paste Data Here - Export'!CP664-C664)))</f>
        <v/>
      </c>
      <c r="S664" s="93" t="str">
        <f>IF(R664&lt;60.5,"Yes",IF('Paste Data Here - Export'!C664="","","No"))</f>
        <v/>
      </c>
      <c r="T664" s="93" t="str">
        <f t="shared" si="110"/>
        <v/>
      </c>
      <c r="U664" s="94" t="str">
        <f>IF(OR(C664="",'Paste Data Here - Export'!DF664=""),"",1440*('Paste Data Here - Export'!DF664-C664))</f>
        <v/>
      </c>
      <c r="V664" s="96" t="str">
        <f t="shared" si="119"/>
        <v/>
      </c>
      <c r="W664" s="97" t="str">
        <f>IF(B664="","",IF('Paste Data Here - Export'!KI664=TRUE,"Yes",IF('Paste Data Here - Export'!L664="","No","Yes")))</f>
        <v/>
      </c>
      <c r="X664" s="98" t="str">
        <f>IF(E664="Yes","6 Month Transfer",IF(AND(W664="Yes",'Paste Data Here - Export'!KM664="D"),"No",IF('Patient level info'!W664="Yes","Yes","")))</f>
        <v/>
      </c>
      <c r="Y664" s="91" t="str">
        <f t="shared" si="111"/>
        <v/>
      </c>
      <c r="Z664" s="99" t="str">
        <f>IF('Paste Data Here - Export'!KQ664="","",IF('Paste Data Here - Export'!KO664="","",'Paste Data Here - Export'!KN664-'Paste Data Here - Export'!KQ664))</f>
        <v/>
      </c>
      <c r="AA664" s="91" t="str">
        <f>IF(AND(W664="Yes",'Paste Data Here - Export'!KM664="D",'Paste Data Here - Export'!KO664="Y"),'Paste Data Here - Export'!KN664+'Patient level info'!AA$3,IF(AND(W664="Yes",'Paste Data Here - Export'!KM664="D",Z664&lt;0),'Paste Data Here - Export'!KQ664,IF(AND(W664="Yes",'Paste Data Here - Export'!KM664="D"),'Paste Data Here - Export'!KN664,IF(X664="Yes",'Paste Data Here - Export'!KS664,""))))</f>
        <v/>
      </c>
      <c r="AB664" s="100" t="str">
        <f>IF(W664="No","",IF('Paste Data Here - Export'!HS664="","",IF('Paste Data Here - Export'!KO664="Y",'Patient level info'!AA664-'Paste Data Here - Export'!HS664,'Paste Data Here - Export'!KQ664-'Paste Data Here - Export'!HS664)))</f>
        <v/>
      </c>
      <c r="AC664" s="100" t="str">
        <f>IF(E664="Yes","",IF(BPT!C664="Record transferred to this team",AA664-C664-(1/6),""))</f>
        <v/>
      </c>
      <c r="AD664" s="100" t="str">
        <f t="shared" si="112"/>
        <v/>
      </c>
      <c r="AE664" s="100" t="str">
        <f t="shared" si="120"/>
        <v/>
      </c>
      <c r="AF664" s="101" t="str">
        <f>IF(AE664="","",IF(Y664="Died same day","Died same day as arrival",IF(AB664="","Did not stay on SU",IF('Paste Data Here - Export'!HR664="ICH","ICU/CCU/HDU",IF(AB664&gt;AE664,100,100*AB664/AE664)))))</f>
        <v/>
      </c>
      <c r="AG664" s="82" t="str">
        <f>IF(E664="Yes","6 Month Transfer",IF(W664="No","Not locked to discharge/transfer",IF(AF664="Did not stay on SU","Not achieved as did not stay on SU",IF('Patient level info'!A664="","",IF(AND(A664=B664,M664="Achieved",P664="Achieved",AF664&gt;=90,AF664&lt;&gt;"Died same day as arrival"),"Achieved",IF(AND(A664&lt;&gt;B664,AF664&gt;=90,M664="Achieved",P664="Achieved"),"Not directly admitted by this team, but achieved criteria at previous team, and achieved 90% of stay on SU whilst at this team",IF(AF664="ICU/CCU/HDU","Admitted to ICU/CCU/HDU",IF(AF664="Died same day as arrival",AF664,IF(AND(AF664&lt;90,M664="Not achieved",P664="Not achieved"),"Not achieved as not direct to SU within 4h, not seen by a consultant within 14h, and less than 90% of stay on SU",IF(AND(AF664&lt;90,M664="Not achieved",P664="Achieved"),"Not achieved as not direct to SU within 4h and less than 90% of stay on SU",IF(AND(AF664&lt;90,M664="Achieved",P664="Not achieved"),"Not achieved as not seen by a consultant within 14h and less than 90% of stay on SU",IF(AND(AF664&gt;=90,M664="Not achieved",P664="Not achieved"),"Not achieved as not direct to SU within 4h and not seen by a consultant within 14h",IF(AND(AF664&gt;=90,M664="Achieved",P664="Not achieved"),"Not achieved as not seen by a consultant within 14h",IF(AF664&lt;90,"Not achieved as less than 90% of stay on SU","Not achieved as not direct to SU within 4h"))))))))))))))</f>
        <v/>
      </c>
    </row>
    <row r="665" spans="1:33" ht="15" customHeight="1" x14ac:dyDescent="0.25">
      <c r="A665" s="89" t="str">
        <f>IF('Paste Data Here - Export'!A665="","",'Paste Data Here - Export'!A665)</f>
        <v/>
      </c>
      <c r="B665" s="90" t="str">
        <f>IF('Paste Data Here - Export'!B665="","",'Paste Data Here - Export'!B665)</f>
        <v/>
      </c>
      <c r="C665" s="91" t="str">
        <f>IF('Paste Data Here - Export'!AR665="Y",'Paste Data Here - Export'!AS665,IF('Paste Data Here - Export'!C665="","",'Paste Data Here - Export'!BA665))</f>
        <v/>
      </c>
      <c r="D665" s="103" t="str">
        <f>IF(B665="","",IF('Paste Data Here - Export'!A665 ='Paste Data Here - Export'!B665, "Yes", "No"))</f>
        <v/>
      </c>
      <c r="E665" s="103" t="str">
        <f>IF(A665="","",IF(AND('Paste Data Here - Export'!P665="",'Paste Data Here - Export'!Q665&lt;&gt;""),"Yes","No"))</f>
        <v/>
      </c>
      <c r="F665" s="104" t="str">
        <f>IF('Paste Data Here - Export'!A665='Paste Data Here - Export'!B665,C665,IF(W665="No","",IF(E665="Yes","6 Month Transfer",'Paste Data Here - Export'!HP665)))</f>
        <v/>
      </c>
      <c r="G665" s="92" t="str">
        <f>IF(B665="","",IF(OR('Paste Data Here - Export'!KB665="Y",'Paste Data Here - Export'!GE665="Y"),"Yes","No"))</f>
        <v/>
      </c>
      <c r="H665" s="93" t="str">
        <f t="shared" si="113"/>
        <v/>
      </c>
      <c r="I665" s="93" t="str">
        <f t="shared" si="114"/>
        <v/>
      </c>
      <c r="J665" s="93" t="str">
        <f t="shared" si="115"/>
        <v/>
      </c>
      <c r="K665" s="125" t="str">
        <f>IF(OR(C665="",'Paste Data Here - Export'!BD665=""),"",1440*('Paste Data Here - Export'!BD665-C665))</f>
        <v/>
      </c>
      <c r="L665" s="93" t="str">
        <f t="shared" si="116"/>
        <v/>
      </c>
      <c r="M665" s="93" t="str">
        <f>IF(AND(L665="Yes",'Paste Data Here - Export'!BC665="SU",'Paste Data Here - Export'!EJ665&lt;&gt;"Y"),"Achieved",IF('Paste Data Here - Export'!EJ665="Y","Not applicable",(IF(AND('Patient level info'!L665="No",'Paste Data Here - Export'!BC665="SU"),"Not achieved",IF('Paste Data Here - Export'!BC665="ICH","Not applicable",IF(OR('Paste Data Here - Export'!BC665="O",'Paste Data Here - Export'!BC665="MAC"),"Not achieved",""))))))</f>
        <v/>
      </c>
      <c r="N665" s="142" t="str">
        <f>IF(B665="","",IF(OR('Paste Data Here - Export'!GN665="PERS",'Paste Data Here - Export'!GN665="TELEM"),'Paste Data Here - Export'!GK665,IF('Paste Data Here - Export'!GO665="","Not seen in person",'Paste Data Here - Export'!GO665)))</f>
        <v/>
      </c>
      <c r="O665" s="125" t="str">
        <f t="shared" si="117"/>
        <v/>
      </c>
      <c r="P665" s="126" t="str">
        <f t="shared" si="118"/>
        <v/>
      </c>
      <c r="Q665" s="95" t="str">
        <f>IF('Paste Data Here - Export'!CR665=TRUE, "Not imaged",IF('Paste Data Here - Export'!AR665="Y","Inpatient stroke",IF('Paste Data Here - Export'!BA665="","",IF('Paste Data Here - Export'!CR665="TRUE","",1440*('Paste Data Here - Export'!CP665-'Paste Data Here - Export'!BA665)))))</f>
        <v/>
      </c>
      <c r="R665" s="95" t="str">
        <f>IF('Paste Data Here - Export'!CR665=TRUE,"Not imaged",IF(OR(C665="",'Paste Data Here - Export'!CP665=""),"",1440*('Paste Data Here - Export'!CP665-C665)))</f>
        <v/>
      </c>
      <c r="S665" s="93" t="str">
        <f>IF(R665&lt;60.5,"Yes",IF('Paste Data Here - Export'!C665="","","No"))</f>
        <v/>
      </c>
      <c r="T665" s="93" t="str">
        <f t="shared" si="110"/>
        <v/>
      </c>
      <c r="U665" s="94" t="str">
        <f>IF(OR(C665="",'Paste Data Here - Export'!DF665=""),"",1440*('Paste Data Here - Export'!DF665-C665))</f>
        <v/>
      </c>
      <c r="V665" s="96" t="str">
        <f t="shared" si="119"/>
        <v/>
      </c>
      <c r="W665" s="97" t="str">
        <f>IF(B665="","",IF('Paste Data Here - Export'!KI665=TRUE,"Yes",IF('Paste Data Here - Export'!L665="","No","Yes")))</f>
        <v/>
      </c>
      <c r="X665" s="98" t="str">
        <f>IF(E665="Yes","6 Month Transfer",IF(AND(W665="Yes",'Paste Data Here - Export'!KM665="D"),"No",IF('Patient level info'!W665="Yes","Yes","")))</f>
        <v/>
      </c>
      <c r="Y665" s="91" t="str">
        <f t="shared" si="111"/>
        <v/>
      </c>
      <c r="Z665" s="99" t="str">
        <f>IF('Paste Data Here - Export'!KQ665="","",IF('Paste Data Here - Export'!KO665="","",'Paste Data Here - Export'!KN665-'Paste Data Here - Export'!KQ665))</f>
        <v/>
      </c>
      <c r="AA665" s="91" t="str">
        <f>IF(AND(W665="Yes",'Paste Data Here - Export'!KM665="D",'Paste Data Here - Export'!KO665="Y"),'Paste Data Here - Export'!KN665+'Patient level info'!AA$3,IF(AND(W665="Yes",'Paste Data Here - Export'!KM665="D",Z665&lt;0),'Paste Data Here - Export'!KQ665,IF(AND(W665="Yes",'Paste Data Here - Export'!KM665="D"),'Paste Data Here - Export'!KN665,IF(X665="Yes",'Paste Data Here - Export'!KS665,""))))</f>
        <v/>
      </c>
      <c r="AB665" s="100" t="str">
        <f>IF(W665="No","",IF('Paste Data Here - Export'!HS665="","",IF('Paste Data Here - Export'!KO665="Y",'Patient level info'!AA665-'Paste Data Here - Export'!HS665,'Paste Data Here - Export'!KQ665-'Paste Data Here - Export'!HS665)))</f>
        <v/>
      </c>
      <c r="AC665" s="100" t="str">
        <f>IF(E665="Yes","",IF(BPT!C665="Record transferred to this team",AA665-C665-(1/6),""))</f>
        <v/>
      </c>
      <c r="AD665" s="100" t="str">
        <f t="shared" si="112"/>
        <v/>
      </c>
      <c r="AE665" s="100" t="str">
        <f t="shared" si="120"/>
        <v/>
      </c>
      <c r="AF665" s="101" t="str">
        <f>IF(AE665="","",IF(Y665="Died same day","Died same day as arrival",IF(AB665="","Did not stay on SU",IF('Paste Data Here - Export'!HR665="ICH","ICU/CCU/HDU",IF(AB665&gt;AE665,100,100*AB665/AE665)))))</f>
        <v/>
      </c>
      <c r="AG665" s="82" t="str">
        <f>IF(E665="Yes","6 Month Transfer",IF(W665="No","Not locked to discharge/transfer",IF(AF665="Did not stay on SU","Not achieved as did not stay on SU",IF('Patient level info'!A665="","",IF(AND(A665=B665,M665="Achieved",P665="Achieved",AF665&gt;=90,AF665&lt;&gt;"Died same day as arrival"),"Achieved",IF(AND(A665&lt;&gt;B665,AF665&gt;=90,M665="Achieved",P665="Achieved"),"Not directly admitted by this team, but achieved criteria at previous team, and achieved 90% of stay on SU whilst at this team",IF(AF665="ICU/CCU/HDU","Admitted to ICU/CCU/HDU",IF(AF665="Died same day as arrival",AF665,IF(AND(AF665&lt;90,M665="Not achieved",P665="Not achieved"),"Not achieved as not direct to SU within 4h, not seen by a consultant within 14h, and less than 90% of stay on SU",IF(AND(AF665&lt;90,M665="Not achieved",P665="Achieved"),"Not achieved as not direct to SU within 4h and less than 90% of stay on SU",IF(AND(AF665&lt;90,M665="Achieved",P665="Not achieved"),"Not achieved as not seen by a consultant within 14h and less than 90% of stay on SU",IF(AND(AF665&gt;=90,M665="Not achieved",P665="Not achieved"),"Not achieved as not direct to SU within 4h and not seen by a consultant within 14h",IF(AND(AF665&gt;=90,M665="Achieved",P665="Not achieved"),"Not achieved as not seen by a consultant within 14h",IF(AF665&lt;90,"Not achieved as less than 90% of stay on SU","Not achieved as not direct to SU within 4h"))))))))))))))</f>
        <v/>
      </c>
    </row>
    <row r="666" spans="1:33" ht="15" customHeight="1" x14ac:dyDescent="0.25">
      <c r="A666" s="89" t="str">
        <f>IF('Paste Data Here - Export'!A666="","",'Paste Data Here - Export'!A666)</f>
        <v/>
      </c>
      <c r="B666" s="90" t="str">
        <f>IF('Paste Data Here - Export'!B666="","",'Paste Data Here - Export'!B666)</f>
        <v/>
      </c>
      <c r="C666" s="91" t="str">
        <f>IF('Paste Data Here - Export'!AR666="Y",'Paste Data Here - Export'!AS666,IF('Paste Data Here - Export'!C666="","",'Paste Data Here - Export'!BA666))</f>
        <v/>
      </c>
      <c r="D666" s="103" t="str">
        <f>IF(B666="","",IF('Paste Data Here - Export'!A666 ='Paste Data Here - Export'!B666, "Yes", "No"))</f>
        <v/>
      </c>
      <c r="E666" s="103" t="str">
        <f>IF(A666="","",IF(AND('Paste Data Here - Export'!P666="",'Paste Data Here - Export'!Q666&lt;&gt;""),"Yes","No"))</f>
        <v/>
      </c>
      <c r="F666" s="104" t="str">
        <f>IF('Paste Data Here - Export'!A666='Paste Data Here - Export'!B666,C666,IF(W666="No","",IF(E666="Yes","6 Month Transfer",'Paste Data Here - Export'!HP666)))</f>
        <v/>
      </c>
      <c r="G666" s="92" t="str">
        <f>IF(B666="","",IF(OR('Paste Data Here - Export'!KB666="Y",'Paste Data Here - Export'!GE666="Y"),"Yes","No"))</f>
        <v/>
      </c>
      <c r="H666" s="93" t="str">
        <f t="shared" si="113"/>
        <v/>
      </c>
      <c r="I666" s="93" t="str">
        <f t="shared" si="114"/>
        <v/>
      </c>
      <c r="J666" s="93" t="str">
        <f t="shared" si="115"/>
        <v/>
      </c>
      <c r="K666" s="125" t="str">
        <f>IF(OR(C666="",'Paste Data Here - Export'!BD666=""),"",1440*('Paste Data Here - Export'!BD666-C666))</f>
        <v/>
      </c>
      <c r="L666" s="93" t="str">
        <f t="shared" si="116"/>
        <v/>
      </c>
      <c r="M666" s="93" t="str">
        <f>IF(AND(L666="Yes",'Paste Data Here - Export'!BC666="SU",'Paste Data Here - Export'!EJ666&lt;&gt;"Y"),"Achieved",IF('Paste Data Here - Export'!EJ666="Y","Not applicable",(IF(AND('Patient level info'!L666="No",'Paste Data Here - Export'!BC666="SU"),"Not achieved",IF('Paste Data Here - Export'!BC666="ICH","Not applicable",IF(OR('Paste Data Here - Export'!BC666="O",'Paste Data Here - Export'!BC666="MAC"),"Not achieved",""))))))</f>
        <v/>
      </c>
      <c r="N666" s="142" t="str">
        <f>IF(B666="","",IF(OR('Paste Data Here - Export'!GN666="PERS",'Paste Data Here - Export'!GN666="TELEM"),'Paste Data Here - Export'!GK666,IF('Paste Data Here - Export'!GO666="","Not seen in person",'Paste Data Here - Export'!GO666)))</f>
        <v/>
      </c>
      <c r="O666" s="125" t="str">
        <f t="shared" si="117"/>
        <v/>
      </c>
      <c r="P666" s="126" t="str">
        <f t="shared" si="118"/>
        <v/>
      </c>
      <c r="Q666" s="95" t="str">
        <f>IF('Paste Data Here - Export'!CR666=TRUE, "Not imaged",IF('Paste Data Here - Export'!AR666="Y","Inpatient stroke",IF('Paste Data Here - Export'!BA666="","",IF('Paste Data Here - Export'!CR666="TRUE","",1440*('Paste Data Here - Export'!CP666-'Paste Data Here - Export'!BA666)))))</f>
        <v/>
      </c>
      <c r="R666" s="95" t="str">
        <f>IF('Paste Data Here - Export'!CR666=TRUE,"Not imaged",IF(OR(C666="",'Paste Data Here - Export'!CP666=""),"",1440*('Paste Data Here - Export'!CP666-C666)))</f>
        <v/>
      </c>
      <c r="S666" s="93" t="str">
        <f>IF(R666&lt;60.5,"Yes",IF('Paste Data Here - Export'!C666="","","No"))</f>
        <v/>
      </c>
      <c r="T666" s="93" t="str">
        <f t="shared" si="110"/>
        <v/>
      </c>
      <c r="U666" s="94" t="str">
        <f>IF(OR(C666="",'Paste Data Here - Export'!DF666=""),"",1440*('Paste Data Here - Export'!DF666-C666))</f>
        <v/>
      </c>
      <c r="V666" s="96" t="str">
        <f t="shared" si="119"/>
        <v/>
      </c>
      <c r="W666" s="97" t="str">
        <f>IF(B666="","",IF('Paste Data Here - Export'!KI666=TRUE,"Yes",IF('Paste Data Here - Export'!L666="","No","Yes")))</f>
        <v/>
      </c>
      <c r="X666" s="98" t="str">
        <f>IF(E666="Yes","6 Month Transfer",IF(AND(W666="Yes",'Paste Data Here - Export'!KM666="D"),"No",IF('Patient level info'!W666="Yes","Yes","")))</f>
        <v/>
      </c>
      <c r="Y666" s="91" t="str">
        <f t="shared" si="111"/>
        <v/>
      </c>
      <c r="Z666" s="99" t="str">
        <f>IF('Paste Data Here - Export'!KQ666="","",IF('Paste Data Here - Export'!KO666="","",'Paste Data Here - Export'!KN666-'Paste Data Here - Export'!KQ666))</f>
        <v/>
      </c>
      <c r="AA666" s="91" t="str">
        <f>IF(AND(W666="Yes",'Paste Data Here - Export'!KM666="D",'Paste Data Here - Export'!KO666="Y"),'Paste Data Here - Export'!KN666+'Patient level info'!AA$3,IF(AND(W666="Yes",'Paste Data Here - Export'!KM666="D",Z666&lt;0),'Paste Data Here - Export'!KQ666,IF(AND(W666="Yes",'Paste Data Here - Export'!KM666="D"),'Paste Data Here - Export'!KN666,IF(X666="Yes",'Paste Data Here - Export'!KS666,""))))</f>
        <v/>
      </c>
      <c r="AB666" s="100" t="str">
        <f>IF(W666="No","",IF('Paste Data Here - Export'!HS666="","",IF('Paste Data Here - Export'!KO666="Y",'Patient level info'!AA666-'Paste Data Here - Export'!HS666,'Paste Data Here - Export'!KQ666-'Paste Data Here - Export'!HS666)))</f>
        <v/>
      </c>
      <c r="AC666" s="100" t="str">
        <f>IF(E666="Yes","",IF(BPT!C666="Record transferred to this team",AA666-C666-(1/6),""))</f>
        <v/>
      </c>
      <c r="AD666" s="100" t="str">
        <f t="shared" si="112"/>
        <v/>
      </c>
      <c r="AE666" s="100" t="str">
        <f t="shared" si="120"/>
        <v/>
      </c>
      <c r="AF666" s="101" t="str">
        <f>IF(AE666="","",IF(Y666="Died same day","Died same day as arrival",IF(AB666="","Did not stay on SU",IF('Paste Data Here - Export'!HR666="ICH","ICU/CCU/HDU",IF(AB666&gt;AE666,100,100*AB666/AE666)))))</f>
        <v/>
      </c>
      <c r="AG666" s="82" t="str">
        <f>IF(E666="Yes","6 Month Transfer",IF(W666="No","Not locked to discharge/transfer",IF(AF666="Did not stay on SU","Not achieved as did not stay on SU",IF('Patient level info'!A666="","",IF(AND(A666=B666,M666="Achieved",P666="Achieved",AF666&gt;=90,AF666&lt;&gt;"Died same day as arrival"),"Achieved",IF(AND(A666&lt;&gt;B666,AF666&gt;=90,M666="Achieved",P666="Achieved"),"Not directly admitted by this team, but achieved criteria at previous team, and achieved 90% of stay on SU whilst at this team",IF(AF666="ICU/CCU/HDU","Admitted to ICU/CCU/HDU",IF(AF666="Died same day as arrival",AF666,IF(AND(AF666&lt;90,M666="Not achieved",P666="Not achieved"),"Not achieved as not direct to SU within 4h, not seen by a consultant within 14h, and less than 90% of stay on SU",IF(AND(AF666&lt;90,M666="Not achieved",P666="Achieved"),"Not achieved as not direct to SU within 4h and less than 90% of stay on SU",IF(AND(AF666&lt;90,M666="Achieved",P666="Not achieved"),"Not achieved as not seen by a consultant within 14h and less than 90% of stay on SU",IF(AND(AF666&gt;=90,M666="Not achieved",P666="Not achieved"),"Not achieved as not direct to SU within 4h and not seen by a consultant within 14h",IF(AND(AF666&gt;=90,M666="Achieved",P666="Not achieved"),"Not achieved as not seen by a consultant within 14h",IF(AF666&lt;90,"Not achieved as less than 90% of stay on SU","Not achieved as not direct to SU within 4h"))))))))))))))</f>
        <v/>
      </c>
    </row>
    <row r="667" spans="1:33" ht="15" customHeight="1" x14ac:dyDescent="0.25">
      <c r="A667" s="89" t="str">
        <f>IF('Paste Data Here - Export'!A667="","",'Paste Data Here - Export'!A667)</f>
        <v/>
      </c>
      <c r="B667" s="90" t="str">
        <f>IF('Paste Data Here - Export'!B667="","",'Paste Data Here - Export'!B667)</f>
        <v/>
      </c>
      <c r="C667" s="91" t="str">
        <f>IF('Paste Data Here - Export'!AR667="Y",'Paste Data Here - Export'!AS667,IF('Paste Data Here - Export'!C667="","",'Paste Data Here - Export'!BA667))</f>
        <v/>
      </c>
      <c r="D667" s="103" t="str">
        <f>IF(B667="","",IF('Paste Data Here - Export'!A667 ='Paste Data Here - Export'!B667, "Yes", "No"))</f>
        <v/>
      </c>
      <c r="E667" s="103" t="str">
        <f>IF(A667="","",IF(AND('Paste Data Here - Export'!P667="",'Paste Data Here - Export'!Q667&lt;&gt;""),"Yes","No"))</f>
        <v/>
      </c>
      <c r="F667" s="104" t="str">
        <f>IF('Paste Data Here - Export'!A667='Paste Data Here - Export'!B667,C667,IF(W667="No","",IF(E667="Yes","6 Month Transfer",'Paste Data Here - Export'!HP667)))</f>
        <v/>
      </c>
      <c r="G667" s="92" t="str">
        <f>IF(B667="","",IF(OR('Paste Data Here - Export'!KB667="Y",'Paste Data Here - Export'!GE667="Y"),"Yes","No"))</f>
        <v/>
      </c>
      <c r="H667" s="93" t="str">
        <f t="shared" si="113"/>
        <v/>
      </c>
      <c r="I667" s="93" t="str">
        <f t="shared" si="114"/>
        <v/>
      </c>
      <c r="J667" s="93" t="str">
        <f t="shared" si="115"/>
        <v/>
      </c>
      <c r="K667" s="125" t="str">
        <f>IF(OR(C667="",'Paste Data Here - Export'!BD667=""),"",1440*('Paste Data Here - Export'!BD667-C667))</f>
        <v/>
      </c>
      <c r="L667" s="93" t="str">
        <f t="shared" si="116"/>
        <v/>
      </c>
      <c r="M667" s="93" t="str">
        <f>IF(AND(L667="Yes",'Paste Data Here - Export'!BC667="SU",'Paste Data Here - Export'!EJ667&lt;&gt;"Y"),"Achieved",IF('Paste Data Here - Export'!EJ667="Y","Not applicable",(IF(AND('Patient level info'!L667="No",'Paste Data Here - Export'!BC667="SU"),"Not achieved",IF('Paste Data Here - Export'!BC667="ICH","Not applicable",IF(OR('Paste Data Here - Export'!BC667="O",'Paste Data Here - Export'!BC667="MAC"),"Not achieved",""))))))</f>
        <v/>
      </c>
      <c r="N667" s="142" t="str">
        <f>IF(B667="","",IF(OR('Paste Data Here - Export'!GN667="PERS",'Paste Data Here - Export'!GN667="TELEM"),'Paste Data Here - Export'!GK667,IF('Paste Data Here - Export'!GO667="","Not seen in person",'Paste Data Here - Export'!GO667)))</f>
        <v/>
      </c>
      <c r="O667" s="125" t="str">
        <f t="shared" si="117"/>
        <v/>
      </c>
      <c r="P667" s="126" t="str">
        <f t="shared" si="118"/>
        <v/>
      </c>
      <c r="Q667" s="95" t="str">
        <f>IF('Paste Data Here - Export'!CR667=TRUE, "Not imaged",IF('Paste Data Here - Export'!AR667="Y","Inpatient stroke",IF('Paste Data Here - Export'!BA667="","",IF('Paste Data Here - Export'!CR667="TRUE","",1440*('Paste Data Here - Export'!CP667-'Paste Data Here - Export'!BA667)))))</f>
        <v/>
      </c>
      <c r="R667" s="95" t="str">
        <f>IF('Paste Data Here - Export'!CR667=TRUE,"Not imaged",IF(OR(C667="",'Paste Data Here - Export'!CP667=""),"",1440*('Paste Data Here - Export'!CP667-C667)))</f>
        <v/>
      </c>
      <c r="S667" s="93" t="str">
        <f>IF(R667&lt;60.5,"Yes",IF('Paste Data Here - Export'!C667="","","No"))</f>
        <v/>
      </c>
      <c r="T667" s="93" t="str">
        <f t="shared" si="110"/>
        <v/>
      </c>
      <c r="U667" s="94" t="str">
        <f>IF(OR(C667="",'Paste Data Here - Export'!DF667=""),"",1440*('Paste Data Here - Export'!DF667-C667))</f>
        <v/>
      </c>
      <c r="V667" s="96" t="str">
        <f t="shared" si="119"/>
        <v/>
      </c>
      <c r="W667" s="97" t="str">
        <f>IF(B667="","",IF('Paste Data Here - Export'!KI667=TRUE,"Yes",IF('Paste Data Here - Export'!L667="","No","Yes")))</f>
        <v/>
      </c>
      <c r="X667" s="98" t="str">
        <f>IF(E667="Yes","6 Month Transfer",IF(AND(W667="Yes",'Paste Data Here - Export'!KM667="D"),"No",IF('Patient level info'!W667="Yes","Yes","")))</f>
        <v/>
      </c>
      <c r="Y667" s="91" t="str">
        <f t="shared" si="111"/>
        <v/>
      </c>
      <c r="Z667" s="99" t="str">
        <f>IF('Paste Data Here - Export'!KQ667="","",IF('Paste Data Here - Export'!KO667="","",'Paste Data Here - Export'!KN667-'Paste Data Here - Export'!KQ667))</f>
        <v/>
      </c>
      <c r="AA667" s="91" t="str">
        <f>IF(AND(W667="Yes",'Paste Data Here - Export'!KM667="D",'Paste Data Here - Export'!KO667="Y"),'Paste Data Here - Export'!KN667+'Patient level info'!AA$3,IF(AND(W667="Yes",'Paste Data Here - Export'!KM667="D",Z667&lt;0),'Paste Data Here - Export'!KQ667,IF(AND(W667="Yes",'Paste Data Here - Export'!KM667="D"),'Paste Data Here - Export'!KN667,IF(X667="Yes",'Paste Data Here - Export'!KS667,""))))</f>
        <v/>
      </c>
      <c r="AB667" s="100" t="str">
        <f>IF(W667="No","",IF('Paste Data Here - Export'!HS667="","",IF('Paste Data Here - Export'!KO667="Y",'Patient level info'!AA667-'Paste Data Here - Export'!HS667,'Paste Data Here - Export'!KQ667-'Paste Data Here - Export'!HS667)))</f>
        <v/>
      </c>
      <c r="AC667" s="100" t="str">
        <f>IF(E667="Yes","",IF(BPT!C667="Record transferred to this team",AA667-C667-(1/6),""))</f>
        <v/>
      </c>
      <c r="AD667" s="100" t="str">
        <f t="shared" si="112"/>
        <v/>
      </c>
      <c r="AE667" s="100" t="str">
        <f t="shared" si="120"/>
        <v/>
      </c>
      <c r="AF667" s="101" t="str">
        <f>IF(AE667="","",IF(Y667="Died same day","Died same day as arrival",IF(AB667="","Did not stay on SU",IF('Paste Data Here - Export'!HR667="ICH","ICU/CCU/HDU",IF(AB667&gt;AE667,100,100*AB667/AE667)))))</f>
        <v/>
      </c>
      <c r="AG667" s="82" t="str">
        <f>IF(E667="Yes","6 Month Transfer",IF(W667="No","Not locked to discharge/transfer",IF(AF667="Did not stay on SU","Not achieved as did not stay on SU",IF('Patient level info'!A667="","",IF(AND(A667=B667,M667="Achieved",P667="Achieved",AF667&gt;=90,AF667&lt;&gt;"Died same day as arrival"),"Achieved",IF(AND(A667&lt;&gt;B667,AF667&gt;=90,M667="Achieved",P667="Achieved"),"Not directly admitted by this team, but achieved criteria at previous team, and achieved 90% of stay on SU whilst at this team",IF(AF667="ICU/CCU/HDU","Admitted to ICU/CCU/HDU",IF(AF667="Died same day as arrival",AF667,IF(AND(AF667&lt;90,M667="Not achieved",P667="Not achieved"),"Not achieved as not direct to SU within 4h, not seen by a consultant within 14h, and less than 90% of stay on SU",IF(AND(AF667&lt;90,M667="Not achieved",P667="Achieved"),"Not achieved as not direct to SU within 4h and less than 90% of stay on SU",IF(AND(AF667&lt;90,M667="Achieved",P667="Not achieved"),"Not achieved as not seen by a consultant within 14h and less than 90% of stay on SU",IF(AND(AF667&gt;=90,M667="Not achieved",P667="Not achieved"),"Not achieved as not direct to SU within 4h and not seen by a consultant within 14h",IF(AND(AF667&gt;=90,M667="Achieved",P667="Not achieved"),"Not achieved as not seen by a consultant within 14h",IF(AF667&lt;90,"Not achieved as less than 90% of stay on SU","Not achieved as not direct to SU within 4h"))))))))))))))</f>
        <v/>
      </c>
    </row>
    <row r="668" spans="1:33" ht="15" customHeight="1" x14ac:dyDescent="0.25">
      <c r="A668" s="89" t="str">
        <f>IF('Paste Data Here - Export'!A668="","",'Paste Data Here - Export'!A668)</f>
        <v/>
      </c>
      <c r="B668" s="90" t="str">
        <f>IF('Paste Data Here - Export'!B668="","",'Paste Data Here - Export'!B668)</f>
        <v/>
      </c>
      <c r="C668" s="91" t="str">
        <f>IF('Paste Data Here - Export'!AR668="Y",'Paste Data Here - Export'!AS668,IF('Paste Data Here - Export'!C668="","",'Paste Data Here - Export'!BA668))</f>
        <v/>
      </c>
      <c r="D668" s="103" t="str">
        <f>IF(B668="","",IF('Paste Data Here - Export'!A668 ='Paste Data Here - Export'!B668, "Yes", "No"))</f>
        <v/>
      </c>
      <c r="E668" s="103" t="str">
        <f>IF(A668="","",IF(AND('Paste Data Here - Export'!P668="",'Paste Data Here - Export'!Q668&lt;&gt;""),"Yes","No"))</f>
        <v/>
      </c>
      <c r="F668" s="104" t="str">
        <f>IF('Paste Data Here - Export'!A668='Paste Data Here - Export'!B668,C668,IF(W668="No","",IF(E668="Yes","6 Month Transfer",'Paste Data Here - Export'!HP668)))</f>
        <v/>
      </c>
      <c r="G668" s="92" t="str">
        <f>IF(B668="","",IF(OR('Paste Data Here - Export'!KB668="Y",'Paste Data Here - Export'!GE668="Y"),"Yes","No"))</f>
        <v/>
      </c>
      <c r="H668" s="93" t="str">
        <f t="shared" si="113"/>
        <v/>
      </c>
      <c r="I668" s="93" t="str">
        <f t="shared" si="114"/>
        <v/>
      </c>
      <c r="J668" s="93" t="str">
        <f t="shared" si="115"/>
        <v/>
      </c>
      <c r="K668" s="125" t="str">
        <f>IF(OR(C668="",'Paste Data Here - Export'!BD668=""),"",1440*('Paste Data Here - Export'!BD668-C668))</f>
        <v/>
      </c>
      <c r="L668" s="93" t="str">
        <f t="shared" si="116"/>
        <v/>
      </c>
      <c r="M668" s="93" t="str">
        <f>IF(AND(L668="Yes",'Paste Data Here - Export'!BC668="SU",'Paste Data Here - Export'!EJ668&lt;&gt;"Y"),"Achieved",IF('Paste Data Here - Export'!EJ668="Y","Not applicable",(IF(AND('Patient level info'!L668="No",'Paste Data Here - Export'!BC668="SU"),"Not achieved",IF('Paste Data Here - Export'!BC668="ICH","Not applicable",IF(OR('Paste Data Here - Export'!BC668="O",'Paste Data Here - Export'!BC668="MAC"),"Not achieved",""))))))</f>
        <v/>
      </c>
      <c r="N668" s="142" t="str">
        <f>IF(B668="","",IF(OR('Paste Data Here - Export'!GN668="PERS",'Paste Data Here - Export'!GN668="TELEM"),'Paste Data Here - Export'!GK668,IF('Paste Data Here - Export'!GO668="","Not seen in person",'Paste Data Here - Export'!GO668)))</f>
        <v/>
      </c>
      <c r="O668" s="125" t="str">
        <f t="shared" si="117"/>
        <v/>
      </c>
      <c r="P668" s="126" t="str">
        <f t="shared" si="118"/>
        <v/>
      </c>
      <c r="Q668" s="95" t="str">
        <f>IF('Paste Data Here - Export'!CR668=TRUE, "Not imaged",IF('Paste Data Here - Export'!AR668="Y","Inpatient stroke",IF('Paste Data Here - Export'!BA668="","",IF('Paste Data Here - Export'!CR668="TRUE","",1440*('Paste Data Here - Export'!CP668-'Paste Data Here - Export'!BA668)))))</f>
        <v/>
      </c>
      <c r="R668" s="95" t="str">
        <f>IF('Paste Data Here - Export'!CR668=TRUE,"Not imaged",IF(OR(C668="",'Paste Data Here - Export'!CP668=""),"",1440*('Paste Data Here - Export'!CP668-C668)))</f>
        <v/>
      </c>
      <c r="S668" s="93" t="str">
        <f>IF(R668&lt;60.5,"Yes",IF('Paste Data Here - Export'!C668="","","No"))</f>
        <v/>
      </c>
      <c r="T668" s="93" t="str">
        <f t="shared" si="110"/>
        <v/>
      </c>
      <c r="U668" s="94" t="str">
        <f>IF(OR(C668="",'Paste Data Here - Export'!DF668=""),"",1440*('Paste Data Here - Export'!DF668-C668))</f>
        <v/>
      </c>
      <c r="V668" s="96" t="str">
        <f t="shared" si="119"/>
        <v/>
      </c>
      <c r="W668" s="97" t="str">
        <f>IF(B668="","",IF('Paste Data Here - Export'!KI668=TRUE,"Yes",IF('Paste Data Here - Export'!L668="","No","Yes")))</f>
        <v/>
      </c>
      <c r="X668" s="98" t="str">
        <f>IF(E668="Yes","6 Month Transfer",IF(AND(W668="Yes",'Paste Data Here - Export'!KM668="D"),"No",IF('Patient level info'!W668="Yes","Yes","")))</f>
        <v/>
      </c>
      <c r="Y668" s="91" t="str">
        <f t="shared" si="111"/>
        <v/>
      </c>
      <c r="Z668" s="99" t="str">
        <f>IF('Paste Data Here - Export'!KQ668="","",IF('Paste Data Here - Export'!KO668="","",'Paste Data Here - Export'!KN668-'Paste Data Here - Export'!KQ668))</f>
        <v/>
      </c>
      <c r="AA668" s="91" t="str">
        <f>IF(AND(W668="Yes",'Paste Data Here - Export'!KM668="D",'Paste Data Here - Export'!KO668="Y"),'Paste Data Here - Export'!KN668+'Patient level info'!AA$3,IF(AND(W668="Yes",'Paste Data Here - Export'!KM668="D",Z668&lt;0),'Paste Data Here - Export'!KQ668,IF(AND(W668="Yes",'Paste Data Here - Export'!KM668="D"),'Paste Data Here - Export'!KN668,IF(X668="Yes",'Paste Data Here - Export'!KS668,""))))</f>
        <v/>
      </c>
      <c r="AB668" s="100" t="str">
        <f>IF(W668="No","",IF('Paste Data Here - Export'!HS668="","",IF('Paste Data Here - Export'!KO668="Y",'Patient level info'!AA668-'Paste Data Here - Export'!HS668,'Paste Data Here - Export'!KQ668-'Paste Data Here - Export'!HS668)))</f>
        <v/>
      </c>
      <c r="AC668" s="100" t="str">
        <f>IF(E668="Yes","",IF(BPT!C668="Record transferred to this team",AA668-C668-(1/6),""))</f>
        <v/>
      </c>
      <c r="AD668" s="100" t="str">
        <f t="shared" si="112"/>
        <v/>
      </c>
      <c r="AE668" s="100" t="str">
        <f t="shared" si="120"/>
        <v/>
      </c>
      <c r="AF668" s="101" t="str">
        <f>IF(AE668="","",IF(Y668="Died same day","Died same day as arrival",IF(AB668="","Did not stay on SU",IF('Paste Data Here - Export'!HR668="ICH","ICU/CCU/HDU",IF(AB668&gt;AE668,100,100*AB668/AE668)))))</f>
        <v/>
      </c>
      <c r="AG668" s="82" t="str">
        <f>IF(E668="Yes","6 Month Transfer",IF(W668="No","Not locked to discharge/transfer",IF(AF668="Did not stay on SU","Not achieved as did not stay on SU",IF('Patient level info'!A668="","",IF(AND(A668=B668,M668="Achieved",P668="Achieved",AF668&gt;=90,AF668&lt;&gt;"Died same day as arrival"),"Achieved",IF(AND(A668&lt;&gt;B668,AF668&gt;=90,M668="Achieved",P668="Achieved"),"Not directly admitted by this team, but achieved criteria at previous team, and achieved 90% of stay on SU whilst at this team",IF(AF668="ICU/CCU/HDU","Admitted to ICU/CCU/HDU",IF(AF668="Died same day as arrival",AF668,IF(AND(AF668&lt;90,M668="Not achieved",P668="Not achieved"),"Not achieved as not direct to SU within 4h, not seen by a consultant within 14h, and less than 90% of stay on SU",IF(AND(AF668&lt;90,M668="Not achieved",P668="Achieved"),"Not achieved as not direct to SU within 4h and less than 90% of stay on SU",IF(AND(AF668&lt;90,M668="Achieved",P668="Not achieved"),"Not achieved as not seen by a consultant within 14h and less than 90% of stay on SU",IF(AND(AF668&gt;=90,M668="Not achieved",P668="Not achieved"),"Not achieved as not direct to SU within 4h and not seen by a consultant within 14h",IF(AND(AF668&gt;=90,M668="Achieved",P668="Not achieved"),"Not achieved as not seen by a consultant within 14h",IF(AF668&lt;90,"Not achieved as less than 90% of stay on SU","Not achieved as not direct to SU within 4h"))))))))))))))</f>
        <v/>
      </c>
    </row>
    <row r="669" spans="1:33" ht="15" customHeight="1" x14ac:dyDescent="0.25">
      <c r="A669" s="89" t="str">
        <f>IF('Paste Data Here - Export'!A669="","",'Paste Data Here - Export'!A669)</f>
        <v/>
      </c>
      <c r="B669" s="90" t="str">
        <f>IF('Paste Data Here - Export'!B669="","",'Paste Data Here - Export'!B669)</f>
        <v/>
      </c>
      <c r="C669" s="91" t="str">
        <f>IF('Paste Data Here - Export'!AR669="Y",'Paste Data Here - Export'!AS669,IF('Paste Data Here - Export'!C669="","",'Paste Data Here - Export'!BA669))</f>
        <v/>
      </c>
      <c r="D669" s="103" t="str">
        <f>IF(B669="","",IF('Paste Data Here - Export'!A669 ='Paste Data Here - Export'!B669, "Yes", "No"))</f>
        <v/>
      </c>
      <c r="E669" s="103" t="str">
        <f>IF(A669="","",IF(AND('Paste Data Here - Export'!P669="",'Paste Data Here - Export'!Q669&lt;&gt;""),"Yes","No"))</f>
        <v/>
      </c>
      <c r="F669" s="104" t="str">
        <f>IF('Paste Data Here - Export'!A669='Paste Data Here - Export'!B669,C669,IF(W669="No","",IF(E669="Yes","6 Month Transfer",'Paste Data Here - Export'!HP669)))</f>
        <v/>
      </c>
      <c r="G669" s="92" t="str">
        <f>IF(B669="","",IF(OR('Paste Data Here - Export'!KB669="Y",'Paste Data Here - Export'!GE669="Y"),"Yes","No"))</f>
        <v/>
      </c>
      <c r="H669" s="93" t="str">
        <f t="shared" si="113"/>
        <v/>
      </c>
      <c r="I669" s="93" t="str">
        <f t="shared" si="114"/>
        <v/>
      </c>
      <c r="J669" s="93" t="str">
        <f t="shared" si="115"/>
        <v/>
      </c>
      <c r="K669" s="125" t="str">
        <f>IF(OR(C669="",'Paste Data Here - Export'!BD669=""),"",1440*('Paste Data Here - Export'!BD669-C669))</f>
        <v/>
      </c>
      <c r="L669" s="93" t="str">
        <f t="shared" si="116"/>
        <v/>
      </c>
      <c r="M669" s="93" t="str">
        <f>IF(AND(L669="Yes",'Paste Data Here - Export'!BC669="SU",'Paste Data Here - Export'!EJ669&lt;&gt;"Y"),"Achieved",IF('Paste Data Here - Export'!EJ669="Y","Not applicable",(IF(AND('Patient level info'!L669="No",'Paste Data Here - Export'!BC669="SU"),"Not achieved",IF('Paste Data Here - Export'!BC669="ICH","Not applicable",IF(OR('Paste Data Here - Export'!BC669="O",'Paste Data Here - Export'!BC669="MAC"),"Not achieved",""))))))</f>
        <v/>
      </c>
      <c r="N669" s="142" t="str">
        <f>IF(B669="","",IF(OR('Paste Data Here - Export'!GN669="PERS",'Paste Data Here - Export'!GN669="TELEM"),'Paste Data Here - Export'!GK669,IF('Paste Data Here - Export'!GO669="","Not seen in person",'Paste Data Here - Export'!GO669)))</f>
        <v/>
      </c>
      <c r="O669" s="125" t="str">
        <f t="shared" si="117"/>
        <v/>
      </c>
      <c r="P669" s="126" t="str">
        <f t="shared" si="118"/>
        <v/>
      </c>
      <c r="Q669" s="95" t="str">
        <f>IF('Paste Data Here - Export'!CR669=TRUE, "Not imaged",IF('Paste Data Here - Export'!AR669="Y","Inpatient stroke",IF('Paste Data Here - Export'!BA669="","",IF('Paste Data Here - Export'!CR669="TRUE","",1440*('Paste Data Here - Export'!CP669-'Paste Data Here - Export'!BA669)))))</f>
        <v/>
      </c>
      <c r="R669" s="95" t="str">
        <f>IF('Paste Data Here - Export'!CR669=TRUE,"Not imaged",IF(OR(C669="",'Paste Data Here - Export'!CP669=""),"",1440*('Paste Data Here - Export'!CP669-C669)))</f>
        <v/>
      </c>
      <c r="S669" s="93" t="str">
        <f>IF(R669&lt;60.5,"Yes",IF('Paste Data Here - Export'!C669="","","No"))</f>
        <v/>
      </c>
      <c r="T669" s="93" t="str">
        <f t="shared" si="110"/>
        <v/>
      </c>
      <c r="U669" s="94" t="str">
        <f>IF(OR(C669="",'Paste Data Here - Export'!DF669=""),"",1440*('Paste Data Here - Export'!DF669-C669))</f>
        <v/>
      </c>
      <c r="V669" s="96" t="str">
        <f t="shared" si="119"/>
        <v/>
      </c>
      <c r="W669" s="97" t="str">
        <f>IF(B669="","",IF('Paste Data Here - Export'!KI669=TRUE,"Yes",IF('Paste Data Here - Export'!L669="","No","Yes")))</f>
        <v/>
      </c>
      <c r="X669" s="98" t="str">
        <f>IF(E669="Yes","6 Month Transfer",IF(AND(W669="Yes",'Paste Data Here - Export'!KM669="D"),"No",IF('Patient level info'!W669="Yes","Yes","")))</f>
        <v/>
      </c>
      <c r="Y669" s="91" t="str">
        <f t="shared" si="111"/>
        <v/>
      </c>
      <c r="Z669" s="99" t="str">
        <f>IF('Paste Data Here - Export'!KQ669="","",IF('Paste Data Here - Export'!KO669="","",'Paste Data Here - Export'!KN669-'Paste Data Here - Export'!KQ669))</f>
        <v/>
      </c>
      <c r="AA669" s="91" t="str">
        <f>IF(AND(W669="Yes",'Paste Data Here - Export'!KM669="D",'Paste Data Here - Export'!KO669="Y"),'Paste Data Here - Export'!KN669+'Patient level info'!AA$3,IF(AND(W669="Yes",'Paste Data Here - Export'!KM669="D",Z669&lt;0),'Paste Data Here - Export'!KQ669,IF(AND(W669="Yes",'Paste Data Here - Export'!KM669="D"),'Paste Data Here - Export'!KN669,IF(X669="Yes",'Paste Data Here - Export'!KS669,""))))</f>
        <v/>
      </c>
      <c r="AB669" s="100" t="str">
        <f>IF(W669="No","",IF('Paste Data Here - Export'!HS669="","",IF('Paste Data Here - Export'!KO669="Y",'Patient level info'!AA669-'Paste Data Here - Export'!HS669,'Paste Data Here - Export'!KQ669-'Paste Data Here - Export'!HS669)))</f>
        <v/>
      </c>
      <c r="AC669" s="100" t="str">
        <f>IF(E669="Yes","",IF(BPT!C669="Record transferred to this team",AA669-C669-(1/6),""))</f>
        <v/>
      </c>
      <c r="AD669" s="100" t="str">
        <f t="shared" si="112"/>
        <v/>
      </c>
      <c r="AE669" s="100" t="str">
        <f t="shared" si="120"/>
        <v/>
      </c>
      <c r="AF669" s="101" t="str">
        <f>IF(AE669="","",IF(Y669="Died same day","Died same day as arrival",IF(AB669="","Did not stay on SU",IF('Paste Data Here - Export'!HR669="ICH","ICU/CCU/HDU",IF(AB669&gt;AE669,100,100*AB669/AE669)))))</f>
        <v/>
      </c>
      <c r="AG669" s="82" t="str">
        <f>IF(E669="Yes","6 Month Transfer",IF(W669="No","Not locked to discharge/transfer",IF(AF669="Did not stay on SU","Not achieved as did not stay on SU",IF('Patient level info'!A669="","",IF(AND(A669=B669,M669="Achieved",P669="Achieved",AF669&gt;=90,AF669&lt;&gt;"Died same day as arrival"),"Achieved",IF(AND(A669&lt;&gt;B669,AF669&gt;=90,M669="Achieved",P669="Achieved"),"Not directly admitted by this team, but achieved criteria at previous team, and achieved 90% of stay on SU whilst at this team",IF(AF669="ICU/CCU/HDU","Admitted to ICU/CCU/HDU",IF(AF669="Died same day as arrival",AF669,IF(AND(AF669&lt;90,M669="Not achieved",P669="Not achieved"),"Not achieved as not direct to SU within 4h, not seen by a consultant within 14h, and less than 90% of stay on SU",IF(AND(AF669&lt;90,M669="Not achieved",P669="Achieved"),"Not achieved as not direct to SU within 4h and less than 90% of stay on SU",IF(AND(AF669&lt;90,M669="Achieved",P669="Not achieved"),"Not achieved as not seen by a consultant within 14h and less than 90% of stay on SU",IF(AND(AF669&gt;=90,M669="Not achieved",P669="Not achieved"),"Not achieved as not direct to SU within 4h and not seen by a consultant within 14h",IF(AND(AF669&gt;=90,M669="Achieved",P669="Not achieved"),"Not achieved as not seen by a consultant within 14h",IF(AF669&lt;90,"Not achieved as less than 90% of stay on SU","Not achieved as not direct to SU within 4h"))))))))))))))</f>
        <v/>
      </c>
    </row>
    <row r="670" spans="1:33" ht="15" customHeight="1" x14ac:dyDescent="0.25">
      <c r="A670" s="89" t="str">
        <f>IF('Paste Data Here - Export'!A670="","",'Paste Data Here - Export'!A670)</f>
        <v/>
      </c>
      <c r="B670" s="90" t="str">
        <f>IF('Paste Data Here - Export'!B670="","",'Paste Data Here - Export'!B670)</f>
        <v/>
      </c>
      <c r="C670" s="91" t="str">
        <f>IF('Paste Data Here - Export'!AR670="Y",'Paste Data Here - Export'!AS670,IF('Paste Data Here - Export'!C670="","",'Paste Data Here - Export'!BA670))</f>
        <v/>
      </c>
      <c r="D670" s="103" t="str">
        <f>IF(B670="","",IF('Paste Data Here - Export'!A670 ='Paste Data Here - Export'!B670, "Yes", "No"))</f>
        <v/>
      </c>
      <c r="E670" s="103" t="str">
        <f>IF(A670="","",IF(AND('Paste Data Here - Export'!P670="",'Paste Data Here - Export'!Q670&lt;&gt;""),"Yes","No"))</f>
        <v/>
      </c>
      <c r="F670" s="104" t="str">
        <f>IF('Paste Data Here - Export'!A670='Paste Data Here - Export'!B670,C670,IF(W670="No","",IF(E670="Yes","6 Month Transfer",'Paste Data Here - Export'!HP670)))</f>
        <v/>
      </c>
      <c r="G670" s="92" t="str">
        <f>IF(B670="","",IF(OR('Paste Data Here - Export'!KB670="Y",'Paste Data Here - Export'!GE670="Y"),"Yes","No"))</f>
        <v/>
      </c>
      <c r="H670" s="93" t="str">
        <f t="shared" si="113"/>
        <v/>
      </c>
      <c r="I670" s="93" t="str">
        <f t="shared" si="114"/>
        <v/>
      </c>
      <c r="J670" s="93" t="str">
        <f t="shared" si="115"/>
        <v/>
      </c>
      <c r="K670" s="125" t="str">
        <f>IF(OR(C670="",'Paste Data Here - Export'!BD670=""),"",1440*('Paste Data Here - Export'!BD670-C670))</f>
        <v/>
      </c>
      <c r="L670" s="93" t="str">
        <f t="shared" si="116"/>
        <v/>
      </c>
      <c r="M670" s="93" t="str">
        <f>IF(AND(L670="Yes",'Paste Data Here - Export'!BC670="SU",'Paste Data Here - Export'!EJ670&lt;&gt;"Y"),"Achieved",IF('Paste Data Here - Export'!EJ670="Y","Not applicable",(IF(AND('Patient level info'!L670="No",'Paste Data Here - Export'!BC670="SU"),"Not achieved",IF('Paste Data Here - Export'!BC670="ICH","Not applicable",IF(OR('Paste Data Here - Export'!BC670="O",'Paste Data Here - Export'!BC670="MAC"),"Not achieved",""))))))</f>
        <v/>
      </c>
      <c r="N670" s="142" t="str">
        <f>IF(B670="","",IF(OR('Paste Data Here - Export'!GN670="PERS",'Paste Data Here - Export'!GN670="TELEM"),'Paste Data Here - Export'!GK670,IF('Paste Data Here - Export'!GO670="","Not seen in person",'Paste Data Here - Export'!GO670)))</f>
        <v/>
      </c>
      <c r="O670" s="125" t="str">
        <f t="shared" si="117"/>
        <v/>
      </c>
      <c r="P670" s="126" t="str">
        <f t="shared" si="118"/>
        <v/>
      </c>
      <c r="Q670" s="95" t="str">
        <f>IF('Paste Data Here - Export'!CR670=TRUE, "Not imaged",IF('Paste Data Here - Export'!AR670="Y","Inpatient stroke",IF('Paste Data Here - Export'!BA670="","",IF('Paste Data Here - Export'!CR670="TRUE","",1440*('Paste Data Here - Export'!CP670-'Paste Data Here - Export'!BA670)))))</f>
        <v/>
      </c>
      <c r="R670" s="95" t="str">
        <f>IF('Paste Data Here - Export'!CR670=TRUE,"Not imaged",IF(OR(C670="",'Paste Data Here - Export'!CP670=""),"",1440*('Paste Data Here - Export'!CP670-C670)))</f>
        <v/>
      </c>
      <c r="S670" s="93" t="str">
        <f>IF(R670&lt;60.5,"Yes",IF('Paste Data Here - Export'!C670="","","No"))</f>
        <v/>
      </c>
      <c r="T670" s="93" t="str">
        <f t="shared" si="110"/>
        <v/>
      </c>
      <c r="U670" s="94" t="str">
        <f>IF(OR(C670="",'Paste Data Here - Export'!DF670=""),"",1440*('Paste Data Here - Export'!DF670-C670))</f>
        <v/>
      </c>
      <c r="V670" s="96" t="str">
        <f t="shared" si="119"/>
        <v/>
      </c>
      <c r="W670" s="97" t="str">
        <f>IF(B670="","",IF('Paste Data Here - Export'!KI670=TRUE,"Yes",IF('Paste Data Here - Export'!L670="","No","Yes")))</f>
        <v/>
      </c>
      <c r="X670" s="98" t="str">
        <f>IF(E670="Yes","6 Month Transfer",IF(AND(W670="Yes",'Paste Data Here - Export'!KM670="D"),"No",IF('Patient level info'!W670="Yes","Yes","")))</f>
        <v/>
      </c>
      <c r="Y670" s="91" t="str">
        <f t="shared" si="111"/>
        <v/>
      </c>
      <c r="Z670" s="99" t="str">
        <f>IF('Paste Data Here - Export'!KQ670="","",IF('Paste Data Here - Export'!KO670="","",'Paste Data Here - Export'!KN670-'Paste Data Here - Export'!KQ670))</f>
        <v/>
      </c>
      <c r="AA670" s="91" t="str">
        <f>IF(AND(W670="Yes",'Paste Data Here - Export'!KM670="D",'Paste Data Here - Export'!KO670="Y"),'Paste Data Here - Export'!KN670+'Patient level info'!AA$3,IF(AND(W670="Yes",'Paste Data Here - Export'!KM670="D",Z670&lt;0),'Paste Data Here - Export'!KQ670,IF(AND(W670="Yes",'Paste Data Here - Export'!KM670="D"),'Paste Data Here - Export'!KN670,IF(X670="Yes",'Paste Data Here - Export'!KS670,""))))</f>
        <v/>
      </c>
      <c r="AB670" s="100" t="str">
        <f>IF(W670="No","",IF('Paste Data Here - Export'!HS670="","",IF('Paste Data Here - Export'!KO670="Y",'Patient level info'!AA670-'Paste Data Here - Export'!HS670,'Paste Data Here - Export'!KQ670-'Paste Data Here - Export'!HS670)))</f>
        <v/>
      </c>
      <c r="AC670" s="100" t="str">
        <f>IF(E670="Yes","",IF(BPT!C670="Record transferred to this team",AA670-C670-(1/6),""))</f>
        <v/>
      </c>
      <c r="AD670" s="100" t="str">
        <f t="shared" si="112"/>
        <v/>
      </c>
      <c r="AE670" s="100" t="str">
        <f t="shared" si="120"/>
        <v/>
      </c>
      <c r="AF670" s="101" t="str">
        <f>IF(AE670="","",IF(Y670="Died same day","Died same day as arrival",IF(AB670="","Did not stay on SU",IF('Paste Data Here - Export'!HR670="ICH","ICU/CCU/HDU",IF(AB670&gt;AE670,100,100*AB670/AE670)))))</f>
        <v/>
      </c>
      <c r="AG670" s="82" t="str">
        <f>IF(E670="Yes","6 Month Transfer",IF(W670="No","Not locked to discharge/transfer",IF(AF670="Did not stay on SU","Not achieved as did not stay on SU",IF('Patient level info'!A670="","",IF(AND(A670=B670,M670="Achieved",P670="Achieved",AF670&gt;=90,AF670&lt;&gt;"Died same day as arrival"),"Achieved",IF(AND(A670&lt;&gt;B670,AF670&gt;=90,M670="Achieved",P670="Achieved"),"Not directly admitted by this team, but achieved criteria at previous team, and achieved 90% of stay on SU whilst at this team",IF(AF670="ICU/CCU/HDU","Admitted to ICU/CCU/HDU",IF(AF670="Died same day as arrival",AF670,IF(AND(AF670&lt;90,M670="Not achieved",P670="Not achieved"),"Not achieved as not direct to SU within 4h, not seen by a consultant within 14h, and less than 90% of stay on SU",IF(AND(AF670&lt;90,M670="Not achieved",P670="Achieved"),"Not achieved as not direct to SU within 4h and less than 90% of stay on SU",IF(AND(AF670&lt;90,M670="Achieved",P670="Not achieved"),"Not achieved as not seen by a consultant within 14h and less than 90% of stay on SU",IF(AND(AF670&gt;=90,M670="Not achieved",P670="Not achieved"),"Not achieved as not direct to SU within 4h and not seen by a consultant within 14h",IF(AND(AF670&gt;=90,M670="Achieved",P670="Not achieved"),"Not achieved as not seen by a consultant within 14h",IF(AF670&lt;90,"Not achieved as less than 90% of stay on SU","Not achieved as not direct to SU within 4h"))))))))))))))</f>
        <v/>
      </c>
    </row>
    <row r="671" spans="1:33" ht="15" customHeight="1" x14ac:dyDescent="0.25">
      <c r="A671" s="89" t="str">
        <f>IF('Paste Data Here - Export'!A671="","",'Paste Data Here - Export'!A671)</f>
        <v/>
      </c>
      <c r="B671" s="90" t="str">
        <f>IF('Paste Data Here - Export'!B671="","",'Paste Data Here - Export'!B671)</f>
        <v/>
      </c>
      <c r="C671" s="91" t="str">
        <f>IF('Paste Data Here - Export'!AR671="Y",'Paste Data Here - Export'!AS671,IF('Paste Data Here - Export'!C671="","",'Paste Data Here - Export'!BA671))</f>
        <v/>
      </c>
      <c r="D671" s="103" t="str">
        <f>IF(B671="","",IF('Paste Data Here - Export'!A671 ='Paste Data Here - Export'!B671, "Yes", "No"))</f>
        <v/>
      </c>
      <c r="E671" s="103" t="str">
        <f>IF(A671="","",IF(AND('Paste Data Here - Export'!P671="",'Paste Data Here - Export'!Q671&lt;&gt;""),"Yes","No"))</f>
        <v/>
      </c>
      <c r="F671" s="104" t="str">
        <f>IF('Paste Data Here - Export'!A671='Paste Data Here - Export'!B671,C671,IF(W671="No","",IF(E671="Yes","6 Month Transfer",'Paste Data Here - Export'!HP671)))</f>
        <v/>
      </c>
      <c r="G671" s="92" t="str">
        <f>IF(B671="","",IF(OR('Paste Data Here - Export'!KB671="Y",'Paste Data Here - Export'!GE671="Y"),"Yes","No"))</f>
        <v/>
      </c>
      <c r="H671" s="93" t="str">
        <f t="shared" si="113"/>
        <v/>
      </c>
      <c r="I671" s="93" t="str">
        <f t="shared" si="114"/>
        <v/>
      </c>
      <c r="J671" s="93" t="str">
        <f t="shared" si="115"/>
        <v/>
      </c>
      <c r="K671" s="125" t="str">
        <f>IF(OR(C671="",'Paste Data Here - Export'!BD671=""),"",1440*('Paste Data Here - Export'!BD671-C671))</f>
        <v/>
      </c>
      <c r="L671" s="93" t="str">
        <f t="shared" si="116"/>
        <v/>
      </c>
      <c r="M671" s="93" t="str">
        <f>IF(AND(L671="Yes",'Paste Data Here - Export'!BC671="SU",'Paste Data Here - Export'!EJ671&lt;&gt;"Y"),"Achieved",IF('Paste Data Here - Export'!EJ671="Y","Not applicable",(IF(AND('Patient level info'!L671="No",'Paste Data Here - Export'!BC671="SU"),"Not achieved",IF('Paste Data Here - Export'!BC671="ICH","Not applicable",IF(OR('Paste Data Here - Export'!BC671="O",'Paste Data Here - Export'!BC671="MAC"),"Not achieved",""))))))</f>
        <v/>
      </c>
      <c r="N671" s="142" t="str">
        <f>IF(B671="","",IF(OR('Paste Data Here - Export'!GN671="PERS",'Paste Data Here - Export'!GN671="TELEM"),'Paste Data Here - Export'!GK671,IF('Paste Data Here - Export'!GO671="","Not seen in person",'Paste Data Here - Export'!GO671)))</f>
        <v/>
      </c>
      <c r="O671" s="125" t="str">
        <f t="shared" si="117"/>
        <v/>
      </c>
      <c r="P671" s="126" t="str">
        <f t="shared" si="118"/>
        <v/>
      </c>
      <c r="Q671" s="95" t="str">
        <f>IF('Paste Data Here - Export'!CR671=TRUE, "Not imaged",IF('Paste Data Here - Export'!AR671="Y","Inpatient stroke",IF('Paste Data Here - Export'!BA671="","",IF('Paste Data Here - Export'!CR671="TRUE","",1440*('Paste Data Here - Export'!CP671-'Paste Data Here - Export'!BA671)))))</f>
        <v/>
      </c>
      <c r="R671" s="95" t="str">
        <f>IF('Paste Data Here - Export'!CR671=TRUE,"Not imaged",IF(OR(C671="",'Paste Data Here - Export'!CP671=""),"",1440*('Paste Data Here - Export'!CP671-C671)))</f>
        <v/>
      </c>
      <c r="S671" s="93" t="str">
        <f>IF(R671&lt;60.5,"Yes",IF('Paste Data Here - Export'!C671="","","No"))</f>
        <v/>
      </c>
      <c r="T671" s="93" t="str">
        <f t="shared" si="110"/>
        <v/>
      </c>
      <c r="U671" s="94" t="str">
        <f>IF(OR(C671="",'Paste Data Here - Export'!DF671=""),"",1440*('Paste Data Here - Export'!DF671-C671))</f>
        <v/>
      </c>
      <c r="V671" s="96" t="str">
        <f t="shared" si="119"/>
        <v/>
      </c>
      <c r="W671" s="97" t="str">
        <f>IF(B671="","",IF('Paste Data Here - Export'!KI671=TRUE,"Yes",IF('Paste Data Here - Export'!L671="","No","Yes")))</f>
        <v/>
      </c>
      <c r="X671" s="98" t="str">
        <f>IF(E671="Yes","6 Month Transfer",IF(AND(W671="Yes",'Paste Data Here - Export'!KM671="D"),"No",IF('Patient level info'!W671="Yes","Yes","")))</f>
        <v/>
      </c>
      <c r="Y671" s="91" t="str">
        <f t="shared" si="111"/>
        <v/>
      </c>
      <c r="Z671" s="99" t="str">
        <f>IF('Paste Data Here - Export'!KQ671="","",IF('Paste Data Here - Export'!KO671="","",'Paste Data Here - Export'!KN671-'Paste Data Here - Export'!KQ671))</f>
        <v/>
      </c>
      <c r="AA671" s="91" t="str">
        <f>IF(AND(W671="Yes",'Paste Data Here - Export'!KM671="D",'Paste Data Here - Export'!KO671="Y"),'Paste Data Here - Export'!KN671+'Patient level info'!AA$3,IF(AND(W671="Yes",'Paste Data Here - Export'!KM671="D",Z671&lt;0),'Paste Data Here - Export'!KQ671,IF(AND(W671="Yes",'Paste Data Here - Export'!KM671="D"),'Paste Data Here - Export'!KN671,IF(X671="Yes",'Paste Data Here - Export'!KS671,""))))</f>
        <v/>
      </c>
      <c r="AB671" s="100" t="str">
        <f>IF(W671="No","",IF('Paste Data Here - Export'!HS671="","",IF('Paste Data Here - Export'!KO671="Y",'Patient level info'!AA671-'Paste Data Here - Export'!HS671,'Paste Data Here - Export'!KQ671-'Paste Data Here - Export'!HS671)))</f>
        <v/>
      </c>
      <c r="AC671" s="100" t="str">
        <f>IF(E671="Yes","",IF(BPT!C671="Record transferred to this team",AA671-C671-(1/6),""))</f>
        <v/>
      </c>
      <c r="AD671" s="100" t="str">
        <f t="shared" si="112"/>
        <v/>
      </c>
      <c r="AE671" s="100" t="str">
        <f t="shared" si="120"/>
        <v/>
      </c>
      <c r="AF671" s="101" t="str">
        <f>IF(AE671="","",IF(Y671="Died same day","Died same day as arrival",IF(AB671="","Did not stay on SU",IF('Paste Data Here - Export'!HR671="ICH","ICU/CCU/HDU",IF(AB671&gt;AE671,100,100*AB671/AE671)))))</f>
        <v/>
      </c>
      <c r="AG671" s="82" t="str">
        <f>IF(E671="Yes","6 Month Transfer",IF(W671="No","Not locked to discharge/transfer",IF(AF671="Did not stay on SU","Not achieved as did not stay on SU",IF('Patient level info'!A671="","",IF(AND(A671=B671,M671="Achieved",P671="Achieved",AF671&gt;=90,AF671&lt;&gt;"Died same day as arrival"),"Achieved",IF(AND(A671&lt;&gt;B671,AF671&gt;=90,M671="Achieved",P671="Achieved"),"Not directly admitted by this team, but achieved criteria at previous team, and achieved 90% of stay on SU whilst at this team",IF(AF671="ICU/CCU/HDU","Admitted to ICU/CCU/HDU",IF(AF671="Died same day as arrival",AF671,IF(AND(AF671&lt;90,M671="Not achieved",P671="Not achieved"),"Not achieved as not direct to SU within 4h, not seen by a consultant within 14h, and less than 90% of stay on SU",IF(AND(AF671&lt;90,M671="Not achieved",P671="Achieved"),"Not achieved as not direct to SU within 4h and less than 90% of stay on SU",IF(AND(AF671&lt;90,M671="Achieved",P671="Not achieved"),"Not achieved as not seen by a consultant within 14h and less than 90% of stay on SU",IF(AND(AF671&gt;=90,M671="Not achieved",P671="Not achieved"),"Not achieved as not direct to SU within 4h and not seen by a consultant within 14h",IF(AND(AF671&gt;=90,M671="Achieved",P671="Not achieved"),"Not achieved as not seen by a consultant within 14h",IF(AF671&lt;90,"Not achieved as less than 90% of stay on SU","Not achieved as not direct to SU within 4h"))))))))))))))</f>
        <v/>
      </c>
    </row>
    <row r="672" spans="1:33" ht="15" customHeight="1" x14ac:dyDescent="0.25">
      <c r="A672" s="89" t="str">
        <f>IF('Paste Data Here - Export'!A672="","",'Paste Data Here - Export'!A672)</f>
        <v/>
      </c>
      <c r="B672" s="90" t="str">
        <f>IF('Paste Data Here - Export'!B672="","",'Paste Data Here - Export'!B672)</f>
        <v/>
      </c>
      <c r="C672" s="91" t="str">
        <f>IF('Paste Data Here - Export'!AR672="Y",'Paste Data Here - Export'!AS672,IF('Paste Data Here - Export'!C672="","",'Paste Data Here - Export'!BA672))</f>
        <v/>
      </c>
      <c r="D672" s="103" t="str">
        <f>IF(B672="","",IF('Paste Data Here - Export'!A672 ='Paste Data Here - Export'!B672, "Yes", "No"))</f>
        <v/>
      </c>
      <c r="E672" s="103" t="str">
        <f>IF(A672="","",IF(AND('Paste Data Here - Export'!P672="",'Paste Data Here - Export'!Q672&lt;&gt;""),"Yes","No"))</f>
        <v/>
      </c>
      <c r="F672" s="104" t="str">
        <f>IF('Paste Data Here - Export'!A672='Paste Data Here - Export'!B672,C672,IF(W672="No","",IF(E672="Yes","6 Month Transfer",'Paste Data Here - Export'!HP672)))</f>
        <v/>
      </c>
      <c r="G672" s="92" t="str">
        <f>IF(B672="","",IF(OR('Paste Data Here - Export'!KB672="Y",'Paste Data Here - Export'!GE672="Y"),"Yes","No"))</f>
        <v/>
      </c>
      <c r="H672" s="93" t="str">
        <f t="shared" si="113"/>
        <v/>
      </c>
      <c r="I672" s="93" t="str">
        <f t="shared" si="114"/>
        <v/>
      </c>
      <c r="J672" s="93" t="str">
        <f t="shared" si="115"/>
        <v/>
      </c>
      <c r="K672" s="125" t="str">
        <f>IF(OR(C672="",'Paste Data Here - Export'!BD672=""),"",1440*('Paste Data Here - Export'!BD672-C672))</f>
        <v/>
      </c>
      <c r="L672" s="93" t="str">
        <f t="shared" si="116"/>
        <v/>
      </c>
      <c r="M672" s="93" t="str">
        <f>IF(AND(L672="Yes",'Paste Data Here - Export'!BC672="SU",'Paste Data Here - Export'!EJ672&lt;&gt;"Y"),"Achieved",IF('Paste Data Here - Export'!EJ672="Y","Not applicable",(IF(AND('Patient level info'!L672="No",'Paste Data Here - Export'!BC672="SU"),"Not achieved",IF('Paste Data Here - Export'!BC672="ICH","Not applicable",IF(OR('Paste Data Here - Export'!BC672="O",'Paste Data Here - Export'!BC672="MAC"),"Not achieved",""))))))</f>
        <v/>
      </c>
      <c r="N672" s="142" t="str">
        <f>IF(B672="","",IF(OR('Paste Data Here - Export'!GN672="PERS",'Paste Data Here - Export'!GN672="TELEM"),'Paste Data Here - Export'!GK672,IF('Paste Data Here - Export'!GO672="","Not seen in person",'Paste Data Here - Export'!GO672)))</f>
        <v/>
      </c>
      <c r="O672" s="125" t="str">
        <f t="shared" si="117"/>
        <v/>
      </c>
      <c r="P672" s="126" t="str">
        <f t="shared" si="118"/>
        <v/>
      </c>
      <c r="Q672" s="95" t="str">
        <f>IF('Paste Data Here - Export'!CR672=TRUE, "Not imaged",IF('Paste Data Here - Export'!AR672="Y","Inpatient stroke",IF('Paste Data Here - Export'!BA672="","",IF('Paste Data Here - Export'!CR672="TRUE","",1440*('Paste Data Here - Export'!CP672-'Paste Data Here - Export'!BA672)))))</f>
        <v/>
      </c>
      <c r="R672" s="95" t="str">
        <f>IF('Paste Data Here - Export'!CR672=TRUE,"Not imaged",IF(OR(C672="",'Paste Data Here - Export'!CP672=""),"",1440*('Paste Data Here - Export'!CP672-C672)))</f>
        <v/>
      </c>
      <c r="S672" s="93" t="str">
        <f>IF(R672&lt;60.5,"Yes",IF('Paste Data Here - Export'!C672="","","No"))</f>
        <v/>
      </c>
      <c r="T672" s="93" t="str">
        <f t="shared" si="110"/>
        <v/>
      </c>
      <c r="U672" s="94" t="str">
        <f>IF(OR(C672="",'Paste Data Here - Export'!DF672=""),"",1440*('Paste Data Here - Export'!DF672-C672))</f>
        <v/>
      </c>
      <c r="V672" s="96" t="str">
        <f t="shared" si="119"/>
        <v/>
      </c>
      <c r="W672" s="97" t="str">
        <f>IF(B672="","",IF('Paste Data Here - Export'!KI672=TRUE,"Yes",IF('Paste Data Here - Export'!L672="","No","Yes")))</f>
        <v/>
      </c>
      <c r="X672" s="98" t="str">
        <f>IF(E672="Yes","6 Month Transfer",IF(AND(W672="Yes",'Paste Data Here - Export'!KM672="D"),"No",IF('Patient level info'!W672="Yes","Yes","")))</f>
        <v/>
      </c>
      <c r="Y672" s="91" t="str">
        <f t="shared" si="111"/>
        <v/>
      </c>
      <c r="Z672" s="99" t="str">
        <f>IF('Paste Data Here - Export'!KQ672="","",IF('Paste Data Here - Export'!KO672="","",'Paste Data Here - Export'!KN672-'Paste Data Here - Export'!KQ672))</f>
        <v/>
      </c>
      <c r="AA672" s="91" t="str">
        <f>IF(AND(W672="Yes",'Paste Data Here - Export'!KM672="D",'Paste Data Here - Export'!KO672="Y"),'Paste Data Here - Export'!KN672+'Patient level info'!AA$3,IF(AND(W672="Yes",'Paste Data Here - Export'!KM672="D",Z672&lt;0),'Paste Data Here - Export'!KQ672,IF(AND(W672="Yes",'Paste Data Here - Export'!KM672="D"),'Paste Data Here - Export'!KN672,IF(X672="Yes",'Paste Data Here - Export'!KS672,""))))</f>
        <v/>
      </c>
      <c r="AB672" s="100" t="str">
        <f>IF(W672="No","",IF('Paste Data Here - Export'!HS672="","",IF('Paste Data Here - Export'!KO672="Y",'Patient level info'!AA672-'Paste Data Here - Export'!HS672,'Paste Data Here - Export'!KQ672-'Paste Data Here - Export'!HS672)))</f>
        <v/>
      </c>
      <c r="AC672" s="100" t="str">
        <f>IF(E672="Yes","",IF(BPT!C672="Record transferred to this team",AA672-C672-(1/6),""))</f>
        <v/>
      </c>
      <c r="AD672" s="100" t="str">
        <f t="shared" si="112"/>
        <v/>
      </c>
      <c r="AE672" s="100" t="str">
        <f t="shared" si="120"/>
        <v/>
      </c>
      <c r="AF672" s="101" t="str">
        <f>IF(AE672="","",IF(Y672="Died same day","Died same day as arrival",IF(AB672="","Did not stay on SU",IF('Paste Data Here - Export'!HR672="ICH","ICU/CCU/HDU",IF(AB672&gt;AE672,100,100*AB672/AE672)))))</f>
        <v/>
      </c>
      <c r="AG672" s="82" t="str">
        <f>IF(E672="Yes","6 Month Transfer",IF(W672="No","Not locked to discharge/transfer",IF(AF672="Did not stay on SU","Not achieved as did not stay on SU",IF('Patient level info'!A672="","",IF(AND(A672=B672,M672="Achieved",P672="Achieved",AF672&gt;=90,AF672&lt;&gt;"Died same day as arrival"),"Achieved",IF(AND(A672&lt;&gt;B672,AF672&gt;=90,M672="Achieved",P672="Achieved"),"Not directly admitted by this team, but achieved criteria at previous team, and achieved 90% of stay on SU whilst at this team",IF(AF672="ICU/CCU/HDU","Admitted to ICU/CCU/HDU",IF(AF672="Died same day as arrival",AF672,IF(AND(AF672&lt;90,M672="Not achieved",P672="Not achieved"),"Not achieved as not direct to SU within 4h, not seen by a consultant within 14h, and less than 90% of stay on SU",IF(AND(AF672&lt;90,M672="Not achieved",P672="Achieved"),"Not achieved as not direct to SU within 4h and less than 90% of stay on SU",IF(AND(AF672&lt;90,M672="Achieved",P672="Not achieved"),"Not achieved as not seen by a consultant within 14h and less than 90% of stay on SU",IF(AND(AF672&gt;=90,M672="Not achieved",P672="Not achieved"),"Not achieved as not direct to SU within 4h and not seen by a consultant within 14h",IF(AND(AF672&gt;=90,M672="Achieved",P672="Not achieved"),"Not achieved as not seen by a consultant within 14h",IF(AF672&lt;90,"Not achieved as less than 90% of stay on SU","Not achieved as not direct to SU within 4h"))))))))))))))</f>
        <v/>
      </c>
    </row>
    <row r="673" spans="1:33" ht="15" customHeight="1" x14ac:dyDescent="0.25">
      <c r="A673" s="89" t="str">
        <f>IF('Paste Data Here - Export'!A673="","",'Paste Data Here - Export'!A673)</f>
        <v/>
      </c>
      <c r="B673" s="90" t="str">
        <f>IF('Paste Data Here - Export'!B673="","",'Paste Data Here - Export'!B673)</f>
        <v/>
      </c>
      <c r="C673" s="91" t="str">
        <f>IF('Paste Data Here - Export'!AR673="Y",'Paste Data Here - Export'!AS673,IF('Paste Data Here - Export'!C673="","",'Paste Data Here - Export'!BA673))</f>
        <v/>
      </c>
      <c r="D673" s="103" t="str">
        <f>IF(B673="","",IF('Paste Data Here - Export'!A673 ='Paste Data Here - Export'!B673, "Yes", "No"))</f>
        <v/>
      </c>
      <c r="E673" s="103" t="str">
        <f>IF(A673="","",IF(AND('Paste Data Here - Export'!P673="",'Paste Data Here - Export'!Q673&lt;&gt;""),"Yes","No"))</f>
        <v/>
      </c>
      <c r="F673" s="104" t="str">
        <f>IF('Paste Data Here - Export'!A673='Paste Data Here - Export'!B673,C673,IF(W673="No","",IF(E673="Yes","6 Month Transfer",'Paste Data Here - Export'!HP673)))</f>
        <v/>
      </c>
      <c r="G673" s="92" t="str">
        <f>IF(B673="","",IF(OR('Paste Data Here - Export'!KB673="Y",'Paste Data Here - Export'!GE673="Y"),"Yes","No"))</f>
        <v/>
      </c>
      <c r="H673" s="93" t="str">
        <f t="shared" si="113"/>
        <v/>
      </c>
      <c r="I673" s="93" t="str">
        <f t="shared" si="114"/>
        <v/>
      </c>
      <c r="J673" s="93" t="str">
        <f t="shared" si="115"/>
        <v/>
      </c>
      <c r="K673" s="125" t="str">
        <f>IF(OR(C673="",'Paste Data Here - Export'!BD673=""),"",1440*('Paste Data Here - Export'!BD673-C673))</f>
        <v/>
      </c>
      <c r="L673" s="93" t="str">
        <f t="shared" si="116"/>
        <v/>
      </c>
      <c r="M673" s="93" t="str">
        <f>IF(AND(L673="Yes",'Paste Data Here - Export'!BC673="SU",'Paste Data Here - Export'!EJ673&lt;&gt;"Y"),"Achieved",IF('Paste Data Here - Export'!EJ673="Y","Not applicable",(IF(AND('Patient level info'!L673="No",'Paste Data Here - Export'!BC673="SU"),"Not achieved",IF('Paste Data Here - Export'!BC673="ICH","Not applicable",IF(OR('Paste Data Here - Export'!BC673="O",'Paste Data Here - Export'!BC673="MAC"),"Not achieved",""))))))</f>
        <v/>
      </c>
      <c r="N673" s="142" t="str">
        <f>IF(B673="","",IF(OR('Paste Data Here - Export'!GN673="PERS",'Paste Data Here - Export'!GN673="TELEM"),'Paste Data Here - Export'!GK673,IF('Paste Data Here - Export'!GO673="","Not seen in person",'Paste Data Here - Export'!GO673)))</f>
        <v/>
      </c>
      <c r="O673" s="125" t="str">
        <f t="shared" si="117"/>
        <v/>
      </c>
      <c r="P673" s="126" t="str">
        <f t="shared" si="118"/>
        <v/>
      </c>
      <c r="Q673" s="95" t="str">
        <f>IF('Paste Data Here - Export'!CR673=TRUE, "Not imaged",IF('Paste Data Here - Export'!AR673="Y","Inpatient stroke",IF('Paste Data Here - Export'!BA673="","",IF('Paste Data Here - Export'!CR673="TRUE","",1440*('Paste Data Here - Export'!CP673-'Paste Data Here - Export'!BA673)))))</f>
        <v/>
      </c>
      <c r="R673" s="95" t="str">
        <f>IF('Paste Data Here - Export'!CR673=TRUE,"Not imaged",IF(OR(C673="",'Paste Data Here - Export'!CP673=""),"",1440*('Paste Data Here - Export'!CP673-C673)))</f>
        <v/>
      </c>
      <c r="S673" s="93" t="str">
        <f>IF(R673&lt;60.5,"Yes",IF('Paste Data Here - Export'!C673="","","No"))</f>
        <v/>
      </c>
      <c r="T673" s="93" t="str">
        <f t="shared" si="110"/>
        <v/>
      </c>
      <c r="U673" s="94" t="str">
        <f>IF(OR(C673="",'Paste Data Here - Export'!DF673=""),"",1440*('Paste Data Here - Export'!DF673-C673))</f>
        <v/>
      </c>
      <c r="V673" s="96" t="str">
        <f t="shared" si="119"/>
        <v/>
      </c>
      <c r="W673" s="97" t="str">
        <f>IF(B673="","",IF('Paste Data Here - Export'!KI673=TRUE,"Yes",IF('Paste Data Here - Export'!L673="","No","Yes")))</f>
        <v/>
      </c>
      <c r="X673" s="98" t="str">
        <f>IF(E673="Yes","6 Month Transfer",IF(AND(W673="Yes",'Paste Data Here - Export'!KM673="D"),"No",IF('Patient level info'!W673="Yes","Yes","")))</f>
        <v/>
      </c>
      <c r="Y673" s="91" t="str">
        <f t="shared" si="111"/>
        <v/>
      </c>
      <c r="Z673" s="99" t="str">
        <f>IF('Paste Data Here - Export'!KQ673="","",IF('Paste Data Here - Export'!KO673="","",'Paste Data Here - Export'!KN673-'Paste Data Here - Export'!KQ673))</f>
        <v/>
      </c>
      <c r="AA673" s="91" t="str">
        <f>IF(AND(W673="Yes",'Paste Data Here - Export'!KM673="D",'Paste Data Here - Export'!KO673="Y"),'Paste Data Here - Export'!KN673+'Patient level info'!AA$3,IF(AND(W673="Yes",'Paste Data Here - Export'!KM673="D",Z673&lt;0),'Paste Data Here - Export'!KQ673,IF(AND(W673="Yes",'Paste Data Here - Export'!KM673="D"),'Paste Data Here - Export'!KN673,IF(X673="Yes",'Paste Data Here - Export'!KS673,""))))</f>
        <v/>
      </c>
      <c r="AB673" s="100" t="str">
        <f>IF(W673="No","",IF('Paste Data Here - Export'!HS673="","",IF('Paste Data Here - Export'!KO673="Y",'Patient level info'!AA673-'Paste Data Here - Export'!HS673,'Paste Data Here - Export'!KQ673-'Paste Data Here - Export'!HS673)))</f>
        <v/>
      </c>
      <c r="AC673" s="100" t="str">
        <f>IF(E673="Yes","",IF(BPT!C673="Record transferred to this team",AA673-C673-(1/6),""))</f>
        <v/>
      </c>
      <c r="AD673" s="100" t="str">
        <f t="shared" si="112"/>
        <v/>
      </c>
      <c r="AE673" s="100" t="str">
        <f t="shared" si="120"/>
        <v/>
      </c>
      <c r="AF673" s="101" t="str">
        <f>IF(AE673="","",IF(Y673="Died same day","Died same day as arrival",IF(AB673="","Did not stay on SU",IF('Paste Data Here - Export'!HR673="ICH","ICU/CCU/HDU",IF(AB673&gt;AE673,100,100*AB673/AE673)))))</f>
        <v/>
      </c>
      <c r="AG673" s="82" t="str">
        <f>IF(E673="Yes","6 Month Transfer",IF(W673="No","Not locked to discharge/transfer",IF(AF673="Did not stay on SU","Not achieved as did not stay on SU",IF('Patient level info'!A673="","",IF(AND(A673=B673,M673="Achieved",P673="Achieved",AF673&gt;=90,AF673&lt;&gt;"Died same day as arrival"),"Achieved",IF(AND(A673&lt;&gt;B673,AF673&gt;=90,M673="Achieved",P673="Achieved"),"Not directly admitted by this team, but achieved criteria at previous team, and achieved 90% of stay on SU whilst at this team",IF(AF673="ICU/CCU/HDU","Admitted to ICU/CCU/HDU",IF(AF673="Died same day as arrival",AF673,IF(AND(AF673&lt;90,M673="Not achieved",P673="Not achieved"),"Not achieved as not direct to SU within 4h, not seen by a consultant within 14h, and less than 90% of stay on SU",IF(AND(AF673&lt;90,M673="Not achieved",P673="Achieved"),"Not achieved as not direct to SU within 4h and less than 90% of stay on SU",IF(AND(AF673&lt;90,M673="Achieved",P673="Not achieved"),"Not achieved as not seen by a consultant within 14h and less than 90% of stay on SU",IF(AND(AF673&gt;=90,M673="Not achieved",P673="Not achieved"),"Not achieved as not direct to SU within 4h and not seen by a consultant within 14h",IF(AND(AF673&gt;=90,M673="Achieved",P673="Not achieved"),"Not achieved as not seen by a consultant within 14h",IF(AF673&lt;90,"Not achieved as less than 90% of stay on SU","Not achieved as not direct to SU within 4h"))))))))))))))</f>
        <v/>
      </c>
    </row>
    <row r="674" spans="1:33" ht="15" customHeight="1" x14ac:dyDescent="0.25">
      <c r="A674" s="89" t="str">
        <f>IF('Paste Data Here - Export'!A674="","",'Paste Data Here - Export'!A674)</f>
        <v/>
      </c>
      <c r="B674" s="90" t="str">
        <f>IF('Paste Data Here - Export'!B674="","",'Paste Data Here - Export'!B674)</f>
        <v/>
      </c>
      <c r="C674" s="91" t="str">
        <f>IF('Paste Data Here - Export'!AR674="Y",'Paste Data Here - Export'!AS674,IF('Paste Data Here - Export'!C674="","",'Paste Data Here - Export'!BA674))</f>
        <v/>
      </c>
      <c r="D674" s="103" t="str">
        <f>IF(B674="","",IF('Paste Data Here - Export'!A674 ='Paste Data Here - Export'!B674, "Yes", "No"))</f>
        <v/>
      </c>
      <c r="E674" s="103" t="str">
        <f>IF(A674="","",IF(AND('Paste Data Here - Export'!P674="",'Paste Data Here - Export'!Q674&lt;&gt;""),"Yes","No"))</f>
        <v/>
      </c>
      <c r="F674" s="104" t="str">
        <f>IF('Paste Data Here - Export'!A674='Paste Data Here - Export'!B674,C674,IF(W674="No","",IF(E674="Yes","6 Month Transfer",'Paste Data Here - Export'!HP674)))</f>
        <v/>
      </c>
      <c r="G674" s="92" t="str">
        <f>IF(B674="","",IF(OR('Paste Data Here - Export'!KB674="Y",'Paste Data Here - Export'!GE674="Y"),"Yes","No"))</f>
        <v/>
      </c>
      <c r="H674" s="93" t="str">
        <f t="shared" si="113"/>
        <v/>
      </c>
      <c r="I674" s="93" t="str">
        <f t="shared" si="114"/>
        <v/>
      </c>
      <c r="J674" s="93" t="str">
        <f t="shared" si="115"/>
        <v/>
      </c>
      <c r="K674" s="125" t="str">
        <f>IF(OR(C674="",'Paste Data Here - Export'!BD674=""),"",1440*('Paste Data Here - Export'!BD674-C674))</f>
        <v/>
      </c>
      <c r="L674" s="93" t="str">
        <f t="shared" si="116"/>
        <v/>
      </c>
      <c r="M674" s="93" t="str">
        <f>IF(AND(L674="Yes",'Paste Data Here - Export'!BC674="SU",'Paste Data Here - Export'!EJ674&lt;&gt;"Y"),"Achieved",IF('Paste Data Here - Export'!EJ674="Y","Not applicable",(IF(AND('Patient level info'!L674="No",'Paste Data Here - Export'!BC674="SU"),"Not achieved",IF('Paste Data Here - Export'!BC674="ICH","Not applicable",IF(OR('Paste Data Here - Export'!BC674="O",'Paste Data Here - Export'!BC674="MAC"),"Not achieved",""))))))</f>
        <v/>
      </c>
      <c r="N674" s="142" t="str">
        <f>IF(B674="","",IF(OR('Paste Data Here - Export'!GN674="PERS",'Paste Data Here - Export'!GN674="TELEM"),'Paste Data Here - Export'!GK674,IF('Paste Data Here - Export'!GO674="","Not seen in person",'Paste Data Here - Export'!GO674)))</f>
        <v/>
      </c>
      <c r="O674" s="125" t="str">
        <f t="shared" si="117"/>
        <v/>
      </c>
      <c r="P674" s="126" t="str">
        <f t="shared" si="118"/>
        <v/>
      </c>
      <c r="Q674" s="95" t="str">
        <f>IF('Paste Data Here - Export'!CR674=TRUE, "Not imaged",IF('Paste Data Here - Export'!AR674="Y","Inpatient stroke",IF('Paste Data Here - Export'!BA674="","",IF('Paste Data Here - Export'!CR674="TRUE","",1440*('Paste Data Here - Export'!CP674-'Paste Data Here - Export'!BA674)))))</f>
        <v/>
      </c>
      <c r="R674" s="95" t="str">
        <f>IF('Paste Data Here - Export'!CR674=TRUE,"Not imaged",IF(OR(C674="",'Paste Data Here - Export'!CP674=""),"",1440*('Paste Data Here - Export'!CP674-C674)))</f>
        <v/>
      </c>
      <c r="S674" s="93" t="str">
        <f>IF(R674&lt;60.5,"Yes",IF('Paste Data Here - Export'!C674="","","No"))</f>
        <v/>
      </c>
      <c r="T674" s="93" t="str">
        <f t="shared" si="110"/>
        <v/>
      </c>
      <c r="U674" s="94" t="str">
        <f>IF(OR(C674="",'Paste Data Here - Export'!DF674=""),"",1440*('Paste Data Here - Export'!DF674-C674))</f>
        <v/>
      </c>
      <c r="V674" s="96" t="str">
        <f t="shared" si="119"/>
        <v/>
      </c>
      <c r="W674" s="97" t="str">
        <f>IF(B674="","",IF('Paste Data Here - Export'!KI674=TRUE,"Yes",IF('Paste Data Here - Export'!L674="","No","Yes")))</f>
        <v/>
      </c>
      <c r="X674" s="98" t="str">
        <f>IF(E674="Yes","6 Month Transfer",IF(AND(W674="Yes",'Paste Data Here - Export'!KM674="D"),"No",IF('Patient level info'!W674="Yes","Yes","")))</f>
        <v/>
      </c>
      <c r="Y674" s="91" t="str">
        <f t="shared" si="111"/>
        <v/>
      </c>
      <c r="Z674" s="99" t="str">
        <f>IF('Paste Data Here - Export'!KQ674="","",IF('Paste Data Here - Export'!KO674="","",'Paste Data Here - Export'!KN674-'Paste Data Here - Export'!KQ674))</f>
        <v/>
      </c>
      <c r="AA674" s="91" t="str">
        <f>IF(AND(W674="Yes",'Paste Data Here - Export'!KM674="D",'Paste Data Here - Export'!KO674="Y"),'Paste Data Here - Export'!KN674+'Patient level info'!AA$3,IF(AND(W674="Yes",'Paste Data Here - Export'!KM674="D",Z674&lt;0),'Paste Data Here - Export'!KQ674,IF(AND(W674="Yes",'Paste Data Here - Export'!KM674="D"),'Paste Data Here - Export'!KN674,IF(X674="Yes",'Paste Data Here - Export'!KS674,""))))</f>
        <v/>
      </c>
      <c r="AB674" s="100" t="str">
        <f>IF(W674="No","",IF('Paste Data Here - Export'!HS674="","",IF('Paste Data Here - Export'!KO674="Y",'Patient level info'!AA674-'Paste Data Here - Export'!HS674,'Paste Data Here - Export'!KQ674-'Paste Data Here - Export'!HS674)))</f>
        <v/>
      </c>
      <c r="AC674" s="100" t="str">
        <f>IF(E674="Yes","",IF(BPT!C674="Record transferred to this team",AA674-C674-(1/6),""))</f>
        <v/>
      </c>
      <c r="AD674" s="100" t="str">
        <f t="shared" si="112"/>
        <v/>
      </c>
      <c r="AE674" s="100" t="str">
        <f t="shared" si="120"/>
        <v/>
      </c>
      <c r="AF674" s="101" t="str">
        <f>IF(AE674="","",IF(Y674="Died same day","Died same day as arrival",IF(AB674="","Did not stay on SU",IF('Paste Data Here - Export'!HR674="ICH","ICU/CCU/HDU",IF(AB674&gt;AE674,100,100*AB674/AE674)))))</f>
        <v/>
      </c>
      <c r="AG674" s="82" t="str">
        <f>IF(E674="Yes","6 Month Transfer",IF(W674="No","Not locked to discharge/transfer",IF(AF674="Did not stay on SU","Not achieved as did not stay on SU",IF('Patient level info'!A674="","",IF(AND(A674=B674,M674="Achieved",P674="Achieved",AF674&gt;=90,AF674&lt;&gt;"Died same day as arrival"),"Achieved",IF(AND(A674&lt;&gt;B674,AF674&gt;=90,M674="Achieved",P674="Achieved"),"Not directly admitted by this team, but achieved criteria at previous team, and achieved 90% of stay on SU whilst at this team",IF(AF674="ICU/CCU/HDU","Admitted to ICU/CCU/HDU",IF(AF674="Died same day as arrival",AF674,IF(AND(AF674&lt;90,M674="Not achieved",P674="Not achieved"),"Not achieved as not direct to SU within 4h, not seen by a consultant within 14h, and less than 90% of stay on SU",IF(AND(AF674&lt;90,M674="Not achieved",P674="Achieved"),"Not achieved as not direct to SU within 4h and less than 90% of stay on SU",IF(AND(AF674&lt;90,M674="Achieved",P674="Not achieved"),"Not achieved as not seen by a consultant within 14h and less than 90% of stay on SU",IF(AND(AF674&gt;=90,M674="Not achieved",P674="Not achieved"),"Not achieved as not direct to SU within 4h and not seen by a consultant within 14h",IF(AND(AF674&gt;=90,M674="Achieved",P674="Not achieved"),"Not achieved as not seen by a consultant within 14h",IF(AF674&lt;90,"Not achieved as less than 90% of stay on SU","Not achieved as not direct to SU within 4h"))))))))))))))</f>
        <v/>
      </c>
    </row>
    <row r="675" spans="1:33" ht="15" customHeight="1" x14ac:dyDescent="0.25">
      <c r="A675" s="89" t="str">
        <f>IF('Paste Data Here - Export'!A675="","",'Paste Data Here - Export'!A675)</f>
        <v/>
      </c>
      <c r="B675" s="90" t="str">
        <f>IF('Paste Data Here - Export'!B675="","",'Paste Data Here - Export'!B675)</f>
        <v/>
      </c>
      <c r="C675" s="91" t="str">
        <f>IF('Paste Data Here - Export'!AR675="Y",'Paste Data Here - Export'!AS675,IF('Paste Data Here - Export'!C675="","",'Paste Data Here - Export'!BA675))</f>
        <v/>
      </c>
      <c r="D675" s="103" t="str">
        <f>IF(B675="","",IF('Paste Data Here - Export'!A675 ='Paste Data Here - Export'!B675, "Yes", "No"))</f>
        <v/>
      </c>
      <c r="E675" s="103" t="str">
        <f>IF(A675="","",IF(AND('Paste Data Here - Export'!P675="",'Paste Data Here - Export'!Q675&lt;&gt;""),"Yes","No"))</f>
        <v/>
      </c>
      <c r="F675" s="104" t="str">
        <f>IF('Paste Data Here - Export'!A675='Paste Data Here - Export'!B675,C675,IF(W675="No","",IF(E675="Yes","6 Month Transfer",'Paste Data Here - Export'!HP675)))</f>
        <v/>
      </c>
      <c r="G675" s="92" t="str">
        <f>IF(B675="","",IF(OR('Paste Data Here - Export'!KB675="Y",'Paste Data Here - Export'!GE675="Y"),"Yes","No"))</f>
        <v/>
      </c>
      <c r="H675" s="93" t="str">
        <f t="shared" si="113"/>
        <v/>
      </c>
      <c r="I675" s="93" t="str">
        <f t="shared" si="114"/>
        <v/>
      </c>
      <c r="J675" s="93" t="str">
        <f t="shared" si="115"/>
        <v/>
      </c>
      <c r="K675" s="125" t="str">
        <f>IF(OR(C675="",'Paste Data Here - Export'!BD675=""),"",1440*('Paste Data Here - Export'!BD675-C675))</f>
        <v/>
      </c>
      <c r="L675" s="93" t="str">
        <f t="shared" si="116"/>
        <v/>
      </c>
      <c r="M675" s="93" t="str">
        <f>IF(AND(L675="Yes",'Paste Data Here - Export'!BC675="SU",'Paste Data Here - Export'!EJ675&lt;&gt;"Y"),"Achieved",IF('Paste Data Here - Export'!EJ675="Y","Not applicable",(IF(AND('Patient level info'!L675="No",'Paste Data Here - Export'!BC675="SU"),"Not achieved",IF('Paste Data Here - Export'!BC675="ICH","Not applicable",IF(OR('Paste Data Here - Export'!BC675="O",'Paste Data Here - Export'!BC675="MAC"),"Not achieved",""))))))</f>
        <v/>
      </c>
      <c r="N675" s="142" t="str">
        <f>IF(B675="","",IF(OR('Paste Data Here - Export'!GN675="PERS",'Paste Data Here - Export'!GN675="TELEM"),'Paste Data Here - Export'!GK675,IF('Paste Data Here - Export'!GO675="","Not seen in person",'Paste Data Here - Export'!GO675)))</f>
        <v/>
      </c>
      <c r="O675" s="125" t="str">
        <f t="shared" si="117"/>
        <v/>
      </c>
      <c r="P675" s="126" t="str">
        <f t="shared" si="118"/>
        <v/>
      </c>
      <c r="Q675" s="95" t="str">
        <f>IF('Paste Data Here - Export'!CR675=TRUE, "Not imaged",IF('Paste Data Here - Export'!AR675="Y","Inpatient stroke",IF('Paste Data Here - Export'!BA675="","",IF('Paste Data Here - Export'!CR675="TRUE","",1440*('Paste Data Here - Export'!CP675-'Paste Data Here - Export'!BA675)))))</f>
        <v/>
      </c>
      <c r="R675" s="95" t="str">
        <f>IF('Paste Data Here - Export'!CR675=TRUE,"Not imaged",IF(OR(C675="",'Paste Data Here - Export'!CP675=""),"",1440*('Paste Data Here - Export'!CP675-C675)))</f>
        <v/>
      </c>
      <c r="S675" s="93" t="str">
        <f>IF(R675&lt;60.5,"Yes",IF('Paste Data Here - Export'!C675="","","No"))</f>
        <v/>
      </c>
      <c r="T675" s="93" t="str">
        <f t="shared" si="110"/>
        <v/>
      </c>
      <c r="U675" s="94" t="str">
        <f>IF(OR(C675="",'Paste Data Here - Export'!DF675=""),"",1440*('Paste Data Here - Export'!DF675-C675))</f>
        <v/>
      </c>
      <c r="V675" s="96" t="str">
        <f t="shared" si="119"/>
        <v/>
      </c>
      <c r="W675" s="97" t="str">
        <f>IF(B675="","",IF('Paste Data Here - Export'!KI675=TRUE,"Yes",IF('Paste Data Here - Export'!L675="","No","Yes")))</f>
        <v/>
      </c>
      <c r="X675" s="98" t="str">
        <f>IF(E675="Yes","6 Month Transfer",IF(AND(W675="Yes",'Paste Data Here - Export'!KM675="D"),"No",IF('Patient level info'!W675="Yes","Yes","")))</f>
        <v/>
      </c>
      <c r="Y675" s="91" t="str">
        <f t="shared" si="111"/>
        <v/>
      </c>
      <c r="Z675" s="99" t="str">
        <f>IF('Paste Data Here - Export'!KQ675="","",IF('Paste Data Here - Export'!KO675="","",'Paste Data Here - Export'!KN675-'Paste Data Here - Export'!KQ675))</f>
        <v/>
      </c>
      <c r="AA675" s="91" t="str">
        <f>IF(AND(W675="Yes",'Paste Data Here - Export'!KM675="D",'Paste Data Here - Export'!KO675="Y"),'Paste Data Here - Export'!KN675+'Patient level info'!AA$3,IF(AND(W675="Yes",'Paste Data Here - Export'!KM675="D",Z675&lt;0),'Paste Data Here - Export'!KQ675,IF(AND(W675="Yes",'Paste Data Here - Export'!KM675="D"),'Paste Data Here - Export'!KN675,IF(X675="Yes",'Paste Data Here - Export'!KS675,""))))</f>
        <v/>
      </c>
      <c r="AB675" s="100" t="str">
        <f>IF(W675="No","",IF('Paste Data Here - Export'!HS675="","",IF('Paste Data Here - Export'!KO675="Y",'Patient level info'!AA675-'Paste Data Here - Export'!HS675,'Paste Data Here - Export'!KQ675-'Paste Data Here - Export'!HS675)))</f>
        <v/>
      </c>
      <c r="AC675" s="100" t="str">
        <f>IF(E675="Yes","",IF(BPT!C675="Record transferred to this team",AA675-C675-(1/6),""))</f>
        <v/>
      </c>
      <c r="AD675" s="100" t="str">
        <f t="shared" si="112"/>
        <v/>
      </c>
      <c r="AE675" s="100" t="str">
        <f t="shared" si="120"/>
        <v/>
      </c>
      <c r="AF675" s="101" t="str">
        <f>IF(AE675="","",IF(Y675="Died same day","Died same day as arrival",IF(AB675="","Did not stay on SU",IF('Paste Data Here - Export'!HR675="ICH","ICU/CCU/HDU",IF(AB675&gt;AE675,100,100*AB675/AE675)))))</f>
        <v/>
      </c>
      <c r="AG675" s="82" t="str">
        <f>IF(E675="Yes","6 Month Transfer",IF(W675="No","Not locked to discharge/transfer",IF(AF675="Did not stay on SU","Not achieved as did not stay on SU",IF('Patient level info'!A675="","",IF(AND(A675=B675,M675="Achieved",P675="Achieved",AF675&gt;=90,AF675&lt;&gt;"Died same day as arrival"),"Achieved",IF(AND(A675&lt;&gt;B675,AF675&gt;=90,M675="Achieved",P675="Achieved"),"Not directly admitted by this team, but achieved criteria at previous team, and achieved 90% of stay on SU whilst at this team",IF(AF675="ICU/CCU/HDU","Admitted to ICU/CCU/HDU",IF(AF675="Died same day as arrival",AF675,IF(AND(AF675&lt;90,M675="Not achieved",P675="Not achieved"),"Not achieved as not direct to SU within 4h, not seen by a consultant within 14h, and less than 90% of stay on SU",IF(AND(AF675&lt;90,M675="Not achieved",P675="Achieved"),"Not achieved as not direct to SU within 4h and less than 90% of stay on SU",IF(AND(AF675&lt;90,M675="Achieved",P675="Not achieved"),"Not achieved as not seen by a consultant within 14h and less than 90% of stay on SU",IF(AND(AF675&gt;=90,M675="Not achieved",P675="Not achieved"),"Not achieved as not direct to SU within 4h and not seen by a consultant within 14h",IF(AND(AF675&gt;=90,M675="Achieved",P675="Not achieved"),"Not achieved as not seen by a consultant within 14h",IF(AF675&lt;90,"Not achieved as less than 90% of stay on SU","Not achieved as not direct to SU within 4h"))))))))))))))</f>
        <v/>
      </c>
    </row>
    <row r="676" spans="1:33" ht="15" customHeight="1" x14ac:dyDescent="0.25">
      <c r="A676" s="89" t="str">
        <f>IF('Paste Data Here - Export'!A676="","",'Paste Data Here - Export'!A676)</f>
        <v/>
      </c>
      <c r="B676" s="90" t="str">
        <f>IF('Paste Data Here - Export'!B676="","",'Paste Data Here - Export'!B676)</f>
        <v/>
      </c>
      <c r="C676" s="91" t="str">
        <f>IF('Paste Data Here - Export'!AR676="Y",'Paste Data Here - Export'!AS676,IF('Paste Data Here - Export'!C676="","",'Paste Data Here - Export'!BA676))</f>
        <v/>
      </c>
      <c r="D676" s="103" t="str">
        <f>IF(B676="","",IF('Paste Data Here - Export'!A676 ='Paste Data Here - Export'!B676, "Yes", "No"))</f>
        <v/>
      </c>
      <c r="E676" s="103" t="str">
        <f>IF(A676="","",IF(AND('Paste Data Here - Export'!P676="",'Paste Data Here - Export'!Q676&lt;&gt;""),"Yes","No"))</f>
        <v/>
      </c>
      <c r="F676" s="104" t="str">
        <f>IF('Paste Data Here - Export'!A676='Paste Data Here - Export'!B676,C676,IF(W676="No","",IF(E676="Yes","6 Month Transfer",'Paste Data Here - Export'!HP676)))</f>
        <v/>
      </c>
      <c r="G676" s="92" t="str">
        <f>IF(B676="","",IF(OR('Paste Data Here - Export'!KB676="Y",'Paste Data Here - Export'!GE676="Y"),"Yes","No"))</f>
        <v/>
      </c>
      <c r="H676" s="93" t="str">
        <f t="shared" si="113"/>
        <v/>
      </c>
      <c r="I676" s="93" t="str">
        <f t="shared" si="114"/>
        <v/>
      </c>
      <c r="J676" s="93" t="str">
        <f t="shared" si="115"/>
        <v/>
      </c>
      <c r="K676" s="125" t="str">
        <f>IF(OR(C676="",'Paste Data Here - Export'!BD676=""),"",1440*('Paste Data Here - Export'!BD676-C676))</f>
        <v/>
      </c>
      <c r="L676" s="93" t="str">
        <f t="shared" si="116"/>
        <v/>
      </c>
      <c r="M676" s="93" t="str">
        <f>IF(AND(L676="Yes",'Paste Data Here - Export'!BC676="SU",'Paste Data Here - Export'!EJ676&lt;&gt;"Y"),"Achieved",IF('Paste Data Here - Export'!EJ676="Y","Not applicable",(IF(AND('Patient level info'!L676="No",'Paste Data Here - Export'!BC676="SU"),"Not achieved",IF('Paste Data Here - Export'!BC676="ICH","Not applicable",IF(OR('Paste Data Here - Export'!BC676="O",'Paste Data Here - Export'!BC676="MAC"),"Not achieved",""))))))</f>
        <v/>
      </c>
      <c r="N676" s="142" t="str">
        <f>IF(B676="","",IF(OR('Paste Data Here - Export'!GN676="PERS",'Paste Data Here - Export'!GN676="TELEM"),'Paste Data Here - Export'!GK676,IF('Paste Data Here - Export'!GO676="","Not seen in person",'Paste Data Here - Export'!GO676)))</f>
        <v/>
      </c>
      <c r="O676" s="125" t="str">
        <f t="shared" si="117"/>
        <v/>
      </c>
      <c r="P676" s="126" t="str">
        <f t="shared" si="118"/>
        <v/>
      </c>
      <c r="Q676" s="95" t="str">
        <f>IF('Paste Data Here - Export'!CR676=TRUE, "Not imaged",IF('Paste Data Here - Export'!AR676="Y","Inpatient stroke",IF('Paste Data Here - Export'!BA676="","",IF('Paste Data Here - Export'!CR676="TRUE","",1440*('Paste Data Here - Export'!CP676-'Paste Data Here - Export'!BA676)))))</f>
        <v/>
      </c>
      <c r="R676" s="95" t="str">
        <f>IF('Paste Data Here - Export'!CR676=TRUE,"Not imaged",IF(OR(C676="",'Paste Data Here - Export'!CP676=""),"",1440*('Paste Data Here - Export'!CP676-C676)))</f>
        <v/>
      </c>
      <c r="S676" s="93" t="str">
        <f>IF(R676&lt;60.5,"Yes",IF('Paste Data Here - Export'!C676="","","No"))</f>
        <v/>
      </c>
      <c r="T676" s="93" t="str">
        <f t="shared" si="110"/>
        <v/>
      </c>
      <c r="U676" s="94" t="str">
        <f>IF(OR(C676="",'Paste Data Here - Export'!DF676=""),"",1440*('Paste Data Here - Export'!DF676-C676))</f>
        <v/>
      </c>
      <c r="V676" s="96" t="str">
        <f t="shared" si="119"/>
        <v/>
      </c>
      <c r="W676" s="97" t="str">
        <f>IF(B676="","",IF('Paste Data Here - Export'!KI676=TRUE,"Yes",IF('Paste Data Here - Export'!L676="","No","Yes")))</f>
        <v/>
      </c>
      <c r="X676" s="98" t="str">
        <f>IF(E676="Yes","6 Month Transfer",IF(AND(W676="Yes",'Paste Data Here - Export'!KM676="D"),"No",IF('Patient level info'!W676="Yes","Yes","")))</f>
        <v/>
      </c>
      <c r="Y676" s="91" t="str">
        <f t="shared" si="111"/>
        <v/>
      </c>
      <c r="Z676" s="99" t="str">
        <f>IF('Paste Data Here - Export'!KQ676="","",IF('Paste Data Here - Export'!KO676="","",'Paste Data Here - Export'!KN676-'Paste Data Here - Export'!KQ676))</f>
        <v/>
      </c>
      <c r="AA676" s="91" t="str">
        <f>IF(AND(W676="Yes",'Paste Data Here - Export'!KM676="D",'Paste Data Here - Export'!KO676="Y"),'Paste Data Here - Export'!KN676+'Patient level info'!AA$3,IF(AND(W676="Yes",'Paste Data Here - Export'!KM676="D",Z676&lt;0),'Paste Data Here - Export'!KQ676,IF(AND(W676="Yes",'Paste Data Here - Export'!KM676="D"),'Paste Data Here - Export'!KN676,IF(X676="Yes",'Paste Data Here - Export'!KS676,""))))</f>
        <v/>
      </c>
      <c r="AB676" s="100" t="str">
        <f>IF(W676="No","",IF('Paste Data Here - Export'!HS676="","",IF('Paste Data Here - Export'!KO676="Y",'Patient level info'!AA676-'Paste Data Here - Export'!HS676,'Paste Data Here - Export'!KQ676-'Paste Data Here - Export'!HS676)))</f>
        <v/>
      </c>
      <c r="AC676" s="100" t="str">
        <f>IF(E676="Yes","",IF(BPT!C676="Record transferred to this team",AA676-C676-(1/6),""))</f>
        <v/>
      </c>
      <c r="AD676" s="100" t="str">
        <f t="shared" si="112"/>
        <v/>
      </c>
      <c r="AE676" s="100" t="str">
        <f t="shared" si="120"/>
        <v/>
      </c>
      <c r="AF676" s="101" t="str">
        <f>IF(AE676="","",IF(Y676="Died same day","Died same day as arrival",IF(AB676="","Did not stay on SU",IF('Paste Data Here - Export'!HR676="ICH","ICU/CCU/HDU",IF(AB676&gt;AE676,100,100*AB676/AE676)))))</f>
        <v/>
      </c>
      <c r="AG676" s="82" t="str">
        <f>IF(E676="Yes","6 Month Transfer",IF(W676="No","Not locked to discharge/transfer",IF(AF676="Did not stay on SU","Not achieved as did not stay on SU",IF('Patient level info'!A676="","",IF(AND(A676=B676,M676="Achieved",P676="Achieved",AF676&gt;=90,AF676&lt;&gt;"Died same day as arrival"),"Achieved",IF(AND(A676&lt;&gt;B676,AF676&gt;=90,M676="Achieved",P676="Achieved"),"Not directly admitted by this team, but achieved criteria at previous team, and achieved 90% of stay on SU whilst at this team",IF(AF676="ICU/CCU/HDU","Admitted to ICU/CCU/HDU",IF(AF676="Died same day as arrival",AF676,IF(AND(AF676&lt;90,M676="Not achieved",P676="Not achieved"),"Not achieved as not direct to SU within 4h, not seen by a consultant within 14h, and less than 90% of stay on SU",IF(AND(AF676&lt;90,M676="Not achieved",P676="Achieved"),"Not achieved as not direct to SU within 4h and less than 90% of stay on SU",IF(AND(AF676&lt;90,M676="Achieved",P676="Not achieved"),"Not achieved as not seen by a consultant within 14h and less than 90% of stay on SU",IF(AND(AF676&gt;=90,M676="Not achieved",P676="Not achieved"),"Not achieved as not direct to SU within 4h and not seen by a consultant within 14h",IF(AND(AF676&gt;=90,M676="Achieved",P676="Not achieved"),"Not achieved as not seen by a consultant within 14h",IF(AF676&lt;90,"Not achieved as less than 90% of stay on SU","Not achieved as not direct to SU within 4h"))))))))))))))</f>
        <v/>
      </c>
    </row>
    <row r="677" spans="1:33" ht="15" customHeight="1" x14ac:dyDescent="0.25">
      <c r="A677" s="89" t="str">
        <f>IF('Paste Data Here - Export'!A677="","",'Paste Data Here - Export'!A677)</f>
        <v/>
      </c>
      <c r="B677" s="90" t="str">
        <f>IF('Paste Data Here - Export'!B677="","",'Paste Data Here - Export'!B677)</f>
        <v/>
      </c>
      <c r="C677" s="91" t="str">
        <f>IF('Paste Data Here - Export'!AR677="Y",'Paste Data Here - Export'!AS677,IF('Paste Data Here - Export'!C677="","",'Paste Data Here - Export'!BA677))</f>
        <v/>
      </c>
      <c r="D677" s="103" t="str">
        <f>IF(B677="","",IF('Paste Data Here - Export'!A677 ='Paste Data Here - Export'!B677, "Yes", "No"))</f>
        <v/>
      </c>
      <c r="E677" s="103" t="str">
        <f>IF(A677="","",IF(AND('Paste Data Here - Export'!P677="",'Paste Data Here - Export'!Q677&lt;&gt;""),"Yes","No"))</f>
        <v/>
      </c>
      <c r="F677" s="104" t="str">
        <f>IF('Paste Data Here - Export'!A677='Paste Data Here - Export'!B677,C677,IF(W677="No","",IF(E677="Yes","6 Month Transfer",'Paste Data Here - Export'!HP677)))</f>
        <v/>
      </c>
      <c r="G677" s="92" t="str">
        <f>IF(B677="","",IF(OR('Paste Data Here - Export'!KB677="Y",'Paste Data Here - Export'!GE677="Y"),"Yes","No"))</f>
        <v/>
      </c>
      <c r="H677" s="93" t="str">
        <f t="shared" si="113"/>
        <v/>
      </c>
      <c r="I677" s="93" t="str">
        <f t="shared" si="114"/>
        <v/>
      </c>
      <c r="J677" s="93" t="str">
        <f t="shared" si="115"/>
        <v/>
      </c>
      <c r="K677" s="125" t="str">
        <f>IF(OR(C677="",'Paste Data Here - Export'!BD677=""),"",1440*('Paste Data Here - Export'!BD677-C677))</f>
        <v/>
      </c>
      <c r="L677" s="93" t="str">
        <f t="shared" si="116"/>
        <v/>
      </c>
      <c r="M677" s="93" t="str">
        <f>IF(AND(L677="Yes",'Paste Data Here - Export'!BC677="SU",'Paste Data Here - Export'!EJ677&lt;&gt;"Y"),"Achieved",IF('Paste Data Here - Export'!EJ677="Y","Not applicable",(IF(AND('Patient level info'!L677="No",'Paste Data Here - Export'!BC677="SU"),"Not achieved",IF('Paste Data Here - Export'!BC677="ICH","Not applicable",IF(OR('Paste Data Here - Export'!BC677="O",'Paste Data Here - Export'!BC677="MAC"),"Not achieved",""))))))</f>
        <v/>
      </c>
      <c r="N677" s="142" t="str">
        <f>IF(B677="","",IF(OR('Paste Data Here - Export'!GN677="PERS",'Paste Data Here - Export'!GN677="TELEM"),'Paste Data Here - Export'!GK677,IF('Paste Data Here - Export'!GO677="","Not seen in person",'Paste Data Here - Export'!GO677)))</f>
        <v/>
      </c>
      <c r="O677" s="125" t="str">
        <f t="shared" si="117"/>
        <v/>
      </c>
      <c r="P677" s="126" t="str">
        <f t="shared" si="118"/>
        <v/>
      </c>
      <c r="Q677" s="95" t="str">
        <f>IF('Paste Data Here - Export'!CR677=TRUE, "Not imaged",IF('Paste Data Here - Export'!AR677="Y","Inpatient stroke",IF('Paste Data Here - Export'!BA677="","",IF('Paste Data Here - Export'!CR677="TRUE","",1440*('Paste Data Here - Export'!CP677-'Paste Data Here - Export'!BA677)))))</f>
        <v/>
      </c>
      <c r="R677" s="95" t="str">
        <f>IF('Paste Data Here - Export'!CR677=TRUE,"Not imaged",IF(OR(C677="",'Paste Data Here - Export'!CP677=""),"",1440*('Paste Data Here - Export'!CP677-C677)))</f>
        <v/>
      </c>
      <c r="S677" s="93" t="str">
        <f>IF(R677&lt;60.5,"Yes",IF('Paste Data Here - Export'!C677="","","No"))</f>
        <v/>
      </c>
      <c r="T677" s="93" t="str">
        <f t="shared" si="110"/>
        <v/>
      </c>
      <c r="U677" s="94" t="str">
        <f>IF(OR(C677="",'Paste Data Here - Export'!DF677=""),"",1440*('Paste Data Here - Export'!DF677-C677))</f>
        <v/>
      </c>
      <c r="V677" s="96" t="str">
        <f t="shared" si="119"/>
        <v/>
      </c>
      <c r="W677" s="97" t="str">
        <f>IF(B677="","",IF('Paste Data Here - Export'!KI677=TRUE,"Yes",IF('Paste Data Here - Export'!L677="","No","Yes")))</f>
        <v/>
      </c>
      <c r="X677" s="98" t="str">
        <f>IF(E677="Yes","6 Month Transfer",IF(AND(W677="Yes",'Paste Data Here - Export'!KM677="D"),"No",IF('Patient level info'!W677="Yes","Yes","")))</f>
        <v/>
      </c>
      <c r="Y677" s="91" t="str">
        <f t="shared" si="111"/>
        <v/>
      </c>
      <c r="Z677" s="99" t="str">
        <f>IF('Paste Data Here - Export'!KQ677="","",IF('Paste Data Here - Export'!KO677="","",'Paste Data Here - Export'!KN677-'Paste Data Here - Export'!KQ677))</f>
        <v/>
      </c>
      <c r="AA677" s="91" t="str">
        <f>IF(AND(W677="Yes",'Paste Data Here - Export'!KM677="D",'Paste Data Here - Export'!KO677="Y"),'Paste Data Here - Export'!KN677+'Patient level info'!AA$3,IF(AND(W677="Yes",'Paste Data Here - Export'!KM677="D",Z677&lt;0),'Paste Data Here - Export'!KQ677,IF(AND(W677="Yes",'Paste Data Here - Export'!KM677="D"),'Paste Data Here - Export'!KN677,IF(X677="Yes",'Paste Data Here - Export'!KS677,""))))</f>
        <v/>
      </c>
      <c r="AB677" s="100" t="str">
        <f>IF(W677="No","",IF('Paste Data Here - Export'!HS677="","",IF('Paste Data Here - Export'!KO677="Y",'Patient level info'!AA677-'Paste Data Here - Export'!HS677,'Paste Data Here - Export'!KQ677-'Paste Data Here - Export'!HS677)))</f>
        <v/>
      </c>
      <c r="AC677" s="100" t="str">
        <f>IF(E677="Yes","",IF(BPT!C677="Record transferred to this team",AA677-C677-(1/6),""))</f>
        <v/>
      </c>
      <c r="AD677" s="100" t="str">
        <f t="shared" si="112"/>
        <v/>
      </c>
      <c r="AE677" s="100" t="str">
        <f t="shared" si="120"/>
        <v/>
      </c>
      <c r="AF677" s="101" t="str">
        <f>IF(AE677="","",IF(Y677="Died same day","Died same day as arrival",IF(AB677="","Did not stay on SU",IF('Paste Data Here - Export'!HR677="ICH","ICU/CCU/HDU",IF(AB677&gt;AE677,100,100*AB677/AE677)))))</f>
        <v/>
      </c>
      <c r="AG677" s="82" t="str">
        <f>IF(E677="Yes","6 Month Transfer",IF(W677="No","Not locked to discharge/transfer",IF(AF677="Did not stay on SU","Not achieved as did not stay on SU",IF('Patient level info'!A677="","",IF(AND(A677=B677,M677="Achieved",P677="Achieved",AF677&gt;=90,AF677&lt;&gt;"Died same day as arrival"),"Achieved",IF(AND(A677&lt;&gt;B677,AF677&gt;=90,M677="Achieved",P677="Achieved"),"Not directly admitted by this team, but achieved criteria at previous team, and achieved 90% of stay on SU whilst at this team",IF(AF677="ICU/CCU/HDU","Admitted to ICU/CCU/HDU",IF(AF677="Died same day as arrival",AF677,IF(AND(AF677&lt;90,M677="Not achieved",P677="Not achieved"),"Not achieved as not direct to SU within 4h, not seen by a consultant within 14h, and less than 90% of stay on SU",IF(AND(AF677&lt;90,M677="Not achieved",P677="Achieved"),"Not achieved as not direct to SU within 4h and less than 90% of stay on SU",IF(AND(AF677&lt;90,M677="Achieved",P677="Not achieved"),"Not achieved as not seen by a consultant within 14h and less than 90% of stay on SU",IF(AND(AF677&gt;=90,M677="Not achieved",P677="Not achieved"),"Not achieved as not direct to SU within 4h and not seen by a consultant within 14h",IF(AND(AF677&gt;=90,M677="Achieved",P677="Not achieved"),"Not achieved as not seen by a consultant within 14h",IF(AF677&lt;90,"Not achieved as less than 90% of stay on SU","Not achieved as not direct to SU within 4h"))))))))))))))</f>
        <v/>
      </c>
    </row>
    <row r="678" spans="1:33" ht="15" customHeight="1" x14ac:dyDescent="0.25">
      <c r="A678" s="89" t="str">
        <f>IF('Paste Data Here - Export'!A678="","",'Paste Data Here - Export'!A678)</f>
        <v/>
      </c>
      <c r="B678" s="90" t="str">
        <f>IF('Paste Data Here - Export'!B678="","",'Paste Data Here - Export'!B678)</f>
        <v/>
      </c>
      <c r="C678" s="91" t="str">
        <f>IF('Paste Data Here - Export'!AR678="Y",'Paste Data Here - Export'!AS678,IF('Paste Data Here - Export'!C678="","",'Paste Data Here - Export'!BA678))</f>
        <v/>
      </c>
      <c r="D678" s="103" t="str">
        <f>IF(B678="","",IF('Paste Data Here - Export'!A678 ='Paste Data Here - Export'!B678, "Yes", "No"))</f>
        <v/>
      </c>
      <c r="E678" s="103" t="str">
        <f>IF(A678="","",IF(AND('Paste Data Here - Export'!P678="",'Paste Data Here - Export'!Q678&lt;&gt;""),"Yes","No"))</f>
        <v/>
      </c>
      <c r="F678" s="104" t="str">
        <f>IF('Paste Data Here - Export'!A678='Paste Data Here - Export'!B678,C678,IF(W678="No","",IF(E678="Yes","6 Month Transfer",'Paste Data Here - Export'!HP678)))</f>
        <v/>
      </c>
      <c r="G678" s="92" t="str">
        <f>IF(B678="","",IF(OR('Paste Data Here - Export'!KB678="Y",'Paste Data Here - Export'!GE678="Y"),"Yes","No"))</f>
        <v/>
      </c>
      <c r="H678" s="93" t="str">
        <f t="shared" si="113"/>
        <v/>
      </c>
      <c r="I678" s="93" t="str">
        <f t="shared" si="114"/>
        <v/>
      </c>
      <c r="J678" s="93" t="str">
        <f t="shared" si="115"/>
        <v/>
      </c>
      <c r="K678" s="125" t="str">
        <f>IF(OR(C678="",'Paste Data Here - Export'!BD678=""),"",1440*('Paste Data Here - Export'!BD678-C678))</f>
        <v/>
      </c>
      <c r="L678" s="93" t="str">
        <f t="shared" si="116"/>
        <v/>
      </c>
      <c r="M678" s="93" t="str">
        <f>IF(AND(L678="Yes",'Paste Data Here - Export'!BC678="SU",'Paste Data Here - Export'!EJ678&lt;&gt;"Y"),"Achieved",IF('Paste Data Here - Export'!EJ678="Y","Not applicable",(IF(AND('Patient level info'!L678="No",'Paste Data Here - Export'!BC678="SU"),"Not achieved",IF('Paste Data Here - Export'!BC678="ICH","Not applicable",IF(OR('Paste Data Here - Export'!BC678="O",'Paste Data Here - Export'!BC678="MAC"),"Not achieved",""))))))</f>
        <v/>
      </c>
      <c r="N678" s="142" t="str">
        <f>IF(B678="","",IF(OR('Paste Data Here - Export'!GN678="PERS",'Paste Data Here - Export'!GN678="TELEM"),'Paste Data Here - Export'!GK678,IF('Paste Data Here - Export'!GO678="","Not seen in person",'Paste Data Here - Export'!GO678)))</f>
        <v/>
      </c>
      <c r="O678" s="125" t="str">
        <f t="shared" si="117"/>
        <v/>
      </c>
      <c r="P678" s="126" t="str">
        <f t="shared" si="118"/>
        <v/>
      </c>
      <c r="Q678" s="95" t="str">
        <f>IF('Paste Data Here - Export'!CR678=TRUE, "Not imaged",IF('Paste Data Here - Export'!AR678="Y","Inpatient stroke",IF('Paste Data Here - Export'!BA678="","",IF('Paste Data Here - Export'!CR678="TRUE","",1440*('Paste Data Here - Export'!CP678-'Paste Data Here - Export'!BA678)))))</f>
        <v/>
      </c>
      <c r="R678" s="95" t="str">
        <f>IF('Paste Data Here - Export'!CR678=TRUE,"Not imaged",IF(OR(C678="",'Paste Data Here - Export'!CP678=""),"",1440*('Paste Data Here - Export'!CP678-C678)))</f>
        <v/>
      </c>
      <c r="S678" s="93" t="str">
        <f>IF(R678&lt;60.5,"Yes",IF('Paste Data Here - Export'!C678="","","No"))</f>
        <v/>
      </c>
      <c r="T678" s="93" t="str">
        <f t="shared" si="110"/>
        <v/>
      </c>
      <c r="U678" s="94" t="str">
        <f>IF(OR(C678="",'Paste Data Here - Export'!DF678=""),"",1440*('Paste Data Here - Export'!DF678-C678))</f>
        <v/>
      </c>
      <c r="V678" s="96" t="str">
        <f t="shared" si="119"/>
        <v/>
      </c>
      <c r="W678" s="97" t="str">
        <f>IF(B678="","",IF('Paste Data Here - Export'!KI678=TRUE,"Yes",IF('Paste Data Here - Export'!L678="","No","Yes")))</f>
        <v/>
      </c>
      <c r="X678" s="98" t="str">
        <f>IF(E678="Yes","6 Month Transfer",IF(AND(W678="Yes",'Paste Data Here - Export'!KM678="D"),"No",IF('Patient level info'!W678="Yes","Yes","")))</f>
        <v/>
      </c>
      <c r="Y678" s="91" t="str">
        <f t="shared" si="111"/>
        <v/>
      </c>
      <c r="Z678" s="99" t="str">
        <f>IF('Paste Data Here - Export'!KQ678="","",IF('Paste Data Here - Export'!KO678="","",'Paste Data Here - Export'!KN678-'Paste Data Here - Export'!KQ678))</f>
        <v/>
      </c>
      <c r="AA678" s="91" t="str">
        <f>IF(AND(W678="Yes",'Paste Data Here - Export'!KM678="D",'Paste Data Here - Export'!KO678="Y"),'Paste Data Here - Export'!KN678+'Patient level info'!AA$3,IF(AND(W678="Yes",'Paste Data Here - Export'!KM678="D",Z678&lt;0),'Paste Data Here - Export'!KQ678,IF(AND(W678="Yes",'Paste Data Here - Export'!KM678="D"),'Paste Data Here - Export'!KN678,IF(X678="Yes",'Paste Data Here - Export'!KS678,""))))</f>
        <v/>
      </c>
      <c r="AB678" s="100" t="str">
        <f>IF(W678="No","",IF('Paste Data Here - Export'!HS678="","",IF('Paste Data Here - Export'!KO678="Y",'Patient level info'!AA678-'Paste Data Here - Export'!HS678,'Paste Data Here - Export'!KQ678-'Paste Data Here - Export'!HS678)))</f>
        <v/>
      </c>
      <c r="AC678" s="100" t="str">
        <f>IF(E678="Yes","",IF(BPT!C678="Record transferred to this team",AA678-C678-(1/6),""))</f>
        <v/>
      </c>
      <c r="AD678" s="100" t="str">
        <f t="shared" si="112"/>
        <v/>
      </c>
      <c r="AE678" s="100" t="str">
        <f t="shared" si="120"/>
        <v/>
      </c>
      <c r="AF678" s="101" t="str">
        <f>IF(AE678="","",IF(Y678="Died same day","Died same day as arrival",IF(AB678="","Did not stay on SU",IF('Paste Data Here - Export'!HR678="ICH","ICU/CCU/HDU",IF(AB678&gt;AE678,100,100*AB678/AE678)))))</f>
        <v/>
      </c>
      <c r="AG678" s="82" t="str">
        <f>IF(E678="Yes","6 Month Transfer",IF(W678="No","Not locked to discharge/transfer",IF(AF678="Did not stay on SU","Not achieved as did not stay on SU",IF('Patient level info'!A678="","",IF(AND(A678=B678,M678="Achieved",P678="Achieved",AF678&gt;=90,AF678&lt;&gt;"Died same day as arrival"),"Achieved",IF(AND(A678&lt;&gt;B678,AF678&gt;=90,M678="Achieved",P678="Achieved"),"Not directly admitted by this team, but achieved criteria at previous team, and achieved 90% of stay on SU whilst at this team",IF(AF678="ICU/CCU/HDU","Admitted to ICU/CCU/HDU",IF(AF678="Died same day as arrival",AF678,IF(AND(AF678&lt;90,M678="Not achieved",P678="Not achieved"),"Not achieved as not direct to SU within 4h, not seen by a consultant within 14h, and less than 90% of stay on SU",IF(AND(AF678&lt;90,M678="Not achieved",P678="Achieved"),"Not achieved as not direct to SU within 4h and less than 90% of stay on SU",IF(AND(AF678&lt;90,M678="Achieved",P678="Not achieved"),"Not achieved as not seen by a consultant within 14h and less than 90% of stay on SU",IF(AND(AF678&gt;=90,M678="Not achieved",P678="Not achieved"),"Not achieved as not direct to SU within 4h and not seen by a consultant within 14h",IF(AND(AF678&gt;=90,M678="Achieved",P678="Not achieved"),"Not achieved as not seen by a consultant within 14h",IF(AF678&lt;90,"Not achieved as less than 90% of stay on SU","Not achieved as not direct to SU within 4h"))))))))))))))</f>
        <v/>
      </c>
    </row>
    <row r="679" spans="1:33" ht="15" customHeight="1" x14ac:dyDescent="0.25">
      <c r="A679" s="89" t="str">
        <f>IF('Paste Data Here - Export'!A679="","",'Paste Data Here - Export'!A679)</f>
        <v/>
      </c>
      <c r="B679" s="90" t="str">
        <f>IF('Paste Data Here - Export'!B679="","",'Paste Data Here - Export'!B679)</f>
        <v/>
      </c>
      <c r="C679" s="91" t="str">
        <f>IF('Paste Data Here - Export'!AR679="Y",'Paste Data Here - Export'!AS679,IF('Paste Data Here - Export'!C679="","",'Paste Data Here - Export'!BA679))</f>
        <v/>
      </c>
      <c r="D679" s="103" t="str">
        <f>IF(B679="","",IF('Paste Data Here - Export'!A679 ='Paste Data Here - Export'!B679, "Yes", "No"))</f>
        <v/>
      </c>
      <c r="E679" s="103" t="str">
        <f>IF(A679="","",IF(AND('Paste Data Here - Export'!P679="",'Paste Data Here - Export'!Q679&lt;&gt;""),"Yes","No"))</f>
        <v/>
      </c>
      <c r="F679" s="104" t="str">
        <f>IF('Paste Data Here - Export'!A679='Paste Data Here - Export'!B679,C679,IF(W679="No","",IF(E679="Yes","6 Month Transfer",'Paste Data Here - Export'!HP679)))</f>
        <v/>
      </c>
      <c r="G679" s="92" t="str">
        <f>IF(B679="","",IF(OR('Paste Data Here - Export'!KB679="Y",'Paste Data Here - Export'!GE679="Y"),"Yes","No"))</f>
        <v/>
      </c>
      <c r="H679" s="93" t="str">
        <f t="shared" si="113"/>
        <v/>
      </c>
      <c r="I679" s="93" t="str">
        <f t="shared" si="114"/>
        <v/>
      </c>
      <c r="J679" s="93" t="str">
        <f t="shared" si="115"/>
        <v/>
      </c>
      <c r="K679" s="125" t="str">
        <f>IF(OR(C679="",'Paste Data Here - Export'!BD679=""),"",1440*('Paste Data Here - Export'!BD679-C679))</f>
        <v/>
      </c>
      <c r="L679" s="93" t="str">
        <f t="shared" si="116"/>
        <v/>
      </c>
      <c r="M679" s="93" t="str">
        <f>IF(AND(L679="Yes",'Paste Data Here - Export'!BC679="SU",'Paste Data Here - Export'!EJ679&lt;&gt;"Y"),"Achieved",IF('Paste Data Here - Export'!EJ679="Y","Not applicable",(IF(AND('Patient level info'!L679="No",'Paste Data Here - Export'!BC679="SU"),"Not achieved",IF('Paste Data Here - Export'!BC679="ICH","Not applicable",IF(OR('Paste Data Here - Export'!BC679="O",'Paste Data Here - Export'!BC679="MAC"),"Not achieved",""))))))</f>
        <v/>
      </c>
      <c r="N679" s="142" t="str">
        <f>IF(B679="","",IF(OR('Paste Data Here - Export'!GN679="PERS",'Paste Data Here - Export'!GN679="TELEM"),'Paste Data Here - Export'!GK679,IF('Paste Data Here - Export'!GO679="","Not seen in person",'Paste Data Here - Export'!GO679)))</f>
        <v/>
      </c>
      <c r="O679" s="125" t="str">
        <f t="shared" si="117"/>
        <v/>
      </c>
      <c r="P679" s="126" t="str">
        <f t="shared" si="118"/>
        <v/>
      </c>
      <c r="Q679" s="95" t="str">
        <f>IF('Paste Data Here - Export'!CR679=TRUE, "Not imaged",IF('Paste Data Here - Export'!AR679="Y","Inpatient stroke",IF('Paste Data Here - Export'!BA679="","",IF('Paste Data Here - Export'!CR679="TRUE","",1440*('Paste Data Here - Export'!CP679-'Paste Data Here - Export'!BA679)))))</f>
        <v/>
      </c>
      <c r="R679" s="95" t="str">
        <f>IF('Paste Data Here - Export'!CR679=TRUE,"Not imaged",IF(OR(C679="",'Paste Data Here - Export'!CP679=""),"",1440*('Paste Data Here - Export'!CP679-C679)))</f>
        <v/>
      </c>
      <c r="S679" s="93" t="str">
        <f>IF(R679&lt;60.5,"Yes",IF('Paste Data Here - Export'!C679="","","No"))</f>
        <v/>
      </c>
      <c r="T679" s="93" t="str">
        <f t="shared" si="110"/>
        <v/>
      </c>
      <c r="U679" s="94" t="str">
        <f>IF(OR(C679="",'Paste Data Here - Export'!DF679=""),"",1440*('Paste Data Here - Export'!DF679-C679))</f>
        <v/>
      </c>
      <c r="V679" s="96" t="str">
        <f t="shared" si="119"/>
        <v/>
      </c>
      <c r="W679" s="97" t="str">
        <f>IF(B679="","",IF('Paste Data Here - Export'!KI679=TRUE,"Yes",IF('Paste Data Here - Export'!L679="","No","Yes")))</f>
        <v/>
      </c>
      <c r="X679" s="98" t="str">
        <f>IF(E679="Yes","6 Month Transfer",IF(AND(W679="Yes",'Paste Data Here - Export'!KM679="D"),"No",IF('Patient level info'!W679="Yes","Yes","")))</f>
        <v/>
      </c>
      <c r="Y679" s="91" t="str">
        <f t="shared" si="111"/>
        <v/>
      </c>
      <c r="Z679" s="99" t="str">
        <f>IF('Paste Data Here - Export'!KQ679="","",IF('Paste Data Here - Export'!KO679="","",'Paste Data Here - Export'!KN679-'Paste Data Here - Export'!KQ679))</f>
        <v/>
      </c>
      <c r="AA679" s="91" t="str">
        <f>IF(AND(W679="Yes",'Paste Data Here - Export'!KM679="D",'Paste Data Here - Export'!KO679="Y"),'Paste Data Here - Export'!KN679+'Patient level info'!AA$3,IF(AND(W679="Yes",'Paste Data Here - Export'!KM679="D",Z679&lt;0),'Paste Data Here - Export'!KQ679,IF(AND(W679="Yes",'Paste Data Here - Export'!KM679="D"),'Paste Data Here - Export'!KN679,IF(X679="Yes",'Paste Data Here - Export'!KS679,""))))</f>
        <v/>
      </c>
      <c r="AB679" s="100" t="str">
        <f>IF(W679="No","",IF('Paste Data Here - Export'!HS679="","",IF('Paste Data Here - Export'!KO679="Y",'Patient level info'!AA679-'Paste Data Here - Export'!HS679,'Paste Data Here - Export'!KQ679-'Paste Data Here - Export'!HS679)))</f>
        <v/>
      </c>
      <c r="AC679" s="100" t="str">
        <f>IF(E679="Yes","",IF(BPT!C679="Record transferred to this team",AA679-C679-(1/6),""))</f>
        <v/>
      </c>
      <c r="AD679" s="100" t="str">
        <f t="shared" si="112"/>
        <v/>
      </c>
      <c r="AE679" s="100" t="str">
        <f t="shared" si="120"/>
        <v/>
      </c>
      <c r="AF679" s="101" t="str">
        <f>IF(AE679="","",IF(Y679="Died same day","Died same day as arrival",IF(AB679="","Did not stay on SU",IF('Paste Data Here - Export'!HR679="ICH","ICU/CCU/HDU",IF(AB679&gt;AE679,100,100*AB679/AE679)))))</f>
        <v/>
      </c>
      <c r="AG679" s="82" t="str">
        <f>IF(E679="Yes","6 Month Transfer",IF(W679="No","Not locked to discharge/transfer",IF(AF679="Did not stay on SU","Not achieved as did not stay on SU",IF('Patient level info'!A679="","",IF(AND(A679=B679,M679="Achieved",P679="Achieved",AF679&gt;=90,AF679&lt;&gt;"Died same day as arrival"),"Achieved",IF(AND(A679&lt;&gt;B679,AF679&gt;=90,M679="Achieved",P679="Achieved"),"Not directly admitted by this team, but achieved criteria at previous team, and achieved 90% of stay on SU whilst at this team",IF(AF679="ICU/CCU/HDU","Admitted to ICU/CCU/HDU",IF(AF679="Died same day as arrival",AF679,IF(AND(AF679&lt;90,M679="Not achieved",P679="Not achieved"),"Not achieved as not direct to SU within 4h, not seen by a consultant within 14h, and less than 90% of stay on SU",IF(AND(AF679&lt;90,M679="Not achieved",P679="Achieved"),"Not achieved as not direct to SU within 4h and less than 90% of stay on SU",IF(AND(AF679&lt;90,M679="Achieved",P679="Not achieved"),"Not achieved as not seen by a consultant within 14h and less than 90% of stay on SU",IF(AND(AF679&gt;=90,M679="Not achieved",P679="Not achieved"),"Not achieved as not direct to SU within 4h and not seen by a consultant within 14h",IF(AND(AF679&gt;=90,M679="Achieved",P679="Not achieved"),"Not achieved as not seen by a consultant within 14h",IF(AF679&lt;90,"Not achieved as less than 90% of stay on SU","Not achieved as not direct to SU within 4h"))))))))))))))</f>
        <v/>
      </c>
    </row>
    <row r="680" spans="1:33" ht="15" customHeight="1" x14ac:dyDescent="0.25">
      <c r="A680" s="89" t="str">
        <f>IF('Paste Data Here - Export'!A680="","",'Paste Data Here - Export'!A680)</f>
        <v/>
      </c>
      <c r="B680" s="90" t="str">
        <f>IF('Paste Data Here - Export'!B680="","",'Paste Data Here - Export'!B680)</f>
        <v/>
      </c>
      <c r="C680" s="91" t="str">
        <f>IF('Paste Data Here - Export'!AR680="Y",'Paste Data Here - Export'!AS680,IF('Paste Data Here - Export'!C680="","",'Paste Data Here - Export'!BA680))</f>
        <v/>
      </c>
      <c r="D680" s="103" t="str">
        <f>IF(B680="","",IF('Paste Data Here - Export'!A680 ='Paste Data Here - Export'!B680, "Yes", "No"))</f>
        <v/>
      </c>
      <c r="E680" s="103" t="str">
        <f>IF(A680="","",IF(AND('Paste Data Here - Export'!P680="",'Paste Data Here - Export'!Q680&lt;&gt;""),"Yes","No"))</f>
        <v/>
      </c>
      <c r="F680" s="104" t="str">
        <f>IF('Paste Data Here - Export'!A680='Paste Data Here - Export'!B680,C680,IF(W680="No","",IF(E680="Yes","6 Month Transfer",'Paste Data Here - Export'!HP680)))</f>
        <v/>
      </c>
      <c r="G680" s="92" t="str">
        <f>IF(B680="","",IF(OR('Paste Data Here - Export'!KB680="Y",'Paste Data Here - Export'!GE680="Y"),"Yes","No"))</f>
        <v/>
      </c>
      <c r="H680" s="93" t="str">
        <f t="shared" si="113"/>
        <v/>
      </c>
      <c r="I680" s="93" t="str">
        <f t="shared" si="114"/>
        <v/>
      </c>
      <c r="J680" s="93" t="str">
        <f t="shared" si="115"/>
        <v/>
      </c>
      <c r="K680" s="125" t="str">
        <f>IF(OR(C680="",'Paste Data Here - Export'!BD680=""),"",1440*('Paste Data Here - Export'!BD680-C680))</f>
        <v/>
      </c>
      <c r="L680" s="93" t="str">
        <f t="shared" si="116"/>
        <v/>
      </c>
      <c r="M680" s="93" t="str">
        <f>IF(AND(L680="Yes",'Paste Data Here - Export'!BC680="SU",'Paste Data Here - Export'!EJ680&lt;&gt;"Y"),"Achieved",IF('Paste Data Here - Export'!EJ680="Y","Not applicable",(IF(AND('Patient level info'!L680="No",'Paste Data Here - Export'!BC680="SU"),"Not achieved",IF('Paste Data Here - Export'!BC680="ICH","Not applicable",IF(OR('Paste Data Here - Export'!BC680="O",'Paste Data Here - Export'!BC680="MAC"),"Not achieved",""))))))</f>
        <v/>
      </c>
      <c r="N680" s="142" t="str">
        <f>IF(B680="","",IF(OR('Paste Data Here - Export'!GN680="PERS",'Paste Data Here - Export'!GN680="TELEM"),'Paste Data Here - Export'!GK680,IF('Paste Data Here - Export'!GO680="","Not seen in person",'Paste Data Here - Export'!GO680)))</f>
        <v/>
      </c>
      <c r="O680" s="125" t="str">
        <f t="shared" si="117"/>
        <v/>
      </c>
      <c r="P680" s="126" t="str">
        <f t="shared" si="118"/>
        <v/>
      </c>
      <c r="Q680" s="95" t="str">
        <f>IF('Paste Data Here - Export'!CR680=TRUE, "Not imaged",IF('Paste Data Here - Export'!AR680="Y","Inpatient stroke",IF('Paste Data Here - Export'!BA680="","",IF('Paste Data Here - Export'!CR680="TRUE","",1440*('Paste Data Here - Export'!CP680-'Paste Data Here - Export'!BA680)))))</f>
        <v/>
      </c>
      <c r="R680" s="95" t="str">
        <f>IF('Paste Data Here - Export'!CR680=TRUE,"Not imaged",IF(OR(C680="",'Paste Data Here - Export'!CP680=""),"",1440*('Paste Data Here - Export'!CP680-C680)))</f>
        <v/>
      </c>
      <c r="S680" s="93" t="str">
        <f>IF(R680&lt;60.5,"Yes",IF('Paste Data Here - Export'!C680="","","No"))</f>
        <v/>
      </c>
      <c r="T680" s="93" t="str">
        <f t="shared" si="110"/>
        <v/>
      </c>
      <c r="U680" s="94" t="str">
        <f>IF(OR(C680="",'Paste Data Here - Export'!DF680=""),"",1440*('Paste Data Here - Export'!DF680-C680))</f>
        <v/>
      </c>
      <c r="V680" s="96" t="str">
        <f t="shared" si="119"/>
        <v/>
      </c>
      <c r="W680" s="97" t="str">
        <f>IF(B680="","",IF('Paste Data Here - Export'!KI680=TRUE,"Yes",IF('Paste Data Here - Export'!L680="","No","Yes")))</f>
        <v/>
      </c>
      <c r="X680" s="98" t="str">
        <f>IF(E680="Yes","6 Month Transfer",IF(AND(W680="Yes",'Paste Data Here - Export'!KM680="D"),"No",IF('Patient level info'!W680="Yes","Yes","")))</f>
        <v/>
      </c>
      <c r="Y680" s="91" t="str">
        <f t="shared" si="111"/>
        <v/>
      </c>
      <c r="Z680" s="99" t="str">
        <f>IF('Paste Data Here - Export'!KQ680="","",IF('Paste Data Here - Export'!KO680="","",'Paste Data Here - Export'!KN680-'Paste Data Here - Export'!KQ680))</f>
        <v/>
      </c>
      <c r="AA680" s="91" t="str">
        <f>IF(AND(W680="Yes",'Paste Data Here - Export'!KM680="D",'Paste Data Here - Export'!KO680="Y"),'Paste Data Here - Export'!KN680+'Patient level info'!AA$3,IF(AND(W680="Yes",'Paste Data Here - Export'!KM680="D",Z680&lt;0),'Paste Data Here - Export'!KQ680,IF(AND(W680="Yes",'Paste Data Here - Export'!KM680="D"),'Paste Data Here - Export'!KN680,IF(X680="Yes",'Paste Data Here - Export'!KS680,""))))</f>
        <v/>
      </c>
      <c r="AB680" s="100" t="str">
        <f>IF(W680="No","",IF('Paste Data Here - Export'!HS680="","",IF('Paste Data Here - Export'!KO680="Y",'Patient level info'!AA680-'Paste Data Here - Export'!HS680,'Paste Data Here - Export'!KQ680-'Paste Data Here - Export'!HS680)))</f>
        <v/>
      </c>
      <c r="AC680" s="100" t="str">
        <f>IF(E680="Yes","",IF(BPT!C680="Record transferred to this team",AA680-C680-(1/6),""))</f>
        <v/>
      </c>
      <c r="AD680" s="100" t="str">
        <f t="shared" si="112"/>
        <v/>
      </c>
      <c r="AE680" s="100" t="str">
        <f t="shared" si="120"/>
        <v/>
      </c>
      <c r="AF680" s="101" t="str">
        <f>IF(AE680="","",IF(Y680="Died same day","Died same day as arrival",IF(AB680="","Did not stay on SU",IF('Paste Data Here - Export'!HR680="ICH","ICU/CCU/HDU",IF(AB680&gt;AE680,100,100*AB680/AE680)))))</f>
        <v/>
      </c>
      <c r="AG680" s="82" t="str">
        <f>IF(E680="Yes","6 Month Transfer",IF(W680="No","Not locked to discharge/transfer",IF(AF680="Did not stay on SU","Not achieved as did not stay on SU",IF('Patient level info'!A680="","",IF(AND(A680=B680,M680="Achieved",P680="Achieved",AF680&gt;=90,AF680&lt;&gt;"Died same day as arrival"),"Achieved",IF(AND(A680&lt;&gt;B680,AF680&gt;=90,M680="Achieved",P680="Achieved"),"Not directly admitted by this team, but achieved criteria at previous team, and achieved 90% of stay on SU whilst at this team",IF(AF680="ICU/CCU/HDU","Admitted to ICU/CCU/HDU",IF(AF680="Died same day as arrival",AF680,IF(AND(AF680&lt;90,M680="Not achieved",P680="Not achieved"),"Not achieved as not direct to SU within 4h, not seen by a consultant within 14h, and less than 90% of stay on SU",IF(AND(AF680&lt;90,M680="Not achieved",P680="Achieved"),"Not achieved as not direct to SU within 4h and less than 90% of stay on SU",IF(AND(AF680&lt;90,M680="Achieved",P680="Not achieved"),"Not achieved as not seen by a consultant within 14h and less than 90% of stay on SU",IF(AND(AF680&gt;=90,M680="Not achieved",P680="Not achieved"),"Not achieved as not direct to SU within 4h and not seen by a consultant within 14h",IF(AND(AF680&gt;=90,M680="Achieved",P680="Not achieved"),"Not achieved as not seen by a consultant within 14h",IF(AF680&lt;90,"Not achieved as less than 90% of stay on SU","Not achieved as not direct to SU within 4h"))))))))))))))</f>
        <v/>
      </c>
    </row>
    <row r="681" spans="1:33" ht="15" customHeight="1" x14ac:dyDescent="0.25">
      <c r="A681" s="89" t="str">
        <f>IF('Paste Data Here - Export'!A681="","",'Paste Data Here - Export'!A681)</f>
        <v/>
      </c>
      <c r="B681" s="90" t="str">
        <f>IF('Paste Data Here - Export'!B681="","",'Paste Data Here - Export'!B681)</f>
        <v/>
      </c>
      <c r="C681" s="91" t="str">
        <f>IF('Paste Data Here - Export'!AR681="Y",'Paste Data Here - Export'!AS681,IF('Paste Data Here - Export'!C681="","",'Paste Data Here - Export'!BA681))</f>
        <v/>
      </c>
      <c r="D681" s="103" t="str">
        <f>IF(B681="","",IF('Paste Data Here - Export'!A681 ='Paste Data Here - Export'!B681, "Yes", "No"))</f>
        <v/>
      </c>
      <c r="E681" s="103" t="str">
        <f>IF(A681="","",IF(AND('Paste Data Here - Export'!P681="",'Paste Data Here - Export'!Q681&lt;&gt;""),"Yes","No"))</f>
        <v/>
      </c>
      <c r="F681" s="104" t="str">
        <f>IF('Paste Data Here - Export'!A681='Paste Data Here - Export'!B681,C681,IF(W681="No","",IF(E681="Yes","6 Month Transfer",'Paste Data Here - Export'!HP681)))</f>
        <v/>
      </c>
      <c r="G681" s="92" t="str">
        <f>IF(B681="","",IF(OR('Paste Data Here - Export'!KB681="Y",'Paste Data Here - Export'!GE681="Y"),"Yes","No"))</f>
        <v/>
      </c>
      <c r="H681" s="93" t="str">
        <f t="shared" si="113"/>
        <v/>
      </c>
      <c r="I681" s="93" t="str">
        <f t="shared" si="114"/>
        <v/>
      </c>
      <c r="J681" s="93" t="str">
        <f t="shared" si="115"/>
        <v/>
      </c>
      <c r="K681" s="125" t="str">
        <f>IF(OR(C681="",'Paste Data Here - Export'!BD681=""),"",1440*('Paste Data Here - Export'!BD681-C681))</f>
        <v/>
      </c>
      <c r="L681" s="93" t="str">
        <f t="shared" si="116"/>
        <v/>
      </c>
      <c r="M681" s="93" t="str">
        <f>IF(AND(L681="Yes",'Paste Data Here - Export'!BC681="SU",'Paste Data Here - Export'!EJ681&lt;&gt;"Y"),"Achieved",IF('Paste Data Here - Export'!EJ681="Y","Not applicable",(IF(AND('Patient level info'!L681="No",'Paste Data Here - Export'!BC681="SU"),"Not achieved",IF('Paste Data Here - Export'!BC681="ICH","Not applicable",IF(OR('Paste Data Here - Export'!BC681="O",'Paste Data Here - Export'!BC681="MAC"),"Not achieved",""))))))</f>
        <v/>
      </c>
      <c r="N681" s="142" t="str">
        <f>IF(B681="","",IF(OR('Paste Data Here - Export'!GN681="PERS",'Paste Data Here - Export'!GN681="TELEM"),'Paste Data Here - Export'!GK681,IF('Paste Data Here - Export'!GO681="","Not seen in person",'Paste Data Here - Export'!GO681)))</f>
        <v/>
      </c>
      <c r="O681" s="125" t="str">
        <f t="shared" si="117"/>
        <v/>
      </c>
      <c r="P681" s="126" t="str">
        <f t="shared" si="118"/>
        <v/>
      </c>
      <c r="Q681" s="95" t="str">
        <f>IF('Paste Data Here - Export'!CR681=TRUE, "Not imaged",IF('Paste Data Here - Export'!AR681="Y","Inpatient stroke",IF('Paste Data Here - Export'!BA681="","",IF('Paste Data Here - Export'!CR681="TRUE","",1440*('Paste Data Here - Export'!CP681-'Paste Data Here - Export'!BA681)))))</f>
        <v/>
      </c>
      <c r="R681" s="95" t="str">
        <f>IF('Paste Data Here - Export'!CR681=TRUE,"Not imaged",IF(OR(C681="",'Paste Data Here - Export'!CP681=""),"",1440*('Paste Data Here - Export'!CP681-C681)))</f>
        <v/>
      </c>
      <c r="S681" s="93" t="str">
        <f>IF(R681&lt;60.5,"Yes",IF('Paste Data Here - Export'!C681="","","No"))</f>
        <v/>
      </c>
      <c r="T681" s="93" t="str">
        <f t="shared" si="110"/>
        <v/>
      </c>
      <c r="U681" s="94" t="str">
        <f>IF(OR(C681="",'Paste Data Here - Export'!DF681=""),"",1440*('Paste Data Here - Export'!DF681-C681))</f>
        <v/>
      </c>
      <c r="V681" s="96" t="str">
        <f t="shared" si="119"/>
        <v/>
      </c>
      <c r="W681" s="97" t="str">
        <f>IF(B681="","",IF('Paste Data Here - Export'!KI681=TRUE,"Yes",IF('Paste Data Here - Export'!L681="","No","Yes")))</f>
        <v/>
      </c>
      <c r="X681" s="98" t="str">
        <f>IF(E681="Yes","6 Month Transfer",IF(AND(W681="Yes",'Paste Data Here - Export'!KM681="D"),"No",IF('Patient level info'!W681="Yes","Yes","")))</f>
        <v/>
      </c>
      <c r="Y681" s="91" t="str">
        <f t="shared" si="111"/>
        <v/>
      </c>
      <c r="Z681" s="99" t="str">
        <f>IF('Paste Data Here - Export'!KQ681="","",IF('Paste Data Here - Export'!KO681="","",'Paste Data Here - Export'!KN681-'Paste Data Here - Export'!KQ681))</f>
        <v/>
      </c>
      <c r="AA681" s="91" t="str">
        <f>IF(AND(W681="Yes",'Paste Data Here - Export'!KM681="D",'Paste Data Here - Export'!KO681="Y"),'Paste Data Here - Export'!KN681+'Patient level info'!AA$3,IF(AND(W681="Yes",'Paste Data Here - Export'!KM681="D",Z681&lt;0),'Paste Data Here - Export'!KQ681,IF(AND(W681="Yes",'Paste Data Here - Export'!KM681="D"),'Paste Data Here - Export'!KN681,IF(X681="Yes",'Paste Data Here - Export'!KS681,""))))</f>
        <v/>
      </c>
      <c r="AB681" s="100" t="str">
        <f>IF(W681="No","",IF('Paste Data Here - Export'!HS681="","",IF('Paste Data Here - Export'!KO681="Y",'Patient level info'!AA681-'Paste Data Here - Export'!HS681,'Paste Data Here - Export'!KQ681-'Paste Data Here - Export'!HS681)))</f>
        <v/>
      </c>
      <c r="AC681" s="100" t="str">
        <f>IF(E681="Yes","",IF(BPT!C681="Record transferred to this team",AA681-C681-(1/6),""))</f>
        <v/>
      </c>
      <c r="AD681" s="100" t="str">
        <f t="shared" si="112"/>
        <v/>
      </c>
      <c r="AE681" s="100" t="str">
        <f t="shared" si="120"/>
        <v/>
      </c>
      <c r="AF681" s="101" t="str">
        <f>IF(AE681="","",IF(Y681="Died same day","Died same day as arrival",IF(AB681="","Did not stay on SU",IF('Paste Data Here - Export'!HR681="ICH","ICU/CCU/HDU",IF(AB681&gt;AE681,100,100*AB681/AE681)))))</f>
        <v/>
      </c>
      <c r="AG681" s="82" t="str">
        <f>IF(E681="Yes","6 Month Transfer",IF(W681="No","Not locked to discharge/transfer",IF(AF681="Did not stay on SU","Not achieved as did not stay on SU",IF('Patient level info'!A681="","",IF(AND(A681=B681,M681="Achieved",P681="Achieved",AF681&gt;=90,AF681&lt;&gt;"Died same day as arrival"),"Achieved",IF(AND(A681&lt;&gt;B681,AF681&gt;=90,M681="Achieved",P681="Achieved"),"Not directly admitted by this team, but achieved criteria at previous team, and achieved 90% of stay on SU whilst at this team",IF(AF681="ICU/CCU/HDU","Admitted to ICU/CCU/HDU",IF(AF681="Died same day as arrival",AF681,IF(AND(AF681&lt;90,M681="Not achieved",P681="Not achieved"),"Not achieved as not direct to SU within 4h, not seen by a consultant within 14h, and less than 90% of stay on SU",IF(AND(AF681&lt;90,M681="Not achieved",P681="Achieved"),"Not achieved as not direct to SU within 4h and less than 90% of stay on SU",IF(AND(AF681&lt;90,M681="Achieved",P681="Not achieved"),"Not achieved as not seen by a consultant within 14h and less than 90% of stay on SU",IF(AND(AF681&gt;=90,M681="Not achieved",P681="Not achieved"),"Not achieved as not direct to SU within 4h and not seen by a consultant within 14h",IF(AND(AF681&gt;=90,M681="Achieved",P681="Not achieved"),"Not achieved as not seen by a consultant within 14h",IF(AF681&lt;90,"Not achieved as less than 90% of stay on SU","Not achieved as not direct to SU within 4h"))))))))))))))</f>
        <v/>
      </c>
    </row>
    <row r="682" spans="1:33" ht="15" customHeight="1" x14ac:dyDescent="0.25">
      <c r="A682" s="89" t="str">
        <f>IF('Paste Data Here - Export'!A682="","",'Paste Data Here - Export'!A682)</f>
        <v/>
      </c>
      <c r="B682" s="90" t="str">
        <f>IF('Paste Data Here - Export'!B682="","",'Paste Data Here - Export'!B682)</f>
        <v/>
      </c>
      <c r="C682" s="91" t="str">
        <f>IF('Paste Data Here - Export'!AR682="Y",'Paste Data Here - Export'!AS682,IF('Paste Data Here - Export'!C682="","",'Paste Data Here - Export'!BA682))</f>
        <v/>
      </c>
      <c r="D682" s="103" t="str">
        <f>IF(B682="","",IF('Paste Data Here - Export'!A682 ='Paste Data Here - Export'!B682, "Yes", "No"))</f>
        <v/>
      </c>
      <c r="E682" s="103" t="str">
        <f>IF(A682="","",IF(AND('Paste Data Here - Export'!P682="",'Paste Data Here - Export'!Q682&lt;&gt;""),"Yes","No"))</f>
        <v/>
      </c>
      <c r="F682" s="104" t="str">
        <f>IF('Paste Data Here - Export'!A682='Paste Data Here - Export'!B682,C682,IF(W682="No","",IF(E682="Yes","6 Month Transfer",'Paste Data Here - Export'!HP682)))</f>
        <v/>
      </c>
      <c r="G682" s="92" t="str">
        <f>IF(B682="","",IF(OR('Paste Data Here - Export'!KB682="Y",'Paste Data Here - Export'!GE682="Y"),"Yes","No"))</f>
        <v/>
      </c>
      <c r="H682" s="93" t="str">
        <f t="shared" si="113"/>
        <v/>
      </c>
      <c r="I682" s="93" t="str">
        <f t="shared" si="114"/>
        <v/>
      </c>
      <c r="J682" s="93" t="str">
        <f t="shared" si="115"/>
        <v/>
      </c>
      <c r="K682" s="125" t="str">
        <f>IF(OR(C682="",'Paste Data Here - Export'!BD682=""),"",1440*('Paste Data Here - Export'!BD682-C682))</f>
        <v/>
      </c>
      <c r="L682" s="93" t="str">
        <f t="shared" si="116"/>
        <v/>
      </c>
      <c r="M682" s="93" t="str">
        <f>IF(AND(L682="Yes",'Paste Data Here - Export'!BC682="SU",'Paste Data Here - Export'!EJ682&lt;&gt;"Y"),"Achieved",IF('Paste Data Here - Export'!EJ682="Y","Not applicable",(IF(AND('Patient level info'!L682="No",'Paste Data Here - Export'!BC682="SU"),"Not achieved",IF('Paste Data Here - Export'!BC682="ICH","Not applicable",IF(OR('Paste Data Here - Export'!BC682="O",'Paste Data Here - Export'!BC682="MAC"),"Not achieved",""))))))</f>
        <v/>
      </c>
      <c r="N682" s="142" t="str">
        <f>IF(B682="","",IF(OR('Paste Data Here - Export'!GN682="PERS",'Paste Data Here - Export'!GN682="TELEM"),'Paste Data Here - Export'!GK682,IF('Paste Data Here - Export'!GO682="","Not seen in person",'Paste Data Here - Export'!GO682)))</f>
        <v/>
      </c>
      <c r="O682" s="125" t="str">
        <f t="shared" si="117"/>
        <v/>
      </c>
      <c r="P682" s="126" t="str">
        <f t="shared" si="118"/>
        <v/>
      </c>
      <c r="Q682" s="95" t="str">
        <f>IF('Paste Data Here - Export'!CR682=TRUE, "Not imaged",IF('Paste Data Here - Export'!AR682="Y","Inpatient stroke",IF('Paste Data Here - Export'!BA682="","",IF('Paste Data Here - Export'!CR682="TRUE","",1440*('Paste Data Here - Export'!CP682-'Paste Data Here - Export'!BA682)))))</f>
        <v/>
      </c>
      <c r="R682" s="95" t="str">
        <f>IF('Paste Data Here - Export'!CR682=TRUE,"Not imaged",IF(OR(C682="",'Paste Data Here - Export'!CP682=""),"",1440*('Paste Data Here - Export'!CP682-C682)))</f>
        <v/>
      </c>
      <c r="S682" s="93" t="str">
        <f>IF(R682&lt;60.5,"Yes",IF('Paste Data Here - Export'!C682="","","No"))</f>
        <v/>
      </c>
      <c r="T682" s="93" t="str">
        <f t="shared" si="110"/>
        <v/>
      </c>
      <c r="U682" s="94" t="str">
        <f>IF(OR(C682="",'Paste Data Here - Export'!DF682=""),"",1440*('Paste Data Here - Export'!DF682-C682))</f>
        <v/>
      </c>
      <c r="V682" s="96" t="str">
        <f t="shared" si="119"/>
        <v/>
      </c>
      <c r="W682" s="97" t="str">
        <f>IF(B682="","",IF('Paste Data Here - Export'!KI682=TRUE,"Yes",IF('Paste Data Here - Export'!L682="","No","Yes")))</f>
        <v/>
      </c>
      <c r="X682" s="98" t="str">
        <f>IF(E682="Yes","6 Month Transfer",IF(AND(W682="Yes",'Paste Data Here - Export'!KM682="D"),"No",IF('Patient level info'!W682="Yes","Yes","")))</f>
        <v/>
      </c>
      <c r="Y682" s="91" t="str">
        <f t="shared" si="111"/>
        <v/>
      </c>
      <c r="Z682" s="99" t="str">
        <f>IF('Paste Data Here - Export'!KQ682="","",IF('Paste Data Here - Export'!KO682="","",'Paste Data Here - Export'!KN682-'Paste Data Here - Export'!KQ682))</f>
        <v/>
      </c>
      <c r="AA682" s="91" t="str">
        <f>IF(AND(W682="Yes",'Paste Data Here - Export'!KM682="D",'Paste Data Here - Export'!KO682="Y"),'Paste Data Here - Export'!KN682+'Patient level info'!AA$3,IF(AND(W682="Yes",'Paste Data Here - Export'!KM682="D",Z682&lt;0),'Paste Data Here - Export'!KQ682,IF(AND(W682="Yes",'Paste Data Here - Export'!KM682="D"),'Paste Data Here - Export'!KN682,IF(X682="Yes",'Paste Data Here - Export'!KS682,""))))</f>
        <v/>
      </c>
      <c r="AB682" s="100" t="str">
        <f>IF(W682="No","",IF('Paste Data Here - Export'!HS682="","",IF('Paste Data Here - Export'!KO682="Y",'Patient level info'!AA682-'Paste Data Here - Export'!HS682,'Paste Data Here - Export'!KQ682-'Paste Data Here - Export'!HS682)))</f>
        <v/>
      </c>
      <c r="AC682" s="100" t="str">
        <f>IF(E682="Yes","",IF(BPT!C682="Record transferred to this team",AA682-C682-(1/6),""))</f>
        <v/>
      </c>
      <c r="AD682" s="100" t="str">
        <f t="shared" si="112"/>
        <v/>
      </c>
      <c r="AE682" s="100" t="str">
        <f t="shared" si="120"/>
        <v/>
      </c>
      <c r="AF682" s="101" t="str">
        <f>IF(AE682="","",IF(Y682="Died same day","Died same day as arrival",IF(AB682="","Did not stay on SU",IF('Paste Data Here - Export'!HR682="ICH","ICU/CCU/HDU",IF(AB682&gt;AE682,100,100*AB682/AE682)))))</f>
        <v/>
      </c>
      <c r="AG682" s="82" t="str">
        <f>IF(E682="Yes","6 Month Transfer",IF(W682="No","Not locked to discharge/transfer",IF(AF682="Did not stay on SU","Not achieved as did not stay on SU",IF('Patient level info'!A682="","",IF(AND(A682=B682,M682="Achieved",P682="Achieved",AF682&gt;=90,AF682&lt;&gt;"Died same day as arrival"),"Achieved",IF(AND(A682&lt;&gt;B682,AF682&gt;=90,M682="Achieved",P682="Achieved"),"Not directly admitted by this team, but achieved criteria at previous team, and achieved 90% of stay on SU whilst at this team",IF(AF682="ICU/CCU/HDU","Admitted to ICU/CCU/HDU",IF(AF682="Died same day as arrival",AF682,IF(AND(AF682&lt;90,M682="Not achieved",P682="Not achieved"),"Not achieved as not direct to SU within 4h, not seen by a consultant within 14h, and less than 90% of stay on SU",IF(AND(AF682&lt;90,M682="Not achieved",P682="Achieved"),"Not achieved as not direct to SU within 4h and less than 90% of stay on SU",IF(AND(AF682&lt;90,M682="Achieved",P682="Not achieved"),"Not achieved as not seen by a consultant within 14h and less than 90% of stay on SU",IF(AND(AF682&gt;=90,M682="Not achieved",P682="Not achieved"),"Not achieved as not direct to SU within 4h and not seen by a consultant within 14h",IF(AND(AF682&gt;=90,M682="Achieved",P682="Not achieved"),"Not achieved as not seen by a consultant within 14h",IF(AF682&lt;90,"Not achieved as less than 90% of stay on SU","Not achieved as not direct to SU within 4h"))))))))))))))</f>
        <v/>
      </c>
    </row>
    <row r="683" spans="1:33" ht="15" customHeight="1" x14ac:dyDescent="0.25">
      <c r="A683" s="89" t="str">
        <f>IF('Paste Data Here - Export'!A683="","",'Paste Data Here - Export'!A683)</f>
        <v/>
      </c>
      <c r="B683" s="90" t="str">
        <f>IF('Paste Data Here - Export'!B683="","",'Paste Data Here - Export'!B683)</f>
        <v/>
      </c>
      <c r="C683" s="91" t="str">
        <f>IF('Paste Data Here - Export'!AR683="Y",'Paste Data Here - Export'!AS683,IF('Paste Data Here - Export'!C683="","",'Paste Data Here - Export'!BA683))</f>
        <v/>
      </c>
      <c r="D683" s="103" t="str">
        <f>IF(B683="","",IF('Paste Data Here - Export'!A683 ='Paste Data Here - Export'!B683, "Yes", "No"))</f>
        <v/>
      </c>
      <c r="E683" s="103" t="str">
        <f>IF(A683="","",IF(AND('Paste Data Here - Export'!P683="",'Paste Data Here - Export'!Q683&lt;&gt;""),"Yes","No"))</f>
        <v/>
      </c>
      <c r="F683" s="104" t="str">
        <f>IF('Paste Data Here - Export'!A683='Paste Data Here - Export'!B683,C683,IF(W683="No","",IF(E683="Yes","6 Month Transfer",'Paste Data Here - Export'!HP683)))</f>
        <v/>
      </c>
      <c r="G683" s="92" t="str">
        <f>IF(B683="","",IF(OR('Paste Data Here - Export'!KB683="Y",'Paste Data Here - Export'!GE683="Y"),"Yes","No"))</f>
        <v/>
      </c>
      <c r="H683" s="93" t="str">
        <f t="shared" si="113"/>
        <v/>
      </c>
      <c r="I683" s="93" t="str">
        <f t="shared" si="114"/>
        <v/>
      </c>
      <c r="J683" s="93" t="str">
        <f t="shared" si="115"/>
        <v/>
      </c>
      <c r="K683" s="125" t="str">
        <f>IF(OR(C683="",'Paste Data Here - Export'!BD683=""),"",1440*('Paste Data Here - Export'!BD683-C683))</f>
        <v/>
      </c>
      <c r="L683" s="93" t="str">
        <f t="shared" si="116"/>
        <v/>
      </c>
      <c r="M683" s="93" t="str">
        <f>IF(AND(L683="Yes",'Paste Data Here - Export'!BC683="SU",'Paste Data Here - Export'!EJ683&lt;&gt;"Y"),"Achieved",IF('Paste Data Here - Export'!EJ683="Y","Not applicable",(IF(AND('Patient level info'!L683="No",'Paste Data Here - Export'!BC683="SU"),"Not achieved",IF('Paste Data Here - Export'!BC683="ICH","Not applicable",IF(OR('Paste Data Here - Export'!BC683="O",'Paste Data Here - Export'!BC683="MAC"),"Not achieved",""))))))</f>
        <v/>
      </c>
      <c r="N683" s="142" t="str">
        <f>IF(B683="","",IF(OR('Paste Data Here - Export'!GN683="PERS",'Paste Data Here - Export'!GN683="TELEM"),'Paste Data Here - Export'!GK683,IF('Paste Data Here - Export'!GO683="","Not seen in person",'Paste Data Here - Export'!GO683)))</f>
        <v/>
      </c>
      <c r="O683" s="125" t="str">
        <f t="shared" si="117"/>
        <v/>
      </c>
      <c r="P683" s="126" t="str">
        <f t="shared" si="118"/>
        <v/>
      </c>
      <c r="Q683" s="95" t="str">
        <f>IF('Paste Data Here - Export'!CR683=TRUE, "Not imaged",IF('Paste Data Here - Export'!AR683="Y","Inpatient stroke",IF('Paste Data Here - Export'!BA683="","",IF('Paste Data Here - Export'!CR683="TRUE","",1440*('Paste Data Here - Export'!CP683-'Paste Data Here - Export'!BA683)))))</f>
        <v/>
      </c>
      <c r="R683" s="95" t="str">
        <f>IF('Paste Data Here - Export'!CR683=TRUE,"Not imaged",IF(OR(C683="",'Paste Data Here - Export'!CP683=""),"",1440*('Paste Data Here - Export'!CP683-C683)))</f>
        <v/>
      </c>
      <c r="S683" s="93" t="str">
        <f>IF(R683&lt;60.5,"Yes",IF('Paste Data Here - Export'!C683="","","No"))</f>
        <v/>
      </c>
      <c r="T683" s="93" t="str">
        <f t="shared" si="110"/>
        <v/>
      </c>
      <c r="U683" s="94" t="str">
        <f>IF(OR(C683="",'Paste Data Here - Export'!DF683=""),"",1440*('Paste Data Here - Export'!DF683-C683))</f>
        <v/>
      </c>
      <c r="V683" s="96" t="str">
        <f t="shared" si="119"/>
        <v/>
      </c>
      <c r="W683" s="97" t="str">
        <f>IF(B683="","",IF('Paste Data Here - Export'!KI683=TRUE,"Yes",IF('Paste Data Here - Export'!L683="","No","Yes")))</f>
        <v/>
      </c>
      <c r="X683" s="98" t="str">
        <f>IF(E683="Yes","6 Month Transfer",IF(AND(W683="Yes",'Paste Data Here - Export'!KM683="D"),"No",IF('Patient level info'!W683="Yes","Yes","")))</f>
        <v/>
      </c>
      <c r="Y683" s="91" t="str">
        <f t="shared" si="111"/>
        <v/>
      </c>
      <c r="Z683" s="99" t="str">
        <f>IF('Paste Data Here - Export'!KQ683="","",IF('Paste Data Here - Export'!KO683="","",'Paste Data Here - Export'!KN683-'Paste Data Here - Export'!KQ683))</f>
        <v/>
      </c>
      <c r="AA683" s="91" t="str">
        <f>IF(AND(W683="Yes",'Paste Data Here - Export'!KM683="D",'Paste Data Here - Export'!KO683="Y"),'Paste Data Here - Export'!KN683+'Patient level info'!AA$3,IF(AND(W683="Yes",'Paste Data Here - Export'!KM683="D",Z683&lt;0),'Paste Data Here - Export'!KQ683,IF(AND(W683="Yes",'Paste Data Here - Export'!KM683="D"),'Paste Data Here - Export'!KN683,IF(X683="Yes",'Paste Data Here - Export'!KS683,""))))</f>
        <v/>
      </c>
      <c r="AB683" s="100" t="str">
        <f>IF(W683="No","",IF('Paste Data Here - Export'!HS683="","",IF('Paste Data Here - Export'!KO683="Y",'Patient level info'!AA683-'Paste Data Here - Export'!HS683,'Paste Data Here - Export'!KQ683-'Paste Data Here - Export'!HS683)))</f>
        <v/>
      </c>
      <c r="AC683" s="100" t="str">
        <f>IF(E683="Yes","",IF(BPT!C683="Record transferred to this team",AA683-C683-(1/6),""))</f>
        <v/>
      </c>
      <c r="AD683" s="100" t="str">
        <f t="shared" si="112"/>
        <v/>
      </c>
      <c r="AE683" s="100" t="str">
        <f t="shared" si="120"/>
        <v/>
      </c>
      <c r="AF683" s="101" t="str">
        <f>IF(AE683="","",IF(Y683="Died same day","Died same day as arrival",IF(AB683="","Did not stay on SU",IF('Paste Data Here - Export'!HR683="ICH","ICU/CCU/HDU",IF(AB683&gt;AE683,100,100*AB683/AE683)))))</f>
        <v/>
      </c>
      <c r="AG683" s="82" t="str">
        <f>IF(E683="Yes","6 Month Transfer",IF(W683="No","Not locked to discharge/transfer",IF(AF683="Did not stay on SU","Not achieved as did not stay on SU",IF('Patient level info'!A683="","",IF(AND(A683=B683,M683="Achieved",P683="Achieved",AF683&gt;=90,AF683&lt;&gt;"Died same day as arrival"),"Achieved",IF(AND(A683&lt;&gt;B683,AF683&gt;=90,M683="Achieved",P683="Achieved"),"Not directly admitted by this team, but achieved criteria at previous team, and achieved 90% of stay on SU whilst at this team",IF(AF683="ICU/CCU/HDU","Admitted to ICU/CCU/HDU",IF(AF683="Died same day as arrival",AF683,IF(AND(AF683&lt;90,M683="Not achieved",P683="Not achieved"),"Not achieved as not direct to SU within 4h, not seen by a consultant within 14h, and less than 90% of stay on SU",IF(AND(AF683&lt;90,M683="Not achieved",P683="Achieved"),"Not achieved as not direct to SU within 4h and less than 90% of stay on SU",IF(AND(AF683&lt;90,M683="Achieved",P683="Not achieved"),"Not achieved as not seen by a consultant within 14h and less than 90% of stay on SU",IF(AND(AF683&gt;=90,M683="Not achieved",P683="Not achieved"),"Not achieved as not direct to SU within 4h and not seen by a consultant within 14h",IF(AND(AF683&gt;=90,M683="Achieved",P683="Not achieved"),"Not achieved as not seen by a consultant within 14h",IF(AF683&lt;90,"Not achieved as less than 90% of stay on SU","Not achieved as not direct to SU within 4h"))))))))))))))</f>
        <v/>
      </c>
    </row>
    <row r="684" spans="1:33" ht="15" customHeight="1" x14ac:dyDescent="0.25">
      <c r="A684" s="89" t="str">
        <f>IF('Paste Data Here - Export'!A684="","",'Paste Data Here - Export'!A684)</f>
        <v/>
      </c>
      <c r="B684" s="90" t="str">
        <f>IF('Paste Data Here - Export'!B684="","",'Paste Data Here - Export'!B684)</f>
        <v/>
      </c>
      <c r="C684" s="91" t="str">
        <f>IF('Paste Data Here - Export'!AR684="Y",'Paste Data Here - Export'!AS684,IF('Paste Data Here - Export'!C684="","",'Paste Data Here - Export'!BA684))</f>
        <v/>
      </c>
      <c r="D684" s="103" t="str">
        <f>IF(B684="","",IF('Paste Data Here - Export'!A684 ='Paste Data Here - Export'!B684, "Yes", "No"))</f>
        <v/>
      </c>
      <c r="E684" s="103" t="str">
        <f>IF(A684="","",IF(AND('Paste Data Here - Export'!P684="",'Paste Data Here - Export'!Q684&lt;&gt;""),"Yes","No"))</f>
        <v/>
      </c>
      <c r="F684" s="104" t="str">
        <f>IF('Paste Data Here - Export'!A684='Paste Data Here - Export'!B684,C684,IF(W684="No","",IF(E684="Yes","6 Month Transfer",'Paste Data Here - Export'!HP684)))</f>
        <v/>
      </c>
      <c r="G684" s="92" t="str">
        <f>IF(B684="","",IF(OR('Paste Data Here - Export'!KB684="Y",'Paste Data Here - Export'!GE684="Y"),"Yes","No"))</f>
        <v/>
      </c>
      <c r="H684" s="93" t="str">
        <f t="shared" si="113"/>
        <v/>
      </c>
      <c r="I684" s="93" t="str">
        <f t="shared" si="114"/>
        <v/>
      </c>
      <c r="J684" s="93" t="str">
        <f t="shared" si="115"/>
        <v/>
      </c>
      <c r="K684" s="125" t="str">
        <f>IF(OR(C684="",'Paste Data Here - Export'!BD684=""),"",1440*('Paste Data Here - Export'!BD684-C684))</f>
        <v/>
      </c>
      <c r="L684" s="93" t="str">
        <f t="shared" si="116"/>
        <v/>
      </c>
      <c r="M684" s="93" t="str">
        <f>IF(AND(L684="Yes",'Paste Data Here - Export'!BC684="SU",'Paste Data Here - Export'!EJ684&lt;&gt;"Y"),"Achieved",IF('Paste Data Here - Export'!EJ684="Y","Not applicable",(IF(AND('Patient level info'!L684="No",'Paste Data Here - Export'!BC684="SU"),"Not achieved",IF('Paste Data Here - Export'!BC684="ICH","Not applicable",IF(OR('Paste Data Here - Export'!BC684="O",'Paste Data Here - Export'!BC684="MAC"),"Not achieved",""))))))</f>
        <v/>
      </c>
      <c r="N684" s="142" t="str">
        <f>IF(B684="","",IF(OR('Paste Data Here - Export'!GN684="PERS",'Paste Data Here - Export'!GN684="TELEM"),'Paste Data Here - Export'!GK684,IF('Paste Data Here - Export'!GO684="","Not seen in person",'Paste Data Here - Export'!GO684)))</f>
        <v/>
      </c>
      <c r="O684" s="125" t="str">
        <f t="shared" si="117"/>
        <v/>
      </c>
      <c r="P684" s="126" t="str">
        <f t="shared" si="118"/>
        <v/>
      </c>
      <c r="Q684" s="95" t="str">
        <f>IF('Paste Data Here - Export'!CR684=TRUE, "Not imaged",IF('Paste Data Here - Export'!AR684="Y","Inpatient stroke",IF('Paste Data Here - Export'!BA684="","",IF('Paste Data Here - Export'!CR684="TRUE","",1440*('Paste Data Here - Export'!CP684-'Paste Data Here - Export'!BA684)))))</f>
        <v/>
      </c>
      <c r="R684" s="95" t="str">
        <f>IF('Paste Data Here - Export'!CR684=TRUE,"Not imaged",IF(OR(C684="",'Paste Data Here - Export'!CP684=""),"",1440*('Paste Data Here - Export'!CP684-C684)))</f>
        <v/>
      </c>
      <c r="S684" s="93" t="str">
        <f>IF(R684&lt;60.5,"Yes",IF('Paste Data Here - Export'!C684="","","No"))</f>
        <v/>
      </c>
      <c r="T684" s="93" t="str">
        <f t="shared" si="110"/>
        <v/>
      </c>
      <c r="U684" s="94" t="str">
        <f>IF(OR(C684="",'Paste Data Here - Export'!DF684=""),"",1440*('Paste Data Here - Export'!DF684-C684))</f>
        <v/>
      </c>
      <c r="V684" s="96" t="str">
        <f t="shared" si="119"/>
        <v/>
      </c>
      <c r="W684" s="97" t="str">
        <f>IF(B684="","",IF('Paste Data Here - Export'!KI684=TRUE,"Yes",IF('Paste Data Here - Export'!L684="","No","Yes")))</f>
        <v/>
      </c>
      <c r="X684" s="98" t="str">
        <f>IF(E684="Yes","6 Month Transfer",IF(AND(W684="Yes",'Paste Data Here - Export'!KM684="D"),"No",IF('Patient level info'!W684="Yes","Yes","")))</f>
        <v/>
      </c>
      <c r="Y684" s="91" t="str">
        <f t="shared" si="111"/>
        <v/>
      </c>
      <c r="Z684" s="99" t="str">
        <f>IF('Paste Data Here - Export'!KQ684="","",IF('Paste Data Here - Export'!KO684="","",'Paste Data Here - Export'!KN684-'Paste Data Here - Export'!KQ684))</f>
        <v/>
      </c>
      <c r="AA684" s="91" t="str">
        <f>IF(AND(W684="Yes",'Paste Data Here - Export'!KM684="D",'Paste Data Here - Export'!KO684="Y"),'Paste Data Here - Export'!KN684+'Patient level info'!AA$3,IF(AND(W684="Yes",'Paste Data Here - Export'!KM684="D",Z684&lt;0),'Paste Data Here - Export'!KQ684,IF(AND(W684="Yes",'Paste Data Here - Export'!KM684="D"),'Paste Data Here - Export'!KN684,IF(X684="Yes",'Paste Data Here - Export'!KS684,""))))</f>
        <v/>
      </c>
      <c r="AB684" s="100" t="str">
        <f>IF(W684="No","",IF('Paste Data Here - Export'!HS684="","",IF('Paste Data Here - Export'!KO684="Y",'Patient level info'!AA684-'Paste Data Here - Export'!HS684,'Paste Data Here - Export'!KQ684-'Paste Data Here - Export'!HS684)))</f>
        <v/>
      </c>
      <c r="AC684" s="100" t="str">
        <f>IF(E684="Yes","",IF(BPT!C684="Record transferred to this team",AA684-C684-(1/6),""))</f>
        <v/>
      </c>
      <c r="AD684" s="100" t="str">
        <f t="shared" si="112"/>
        <v/>
      </c>
      <c r="AE684" s="100" t="str">
        <f t="shared" si="120"/>
        <v/>
      </c>
      <c r="AF684" s="101" t="str">
        <f>IF(AE684="","",IF(Y684="Died same day","Died same day as arrival",IF(AB684="","Did not stay on SU",IF('Paste Data Here - Export'!HR684="ICH","ICU/CCU/HDU",IF(AB684&gt;AE684,100,100*AB684/AE684)))))</f>
        <v/>
      </c>
      <c r="AG684" s="82" t="str">
        <f>IF(E684="Yes","6 Month Transfer",IF(W684="No","Not locked to discharge/transfer",IF(AF684="Did not stay on SU","Not achieved as did not stay on SU",IF('Patient level info'!A684="","",IF(AND(A684=B684,M684="Achieved",P684="Achieved",AF684&gt;=90,AF684&lt;&gt;"Died same day as arrival"),"Achieved",IF(AND(A684&lt;&gt;B684,AF684&gt;=90,M684="Achieved",P684="Achieved"),"Not directly admitted by this team, but achieved criteria at previous team, and achieved 90% of stay on SU whilst at this team",IF(AF684="ICU/CCU/HDU","Admitted to ICU/CCU/HDU",IF(AF684="Died same day as arrival",AF684,IF(AND(AF684&lt;90,M684="Not achieved",P684="Not achieved"),"Not achieved as not direct to SU within 4h, not seen by a consultant within 14h, and less than 90% of stay on SU",IF(AND(AF684&lt;90,M684="Not achieved",P684="Achieved"),"Not achieved as not direct to SU within 4h and less than 90% of stay on SU",IF(AND(AF684&lt;90,M684="Achieved",P684="Not achieved"),"Not achieved as not seen by a consultant within 14h and less than 90% of stay on SU",IF(AND(AF684&gt;=90,M684="Not achieved",P684="Not achieved"),"Not achieved as not direct to SU within 4h and not seen by a consultant within 14h",IF(AND(AF684&gt;=90,M684="Achieved",P684="Not achieved"),"Not achieved as not seen by a consultant within 14h",IF(AF684&lt;90,"Not achieved as less than 90% of stay on SU","Not achieved as not direct to SU within 4h"))))))))))))))</f>
        <v/>
      </c>
    </row>
    <row r="685" spans="1:33" ht="15" customHeight="1" x14ac:dyDescent="0.25">
      <c r="A685" s="89" t="str">
        <f>IF('Paste Data Here - Export'!A685="","",'Paste Data Here - Export'!A685)</f>
        <v/>
      </c>
      <c r="B685" s="90" t="str">
        <f>IF('Paste Data Here - Export'!B685="","",'Paste Data Here - Export'!B685)</f>
        <v/>
      </c>
      <c r="C685" s="91" t="str">
        <f>IF('Paste Data Here - Export'!AR685="Y",'Paste Data Here - Export'!AS685,IF('Paste Data Here - Export'!C685="","",'Paste Data Here - Export'!BA685))</f>
        <v/>
      </c>
      <c r="D685" s="103" t="str">
        <f>IF(B685="","",IF('Paste Data Here - Export'!A685 ='Paste Data Here - Export'!B685, "Yes", "No"))</f>
        <v/>
      </c>
      <c r="E685" s="103" t="str">
        <f>IF(A685="","",IF(AND('Paste Data Here - Export'!P685="",'Paste Data Here - Export'!Q685&lt;&gt;""),"Yes","No"))</f>
        <v/>
      </c>
      <c r="F685" s="104" t="str">
        <f>IF('Paste Data Here - Export'!A685='Paste Data Here - Export'!B685,C685,IF(W685="No","",IF(E685="Yes","6 Month Transfer",'Paste Data Here - Export'!HP685)))</f>
        <v/>
      </c>
      <c r="G685" s="92" t="str">
        <f>IF(B685="","",IF(OR('Paste Data Here - Export'!KB685="Y",'Paste Data Here - Export'!GE685="Y"),"Yes","No"))</f>
        <v/>
      </c>
      <c r="H685" s="93" t="str">
        <f t="shared" si="113"/>
        <v/>
      </c>
      <c r="I685" s="93" t="str">
        <f t="shared" si="114"/>
        <v/>
      </c>
      <c r="J685" s="93" t="str">
        <f t="shared" si="115"/>
        <v/>
      </c>
      <c r="K685" s="125" t="str">
        <f>IF(OR(C685="",'Paste Data Here - Export'!BD685=""),"",1440*('Paste Data Here - Export'!BD685-C685))</f>
        <v/>
      </c>
      <c r="L685" s="93" t="str">
        <f t="shared" si="116"/>
        <v/>
      </c>
      <c r="M685" s="93" t="str">
        <f>IF(AND(L685="Yes",'Paste Data Here - Export'!BC685="SU",'Paste Data Here - Export'!EJ685&lt;&gt;"Y"),"Achieved",IF('Paste Data Here - Export'!EJ685="Y","Not applicable",(IF(AND('Patient level info'!L685="No",'Paste Data Here - Export'!BC685="SU"),"Not achieved",IF('Paste Data Here - Export'!BC685="ICH","Not applicable",IF(OR('Paste Data Here - Export'!BC685="O",'Paste Data Here - Export'!BC685="MAC"),"Not achieved",""))))))</f>
        <v/>
      </c>
      <c r="N685" s="142" t="str">
        <f>IF(B685="","",IF(OR('Paste Data Here - Export'!GN685="PERS",'Paste Data Here - Export'!GN685="TELEM"),'Paste Data Here - Export'!GK685,IF('Paste Data Here - Export'!GO685="","Not seen in person",'Paste Data Here - Export'!GO685)))</f>
        <v/>
      </c>
      <c r="O685" s="125" t="str">
        <f t="shared" si="117"/>
        <v/>
      </c>
      <c r="P685" s="126" t="str">
        <f t="shared" si="118"/>
        <v/>
      </c>
      <c r="Q685" s="95" t="str">
        <f>IF('Paste Data Here - Export'!CR685=TRUE, "Not imaged",IF('Paste Data Here - Export'!AR685="Y","Inpatient stroke",IF('Paste Data Here - Export'!BA685="","",IF('Paste Data Here - Export'!CR685="TRUE","",1440*('Paste Data Here - Export'!CP685-'Paste Data Here - Export'!BA685)))))</f>
        <v/>
      </c>
      <c r="R685" s="95" t="str">
        <f>IF('Paste Data Here - Export'!CR685=TRUE,"Not imaged",IF(OR(C685="",'Paste Data Here - Export'!CP685=""),"",1440*('Paste Data Here - Export'!CP685-C685)))</f>
        <v/>
      </c>
      <c r="S685" s="93" t="str">
        <f>IF(R685&lt;60.5,"Yes",IF('Paste Data Here - Export'!C685="","","No"))</f>
        <v/>
      </c>
      <c r="T685" s="93" t="str">
        <f t="shared" si="110"/>
        <v/>
      </c>
      <c r="U685" s="94" t="str">
        <f>IF(OR(C685="",'Paste Data Here - Export'!DF685=""),"",1440*('Paste Data Here - Export'!DF685-C685))</f>
        <v/>
      </c>
      <c r="V685" s="96" t="str">
        <f t="shared" si="119"/>
        <v/>
      </c>
      <c r="W685" s="97" t="str">
        <f>IF(B685="","",IF('Paste Data Here - Export'!KI685=TRUE,"Yes",IF('Paste Data Here - Export'!L685="","No","Yes")))</f>
        <v/>
      </c>
      <c r="X685" s="98" t="str">
        <f>IF(E685="Yes","6 Month Transfer",IF(AND(W685="Yes",'Paste Data Here - Export'!KM685="D"),"No",IF('Patient level info'!W685="Yes","Yes","")))</f>
        <v/>
      </c>
      <c r="Y685" s="91" t="str">
        <f t="shared" si="111"/>
        <v/>
      </c>
      <c r="Z685" s="99" t="str">
        <f>IF('Paste Data Here - Export'!KQ685="","",IF('Paste Data Here - Export'!KO685="","",'Paste Data Here - Export'!KN685-'Paste Data Here - Export'!KQ685))</f>
        <v/>
      </c>
      <c r="AA685" s="91" t="str">
        <f>IF(AND(W685="Yes",'Paste Data Here - Export'!KM685="D",'Paste Data Here - Export'!KO685="Y"),'Paste Data Here - Export'!KN685+'Patient level info'!AA$3,IF(AND(W685="Yes",'Paste Data Here - Export'!KM685="D",Z685&lt;0),'Paste Data Here - Export'!KQ685,IF(AND(W685="Yes",'Paste Data Here - Export'!KM685="D"),'Paste Data Here - Export'!KN685,IF(X685="Yes",'Paste Data Here - Export'!KS685,""))))</f>
        <v/>
      </c>
      <c r="AB685" s="100" t="str">
        <f>IF(W685="No","",IF('Paste Data Here - Export'!HS685="","",IF('Paste Data Here - Export'!KO685="Y",'Patient level info'!AA685-'Paste Data Here - Export'!HS685,'Paste Data Here - Export'!KQ685-'Paste Data Here - Export'!HS685)))</f>
        <v/>
      </c>
      <c r="AC685" s="100" t="str">
        <f>IF(E685="Yes","",IF(BPT!C685="Record transferred to this team",AA685-C685-(1/6),""))</f>
        <v/>
      </c>
      <c r="AD685" s="100" t="str">
        <f t="shared" si="112"/>
        <v/>
      </c>
      <c r="AE685" s="100" t="str">
        <f t="shared" si="120"/>
        <v/>
      </c>
      <c r="AF685" s="101" t="str">
        <f>IF(AE685="","",IF(Y685="Died same day","Died same day as arrival",IF(AB685="","Did not stay on SU",IF('Paste Data Here - Export'!HR685="ICH","ICU/CCU/HDU",IF(AB685&gt;AE685,100,100*AB685/AE685)))))</f>
        <v/>
      </c>
      <c r="AG685" s="82" t="str">
        <f>IF(E685="Yes","6 Month Transfer",IF(W685="No","Not locked to discharge/transfer",IF(AF685="Did not stay on SU","Not achieved as did not stay on SU",IF('Patient level info'!A685="","",IF(AND(A685=B685,M685="Achieved",P685="Achieved",AF685&gt;=90,AF685&lt;&gt;"Died same day as arrival"),"Achieved",IF(AND(A685&lt;&gt;B685,AF685&gt;=90,M685="Achieved",P685="Achieved"),"Not directly admitted by this team, but achieved criteria at previous team, and achieved 90% of stay on SU whilst at this team",IF(AF685="ICU/CCU/HDU","Admitted to ICU/CCU/HDU",IF(AF685="Died same day as arrival",AF685,IF(AND(AF685&lt;90,M685="Not achieved",P685="Not achieved"),"Not achieved as not direct to SU within 4h, not seen by a consultant within 14h, and less than 90% of stay on SU",IF(AND(AF685&lt;90,M685="Not achieved",P685="Achieved"),"Not achieved as not direct to SU within 4h and less than 90% of stay on SU",IF(AND(AF685&lt;90,M685="Achieved",P685="Not achieved"),"Not achieved as not seen by a consultant within 14h and less than 90% of stay on SU",IF(AND(AF685&gt;=90,M685="Not achieved",P685="Not achieved"),"Not achieved as not direct to SU within 4h and not seen by a consultant within 14h",IF(AND(AF685&gt;=90,M685="Achieved",P685="Not achieved"),"Not achieved as not seen by a consultant within 14h",IF(AF685&lt;90,"Not achieved as less than 90% of stay on SU","Not achieved as not direct to SU within 4h"))))))))))))))</f>
        <v/>
      </c>
    </row>
    <row r="686" spans="1:33" ht="15" customHeight="1" x14ac:dyDescent="0.25">
      <c r="A686" s="89" t="str">
        <f>IF('Paste Data Here - Export'!A686="","",'Paste Data Here - Export'!A686)</f>
        <v/>
      </c>
      <c r="B686" s="90" t="str">
        <f>IF('Paste Data Here - Export'!B686="","",'Paste Data Here - Export'!B686)</f>
        <v/>
      </c>
      <c r="C686" s="91" t="str">
        <f>IF('Paste Data Here - Export'!AR686="Y",'Paste Data Here - Export'!AS686,IF('Paste Data Here - Export'!C686="","",'Paste Data Here - Export'!BA686))</f>
        <v/>
      </c>
      <c r="D686" s="103" t="str">
        <f>IF(B686="","",IF('Paste Data Here - Export'!A686 ='Paste Data Here - Export'!B686, "Yes", "No"))</f>
        <v/>
      </c>
      <c r="E686" s="103" t="str">
        <f>IF(A686="","",IF(AND('Paste Data Here - Export'!P686="",'Paste Data Here - Export'!Q686&lt;&gt;""),"Yes","No"))</f>
        <v/>
      </c>
      <c r="F686" s="104" t="str">
        <f>IF('Paste Data Here - Export'!A686='Paste Data Here - Export'!B686,C686,IF(W686="No","",IF(E686="Yes","6 Month Transfer",'Paste Data Here - Export'!HP686)))</f>
        <v/>
      </c>
      <c r="G686" s="92" t="str">
        <f>IF(B686="","",IF(OR('Paste Data Here - Export'!KB686="Y",'Paste Data Here - Export'!GE686="Y"),"Yes","No"))</f>
        <v/>
      </c>
      <c r="H686" s="93" t="str">
        <f t="shared" si="113"/>
        <v/>
      </c>
      <c r="I686" s="93" t="str">
        <f t="shared" si="114"/>
        <v/>
      </c>
      <c r="J686" s="93" t="str">
        <f t="shared" si="115"/>
        <v/>
      </c>
      <c r="K686" s="125" t="str">
        <f>IF(OR(C686="",'Paste Data Here - Export'!BD686=""),"",1440*('Paste Data Here - Export'!BD686-C686))</f>
        <v/>
      </c>
      <c r="L686" s="93" t="str">
        <f t="shared" si="116"/>
        <v/>
      </c>
      <c r="M686" s="93" t="str">
        <f>IF(AND(L686="Yes",'Paste Data Here - Export'!BC686="SU",'Paste Data Here - Export'!EJ686&lt;&gt;"Y"),"Achieved",IF('Paste Data Here - Export'!EJ686="Y","Not applicable",(IF(AND('Patient level info'!L686="No",'Paste Data Here - Export'!BC686="SU"),"Not achieved",IF('Paste Data Here - Export'!BC686="ICH","Not applicable",IF(OR('Paste Data Here - Export'!BC686="O",'Paste Data Here - Export'!BC686="MAC"),"Not achieved",""))))))</f>
        <v/>
      </c>
      <c r="N686" s="142" t="str">
        <f>IF(B686="","",IF(OR('Paste Data Here - Export'!GN686="PERS",'Paste Data Here - Export'!GN686="TELEM"),'Paste Data Here - Export'!GK686,IF('Paste Data Here - Export'!GO686="","Not seen in person",'Paste Data Here - Export'!GO686)))</f>
        <v/>
      </c>
      <c r="O686" s="125" t="str">
        <f t="shared" si="117"/>
        <v/>
      </c>
      <c r="P686" s="126" t="str">
        <f t="shared" si="118"/>
        <v/>
      </c>
      <c r="Q686" s="95" t="str">
        <f>IF('Paste Data Here - Export'!CR686=TRUE, "Not imaged",IF('Paste Data Here - Export'!AR686="Y","Inpatient stroke",IF('Paste Data Here - Export'!BA686="","",IF('Paste Data Here - Export'!CR686="TRUE","",1440*('Paste Data Here - Export'!CP686-'Paste Data Here - Export'!BA686)))))</f>
        <v/>
      </c>
      <c r="R686" s="95" t="str">
        <f>IF('Paste Data Here - Export'!CR686=TRUE,"Not imaged",IF(OR(C686="",'Paste Data Here - Export'!CP686=""),"",1440*('Paste Data Here - Export'!CP686-C686)))</f>
        <v/>
      </c>
      <c r="S686" s="93" t="str">
        <f>IF(R686&lt;60.5,"Yes",IF('Paste Data Here - Export'!C686="","","No"))</f>
        <v/>
      </c>
      <c r="T686" s="93" t="str">
        <f t="shared" si="110"/>
        <v/>
      </c>
      <c r="U686" s="94" t="str">
        <f>IF(OR(C686="",'Paste Data Here - Export'!DF686=""),"",1440*('Paste Data Here - Export'!DF686-C686))</f>
        <v/>
      </c>
      <c r="V686" s="96" t="str">
        <f t="shared" si="119"/>
        <v/>
      </c>
      <c r="W686" s="97" t="str">
        <f>IF(B686="","",IF('Paste Data Here - Export'!KI686=TRUE,"Yes",IF('Paste Data Here - Export'!L686="","No","Yes")))</f>
        <v/>
      </c>
      <c r="X686" s="98" t="str">
        <f>IF(E686="Yes","6 Month Transfer",IF(AND(W686="Yes",'Paste Data Here - Export'!KM686="D"),"No",IF('Patient level info'!W686="Yes","Yes","")))</f>
        <v/>
      </c>
      <c r="Y686" s="91" t="str">
        <f t="shared" si="111"/>
        <v/>
      </c>
      <c r="Z686" s="99" t="str">
        <f>IF('Paste Data Here - Export'!KQ686="","",IF('Paste Data Here - Export'!KO686="","",'Paste Data Here - Export'!KN686-'Paste Data Here - Export'!KQ686))</f>
        <v/>
      </c>
      <c r="AA686" s="91" t="str">
        <f>IF(AND(W686="Yes",'Paste Data Here - Export'!KM686="D",'Paste Data Here - Export'!KO686="Y"),'Paste Data Here - Export'!KN686+'Patient level info'!AA$3,IF(AND(W686="Yes",'Paste Data Here - Export'!KM686="D",Z686&lt;0),'Paste Data Here - Export'!KQ686,IF(AND(W686="Yes",'Paste Data Here - Export'!KM686="D"),'Paste Data Here - Export'!KN686,IF(X686="Yes",'Paste Data Here - Export'!KS686,""))))</f>
        <v/>
      </c>
      <c r="AB686" s="100" t="str">
        <f>IF(W686="No","",IF('Paste Data Here - Export'!HS686="","",IF('Paste Data Here - Export'!KO686="Y",'Patient level info'!AA686-'Paste Data Here - Export'!HS686,'Paste Data Here - Export'!KQ686-'Paste Data Here - Export'!HS686)))</f>
        <v/>
      </c>
      <c r="AC686" s="100" t="str">
        <f>IF(E686="Yes","",IF(BPT!C686="Record transferred to this team",AA686-C686-(1/6),""))</f>
        <v/>
      </c>
      <c r="AD686" s="100" t="str">
        <f t="shared" si="112"/>
        <v/>
      </c>
      <c r="AE686" s="100" t="str">
        <f t="shared" si="120"/>
        <v/>
      </c>
      <c r="AF686" s="101" t="str">
        <f>IF(AE686="","",IF(Y686="Died same day","Died same day as arrival",IF(AB686="","Did not stay on SU",IF('Paste Data Here - Export'!HR686="ICH","ICU/CCU/HDU",IF(AB686&gt;AE686,100,100*AB686/AE686)))))</f>
        <v/>
      </c>
      <c r="AG686" s="82" t="str">
        <f>IF(E686="Yes","6 Month Transfer",IF(W686="No","Not locked to discharge/transfer",IF(AF686="Did not stay on SU","Not achieved as did not stay on SU",IF('Patient level info'!A686="","",IF(AND(A686=B686,M686="Achieved",P686="Achieved",AF686&gt;=90,AF686&lt;&gt;"Died same day as arrival"),"Achieved",IF(AND(A686&lt;&gt;B686,AF686&gt;=90,M686="Achieved",P686="Achieved"),"Not directly admitted by this team, but achieved criteria at previous team, and achieved 90% of stay on SU whilst at this team",IF(AF686="ICU/CCU/HDU","Admitted to ICU/CCU/HDU",IF(AF686="Died same day as arrival",AF686,IF(AND(AF686&lt;90,M686="Not achieved",P686="Not achieved"),"Not achieved as not direct to SU within 4h, not seen by a consultant within 14h, and less than 90% of stay on SU",IF(AND(AF686&lt;90,M686="Not achieved",P686="Achieved"),"Not achieved as not direct to SU within 4h and less than 90% of stay on SU",IF(AND(AF686&lt;90,M686="Achieved",P686="Not achieved"),"Not achieved as not seen by a consultant within 14h and less than 90% of stay on SU",IF(AND(AF686&gt;=90,M686="Not achieved",P686="Not achieved"),"Not achieved as not direct to SU within 4h and not seen by a consultant within 14h",IF(AND(AF686&gt;=90,M686="Achieved",P686="Not achieved"),"Not achieved as not seen by a consultant within 14h",IF(AF686&lt;90,"Not achieved as less than 90% of stay on SU","Not achieved as not direct to SU within 4h"))))))))))))))</f>
        <v/>
      </c>
    </row>
    <row r="687" spans="1:33" ht="15" customHeight="1" x14ac:dyDescent="0.25">
      <c r="A687" s="89" t="str">
        <f>IF('Paste Data Here - Export'!A687="","",'Paste Data Here - Export'!A687)</f>
        <v/>
      </c>
      <c r="B687" s="90" t="str">
        <f>IF('Paste Data Here - Export'!B687="","",'Paste Data Here - Export'!B687)</f>
        <v/>
      </c>
      <c r="C687" s="91" t="str">
        <f>IF('Paste Data Here - Export'!AR687="Y",'Paste Data Here - Export'!AS687,IF('Paste Data Here - Export'!C687="","",'Paste Data Here - Export'!BA687))</f>
        <v/>
      </c>
      <c r="D687" s="103" t="str">
        <f>IF(B687="","",IF('Paste Data Here - Export'!A687 ='Paste Data Here - Export'!B687, "Yes", "No"))</f>
        <v/>
      </c>
      <c r="E687" s="103" t="str">
        <f>IF(A687="","",IF(AND('Paste Data Here - Export'!P687="",'Paste Data Here - Export'!Q687&lt;&gt;""),"Yes","No"))</f>
        <v/>
      </c>
      <c r="F687" s="104" t="str">
        <f>IF('Paste Data Here - Export'!A687='Paste Data Here - Export'!B687,C687,IF(W687="No","",IF(E687="Yes","6 Month Transfer",'Paste Data Here - Export'!HP687)))</f>
        <v/>
      </c>
      <c r="G687" s="92" t="str">
        <f>IF(B687="","",IF(OR('Paste Data Here - Export'!KB687="Y",'Paste Data Here - Export'!GE687="Y"),"Yes","No"))</f>
        <v/>
      </c>
      <c r="H687" s="93" t="str">
        <f t="shared" si="113"/>
        <v/>
      </c>
      <c r="I687" s="93" t="str">
        <f t="shared" si="114"/>
        <v/>
      </c>
      <c r="J687" s="93" t="str">
        <f t="shared" si="115"/>
        <v/>
      </c>
      <c r="K687" s="125" t="str">
        <f>IF(OR(C687="",'Paste Data Here - Export'!BD687=""),"",1440*('Paste Data Here - Export'!BD687-C687))</f>
        <v/>
      </c>
      <c r="L687" s="93" t="str">
        <f t="shared" si="116"/>
        <v/>
      </c>
      <c r="M687" s="93" t="str">
        <f>IF(AND(L687="Yes",'Paste Data Here - Export'!BC687="SU",'Paste Data Here - Export'!EJ687&lt;&gt;"Y"),"Achieved",IF('Paste Data Here - Export'!EJ687="Y","Not applicable",(IF(AND('Patient level info'!L687="No",'Paste Data Here - Export'!BC687="SU"),"Not achieved",IF('Paste Data Here - Export'!BC687="ICH","Not applicable",IF(OR('Paste Data Here - Export'!BC687="O",'Paste Data Here - Export'!BC687="MAC"),"Not achieved",""))))))</f>
        <v/>
      </c>
      <c r="N687" s="142" t="str">
        <f>IF(B687="","",IF(OR('Paste Data Here - Export'!GN687="PERS",'Paste Data Here - Export'!GN687="TELEM"),'Paste Data Here - Export'!GK687,IF('Paste Data Here - Export'!GO687="","Not seen in person",'Paste Data Here - Export'!GO687)))</f>
        <v/>
      </c>
      <c r="O687" s="125" t="str">
        <f t="shared" si="117"/>
        <v/>
      </c>
      <c r="P687" s="126" t="str">
        <f t="shared" si="118"/>
        <v/>
      </c>
      <c r="Q687" s="95" t="str">
        <f>IF('Paste Data Here - Export'!CR687=TRUE, "Not imaged",IF('Paste Data Here - Export'!AR687="Y","Inpatient stroke",IF('Paste Data Here - Export'!BA687="","",IF('Paste Data Here - Export'!CR687="TRUE","",1440*('Paste Data Here - Export'!CP687-'Paste Data Here - Export'!BA687)))))</f>
        <v/>
      </c>
      <c r="R687" s="95" t="str">
        <f>IF('Paste Data Here - Export'!CR687=TRUE,"Not imaged",IF(OR(C687="",'Paste Data Here - Export'!CP687=""),"",1440*('Paste Data Here - Export'!CP687-C687)))</f>
        <v/>
      </c>
      <c r="S687" s="93" t="str">
        <f>IF(R687&lt;60.5,"Yes",IF('Paste Data Here - Export'!C687="","","No"))</f>
        <v/>
      </c>
      <c r="T687" s="93" t="str">
        <f t="shared" si="110"/>
        <v/>
      </c>
      <c r="U687" s="94" t="str">
        <f>IF(OR(C687="",'Paste Data Here - Export'!DF687=""),"",1440*('Paste Data Here - Export'!DF687-C687))</f>
        <v/>
      </c>
      <c r="V687" s="96" t="str">
        <f t="shared" si="119"/>
        <v/>
      </c>
      <c r="W687" s="97" t="str">
        <f>IF(B687="","",IF('Paste Data Here - Export'!KI687=TRUE,"Yes",IF('Paste Data Here - Export'!L687="","No","Yes")))</f>
        <v/>
      </c>
      <c r="X687" s="98" t="str">
        <f>IF(E687="Yes","6 Month Transfer",IF(AND(W687="Yes",'Paste Data Here - Export'!KM687="D"),"No",IF('Patient level info'!W687="Yes","Yes","")))</f>
        <v/>
      </c>
      <c r="Y687" s="91" t="str">
        <f t="shared" si="111"/>
        <v/>
      </c>
      <c r="Z687" s="99" t="str">
        <f>IF('Paste Data Here - Export'!KQ687="","",IF('Paste Data Here - Export'!KO687="","",'Paste Data Here - Export'!KN687-'Paste Data Here - Export'!KQ687))</f>
        <v/>
      </c>
      <c r="AA687" s="91" t="str">
        <f>IF(AND(W687="Yes",'Paste Data Here - Export'!KM687="D",'Paste Data Here - Export'!KO687="Y"),'Paste Data Here - Export'!KN687+'Patient level info'!AA$3,IF(AND(W687="Yes",'Paste Data Here - Export'!KM687="D",Z687&lt;0),'Paste Data Here - Export'!KQ687,IF(AND(W687="Yes",'Paste Data Here - Export'!KM687="D"),'Paste Data Here - Export'!KN687,IF(X687="Yes",'Paste Data Here - Export'!KS687,""))))</f>
        <v/>
      </c>
      <c r="AB687" s="100" t="str">
        <f>IF(W687="No","",IF('Paste Data Here - Export'!HS687="","",IF('Paste Data Here - Export'!KO687="Y",'Patient level info'!AA687-'Paste Data Here - Export'!HS687,'Paste Data Here - Export'!KQ687-'Paste Data Here - Export'!HS687)))</f>
        <v/>
      </c>
      <c r="AC687" s="100" t="str">
        <f>IF(E687="Yes","",IF(BPT!C687="Record transferred to this team",AA687-C687-(1/6),""))</f>
        <v/>
      </c>
      <c r="AD687" s="100" t="str">
        <f t="shared" si="112"/>
        <v/>
      </c>
      <c r="AE687" s="100" t="str">
        <f t="shared" si="120"/>
        <v/>
      </c>
      <c r="AF687" s="101" t="str">
        <f>IF(AE687="","",IF(Y687="Died same day","Died same day as arrival",IF(AB687="","Did not stay on SU",IF('Paste Data Here - Export'!HR687="ICH","ICU/CCU/HDU",IF(AB687&gt;AE687,100,100*AB687/AE687)))))</f>
        <v/>
      </c>
      <c r="AG687" s="82" t="str">
        <f>IF(E687="Yes","6 Month Transfer",IF(W687="No","Not locked to discharge/transfer",IF(AF687="Did not stay on SU","Not achieved as did not stay on SU",IF('Patient level info'!A687="","",IF(AND(A687=B687,M687="Achieved",P687="Achieved",AF687&gt;=90,AF687&lt;&gt;"Died same day as arrival"),"Achieved",IF(AND(A687&lt;&gt;B687,AF687&gt;=90,M687="Achieved",P687="Achieved"),"Not directly admitted by this team, but achieved criteria at previous team, and achieved 90% of stay on SU whilst at this team",IF(AF687="ICU/CCU/HDU","Admitted to ICU/CCU/HDU",IF(AF687="Died same day as arrival",AF687,IF(AND(AF687&lt;90,M687="Not achieved",P687="Not achieved"),"Not achieved as not direct to SU within 4h, not seen by a consultant within 14h, and less than 90% of stay on SU",IF(AND(AF687&lt;90,M687="Not achieved",P687="Achieved"),"Not achieved as not direct to SU within 4h and less than 90% of stay on SU",IF(AND(AF687&lt;90,M687="Achieved",P687="Not achieved"),"Not achieved as not seen by a consultant within 14h and less than 90% of stay on SU",IF(AND(AF687&gt;=90,M687="Not achieved",P687="Not achieved"),"Not achieved as not direct to SU within 4h and not seen by a consultant within 14h",IF(AND(AF687&gt;=90,M687="Achieved",P687="Not achieved"),"Not achieved as not seen by a consultant within 14h",IF(AF687&lt;90,"Not achieved as less than 90% of stay on SU","Not achieved as not direct to SU within 4h"))))))))))))))</f>
        <v/>
      </c>
    </row>
    <row r="688" spans="1:33" ht="15" customHeight="1" x14ac:dyDescent="0.25">
      <c r="A688" s="89" t="str">
        <f>IF('Paste Data Here - Export'!A688="","",'Paste Data Here - Export'!A688)</f>
        <v/>
      </c>
      <c r="B688" s="90" t="str">
        <f>IF('Paste Data Here - Export'!B688="","",'Paste Data Here - Export'!B688)</f>
        <v/>
      </c>
      <c r="C688" s="91" t="str">
        <f>IF('Paste Data Here - Export'!AR688="Y",'Paste Data Here - Export'!AS688,IF('Paste Data Here - Export'!C688="","",'Paste Data Here - Export'!BA688))</f>
        <v/>
      </c>
      <c r="D688" s="103" t="str">
        <f>IF(B688="","",IF('Paste Data Here - Export'!A688 ='Paste Data Here - Export'!B688, "Yes", "No"))</f>
        <v/>
      </c>
      <c r="E688" s="103" t="str">
        <f>IF(A688="","",IF(AND('Paste Data Here - Export'!P688="",'Paste Data Here - Export'!Q688&lt;&gt;""),"Yes","No"))</f>
        <v/>
      </c>
      <c r="F688" s="104" t="str">
        <f>IF('Paste Data Here - Export'!A688='Paste Data Here - Export'!B688,C688,IF(W688="No","",IF(E688="Yes","6 Month Transfer",'Paste Data Here - Export'!HP688)))</f>
        <v/>
      </c>
      <c r="G688" s="92" t="str">
        <f>IF(B688="","",IF(OR('Paste Data Here - Export'!KB688="Y",'Paste Data Here - Export'!GE688="Y"),"Yes","No"))</f>
        <v/>
      </c>
      <c r="H688" s="93" t="str">
        <f t="shared" si="113"/>
        <v/>
      </c>
      <c r="I688" s="93" t="str">
        <f t="shared" si="114"/>
        <v/>
      </c>
      <c r="J688" s="93" t="str">
        <f t="shared" si="115"/>
        <v/>
      </c>
      <c r="K688" s="125" t="str">
        <f>IF(OR(C688="",'Paste Data Here - Export'!BD688=""),"",1440*('Paste Data Here - Export'!BD688-C688))</f>
        <v/>
      </c>
      <c r="L688" s="93" t="str">
        <f t="shared" si="116"/>
        <v/>
      </c>
      <c r="M688" s="93" t="str">
        <f>IF(AND(L688="Yes",'Paste Data Here - Export'!BC688="SU",'Paste Data Here - Export'!EJ688&lt;&gt;"Y"),"Achieved",IF('Paste Data Here - Export'!EJ688="Y","Not applicable",(IF(AND('Patient level info'!L688="No",'Paste Data Here - Export'!BC688="SU"),"Not achieved",IF('Paste Data Here - Export'!BC688="ICH","Not applicable",IF(OR('Paste Data Here - Export'!BC688="O",'Paste Data Here - Export'!BC688="MAC"),"Not achieved",""))))))</f>
        <v/>
      </c>
      <c r="N688" s="142" t="str">
        <f>IF(B688="","",IF(OR('Paste Data Here - Export'!GN688="PERS",'Paste Data Here - Export'!GN688="TELEM"),'Paste Data Here - Export'!GK688,IF('Paste Data Here - Export'!GO688="","Not seen in person",'Paste Data Here - Export'!GO688)))</f>
        <v/>
      </c>
      <c r="O688" s="125" t="str">
        <f t="shared" si="117"/>
        <v/>
      </c>
      <c r="P688" s="126" t="str">
        <f t="shared" si="118"/>
        <v/>
      </c>
      <c r="Q688" s="95" t="str">
        <f>IF('Paste Data Here - Export'!CR688=TRUE, "Not imaged",IF('Paste Data Here - Export'!AR688="Y","Inpatient stroke",IF('Paste Data Here - Export'!BA688="","",IF('Paste Data Here - Export'!CR688="TRUE","",1440*('Paste Data Here - Export'!CP688-'Paste Data Here - Export'!BA688)))))</f>
        <v/>
      </c>
      <c r="R688" s="95" t="str">
        <f>IF('Paste Data Here - Export'!CR688=TRUE,"Not imaged",IF(OR(C688="",'Paste Data Here - Export'!CP688=""),"",1440*('Paste Data Here - Export'!CP688-C688)))</f>
        <v/>
      </c>
      <c r="S688" s="93" t="str">
        <f>IF(R688&lt;60.5,"Yes",IF('Paste Data Here - Export'!C688="","","No"))</f>
        <v/>
      </c>
      <c r="T688" s="93" t="str">
        <f t="shared" si="110"/>
        <v/>
      </c>
      <c r="U688" s="94" t="str">
        <f>IF(OR(C688="",'Paste Data Here - Export'!DF688=""),"",1440*('Paste Data Here - Export'!DF688-C688))</f>
        <v/>
      </c>
      <c r="V688" s="96" t="str">
        <f t="shared" si="119"/>
        <v/>
      </c>
      <c r="W688" s="97" t="str">
        <f>IF(B688="","",IF('Paste Data Here - Export'!KI688=TRUE,"Yes",IF('Paste Data Here - Export'!L688="","No","Yes")))</f>
        <v/>
      </c>
      <c r="X688" s="98" t="str">
        <f>IF(E688="Yes","6 Month Transfer",IF(AND(W688="Yes",'Paste Data Here - Export'!KM688="D"),"No",IF('Patient level info'!W688="Yes","Yes","")))</f>
        <v/>
      </c>
      <c r="Y688" s="91" t="str">
        <f t="shared" si="111"/>
        <v/>
      </c>
      <c r="Z688" s="99" t="str">
        <f>IF('Paste Data Here - Export'!KQ688="","",IF('Paste Data Here - Export'!KO688="","",'Paste Data Here - Export'!KN688-'Paste Data Here - Export'!KQ688))</f>
        <v/>
      </c>
      <c r="AA688" s="91" t="str">
        <f>IF(AND(W688="Yes",'Paste Data Here - Export'!KM688="D",'Paste Data Here - Export'!KO688="Y"),'Paste Data Here - Export'!KN688+'Patient level info'!AA$3,IF(AND(W688="Yes",'Paste Data Here - Export'!KM688="D",Z688&lt;0),'Paste Data Here - Export'!KQ688,IF(AND(W688="Yes",'Paste Data Here - Export'!KM688="D"),'Paste Data Here - Export'!KN688,IF(X688="Yes",'Paste Data Here - Export'!KS688,""))))</f>
        <v/>
      </c>
      <c r="AB688" s="100" t="str">
        <f>IF(W688="No","",IF('Paste Data Here - Export'!HS688="","",IF('Paste Data Here - Export'!KO688="Y",'Patient level info'!AA688-'Paste Data Here - Export'!HS688,'Paste Data Here - Export'!KQ688-'Paste Data Here - Export'!HS688)))</f>
        <v/>
      </c>
      <c r="AC688" s="100" t="str">
        <f>IF(E688="Yes","",IF(BPT!C688="Record transferred to this team",AA688-C688-(1/6),""))</f>
        <v/>
      </c>
      <c r="AD688" s="100" t="str">
        <f t="shared" si="112"/>
        <v/>
      </c>
      <c r="AE688" s="100" t="str">
        <f t="shared" si="120"/>
        <v/>
      </c>
      <c r="AF688" s="101" t="str">
        <f>IF(AE688="","",IF(Y688="Died same day","Died same day as arrival",IF(AB688="","Did not stay on SU",IF('Paste Data Here - Export'!HR688="ICH","ICU/CCU/HDU",IF(AB688&gt;AE688,100,100*AB688/AE688)))))</f>
        <v/>
      </c>
      <c r="AG688" s="82" t="str">
        <f>IF(E688="Yes","6 Month Transfer",IF(W688="No","Not locked to discharge/transfer",IF(AF688="Did not stay on SU","Not achieved as did not stay on SU",IF('Patient level info'!A688="","",IF(AND(A688=B688,M688="Achieved",P688="Achieved",AF688&gt;=90,AF688&lt;&gt;"Died same day as arrival"),"Achieved",IF(AND(A688&lt;&gt;B688,AF688&gt;=90,M688="Achieved",P688="Achieved"),"Not directly admitted by this team, but achieved criteria at previous team, and achieved 90% of stay on SU whilst at this team",IF(AF688="ICU/CCU/HDU","Admitted to ICU/CCU/HDU",IF(AF688="Died same day as arrival",AF688,IF(AND(AF688&lt;90,M688="Not achieved",P688="Not achieved"),"Not achieved as not direct to SU within 4h, not seen by a consultant within 14h, and less than 90% of stay on SU",IF(AND(AF688&lt;90,M688="Not achieved",P688="Achieved"),"Not achieved as not direct to SU within 4h and less than 90% of stay on SU",IF(AND(AF688&lt;90,M688="Achieved",P688="Not achieved"),"Not achieved as not seen by a consultant within 14h and less than 90% of stay on SU",IF(AND(AF688&gt;=90,M688="Not achieved",P688="Not achieved"),"Not achieved as not direct to SU within 4h and not seen by a consultant within 14h",IF(AND(AF688&gt;=90,M688="Achieved",P688="Not achieved"),"Not achieved as not seen by a consultant within 14h",IF(AF688&lt;90,"Not achieved as less than 90% of stay on SU","Not achieved as not direct to SU within 4h"))))))))))))))</f>
        <v/>
      </c>
    </row>
    <row r="689" spans="1:33" ht="15" customHeight="1" x14ac:dyDescent="0.25">
      <c r="A689" s="89" t="str">
        <f>IF('Paste Data Here - Export'!A689="","",'Paste Data Here - Export'!A689)</f>
        <v/>
      </c>
      <c r="B689" s="90" t="str">
        <f>IF('Paste Data Here - Export'!B689="","",'Paste Data Here - Export'!B689)</f>
        <v/>
      </c>
      <c r="C689" s="91" t="str">
        <f>IF('Paste Data Here - Export'!AR689="Y",'Paste Data Here - Export'!AS689,IF('Paste Data Here - Export'!C689="","",'Paste Data Here - Export'!BA689))</f>
        <v/>
      </c>
      <c r="D689" s="103" t="str">
        <f>IF(B689="","",IF('Paste Data Here - Export'!A689 ='Paste Data Here - Export'!B689, "Yes", "No"))</f>
        <v/>
      </c>
      <c r="E689" s="103" t="str">
        <f>IF(A689="","",IF(AND('Paste Data Here - Export'!P689="",'Paste Data Here - Export'!Q689&lt;&gt;""),"Yes","No"))</f>
        <v/>
      </c>
      <c r="F689" s="104" t="str">
        <f>IF('Paste Data Here - Export'!A689='Paste Data Here - Export'!B689,C689,IF(W689="No","",IF(E689="Yes","6 Month Transfer",'Paste Data Here - Export'!HP689)))</f>
        <v/>
      </c>
      <c r="G689" s="92" t="str">
        <f>IF(B689="","",IF(OR('Paste Data Here - Export'!KB689="Y",'Paste Data Here - Export'!GE689="Y"),"Yes","No"))</f>
        <v/>
      </c>
      <c r="H689" s="93" t="str">
        <f t="shared" si="113"/>
        <v/>
      </c>
      <c r="I689" s="93" t="str">
        <f t="shared" si="114"/>
        <v/>
      </c>
      <c r="J689" s="93" t="str">
        <f t="shared" si="115"/>
        <v/>
      </c>
      <c r="K689" s="125" t="str">
        <f>IF(OR(C689="",'Paste Data Here - Export'!BD689=""),"",1440*('Paste Data Here - Export'!BD689-C689))</f>
        <v/>
      </c>
      <c r="L689" s="93" t="str">
        <f t="shared" si="116"/>
        <v/>
      </c>
      <c r="M689" s="93" t="str">
        <f>IF(AND(L689="Yes",'Paste Data Here - Export'!BC689="SU",'Paste Data Here - Export'!EJ689&lt;&gt;"Y"),"Achieved",IF('Paste Data Here - Export'!EJ689="Y","Not applicable",(IF(AND('Patient level info'!L689="No",'Paste Data Here - Export'!BC689="SU"),"Not achieved",IF('Paste Data Here - Export'!BC689="ICH","Not applicable",IF(OR('Paste Data Here - Export'!BC689="O",'Paste Data Here - Export'!BC689="MAC"),"Not achieved",""))))))</f>
        <v/>
      </c>
      <c r="N689" s="142" t="str">
        <f>IF(B689="","",IF(OR('Paste Data Here - Export'!GN689="PERS",'Paste Data Here - Export'!GN689="TELEM"),'Paste Data Here - Export'!GK689,IF('Paste Data Here - Export'!GO689="","Not seen in person",'Paste Data Here - Export'!GO689)))</f>
        <v/>
      </c>
      <c r="O689" s="125" t="str">
        <f t="shared" si="117"/>
        <v/>
      </c>
      <c r="P689" s="126" t="str">
        <f t="shared" si="118"/>
        <v/>
      </c>
      <c r="Q689" s="95" t="str">
        <f>IF('Paste Data Here - Export'!CR689=TRUE, "Not imaged",IF('Paste Data Here - Export'!AR689="Y","Inpatient stroke",IF('Paste Data Here - Export'!BA689="","",IF('Paste Data Here - Export'!CR689="TRUE","",1440*('Paste Data Here - Export'!CP689-'Paste Data Here - Export'!BA689)))))</f>
        <v/>
      </c>
      <c r="R689" s="95" t="str">
        <f>IF('Paste Data Here - Export'!CR689=TRUE,"Not imaged",IF(OR(C689="",'Paste Data Here - Export'!CP689=""),"",1440*('Paste Data Here - Export'!CP689-C689)))</f>
        <v/>
      </c>
      <c r="S689" s="93" t="str">
        <f>IF(R689&lt;60.5,"Yes",IF('Paste Data Here - Export'!C689="","","No"))</f>
        <v/>
      </c>
      <c r="T689" s="93" t="str">
        <f t="shared" si="110"/>
        <v/>
      </c>
      <c r="U689" s="94" t="str">
        <f>IF(OR(C689="",'Paste Data Here - Export'!DF689=""),"",1440*('Paste Data Here - Export'!DF689-C689))</f>
        <v/>
      </c>
      <c r="V689" s="96" t="str">
        <f t="shared" si="119"/>
        <v/>
      </c>
      <c r="W689" s="97" t="str">
        <f>IF(B689="","",IF('Paste Data Here - Export'!KI689=TRUE,"Yes",IF('Paste Data Here - Export'!L689="","No","Yes")))</f>
        <v/>
      </c>
      <c r="X689" s="98" t="str">
        <f>IF(E689="Yes","6 Month Transfer",IF(AND(W689="Yes",'Paste Data Here - Export'!KM689="D"),"No",IF('Patient level info'!W689="Yes","Yes","")))</f>
        <v/>
      </c>
      <c r="Y689" s="91" t="str">
        <f t="shared" si="111"/>
        <v/>
      </c>
      <c r="Z689" s="99" t="str">
        <f>IF('Paste Data Here - Export'!KQ689="","",IF('Paste Data Here - Export'!KO689="","",'Paste Data Here - Export'!KN689-'Paste Data Here - Export'!KQ689))</f>
        <v/>
      </c>
      <c r="AA689" s="91" t="str">
        <f>IF(AND(W689="Yes",'Paste Data Here - Export'!KM689="D",'Paste Data Here - Export'!KO689="Y"),'Paste Data Here - Export'!KN689+'Patient level info'!AA$3,IF(AND(W689="Yes",'Paste Data Here - Export'!KM689="D",Z689&lt;0),'Paste Data Here - Export'!KQ689,IF(AND(W689="Yes",'Paste Data Here - Export'!KM689="D"),'Paste Data Here - Export'!KN689,IF(X689="Yes",'Paste Data Here - Export'!KS689,""))))</f>
        <v/>
      </c>
      <c r="AB689" s="100" t="str">
        <f>IF(W689="No","",IF('Paste Data Here - Export'!HS689="","",IF('Paste Data Here - Export'!KO689="Y",'Patient level info'!AA689-'Paste Data Here - Export'!HS689,'Paste Data Here - Export'!KQ689-'Paste Data Here - Export'!HS689)))</f>
        <v/>
      </c>
      <c r="AC689" s="100" t="str">
        <f>IF(E689="Yes","",IF(BPT!C689="Record transferred to this team",AA689-C689-(1/6),""))</f>
        <v/>
      </c>
      <c r="AD689" s="100" t="str">
        <f t="shared" si="112"/>
        <v/>
      </c>
      <c r="AE689" s="100" t="str">
        <f t="shared" si="120"/>
        <v/>
      </c>
      <c r="AF689" s="101" t="str">
        <f>IF(AE689="","",IF(Y689="Died same day","Died same day as arrival",IF(AB689="","Did not stay on SU",IF('Paste Data Here - Export'!HR689="ICH","ICU/CCU/HDU",IF(AB689&gt;AE689,100,100*AB689/AE689)))))</f>
        <v/>
      </c>
      <c r="AG689" s="82" t="str">
        <f>IF(E689="Yes","6 Month Transfer",IF(W689="No","Not locked to discharge/transfer",IF(AF689="Did not stay on SU","Not achieved as did not stay on SU",IF('Patient level info'!A689="","",IF(AND(A689=B689,M689="Achieved",P689="Achieved",AF689&gt;=90,AF689&lt;&gt;"Died same day as arrival"),"Achieved",IF(AND(A689&lt;&gt;B689,AF689&gt;=90,M689="Achieved",P689="Achieved"),"Not directly admitted by this team, but achieved criteria at previous team, and achieved 90% of stay on SU whilst at this team",IF(AF689="ICU/CCU/HDU","Admitted to ICU/CCU/HDU",IF(AF689="Died same day as arrival",AF689,IF(AND(AF689&lt;90,M689="Not achieved",P689="Not achieved"),"Not achieved as not direct to SU within 4h, not seen by a consultant within 14h, and less than 90% of stay on SU",IF(AND(AF689&lt;90,M689="Not achieved",P689="Achieved"),"Not achieved as not direct to SU within 4h and less than 90% of stay on SU",IF(AND(AF689&lt;90,M689="Achieved",P689="Not achieved"),"Not achieved as not seen by a consultant within 14h and less than 90% of stay on SU",IF(AND(AF689&gt;=90,M689="Not achieved",P689="Not achieved"),"Not achieved as not direct to SU within 4h and not seen by a consultant within 14h",IF(AND(AF689&gt;=90,M689="Achieved",P689="Not achieved"),"Not achieved as not seen by a consultant within 14h",IF(AF689&lt;90,"Not achieved as less than 90% of stay on SU","Not achieved as not direct to SU within 4h"))))))))))))))</f>
        <v/>
      </c>
    </row>
    <row r="690" spans="1:33" ht="15" customHeight="1" x14ac:dyDescent="0.25">
      <c r="A690" s="89" t="str">
        <f>IF('Paste Data Here - Export'!A690="","",'Paste Data Here - Export'!A690)</f>
        <v/>
      </c>
      <c r="B690" s="90" t="str">
        <f>IF('Paste Data Here - Export'!B690="","",'Paste Data Here - Export'!B690)</f>
        <v/>
      </c>
      <c r="C690" s="91" t="str">
        <f>IF('Paste Data Here - Export'!AR690="Y",'Paste Data Here - Export'!AS690,IF('Paste Data Here - Export'!C690="","",'Paste Data Here - Export'!BA690))</f>
        <v/>
      </c>
      <c r="D690" s="103" t="str">
        <f>IF(B690="","",IF('Paste Data Here - Export'!A690 ='Paste Data Here - Export'!B690, "Yes", "No"))</f>
        <v/>
      </c>
      <c r="E690" s="103" t="str">
        <f>IF(A690="","",IF(AND('Paste Data Here - Export'!P690="",'Paste Data Here - Export'!Q690&lt;&gt;""),"Yes","No"))</f>
        <v/>
      </c>
      <c r="F690" s="104" t="str">
        <f>IF('Paste Data Here - Export'!A690='Paste Data Here - Export'!B690,C690,IF(W690="No","",IF(E690="Yes","6 Month Transfer",'Paste Data Here - Export'!HP690)))</f>
        <v/>
      </c>
      <c r="G690" s="92" t="str">
        <f>IF(B690="","",IF(OR('Paste Data Here - Export'!KB690="Y",'Paste Data Here - Export'!GE690="Y"),"Yes","No"))</f>
        <v/>
      </c>
      <c r="H690" s="93" t="str">
        <f t="shared" si="113"/>
        <v/>
      </c>
      <c r="I690" s="93" t="str">
        <f t="shared" si="114"/>
        <v/>
      </c>
      <c r="J690" s="93" t="str">
        <f t="shared" si="115"/>
        <v/>
      </c>
      <c r="K690" s="125" t="str">
        <f>IF(OR(C690="",'Paste Data Here - Export'!BD690=""),"",1440*('Paste Data Here - Export'!BD690-C690))</f>
        <v/>
      </c>
      <c r="L690" s="93" t="str">
        <f t="shared" si="116"/>
        <v/>
      </c>
      <c r="M690" s="93" t="str">
        <f>IF(AND(L690="Yes",'Paste Data Here - Export'!BC690="SU",'Paste Data Here - Export'!EJ690&lt;&gt;"Y"),"Achieved",IF('Paste Data Here - Export'!EJ690="Y","Not applicable",(IF(AND('Patient level info'!L690="No",'Paste Data Here - Export'!BC690="SU"),"Not achieved",IF('Paste Data Here - Export'!BC690="ICH","Not applicable",IF(OR('Paste Data Here - Export'!BC690="O",'Paste Data Here - Export'!BC690="MAC"),"Not achieved",""))))))</f>
        <v/>
      </c>
      <c r="N690" s="142" t="str">
        <f>IF(B690="","",IF(OR('Paste Data Here - Export'!GN690="PERS",'Paste Data Here - Export'!GN690="TELEM"),'Paste Data Here - Export'!GK690,IF('Paste Data Here - Export'!GO690="","Not seen in person",'Paste Data Here - Export'!GO690)))</f>
        <v/>
      </c>
      <c r="O690" s="125" t="str">
        <f t="shared" si="117"/>
        <v/>
      </c>
      <c r="P690" s="126" t="str">
        <f t="shared" si="118"/>
        <v/>
      </c>
      <c r="Q690" s="95" t="str">
        <f>IF('Paste Data Here - Export'!CR690=TRUE, "Not imaged",IF('Paste Data Here - Export'!AR690="Y","Inpatient stroke",IF('Paste Data Here - Export'!BA690="","",IF('Paste Data Here - Export'!CR690="TRUE","",1440*('Paste Data Here - Export'!CP690-'Paste Data Here - Export'!BA690)))))</f>
        <v/>
      </c>
      <c r="R690" s="95" t="str">
        <f>IF('Paste Data Here - Export'!CR690=TRUE,"Not imaged",IF(OR(C690="",'Paste Data Here - Export'!CP690=""),"",1440*('Paste Data Here - Export'!CP690-C690)))</f>
        <v/>
      </c>
      <c r="S690" s="93" t="str">
        <f>IF(R690&lt;60.5,"Yes",IF('Paste Data Here - Export'!C690="","","No"))</f>
        <v/>
      </c>
      <c r="T690" s="93" t="str">
        <f t="shared" si="110"/>
        <v/>
      </c>
      <c r="U690" s="94" t="str">
        <f>IF(OR(C690="",'Paste Data Here - Export'!DF690=""),"",1440*('Paste Data Here - Export'!DF690-C690))</f>
        <v/>
      </c>
      <c r="V690" s="96" t="str">
        <f t="shared" si="119"/>
        <v/>
      </c>
      <c r="W690" s="97" t="str">
        <f>IF(B690="","",IF('Paste Data Here - Export'!KI690=TRUE,"Yes",IF('Paste Data Here - Export'!L690="","No","Yes")))</f>
        <v/>
      </c>
      <c r="X690" s="98" t="str">
        <f>IF(E690="Yes","6 Month Transfer",IF(AND(W690="Yes",'Paste Data Here - Export'!KM690="D"),"No",IF('Patient level info'!W690="Yes","Yes","")))</f>
        <v/>
      </c>
      <c r="Y690" s="91" t="str">
        <f t="shared" si="111"/>
        <v/>
      </c>
      <c r="Z690" s="99" t="str">
        <f>IF('Paste Data Here - Export'!KQ690="","",IF('Paste Data Here - Export'!KO690="","",'Paste Data Here - Export'!KN690-'Paste Data Here - Export'!KQ690))</f>
        <v/>
      </c>
      <c r="AA690" s="91" t="str">
        <f>IF(AND(W690="Yes",'Paste Data Here - Export'!KM690="D",'Paste Data Here - Export'!KO690="Y"),'Paste Data Here - Export'!KN690+'Patient level info'!AA$3,IF(AND(W690="Yes",'Paste Data Here - Export'!KM690="D",Z690&lt;0),'Paste Data Here - Export'!KQ690,IF(AND(W690="Yes",'Paste Data Here - Export'!KM690="D"),'Paste Data Here - Export'!KN690,IF(X690="Yes",'Paste Data Here - Export'!KS690,""))))</f>
        <v/>
      </c>
      <c r="AB690" s="100" t="str">
        <f>IF(W690="No","",IF('Paste Data Here - Export'!HS690="","",IF('Paste Data Here - Export'!KO690="Y",'Patient level info'!AA690-'Paste Data Here - Export'!HS690,'Paste Data Here - Export'!KQ690-'Paste Data Here - Export'!HS690)))</f>
        <v/>
      </c>
      <c r="AC690" s="100" t="str">
        <f>IF(E690="Yes","",IF(BPT!C690="Record transferred to this team",AA690-C690-(1/6),""))</f>
        <v/>
      </c>
      <c r="AD690" s="100" t="str">
        <f t="shared" si="112"/>
        <v/>
      </c>
      <c r="AE690" s="100" t="str">
        <f t="shared" si="120"/>
        <v/>
      </c>
      <c r="AF690" s="101" t="str">
        <f>IF(AE690="","",IF(Y690="Died same day","Died same day as arrival",IF(AB690="","Did not stay on SU",IF('Paste Data Here - Export'!HR690="ICH","ICU/CCU/HDU",IF(AB690&gt;AE690,100,100*AB690/AE690)))))</f>
        <v/>
      </c>
      <c r="AG690" s="82" t="str">
        <f>IF(E690="Yes","6 Month Transfer",IF(W690="No","Not locked to discharge/transfer",IF(AF690="Did not stay on SU","Not achieved as did not stay on SU",IF('Patient level info'!A690="","",IF(AND(A690=B690,M690="Achieved",P690="Achieved",AF690&gt;=90,AF690&lt;&gt;"Died same day as arrival"),"Achieved",IF(AND(A690&lt;&gt;B690,AF690&gt;=90,M690="Achieved",P690="Achieved"),"Not directly admitted by this team, but achieved criteria at previous team, and achieved 90% of stay on SU whilst at this team",IF(AF690="ICU/CCU/HDU","Admitted to ICU/CCU/HDU",IF(AF690="Died same day as arrival",AF690,IF(AND(AF690&lt;90,M690="Not achieved",P690="Not achieved"),"Not achieved as not direct to SU within 4h, not seen by a consultant within 14h, and less than 90% of stay on SU",IF(AND(AF690&lt;90,M690="Not achieved",P690="Achieved"),"Not achieved as not direct to SU within 4h and less than 90% of stay on SU",IF(AND(AF690&lt;90,M690="Achieved",P690="Not achieved"),"Not achieved as not seen by a consultant within 14h and less than 90% of stay on SU",IF(AND(AF690&gt;=90,M690="Not achieved",P690="Not achieved"),"Not achieved as not direct to SU within 4h and not seen by a consultant within 14h",IF(AND(AF690&gt;=90,M690="Achieved",P690="Not achieved"),"Not achieved as not seen by a consultant within 14h",IF(AF690&lt;90,"Not achieved as less than 90% of stay on SU","Not achieved as not direct to SU within 4h"))))))))))))))</f>
        <v/>
      </c>
    </row>
    <row r="691" spans="1:33" ht="15" customHeight="1" x14ac:dyDescent="0.25">
      <c r="A691" s="89" t="str">
        <f>IF('Paste Data Here - Export'!A691="","",'Paste Data Here - Export'!A691)</f>
        <v/>
      </c>
      <c r="B691" s="90" t="str">
        <f>IF('Paste Data Here - Export'!B691="","",'Paste Data Here - Export'!B691)</f>
        <v/>
      </c>
      <c r="C691" s="91" t="str">
        <f>IF('Paste Data Here - Export'!AR691="Y",'Paste Data Here - Export'!AS691,IF('Paste Data Here - Export'!C691="","",'Paste Data Here - Export'!BA691))</f>
        <v/>
      </c>
      <c r="D691" s="103" t="str">
        <f>IF(B691="","",IF('Paste Data Here - Export'!A691 ='Paste Data Here - Export'!B691, "Yes", "No"))</f>
        <v/>
      </c>
      <c r="E691" s="103" t="str">
        <f>IF(A691="","",IF(AND('Paste Data Here - Export'!P691="",'Paste Data Here - Export'!Q691&lt;&gt;""),"Yes","No"))</f>
        <v/>
      </c>
      <c r="F691" s="104" t="str">
        <f>IF('Paste Data Here - Export'!A691='Paste Data Here - Export'!B691,C691,IF(W691="No","",IF(E691="Yes","6 Month Transfer",'Paste Data Here - Export'!HP691)))</f>
        <v/>
      </c>
      <c r="G691" s="92" t="str">
        <f>IF(B691="","",IF(OR('Paste Data Here - Export'!KB691="Y",'Paste Data Here - Export'!GE691="Y"),"Yes","No"))</f>
        <v/>
      </c>
      <c r="H691" s="93" t="str">
        <f t="shared" si="113"/>
        <v/>
      </c>
      <c r="I691" s="93" t="str">
        <f t="shared" si="114"/>
        <v/>
      </c>
      <c r="J691" s="93" t="str">
        <f t="shared" si="115"/>
        <v/>
      </c>
      <c r="K691" s="125" t="str">
        <f>IF(OR(C691="",'Paste Data Here - Export'!BD691=""),"",1440*('Paste Data Here - Export'!BD691-C691))</f>
        <v/>
      </c>
      <c r="L691" s="93" t="str">
        <f t="shared" si="116"/>
        <v/>
      </c>
      <c r="M691" s="93" t="str">
        <f>IF(AND(L691="Yes",'Paste Data Here - Export'!BC691="SU",'Paste Data Here - Export'!EJ691&lt;&gt;"Y"),"Achieved",IF('Paste Data Here - Export'!EJ691="Y","Not applicable",(IF(AND('Patient level info'!L691="No",'Paste Data Here - Export'!BC691="SU"),"Not achieved",IF('Paste Data Here - Export'!BC691="ICH","Not applicable",IF(OR('Paste Data Here - Export'!BC691="O",'Paste Data Here - Export'!BC691="MAC"),"Not achieved",""))))))</f>
        <v/>
      </c>
      <c r="N691" s="142" t="str">
        <f>IF(B691="","",IF(OR('Paste Data Here - Export'!GN691="PERS",'Paste Data Here - Export'!GN691="TELEM"),'Paste Data Here - Export'!GK691,IF('Paste Data Here - Export'!GO691="","Not seen in person",'Paste Data Here - Export'!GO691)))</f>
        <v/>
      </c>
      <c r="O691" s="125" t="str">
        <f t="shared" si="117"/>
        <v/>
      </c>
      <c r="P691" s="126" t="str">
        <f t="shared" si="118"/>
        <v/>
      </c>
      <c r="Q691" s="95" t="str">
        <f>IF('Paste Data Here - Export'!CR691=TRUE, "Not imaged",IF('Paste Data Here - Export'!AR691="Y","Inpatient stroke",IF('Paste Data Here - Export'!BA691="","",IF('Paste Data Here - Export'!CR691="TRUE","",1440*('Paste Data Here - Export'!CP691-'Paste Data Here - Export'!BA691)))))</f>
        <v/>
      </c>
      <c r="R691" s="95" t="str">
        <f>IF('Paste Data Here - Export'!CR691=TRUE,"Not imaged",IF(OR(C691="",'Paste Data Here - Export'!CP691=""),"",1440*('Paste Data Here - Export'!CP691-C691)))</f>
        <v/>
      </c>
      <c r="S691" s="93" t="str">
        <f>IF(R691&lt;60.5,"Yes",IF('Paste Data Here - Export'!C691="","","No"))</f>
        <v/>
      </c>
      <c r="T691" s="93" t="str">
        <f t="shared" si="110"/>
        <v/>
      </c>
      <c r="U691" s="94" t="str">
        <f>IF(OR(C691="",'Paste Data Here - Export'!DF691=""),"",1440*('Paste Data Here - Export'!DF691-C691))</f>
        <v/>
      </c>
      <c r="V691" s="96" t="str">
        <f t="shared" si="119"/>
        <v/>
      </c>
      <c r="W691" s="97" t="str">
        <f>IF(B691="","",IF('Paste Data Here - Export'!KI691=TRUE,"Yes",IF('Paste Data Here - Export'!L691="","No","Yes")))</f>
        <v/>
      </c>
      <c r="X691" s="98" t="str">
        <f>IF(E691="Yes","6 Month Transfer",IF(AND(W691="Yes",'Paste Data Here - Export'!KM691="D"),"No",IF('Patient level info'!W691="Yes","Yes","")))</f>
        <v/>
      </c>
      <c r="Y691" s="91" t="str">
        <f t="shared" si="111"/>
        <v/>
      </c>
      <c r="Z691" s="99" t="str">
        <f>IF('Paste Data Here - Export'!KQ691="","",IF('Paste Data Here - Export'!KO691="","",'Paste Data Here - Export'!KN691-'Paste Data Here - Export'!KQ691))</f>
        <v/>
      </c>
      <c r="AA691" s="91" t="str">
        <f>IF(AND(W691="Yes",'Paste Data Here - Export'!KM691="D",'Paste Data Here - Export'!KO691="Y"),'Paste Data Here - Export'!KN691+'Patient level info'!AA$3,IF(AND(W691="Yes",'Paste Data Here - Export'!KM691="D",Z691&lt;0),'Paste Data Here - Export'!KQ691,IF(AND(W691="Yes",'Paste Data Here - Export'!KM691="D"),'Paste Data Here - Export'!KN691,IF(X691="Yes",'Paste Data Here - Export'!KS691,""))))</f>
        <v/>
      </c>
      <c r="AB691" s="100" t="str">
        <f>IF(W691="No","",IF('Paste Data Here - Export'!HS691="","",IF('Paste Data Here - Export'!KO691="Y",'Patient level info'!AA691-'Paste Data Here - Export'!HS691,'Paste Data Here - Export'!KQ691-'Paste Data Here - Export'!HS691)))</f>
        <v/>
      </c>
      <c r="AC691" s="100" t="str">
        <f>IF(E691="Yes","",IF(BPT!C691="Record transferred to this team",AA691-C691-(1/6),""))</f>
        <v/>
      </c>
      <c r="AD691" s="100" t="str">
        <f t="shared" si="112"/>
        <v/>
      </c>
      <c r="AE691" s="100" t="str">
        <f t="shared" si="120"/>
        <v/>
      </c>
      <c r="AF691" s="101" t="str">
        <f>IF(AE691="","",IF(Y691="Died same day","Died same day as arrival",IF(AB691="","Did not stay on SU",IF('Paste Data Here - Export'!HR691="ICH","ICU/CCU/HDU",IF(AB691&gt;AE691,100,100*AB691/AE691)))))</f>
        <v/>
      </c>
      <c r="AG691" s="82" t="str">
        <f>IF(E691="Yes","6 Month Transfer",IF(W691="No","Not locked to discharge/transfer",IF(AF691="Did not stay on SU","Not achieved as did not stay on SU",IF('Patient level info'!A691="","",IF(AND(A691=B691,M691="Achieved",P691="Achieved",AF691&gt;=90,AF691&lt;&gt;"Died same day as arrival"),"Achieved",IF(AND(A691&lt;&gt;B691,AF691&gt;=90,M691="Achieved",P691="Achieved"),"Not directly admitted by this team, but achieved criteria at previous team, and achieved 90% of stay on SU whilst at this team",IF(AF691="ICU/CCU/HDU","Admitted to ICU/CCU/HDU",IF(AF691="Died same day as arrival",AF691,IF(AND(AF691&lt;90,M691="Not achieved",P691="Not achieved"),"Not achieved as not direct to SU within 4h, not seen by a consultant within 14h, and less than 90% of stay on SU",IF(AND(AF691&lt;90,M691="Not achieved",P691="Achieved"),"Not achieved as not direct to SU within 4h and less than 90% of stay on SU",IF(AND(AF691&lt;90,M691="Achieved",P691="Not achieved"),"Not achieved as not seen by a consultant within 14h and less than 90% of stay on SU",IF(AND(AF691&gt;=90,M691="Not achieved",P691="Not achieved"),"Not achieved as not direct to SU within 4h and not seen by a consultant within 14h",IF(AND(AF691&gt;=90,M691="Achieved",P691="Not achieved"),"Not achieved as not seen by a consultant within 14h",IF(AF691&lt;90,"Not achieved as less than 90% of stay on SU","Not achieved as not direct to SU within 4h"))))))))))))))</f>
        <v/>
      </c>
    </row>
    <row r="692" spans="1:33" ht="15" customHeight="1" x14ac:dyDescent="0.25">
      <c r="A692" s="89" t="str">
        <f>IF('Paste Data Here - Export'!A692="","",'Paste Data Here - Export'!A692)</f>
        <v/>
      </c>
      <c r="B692" s="90" t="str">
        <f>IF('Paste Data Here - Export'!B692="","",'Paste Data Here - Export'!B692)</f>
        <v/>
      </c>
      <c r="C692" s="91" t="str">
        <f>IF('Paste Data Here - Export'!AR692="Y",'Paste Data Here - Export'!AS692,IF('Paste Data Here - Export'!C692="","",'Paste Data Here - Export'!BA692))</f>
        <v/>
      </c>
      <c r="D692" s="103" t="str">
        <f>IF(B692="","",IF('Paste Data Here - Export'!A692 ='Paste Data Here - Export'!B692, "Yes", "No"))</f>
        <v/>
      </c>
      <c r="E692" s="103" t="str">
        <f>IF(A692="","",IF(AND('Paste Data Here - Export'!P692="",'Paste Data Here - Export'!Q692&lt;&gt;""),"Yes","No"))</f>
        <v/>
      </c>
      <c r="F692" s="104" t="str">
        <f>IF('Paste Data Here - Export'!A692='Paste Data Here - Export'!B692,C692,IF(W692="No","",IF(E692="Yes","6 Month Transfer",'Paste Data Here - Export'!HP692)))</f>
        <v/>
      </c>
      <c r="G692" s="92" t="str">
        <f>IF(B692="","",IF(OR('Paste Data Here - Export'!KB692="Y",'Paste Data Here - Export'!GE692="Y"),"Yes","No"))</f>
        <v/>
      </c>
      <c r="H692" s="93" t="str">
        <f t="shared" si="113"/>
        <v/>
      </c>
      <c r="I692" s="93" t="str">
        <f t="shared" si="114"/>
        <v/>
      </c>
      <c r="J692" s="93" t="str">
        <f t="shared" si="115"/>
        <v/>
      </c>
      <c r="K692" s="125" t="str">
        <f>IF(OR(C692="",'Paste Data Here - Export'!BD692=""),"",1440*('Paste Data Here - Export'!BD692-C692))</f>
        <v/>
      </c>
      <c r="L692" s="93" t="str">
        <f t="shared" si="116"/>
        <v/>
      </c>
      <c r="M692" s="93" t="str">
        <f>IF(AND(L692="Yes",'Paste Data Here - Export'!BC692="SU",'Paste Data Here - Export'!EJ692&lt;&gt;"Y"),"Achieved",IF('Paste Data Here - Export'!EJ692="Y","Not applicable",(IF(AND('Patient level info'!L692="No",'Paste Data Here - Export'!BC692="SU"),"Not achieved",IF('Paste Data Here - Export'!BC692="ICH","Not applicable",IF(OR('Paste Data Here - Export'!BC692="O",'Paste Data Here - Export'!BC692="MAC"),"Not achieved",""))))))</f>
        <v/>
      </c>
      <c r="N692" s="142" t="str">
        <f>IF(B692="","",IF(OR('Paste Data Here - Export'!GN692="PERS",'Paste Data Here - Export'!GN692="TELEM"),'Paste Data Here - Export'!GK692,IF('Paste Data Here - Export'!GO692="","Not seen in person",'Paste Data Here - Export'!GO692)))</f>
        <v/>
      </c>
      <c r="O692" s="125" t="str">
        <f t="shared" si="117"/>
        <v/>
      </c>
      <c r="P692" s="126" t="str">
        <f t="shared" si="118"/>
        <v/>
      </c>
      <c r="Q692" s="95" t="str">
        <f>IF('Paste Data Here - Export'!CR692=TRUE, "Not imaged",IF('Paste Data Here - Export'!AR692="Y","Inpatient stroke",IF('Paste Data Here - Export'!BA692="","",IF('Paste Data Here - Export'!CR692="TRUE","",1440*('Paste Data Here - Export'!CP692-'Paste Data Here - Export'!BA692)))))</f>
        <v/>
      </c>
      <c r="R692" s="95" t="str">
        <f>IF('Paste Data Here - Export'!CR692=TRUE,"Not imaged",IF(OR(C692="",'Paste Data Here - Export'!CP692=""),"",1440*('Paste Data Here - Export'!CP692-C692)))</f>
        <v/>
      </c>
      <c r="S692" s="93" t="str">
        <f>IF(R692&lt;60.5,"Yes",IF('Paste Data Here - Export'!C692="","","No"))</f>
        <v/>
      </c>
      <c r="T692" s="93" t="str">
        <f t="shared" si="110"/>
        <v/>
      </c>
      <c r="U692" s="94" t="str">
        <f>IF(OR(C692="",'Paste Data Here - Export'!DF692=""),"",1440*('Paste Data Here - Export'!DF692-C692))</f>
        <v/>
      </c>
      <c r="V692" s="96" t="str">
        <f t="shared" si="119"/>
        <v/>
      </c>
      <c r="W692" s="97" t="str">
        <f>IF(B692="","",IF('Paste Data Here - Export'!KI692=TRUE,"Yes",IF('Paste Data Here - Export'!L692="","No","Yes")))</f>
        <v/>
      </c>
      <c r="X692" s="98" t="str">
        <f>IF(E692="Yes","6 Month Transfer",IF(AND(W692="Yes",'Paste Data Here - Export'!KM692="D"),"No",IF('Patient level info'!W692="Yes","Yes","")))</f>
        <v/>
      </c>
      <c r="Y692" s="91" t="str">
        <f t="shared" si="111"/>
        <v/>
      </c>
      <c r="Z692" s="99" t="str">
        <f>IF('Paste Data Here - Export'!KQ692="","",IF('Paste Data Here - Export'!KO692="","",'Paste Data Here - Export'!KN692-'Paste Data Here - Export'!KQ692))</f>
        <v/>
      </c>
      <c r="AA692" s="91" t="str">
        <f>IF(AND(W692="Yes",'Paste Data Here - Export'!KM692="D",'Paste Data Here - Export'!KO692="Y"),'Paste Data Here - Export'!KN692+'Patient level info'!AA$3,IF(AND(W692="Yes",'Paste Data Here - Export'!KM692="D",Z692&lt;0),'Paste Data Here - Export'!KQ692,IF(AND(W692="Yes",'Paste Data Here - Export'!KM692="D"),'Paste Data Here - Export'!KN692,IF(X692="Yes",'Paste Data Here - Export'!KS692,""))))</f>
        <v/>
      </c>
      <c r="AB692" s="100" t="str">
        <f>IF(W692="No","",IF('Paste Data Here - Export'!HS692="","",IF('Paste Data Here - Export'!KO692="Y",'Patient level info'!AA692-'Paste Data Here - Export'!HS692,'Paste Data Here - Export'!KQ692-'Paste Data Here - Export'!HS692)))</f>
        <v/>
      </c>
      <c r="AC692" s="100" t="str">
        <f>IF(E692="Yes","",IF(BPT!C692="Record transferred to this team",AA692-C692-(1/6),""))</f>
        <v/>
      </c>
      <c r="AD692" s="100" t="str">
        <f t="shared" si="112"/>
        <v/>
      </c>
      <c r="AE692" s="100" t="str">
        <f t="shared" si="120"/>
        <v/>
      </c>
      <c r="AF692" s="101" t="str">
        <f>IF(AE692="","",IF(Y692="Died same day","Died same day as arrival",IF(AB692="","Did not stay on SU",IF('Paste Data Here - Export'!HR692="ICH","ICU/CCU/HDU",IF(AB692&gt;AE692,100,100*AB692/AE692)))))</f>
        <v/>
      </c>
      <c r="AG692" s="82" t="str">
        <f>IF(E692="Yes","6 Month Transfer",IF(W692="No","Not locked to discharge/transfer",IF(AF692="Did not stay on SU","Not achieved as did not stay on SU",IF('Patient level info'!A692="","",IF(AND(A692=B692,M692="Achieved",P692="Achieved",AF692&gt;=90,AF692&lt;&gt;"Died same day as arrival"),"Achieved",IF(AND(A692&lt;&gt;B692,AF692&gt;=90,M692="Achieved",P692="Achieved"),"Not directly admitted by this team, but achieved criteria at previous team, and achieved 90% of stay on SU whilst at this team",IF(AF692="ICU/CCU/HDU","Admitted to ICU/CCU/HDU",IF(AF692="Died same day as arrival",AF692,IF(AND(AF692&lt;90,M692="Not achieved",P692="Not achieved"),"Not achieved as not direct to SU within 4h, not seen by a consultant within 14h, and less than 90% of stay on SU",IF(AND(AF692&lt;90,M692="Not achieved",P692="Achieved"),"Not achieved as not direct to SU within 4h and less than 90% of stay on SU",IF(AND(AF692&lt;90,M692="Achieved",P692="Not achieved"),"Not achieved as not seen by a consultant within 14h and less than 90% of stay on SU",IF(AND(AF692&gt;=90,M692="Not achieved",P692="Not achieved"),"Not achieved as not direct to SU within 4h and not seen by a consultant within 14h",IF(AND(AF692&gt;=90,M692="Achieved",P692="Not achieved"),"Not achieved as not seen by a consultant within 14h",IF(AF692&lt;90,"Not achieved as less than 90% of stay on SU","Not achieved as not direct to SU within 4h"))))))))))))))</f>
        <v/>
      </c>
    </row>
    <row r="693" spans="1:33" ht="15" customHeight="1" x14ac:dyDescent="0.25">
      <c r="A693" s="89" t="str">
        <f>IF('Paste Data Here - Export'!A693="","",'Paste Data Here - Export'!A693)</f>
        <v/>
      </c>
      <c r="B693" s="90" t="str">
        <f>IF('Paste Data Here - Export'!B693="","",'Paste Data Here - Export'!B693)</f>
        <v/>
      </c>
      <c r="C693" s="91" t="str">
        <f>IF('Paste Data Here - Export'!AR693="Y",'Paste Data Here - Export'!AS693,IF('Paste Data Here - Export'!C693="","",'Paste Data Here - Export'!BA693))</f>
        <v/>
      </c>
      <c r="D693" s="103" t="str">
        <f>IF(B693="","",IF('Paste Data Here - Export'!A693 ='Paste Data Here - Export'!B693, "Yes", "No"))</f>
        <v/>
      </c>
      <c r="E693" s="103" t="str">
        <f>IF(A693="","",IF(AND('Paste Data Here - Export'!P693="",'Paste Data Here - Export'!Q693&lt;&gt;""),"Yes","No"))</f>
        <v/>
      </c>
      <c r="F693" s="104" t="str">
        <f>IF('Paste Data Here - Export'!A693='Paste Data Here - Export'!B693,C693,IF(W693="No","",IF(E693="Yes","6 Month Transfer",'Paste Data Here - Export'!HP693)))</f>
        <v/>
      </c>
      <c r="G693" s="92" t="str">
        <f>IF(B693="","",IF(OR('Paste Data Here - Export'!KB693="Y",'Paste Data Here - Export'!GE693="Y"),"Yes","No"))</f>
        <v/>
      </c>
      <c r="H693" s="93" t="str">
        <f t="shared" si="113"/>
        <v/>
      </c>
      <c r="I693" s="93" t="str">
        <f t="shared" si="114"/>
        <v/>
      </c>
      <c r="J693" s="93" t="str">
        <f t="shared" si="115"/>
        <v/>
      </c>
      <c r="K693" s="125" t="str">
        <f>IF(OR(C693="",'Paste Data Here - Export'!BD693=""),"",1440*('Paste Data Here - Export'!BD693-C693))</f>
        <v/>
      </c>
      <c r="L693" s="93" t="str">
        <f t="shared" si="116"/>
        <v/>
      </c>
      <c r="M693" s="93" t="str">
        <f>IF(AND(L693="Yes",'Paste Data Here - Export'!BC693="SU",'Paste Data Here - Export'!EJ693&lt;&gt;"Y"),"Achieved",IF('Paste Data Here - Export'!EJ693="Y","Not applicable",(IF(AND('Patient level info'!L693="No",'Paste Data Here - Export'!BC693="SU"),"Not achieved",IF('Paste Data Here - Export'!BC693="ICH","Not applicable",IF(OR('Paste Data Here - Export'!BC693="O",'Paste Data Here - Export'!BC693="MAC"),"Not achieved",""))))))</f>
        <v/>
      </c>
      <c r="N693" s="142" t="str">
        <f>IF(B693="","",IF(OR('Paste Data Here - Export'!GN693="PERS",'Paste Data Here - Export'!GN693="TELEM"),'Paste Data Here - Export'!GK693,IF('Paste Data Here - Export'!GO693="","Not seen in person",'Paste Data Here - Export'!GO693)))</f>
        <v/>
      </c>
      <c r="O693" s="125" t="str">
        <f t="shared" si="117"/>
        <v/>
      </c>
      <c r="P693" s="126" t="str">
        <f t="shared" si="118"/>
        <v/>
      </c>
      <c r="Q693" s="95" t="str">
        <f>IF('Paste Data Here - Export'!CR693=TRUE, "Not imaged",IF('Paste Data Here - Export'!AR693="Y","Inpatient stroke",IF('Paste Data Here - Export'!BA693="","",IF('Paste Data Here - Export'!CR693="TRUE","",1440*('Paste Data Here - Export'!CP693-'Paste Data Here - Export'!BA693)))))</f>
        <v/>
      </c>
      <c r="R693" s="95" t="str">
        <f>IF('Paste Data Here - Export'!CR693=TRUE,"Not imaged",IF(OR(C693="",'Paste Data Here - Export'!CP693=""),"",1440*('Paste Data Here - Export'!CP693-C693)))</f>
        <v/>
      </c>
      <c r="S693" s="93" t="str">
        <f>IF(R693&lt;60.5,"Yes",IF('Paste Data Here - Export'!C693="","","No"))</f>
        <v/>
      </c>
      <c r="T693" s="93" t="str">
        <f t="shared" si="110"/>
        <v/>
      </c>
      <c r="U693" s="94" t="str">
        <f>IF(OR(C693="",'Paste Data Here - Export'!DF693=""),"",1440*('Paste Data Here - Export'!DF693-C693))</f>
        <v/>
      </c>
      <c r="V693" s="96" t="str">
        <f t="shared" si="119"/>
        <v/>
      </c>
      <c r="W693" s="97" t="str">
        <f>IF(B693="","",IF('Paste Data Here - Export'!KI693=TRUE,"Yes",IF('Paste Data Here - Export'!L693="","No","Yes")))</f>
        <v/>
      </c>
      <c r="X693" s="98" t="str">
        <f>IF(E693="Yes","6 Month Transfer",IF(AND(W693="Yes",'Paste Data Here - Export'!KM693="D"),"No",IF('Patient level info'!W693="Yes","Yes","")))</f>
        <v/>
      </c>
      <c r="Y693" s="91" t="str">
        <f t="shared" si="111"/>
        <v/>
      </c>
      <c r="Z693" s="99" t="str">
        <f>IF('Paste Data Here - Export'!KQ693="","",IF('Paste Data Here - Export'!KO693="","",'Paste Data Here - Export'!KN693-'Paste Data Here - Export'!KQ693))</f>
        <v/>
      </c>
      <c r="AA693" s="91" t="str">
        <f>IF(AND(W693="Yes",'Paste Data Here - Export'!KM693="D",'Paste Data Here - Export'!KO693="Y"),'Paste Data Here - Export'!KN693+'Patient level info'!AA$3,IF(AND(W693="Yes",'Paste Data Here - Export'!KM693="D",Z693&lt;0),'Paste Data Here - Export'!KQ693,IF(AND(W693="Yes",'Paste Data Here - Export'!KM693="D"),'Paste Data Here - Export'!KN693,IF(X693="Yes",'Paste Data Here - Export'!KS693,""))))</f>
        <v/>
      </c>
      <c r="AB693" s="100" t="str">
        <f>IF(W693="No","",IF('Paste Data Here - Export'!HS693="","",IF('Paste Data Here - Export'!KO693="Y",'Patient level info'!AA693-'Paste Data Here - Export'!HS693,'Paste Data Here - Export'!KQ693-'Paste Data Here - Export'!HS693)))</f>
        <v/>
      </c>
      <c r="AC693" s="100" t="str">
        <f>IF(E693="Yes","",IF(BPT!C693="Record transferred to this team",AA693-C693-(1/6),""))</f>
        <v/>
      </c>
      <c r="AD693" s="100" t="str">
        <f t="shared" si="112"/>
        <v/>
      </c>
      <c r="AE693" s="100" t="str">
        <f t="shared" si="120"/>
        <v/>
      </c>
      <c r="AF693" s="101" t="str">
        <f>IF(AE693="","",IF(Y693="Died same day","Died same day as arrival",IF(AB693="","Did not stay on SU",IF('Paste Data Here - Export'!HR693="ICH","ICU/CCU/HDU",IF(AB693&gt;AE693,100,100*AB693/AE693)))))</f>
        <v/>
      </c>
      <c r="AG693" s="82" t="str">
        <f>IF(E693="Yes","6 Month Transfer",IF(W693="No","Not locked to discharge/transfer",IF(AF693="Did not stay on SU","Not achieved as did not stay on SU",IF('Patient level info'!A693="","",IF(AND(A693=B693,M693="Achieved",P693="Achieved",AF693&gt;=90,AF693&lt;&gt;"Died same day as arrival"),"Achieved",IF(AND(A693&lt;&gt;B693,AF693&gt;=90,M693="Achieved",P693="Achieved"),"Not directly admitted by this team, but achieved criteria at previous team, and achieved 90% of stay on SU whilst at this team",IF(AF693="ICU/CCU/HDU","Admitted to ICU/CCU/HDU",IF(AF693="Died same day as arrival",AF693,IF(AND(AF693&lt;90,M693="Not achieved",P693="Not achieved"),"Not achieved as not direct to SU within 4h, not seen by a consultant within 14h, and less than 90% of stay on SU",IF(AND(AF693&lt;90,M693="Not achieved",P693="Achieved"),"Not achieved as not direct to SU within 4h and less than 90% of stay on SU",IF(AND(AF693&lt;90,M693="Achieved",P693="Not achieved"),"Not achieved as not seen by a consultant within 14h and less than 90% of stay on SU",IF(AND(AF693&gt;=90,M693="Not achieved",P693="Not achieved"),"Not achieved as not direct to SU within 4h and not seen by a consultant within 14h",IF(AND(AF693&gt;=90,M693="Achieved",P693="Not achieved"),"Not achieved as not seen by a consultant within 14h",IF(AF693&lt;90,"Not achieved as less than 90% of stay on SU","Not achieved as not direct to SU within 4h"))))))))))))))</f>
        <v/>
      </c>
    </row>
    <row r="694" spans="1:33" ht="15" customHeight="1" x14ac:dyDescent="0.25">
      <c r="A694" s="89" t="str">
        <f>IF('Paste Data Here - Export'!A694="","",'Paste Data Here - Export'!A694)</f>
        <v/>
      </c>
      <c r="B694" s="90" t="str">
        <f>IF('Paste Data Here - Export'!B694="","",'Paste Data Here - Export'!B694)</f>
        <v/>
      </c>
      <c r="C694" s="91" t="str">
        <f>IF('Paste Data Here - Export'!AR694="Y",'Paste Data Here - Export'!AS694,IF('Paste Data Here - Export'!C694="","",'Paste Data Here - Export'!BA694))</f>
        <v/>
      </c>
      <c r="D694" s="103" t="str">
        <f>IF(B694="","",IF('Paste Data Here - Export'!A694 ='Paste Data Here - Export'!B694, "Yes", "No"))</f>
        <v/>
      </c>
      <c r="E694" s="103" t="str">
        <f>IF(A694="","",IF(AND('Paste Data Here - Export'!P694="",'Paste Data Here - Export'!Q694&lt;&gt;""),"Yes","No"))</f>
        <v/>
      </c>
      <c r="F694" s="104" t="str">
        <f>IF('Paste Data Here - Export'!A694='Paste Data Here - Export'!B694,C694,IF(W694="No","",IF(E694="Yes","6 Month Transfer",'Paste Data Here - Export'!HP694)))</f>
        <v/>
      </c>
      <c r="G694" s="92" t="str">
        <f>IF(B694="","",IF(OR('Paste Data Here - Export'!KB694="Y",'Paste Data Here - Export'!GE694="Y"),"Yes","No"))</f>
        <v/>
      </c>
      <c r="H694" s="93" t="str">
        <f t="shared" si="113"/>
        <v/>
      </c>
      <c r="I694" s="93" t="str">
        <f t="shared" si="114"/>
        <v/>
      </c>
      <c r="J694" s="93" t="str">
        <f t="shared" si="115"/>
        <v/>
      </c>
      <c r="K694" s="125" t="str">
        <f>IF(OR(C694="",'Paste Data Here - Export'!BD694=""),"",1440*('Paste Data Here - Export'!BD694-C694))</f>
        <v/>
      </c>
      <c r="L694" s="93" t="str">
        <f t="shared" si="116"/>
        <v/>
      </c>
      <c r="M694" s="93" t="str">
        <f>IF(AND(L694="Yes",'Paste Data Here - Export'!BC694="SU",'Paste Data Here - Export'!EJ694&lt;&gt;"Y"),"Achieved",IF('Paste Data Here - Export'!EJ694="Y","Not applicable",(IF(AND('Patient level info'!L694="No",'Paste Data Here - Export'!BC694="SU"),"Not achieved",IF('Paste Data Here - Export'!BC694="ICH","Not applicable",IF(OR('Paste Data Here - Export'!BC694="O",'Paste Data Here - Export'!BC694="MAC"),"Not achieved",""))))))</f>
        <v/>
      </c>
      <c r="N694" s="142" t="str">
        <f>IF(B694="","",IF(OR('Paste Data Here - Export'!GN694="PERS",'Paste Data Here - Export'!GN694="TELEM"),'Paste Data Here - Export'!GK694,IF('Paste Data Here - Export'!GO694="","Not seen in person",'Paste Data Here - Export'!GO694)))</f>
        <v/>
      </c>
      <c r="O694" s="125" t="str">
        <f t="shared" si="117"/>
        <v/>
      </c>
      <c r="P694" s="126" t="str">
        <f t="shared" si="118"/>
        <v/>
      </c>
      <c r="Q694" s="95" t="str">
        <f>IF('Paste Data Here - Export'!CR694=TRUE, "Not imaged",IF('Paste Data Here - Export'!AR694="Y","Inpatient stroke",IF('Paste Data Here - Export'!BA694="","",IF('Paste Data Here - Export'!CR694="TRUE","",1440*('Paste Data Here - Export'!CP694-'Paste Data Here - Export'!BA694)))))</f>
        <v/>
      </c>
      <c r="R694" s="95" t="str">
        <f>IF('Paste Data Here - Export'!CR694=TRUE,"Not imaged",IF(OR(C694="",'Paste Data Here - Export'!CP694=""),"",1440*('Paste Data Here - Export'!CP694-C694)))</f>
        <v/>
      </c>
      <c r="S694" s="93" t="str">
        <f>IF(R694&lt;60.5,"Yes",IF('Paste Data Here - Export'!C694="","","No"))</f>
        <v/>
      </c>
      <c r="T694" s="93" t="str">
        <f t="shared" si="110"/>
        <v/>
      </c>
      <c r="U694" s="94" t="str">
        <f>IF(OR(C694="",'Paste Data Here - Export'!DF694=""),"",1440*('Paste Data Here - Export'!DF694-C694))</f>
        <v/>
      </c>
      <c r="V694" s="96" t="str">
        <f t="shared" si="119"/>
        <v/>
      </c>
      <c r="W694" s="97" t="str">
        <f>IF(B694="","",IF('Paste Data Here - Export'!KI694=TRUE,"Yes",IF('Paste Data Here - Export'!L694="","No","Yes")))</f>
        <v/>
      </c>
      <c r="X694" s="98" t="str">
        <f>IF(E694="Yes","6 Month Transfer",IF(AND(W694="Yes",'Paste Data Here - Export'!KM694="D"),"No",IF('Patient level info'!W694="Yes","Yes","")))</f>
        <v/>
      </c>
      <c r="Y694" s="91" t="str">
        <f t="shared" si="111"/>
        <v/>
      </c>
      <c r="Z694" s="99" t="str">
        <f>IF('Paste Data Here - Export'!KQ694="","",IF('Paste Data Here - Export'!KO694="","",'Paste Data Here - Export'!KN694-'Paste Data Here - Export'!KQ694))</f>
        <v/>
      </c>
      <c r="AA694" s="91" t="str">
        <f>IF(AND(W694="Yes",'Paste Data Here - Export'!KM694="D",'Paste Data Here - Export'!KO694="Y"),'Paste Data Here - Export'!KN694+'Patient level info'!AA$3,IF(AND(W694="Yes",'Paste Data Here - Export'!KM694="D",Z694&lt;0),'Paste Data Here - Export'!KQ694,IF(AND(W694="Yes",'Paste Data Here - Export'!KM694="D"),'Paste Data Here - Export'!KN694,IF(X694="Yes",'Paste Data Here - Export'!KS694,""))))</f>
        <v/>
      </c>
      <c r="AB694" s="100" t="str">
        <f>IF(W694="No","",IF('Paste Data Here - Export'!HS694="","",IF('Paste Data Here - Export'!KO694="Y",'Patient level info'!AA694-'Paste Data Here - Export'!HS694,'Paste Data Here - Export'!KQ694-'Paste Data Here - Export'!HS694)))</f>
        <v/>
      </c>
      <c r="AC694" s="100" t="str">
        <f>IF(E694="Yes","",IF(BPT!C694="Record transferred to this team",AA694-C694-(1/6),""))</f>
        <v/>
      </c>
      <c r="AD694" s="100" t="str">
        <f t="shared" si="112"/>
        <v/>
      </c>
      <c r="AE694" s="100" t="str">
        <f t="shared" si="120"/>
        <v/>
      </c>
      <c r="AF694" s="101" t="str">
        <f>IF(AE694="","",IF(Y694="Died same day","Died same day as arrival",IF(AB694="","Did not stay on SU",IF('Paste Data Here - Export'!HR694="ICH","ICU/CCU/HDU",IF(AB694&gt;AE694,100,100*AB694/AE694)))))</f>
        <v/>
      </c>
      <c r="AG694" s="82" t="str">
        <f>IF(E694="Yes","6 Month Transfer",IF(W694="No","Not locked to discharge/transfer",IF(AF694="Did not stay on SU","Not achieved as did not stay on SU",IF('Patient level info'!A694="","",IF(AND(A694=B694,M694="Achieved",P694="Achieved",AF694&gt;=90,AF694&lt;&gt;"Died same day as arrival"),"Achieved",IF(AND(A694&lt;&gt;B694,AF694&gt;=90,M694="Achieved",P694="Achieved"),"Not directly admitted by this team, but achieved criteria at previous team, and achieved 90% of stay on SU whilst at this team",IF(AF694="ICU/CCU/HDU","Admitted to ICU/CCU/HDU",IF(AF694="Died same day as arrival",AF694,IF(AND(AF694&lt;90,M694="Not achieved",P694="Not achieved"),"Not achieved as not direct to SU within 4h, not seen by a consultant within 14h, and less than 90% of stay on SU",IF(AND(AF694&lt;90,M694="Not achieved",P694="Achieved"),"Not achieved as not direct to SU within 4h and less than 90% of stay on SU",IF(AND(AF694&lt;90,M694="Achieved",P694="Not achieved"),"Not achieved as not seen by a consultant within 14h and less than 90% of stay on SU",IF(AND(AF694&gt;=90,M694="Not achieved",P694="Not achieved"),"Not achieved as not direct to SU within 4h and not seen by a consultant within 14h",IF(AND(AF694&gt;=90,M694="Achieved",P694="Not achieved"),"Not achieved as not seen by a consultant within 14h",IF(AF694&lt;90,"Not achieved as less than 90% of stay on SU","Not achieved as not direct to SU within 4h"))))))))))))))</f>
        <v/>
      </c>
    </row>
    <row r="695" spans="1:33" ht="15" customHeight="1" x14ac:dyDescent="0.25">
      <c r="A695" s="89" t="str">
        <f>IF('Paste Data Here - Export'!A695="","",'Paste Data Here - Export'!A695)</f>
        <v/>
      </c>
      <c r="B695" s="90" t="str">
        <f>IF('Paste Data Here - Export'!B695="","",'Paste Data Here - Export'!B695)</f>
        <v/>
      </c>
      <c r="C695" s="91" t="str">
        <f>IF('Paste Data Here - Export'!AR695="Y",'Paste Data Here - Export'!AS695,IF('Paste Data Here - Export'!C695="","",'Paste Data Here - Export'!BA695))</f>
        <v/>
      </c>
      <c r="D695" s="103" t="str">
        <f>IF(B695="","",IF('Paste Data Here - Export'!A695 ='Paste Data Here - Export'!B695, "Yes", "No"))</f>
        <v/>
      </c>
      <c r="E695" s="103" t="str">
        <f>IF(A695="","",IF(AND('Paste Data Here - Export'!P695="",'Paste Data Here - Export'!Q695&lt;&gt;""),"Yes","No"))</f>
        <v/>
      </c>
      <c r="F695" s="104" t="str">
        <f>IF('Paste Data Here - Export'!A695='Paste Data Here - Export'!B695,C695,IF(W695="No","",IF(E695="Yes","6 Month Transfer",'Paste Data Here - Export'!HP695)))</f>
        <v/>
      </c>
      <c r="G695" s="92" t="str">
        <f>IF(B695="","",IF(OR('Paste Data Here - Export'!KB695="Y",'Paste Data Here - Export'!GE695="Y"),"Yes","No"))</f>
        <v/>
      </c>
      <c r="H695" s="93" t="str">
        <f t="shared" si="113"/>
        <v/>
      </c>
      <c r="I695" s="93" t="str">
        <f t="shared" si="114"/>
        <v/>
      </c>
      <c r="J695" s="93" t="str">
        <f t="shared" si="115"/>
        <v/>
      </c>
      <c r="K695" s="125" t="str">
        <f>IF(OR(C695="",'Paste Data Here - Export'!BD695=""),"",1440*('Paste Data Here - Export'!BD695-C695))</f>
        <v/>
      </c>
      <c r="L695" s="93" t="str">
        <f t="shared" si="116"/>
        <v/>
      </c>
      <c r="M695" s="93" t="str">
        <f>IF(AND(L695="Yes",'Paste Data Here - Export'!BC695="SU",'Paste Data Here - Export'!EJ695&lt;&gt;"Y"),"Achieved",IF('Paste Data Here - Export'!EJ695="Y","Not applicable",(IF(AND('Patient level info'!L695="No",'Paste Data Here - Export'!BC695="SU"),"Not achieved",IF('Paste Data Here - Export'!BC695="ICH","Not applicable",IF(OR('Paste Data Here - Export'!BC695="O",'Paste Data Here - Export'!BC695="MAC"),"Not achieved",""))))))</f>
        <v/>
      </c>
      <c r="N695" s="142" t="str">
        <f>IF(B695="","",IF(OR('Paste Data Here - Export'!GN695="PERS",'Paste Data Here - Export'!GN695="TELEM"),'Paste Data Here - Export'!GK695,IF('Paste Data Here - Export'!GO695="","Not seen in person",'Paste Data Here - Export'!GO695)))</f>
        <v/>
      </c>
      <c r="O695" s="125" t="str">
        <f t="shared" si="117"/>
        <v/>
      </c>
      <c r="P695" s="126" t="str">
        <f t="shared" si="118"/>
        <v/>
      </c>
      <c r="Q695" s="95" t="str">
        <f>IF('Paste Data Here - Export'!CR695=TRUE, "Not imaged",IF('Paste Data Here - Export'!AR695="Y","Inpatient stroke",IF('Paste Data Here - Export'!BA695="","",IF('Paste Data Here - Export'!CR695="TRUE","",1440*('Paste Data Here - Export'!CP695-'Paste Data Here - Export'!BA695)))))</f>
        <v/>
      </c>
      <c r="R695" s="95" t="str">
        <f>IF('Paste Data Here - Export'!CR695=TRUE,"Not imaged",IF(OR(C695="",'Paste Data Here - Export'!CP695=""),"",1440*('Paste Data Here - Export'!CP695-C695)))</f>
        <v/>
      </c>
      <c r="S695" s="93" t="str">
        <f>IF(R695&lt;60.5,"Yes",IF('Paste Data Here - Export'!C695="","","No"))</f>
        <v/>
      </c>
      <c r="T695" s="93" t="str">
        <f t="shared" si="110"/>
        <v/>
      </c>
      <c r="U695" s="94" t="str">
        <f>IF(OR(C695="",'Paste Data Here - Export'!DF695=""),"",1440*('Paste Data Here - Export'!DF695-C695))</f>
        <v/>
      </c>
      <c r="V695" s="96" t="str">
        <f t="shared" si="119"/>
        <v/>
      </c>
      <c r="W695" s="97" t="str">
        <f>IF(B695="","",IF('Paste Data Here - Export'!KI695=TRUE,"Yes",IF('Paste Data Here - Export'!L695="","No","Yes")))</f>
        <v/>
      </c>
      <c r="X695" s="98" t="str">
        <f>IF(E695="Yes","6 Month Transfer",IF(AND(W695="Yes",'Paste Data Here - Export'!KM695="D"),"No",IF('Patient level info'!W695="Yes","Yes","")))</f>
        <v/>
      </c>
      <c r="Y695" s="91" t="str">
        <f t="shared" si="111"/>
        <v/>
      </c>
      <c r="Z695" s="99" t="str">
        <f>IF('Paste Data Here - Export'!KQ695="","",IF('Paste Data Here - Export'!KO695="","",'Paste Data Here - Export'!KN695-'Paste Data Here - Export'!KQ695))</f>
        <v/>
      </c>
      <c r="AA695" s="91" t="str">
        <f>IF(AND(W695="Yes",'Paste Data Here - Export'!KM695="D",'Paste Data Here - Export'!KO695="Y"),'Paste Data Here - Export'!KN695+'Patient level info'!AA$3,IF(AND(W695="Yes",'Paste Data Here - Export'!KM695="D",Z695&lt;0),'Paste Data Here - Export'!KQ695,IF(AND(W695="Yes",'Paste Data Here - Export'!KM695="D"),'Paste Data Here - Export'!KN695,IF(X695="Yes",'Paste Data Here - Export'!KS695,""))))</f>
        <v/>
      </c>
      <c r="AB695" s="100" t="str">
        <f>IF(W695="No","",IF('Paste Data Here - Export'!HS695="","",IF('Paste Data Here - Export'!KO695="Y",'Patient level info'!AA695-'Paste Data Here - Export'!HS695,'Paste Data Here - Export'!KQ695-'Paste Data Here - Export'!HS695)))</f>
        <v/>
      </c>
      <c r="AC695" s="100" t="str">
        <f>IF(E695="Yes","",IF(BPT!C695="Record transferred to this team",AA695-C695-(1/6),""))</f>
        <v/>
      </c>
      <c r="AD695" s="100" t="str">
        <f t="shared" si="112"/>
        <v/>
      </c>
      <c r="AE695" s="100" t="str">
        <f t="shared" si="120"/>
        <v/>
      </c>
      <c r="AF695" s="101" t="str">
        <f>IF(AE695="","",IF(Y695="Died same day","Died same day as arrival",IF(AB695="","Did not stay on SU",IF('Paste Data Here - Export'!HR695="ICH","ICU/CCU/HDU",IF(AB695&gt;AE695,100,100*AB695/AE695)))))</f>
        <v/>
      </c>
      <c r="AG695" s="82" t="str">
        <f>IF(E695="Yes","6 Month Transfer",IF(W695="No","Not locked to discharge/transfer",IF(AF695="Did not stay on SU","Not achieved as did not stay on SU",IF('Patient level info'!A695="","",IF(AND(A695=B695,M695="Achieved",P695="Achieved",AF695&gt;=90,AF695&lt;&gt;"Died same day as arrival"),"Achieved",IF(AND(A695&lt;&gt;B695,AF695&gt;=90,M695="Achieved",P695="Achieved"),"Not directly admitted by this team, but achieved criteria at previous team, and achieved 90% of stay on SU whilst at this team",IF(AF695="ICU/CCU/HDU","Admitted to ICU/CCU/HDU",IF(AF695="Died same day as arrival",AF695,IF(AND(AF695&lt;90,M695="Not achieved",P695="Not achieved"),"Not achieved as not direct to SU within 4h, not seen by a consultant within 14h, and less than 90% of stay on SU",IF(AND(AF695&lt;90,M695="Not achieved",P695="Achieved"),"Not achieved as not direct to SU within 4h and less than 90% of stay on SU",IF(AND(AF695&lt;90,M695="Achieved",P695="Not achieved"),"Not achieved as not seen by a consultant within 14h and less than 90% of stay on SU",IF(AND(AF695&gt;=90,M695="Not achieved",P695="Not achieved"),"Not achieved as not direct to SU within 4h and not seen by a consultant within 14h",IF(AND(AF695&gt;=90,M695="Achieved",P695="Not achieved"),"Not achieved as not seen by a consultant within 14h",IF(AF695&lt;90,"Not achieved as less than 90% of stay on SU","Not achieved as not direct to SU within 4h"))))))))))))))</f>
        <v/>
      </c>
    </row>
    <row r="696" spans="1:33" ht="15" customHeight="1" x14ac:dyDescent="0.25">
      <c r="A696" s="89" t="str">
        <f>IF('Paste Data Here - Export'!A696="","",'Paste Data Here - Export'!A696)</f>
        <v/>
      </c>
      <c r="B696" s="90" t="str">
        <f>IF('Paste Data Here - Export'!B696="","",'Paste Data Here - Export'!B696)</f>
        <v/>
      </c>
      <c r="C696" s="91" t="str">
        <f>IF('Paste Data Here - Export'!AR696="Y",'Paste Data Here - Export'!AS696,IF('Paste Data Here - Export'!C696="","",'Paste Data Here - Export'!BA696))</f>
        <v/>
      </c>
      <c r="D696" s="103" t="str">
        <f>IF(B696="","",IF('Paste Data Here - Export'!A696 ='Paste Data Here - Export'!B696, "Yes", "No"))</f>
        <v/>
      </c>
      <c r="E696" s="103" t="str">
        <f>IF(A696="","",IF(AND('Paste Data Here - Export'!P696="",'Paste Data Here - Export'!Q696&lt;&gt;""),"Yes","No"))</f>
        <v/>
      </c>
      <c r="F696" s="104" t="str">
        <f>IF('Paste Data Here - Export'!A696='Paste Data Here - Export'!B696,C696,IF(W696="No","",IF(E696="Yes","6 Month Transfer",'Paste Data Here - Export'!HP696)))</f>
        <v/>
      </c>
      <c r="G696" s="92" t="str">
        <f>IF(B696="","",IF(OR('Paste Data Here - Export'!KB696="Y",'Paste Data Here - Export'!GE696="Y"),"Yes","No"))</f>
        <v/>
      </c>
      <c r="H696" s="93" t="str">
        <f t="shared" si="113"/>
        <v/>
      </c>
      <c r="I696" s="93" t="str">
        <f t="shared" si="114"/>
        <v/>
      </c>
      <c r="J696" s="93" t="str">
        <f t="shared" si="115"/>
        <v/>
      </c>
      <c r="K696" s="125" t="str">
        <f>IF(OR(C696="",'Paste Data Here - Export'!BD696=""),"",1440*('Paste Data Here - Export'!BD696-C696))</f>
        <v/>
      </c>
      <c r="L696" s="93" t="str">
        <f t="shared" si="116"/>
        <v/>
      </c>
      <c r="M696" s="93" t="str">
        <f>IF(AND(L696="Yes",'Paste Data Here - Export'!BC696="SU",'Paste Data Here - Export'!EJ696&lt;&gt;"Y"),"Achieved",IF('Paste Data Here - Export'!EJ696="Y","Not applicable",(IF(AND('Patient level info'!L696="No",'Paste Data Here - Export'!BC696="SU"),"Not achieved",IF('Paste Data Here - Export'!BC696="ICH","Not applicable",IF(OR('Paste Data Here - Export'!BC696="O",'Paste Data Here - Export'!BC696="MAC"),"Not achieved",""))))))</f>
        <v/>
      </c>
      <c r="N696" s="142" t="str">
        <f>IF(B696="","",IF(OR('Paste Data Here - Export'!GN696="PERS",'Paste Data Here - Export'!GN696="TELEM"),'Paste Data Here - Export'!GK696,IF('Paste Data Here - Export'!GO696="","Not seen in person",'Paste Data Here - Export'!GO696)))</f>
        <v/>
      </c>
      <c r="O696" s="125" t="str">
        <f t="shared" si="117"/>
        <v/>
      </c>
      <c r="P696" s="126" t="str">
        <f t="shared" si="118"/>
        <v/>
      </c>
      <c r="Q696" s="95" t="str">
        <f>IF('Paste Data Here - Export'!CR696=TRUE, "Not imaged",IF('Paste Data Here - Export'!AR696="Y","Inpatient stroke",IF('Paste Data Here - Export'!BA696="","",IF('Paste Data Here - Export'!CR696="TRUE","",1440*('Paste Data Here - Export'!CP696-'Paste Data Here - Export'!BA696)))))</f>
        <v/>
      </c>
      <c r="R696" s="95" t="str">
        <f>IF('Paste Data Here - Export'!CR696=TRUE,"Not imaged",IF(OR(C696="",'Paste Data Here - Export'!CP696=""),"",1440*('Paste Data Here - Export'!CP696-C696)))</f>
        <v/>
      </c>
      <c r="S696" s="93" t="str">
        <f>IF(R696&lt;60.5,"Yes",IF('Paste Data Here - Export'!C696="","","No"))</f>
        <v/>
      </c>
      <c r="T696" s="93" t="str">
        <f t="shared" si="110"/>
        <v/>
      </c>
      <c r="U696" s="94" t="str">
        <f>IF(OR(C696="",'Paste Data Here - Export'!DF696=""),"",1440*('Paste Data Here - Export'!DF696-C696))</f>
        <v/>
      </c>
      <c r="V696" s="96" t="str">
        <f t="shared" si="119"/>
        <v/>
      </c>
      <c r="W696" s="97" t="str">
        <f>IF(B696="","",IF('Paste Data Here - Export'!KI696=TRUE,"Yes",IF('Paste Data Here - Export'!L696="","No","Yes")))</f>
        <v/>
      </c>
      <c r="X696" s="98" t="str">
        <f>IF(E696="Yes","6 Month Transfer",IF(AND(W696="Yes",'Paste Data Here - Export'!KM696="D"),"No",IF('Patient level info'!W696="Yes","Yes","")))</f>
        <v/>
      </c>
      <c r="Y696" s="91" t="str">
        <f t="shared" si="111"/>
        <v/>
      </c>
      <c r="Z696" s="99" t="str">
        <f>IF('Paste Data Here - Export'!KQ696="","",IF('Paste Data Here - Export'!KO696="","",'Paste Data Here - Export'!KN696-'Paste Data Here - Export'!KQ696))</f>
        <v/>
      </c>
      <c r="AA696" s="91" t="str">
        <f>IF(AND(W696="Yes",'Paste Data Here - Export'!KM696="D",'Paste Data Here - Export'!KO696="Y"),'Paste Data Here - Export'!KN696+'Patient level info'!AA$3,IF(AND(W696="Yes",'Paste Data Here - Export'!KM696="D",Z696&lt;0),'Paste Data Here - Export'!KQ696,IF(AND(W696="Yes",'Paste Data Here - Export'!KM696="D"),'Paste Data Here - Export'!KN696,IF(X696="Yes",'Paste Data Here - Export'!KS696,""))))</f>
        <v/>
      </c>
      <c r="AB696" s="100" t="str">
        <f>IF(W696="No","",IF('Paste Data Here - Export'!HS696="","",IF('Paste Data Here - Export'!KO696="Y",'Patient level info'!AA696-'Paste Data Here - Export'!HS696,'Paste Data Here - Export'!KQ696-'Paste Data Here - Export'!HS696)))</f>
        <v/>
      </c>
      <c r="AC696" s="100" t="str">
        <f>IF(E696="Yes","",IF(BPT!C696="Record transferred to this team",AA696-C696-(1/6),""))</f>
        <v/>
      </c>
      <c r="AD696" s="100" t="str">
        <f t="shared" si="112"/>
        <v/>
      </c>
      <c r="AE696" s="100" t="str">
        <f t="shared" si="120"/>
        <v/>
      </c>
      <c r="AF696" s="101" t="str">
        <f>IF(AE696="","",IF(Y696="Died same day","Died same day as arrival",IF(AB696="","Did not stay on SU",IF('Paste Data Here - Export'!HR696="ICH","ICU/CCU/HDU",IF(AB696&gt;AE696,100,100*AB696/AE696)))))</f>
        <v/>
      </c>
      <c r="AG696" s="82" t="str">
        <f>IF(E696="Yes","6 Month Transfer",IF(W696="No","Not locked to discharge/transfer",IF(AF696="Did not stay on SU","Not achieved as did not stay on SU",IF('Patient level info'!A696="","",IF(AND(A696=B696,M696="Achieved",P696="Achieved",AF696&gt;=90,AF696&lt;&gt;"Died same day as arrival"),"Achieved",IF(AND(A696&lt;&gt;B696,AF696&gt;=90,M696="Achieved",P696="Achieved"),"Not directly admitted by this team, but achieved criteria at previous team, and achieved 90% of stay on SU whilst at this team",IF(AF696="ICU/CCU/HDU","Admitted to ICU/CCU/HDU",IF(AF696="Died same day as arrival",AF696,IF(AND(AF696&lt;90,M696="Not achieved",P696="Not achieved"),"Not achieved as not direct to SU within 4h, not seen by a consultant within 14h, and less than 90% of stay on SU",IF(AND(AF696&lt;90,M696="Not achieved",P696="Achieved"),"Not achieved as not direct to SU within 4h and less than 90% of stay on SU",IF(AND(AF696&lt;90,M696="Achieved",P696="Not achieved"),"Not achieved as not seen by a consultant within 14h and less than 90% of stay on SU",IF(AND(AF696&gt;=90,M696="Not achieved",P696="Not achieved"),"Not achieved as not direct to SU within 4h and not seen by a consultant within 14h",IF(AND(AF696&gt;=90,M696="Achieved",P696="Not achieved"),"Not achieved as not seen by a consultant within 14h",IF(AF696&lt;90,"Not achieved as less than 90% of stay on SU","Not achieved as not direct to SU within 4h"))))))))))))))</f>
        <v/>
      </c>
    </row>
    <row r="697" spans="1:33" ht="15" customHeight="1" x14ac:dyDescent="0.25">
      <c r="A697" s="89" t="str">
        <f>IF('Paste Data Here - Export'!A697="","",'Paste Data Here - Export'!A697)</f>
        <v/>
      </c>
      <c r="B697" s="90" t="str">
        <f>IF('Paste Data Here - Export'!B697="","",'Paste Data Here - Export'!B697)</f>
        <v/>
      </c>
      <c r="C697" s="91" t="str">
        <f>IF('Paste Data Here - Export'!AR697="Y",'Paste Data Here - Export'!AS697,IF('Paste Data Here - Export'!C697="","",'Paste Data Here - Export'!BA697))</f>
        <v/>
      </c>
      <c r="D697" s="103" t="str">
        <f>IF(B697="","",IF('Paste Data Here - Export'!A697 ='Paste Data Here - Export'!B697, "Yes", "No"))</f>
        <v/>
      </c>
      <c r="E697" s="103" t="str">
        <f>IF(A697="","",IF(AND('Paste Data Here - Export'!P697="",'Paste Data Here - Export'!Q697&lt;&gt;""),"Yes","No"))</f>
        <v/>
      </c>
      <c r="F697" s="104" t="str">
        <f>IF('Paste Data Here - Export'!A697='Paste Data Here - Export'!B697,C697,IF(W697="No","",IF(E697="Yes","6 Month Transfer",'Paste Data Here - Export'!HP697)))</f>
        <v/>
      </c>
      <c r="G697" s="92" t="str">
        <f>IF(B697="","",IF(OR('Paste Data Here - Export'!KB697="Y",'Paste Data Here - Export'!GE697="Y"),"Yes","No"))</f>
        <v/>
      </c>
      <c r="H697" s="93" t="str">
        <f t="shared" si="113"/>
        <v/>
      </c>
      <c r="I697" s="93" t="str">
        <f t="shared" si="114"/>
        <v/>
      </c>
      <c r="J697" s="93" t="str">
        <f t="shared" si="115"/>
        <v/>
      </c>
      <c r="K697" s="125" t="str">
        <f>IF(OR(C697="",'Paste Data Here - Export'!BD697=""),"",1440*('Paste Data Here - Export'!BD697-C697))</f>
        <v/>
      </c>
      <c r="L697" s="93" t="str">
        <f t="shared" si="116"/>
        <v/>
      </c>
      <c r="M697" s="93" t="str">
        <f>IF(AND(L697="Yes",'Paste Data Here - Export'!BC697="SU",'Paste Data Here - Export'!EJ697&lt;&gt;"Y"),"Achieved",IF('Paste Data Here - Export'!EJ697="Y","Not applicable",(IF(AND('Patient level info'!L697="No",'Paste Data Here - Export'!BC697="SU"),"Not achieved",IF('Paste Data Here - Export'!BC697="ICH","Not applicable",IF(OR('Paste Data Here - Export'!BC697="O",'Paste Data Here - Export'!BC697="MAC"),"Not achieved",""))))))</f>
        <v/>
      </c>
      <c r="N697" s="142" t="str">
        <f>IF(B697="","",IF(OR('Paste Data Here - Export'!GN697="PERS",'Paste Data Here - Export'!GN697="TELEM"),'Paste Data Here - Export'!GK697,IF('Paste Data Here - Export'!GO697="","Not seen in person",'Paste Data Here - Export'!GO697)))</f>
        <v/>
      </c>
      <c r="O697" s="125" t="str">
        <f t="shared" si="117"/>
        <v/>
      </c>
      <c r="P697" s="126" t="str">
        <f t="shared" si="118"/>
        <v/>
      </c>
      <c r="Q697" s="95" t="str">
        <f>IF('Paste Data Here - Export'!CR697=TRUE, "Not imaged",IF('Paste Data Here - Export'!AR697="Y","Inpatient stroke",IF('Paste Data Here - Export'!BA697="","",IF('Paste Data Here - Export'!CR697="TRUE","",1440*('Paste Data Here - Export'!CP697-'Paste Data Here - Export'!BA697)))))</f>
        <v/>
      </c>
      <c r="R697" s="95" t="str">
        <f>IF('Paste Data Here - Export'!CR697=TRUE,"Not imaged",IF(OR(C697="",'Paste Data Here - Export'!CP697=""),"",1440*('Paste Data Here - Export'!CP697-C697)))</f>
        <v/>
      </c>
      <c r="S697" s="93" t="str">
        <f>IF(R697&lt;60.5,"Yes",IF('Paste Data Here - Export'!C697="","","No"))</f>
        <v/>
      </c>
      <c r="T697" s="93" t="str">
        <f t="shared" si="110"/>
        <v/>
      </c>
      <c r="U697" s="94" t="str">
        <f>IF(OR(C697="",'Paste Data Here - Export'!DF697=""),"",1440*('Paste Data Here - Export'!DF697-C697))</f>
        <v/>
      </c>
      <c r="V697" s="96" t="str">
        <f t="shared" si="119"/>
        <v/>
      </c>
      <c r="W697" s="97" t="str">
        <f>IF(B697="","",IF('Paste Data Here - Export'!KI697=TRUE,"Yes",IF('Paste Data Here - Export'!L697="","No","Yes")))</f>
        <v/>
      </c>
      <c r="X697" s="98" t="str">
        <f>IF(E697="Yes","6 Month Transfer",IF(AND(W697="Yes",'Paste Data Here - Export'!KM697="D"),"No",IF('Patient level info'!W697="Yes","Yes","")))</f>
        <v/>
      </c>
      <c r="Y697" s="91" t="str">
        <f t="shared" si="111"/>
        <v/>
      </c>
      <c r="Z697" s="99" t="str">
        <f>IF('Paste Data Here - Export'!KQ697="","",IF('Paste Data Here - Export'!KO697="","",'Paste Data Here - Export'!KN697-'Paste Data Here - Export'!KQ697))</f>
        <v/>
      </c>
      <c r="AA697" s="91" t="str">
        <f>IF(AND(W697="Yes",'Paste Data Here - Export'!KM697="D",'Paste Data Here - Export'!KO697="Y"),'Paste Data Here - Export'!KN697+'Patient level info'!AA$3,IF(AND(W697="Yes",'Paste Data Here - Export'!KM697="D",Z697&lt;0),'Paste Data Here - Export'!KQ697,IF(AND(W697="Yes",'Paste Data Here - Export'!KM697="D"),'Paste Data Here - Export'!KN697,IF(X697="Yes",'Paste Data Here - Export'!KS697,""))))</f>
        <v/>
      </c>
      <c r="AB697" s="100" t="str">
        <f>IF(W697="No","",IF('Paste Data Here - Export'!HS697="","",IF('Paste Data Here - Export'!KO697="Y",'Patient level info'!AA697-'Paste Data Here - Export'!HS697,'Paste Data Here - Export'!KQ697-'Paste Data Here - Export'!HS697)))</f>
        <v/>
      </c>
      <c r="AC697" s="100" t="str">
        <f>IF(E697="Yes","",IF(BPT!C697="Record transferred to this team",AA697-C697-(1/6),""))</f>
        <v/>
      </c>
      <c r="AD697" s="100" t="str">
        <f t="shared" si="112"/>
        <v/>
      </c>
      <c r="AE697" s="100" t="str">
        <f t="shared" si="120"/>
        <v/>
      </c>
      <c r="AF697" s="101" t="str">
        <f>IF(AE697="","",IF(Y697="Died same day","Died same day as arrival",IF(AB697="","Did not stay on SU",IF('Paste Data Here - Export'!HR697="ICH","ICU/CCU/HDU",IF(AB697&gt;AE697,100,100*AB697/AE697)))))</f>
        <v/>
      </c>
      <c r="AG697" s="82" t="str">
        <f>IF(E697="Yes","6 Month Transfer",IF(W697="No","Not locked to discharge/transfer",IF(AF697="Did not stay on SU","Not achieved as did not stay on SU",IF('Patient level info'!A697="","",IF(AND(A697=B697,M697="Achieved",P697="Achieved",AF697&gt;=90,AF697&lt;&gt;"Died same day as arrival"),"Achieved",IF(AND(A697&lt;&gt;B697,AF697&gt;=90,M697="Achieved",P697="Achieved"),"Not directly admitted by this team, but achieved criteria at previous team, and achieved 90% of stay on SU whilst at this team",IF(AF697="ICU/CCU/HDU","Admitted to ICU/CCU/HDU",IF(AF697="Died same day as arrival",AF697,IF(AND(AF697&lt;90,M697="Not achieved",P697="Not achieved"),"Not achieved as not direct to SU within 4h, not seen by a consultant within 14h, and less than 90% of stay on SU",IF(AND(AF697&lt;90,M697="Not achieved",P697="Achieved"),"Not achieved as not direct to SU within 4h and less than 90% of stay on SU",IF(AND(AF697&lt;90,M697="Achieved",P697="Not achieved"),"Not achieved as not seen by a consultant within 14h and less than 90% of stay on SU",IF(AND(AF697&gt;=90,M697="Not achieved",P697="Not achieved"),"Not achieved as not direct to SU within 4h and not seen by a consultant within 14h",IF(AND(AF697&gt;=90,M697="Achieved",P697="Not achieved"),"Not achieved as not seen by a consultant within 14h",IF(AF697&lt;90,"Not achieved as less than 90% of stay on SU","Not achieved as not direct to SU within 4h"))))))))))))))</f>
        <v/>
      </c>
    </row>
    <row r="698" spans="1:33" ht="15" customHeight="1" x14ac:dyDescent="0.25">
      <c r="A698" s="89" t="str">
        <f>IF('Paste Data Here - Export'!A698="","",'Paste Data Here - Export'!A698)</f>
        <v/>
      </c>
      <c r="B698" s="90" t="str">
        <f>IF('Paste Data Here - Export'!B698="","",'Paste Data Here - Export'!B698)</f>
        <v/>
      </c>
      <c r="C698" s="91" t="str">
        <f>IF('Paste Data Here - Export'!AR698="Y",'Paste Data Here - Export'!AS698,IF('Paste Data Here - Export'!C698="","",'Paste Data Here - Export'!BA698))</f>
        <v/>
      </c>
      <c r="D698" s="103" t="str">
        <f>IF(B698="","",IF('Paste Data Here - Export'!A698 ='Paste Data Here - Export'!B698, "Yes", "No"))</f>
        <v/>
      </c>
      <c r="E698" s="103" t="str">
        <f>IF(A698="","",IF(AND('Paste Data Here - Export'!P698="",'Paste Data Here - Export'!Q698&lt;&gt;""),"Yes","No"))</f>
        <v/>
      </c>
      <c r="F698" s="104" t="str">
        <f>IF('Paste Data Here - Export'!A698='Paste Data Here - Export'!B698,C698,IF(W698="No","",IF(E698="Yes","6 Month Transfer",'Paste Data Here - Export'!HP698)))</f>
        <v/>
      </c>
      <c r="G698" s="92" t="str">
        <f>IF(B698="","",IF(OR('Paste Data Here - Export'!KB698="Y",'Paste Data Here - Export'!GE698="Y"),"Yes","No"))</f>
        <v/>
      </c>
      <c r="H698" s="93" t="str">
        <f t="shared" si="113"/>
        <v/>
      </c>
      <c r="I698" s="93" t="str">
        <f t="shared" si="114"/>
        <v/>
      </c>
      <c r="J698" s="93" t="str">
        <f t="shared" si="115"/>
        <v/>
      </c>
      <c r="K698" s="125" t="str">
        <f>IF(OR(C698="",'Paste Data Here - Export'!BD698=""),"",1440*('Paste Data Here - Export'!BD698-C698))</f>
        <v/>
      </c>
      <c r="L698" s="93" t="str">
        <f t="shared" si="116"/>
        <v/>
      </c>
      <c r="M698" s="93" t="str">
        <f>IF(AND(L698="Yes",'Paste Data Here - Export'!BC698="SU",'Paste Data Here - Export'!EJ698&lt;&gt;"Y"),"Achieved",IF('Paste Data Here - Export'!EJ698="Y","Not applicable",(IF(AND('Patient level info'!L698="No",'Paste Data Here - Export'!BC698="SU"),"Not achieved",IF('Paste Data Here - Export'!BC698="ICH","Not applicable",IF(OR('Paste Data Here - Export'!BC698="O",'Paste Data Here - Export'!BC698="MAC"),"Not achieved",""))))))</f>
        <v/>
      </c>
      <c r="N698" s="142" t="str">
        <f>IF(B698="","",IF(OR('Paste Data Here - Export'!GN698="PERS",'Paste Data Here - Export'!GN698="TELEM"),'Paste Data Here - Export'!GK698,IF('Paste Data Here - Export'!GO698="","Not seen in person",'Paste Data Here - Export'!GO698)))</f>
        <v/>
      </c>
      <c r="O698" s="125" t="str">
        <f t="shared" si="117"/>
        <v/>
      </c>
      <c r="P698" s="126" t="str">
        <f t="shared" si="118"/>
        <v/>
      </c>
      <c r="Q698" s="95" t="str">
        <f>IF('Paste Data Here - Export'!CR698=TRUE, "Not imaged",IF('Paste Data Here - Export'!AR698="Y","Inpatient stroke",IF('Paste Data Here - Export'!BA698="","",IF('Paste Data Here - Export'!CR698="TRUE","",1440*('Paste Data Here - Export'!CP698-'Paste Data Here - Export'!BA698)))))</f>
        <v/>
      </c>
      <c r="R698" s="95" t="str">
        <f>IF('Paste Data Here - Export'!CR698=TRUE,"Not imaged",IF(OR(C698="",'Paste Data Here - Export'!CP698=""),"",1440*('Paste Data Here - Export'!CP698-C698)))</f>
        <v/>
      </c>
      <c r="S698" s="93" t="str">
        <f>IF(R698&lt;60.5,"Yes",IF('Paste Data Here - Export'!C698="","","No"))</f>
        <v/>
      </c>
      <c r="T698" s="93" t="str">
        <f t="shared" si="110"/>
        <v/>
      </c>
      <c r="U698" s="94" t="str">
        <f>IF(OR(C698="",'Paste Data Here - Export'!DF698=""),"",1440*('Paste Data Here - Export'!DF698-C698))</f>
        <v/>
      </c>
      <c r="V698" s="96" t="str">
        <f t="shared" si="119"/>
        <v/>
      </c>
      <c r="W698" s="97" t="str">
        <f>IF(B698="","",IF('Paste Data Here - Export'!KI698=TRUE,"Yes",IF('Paste Data Here - Export'!L698="","No","Yes")))</f>
        <v/>
      </c>
      <c r="X698" s="98" t="str">
        <f>IF(E698="Yes","6 Month Transfer",IF(AND(W698="Yes",'Paste Data Here - Export'!KM698="D"),"No",IF('Patient level info'!W698="Yes","Yes","")))</f>
        <v/>
      </c>
      <c r="Y698" s="91" t="str">
        <f t="shared" si="111"/>
        <v/>
      </c>
      <c r="Z698" s="99" t="str">
        <f>IF('Paste Data Here - Export'!KQ698="","",IF('Paste Data Here - Export'!KO698="","",'Paste Data Here - Export'!KN698-'Paste Data Here - Export'!KQ698))</f>
        <v/>
      </c>
      <c r="AA698" s="91" t="str">
        <f>IF(AND(W698="Yes",'Paste Data Here - Export'!KM698="D",'Paste Data Here - Export'!KO698="Y"),'Paste Data Here - Export'!KN698+'Patient level info'!AA$3,IF(AND(W698="Yes",'Paste Data Here - Export'!KM698="D",Z698&lt;0),'Paste Data Here - Export'!KQ698,IF(AND(W698="Yes",'Paste Data Here - Export'!KM698="D"),'Paste Data Here - Export'!KN698,IF(X698="Yes",'Paste Data Here - Export'!KS698,""))))</f>
        <v/>
      </c>
      <c r="AB698" s="100" t="str">
        <f>IF(W698="No","",IF('Paste Data Here - Export'!HS698="","",IF('Paste Data Here - Export'!KO698="Y",'Patient level info'!AA698-'Paste Data Here - Export'!HS698,'Paste Data Here - Export'!KQ698-'Paste Data Here - Export'!HS698)))</f>
        <v/>
      </c>
      <c r="AC698" s="100" t="str">
        <f>IF(E698="Yes","",IF(BPT!C698="Record transferred to this team",AA698-C698-(1/6),""))</f>
        <v/>
      </c>
      <c r="AD698" s="100" t="str">
        <f t="shared" si="112"/>
        <v/>
      </c>
      <c r="AE698" s="100" t="str">
        <f t="shared" si="120"/>
        <v/>
      </c>
      <c r="AF698" s="101" t="str">
        <f>IF(AE698="","",IF(Y698="Died same day","Died same day as arrival",IF(AB698="","Did not stay on SU",IF('Paste Data Here - Export'!HR698="ICH","ICU/CCU/HDU",IF(AB698&gt;AE698,100,100*AB698/AE698)))))</f>
        <v/>
      </c>
      <c r="AG698" s="82" t="str">
        <f>IF(E698="Yes","6 Month Transfer",IF(W698="No","Not locked to discharge/transfer",IF(AF698="Did not stay on SU","Not achieved as did not stay on SU",IF('Patient level info'!A698="","",IF(AND(A698=B698,M698="Achieved",P698="Achieved",AF698&gt;=90,AF698&lt;&gt;"Died same day as arrival"),"Achieved",IF(AND(A698&lt;&gt;B698,AF698&gt;=90,M698="Achieved",P698="Achieved"),"Not directly admitted by this team, but achieved criteria at previous team, and achieved 90% of stay on SU whilst at this team",IF(AF698="ICU/CCU/HDU","Admitted to ICU/CCU/HDU",IF(AF698="Died same day as arrival",AF698,IF(AND(AF698&lt;90,M698="Not achieved",P698="Not achieved"),"Not achieved as not direct to SU within 4h, not seen by a consultant within 14h, and less than 90% of stay on SU",IF(AND(AF698&lt;90,M698="Not achieved",P698="Achieved"),"Not achieved as not direct to SU within 4h and less than 90% of stay on SU",IF(AND(AF698&lt;90,M698="Achieved",P698="Not achieved"),"Not achieved as not seen by a consultant within 14h and less than 90% of stay on SU",IF(AND(AF698&gt;=90,M698="Not achieved",P698="Not achieved"),"Not achieved as not direct to SU within 4h and not seen by a consultant within 14h",IF(AND(AF698&gt;=90,M698="Achieved",P698="Not achieved"),"Not achieved as not seen by a consultant within 14h",IF(AF698&lt;90,"Not achieved as less than 90% of stay on SU","Not achieved as not direct to SU within 4h"))))))))))))))</f>
        <v/>
      </c>
    </row>
    <row r="699" spans="1:33" ht="15" customHeight="1" x14ac:dyDescent="0.25">
      <c r="A699" s="89" t="str">
        <f>IF('Paste Data Here - Export'!A699="","",'Paste Data Here - Export'!A699)</f>
        <v/>
      </c>
      <c r="B699" s="90" t="str">
        <f>IF('Paste Data Here - Export'!B699="","",'Paste Data Here - Export'!B699)</f>
        <v/>
      </c>
      <c r="C699" s="91" t="str">
        <f>IF('Paste Data Here - Export'!AR699="Y",'Paste Data Here - Export'!AS699,IF('Paste Data Here - Export'!C699="","",'Paste Data Here - Export'!BA699))</f>
        <v/>
      </c>
      <c r="D699" s="103" t="str">
        <f>IF(B699="","",IF('Paste Data Here - Export'!A699 ='Paste Data Here - Export'!B699, "Yes", "No"))</f>
        <v/>
      </c>
      <c r="E699" s="103" t="str">
        <f>IF(A699="","",IF(AND('Paste Data Here - Export'!P699="",'Paste Data Here - Export'!Q699&lt;&gt;""),"Yes","No"))</f>
        <v/>
      </c>
      <c r="F699" s="104" t="str">
        <f>IF('Paste Data Here - Export'!A699='Paste Data Here - Export'!B699,C699,IF(W699="No","",IF(E699="Yes","6 Month Transfer",'Paste Data Here - Export'!HP699)))</f>
        <v/>
      </c>
      <c r="G699" s="92" t="str">
        <f>IF(B699="","",IF(OR('Paste Data Here - Export'!KB699="Y",'Paste Data Here - Export'!GE699="Y"),"Yes","No"))</f>
        <v/>
      </c>
      <c r="H699" s="93" t="str">
        <f t="shared" si="113"/>
        <v/>
      </c>
      <c r="I699" s="93" t="str">
        <f t="shared" si="114"/>
        <v/>
      </c>
      <c r="J699" s="93" t="str">
        <f t="shared" si="115"/>
        <v/>
      </c>
      <c r="K699" s="125" t="str">
        <f>IF(OR(C699="",'Paste Data Here - Export'!BD699=""),"",1440*('Paste Data Here - Export'!BD699-C699))</f>
        <v/>
      </c>
      <c r="L699" s="93" t="str">
        <f t="shared" si="116"/>
        <v/>
      </c>
      <c r="M699" s="93" t="str">
        <f>IF(AND(L699="Yes",'Paste Data Here - Export'!BC699="SU",'Paste Data Here - Export'!EJ699&lt;&gt;"Y"),"Achieved",IF('Paste Data Here - Export'!EJ699="Y","Not applicable",(IF(AND('Patient level info'!L699="No",'Paste Data Here - Export'!BC699="SU"),"Not achieved",IF('Paste Data Here - Export'!BC699="ICH","Not applicable",IF(OR('Paste Data Here - Export'!BC699="O",'Paste Data Here - Export'!BC699="MAC"),"Not achieved",""))))))</f>
        <v/>
      </c>
      <c r="N699" s="142" t="str">
        <f>IF(B699="","",IF(OR('Paste Data Here - Export'!GN699="PERS",'Paste Data Here - Export'!GN699="TELEM"),'Paste Data Here - Export'!GK699,IF('Paste Data Here - Export'!GO699="","Not seen in person",'Paste Data Here - Export'!GO699)))</f>
        <v/>
      </c>
      <c r="O699" s="125" t="str">
        <f t="shared" si="117"/>
        <v/>
      </c>
      <c r="P699" s="126" t="str">
        <f t="shared" si="118"/>
        <v/>
      </c>
      <c r="Q699" s="95" t="str">
        <f>IF('Paste Data Here - Export'!CR699=TRUE, "Not imaged",IF('Paste Data Here - Export'!AR699="Y","Inpatient stroke",IF('Paste Data Here - Export'!BA699="","",IF('Paste Data Here - Export'!CR699="TRUE","",1440*('Paste Data Here - Export'!CP699-'Paste Data Here - Export'!BA699)))))</f>
        <v/>
      </c>
      <c r="R699" s="95" t="str">
        <f>IF('Paste Data Here - Export'!CR699=TRUE,"Not imaged",IF(OR(C699="",'Paste Data Here - Export'!CP699=""),"",1440*('Paste Data Here - Export'!CP699-C699)))</f>
        <v/>
      </c>
      <c r="S699" s="93" t="str">
        <f>IF(R699&lt;60.5,"Yes",IF('Paste Data Here - Export'!C699="","","No"))</f>
        <v/>
      </c>
      <c r="T699" s="93" t="str">
        <f t="shared" si="110"/>
        <v/>
      </c>
      <c r="U699" s="94" t="str">
        <f>IF(OR(C699="",'Paste Data Here - Export'!DF699=""),"",1440*('Paste Data Here - Export'!DF699-C699))</f>
        <v/>
      </c>
      <c r="V699" s="96" t="str">
        <f t="shared" si="119"/>
        <v/>
      </c>
      <c r="W699" s="97" t="str">
        <f>IF(B699="","",IF('Paste Data Here - Export'!KI699=TRUE,"Yes",IF('Paste Data Here - Export'!L699="","No","Yes")))</f>
        <v/>
      </c>
      <c r="X699" s="98" t="str">
        <f>IF(E699="Yes","6 Month Transfer",IF(AND(W699="Yes",'Paste Data Here - Export'!KM699="D"),"No",IF('Patient level info'!W699="Yes","Yes","")))</f>
        <v/>
      </c>
      <c r="Y699" s="91" t="str">
        <f t="shared" si="111"/>
        <v/>
      </c>
      <c r="Z699" s="99" t="str">
        <f>IF('Paste Data Here - Export'!KQ699="","",IF('Paste Data Here - Export'!KO699="","",'Paste Data Here - Export'!KN699-'Paste Data Here - Export'!KQ699))</f>
        <v/>
      </c>
      <c r="AA699" s="91" t="str">
        <f>IF(AND(W699="Yes",'Paste Data Here - Export'!KM699="D",'Paste Data Here - Export'!KO699="Y"),'Paste Data Here - Export'!KN699+'Patient level info'!AA$3,IF(AND(W699="Yes",'Paste Data Here - Export'!KM699="D",Z699&lt;0),'Paste Data Here - Export'!KQ699,IF(AND(W699="Yes",'Paste Data Here - Export'!KM699="D"),'Paste Data Here - Export'!KN699,IF(X699="Yes",'Paste Data Here - Export'!KS699,""))))</f>
        <v/>
      </c>
      <c r="AB699" s="100" t="str">
        <f>IF(W699="No","",IF('Paste Data Here - Export'!HS699="","",IF('Paste Data Here - Export'!KO699="Y",'Patient level info'!AA699-'Paste Data Here - Export'!HS699,'Paste Data Here - Export'!KQ699-'Paste Data Here - Export'!HS699)))</f>
        <v/>
      </c>
      <c r="AC699" s="100" t="str">
        <f>IF(E699="Yes","",IF(BPT!C699="Record transferred to this team",AA699-C699-(1/6),""))</f>
        <v/>
      </c>
      <c r="AD699" s="100" t="str">
        <f t="shared" si="112"/>
        <v/>
      </c>
      <c r="AE699" s="100" t="str">
        <f t="shared" si="120"/>
        <v/>
      </c>
      <c r="AF699" s="101" t="str">
        <f>IF(AE699="","",IF(Y699="Died same day","Died same day as arrival",IF(AB699="","Did not stay on SU",IF('Paste Data Here - Export'!HR699="ICH","ICU/CCU/HDU",IF(AB699&gt;AE699,100,100*AB699/AE699)))))</f>
        <v/>
      </c>
      <c r="AG699" s="82" t="str">
        <f>IF(E699="Yes","6 Month Transfer",IF(W699="No","Not locked to discharge/transfer",IF(AF699="Did not stay on SU","Not achieved as did not stay on SU",IF('Patient level info'!A699="","",IF(AND(A699=B699,M699="Achieved",P699="Achieved",AF699&gt;=90,AF699&lt;&gt;"Died same day as arrival"),"Achieved",IF(AND(A699&lt;&gt;B699,AF699&gt;=90,M699="Achieved",P699="Achieved"),"Not directly admitted by this team, but achieved criteria at previous team, and achieved 90% of stay on SU whilst at this team",IF(AF699="ICU/CCU/HDU","Admitted to ICU/CCU/HDU",IF(AF699="Died same day as arrival",AF699,IF(AND(AF699&lt;90,M699="Not achieved",P699="Not achieved"),"Not achieved as not direct to SU within 4h, not seen by a consultant within 14h, and less than 90% of stay on SU",IF(AND(AF699&lt;90,M699="Not achieved",P699="Achieved"),"Not achieved as not direct to SU within 4h and less than 90% of stay on SU",IF(AND(AF699&lt;90,M699="Achieved",P699="Not achieved"),"Not achieved as not seen by a consultant within 14h and less than 90% of stay on SU",IF(AND(AF699&gt;=90,M699="Not achieved",P699="Not achieved"),"Not achieved as not direct to SU within 4h and not seen by a consultant within 14h",IF(AND(AF699&gt;=90,M699="Achieved",P699="Not achieved"),"Not achieved as not seen by a consultant within 14h",IF(AF699&lt;90,"Not achieved as less than 90% of stay on SU","Not achieved as not direct to SU within 4h"))))))))))))))</f>
        <v/>
      </c>
    </row>
    <row r="700" spans="1:33" ht="15" customHeight="1" x14ac:dyDescent="0.25">
      <c r="A700" s="89" t="str">
        <f>IF('Paste Data Here - Export'!A700="","",'Paste Data Here - Export'!A700)</f>
        <v/>
      </c>
      <c r="B700" s="90" t="str">
        <f>IF('Paste Data Here - Export'!B700="","",'Paste Data Here - Export'!B700)</f>
        <v/>
      </c>
      <c r="C700" s="91" t="str">
        <f>IF('Paste Data Here - Export'!AR700="Y",'Paste Data Here - Export'!AS700,IF('Paste Data Here - Export'!C700="","",'Paste Data Here - Export'!BA700))</f>
        <v/>
      </c>
      <c r="D700" s="103" t="str">
        <f>IF(B700="","",IF('Paste Data Here - Export'!A700 ='Paste Data Here - Export'!B700, "Yes", "No"))</f>
        <v/>
      </c>
      <c r="E700" s="103" t="str">
        <f>IF(A700="","",IF(AND('Paste Data Here - Export'!P700="",'Paste Data Here - Export'!Q700&lt;&gt;""),"Yes","No"))</f>
        <v/>
      </c>
      <c r="F700" s="104" t="str">
        <f>IF('Paste Data Here - Export'!A700='Paste Data Here - Export'!B700,C700,IF(W700="No","",IF(E700="Yes","6 Month Transfer",'Paste Data Here - Export'!HP700)))</f>
        <v/>
      </c>
      <c r="G700" s="92" t="str">
        <f>IF(B700="","",IF(OR('Paste Data Here - Export'!KB700="Y",'Paste Data Here - Export'!GE700="Y"),"Yes","No"))</f>
        <v/>
      </c>
      <c r="H700" s="93" t="str">
        <f t="shared" si="113"/>
        <v/>
      </c>
      <c r="I700" s="93" t="str">
        <f t="shared" si="114"/>
        <v/>
      </c>
      <c r="J700" s="93" t="str">
        <f t="shared" si="115"/>
        <v/>
      </c>
      <c r="K700" s="125" t="str">
        <f>IF(OR(C700="",'Paste Data Here - Export'!BD700=""),"",1440*('Paste Data Here - Export'!BD700-C700))</f>
        <v/>
      </c>
      <c r="L700" s="93" t="str">
        <f t="shared" si="116"/>
        <v/>
      </c>
      <c r="M700" s="93" t="str">
        <f>IF(AND(L700="Yes",'Paste Data Here - Export'!BC700="SU",'Paste Data Here - Export'!EJ700&lt;&gt;"Y"),"Achieved",IF('Paste Data Here - Export'!EJ700="Y","Not applicable",(IF(AND('Patient level info'!L700="No",'Paste Data Here - Export'!BC700="SU"),"Not achieved",IF('Paste Data Here - Export'!BC700="ICH","Not applicable",IF(OR('Paste Data Here - Export'!BC700="O",'Paste Data Here - Export'!BC700="MAC"),"Not achieved",""))))))</f>
        <v/>
      </c>
      <c r="N700" s="142" t="str">
        <f>IF(B700="","",IF(OR('Paste Data Here - Export'!GN700="PERS",'Paste Data Here - Export'!GN700="TELEM"),'Paste Data Here - Export'!GK700,IF('Paste Data Here - Export'!GO700="","Not seen in person",'Paste Data Here - Export'!GO700)))</f>
        <v/>
      </c>
      <c r="O700" s="125" t="str">
        <f t="shared" si="117"/>
        <v/>
      </c>
      <c r="P700" s="126" t="str">
        <f t="shared" si="118"/>
        <v/>
      </c>
      <c r="Q700" s="95" t="str">
        <f>IF('Paste Data Here - Export'!CR700=TRUE, "Not imaged",IF('Paste Data Here - Export'!AR700="Y","Inpatient stroke",IF('Paste Data Here - Export'!BA700="","",IF('Paste Data Here - Export'!CR700="TRUE","",1440*('Paste Data Here - Export'!CP700-'Paste Data Here - Export'!BA700)))))</f>
        <v/>
      </c>
      <c r="R700" s="95" t="str">
        <f>IF('Paste Data Here - Export'!CR700=TRUE,"Not imaged",IF(OR(C700="",'Paste Data Here - Export'!CP700=""),"",1440*('Paste Data Here - Export'!CP700-C700)))</f>
        <v/>
      </c>
      <c r="S700" s="93" t="str">
        <f>IF(R700&lt;60.5,"Yes",IF('Paste Data Here - Export'!C700="","","No"))</f>
        <v/>
      </c>
      <c r="T700" s="93" t="str">
        <f t="shared" si="110"/>
        <v/>
      </c>
      <c r="U700" s="94" t="str">
        <f>IF(OR(C700="",'Paste Data Here - Export'!DF700=""),"",1440*('Paste Data Here - Export'!DF700-C700))</f>
        <v/>
      </c>
      <c r="V700" s="96" t="str">
        <f t="shared" si="119"/>
        <v/>
      </c>
      <c r="W700" s="97" t="str">
        <f>IF(B700="","",IF('Paste Data Here - Export'!KI700=TRUE,"Yes",IF('Paste Data Here - Export'!L700="","No","Yes")))</f>
        <v/>
      </c>
      <c r="X700" s="98" t="str">
        <f>IF(E700="Yes","6 Month Transfer",IF(AND(W700="Yes",'Paste Data Here - Export'!KM700="D"),"No",IF('Patient level info'!W700="Yes","Yes","")))</f>
        <v/>
      </c>
      <c r="Y700" s="91" t="str">
        <f t="shared" si="111"/>
        <v/>
      </c>
      <c r="Z700" s="99" t="str">
        <f>IF('Paste Data Here - Export'!KQ700="","",IF('Paste Data Here - Export'!KO700="","",'Paste Data Here - Export'!KN700-'Paste Data Here - Export'!KQ700))</f>
        <v/>
      </c>
      <c r="AA700" s="91" t="str">
        <f>IF(AND(W700="Yes",'Paste Data Here - Export'!KM700="D",'Paste Data Here - Export'!KO700="Y"),'Paste Data Here - Export'!KN700+'Patient level info'!AA$3,IF(AND(W700="Yes",'Paste Data Here - Export'!KM700="D",Z700&lt;0),'Paste Data Here - Export'!KQ700,IF(AND(W700="Yes",'Paste Data Here - Export'!KM700="D"),'Paste Data Here - Export'!KN700,IF(X700="Yes",'Paste Data Here - Export'!KS700,""))))</f>
        <v/>
      </c>
      <c r="AB700" s="100" t="str">
        <f>IF(W700="No","",IF('Paste Data Here - Export'!HS700="","",IF('Paste Data Here - Export'!KO700="Y",'Patient level info'!AA700-'Paste Data Here - Export'!HS700,'Paste Data Here - Export'!KQ700-'Paste Data Here - Export'!HS700)))</f>
        <v/>
      </c>
      <c r="AC700" s="100" t="str">
        <f>IF(E700="Yes","",IF(BPT!C700="Record transferred to this team",AA700-C700-(1/6),""))</f>
        <v/>
      </c>
      <c r="AD700" s="100" t="str">
        <f t="shared" si="112"/>
        <v/>
      </c>
      <c r="AE700" s="100" t="str">
        <f t="shared" si="120"/>
        <v/>
      </c>
      <c r="AF700" s="101" t="str">
        <f>IF(AE700="","",IF(Y700="Died same day","Died same day as arrival",IF(AB700="","Did not stay on SU",IF('Paste Data Here - Export'!HR700="ICH","ICU/CCU/HDU",IF(AB700&gt;AE700,100,100*AB700/AE700)))))</f>
        <v/>
      </c>
      <c r="AG700" s="82" t="str">
        <f>IF(E700="Yes","6 Month Transfer",IF(W700="No","Not locked to discharge/transfer",IF(AF700="Did not stay on SU","Not achieved as did not stay on SU",IF('Patient level info'!A700="","",IF(AND(A700=B700,M700="Achieved",P700="Achieved",AF700&gt;=90,AF700&lt;&gt;"Died same day as arrival"),"Achieved",IF(AND(A700&lt;&gt;B700,AF700&gt;=90,M700="Achieved",P700="Achieved"),"Not directly admitted by this team, but achieved criteria at previous team, and achieved 90% of stay on SU whilst at this team",IF(AF700="ICU/CCU/HDU","Admitted to ICU/CCU/HDU",IF(AF700="Died same day as arrival",AF700,IF(AND(AF700&lt;90,M700="Not achieved",P700="Not achieved"),"Not achieved as not direct to SU within 4h, not seen by a consultant within 14h, and less than 90% of stay on SU",IF(AND(AF700&lt;90,M700="Not achieved",P700="Achieved"),"Not achieved as not direct to SU within 4h and less than 90% of stay on SU",IF(AND(AF700&lt;90,M700="Achieved",P700="Not achieved"),"Not achieved as not seen by a consultant within 14h and less than 90% of stay on SU",IF(AND(AF700&gt;=90,M700="Not achieved",P700="Not achieved"),"Not achieved as not direct to SU within 4h and not seen by a consultant within 14h",IF(AND(AF700&gt;=90,M700="Achieved",P700="Not achieved"),"Not achieved as not seen by a consultant within 14h",IF(AF700&lt;90,"Not achieved as less than 90% of stay on SU","Not achieved as not direct to SU within 4h"))))))))))))))</f>
        <v/>
      </c>
    </row>
    <row r="701" spans="1:33" ht="15" customHeight="1" x14ac:dyDescent="0.25">
      <c r="A701" s="89" t="str">
        <f>IF('Paste Data Here - Export'!A701="","",'Paste Data Here - Export'!A701)</f>
        <v/>
      </c>
      <c r="B701" s="90" t="str">
        <f>IF('Paste Data Here - Export'!B701="","",'Paste Data Here - Export'!B701)</f>
        <v/>
      </c>
      <c r="C701" s="91" t="str">
        <f>IF('Paste Data Here - Export'!AR701="Y",'Paste Data Here - Export'!AS701,IF('Paste Data Here - Export'!C701="","",'Paste Data Here - Export'!BA701))</f>
        <v/>
      </c>
      <c r="D701" s="103" t="str">
        <f>IF(B701="","",IF('Paste Data Here - Export'!A701 ='Paste Data Here - Export'!B701, "Yes", "No"))</f>
        <v/>
      </c>
      <c r="E701" s="103" t="str">
        <f>IF(A701="","",IF(AND('Paste Data Here - Export'!P701="",'Paste Data Here - Export'!Q701&lt;&gt;""),"Yes","No"))</f>
        <v/>
      </c>
      <c r="F701" s="104" t="str">
        <f>IF('Paste Data Here - Export'!A701='Paste Data Here - Export'!B701,C701,IF(W701="No","",IF(E701="Yes","6 Month Transfer",'Paste Data Here - Export'!HP701)))</f>
        <v/>
      </c>
      <c r="G701" s="92" t="str">
        <f>IF(B701="","",IF(OR('Paste Data Here - Export'!KB701="Y",'Paste Data Here - Export'!GE701="Y"),"Yes","No"))</f>
        <v/>
      </c>
      <c r="H701" s="93" t="str">
        <f t="shared" si="113"/>
        <v/>
      </c>
      <c r="I701" s="93" t="str">
        <f t="shared" si="114"/>
        <v/>
      </c>
      <c r="J701" s="93" t="str">
        <f t="shared" si="115"/>
        <v/>
      </c>
      <c r="K701" s="125" t="str">
        <f>IF(OR(C701="",'Paste Data Here - Export'!BD701=""),"",1440*('Paste Data Here - Export'!BD701-C701))</f>
        <v/>
      </c>
      <c r="L701" s="93" t="str">
        <f t="shared" si="116"/>
        <v/>
      </c>
      <c r="M701" s="93" t="str">
        <f>IF(AND(L701="Yes",'Paste Data Here - Export'!BC701="SU",'Paste Data Here - Export'!EJ701&lt;&gt;"Y"),"Achieved",IF('Paste Data Here - Export'!EJ701="Y","Not applicable",(IF(AND('Patient level info'!L701="No",'Paste Data Here - Export'!BC701="SU"),"Not achieved",IF('Paste Data Here - Export'!BC701="ICH","Not applicable",IF(OR('Paste Data Here - Export'!BC701="O",'Paste Data Here - Export'!BC701="MAC"),"Not achieved",""))))))</f>
        <v/>
      </c>
      <c r="N701" s="142" t="str">
        <f>IF(B701="","",IF(OR('Paste Data Here - Export'!GN701="PERS",'Paste Data Here - Export'!GN701="TELEM"),'Paste Data Here - Export'!GK701,IF('Paste Data Here - Export'!GO701="","Not seen in person",'Paste Data Here - Export'!GO701)))</f>
        <v/>
      </c>
      <c r="O701" s="125" t="str">
        <f t="shared" si="117"/>
        <v/>
      </c>
      <c r="P701" s="126" t="str">
        <f t="shared" si="118"/>
        <v/>
      </c>
      <c r="Q701" s="95" t="str">
        <f>IF('Paste Data Here - Export'!CR701=TRUE, "Not imaged",IF('Paste Data Here - Export'!AR701="Y","Inpatient stroke",IF('Paste Data Here - Export'!BA701="","",IF('Paste Data Here - Export'!CR701="TRUE","",1440*('Paste Data Here - Export'!CP701-'Paste Data Here - Export'!BA701)))))</f>
        <v/>
      </c>
      <c r="R701" s="95" t="str">
        <f>IF('Paste Data Here - Export'!CR701=TRUE,"Not imaged",IF(OR(C701="",'Paste Data Here - Export'!CP701=""),"",1440*('Paste Data Here - Export'!CP701-C701)))</f>
        <v/>
      </c>
      <c r="S701" s="93" t="str">
        <f>IF(R701&lt;60.5,"Yes",IF('Paste Data Here - Export'!C701="","","No"))</f>
        <v/>
      </c>
      <c r="T701" s="93" t="str">
        <f t="shared" si="110"/>
        <v/>
      </c>
      <c r="U701" s="94" t="str">
        <f>IF(OR(C701="",'Paste Data Here - Export'!DF701=""),"",1440*('Paste Data Here - Export'!DF701-C701))</f>
        <v/>
      </c>
      <c r="V701" s="96" t="str">
        <f t="shared" si="119"/>
        <v/>
      </c>
      <c r="W701" s="97" t="str">
        <f>IF(B701="","",IF('Paste Data Here - Export'!KI701=TRUE,"Yes",IF('Paste Data Here - Export'!L701="","No","Yes")))</f>
        <v/>
      </c>
      <c r="X701" s="98" t="str">
        <f>IF(E701="Yes","6 Month Transfer",IF(AND(W701="Yes",'Paste Data Here - Export'!KM701="D"),"No",IF('Patient level info'!W701="Yes","Yes","")))</f>
        <v/>
      </c>
      <c r="Y701" s="91" t="str">
        <f t="shared" si="111"/>
        <v/>
      </c>
      <c r="Z701" s="99" t="str">
        <f>IF('Paste Data Here - Export'!KQ701="","",IF('Paste Data Here - Export'!KO701="","",'Paste Data Here - Export'!KN701-'Paste Data Here - Export'!KQ701))</f>
        <v/>
      </c>
      <c r="AA701" s="91" t="str">
        <f>IF(AND(W701="Yes",'Paste Data Here - Export'!KM701="D",'Paste Data Here - Export'!KO701="Y"),'Paste Data Here - Export'!KN701+'Patient level info'!AA$3,IF(AND(W701="Yes",'Paste Data Here - Export'!KM701="D",Z701&lt;0),'Paste Data Here - Export'!KQ701,IF(AND(W701="Yes",'Paste Data Here - Export'!KM701="D"),'Paste Data Here - Export'!KN701,IF(X701="Yes",'Paste Data Here - Export'!KS701,""))))</f>
        <v/>
      </c>
      <c r="AB701" s="100" t="str">
        <f>IF(W701="No","",IF('Paste Data Here - Export'!HS701="","",IF('Paste Data Here - Export'!KO701="Y",'Patient level info'!AA701-'Paste Data Here - Export'!HS701,'Paste Data Here - Export'!KQ701-'Paste Data Here - Export'!HS701)))</f>
        <v/>
      </c>
      <c r="AC701" s="100" t="str">
        <f>IF(E701="Yes","",IF(BPT!C701="Record transferred to this team",AA701-C701-(1/6),""))</f>
        <v/>
      </c>
      <c r="AD701" s="100" t="str">
        <f t="shared" si="112"/>
        <v/>
      </c>
      <c r="AE701" s="100" t="str">
        <f t="shared" si="120"/>
        <v/>
      </c>
      <c r="AF701" s="101" t="str">
        <f>IF(AE701="","",IF(Y701="Died same day","Died same day as arrival",IF(AB701="","Did not stay on SU",IF('Paste Data Here - Export'!HR701="ICH","ICU/CCU/HDU",IF(AB701&gt;AE701,100,100*AB701/AE701)))))</f>
        <v/>
      </c>
      <c r="AG701" s="82" t="str">
        <f>IF(E701="Yes","6 Month Transfer",IF(W701="No","Not locked to discharge/transfer",IF(AF701="Did not stay on SU","Not achieved as did not stay on SU",IF('Patient level info'!A701="","",IF(AND(A701=B701,M701="Achieved",P701="Achieved",AF701&gt;=90,AF701&lt;&gt;"Died same day as arrival"),"Achieved",IF(AND(A701&lt;&gt;B701,AF701&gt;=90,M701="Achieved",P701="Achieved"),"Not directly admitted by this team, but achieved criteria at previous team, and achieved 90% of stay on SU whilst at this team",IF(AF701="ICU/CCU/HDU","Admitted to ICU/CCU/HDU",IF(AF701="Died same day as arrival",AF701,IF(AND(AF701&lt;90,M701="Not achieved",P701="Not achieved"),"Not achieved as not direct to SU within 4h, not seen by a consultant within 14h, and less than 90% of stay on SU",IF(AND(AF701&lt;90,M701="Not achieved",P701="Achieved"),"Not achieved as not direct to SU within 4h and less than 90% of stay on SU",IF(AND(AF701&lt;90,M701="Achieved",P701="Not achieved"),"Not achieved as not seen by a consultant within 14h and less than 90% of stay on SU",IF(AND(AF701&gt;=90,M701="Not achieved",P701="Not achieved"),"Not achieved as not direct to SU within 4h and not seen by a consultant within 14h",IF(AND(AF701&gt;=90,M701="Achieved",P701="Not achieved"),"Not achieved as not seen by a consultant within 14h",IF(AF701&lt;90,"Not achieved as less than 90% of stay on SU","Not achieved as not direct to SU within 4h"))))))))))))))</f>
        <v/>
      </c>
    </row>
    <row r="702" spans="1:33" ht="15" customHeight="1" x14ac:dyDescent="0.25">
      <c r="A702" s="89" t="str">
        <f>IF('Paste Data Here - Export'!A702="","",'Paste Data Here - Export'!A702)</f>
        <v/>
      </c>
      <c r="B702" s="90" t="str">
        <f>IF('Paste Data Here - Export'!B702="","",'Paste Data Here - Export'!B702)</f>
        <v/>
      </c>
      <c r="C702" s="91" t="str">
        <f>IF('Paste Data Here - Export'!AR702="Y",'Paste Data Here - Export'!AS702,IF('Paste Data Here - Export'!C702="","",'Paste Data Here - Export'!BA702))</f>
        <v/>
      </c>
      <c r="D702" s="103" t="str">
        <f>IF(B702="","",IF('Paste Data Here - Export'!A702 ='Paste Data Here - Export'!B702, "Yes", "No"))</f>
        <v/>
      </c>
      <c r="E702" s="103" t="str">
        <f>IF(A702="","",IF(AND('Paste Data Here - Export'!P702="",'Paste Data Here - Export'!Q702&lt;&gt;""),"Yes","No"))</f>
        <v/>
      </c>
      <c r="F702" s="104" t="str">
        <f>IF('Paste Data Here - Export'!A702='Paste Data Here - Export'!B702,C702,IF(W702="No","",IF(E702="Yes","6 Month Transfer",'Paste Data Here - Export'!HP702)))</f>
        <v/>
      </c>
      <c r="G702" s="92" t="str">
        <f>IF(B702="","",IF(OR('Paste Data Here - Export'!KB702="Y",'Paste Data Here - Export'!GE702="Y"),"Yes","No"))</f>
        <v/>
      </c>
      <c r="H702" s="93" t="str">
        <f t="shared" si="113"/>
        <v/>
      </c>
      <c r="I702" s="93" t="str">
        <f t="shared" si="114"/>
        <v/>
      </c>
      <c r="J702" s="93" t="str">
        <f t="shared" si="115"/>
        <v/>
      </c>
      <c r="K702" s="125" t="str">
        <f>IF(OR(C702="",'Paste Data Here - Export'!BD702=""),"",1440*('Paste Data Here - Export'!BD702-C702))</f>
        <v/>
      </c>
      <c r="L702" s="93" t="str">
        <f t="shared" si="116"/>
        <v/>
      </c>
      <c r="M702" s="93" t="str">
        <f>IF(AND(L702="Yes",'Paste Data Here - Export'!BC702="SU",'Paste Data Here - Export'!EJ702&lt;&gt;"Y"),"Achieved",IF('Paste Data Here - Export'!EJ702="Y","Not applicable",(IF(AND('Patient level info'!L702="No",'Paste Data Here - Export'!BC702="SU"),"Not achieved",IF('Paste Data Here - Export'!BC702="ICH","Not applicable",IF(OR('Paste Data Here - Export'!BC702="O",'Paste Data Here - Export'!BC702="MAC"),"Not achieved",""))))))</f>
        <v/>
      </c>
      <c r="N702" s="142" t="str">
        <f>IF(B702="","",IF(OR('Paste Data Here - Export'!GN702="PERS",'Paste Data Here - Export'!GN702="TELEM"),'Paste Data Here - Export'!GK702,IF('Paste Data Here - Export'!GO702="","Not seen in person",'Paste Data Here - Export'!GO702)))</f>
        <v/>
      </c>
      <c r="O702" s="125" t="str">
        <f t="shared" si="117"/>
        <v/>
      </c>
      <c r="P702" s="126" t="str">
        <f t="shared" si="118"/>
        <v/>
      </c>
      <c r="Q702" s="95" t="str">
        <f>IF('Paste Data Here - Export'!CR702=TRUE, "Not imaged",IF('Paste Data Here - Export'!AR702="Y","Inpatient stroke",IF('Paste Data Here - Export'!BA702="","",IF('Paste Data Here - Export'!CR702="TRUE","",1440*('Paste Data Here - Export'!CP702-'Paste Data Here - Export'!BA702)))))</f>
        <v/>
      </c>
      <c r="R702" s="95" t="str">
        <f>IF('Paste Data Here - Export'!CR702=TRUE,"Not imaged",IF(OR(C702="",'Paste Data Here - Export'!CP702=""),"",1440*('Paste Data Here - Export'!CP702-C702)))</f>
        <v/>
      </c>
      <c r="S702" s="93" t="str">
        <f>IF(R702&lt;60.5,"Yes",IF('Paste Data Here - Export'!C702="","","No"))</f>
        <v/>
      </c>
      <c r="T702" s="93" t="str">
        <f t="shared" si="110"/>
        <v/>
      </c>
      <c r="U702" s="94" t="str">
        <f>IF(OR(C702="",'Paste Data Here - Export'!DF702=""),"",1440*('Paste Data Here - Export'!DF702-C702))</f>
        <v/>
      </c>
      <c r="V702" s="96" t="str">
        <f t="shared" si="119"/>
        <v/>
      </c>
      <c r="W702" s="97" t="str">
        <f>IF(B702="","",IF('Paste Data Here - Export'!KI702=TRUE,"Yes",IF('Paste Data Here - Export'!L702="","No","Yes")))</f>
        <v/>
      </c>
      <c r="X702" s="98" t="str">
        <f>IF(E702="Yes","6 Month Transfer",IF(AND(W702="Yes",'Paste Data Here - Export'!KM702="D"),"No",IF('Patient level info'!W702="Yes","Yes","")))</f>
        <v/>
      </c>
      <c r="Y702" s="91" t="str">
        <f t="shared" si="111"/>
        <v/>
      </c>
      <c r="Z702" s="99" t="str">
        <f>IF('Paste Data Here - Export'!KQ702="","",IF('Paste Data Here - Export'!KO702="","",'Paste Data Here - Export'!KN702-'Paste Data Here - Export'!KQ702))</f>
        <v/>
      </c>
      <c r="AA702" s="91" t="str">
        <f>IF(AND(W702="Yes",'Paste Data Here - Export'!KM702="D",'Paste Data Here - Export'!KO702="Y"),'Paste Data Here - Export'!KN702+'Patient level info'!AA$3,IF(AND(W702="Yes",'Paste Data Here - Export'!KM702="D",Z702&lt;0),'Paste Data Here - Export'!KQ702,IF(AND(W702="Yes",'Paste Data Here - Export'!KM702="D"),'Paste Data Here - Export'!KN702,IF(X702="Yes",'Paste Data Here - Export'!KS702,""))))</f>
        <v/>
      </c>
      <c r="AB702" s="100" t="str">
        <f>IF(W702="No","",IF('Paste Data Here - Export'!HS702="","",IF('Paste Data Here - Export'!KO702="Y",'Patient level info'!AA702-'Paste Data Here - Export'!HS702,'Paste Data Here - Export'!KQ702-'Paste Data Here - Export'!HS702)))</f>
        <v/>
      </c>
      <c r="AC702" s="100" t="str">
        <f>IF(E702="Yes","",IF(BPT!C702="Record transferred to this team",AA702-C702-(1/6),""))</f>
        <v/>
      </c>
      <c r="AD702" s="100" t="str">
        <f t="shared" si="112"/>
        <v/>
      </c>
      <c r="AE702" s="100" t="str">
        <f t="shared" si="120"/>
        <v/>
      </c>
      <c r="AF702" s="101" t="str">
        <f>IF(AE702="","",IF(Y702="Died same day","Died same day as arrival",IF(AB702="","Did not stay on SU",IF('Paste Data Here - Export'!HR702="ICH","ICU/CCU/HDU",IF(AB702&gt;AE702,100,100*AB702/AE702)))))</f>
        <v/>
      </c>
      <c r="AG702" s="82" t="str">
        <f>IF(E702="Yes","6 Month Transfer",IF(W702="No","Not locked to discharge/transfer",IF(AF702="Did not stay on SU","Not achieved as did not stay on SU",IF('Patient level info'!A702="","",IF(AND(A702=B702,M702="Achieved",P702="Achieved",AF702&gt;=90,AF702&lt;&gt;"Died same day as arrival"),"Achieved",IF(AND(A702&lt;&gt;B702,AF702&gt;=90,M702="Achieved",P702="Achieved"),"Not directly admitted by this team, but achieved criteria at previous team, and achieved 90% of stay on SU whilst at this team",IF(AF702="ICU/CCU/HDU","Admitted to ICU/CCU/HDU",IF(AF702="Died same day as arrival",AF702,IF(AND(AF702&lt;90,M702="Not achieved",P702="Not achieved"),"Not achieved as not direct to SU within 4h, not seen by a consultant within 14h, and less than 90% of stay on SU",IF(AND(AF702&lt;90,M702="Not achieved",P702="Achieved"),"Not achieved as not direct to SU within 4h and less than 90% of stay on SU",IF(AND(AF702&lt;90,M702="Achieved",P702="Not achieved"),"Not achieved as not seen by a consultant within 14h and less than 90% of stay on SU",IF(AND(AF702&gt;=90,M702="Not achieved",P702="Not achieved"),"Not achieved as not direct to SU within 4h and not seen by a consultant within 14h",IF(AND(AF702&gt;=90,M702="Achieved",P702="Not achieved"),"Not achieved as not seen by a consultant within 14h",IF(AF702&lt;90,"Not achieved as less than 90% of stay on SU","Not achieved as not direct to SU within 4h"))))))))))))))</f>
        <v/>
      </c>
    </row>
    <row r="703" spans="1:33" ht="15" customHeight="1" x14ac:dyDescent="0.25">
      <c r="A703" s="89" t="str">
        <f>IF('Paste Data Here - Export'!A703="","",'Paste Data Here - Export'!A703)</f>
        <v/>
      </c>
      <c r="B703" s="90" t="str">
        <f>IF('Paste Data Here - Export'!B703="","",'Paste Data Here - Export'!B703)</f>
        <v/>
      </c>
      <c r="C703" s="91" t="str">
        <f>IF('Paste Data Here - Export'!AR703="Y",'Paste Data Here - Export'!AS703,IF('Paste Data Here - Export'!C703="","",'Paste Data Here - Export'!BA703))</f>
        <v/>
      </c>
      <c r="D703" s="103" t="str">
        <f>IF(B703="","",IF('Paste Data Here - Export'!A703 ='Paste Data Here - Export'!B703, "Yes", "No"))</f>
        <v/>
      </c>
      <c r="E703" s="103" t="str">
        <f>IF(A703="","",IF(AND('Paste Data Here - Export'!P703="",'Paste Data Here - Export'!Q703&lt;&gt;""),"Yes","No"))</f>
        <v/>
      </c>
      <c r="F703" s="104" t="str">
        <f>IF('Paste Data Here - Export'!A703='Paste Data Here - Export'!B703,C703,IF(W703="No","",IF(E703="Yes","6 Month Transfer",'Paste Data Here - Export'!HP703)))</f>
        <v/>
      </c>
      <c r="G703" s="92" t="str">
        <f>IF(B703="","",IF(OR('Paste Data Here - Export'!KB703="Y",'Paste Data Here - Export'!GE703="Y"),"Yes","No"))</f>
        <v/>
      </c>
      <c r="H703" s="93" t="str">
        <f t="shared" si="113"/>
        <v/>
      </c>
      <c r="I703" s="93" t="str">
        <f t="shared" si="114"/>
        <v/>
      </c>
      <c r="J703" s="93" t="str">
        <f t="shared" si="115"/>
        <v/>
      </c>
      <c r="K703" s="125" t="str">
        <f>IF(OR(C703="",'Paste Data Here - Export'!BD703=""),"",1440*('Paste Data Here - Export'!BD703-C703))</f>
        <v/>
      </c>
      <c r="L703" s="93" t="str">
        <f t="shared" si="116"/>
        <v/>
      </c>
      <c r="M703" s="93" t="str">
        <f>IF(AND(L703="Yes",'Paste Data Here - Export'!BC703="SU",'Paste Data Here - Export'!EJ703&lt;&gt;"Y"),"Achieved",IF('Paste Data Here - Export'!EJ703="Y","Not applicable",(IF(AND('Patient level info'!L703="No",'Paste Data Here - Export'!BC703="SU"),"Not achieved",IF('Paste Data Here - Export'!BC703="ICH","Not applicable",IF(OR('Paste Data Here - Export'!BC703="O",'Paste Data Here - Export'!BC703="MAC"),"Not achieved",""))))))</f>
        <v/>
      </c>
      <c r="N703" s="142" t="str">
        <f>IF(B703="","",IF(OR('Paste Data Here - Export'!GN703="PERS",'Paste Data Here - Export'!GN703="TELEM"),'Paste Data Here - Export'!GK703,IF('Paste Data Here - Export'!GO703="","Not seen in person",'Paste Data Here - Export'!GO703)))</f>
        <v/>
      </c>
      <c r="O703" s="125" t="str">
        <f t="shared" si="117"/>
        <v/>
      </c>
      <c r="P703" s="126" t="str">
        <f t="shared" si="118"/>
        <v/>
      </c>
      <c r="Q703" s="95" t="str">
        <f>IF('Paste Data Here - Export'!CR703=TRUE, "Not imaged",IF('Paste Data Here - Export'!AR703="Y","Inpatient stroke",IF('Paste Data Here - Export'!BA703="","",IF('Paste Data Here - Export'!CR703="TRUE","",1440*('Paste Data Here - Export'!CP703-'Paste Data Here - Export'!BA703)))))</f>
        <v/>
      </c>
      <c r="R703" s="95" t="str">
        <f>IF('Paste Data Here - Export'!CR703=TRUE,"Not imaged",IF(OR(C703="",'Paste Data Here - Export'!CP703=""),"",1440*('Paste Data Here - Export'!CP703-C703)))</f>
        <v/>
      </c>
      <c r="S703" s="93" t="str">
        <f>IF(R703&lt;60.5,"Yes",IF('Paste Data Here - Export'!C703="","","No"))</f>
        <v/>
      </c>
      <c r="T703" s="93" t="str">
        <f t="shared" si="110"/>
        <v/>
      </c>
      <c r="U703" s="94" t="str">
        <f>IF(OR(C703="",'Paste Data Here - Export'!DF703=""),"",1440*('Paste Data Here - Export'!DF703-C703))</f>
        <v/>
      </c>
      <c r="V703" s="96" t="str">
        <f t="shared" si="119"/>
        <v/>
      </c>
      <c r="W703" s="97" t="str">
        <f>IF(B703="","",IF('Paste Data Here - Export'!KI703=TRUE,"Yes",IF('Paste Data Here - Export'!L703="","No","Yes")))</f>
        <v/>
      </c>
      <c r="X703" s="98" t="str">
        <f>IF(E703="Yes","6 Month Transfer",IF(AND(W703="Yes",'Paste Data Here - Export'!KM703="D"),"No",IF('Patient level info'!W703="Yes","Yes","")))</f>
        <v/>
      </c>
      <c r="Y703" s="91" t="str">
        <f t="shared" si="111"/>
        <v/>
      </c>
      <c r="Z703" s="99" t="str">
        <f>IF('Paste Data Here - Export'!KQ703="","",IF('Paste Data Here - Export'!KO703="","",'Paste Data Here - Export'!KN703-'Paste Data Here - Export'!KQ703))</f>
        <v/>
      </c>
      <c r="AA703" s="91" t="str">
        <f>IF(AND(W703="Yes",'Paste Data Here - Export'!KM703="D",'Paste Data Here - Export'!KO703="Y"),'Paste Data Here - Export'!KN703+'Patient level info'!AA$3,IF(AND(W703="Yes",'Paste Data Here - Export'!KM703="D",Z703&lt;0),'Paste Data Here - Export'!KQ703,IF(AND(W703="Yes",'Paste Data Here - Export'!KM703="D"),'Paste Data Here - Export'!KN703,IF(X703="Yes",'Paste Data Here - Export'!KS703,""))))</f>
        <v/>
      </c>
      <c r="AB703" s="100" t="str">
        <f>IF(W703="No","",IF('Paste Data Here - Export'!HS703="","",IF('Paste Data Here - Export'!KO703="Y",'Patient level info'!AA703-'Paste Data Here - Export'!HS703,'Paste Data Here - Export'!KQ703-'Paste Data Here - Export'!HS703)))</f>
        <v/>
      </c>
      <c r="AC703" s="100" t="str">
        <f>IF(E703="Yes","",IF(BPT!C703="Record transferred to this team",AA703-C703-(1/6),""))</f>
        <v/>
      </c>
      <c r="AD703" s="100" t="str">
        <f t="shared" si="112"/>
        <v/>
      </c>
      <c r="AE703" s="100" t="str">
        <f t="shared" si="120"/>
        <v/>
      </c>
      <c r="AF703" s="101" t="str">
        <f>IF(AE703="","",IF(Y703="Died same day","Died same day as arrival",IF(AB703="","Did not stay on SU",IF('Paste Data Here - Export'!HR703="ICH","ICU/CCU/HDU",IF(AB703&gt;AE703,100,100*AB703/AE703)))))</f>
        <v/>
      </c>
      <c r="AG703" s="82" t="str">
        <f>IF(E703="Yes","6 Month Transfer",IF(W703="No","Not locked to discharge/transfer",IF(AF703="Did not stay on SU","Not achieved as did not stay on SU",IF('Patient level info'!A703="","",IF(AND(A703=B703,M703="Achieved",P703="Achieved",AF703&gt;=90,AF703&lt;&gt;"Died same day as arrival"),"Achieved",IF(AND(A703&lt;&gt;B703,AF703&gt;=90,M703="Achieved",P703="Achieved"),"Not directly admitted by this team, but achieved criteria at previous team, and achieved 90% of stay on SU whilst at this team",IF(AF703="ICU/CCU/HDU","Admitted to ICU/CCU/HDU",IF(AF703="Died same day as arrival",AF703,IF(AND(AF703&lt;90,M703="Not achieved",P703="Not achieved"),"Not achieved as not direct to SU within 4h, not seen by a consultant within 14h, and less than 90% of stay on SU",IF(AND(AF703&lt;90,M703="Not achieved",P703="Achieved"),"Not achieved as not direct to SU within 4h and less than 90% of stay on SU",IF(AND(AF703&lt;90,M703="Achieved",P703="Not achieved"),"Not achieved as not seen by a consultant within 14h and less than 90% of stay on SU",IF(AND(AF703&gt;=90,M703="Not achieved",P703="Not achieved"),"Not achieved as not direct to SU within 4h and not seen by a consultant within 14h",IF(AND(AF703&gt;=90,M703="Achieved",P703="Not achieved"),"Not achieved as not seen by a consultant within 14h",IF(AF703&lt;90,"Not achieved as less than 90% of stay on SU","Not achieved as not direct to SU within 4h"))))))))))))))</f>
        <v/>
      </c>
    </row>
    <row r="704" spans="1:33" ht="15" customHeight="1" x14ac:dyDescent="0.25">
      <c r="A704" s="89" t="str">
        <f>IF('Paste Data Here - Export'!A704="","",'Paste Data Here - Export'!A704)</f>
        <v/>
      </c>
      <c r="B704" s="90" t="str">
        <f>IF('Paste Data Here - Export'!B704="","",'Paste Data Here - Export'!B704)</f>
        <v/>
      </c>
      <c r="C704" s="91" t="str">
        <f>IF('Paste Data Here - Export'!AR704="Y",'Paste Data Here - Export'!AS704,IF('Paste Data Here - Export'!C704="","",'Paste Data Here - Export'!BA704))</f>
        <v/>
      </c>
      <c r="D704" s="103" t="str">
        <f>IF(B704="","",IF('Paste Data Here - Export'!A704 ='Paste Data Here - Export'!B704, "Yes", "No"))</f>
        <v/>
      </c>
      <c r="E704" s="103" t="str">
        <f>IF(A704="","",IF(AND('Paste Data Here - Export'!P704="",'Paste Data Here - Export'!Q704&lt;&gt;""),"Yes","No"))</f>
        <v/>
      </c>
      <c r="F704" s="104" t="str">
        <f>IF('Paste Data Here - Export'!A704='Paste Data Here - Export'!B704,C704,IF(W704="No","",IF(E704="Yes","6 Month Transfer",'Paste Data Here - Export'!HP704)))</f>
        <v/>
      </c>
      <c r="G704" s="92" t="str">
        <f>IF(B704="","",IF(OR('Paste Data Here - Export'!KB704="Y",'Paste Data Here - Export'!GE704="Y"),"Yes","No"))</f>
        <v/>
      </c>
      <c r="H704" s="93" t="str">
        <f t="shared" si="113"/>
        <v/>
      </c>
      <c r="I704" s="93" t="str">
        <f t="shared" si="114"/>
        <v/>
      </c>
      <c r="J704" s="93" t="str">
        <f t="shared" si="115"/>
        <v/>
      </c>
      <c r="K704" s="125" t="str">
        <f>IF(OR(C704="",'Paste Data Here - Export'!BD704=""),"",1440*('Paste Data Here - Export'!BD704-C704))</f>
        <v/>
      </c>
      <c r="L704" s="93" t="str">
        <f t="shared" si="116"/>
        <v/>
      </c>
      <c r="M704" s="93" t="str">
        <f>IF(AND(L704="Yes",'Paste Data Here - Export'!BC704="SU",'Paste Data Here - Export'!EJ704&lt;&gt;"Y"),"Achieved",IF('Paste Data Here - Export'!EJ704="Y","Not applicable",(IF(AND('Patient level info'!L704="No",'Paste Data Here - Export'!BC704="SU"),"Not achieved",IF('Paste Data Here - Export'!BC704="ICH","Not applicable",IF(OR('Paste Data Here - Export'!BC704="O",'Paste Data Here - Export'!BC704="MAC"),"Not achieved",""))))))</f>
        <v/>
      </c>
      <c r="N704" s="142" t="str">
        <f>IF(B704="","",IF(OR('Paste Data Here - Export'!GN704="PERS",'Paste Data Here - Export'!GN704="TELEM"),'Paste Data Here - Export'!GK704,IF('Paste Data Here - Export'!GO704="","Not seen in person",'Paste Data Here - Export'!GO704)))</f>
        <v/>
      </c>
      <c r="O704" s="125" t="str">
        <f t="shared" si="117"/>
        <v/>
      </c>
      <c r="P704" s="126" t="str">
        <f t="shared" si="118"/>
        <v/>
      </c>
      <c r="Q704" s="95" t="str">
        <f>IF('Paste Data Here - Export'!CR704=TRUE, "Not imaged",IF('Paste Data Here - Export'!AR704="Y","Inpatient stroke",IF('Paste Data Here - Export'!BA704="","",IF('Paste Data Here - Export'!CR704="TRUE","",1440*('Paste Data Here - Export'!CP704-'Paste Data Here - Export'!BA704)))))</f>
        <v/>
      </c>
      <c r="R704" s="95" t="str">
        <f>IF('Paste Data Here - Export'!CR704=TRUE,"Not imaged",IF(OR(C704="",'Paste Data Here - Export'!CP704=""),"",1440*('Paste Data Here - Export'!CP704-C704)))</f>
        <v/>
      </c>
      <c r="S704" s="93" t="str">
        <f>IF(R704&lt;60.5,"Yes",IF('Paste Data Here - Export'!C704="","","No"))</f>
        <v/>
      </c>
      <c r="T704" s="93" t="str">
        <f t="shared" si="110"/>
        <v/>
      </c>
      <c r="U704" s="94" t="str">
        <f>IF(OR(C704="",'Paste Data Here - Export'!DF704=""),"",1440*('Paste Data Here - Export'!DF704-C704))</f>
        <v/>
      </c>
      <c r="V704" s="96" t="str">
        <f t="shared" si="119"/>
        <v/>
      </c>
      <c r="W704" s="97" t="str">
        <f>IF(B704="","",IF('Paste Data Here - Export'!KI704=TRUE,"Yes",IF('Paste Data Here - Export'!L704="","No","Yes")))</f>
        <v/>
      </c>
      <c r="X704" s="98" t="str">
        <f>IF(E704="Yes","6 Month Transfer",IF(AND(W704="Yes",'Paste Data Here - Export'!KM704="D"),"No",IF('Patient level info'!W704="Yes","Yes","")))</f>
        <v/>
      </c>
      <c r="Y704" s="91" t="str">
        <f t="shared" si="111"/>
        <v/>
      </c>
      <c r="Z704" s="99" t="str">
        <f>IF('Paste Data Here - Export'!KQ704="","",IF('Paste Data Here - Export'!KO704="","",'Paste Data Here - Export'!KN704-'Paste Data Here - Export'!KQ704))</f>
        <v/>
      </c>
      <c r="AA704" s="91" t="str">
        <f>IF(AND(W704="Yes",'Paste Data Here - Export'!KM704="D",'Paste Data Here - Export'!KO704="Y"),'Paste Data Here - Export'!KN704+'Patient level info'!AA$3,IF(AND(W704="Yes",'Paste Data Here - Export'!KM704="D",Z704&lt;0),'Paste Data Here - Export'!KQ704,IF(AND(W704="Yes",'Paste Data Here - Export'!KM704="D"),'Paste Data Here - Export'!KN704,IF(X704="Yes",'Paste Data Here - Export'!KS704,""))))</f>
        <v/>
      </c>
      <c r="AB704" s="100" t="str">
        <f>IF(W704="No","",IF('Paste Data Here - Export'!HS704="","",IF('Paste Data Here - Export'!KO704="Y",'Patient level info'!AA704-'Paste Data Here - Export'!HS704,'Paste Data Here - Export'!KQ704-'Paste Data Here - Export'!HS704)))</f>
        <v/>
      </c>
      <c r="AC704" s="100" t="str">
        <f>IF(E704="Yes","",IF(BPT!C704="Record transferred to this team",AA704-C704-(1/6),""))</f>
        <v/>
      </c>
      <c r="AD704" s="100" t="str">
        <f t="shared" si="112"/>
        <v/>
      </c>
      <c r="AE704" s="100" t="str">
        <f t="shared" si="120"/>
        <v/>
      </c>
      <c r="AF704" s="101" t="str">
        <f>IF(AE704="","",IF(Y704="Died same day","Died same day as arrival",IF(AB704="","Did not stay on SU",IF('Paste Data Here - Export'!HR704="ICH","ICU/CCU/HDU",IF(AB704&gt;AE704,100,100*AB704/AE704)))))</f>
        <v/>
      </c>
      <c r="AG704" s="82" t="str">
        <f>IF(E704="Yes","6 Month Transfer",IF(W704="No","Not locked to discharge/transfer",IF(AF704="Did not stay on SU","Not achieved as did not stay on SU",IF('Patient level info'!A704="","",IF(AND(A704=B704,M704="Achieved",P704="Achieved",AF704&gt;=90,AF704&lt;&gt;"Died same day as arrival"),"Achieved",IF(AND(A704&lt;&gt;B704,AF704&gt;=90,M704="Achieved",P704="Achieved"),"Not directly admitted by this team, but achieved criteria at previous team, and achieved 90% of stay on SU whilst at this team",IF(AF704="ICU/CCU/HDU","Admitted to ICU/CCU/HDU",IF(AF704="Died same day as arrival",AF704,IF(AND(AF704&lt;90,M704="Not achieved",P704="Not achieved"),"Not achieved as not direct to SU within 4h, not seen by a consultant within 14h, and less than 90% of stay on SU",IF(AND(AF704&lt;90,M704="Not achieved",P704="Achieved"),"Not achieved as not direct to SU within 4h and less than 90% of stay on SU",IF(AND(AF704&lt;90,M704="Achieved",P704="Not achieved"),"Not achieved as not seen by a consultant within 14h and less than 90% of stay on SU",IF(AND(AF704&gt;=90,M704="Not achieved",P704="Not achieved"),"Not achieved as not direct to SU within 4h and not seen by a consultant within 14h",IF(AND(AF704&gt;=90,M704="Achieved",P704="Not achieved"),"Not achieved as not seen by a consultant within 14h",IF(AF704&lt;90,"Not achieved as less than 90% of stay on SU","Not achieved as not direct to SU within 4h"))))))))))))))</f>
        <v/>
      </c>
    </row>
    <row r="705" spans="1:33" ht="15" customHeight="1" x14ac:dyDescent="0.25">
      <c r="A705" s="89" t="str">
        <f>IF('Paste Data Here - Export'!A705="","",'Paste Data Here - Export'!A705)</f>
        <v/>
      </c>
      <c r="B705" s="90" t="str">
        <f>IF('Paste Data Here - Export'!B705="","",'Paste Data Here - Export'!B705)</f>
        <v/>
      </c>
      <c r="C705" s="91" t="str">
        <f>IF('Paste Data Here - Export'!AR705="Y",'Paste Data Here - Export'!AS705,IF('Paste Data Here - Export'!C705="","",'Paste Data Here - Export'!BA705))</f>
        <v/>
      </c>
      <c r="D705" s="103" t="str">
        <f>IF(B705="","",IF('Paste Data Here - Export'!A705 ='Paste Data Here - Export'!B705, "Yes", "No"))</f>
        <v/>
      </c>
      <c r="E705" s="103" t="str">
        <f>IF(A705="","",IF(AND('Paste Data Here - Export'!P705="",'Paste Data Here - Export'!Q705&lt;&gt;""),"Yes","No"))</f>
        <v/>
      </c>
      <c r="F705" s="104" t="str">
        <f>IF('Paste Data Here - Export'!A705='Paste Data Here - Export'!B705,C705,IF(W705="No","",IF(E705="Yes","6 Month Transfer",'Paste Data Here - Export'!HP705)))</f>
        <v/>
      </c>
      <c r="G705" s="92" t="str">
        <f>IF(B705="","",IF(OR('Paste Data Here - Export'!KB705="Y",'Paste Data Here - Export'!GE705="Y"),"Yes","No"))</f>
        <v/>
      </c>
      <c r="H705" s="93" t="str">
        <f t="shared" si="113"/>
        <v/>
      </c>
      <c r="I705" s="93" t="str">
        <f t="shared" si="114"/>
        <v/>
      </c>
      <c r="J705" s="93" t="str">
        <f t="shared" si="115"/>
        <v/>
      </c>
      <c r="K705" s="125" t="str">
        <f>IF(OR(C705="",'Paste Data Here - Export'!BD705=""),"",1440*('Paste Data Here - Export'!BD705-C705))</f>
        <v/>
      </c>
      <c r="L705" s="93" t="str">
        <f t="shared" si="116"/>
        <v/>
      </c>
      <c r="M705" s="93" t="str">
        <f>IF(AND(L705="Yes",'Paste Data Here - Export'!BC705="SU",'Paste Data Here - Export'!EJ705&lt;&gt;"Y"),"Achieved",IF('Paste Data Here - Export'!EJ705="Y","Not applicable",(IF(AND('Patient level info'!L705="No",'Paste Data Here - Export'!BC705="SU"),"Not achieved",IF('Paste Data Here - Export'!BC705="ICH","Not applicable",IF(OR('Paste Data Here - Export'!BC705="O",'Paste Data Here - Export'!BC705="MAC"),"Not achieved",""))))))</f>
        <v/>
      </c>
      <c r="N705" s="142" t="str">
        <f>IF(B705="","",IF(OR('Paste Data Here - Export'!GN705="PERS",'Paste Data Here - Export'!GN705="TELEM"),'Paste Data Here - Export'!GK705,IF('Paste Data Here - Export'!GO705="","Not seen in person",'Paste Data Here - Export'!GO705)))</f>
        <v/>
      </c>
      <c r="O705" s="125" t="str">
        <f t="shared" si="117"/>
        <v/>
      </c>
      <c r="P705" s="126" t="str">
        <f t="shared" si="118"/>
        <v/>
      </c>
      <c r="Q705" s="95" t="str">
        <f>IF('Paste Data Here - Export'!CR705=TRUE, "Not imaged",IF('Paste Data Here - Export'!AR705="Y","Inpatient stroke",IF('Paste Data Here - Export'!BA705="","",IF('Paste Data Here - Export'!CR705="TRUE","",1440*('Paste Data Here - Export'!CP705-'Paste Data Here - Export'!BA705)))))</f>
        <v/>
      </c>
      <c r="R705" s="95" t="str">
        <f>IF('Paste Data Here - Export'!CR705=TRUE,"Not imaged",IF(OR(C705="",'Paste Data Here - Export'!CP705=""),"",1440*('Paste Data Here - Export'!CP705-C705)))</f>
        <v/>
      </c>
      <c r="S705" s="93" t="str">
        <f>IF(R705&lt;60.5,"Yes",IF('Paste Data Here - Export'!C705="","","No"))</f>
        <v/>
      </c>
      <c r="T705" s="93" t="str">
        <f t="shared" si="110"/>
        <v/>
      </c>
      <c r="U705" s="94" t="str">
        <f>IF(OR(C705="",'Paste Data Here - Export'!DF705=""),"",1440*('Paste Data Here - Export'!DF705-C705))</f>
        <v/>
      </c>
      <c r="V705" s="96" t="str">
        <f t="shared" si="119"/>
        <v/>
      </c>
      <c r="W705" s="97" t="str">
        <f>IF(B705="","",IF('Paste Data Here - Export'!KI705=TRUE,"Yes",IF('Paste Data Here - Export'!L705="","No","Yes")))</f>
        <v/>
      </c>
      <c r="X705" s="98" t="str">
        <f>IF(E705="Yes","6 Month Transfer",IF(AND(W705="Yes",'Paste Data Here - Export'!KM705="D"),"No",IF('Patient level info'!W705="Yes","Yes","")))</f>
        <v/>
      </c>
      <c r="Y705" s="91" t="str">
        <f t="shared" si="111"/>
        <v/>
      </c>
      <c r="Z705" s="99" t="str">
        <f>IF('Paste Data Here - Export'!KQ705="","",IF('Paste Data Here - Export'!KO705="","",'Paste Data Here - Export'!KN705-'Paste Data Here - Export'!KQ705))</f>
        <v/>
      </c>
      <c r="AA705" s="91" t="str">
        <f>IF(AND(W705="Yes",'Paste Data Here - Export'!KM705="D",'Paste Data Here - Export'!KO705="Y"),'Paste Data Here - Export'!KN705+'Patient level info'!AA$3,IF(AND(W705="Yes",'Paste Data Here - Export'!KM705="D",Z705&lt;0),'Paste Data Here - Export'!KQ705,IF(AND(W705="Yes",'Paste Data Here - Export'!KM705="D"),'Paste Data Here - Export'!KN705,IF(X705="Yes",'Paste Data Here - Export'!KS705,""))))</f>
        <v/>
      </c>
      <c r="AB705" s="100" t="str">
        <f>IF(W705="No","",IF('Paste Data Here - Export'!HS705="","",IF('Paste Data Here - Export'!KO705="Y",'Patient level info'!AA705-'Paste Data Here - Export'!HS705,'Paste Data Here - Export'!KQ705-'Paste Data Here - Export'!HS705)))</f>
        <v/>
      </c>
      <c r="AC705" s="100" t="str">
        <f>IF(E705="Yes","",IF(BPT!C705="Record transferred to this team",AA705-C705-(1/6),""))</f>
        <v/>
      </c>
      <c r="AD705" s="100" t="str">
        <f t="shared" si="112"/>
        <v/>
      </c>
      <c r="AE705" s="100" t="str">
        <f t="shared" si="120"/>
        <v/>
      </c>
      <c r="AF705" s="101" t="str">
        <f>IF(AE705="","",IF(Y705="Died same day","Died same day as arrival",IF(AB705="","Did not stay on SU",IF('Paste Data Here - Export'!HR705="ICH","ICU/CCU/HDU",IF(AB705&gt;AE705,100,100*AB705/AE705)))))</f>
        <v/>
      </c>
      <c r="AG705" s="82" t="str">
        <f>IF(E705="Yes","6 Month Transfer",IF(W705="No","Not locked to discharge/transfer",IF(AF705="Did not stay on SU","Not achieved as did not stay on SU",IF('Patient level info'!A705="","",IF(AND(A705=B705,M705="Achieved",P705="Achieved",AF705&gt;=90,AF705&lt;&gt;"Died same day as arrival"),"Achieved",IF(AND(A705&lt;&gt;B705,AF705&gt;=90,M705="Achieved",P705="Achieved"),"Not directly admitted by this team, but achieved criteria at previous team, and achieved 90% of stay on SU whilst at this team",IF(AF705="ICU/CCU/HDU","Admitted to ICU/CCU/HDU",IF(AF705="Died same day as arrival",AF705,IF(AND(AF705&lt;90,M705="Not achieved",P705="Not achieved"),"Not achieved as not direct to SU within 4h, not seen by a consultant within 14h, and less than 90% of stay on SU",IF(AND(AF705&lt;90,M705="Not achieved",P705="Achieved"),"Not achieved as not direct to SU within 4h and less than 90% of stay on SU",IF(AND(AF705&lt;90,M705="Achieved",P705="Not achieved"),"Not achieved as not seen by a consultant within 14h and less than 90% of stay on SU",IF(AND(AF705&gt;=90,M705="Not achieved",P705="Not achieved"),"Not achieved as not direct to SU within 4h and not seen by a consultant within 14h",IF(AND(AF705&gt;=90,M705="Achieved",P705="Not achieved"),"Not achieved as not seen by a consultant within 14h",IF(AF705&lt;90,"Not achieved as less than 90% of stay on SU","Not achieved as not direct to SU within 4h"))))))))))))))</f>
        <v/>
      </c>
    </row>
    <row r="706" spans="1:33" ht="15" customHeight="1" x14ac:dyDescent="0.25">
      <c r="A706" s="89" t="str">
        <f>IF('Paste Data Here - Export'!A706="","",'Paste Data Here - Export'!A706)</f>
        <v/>
      </c>
      <c r="B706" s="90" t="str">
        <f>IF('Paste Data Here - Export'!B706="","",'Paste Data Here - Export'!B706)</f>
        <v/>
      </c>
      <c r="C706" s="91" t="str">
        <f>IF('Paste Data Here - Export'!AR706="Y",'Paste Data Here - Export'!AS706,IF('Paste Data Here - Export'!C706="","",'Paste Data Here - Export'!BA706))</f>
        <v/>
      </c>
      <c r="D706" s="103" t="str">
        <f>IF(B706="","",IF('Paste Data Here - Export'!A706 ='Paste Data Here - Export'!B706, "Yes", "No"))</f>
        <v/>
      </c>
      <c r="E706" s="103" t="str">
        <f>IF(A706="","",IF(AND('Paste Data Here - Export'!P706="",'Paste Data Here - Export'!Q706&lt;&gt;""),"Yes","No"))</f>
        <v/>
      </c>
      <c r="F706" s="104" t="str">
        <f>IF('Paste Data Here - Export'!A706='Paste Data Here - Export'!B706,C706,IF(W706="No","",IF(E706="Yes","6 Month Transfer",'Paste Data Here - Export'!HP706)))</f>
        <v/>
      </c>
      <c r="G706" s="92" t="str">
        <f>IF(B706="","",IF(OR('Paste Data Here - Export'!KB706="Y",'Paste Data Here - Export'!GE706="Y"),"Yes","No"))</f>
        <v/>
      </c>
      <c r="H706" s="93" t="str">
        <f t="shared" si="113"/>
        <v/>
      </c>
      <c r="I706" s="93" t="str">
        <f t="shared" si="114"/>
        <v/>
      </c>
      <c r="J706" s="93" t="str">
        <f t="shared" si="115"/>
        <v/>
      </c>
      <c r="K706" s="125" t="str">
        <f>IF(OR(C706="",'Paste Data Here - Export'!BD706=""),"",1440*('Paste Data Here - Export'!BD706-C706))</f>
        <v/>
      </c>
      <c r="L706" s="93" t="str">
        <f t="shared" si="116"/>
        <v/>
      </c>
      <c r="M706" s="93" t="str">
        <f>IF(AND(L706="Yes",'Paste Data Here - Export'!BC706="SU",'Paste Data Here - Export'!EJ706&lt;&gt;"Y"),"Achieved",IF('Paste Data Here - Export'!EJ706="Y","Not applicable",(IF(AND('Patient level info'!L706="No",'Paste Data Here - Export'!BC706="SU"),"Not achieved",IF('Paste Data Here - Export'!BC706="ICH","Not applicable",IF(OR('Paste Data Here - Export'!BC706="O",'Paste Data Here - Export'!BC706="MAC"),"Not achieved",""))))))</f>
        <v/>
      </c>
      <c r="N706" s="142" t="str">
        <f>IF(B706="","",IF(OR('Paste Data Here - Export'!GN706="PERS",'Paste Data Here - Export'!GN706="TELEM"),'Paste Data Here - Export'!GK706,IF('Paste Data Here - Export'!GO706="","Not seen in person",'Paste Data Here - Export'!GO706)))</f>
        <v/>
      </c>
      <c r="O706" s="125" t="str">
        <f t="shared" si="117"/>
        <v/>
      </c>
      <c r="P706" s="126" t="str">
        <f t="shared" si="118"/>
        <v/>
      </c>
      <c r="Q706" s="95" t="str">
        <f>IF('Paste Data Here - Export'!CR706=TRUE, "Not imaged",IF('Paste Data Here - Export'!AR706="Y","Inpatient stroke",IF('Paste Data Here - Export'!BA706="","",IF('Paste Data Here - Export'!CR706="TRUE","",1440*('Paste Data Here - Export'!CP706-'Paste Data Here - Export'!BA706)))))</f>
        <v/>
      </c>
      <c r="R706" s="95" t="str">
        <f>IF('Paste Data Here - Export'!CR706=TRUE,"Not imaged",IF(OR(C706="",'Paste Data Here - Export'!CP706=""),"",1440*('Paste Data Here - Export'!CP706-C706)))</f>
        <v/>
      </c>
      <c r="S706" s="93" t="str">
        <f>IF(R706&lt;60.5,"Yes",IF('Paste Data Here - Export'!C706="","","No"))</f>
        <v/>
      </c>
      <c r="T706" s="93" t="str">
        <f t="shared" si="110"/>
        <v/>
      </c>
      <c r="U706" s="94" t="str">
        <f>IF(OR(C706="",'Paste Data Here - Export'!DF706=""),"",1440*('Paste Data Here - Export'!DF706-C706))</f>
        <v/>
      </c>
      <c r="V706" s="96" t="str">
        <f t="shared" si="119"/>
        <v/>
      </c>
      <c r="W706" s="97" t="str">
        <f>IF(B706="","",IF('Paste Data Here - Export'!KI706=TRUE,"Yes",IF('Paste Data Here - Export'!L706="","No","Yes")))</f>
        <v/>
      </c>
      <c r="X706" s="98" t="str">
        <f>IF(E706="Yes","6 Month Transfer",IF(AND(W706="Yes",'Paste Data Here - Export'!KM706="D"),"No",IF('Patient level info'!W706="Yes","Yes","")))</f>
        <v/>
      </c>
      <c r="Y706" s="91" t="str">
        <f t="shared" si="111"/>
        <v/>
      </c>
      <c r="Z706" s="99" t="str">
        <f>IF('Paste Data Here - Export'!KQ706="","",IF('Paste Data Here - Export'!KO706="","",'Paste Data Here - Export'!KN706-'Paste Data Here - Export'!KQ706))</f>
        <v/>
      </c>
      <c r="AA706" s="91" t="str">
        <f>IF(AND(W706="Yes",'Paste Data Here - Export'!KM706="D",'Paste Data Here - Export'!KO706="Y"),'Paste Data Here - Export'!KN706+'Patient level info'!AA$3,IF(AND(W706="Yes",'Paste Data Here - Export'!KM706="D",Z706&lt;0),'Paste Data Here - Export'!KQ706,IF(AND(W706="Yes",'Paste Data Here - Export'!KM706="D"),'Paste Data Here - Export'!KN706,IF(X706="Yes",'Paste Data Here - Export'!KS706,""))))</f>
        <v/>
      </c>
      <c r="AB706" s="100" t="str">
        <f>IF(W706="No","",IF('Paste Data Here - Export'!HS706="","",IF('Paste Data Here - Export'!KO706="Y",'Patient level info'!AA706-'Paste Data Here - Export'!HS706,'Paste Data Here - Export'!KQ706-'Paste Data Here - Export'!HS706)))</f>
        <v/>
      </c>
      <c r="AC706" s="100" t="str">
        <f>IF(E706="Yes","",IF(BPT!C706="Record transferred to this team",AA706-C706-(1/6),""))</f>
        <v/>
      </c>
      <c r="AD706" s="100" t="str">
        <f t="shared" si="112"/>
        <v/>
      </c>
      <c r="AE706" s="100" t="str">
        <f t="shared" si="120"/>
        <v/>
      </c>
      <c r="AF706" s="101" t="str">
        <f>IF(AE706="","",IF(Y706="Died same day","Died same day as arrival",IF(AB706="","Did not stay on SU",IF('Paste Data Here - Export'!HR706="ICH","ICU/CCU/HDU",IF(AB706&gt;AE706,100,100*AB706/AE706)))))</f>
        <v/>
      </c>
      <c r="AG706" s="82" t="str">
        <f>IF(E706="Yes","6 Month Transfer",IF(W706="No","Not locked to discharge/transfer",IF(AF706="Did not stay on SU","Not achieved as did not stay on SU",IF('Patient level info'!A706="","",IF(AND(A706=B706,M706="Achieved",P706="Achieved",AF706&gt;=90,AF706&lt;&gt;"Died same day as arrival"),"Achieved",IF(AND(A706&lt;&gt;B706,AF706&gt;=90,M706="Achieved",P706="Achieved"),"Not directly admitted by this team, but achieved criteria at previous team, and achieved 90% of stay on SU whilst at this team",IF(AF706="ICU/CCU/HDU","Admitted to ICU/CCU/HDU",IF(AF706="Died same day as arrival",AF706,IF(AND(AF706&lt;90,M706="Not achieved",P706="Not achieved"),"Not achieved as not direct to SU within 4h, not seen by a consultant within 14h, and less than 90% of stay on SU",IF(AND(AF706&lt;90,M706="Not achieved",P706="Achieved"),"Not achieved as not direct to SU within 4h and less than 90% of stay on SU",IF(AND(AF706&lt;90,M706="Achieved",P706="Not achieved"),"Not achieved as not seen by a consultant within 14h and less than 90% of stay on SU",IF(AND(AF706&gt;=90,M706="Not achieved",P706="Not achieved"),"Not achieved as not direct to SU within 4h and not seen by a consultant within 14h",IF(AND(AF706&gt;=90,M706="Achieved",P706="Not achieved"),"Not achieved as not seen by a consultant within 14h",IF(AF706&lt;90,"Not achieved as less than 90% of stay on SU","Not achieved as not direct to SU within 4h"))))))))))))))</f>
        <v/>
      </c>
    </row>
    <row r="707" spans="1:33" ht="15" customHeight="1" x14ac:dyDescent="0.25">
      <c r="A707" s="89" t="str">
        <f>IF('Paste Data Here - Export'!A707="","",'Paste Data Here - Export'!A707)</f>
        <v/>
      </c>
      <c r="B707" s="90" t="str">
        <f>IF('Paste Data Here - Export'!B707="","",'Paste Data Here - Export'!B707)</f>
        <v/>
      </c>
      <c r="C707" s="91" t="str">
        <f>IF('Paste Data Here - Export'!AR707="Y",'Paste Data Here - Export'!AS707,IF('Paste Data Here - Export'!C707="","",'Paste Data Here - Export'!BA707))</f>
        <v/>
      </c>
      <c r="D707" s="103" t="str">
        <f>IF(B707="","",IF('Paste Data Here - Export'!A707 ='Paste Data Here - Export'!B707, "Yes", "No"))</f>
        <v/>
      </c>
      <c r="E707" s="103" t="str">
        <f>IF(A707="","",IF(AND('Paste Data Here - Export'!P707="",'Paste Data Here - Export'!Q707&lt;&gt;""),"Yes","No"))</f>
        <v/>
      </c>
      <c r="F707" s="104" t="str">
        <f>IF('Paste Data Here - Export'!A707='Paste Data Here - Export'!B707,C707,IF(W707="No","",IF(E707="Yes","6 Month Transfer",'Paste Data Here - Export'!HP707)))</f>
        <v/>
      </c>
      <c r="G707" s="92" t="str">
        <f>IF(B707="","",IF(OR('Paste Data Here - Export'!KB707="Y",'Paste Data Here - Export'!GE707="Y"),"Yes","No"))</f>
        <v/>
      </c>
      <c r="H707" s="93" t="str">
        <f t="shared" si="113"/>
        <v/>
      </c>
      <c r="I707" s="93" t="str">
        <f t="shared" si="114"/>
        <v/>
      </c>
      <c r="J707" s="93" t="str">
        <f t="shared" si="115"/>
        <v/>
      </c>
      <c r="K707" s="125" t="str">
        <f>IF(OR(C707="",'Paste Data Here - Export'!BD707=""),"",1440*('Paste Data Here - Export'!BD707-C707))</f>
        <v/>
      </c>
      <c r="L707" s="93" t="str">
        <f t="shared" si="116"/>
        <v/>
      </c>
      <c r="M707" s="93" t="str">
        <f>IF(AND(L707="Yes",'Paste Data Here - Export'!BC707="SU",'Paste Data Here - Export'!EJ707&lt;&gt;"Y"),"Achieved",IF('Paste Data Here - Export'!EJ707="Y","Not applicable",(IF(AND('Patient level info'!L707="No",'Paste Data Here - Export'!BC707="SU"),"Not achieved",IF('Paste Data Here - Export'!BC707="ICH","Not applicable",IF(OR('Paste Data Here - Export'!BC707="O",'Paste Data Here - Export'!BC707="MAC"),"Not achieved",""))))))</f>
        <v/>
      </c>
      <c r="N707" s="142" t="str">
        <f>IF(B707="","",IF(OR('Paste Data Here - Export'!GN707="PERS",'Paste Data Here - Export'!GN707="TELEM"),'Paste Data Here - Export'!GK707,IF('Paste Data Here - Export'!GO707="","Not seen in person",'Paste Data Here - Export'!GO707)))</f>
        <v/>
      </c>
      <c r="O707" s="125" t="str">
        <f t="shared" si="117"/>
        <v/>
      </c>
      <c r="P707" s="126" t="str">
        <f t="shared" si="118"/>
        <v/>
      </c>
      <c r="Q707" s="95" t="str">
        <f>IF('Paste Data Here - Export'!CR707=TRUE, "Not imaged",IF('Paste Data Here - Export'!AR707="Y","Inpatient stroke",IF('Paste Data Here - Export'!BA707="","",IF('Paste Data Here - Export'!CR707="TRUE","",1440*('Paste Data Here - Export'!CP707-'Paste Data Here - Export'!BA707)))))</f>
        <v/>
      </c>
      <c r="R707" s="95" t="str">
        <f>IF('Paste Data Here - Export'!CR707=TRUE,"Not imaged",IF(OR(C707="",'Paste Data Here - Export'!CP707=""),"",1440*('Paste Data Here - Export'!CP707-C707)))</f>
        <v/>
      </c>
      <c r="S707" s="93" t="str">
        <f>IF(R707&lt;60.5,"Yes",IF('Paste Data Here - Export'!C707="","","No"))</f>
        <v/>
      </c>
      <c r="T707" s="93" t="str">
        <f t="shared" si="110"/>
        <v/>
      </c>
      <c r="U707" s="94" t="str">
        <f>IF(OR(C707="",'Paste Data Here - Export'!DF707=""),"",1440*('Paste Data Here - Export'!DF707-C707))</f>
        <v/>
      </c>
      <c r="V707" s="96" t="str">
        <f t="shared" si="119"/>
        <v/>
      </c>
      <c r="W707" s="97" t="str">
        <f>IF(B707="","",IF('Paste Data Here - Export'!KI707=TRUE,"Yes",IF('Paste Data Here - Export'!L707="","No","Yes")))</f>
        <v/>
      </c>
      <c r="X707" s="98" t="str">
        <f>IF(E707="Yes","6 Month Transfer",IF(AND(W707="Yes",'Paste Data Here - Export'!KM707="D"),"No",IF('Patient level info'!W707="Yes","Yes","")))</f>
        <v/>
      </c>
      <c r="Y707" s="91" t="str">
        <f t="shared" si="111"/>
        <v/>
      </c>
      <c r="Z707" s="99" t="str">
        <f>IF('Paste Data Here - Export'!KQ707="","",IF('Paste Data Here - Export'!KO707="","",'Paste Data Here - Export'!KN707-'Paste Data Here - Export'!KQ707))</f>
        <v/>
      </c>
      <c r="AA707" s="91" t="str">
        <f>IF(AND(W707="Yes",'Paste Data Here - Export'!KM707="D",'Paste Data Here - Export'!KO707="Y"),'Paste Data Here - Export'!KN707+'Patient level info'!AA$3,IF(AND(W707="Yes",'Paste Data Here - Export'!KM707="D",Z707&lt;0),'Paste Data Here - Export'!KQ707,IF(AND(W707="Yes",'Paste Data Here - Export'!KM707="D"),'Paste Data Here - Export'!KN707,IF(X707="Yes",'Paste Data Here - Export'!KS707,""))))</f>
        <v/>
      </c>
      <c r="AB707" s="100" t="str">
        <f>IF(W707="No","",IF('Paste Data Here - Export'!HS707="","",IF('Paste Data Here - Export'!KO707="Y",'Patient level info'!AA707-'Paste Data Here - Export'!HS707,'Paste Data Here - Export'!KQ707-'Paste Data Here - Export'!HS707)))</f>
        <v/>
      </c>
      <c r="AC707" s="100" t="str">
        <f>IF(E707="Yes","",IF(BPT!C707="Record transferred to this team",AA707-C707-(1/6),""))</f>
        <v/>
      </c>
      <c r="AD707" s="100" t="str">
        <f t="shared" si="112"/>
        <v/>
      </c>
      <c r="AE707" s="100" t="str">
        <f t="shared" si="120"/>
        <v/>
      </c>
      <c r="AF707" s="101" t="str">
        <f>IF(AE707="","",IF(Y707="Died same day","Died same day as arrival",IF(AB707="","Did not stay on SU",IF('Paste Data Here - Export'!HR707="ICH","ICU/CCU/HDU",IF(AB707&gt;AE707,100,100*AB707/AE707)))))</f>
        <v/>
      </c>
      <c r="AG707" s="82" t="str">
        <f>IF(E707="Yes","6 Month Transfer",IF(W707="No","Not locked to discharge/transfer",IF(AF707="Did not stay on SU","Not achieved as did not stay on SU",IF('Patient level info'!A707="","",IF(AND(A707=B707,M707="Achieved",P707="Achieved",AF707&gt;=90,AF707&lt;&gt;"Died same day as arrival"),"Achieved",IF(AND(A707&lt;&gt;B707,AF707&gt;=90,M707="Achieved",P707="Achieved"),"Not directly admitted by this team, but achieved criteria at previous team, and achieved 90% of stay on SU whilst at this team",IF(AF707="ICU/CCU/HDU","Admitted to ICU/CCU/HDU",IF(AF707="Died same day as arrival",AF707,IF(AND(AF707&lt;90,M707="Not achieved",P707="Not achieved"),"Not achieved as not direct to SU within 4h, not seen by a consultant within 14h, and less than 90% of stay on SU",IF(AND(AF707&lt;90,M707="Not achieved",P707="Achieved"),"Not achieved as not direct to SU within 4h and less than 90% of stay on SU",IF(AND(AF707&lt;90,M707="Achieved",P707="Not achieved"),"Not achieved as not seen by a consultant within 14h and less than 90% of stay on SU",IF(AND(AF707&gt;=90,M707="Not achieved",P707="Not achieved"),"Not achieved as not direct to SU within 4h and not seen by a consultant within 14h",IF(AND(AF707&gt;=90,M707="Achieved",P707="Not achieved"),"Not achieved as not seen by a consultant within 14h",IF(AF707&lt;90,"Not achieved as less than 90% of stay on SU","Not achieved as not direct to SU within 4h"))))))))))))))</f>
        <v/>
      </c>
    </row>
    <row r="708" spans="1:33" ht="15" customHeight="1" x14ac:dyDescent="0.25">
      <c r="A708" s="89" t="str">
        <f>IF('Paste Data Here - Export'!A708="","",'Paste Data Here - Export'!A708)</f>
        <v/>
      </c>
      <c r="B708" s="90" t="str">
        <f>IF('Paste Data Here - Export'!B708="","",'Paste Data Here - Export'!B708)</f>
        <v/>
      </c>
      <c r="C708" s="91" t="str">
        <f>IF('Paste Data Here - Export'!AR708="Y",'Paste Data Here - Export'!AS708,IF('Paste Data Here - Export'!C708="","",'Paste Data Here - Export'!BA708))</f>
        <v/>
      </c>
      <c r="D708" s="103" t="str">
        <f>IF(B708="","",IF('Paste Data Here - Export'!A708 ='Paste Data Here - Export'!B708, "Yes", "No"))</f>
        <v/>
      </c>
      <c r="E708" s="103" t="str">
        <f>IF(A708="","",IF(AND('Paste Data Here - Export'!P708="",'Paste Data Here - Export'!Q708&lt;&gt;""),"Yes","No"))</f>
        <v/>
      </c>
      <c r="F708" s="104" t="str">
        <f>IF('Paste Data Here - Export'!A708='Paste Data Here - Export'!B708,C708,IF(W708="No","",IF(E708="Yes","6 Month Transfer",'Paste Data Here - Export'!HP708)))</f>
        <v/>
      </c>
      <c r="G708" s="92" t="str">
        <f>IF(B708="","",IF(OR('Paste Data Here - Export'!KB708="Y",'Paste Data Here - Export'!GE708="Y"),"Yes","No"))</f>
        <v/>
      </c>
      <c r="H708" s="93" t="str">
        <f t="shared" si="113"/>
        <v/>
      </c>
      <c r="I708" s="93" t="str">
        <f t="shared" si="114"/>
        <v/>
      </c>
      <c r="J708" s="93" t="str">
        <f t="shared" si="115"/>
        <v/>
      </c>
      <c r="K708" s="125" t="str">
        <f>IF(OR(C708="",'Paste Data Here - Export'!BD708=""),"",1440*('Paste Data Here - Export'!BD708-C708))</f>
        <v/>
      </c>
      <c r="L708" s="93" t="str">
        <f t="shared" si="116"/>
        <v/>
      </c>
      <c r="M708" s="93" t="str">
        <f>IF(AND(L708="Yes",'Paste Data Here - Export'!BC708="SU",'Paste Data Here - Export'!EJ708&lt;&gt;"Y"),"Achieved",IF('Paste Data Here - Export'!EJ708="Y","Not applicable",(IF(AND('Patient level info'!L708="No",'Paste Data Here - Export'!BC708="SU"),"Not achieved",IF('Paste Data Here - Export'!BC708="ICH","Not applicable",IF(OR('Paste Data Here - Export'!BC708="O",'Paste Data Here - Export'!BC708="MAC"),"Not achieved",""))))))</f>
        <v/>
      </c>
      <c r="N708" s="142" t="str">
        <f>IF(B708="","",IF(OR('Paste Data Here - Export'!GN708="PERS",'Paste Data Here - Export'!GN708="TELEM"),'Paste Data Here - Export'!GK708,IF('Paste Data Here - Export'!GO708="","Not seen in person",'Paste Data Here - Export'!GO708)))</f>
        <v/>
      </c>
      <c r="O708" s="125" t="str">
        <f t="shared" si="117"/>
        <v/>
      </c>
      <c r="P708" s="126" t="str">
        <f t="shared" si="118"/>
        <v/>
      </c>
      <c r="Q708" s="95" t="str">
        <f>IF('Paste Data Here - Export'!CR708=TRUE, "Not imaged",IF('Paste Data Here - Export'!AR708="Y","Inpatient stroke",IF('Paste Data Here - Export'!BA708="","",IF('Paste Data Here - Export'!CR708="TRUE","",1440*('Paste Data Here - Export'!CP708-'Paste Data Here - Export'!BA708)))))</f>
        <v/>
      </c>
      <c r="R708" s="95" t="str">
        <f>IF('Paste Data Here - Export'!CR708=TRUE,"Not imaged",IF(OR(C708="",'Paste Data Here - Export'!CP708=""),"",1440*('Paste Data Here - Export'!CP708-C708)))</f>
        <v/>
      </c>
      <c r="S708" s="93" t="str">
        <f>IF(R708&lt;60.5,"Yes",IF('Paste Data Here - Export'!C708="","","No"))</f>
        <v/>
      </c>
      <c r="T708" s="93" t="str">
        <f t="shared" si="110"/>
        <v/>
      </c>
      <c r="U708" s="94" t="str">
        <f>IF(OR(C708="",'Paste Data Here - Export'!DF708=""),"",1440*('Paste Data Here - Export'!DF708-C708))</f>
        <v/>
      </c>
      <c r="V708" s="96" t="str">
        <f t="shared" si="119"/>
        <v/>
      </c>
      <c r="W708" s="97" t="str">
        <f>IF(B708="","",IF('Paste Data Here - Export'!KI708=TRUE,"Yes",IF('Paste Data Here - Export'!L708="","No","Yes")))</f>
        <v/>
      </c>
      <c r="X708" s="98" t="str">
        <f>IF(E708="Yes","6 Month Transfer",IF(AND(W708="Yes",'Paste Data Here - Export'!KM708="D"),"No",IF('Patient level info'!W708="Yes","Yes","")))</f>
        <v/>
      </c>
      <c r="Y708" s="91" t="str">
        <f t="shared" si="111"/>
        <v/>
      </c>
      <c r="Z708" s="99" t="str">
        <f>IF('Paste Data Here - Export'!KQ708="","",IF('Paste Data Here - Export'!KO708="","",'Paste Data Here - Export'!KN708-'Paste Data Here - Export'!KQ708))</f>
        <v/>
      </c>
      <c r="AA708" s="91" t="str">
        <f>IF(AND(W708="Yes",'Paste Data Here - Export'!KM708="D",'Paste Data Here - Export'!KO708="Y"),'Paste Data Here - Export'!KN708+'Patient level info'!AA$3,IF(AND(W708="Yes",'Paste Data Here - Export'!KM708="D",Z708&lt;0),'Paste Data Here - Export'!KQ708,IF(AND(W708="Yes",'Paste Data Here - Export'!KM708="D"),'Paste Data Here - Export'!KN708,IF(X708="Yes",'Paste Data Here - Export'!KS708,""))))</f>
        <v/>
      </c>
      <c r="AB708" s="100" t="str">
        <f>IF(W708="No","",IF('Paste Data Here - Export'!HS708="","",IF('Paste Data Here - Export'!KO708="Y",'Patient level info'!AA708-'Paste Data Here - Export'!HS708,'Paste Data Here - Export'!KQ708-'Paste Data Here - Export'!HS708)))</f>
        <v/>
      </c>
      <c r="AC708" s="100" t="str">
        <f>IF(E708="Yes","",IF(BPT!C708="Record transferred to this team",AA708-C708-(1/6),""))</f>
        <v/>
      </c>
      <c r="AD708" s="100" t="str">
        <f t="shared" si="112"/>
        <v/>
      </c>
      <c r="AE708" s="100" t="str">
        <f t="shared" si="120"/>
        <v/>
      </c>
      <c r="AF708" s="101" t="str">
        <f>IF(AE708="","",IF(Y708="Died same day","Died same day as arrival",IF(AB708="","Did not stay on SU",IF('Paste Data Here - Export'!HR708="ICH","ICU/CCU/HDU",IF(AB708&gt;AE708,100,100*AB708/AE708)))))</f>
        <v/>
      </c>
      <c r="AG708" s="82" t="str">
        <f>IF(E708="Yes","6 Month Transfer",IF(W708="No","Not locked to discharge/transfer",IF(AF708="Did not stay on SU","Not achieved as did not stay on SU",IF('Patient level info'!A708="","",IF(AND(A708=B708,M708="Achieved",P708="Achieved",AF708&gt;=90,AF708&lt;&gt;"Died same day as arrival"),"Achieved",IF(AND(A708&lt;&gt;B708,AF708&gt;=90,M708="Achieved",P708="Achieved"),"Not directly admitted by this team, but achieved criteria at previous team, and achieved 90% of stay on SU whilst at this team",IF(AF708="ICU/CCU/HDU","Admitted to ICU/CCU/HDU",IF(AF708="Died same day as arrival",AF708,IF(AND(AF708&lt;90,M708="Not achieved",P708="Not achieved"),"Not achieved as not direct to SU within 4h, not seen by a consultant within 14h, and less than 90% of stay on SU",IF(AND(AF708&lt;90,M708="Not achieved",P708="Achieved"),"Not achieved as not direct to SU within 4h and less than 90% of stay on SU",IF(AND(AF708&lt;90,M708="Achieved",P708="Not achieved"),"Not achieved as not seen by a consultant within 14h and less than 90% of stay on SU",IF(AND(AF708&gt;=90,M708="Not achieved",P708="Not achieved"),"Not achieved as not direct to SU within 4h and not seen by a consultant within 14h",IF(AND(AF708&gt;=90,M708="Achieved",P708="Not achieved"),"Not achieved as not seen by a consultant within 14h",IF(AF708&lt;90,"Not achieved as less than 90% of stay on SU","Not achieved as not direct to SU within 4h"))))))))))))))</f>
        <v/>
      </c>
    </row>
    <row r="709" spans="1:33" ht="15" customHeight="1" x14ac:dyDescent="0.25">
      <c r="A709" s="89" t="str">
        <f>IF('Paste Data Here - Export'!A709="","",'Paste Data Here - Export'!A709)</f>
        <v/>
      </c>
      <c r="B709" s="90" t="str">
        <f>IF('Paste Data Here - Export'!B709="","",'Paste Data Here - Export'!B709)</f>
        <v/>
      </c>
      <c r="C709" s="91" t="str">
        <f>IF('Paste Data Here - Export'!AR709="Y",'Paste Data Here - Export'!AS709,IF('Paste Data Here - Export'!C709="","",'Paste Data Here - Export'!BA709))</f>
        <v/>
      </c>
      <c r="D709" s="103" t="str">
        <f>IF(B709="","",IF('Paste Data Here - Export'!A709 ='Paste Data Here - Export'!B709, "Yes", "No"))</f>
        <v/>
      </c>
      <c r="E709" s="103" t="str">
        <f>IF(A709="","",IF(AND('Paste Data Here - Export'!P709="",'Paste Data Here - Export'!Q709&lt;&gt;""),"Yes","No"))</f>
        <v/>
      </c>
      <c r="F709" s="104" t="str">
        <f>IF('Paste Data Here - Export'!A709='Paste Data Here - Export'!B709,C709,IF(W709="No","",IF(E709="Yes","6 Month Transfer",'Paste Data Here - Export'!HP709)))</f>
        <v/>
      </c>
      <c r="G709" s="92" t="str">
        <f>IF(B709="","",IF(OR('Paste Data Here - Export'!KB709="Y",'Paste Data Here - Export'!GE709="Y"),"Yes","No"))</f>
        <v/>
      </c>
      <c r="H709" s="93" t="str">
        <f t="shared" si="113"/>
        <v/>
      </c>
      <c r="I709" s="93" t="str">
        <f t="shared" si="114"/>
        <v/>
      </c>
      <c r="J709" s="93" t="str">
        <f t="shared" si="115"/>
        <v/>
      </c>
      <c r="K709" s="125" t="str">
        <f>IF(OR(C709="",'Paste Data Here - Export'!BD709=""),"",1440*('Paste Data Here - Export'!BD709-C709))</f>
        <v/>
      </c>
      <c r="L709" s="93" t="str">
        <f t="shared" si="116"/>
        <v/>
      </c>
      <c r="M709" s="93" t="str">
        <f>IF(AND(L709="Yes",'Paste Data Here - Export'!BC709="SU",'Paste Data Here - Export'!EJ709&lt;&gt;"Y"),"Achieved",IF('Paste Data Here - Export'!EJ709="Y","Not applicable",(IF(AND('Patient level info'!L709="No",'Paste Data Here - Export'!BC709="SU"),"Not achieved",IF('Paste Data Here - Export'!BC709="ICH","Not applicable",IF(OR('Paste Data Here - Export'!BC709="O",'Paste Data Here - Export'!BC709="MAC"),"Not achieved",""))))))</f>
        <v/>
      </c>
      <c r="N709" s="142" t="str">
        <f>IF(B709="","",IF(OR('Paste Data Here - Export'!GN709="PERS",'Paste Data Here - Export'!GN709="TELEM"),'Paste Data Here - Export'!GK709,IF('Paste Data Here - Export'!GO709="","Not seen in person",'Paste Data Here - Export'!GO709)))</f>
        <v/>
      </c>
      <c r="O709" s="125" t="str">
        <f t="shared" si="117"/>
        <v/>
      </c>
      <c r="P709" s="126" t="str">
        <f t="shared" si="118"/>
        <v/>
      </c>
      <c r="Q709" s="95" t="str">
        <f>IF('Paste Data Here - Export'!CR709=TRUE, "Not imaged",IF('Paste Data Here - Export'!AR709="Y","Inpatient stroke",IF('Paste Data Here - Export'!BA709="","",IF('Paste Data Here - Export'!CR709="TRUE","",1440*('Paste Data Here - Export'!CP709-'Paste Data Here - Export'!BA709)))))</f>
        <v/>
      </c>
      <c r="R709" s="95" t="str">
        <f>IF('Paste Data Here - Export'!CR709=TRUE,"Not imaged",IF(OR(C709="",'Paste Data Here - Export'!CP709=""),"",1440*('Paste Data Here - Export'!CP709-C709)))</f>
        <v/>
      </c>
      <c r="S709" s="93" t="str">
        <f>IF(R709&lt;60.5,"Yes",IF('Paste Data Here - Export'!C709="","","No"))</f>
        <v/>
      </c>
      <c r="T709" s="93" t="str">
        <f t="shared" si="110"/>
        <v/>
      </c>
      <c r="U709" s="94" t="str">
        <f>IF(OR(C709="",'Paste Data Here - Export'!DF709=""),"",1440*('Paste Data Here - Export'!DF709-C709))</f>
        <v/>
      </c>
      <c r="V709" s="96" t="str">
        <f t="shared" si="119"/>
        <v/>
      </c>
      <c r="W709" s="97" t="str">
        <f>IF(B709="","",IF('Paste Data Here - Export'!KI709=TRUE,"Yes",IF('Paste Data Here - Export'!L709="","No","Yes")))</f>
        <v/>
      </c>
      <c r="X709" s="98" t="str">
        <f>IF(E709="Yes","6 Month Transfer",IF(AND(W709="Yes",'Paste Data Here - Export'!KM709="D"),"No",IF('Patient level info'!W709="Yes","Yes","")))</f>
        <v/>
      </c>
      <c r="Y709" s="91" t="str">
        <f t="shared" si="111"/>
        <v/>
      </c>
      <c r="Z709" s="99" t="str">
        <f>IF('Paste Data Here - Export'!KQ709="","",IF('Paste Data Here - Export'!KO709="","",'Paste Data Here - Export'!KN709-'Paste Data Here - Export'!KQ709))</f>
        <v/>
      </c>
      <c r="AA709" s="91" t="str">
        <f>IF(AND(W709="Yes",'Paste Data Here - Export'!KM709="D",'Paste Data Here - Export'!KO709="Y"),'Paste Data Here - Export'!KN709+'Patient level info'!AA$3,IF(AND(W709="Yes",'Paste Data Here - Export'!KM709="D",Z709&lt;0),'Paste Data Here - Export'!KQ709,IF(AND(W709="Yes",'Paste Data Here - Export'!KM709="D"),'Paste Data Here - Export'!KN709,IF(X709="Yes",'Paste Data Here - Export'!KS709,""))))</f>
        <v/>
      </c>
      <c r="AB709" s="100" t="str">
        <f>IF(W709="No","",IF('Paste Data Here - Export'!HS709="","",IF('Paste Data Here - Export'!KO709="Y",'Patient level info'!AA709-'Paste Data Here - Export'!HS709,'Paste Data Here - Export'!KQ709-'Paste Data Here - Export'!HS709)))</f>
        <v/>
      </c>
      <c r="AC709" s="100" t="str">
        <f>IF(E709="Yes","",IF(BPT!C709="Record transferred to this team",AA709-C709-(1/6),""))</f>
        <v/>
      </c>
      <c r="AD709" s="100" t="str">
        <f t="shared" si="112"/>
        <v/>
      </c>
      <c r="AE709" s="100" t="str">
        <f t="shared" si="120"/>
        <v/>
      </c>
      <c r="AF709" s="101" t="str">
        <f>IF(AE709="","",IF(Y709="Died same day","Died same day as arrival",IF(AB709="","Did not stay on SU",IF('Paste Data Here - Export'!HR709="ICH","ICU/CCU/HDU",IF(AB709&gt;AE709,100,100*AB709/AE709)))))</f>
        <v/>
      </c>
      <c r="AG709" s="82" t="str">
        <f>IF(E709="Yes","6 Month Transfer",IF(W709="No","Not locked to discharge/transfer",IF(AF709="Did not stay on SU","Not achieved as did not stay on SU",IF('Patient level info'!A709="","",IF(AND(A709=B709,M709="Achieved",P709="Achieved",AF709&gt;=90,AF709&lt;&gt;"Died same day as arrival"),"Achieved",IF(AND(A709&lt;&gt;B709,AF709&gt;=90,M709="Achieved",P709="Achieved"),"Not directly admitted by this team, but achieved criteria at previous team, and achieved 90% of stay on SU whilst at this team",IF(AF709="ICU/CCU/HDU","Admitted to ICU/CCU/HDU",IF(AF709="Died same day as arrival",AF709,IF(AND(AF709&lt;90,M709="Not achieved",P709="Not achieved"),"Not achieved as not direct to SU within 4h, not seen by a consultant within 14h, and less than 90% of stay on SU",IF(AND(AF709&lt;90,M709="Not achieved",P709="Achieved"),"Not achieved as not direct to SU within 4h and less than 90% of stay on SU",IF(AND(AF709&lt;90,M709="Achieved",P709="Not achieved"),"Not achieved as not seen by a consultant within 14h and less than 90% of stay on SU",IF(AND(AF709&gt;=90,M709="Not achieved",P709="Not achieved"),"Not achieved as not direct to SU within 4h and not seen by a consultant within 14h",IF(AND(AF709&gt;=90,M709="Achieved",P709="Not achieved"),"Not achieved as not seen by a consultant within 14h",IF(AF709&lt;90,"Not achieved as less than 90% of stay on SU","Not achieved as not direct to SU within 4h"))))))))))))))</f>
        <v/>
      </c>
    </row>
    <row r="710" spans="1:33" ht="15" customHeight="1" x14ac:dyDescent="0.25">
      <c r="A710" s="89" t="str">
        <f>IF('Paste Data Here - Export'!A710="","",'Paste Data Here - Export'!A710)</f>
        <v/>
      </c>
      <c r="B710" s="90" t="str">
        <f>IF('Paste Data Here - Export'!B710="","",'Paste Data Here - Export'!B710)</f>
        <v/>
      </c>
      <c r="C710" s="91" t="str">
        <f>IF('Paste Data Here - Export'!AR710="Y",'Paste Data Here - Export'!AS710,IF('Paste Data Here - Export'!C710="","",'Paste Data Here - Export'!BA710))</f>
        <v/>
      </c>
      <c r="D710" s="103" t="str">
        <f>IF(B710="","",IF('Paste Data Here - Export'!A710 ='Paste Data Here - Export'!B710, "Yes", "No"))</f>
        <v/>
      </c>
      <c r="E710" s="103" t="str">
        <f>IF(A710="","",IF(AND('Paste Data Here - Export'!P710="",'Paste Data Here - Export'!Q710&lt;&gt;""),"Yes","No"))</f>
        <v/>
      </c>
      <c r="F710" s="104" t="str">
        <f>IF('Paste Data Here - Export'!A710='Paste Data Here - Export'!B710,C710,IF(W710="No","",IF(E710="Yes","6 Month Transfer",'Paste Data Here - Export'!HP710)))</f>
        <v/>
      </c>
      <c r="G710" s="92" t="str">
        <f>IF(B710="","",IF(OR('Paste Data Here - Export'!KB710="Y",'Paste Data Here - Export'!GE710="Y"),"Yes","No"))</f>
        <v/>
      </c>
      <c r="H710" s="93" t="str">
        <f t="shared" si="113"/>
        <v/>
      </c>
      <c r="I710" s="93" t="str">
        <f t="shared" si="114"/>
        <v/>
      </c>
      <c r="J710" s="93" t="str">
        <f t="shared" si="115"/>
        <v/>
      </c>
      <c r="K710" s="125" t="str">
        <f>IF(OR(C710="",'Paste Data Here - Export'!BD710=""),"",1440*('Paste Data Here - Export'!BD710-C710))</f>
        <v/>
      </c>
      <c r="L710" s="93" t="str">
        <f t="shared" si="116"/>
        <v/>
      </c>
      <c r="M710" s="93" t="str">
        <f>IF(AND(L710="Yes",'Paste Data Here - Export'!BC710="SU",'Paste Data Here - Export'!EJ710&lt;&gt;"Y"),"Achieved",IF('Paste Data Here - Export'!EJ710="Y","Not applicable",(IF(AND('Patient level info'!L710="No",'Paste Data Here - Export'!BC710="SU"),"Not achieved",IF('Paste Data Here - Export'!BC710="ICH","Not applicable",IF(OR('Paste Data Here - Export'!BC710="O",'Paste Data Here - Export'!BC710="MAC"),"Not achieved",""))))))</f>
        <v/>
      </c>
      <c r="N710" s="142" t="str">
        <f>IF(B710="","",IF(OR('Paste Data Here - Export'!GN710="PERS",'Paste Data Here - Export'!GN710="TELEM"),'Paste Data Here - Export'!GK710,IF('Paste Data Here - Export'!GO710="","Not seen in person",'Paste Data Here - Export'!GO710)))</f>
        <v/>
      </c>
      <c r="O710" s="125" t="str">
        <f t="shared" si="117"/>
        <v/>
      </c>
      <c r="P710" s="126" t="str">
        <f t="shared" si="118"/>
        <v/>
      </c>
      <c r="Q710" s="95" t="str">
        <f>IF('Paste Data Here - Export'!CR710=TRUE, "Not imaged",IF('Paste Data Here - Export'!AR710="Y","Inpatient stroke",IF('Paste Data Here - Export'!BA710="","",IF('Paste Data Here - Export'!CR710="TRUE","",1440*('Paste Data Here - Export'!CP710-'Paste Data Here - Export'!BA710)))))</f>
        <v/>
      </c>
      <c r="R710" s="95" t="str">
        <f>IF('Paste Data Here - Export'!CR710=TRUE,"Not imaged",IF(OR(C710="",'Paste Data Here - Export'!CP710=""),"",1440*('Paste Data Here - Export'!CP710-C710)))</f>
        <v/>
      </c>
      <c r="S710" s="93" t="str">
        <f>IF(R710&lt;60.5,"Yes",IF('Paste Data Here - Export'!C710="","","No"))</f>
        <v/>
      </c>
      <c r="T710" s="93" t="str">
        <f t="shared" ref="T710:T773" si="121">IF(B710="","",IF(R710&lt;720.5,"Yes","No"))</f>
        <v/>
      </c>
      <c r="U710" s="94" t="str">
        <f>IF(OR(C710="",'Paste Data Here - Export'!DF710=""),"",1440*('Paste Data Here - Export'!DF710-C710))</f>
        <v/>
      </c>
      <c r="V710" s="96" t="str">
        <f t="shared" si="119"/>
        <v/>
      </c>
      <c r="W710" s="97" t="str">
        <f>IF(B710="","",IF('Paste Data Here - Export'!KI710=TRUE,"Yes",IF('Paste Data Here - Export'!L710="","No","Yes")))</f>
        <v/>
      </c>
      <c r="X710" s="98" t="str">
        <f>IF(E710="Yes","6 Month Transfer",IF(AND(W710="Yes",'Paste Data Here - Export'!KM710="D"),"No",IF('Patient level info'!W710="Yes","Yes","")))</f>
        <v/>
      </c>
      <c r="Y710" s="91" t="str">
        <f t="shared" ref="Y710:Y773" si="122">IF(E710="Yes","",IF(X710="","",IF(X710="Yes","Alive",IF(AND(DAY(AA710)-DAY(F710)=0,AA710-F710&lt;2),"Died same day","Died different day"))))</f>
        <v/>
      </c>
      <c r="Z710" s="99" t="str">
        <f>IF('Paste Data Here - Export'!KQ710="","",IF('Paste Data Here - Export'!KO710="","",'Paste Data Here - Export'!KN710-'Paste Data Here - Export'!KQ710))</f>
        <v/>
      </c>
      <c r="AA710" s="91" t="str">
        <f>IF(AND(W710="Yes",'Paste Data Here - Export'!KM710="D",'Paste Data Here - Export'!KO710="Y"),'Paste Data Here - Export'!KN710+'Patient level info'!AA$3,IF(AND(W710="Yes",'Paste Data Here - Export'!KM710="D",Z710&lt;0),'Paste Data Here - Export'!KQ710,IF(AND(W710="Yes",'Paste Data Here - Export'!KM710="D"),'Paste Data Here - Export'!KN710,IF(X710="Yes",'Paste Data Here - Export'!KS710,""))))</f>
        <v/>
      </c>
      <c r="AB710" s="100" t="str">
        <f>IF(W710="No","",IF('Paste Data Here - Export'!HS710="","",IF('Paste Data Here - Export'!KO710="Y",'Patient level info'!AA710-'Paste Data Here - Export'!HS710,'Paste Data Here - Export'!KQ710-'Paste Data Here - Export'!HS710)))</f>
        <v/>
      </c>
      <c r="AC710" s="100" t="str">
        <f>IF(E710="Yes","",IF(BPT!C710="Record transferred to this team",AA710-C710-(1/6),""))</f>
        <v/>
      </c>
      <c r="AD710" s="100" t="str">
        <f t="shared" ref="AD710:AD773" si="123">IF(AA710="","",AA710-F710)</f>
        <v/>
      </c>
      <c r="AE710" s="100" t="str">
        <f t="shared" si="120"/>
        <v/>
      </c>
      <c r="AF710" s="101" t="str">
        <f>IF(AE710="","",IF(Y710="Died same day","Died same day as arrival",IF(AB710="","Did not stay on SU",IF('Paste Data Here - Export'!HR710="ICH","ICU/CCU/HDU",IF(AB710&gt;AE710,100,100*AB710/AE710)))))</f>
        <v/>
      </c>
      <c r="AG710" s="82" t="str">
        <f>IF(E710="Yes","6 Month Transfer",IF(W710="No","Not locked to discharge/transfer",IF(AF710="Did not stay on SU","Not achieved as did not stay on SU",IF('Patient level info'!A710="","",IF(AND(A710=B710,M710="Achieved",P710="Achieved",AF710&gt;=90,AF710&lt;&gt;"Died same day as arrival"),"Achieved",IF(AND(A710&lt;&gt;B710,AF710&gt;=90,M710="Achieved",P710="Achieved"),"Not directly admitted by this team, but achieved criteria at previous team, and achieved 90% of stay on SU whilst at this team",IF(AF710="ICU/CCU/HDU","Admitted to ICU/CCU/HDU",IF(AF710="Died same day as arrival",AF710,IF(AND(AF710&lt;90,M710="Not achieved",P710="Not achieved"),"Not achieved as not direct to SU within 4h, not seen by a consultant within 14h, and less than 90% of stay on SU",IF(AND(AF710&lt;90,M710="Not achieved",P710="Achieved"),"Not achieved as not direct to SU within 4h and less than 90% of stay on SU",IF(AND(AF710&lt;90,M710="Achieved",P710="Not achieved"),"Not achieved as not seen by a consultant within 14h and less than 90% of stay on SU",IF(AND(AF710&gt;=90,M710="Not achieved",P710="Not achieved"),"Not achieved as not direct to SU within 4h and not seen by a consultant within 14h",IF(AND(AF710&gt;=90,M710="Achieved",P710="Not achieved"),"Not achieved as not seen by a consultant within 14h",IF(AF710&lt;90,"Not achieved as less than 90% of stay on SU","Not achieved as not direct to SU within 4h"))))))))))))))</f>
        <v/>
      </c>
    </row>
    <row r="711" spans="1:33" ht="15" customHeight="1" x14ac:dyDescent="0.25">
      <c r="A711" s="89" t="str">
        <f>IF('Paste Data Here - Export'!A711="","",'Paste Data Here - Export'!A711)</f>
        <v/>
      </c>
      <c r="B711" s="90" t="str">
        <f>IF('Paste Data Here - Export'!B711="","",'Paste Data Here - Export'!B711)</f>
        <v/>
      </c>
      <c r="C711" s="91" t="str">
        <f>IF('Paste Data Here - Export'!AR711="Y",'Paste Data Here - Export'!AS711,IF('Paste Data Here - Export'!C711="","",'Paste Data Here - Export'!BA711))</f>
        <v/>
      </c>
      <c r="D711" s="103" t="str">
        <f>IF(B711="","",IF('Paste Data Here - Export'!A711 ='Paste Data Here - Export'!B711, "Yes", "No"))</f>
        <v/>
      </c>
      <c r="E711" s="103" t="str">
        <f>IF(A711="","",IF(AND('Paste Data Here - Export'!P711="",'Paste Data Here - Export'!Q711&lt;&gt;""),"Yes","No"))</f>
        <v/>
      </c>
      <c r="F711" s="104" t="str">
        <f>IF('Paste Data Here - Export'!A711='Paste Data Here - Export'!B711,C711,IF(W711="No","",IF(E711="Yes","6 Month Transfer",'Paste Data Here - Export'!HP711)))</f>
        <v/>
      </c>
      <c r="G711" s="92" t="str">
        <f>IF(B711="","",IF(OR('Paste Data Here - Export'!KB711="Y",'Paste Data Here - Export'!GE711="Y"),"Yes","No"))</f>
        <v/>
      </c>
      <c r="H711" s="93" t="str">
        <f t="shared" ref="H711:H774" si="124">IF(F711="","",(TEXT(F711,"ddd")))</f>
        <v/>
      </c>
      <c r="I711" s="93" t="str">
        <f t="shared" ref="I711:I774" si="125">IF(F711="","",(TEXT(F711,"h")))</f>
        <v/>
      </c>
      <c r="J711" s="93" t="str">
        <f t="shared" ref="J711:J774" si="126">IF(F711="","",IF(OR(H711="Sat",H711="Sun",I711="18",I711="19",I711="20",I711="21",I711="22",I711="23",I711="0",I711="1",I711="2",I711="3",I711="4",I711="5",I711="6",I711="7"),"Out of hours","In hours"))</f>
        <v/>
      </c>
      <c r="K711" s="125" t="str">
        <f>IF(OR(C711="",'Paste Data Here - Export'!BD711=""),"",1440*('Paste Data Here - Export'!BD711-C711))</f>
        <v/>
      </c>
      <c r="L711" s="93" t="str">
        <f t="shared" ref="L711:L774" si="127">IF(B711="","",IF(K711="","No",IF(K711&lt;240.5,"Yes","No")))</f>
        <v/>
      </c>
      <c r="M711" s="93" t="str">
        <f>IF(AND(L711="Yes",'Paste Data Here - Export'!BC711="SU",'Paste Data Here - Export'!EJ711&lt;&gt;"Y"),"Achieved",IF('Paste Data Here - Export'!EJ711="Y","Not applicable",(IF(AND('Patient level info'!L711="No",'Paste Data Here - Export'!BC711="SU"),"Not achieved",IF('Paste Data Here - Export'!BC711="ICH","Not applicable",IF(OR('Paste Data Here - Export'!BC711="O",'Paste Data Here - Export'!BC711="MAC"),"Not achieved",""))))))</f>
        <v/>
      </c>
      <c r="N711" s="142" t="str">
        <f>IF(B711="","",IF(OR('Paste Data Here - Export'!GN711="PERS",'Paste Data Here - Export'!GN711="TELEM"),'Paste Data Here - Export'!GK711,IF('Paste Data Here - Export'!GO711="","Not seen in person",'Paste Data Here - Export'!GO711)))</f>
        <v/>
      </c>
      <c r="O711" s="125" t="str">
        <f t="shared" ref="O711:O774" si="128">IF(C711="","",IF(N711="Not seen in person","Not seen within 72h",1440*(N711-C711)))</f>
        <v/>
      </c>
      <c r="P711" s="126" t="str">
        <f t="shared" ref="P711:P774" si="129">IF(C711="","",IF(O711="Not seen within 72h","Not achieved",IF(O711&lt;840.5,"Achieved","Not achieved")))</f>
        <v/>
      </c>
      <c r="Q711" s="95" t="str">
        <f>IF('Paste Data Here - Export'!CR711=TRUE, "Not imaged",IF('Paste Data Here - Export'!AR711="Y","Inpatient stroke",IF('Paste Data Here - Export'!BA711="","",IF('Paste Data Here - Export'!CR711="TRUE","",1440*('Paste Data Here - Export'!CP711-'Paste Data Here - Export'!BA711)))))</f>
        <v/>
      </c>
      <c r="R711" s="95" t="str">
        <f>IF('Paste Data Here - Export'!CR711=TRUE,"Not imaged",IF(OR(C711="",'Paste Data Here - Export'!CP711=""),"",1440*('Paste Data Here - Export'!CP711-C711)))</f>
        <v/>
      </c>
      <c r="S711" s="93" t="str">
        <f>IF(R711&lt;60.5,"Yes",IF('Paste Data Here - Export'!C711="","","No"))</f>
        <v/>
      </c>
      <c r="T711" s="93" t="str">
        <f t="shared" si="121"/>
        <v/>
      </c>
      <c r="U711" s="94" t="str">
        <f>IF(OR(C711="",'Paste Data Here - Export'!DF711=""),"",1440*('Paste Data Here - Export'!DF711-C711))</f>
        <v/>
      </c>
      <c r="V711" s="96" t="str">
        <f t="shared" ref="V711:V774" si="130">IF(U711="","",IF(U711&lt;60.5,"Yes","No"))</f>
        <v/>
      </c>
      <c r="W711" s="97" t="str">
        <f>IF(B711="","",IF('Paste Data Here - Export'!KI711=TRUE,"Yes",IF('Paste Data Here - Export'!L711="","No","Yes")))</f>
        <v/>
      </c>
      <c r="X711" s="98" t="str">
        <f>IF(E711="Yes","6 Month Transfer",IF(AND(W711="Yes",'Paste Data Here - Export'!KM711="D"),"No",IF('Patient level info'!W711="Yes","Yes","")))</f>
        <v/>
      </c>
      <c r="Y711" s="91" t="str">
        <f t="shared" si="122"/>
        <v/>
      </c>
      <c r="Z711" s="99" t="str">
        <f>IF('Paste Data Here - Export'!KQ711="","",IF('Paste Data Here - Export'!KO711="","",'Paste Data Here - Export'!KN711-'Paste Data Here - Export'!KQ711))</f>
        <v/>
      </c>
      <c r="AA711" s="91" t="str">
        <f>IF(AND(W711="Yes",'Paste Data Here - Export'!KM711="D",'Paste Data Here - Export'!KO711="Y"),'Paste Data Here - Export'!KN711+'Patient level info'!AA$3,IF(AND(W711="Yes",'Paste Data Here - Export'!KM711="D",Z711&lt;0),'Paste Data Here - Export'!KQ711,IF(AND(W711="Yes",'Paste Data Here - Export'!KM711="D"),'Paste Data Here - Export'!KN711,IF(X711="Yes",'Paste Data Here - Export'!KS711,""))))</f>
        <v/>
      </c>
      <c r="AB711" s="100" t="str">
        <f>IF(W711="No","",IF('Paste Data Here - Export'!HS711="","",IF('Paste Data Here - Export'!KO711="Y",'Patient level info'!AA711-'Paste Data Here - Export'!HS711,'Paste Data Here - Export'!KQ711-'Paste Data Here - Export'!HS711)))</f>
        <v/>
      </c>
      <c r="AC711" s="100" t="str">
        <f>IF(E711="Yes","",IF(BPT!C711="Record transferred to this team",AA711-C711-(1/6),""))</f>
        <v/>
      </c>
      <c r="AD711" s="100" t="str">
        <f t="shared" si="123"/>
        <v/>
      </c>
      <c r="AE711" s="100" t="str">
        <f t="shared" ref="AE711:AE774" si="131">IF(AD711="","",AD711-(1/6))</f>
        <v/>
      </c>
      <c r="AF711" s="101" t="str">
        <f>IF(AE711="","",IF(Y711="Died same day","Died same day as arrival",IF(AB711="","Did not stay on SU",IF('Paste Data Here - Export'!HR711="ICH","ICU/CCU/HDU",IF(AB711&gt;AE711,100,100*AB711/AE711)))))</f>
        <v/>
      </c>
      <c r="AG711" s="82" t="str">
        <f>IF(E711="Yes","6 Month Transfer",IF(W711="No","Not locked to discharge/transfer",IF(AF711="Did not stay on SU","Not achieved as did not stay on SU",IF('Patient level info'!A711="","",IF(AND(A711=B711,M711="Achieved",P711="Achieved",AF711&gt;=90,AF711&lt;&gt;"Died same day as arrival"),"Achieved",IF(AND(A711&lt;&gt;B711,AF711&gt;=90,M711="Achieved",P711="Achieved"),"Not directly admitted by this team, but achieved criteria at previous team, and achieved 90% of stay on SU whilst at this team",IF(AF711="ICU/CCU/HDU","Admitted to ICU/CCU/HDU",IF(AF711="Died same day as arrival",AF711,IF(AND(AF711&lt;90,M711="Not achieved",P711="Not achieved"),"Not achieved as not direct to SU within 4h, not seen by a consultant within 14h, and less than 90% of stay on SU",IF(AND(AF711&lt;90,M711="Not achieved",P711="Achieved"),"Not achieved as not direct to SU within 4h and less than 90% of stay on SU",IF(AND(AF711&lt;90,M711="Achieved",P711="Not achieved"),"Not achieved as not seen by a consultant within 14h and less than 90% of stay on SU",IF(AND(AF711&gt;=90,M711="Not achieved",P711="Not achieved"),"Not achieved as not direct to SU within 4h and not seen by a consultant within 14h",IF(AND(AF711&gt;=90,M711="Achieved",P711="Not achieved"),"Not achieved as not seen by a consultant within 14h",IF(AF711&lt;90,"Not achieved as less than 90% of stay on SU","Not achieved as not direct to SU within 4h"))))))))))))))</f>
        <v/>
      </c>
    </row>
    <row r="712" spans="1:33" ht="15" customHeight="1" x14ac:dyDescent="0.25">
      <c r="A712" s="89" t="str">
        <f>IF('Paste Data Here - Export'!A712="","",'Paste Data Here - Export'!A712)</f>
        <v/>
      </c>
      <c r="B712" s="90" t="str">
        <f>IF('Paste Data Here - Export'!B712="","",'Paste Data Here - Export'!B712)</f>
        <v/>
      </c>
      <c r="C712" s="91" t="str">
        <f>IF('Paste Data Here - Export'!AR712="Y",'Paste Data Here - Export'!AS712,IF('Paste Data Here - Export'!C712="","",'Paste Data Here - Export'!BA712))</f>
        <v/>
      </c>
      <c r="D712" s="103" t="str">
        <f>IF(B712="","",IF('Paste Data Here - Export'!A712 ='Paste Data Here - Export'!B712, "Yes", "No"))</f>
        <v/>
      </c>
      <c r="E712" s="103" t="str">
        <f>IF(A712="","",IF(AND('Paste Data Here - Export'!P712="",'Paste Data Here - Export'!Q712&lt;&gt;""),"Yes","No"))</f>
        <v/>
      </c>
      <c r="F712" s="104" t="str">
        <f>IF('Paste Data Here - Export'!A712='Paste Data Here - Export'!B712,C712,IF(W712="No","",IF(E712="Yes","6 Month Transfer",'Paste Data Here - Export'!HP712)))</f>
        <v/>
      </c>
      <c r="G712" s="92" t="str">
        <f>IF(B712="","",IF(OR('Paste Data Here - Export'!KB712="Y",'Paste Data Here - Export'!GE712="Y"),"Yes","No"))</f>
        <v/>
      </c>
      <c r="H712" s="93" t="str">
        <f t="shared" si="124"/>
        <v/>
      </c>
      <c r="I712" s="93" t="str">
        <f t="shared" si="125"/>
        <v/>
      </c>
      <c r="J712" s="93" t="str">
        <f t="shared" si="126"/>
        <v/>
      </c>
      <c r="K712" s="125" t="str">
        <f>IF(OR(C712="",'Paste Data Here - Export'!BD712=""),"",1440*('Paste Data Here - Export'!BD712-C712))</f>
        <v/>
      </c>
      <c r="L712" s="93" t="str">
        <f t="shared" si="127"/>
        <v/>
      </c>
      <c r="M712" s="93" t="str">
        <f>IF(AND(L712="Yes",'Paste Data Here - Export'!BC712="SU",'Paste Data Here - Export'!EJ712&lt;&gt;"Y"),"Achieved",IF('Paste Data Here - Export'!EJ712="Y","Not applicable",(IF(AND('Patient level info'!L712="No",'Paste Data Here - Export'!BC712="SU"),"Not achieved",IF('Paste Data Here - Export'!BC712="ICH","Not applicable",IF(OR('Paste Data Here - Export'!BC712="O",'Paste Data Here - Export'!BC712="MAC"),"Not achieved",""))))))</f>
        <v/>
      </c>
      <c r="N712" s="142" t="str">
        <f>IF(B712="","",IF(OR('Paste Data Here - Export'!GN712="PERS",'Paste Data Here - Export'!GN712="TELEM"),'Paste Data Here - Export'!GK712,IF('Paste Data Here - Export'!GO712="","Not seen in person",'Paste Data Here - Export'!GO712)))</f>
        <v/>
      </c>
      <c r="O712" s="125" t="str">
        <f t="shared" si="128"/>
        <v/>
      </c>
      <c r="P712" s="126" t="str">
        <f t="shared" si="129"/>
        <v/>
      </c>
      <c r="Q712" s="95" t="str">
        <f>IF('Paste Data Here - Export'!CR712=TRUE, "Not imaged",IF('Paste Data Here - Export'!AR712="Y","Inpatient stroke",IF('Paste Data Here - Export'!BA712="","",IF('Paste Data Here - Export'!CR712="TRUE","",1440*('Paste Data Here - Export'!CP712-'Paste Data Here - Export'!BA712)))))</f>
        <v/>
      </c>
      <c r="R712" s="95" t="str">
        <f>IF('Paste Data Here - Export'!CR712=TRUE,"Not imaged",IF(OR(C712="",'Paste Data Here - Export'!CP712=""),"",1440*('Paste Data Here - Export'!CP712-C712)))</f>
        <v/>
      </c>
      <c r="S712" s="93" t="str">
        <f>IF(R712&lt;60.5,"Yes",IF('Paste Data Here - Export'!C712="","","No"))</f>
        <v/>
      </c>
      <c r="T712" s="93" t="str">
        <f t="shared" si="121"/>
        <v/>
      </c>
      <c r="U712" s="94" t="str">
        <f>IF(OR(C712="",'Paste Data Here - Export'!DF712=""),"",1440*('Paste Data Here - Export'!DF712-C712))</f>
        <v/>
      </c>
      <c r="V712" s="96" t="str">
        <f t="shared" si="130"/>
        <v/>
      </c>
      <c r="W712" s="97" t="str">
        <f>IF(B712="","",IF('Paste Data Here - Export'!KI712=TRUE,"Yes",IF('Paste Data Here - Export'!L712="","No","Yes")))</f>
        <v/>
      </c>
      <c r="X712" s="98" t="str">
        <f>IF(E712="Yes","6 Month Transfer",IF(AND(W712="Yes",'Paste Data Here - Export'!KM712="D"),"No",IF('Patient level info'!W712="Yes","Yes","")))</f>
        <v/>
      </c>
      <c r="Y712" s="91" t="str">
        <f t="shared" si="122"/>
        <v/>
      </c>
      <c r="Z712" s="99" t="str">
        <f>IF('Paste Data Here - Export'!KQ712="","",IF('Paste Data Here - Export'!KO712="","",'Paste Data Here - Export'!KN712-'Paste Data Here - Export'!KQ712))</f>
        <v/>
      </c>
      <c r="AA712" s="91" t="str">
        <f>IF(AND(W712="Yes",'Paste Data Here - Export'!KM712="D",'Paste Data Here - Export'!KO712="Y"),'Paste Data Here - Export'!KN712+'Patient level info'!AA$3,IF(AND(W712="Yes",'Paste Data Here - Export'!KM712="D",Z712&lt;0),'Paste Data Here - Export'!KQ712,IF(AND(W712="Yes",'Paste Data Here - Export'!KM712="D"),'Paste Data Here - Export'!KN712,IF(X712="Yes",'Paste Data Here - Export'!KS712,""))))</f>
        <v/>
      </c>
      <c r="AB712" s="100" t="str">
        <f>IF(W712="No","",IF('Paste Data Here - Export'!HS712="","",IF('Paste Data Here - Export'!KO712="Y",'Patient level info'!AA712-'Paste Data Here - Export'!HS712,'Paste Data Here - Export'!KQ712-'Paste Data Here - Export'!HS712)))</f>
        <v/>
      </c>
      <c r="AC712" s="100" t="str">
        <f>IF(E712="Yes","",IF(BPT!C712="Record transferred to this team",AA712-C712-(1/6),""))</f>
        <v/>
      </c>
      <c r="AD712" s="100" t="str">
        <f t="shared" si="123"/>
        <v/>
      </c>
      <c r="AE712" s="100" t="str">
        <f t="shared" si="131"/>
        <v/>
      </c>
      <c r="AF712" s="101" t="str">
        <f>IF(AE712="","",IF(Y712="Died same day","Died same day as arrival",IF(AB712="","Did not stay on SU",IF('Paste Data Here - Export'!HR712="ICH","ICU/CCU/HDU",IF(AB712&gt;AE712,100,100*AB712/AE712)))))</f>
        <v/>
      </c>
      <c r="AG712" s="82" t="str">
        <f>IF(E712="Yes","6 Month Transfer",IF(W712="No","Not locked to discharge/transfer",IF(AF712="Did not stay on SU","Not achieved as did not stay on SU",IF('Patient level info'!A712="","",IF(AND(A712=B712,M712="Achieved",P712="Achieved",AF712&gt;=90,AF712&lt;&gt;"Died same day as arrival"),"Achieved",IF(AND(A712&lt;&gt;B712,AF712&gt;=90,M712="Achieved",P712="Achieved"),"Not directly admitted by this team, but achieved criteria at previous team, and achieved 90% of stay on SU whilst at this team",IF(AF712="ICU/CCU/HDU","Admitted to ICU/CCU/HDU",IF(AF712="Died same day as arrival",AF712,IF(AND(AF712&lt;90,M712="Not achieved",P712="Not achieved"),"Not achieved as not direct to SU within 4h, not seen by a consultant within 14h, and less than 90% of stay on SU",IF(AND(AF712&lt;90,M712="Not achieved",P712="Achieved"),"Not achieved as not direct to SU within 4h and less than 90% of stay on SU",IF(AND(AF712&lt;90,M712="Achieved",P712="Not achieved"),"Not achieved as not seen by a consultant within 14h and less than 90% of stay on SU",IF(AND(AF712&gt;=90,M712="Not achieved",P712="Not achieved"),"Not achieved as not direct to SU within 4h and not seen by a consultant within 14h",IF(AND(AF712&gt;=90,M712="Achieved",P712="Not achieved"),"Not achieved as not seen by a consultant within 14h",IF(AF712&lt;90,"Not achieved as less than 90% of stay on SU","Not achieved as not direct to SU within 4h"))))))))))))))</f>
        <v/>
      </c>
    </row>
    <row r="713" spans="1:33" ht="15" customHeight="1" x14ac:dyDescent="0.25">
      <c r="A713" s="89" t="str">
        <f>IF('Paste Data Here - Export'!A713="","",'Paste Data Here - Export'!A713)</f>
        <v/>
      </c>
      <c r="B713" s="90" t="str">
        <f>IF('Paste Data Here - Export'!B713="","",'Paste Data Here - Export'!B713)</f>
        <v/>
      </c>
      <c r="C713" s="91" t="str">
        <f>IF('Paste Data Here - Export'!AR713="Y",'Paste Data Here - Export'!AS713,IF('Paste Data Here - Export'!C713="","",'Paste Data Here - Export'!BA713))</f>
        <v/>
      </c>
      <c r="D713" s="103" t="str">
        <f>IF(B713="","",IF('Paste Data Here - Export'!A713 ='Paste Data Here - Export'!B713, "Yes", "No"))</f>
        <v/>
      </c>
      <c r="E713" s="103" t="str">
        <f>IF(A713="","",IF(AND('Paste Data Here - Export'!P713="",'Paste Data Here - Export'!Q713&lt;&gt;""),"Yes","No"))</f>
        <v/>
      </c>
      <c r="F713" s="104" t="str">
        <f>IF('Paste Data Here - Export'!A713='Paste Data Here - Export'!B713,C713,IF(W713="No","",IF(E713="Yes","6 Month Transfer",'Paste Data Here - Export'!HP713)))</f>
        <v/>
      </c>
      <c r="G713" s="92" t="str">
        <f>IF(B713="","",IF(OR('Paste Data Here - Export'!KB713="Y",'Paste Data Here - Export'!GE713="Y"),"Yes","No"))</f>
        <v/>
      </c>
      <c r="H713" s="93" t="str">
        <f t="shared" si="124"/>
        <v/>
      </c>
      <c r="I713" s="93" t="str">
        <f t="shared" si="125"/>
        <v/>
      </c>
      <c r="J713" s="93" t="str">
        <f t="shared" si="126"/>
        <v/>
      </c>
      <c r="K713" s="125" t="str">
        <f>IF(OR(C713="",'Paste Data Here - Export'!BD713=""),"",1440*('Paste Data Here - Export'!BD713-C713))</f>
        <v/>
      </c>
      <c r="L713" s="93" t="str">
        <f t="shared" si="127"/>
        <v/>
      </c>
      <c r="M713" s="93" t="str">
        <f>IF(AND(L713="Yes",'Paste Data Here - Export'!BC713="SU",'Paste Data Here - Export'!EJ713&lt;&gt;"Y"),"Achieved",IF('Paste Data Here - Export'!EJ713="Y","Not applicable",(IF(AND('Patient level info'!L713="No",'Paste Data Here - Export'!BC713="SU"),"Not achieved",IF('Paste Data Here - Export'!BC713="ICH","Not applicable",IF(OR('Paste Data Here - Export'!BC713="O",'Paste Data Here - Export'!BC713="MAC"),"Not achieved",""))))))</f>
        <v/>
      </c>
      <c r="N713" s="142" t="str">
        <f>IF(B713="","",IF(OR('Paste Data Here - Export'!GN713="PERS",'Paste Data Here - Export'!GN713="TELEM"),'Paste Data Here - Export'!GK713,IF('Paste Data Here - Export'!GO713="","Not seen in person",'Paste Data Here - Export'!GO713)))</f>
        <v/>
      </c>
      <c r="O713" s="125" t="str">
        <f t="shared" si="128"/>
        <v/>
      </c>
      <c r="P713" s="126" t="str">
        <f t="shared" si="129"/>
        <v/>
      </c>
      <c r="Q713" s="95" t="str">
        <f>IF('Paste Data Here - Export'!CR713=TRUE, "Not imaged",IF('Paste Data Here - Export'!AR713="Y","Inpatient stroke",IF('Paste Data Here - Export'!BA713="","",IF('Paste Data Here - Export'!CR713="TRUE","",1440*('Paste Data Here - Export'!CP713-'Paste Data Here - Export'!BA713)))))</f>
        <v/>
      </c>
      <c r="R713" s="95" t="str">
        <f>IF('Paste Data Here - Export'!CR713=TRUE,"Not imaged",IF(OR(C713="",'Paste Data Here - Export'!CP713=""),"",1440*('Paste Data Here - Export'!CP713-C713)))</f>
        <v/>
      </c>
      <c r="S713" s="93" t="str">
        <f>IF(R713&lt;60.5,"Yes",IF('Paste Data Here - Export'!C713="","","No"))</f>
        <v/>
      </c>
      <c r="T713" s="93" t="str">
        <f t="shared" si="121"/>
        <v/>
      </c>
      <c r="U713" s="94" t="str">
        <f>IF(OR(C713="",'Paste Data Here - Export'!DF713=""),"",1440*('Paste Data Here - Export'!DF713-C713))</f>
        <v/>
      </c>
      <c r="V713" s="96" t="str">
        <f t="shared" si="130"/>
        <v/>
      </c>
      <c r="W713" s="97" t="str">
        <f>IF(B713="","",IF('Paste Data Here - Export'!KI713=TRUE,"Yes",IF('Paste Data Here - Export'!L713="","No","Yes")))</f>
        <v/>
      </c>
      <c r="X713" s="98" t="str">
        <f>IF(E713="Yes","6 Month Transfer",IF(AND(W713="Yes",'Paste Data Here - Export'!KM713="D"),"No",IF('Patient level info'!W713="Yes","Yes","")))</f>
        <v/>
      </c>
      <c r="Y713" s="91" t="str">
        <f t="shared" si="122"/>
        <v/>
      </c>
      <c r="Z713" s="99" t="str">
        <f>IF('Paste Data Here - Export'!KQ713="","",IF('Paste Data Here - Export'!KO713="","",'Paste Data Here - Export'!KN713-'Paste Data Here - Export'!KQ713))</f>
        <v/>
      </c>
      <c r="AA713" s="91" t="str">
        <f>IF(AND(W713="Yes",'Paste Data Here - Export'!KM713="D",'Paste Data Here - Export'!KO713="Y"),'Paste Data Here - Export'!KN713+'Patient level info'!AA$3,IF(AND(W713="Yes",'Paste Data Here - Export'!KM713="D",Z713&lt;0),'Paste Data Here - Export'!KQ713,IF(AND(W713="Yes",'Paste Data Here - Export'!KM713="D"),'Paste Data Here - Export'!KN713,IF(X713="Yes",'Paste Data Here - Export'!KS713,""))))</f>
        <v/>
      </c>
      <c r="AB713" s="100" t="str">
        <f>IF(W713="No","",IF('Paste Data Here - Export'!HS713="","",IF('Paste Data Here - Export'!KO713="Y",'Patient level info'!AA713-'Paste Data Here - Export'!HS713,'Paste Data Here - Export'!KQ713-'Paste Data Here - Export'!HS713)))</f>
        <v/>
      </c>
      <c r="AC713" s="100" t="str">
        <f>IF(E713="Yes","",IF(BPT!C713="Record transferred to this team",AA713-C713-(1/6),""))</f>
        <v/>
      </c>
      <c r="AD713" s="100" t="str">
        <f t="shared" si="123"/>
        <v/>
      </c>
      <c r="AE713" s="100" t="str">
        <f t="shared" si="131"/>
        <v/>
      </c>
      <c r="AF713" s="101" t="str">
        <f>IF(AE713="","",IF(Y713="Died same day","Died same day as arrival",IF(AB713="","Did not stay on SU",IF('Paste Data Here - Export'!HR713="ICH","ICU/CCU/HDU",IF(AB713&gt;AE713,100,100*AB713/AE713)))))</f>
        <v/>
      </c>
      <c r="AG713" s="82" t="str">
        <f>IF(E713="Yes","6 Month Transfer",IF(W713="No","Not locked to discharge/transfer",IF(AF713="Did not stay on SU","Not achieved as did not stay on SU",IF('Patient level info'!A713="","",IF(AND(A713=B713,M713="Achieved",P713="Achieved",AF713&gt;=90,AF713&lt;&gt;"Died same day as arrival"),"Achieved",IF(AND(A713&lt;&gt;B713,AF713&gt;=90,M713="Achieved",P713="Achieved"),"Not directly admitted by this team, but achieved criteria at previous team, and achieved 90% of stay on SU whilst at this team",IF(AF713="ICU/CCU/HDU","Admitted to ICU/CCU/HDU",IF(AF713="Died same day as arrival",AF713,IF(AND(AF713&lt;90,M713="Not achieved",P713="Not achieved"),"Not achieved as not direct to SU within 4h, not seen by a consultant within 14h, and less than 90% of stay on SU",IF(AND(AF713&lt;90,M713="Not achieved",P713="Achieved"),"Not achieved as not direct to SU within 4h and less than 90% of stay on SU",IF(AND(AF713&lt;90,M713="Achieved",P713="Not achieved"),"Not achieved as not seen by a consultant within 14h and less than 90% of stay on SU",IF(AND(AF713&gt;=90,M713="Not achieved",P713="Not achieved"),"Not achieved as not direct to SU within 4h and not seen by a consultant within 14h",IF(AND(AF713&gt;=90,M713="Achieved",P713="Not achieved"),"Not achieved as not seen by a consultant within 14h",IF(AF713&lt;90,"Not achieved as less than 90% of stay on SU","Not achieved as not direct to SU within 4h"))))))))))))))</f>
        <v/>
      </c>
    </row>
    <row r="714" spans="1:33" ht="15" customHeight="1" x14ac:dyDescent="0.25">
      <c r="A714" s="89" t="str">
        <f>IF('Paste Data Here - Export'!A714="","",'Paste Data Here - Export'!A714)</f>
        <v/>
      </c>
      <c r="B714" s="90" t="str">
        <f>IF('Paste Data Here - Export'!B714="","",'Paste Data Here - Export'!B714)</f>
        <v/>
      </c>
      <c r="C714" s="91" t="str">
        <f>IF('Paste Data Here - Export'!AR714="Y",'Paste Data Here - Export'!AS714,IF('Paste Data Here - Export'!C714="","",'Paste Data Here - Export'!BA714))</f>
        <v/>
      </c>
      <c r="D714" s="103" t="str">
        <f>IF(B714="","",IF('Paste Data Here - Export'!A714 ='Paste Data Here - Export'!B714, "Yes", "No"))</f>
        <v/>
      </c>
      <c r="E714" s="103" t="str">
        <f>IF(A714="","",IF(AND('Paste Data Here - Export'!P714="",'Paste Data Here - Export'!Q714&lt;&gt;""),"Yes","No"))</f>
        <v/>
      </c>
      <c r="F714" s="104" t="str">
        <f>IF('Paste Data Here - Export'!A714='Paste Data Here - Export'!B714,C714,IF(W714="No","",IF(E714="Yes","6 Month Transfer",'Paste Data Here - Export'!HP714)))</f>
        <v/>
      </c>
      <c r="G714" s="92" t="str">
        <f>IF(B714="","",IF(OR('Paste Data Here - Export'!KB714="Y",'Paste Data Here - Export'!GE714="Y"),"Yes","No"))</f>
        <v/>
      </c>
      <c r="H714" s="93" t="str">
        <f t="shared" si="124"/>
        <v/>
      </c>
      <c r="I714" s="93" t="str">
        <f t="shared" si="125"/>
        <v/>
      </c>
      <c r="J714" s="93" t="str">
        <f t="shared" si="126"/>
        <v/>
      </c>
      <c r="K714" s="125" t="str">
        <f>IF(OR(C714="",'Paste Data Here - Export'!BD714=""),"",1440*('Paste Data Here - Export'!BD714-C714))</f>
        <v/>
      </c>
      <c r="L714" s="93" t="str">
        <f t="shared" si="127"/>
        <v/>
      </c>
      <c r="M714" s="93" t="str">
        <f>IF(AND(L714="Yes",'Paste Data Here - Export'!BC714="SU",'Paste Data Here - Export'!EJ714&lt;&gt;"Y"),"Achieved",IF('Paste Data Here - Export'!EJ714="Y","Not applicable",(IF(AND('Patient level info'!L714="No",'Paste Data Here - Export'!BC714="SU"),"Not achieved",IF('Paste Data Here - Export'!BC714="ICH","Not applicable",IF(OR('Paste Data Here - Export'!BC714="O",'Paste Data Here - Export'!BC714="MAC"),"Not achieved",""))))))</f>
        <v/>
      </c>
      <c r="N714" s="142" t="str">
        <f>IF(B714="","",IF(OR('Paste Data Here - Export'!GN714="PERS",'Paste Data Here - Export'!GN714="TELEM"),'Paste Data Here - Export'!GK714,IF('Paste Data Here - Export'!GO714="","Not seen in person",'Paste Data Here - Export'!GO714)))</f>
        <v/>
      </c>
      <c r="O714" s="125" t="str">
        <f t="shared" si="128"/>
        <v/>
      </c>
      <c r="P714" s="126" t="str">
        <f t="shared" si="129"/>
        <v/>
      </c>
      <c r="Q714" s="95" t="str">
        <f>IF('Paste Data Here - Export'!CR714=TRUE, "Not imaged",IF('Paste Data Here - Export'!AR714="Y","Inpatient stroke",IF('Paste Data Here - Export'!BA714="","",IF('Paste Data Here - Export'!CR714="TRUE","",1440*('Paste Data Here - Export'!CP714-'Paste Data Here - Export'!BA714)))))</f>
        <v/>
      </c>
      <c r="R714" s="95" t="str">
        <f>IF('Paste Data Here - Export'!CR714=TRUE,"Not imaged",IF(OR(C714="",'Paste Data Here - Export'!CP714=""),"",1440*('Paste Data Here - Export'!CP714-C714)))</f>
        <v/>
      </c>
      <c r="S714" s="93" t="str">
        <f>IF(R714&lt;60.5,"Yes",IF('Paste Data Here - Export'!C714="","","No"))</f>
        <v/>
      </c>
      <c r="T714" s="93" t="str">
        <f t="shared" si="121"/>
        <v/>
      </c>
      <c r="U714" s="94" t="str">
        <f>IF(OR(C714="",'Paste Data Here - Export'!DF714=""),"",1440*('Paste Data Here - Export'!DF714-C714))</f>
        <v/>
      </c>
      <c r="V714" s="96" t="str">
        <f t="shared" si="130"/>
        <v/>
      </c>
      <c r="W714" s="97" t="str">
        <f>IF(B714="","",IF('Paste Data Here - Export'!KI714=TRUE,"Yes",IF('Paste Data Here - Export'!L714="","No","Yes")))</f>
        <v/>
      </c>
      <c r="X714" s="98" t="str">
        <f>IF(E714="Yes","6 Month Transfer",IF(AND(W714="Yes",'Paste Data Here - Export'!KM714="D"),"No",IF('Patient level info'!W714="Yes","Yes","")))</f>
        <v/>
      </c>
      <c r="Y714" s="91" t="str">
        <f t="shared" si="122"/>
        <v/>
      </c>
      <c r="Z714" s="99" t="str">
        <f>IF('Paste Data Here - Export'!KQ714="","",IF('Paste Data Here - Export'!KO714="","",'Paste Data Here - Export'!KN714-'Paste Data Here - Export'!KQ714))</f>
        <v/>
      </c>
      <c r="AA714" s="91" t="str">
        <f>IF(AND(W714="Yes",'Paste Data Here - Export'!KM714="D",'Paste Data Here - Export'!KO714="Y"),'Paste Data Here - Export'!KN714+'Patient level info'!AA$3,IF(AND(W714="Yes",'Paste Data Here - Export'!KM714="D",Z714&lt;0),'Paste Data Here - Export'!KQ714,IF(AND(W714="Yes",'Paste Data Here - Export'!KM714="D"),'Paste Data Here - Export'!KN714,IF(X714="Yes",'Paste Data Here - Export'!KS714,""))))</f>
        <v/>
      </c>
      <c r="AB714" s="100" t="str">
        <f>IF(W714="No","",IF('Paste Data Here - Export'!HS714="","",IF('Paste Data Here - Export'!KO714="Y",'Patient level info'!AA714-'Paste Data Here - Export'!HS714,'Paste Data Here - Export'!KQ714-'Paste Data Here - Export'!HS714)))</f>
        <v/>
      </c>
      <c r="AC714" s="100" t="str">
        <f>IF(E714="Yes","",IF(BPT!C714="Record transferred to this team",AA714-C714-(1/6),""))</f>
        <v/>
      </c>
      <c r="AD714" s="100" t="str">
        <f t="shared" si="123"/>
        <v/>
      </c>
      <c r="AE714" s="100" t="str">
        <f t="shared" si="131"/>
        <v/>
      </c>
      <c r="AF714" s="101" t="str">
        <f>IF(AE714="","",IF(Y714="Died same day","Died same day as arrival",IF(AB714="","Did not stay on SU",IF('Paste Data Here - Export'!HR714="ICH","ICU/CCU/HDU",IF(AB714&gt;AE714,100,100*AB714/AE714)))))</f>
        <v/>
      </c>
      <c r="AG714" s="82" t="str">
        <f>IF(E714="Yes","6 Month Transfer",IF(W714="No","Not locked to discharge/transfer",IF(AF714="Did not stay on SU","Not achieved as did not stay on SU",IF('Patient level info'!A714="","",IF(AND(A714=B714,M714="Achieved",P714="Achieved",AF714&gt;=90,AF714&lt;&gt;"Died same day as arrival"),"Achieved",IF(AND(A714&lt;&gt;B714,AF714&gt;=90,M714="Achieved",P714="Achieved"),"Not directly admitted by this team, but achieved criteria at previous team, and achieved 90% of stay on SU whilst at this team",IF(AF714="ICU/CCU/HDU","Admitted to ICU/CCU/HDU",IF(AF714="Died same day as arrival",AF714,IF(AND(AF714&lt;90,M714="Not achieved",P714="Not achieved"),"Not achieved as not direct to SU within 4h, not seen by a consultant within 14h, and less than 90% of stay on SU",IF(AND(AF714&lt;90,M714="Not achieved",P714="Achieved"),"Not achieved as not direct to SU within 4h and less than 90% of stay on SU",IF(AND(AF714&lt;90,M714="Achieved",P714="Not achieved"),"Not achieved as not seen by a consultant within 14h and less than 90% of stay on SU",IF(AND(AF714&gt;=90,M714="Not achieved",P714="Not achieved"),"Not achieved as not direct to SU within 4h and not seen by a consultant within 14h",IF(AND(AF714&gt;=90,M714="Achieved",P714="Not achieved"),"Not achieved as not seen by a consultant within 14h",IF(AF714&lt;90,"Not achieved as less than 90% of stay on SU","Not achieved as not direct to SU within 4h"))))))))))))))</f>
        <v/>
      </c>
    </row>
    <row r="715" spans="1:33" ht="15" customHeight="1" x14ac:dyDescent="0.25">
      <c r="A715" s="89" t="str">
        <f>IF('Paste Data Here - Export'!A715="","",'Paste Data Here - Export'!A715)</f>
        <v/>
      </c>
      <c r="B715" s="90" t="str">
        <f>IF('Paste Data Here - Export'!B715="","",'Paste Data Here - Export'!B715)</f>
        <v/>
      </c>
      <c r="C715" s="91" t="str">
        <f>IF('Paste Data Here - Export'!AR715="Y",'Paste Data Here - Export'!AS715,IF('Paste Data Here - Export'!C715="","",'Paste Data Here - Export'!BA715))</f>
        <v/>
      </c>
      <c r="D715" s="103" t="str">
        <f>IF(B715="","",IF('Paste Data Here - Export'!A715 ='Paste Data Here - Export'!B715, "Yes", "No"))</f>
        <v/>
      </c>
      <c r="E715" s="103" t="str">
        <f>IF(A715="","",IF(AND('Paste Data Here - Export'!P715="",'Paste Data Here - Export'!Q715&lt;&gt;""),"Yes","No"))</f>
        <v/>
      </c>
      <c r="F715" s="104" t="str">
        <f>IF('Paste Data Here - Export'!A715='Paste Data Here - Export'!B715,C715,IF(W715="No","",IF(E715="Yes","6 Month Transfer",'Paste Data Here - Export'!HP715)))</f>
        <v/>
      </c>
      <c r="G715" s="92" t="str">
        <f>IF(B715="","",IF(OR('Paste Data Here - Export'!KB715="Y",'Paste Data Here - Export'!GE715="Y"),"Yes","No"))</f>
        <v/>
      </c>
      <c r="H715" s="93" t="str">
        <f t="shared" si="124"/>
        <v/>
      </c>
      <c r="I715" s="93" t="str">
        <f t="shared" si="125"/>
        <v/>
      </c>
      <c r="J715" s="93" t="str">
        <f t="shared" si="126"/>
        <v/>
      </c>
      <c r="K715" s="125" t="str">
        <f>IF(OR(C715="",'Paste Data Here - Export'!BD715=""),"",1440*('Paste Data Here - Export'!BD715-C715))</f>
        <v/>
      </c>
      <c r="L715" s="93" t="str">
        <f t="shared" si="127"/>
        <v/>
      </c>
      <c r="M715" s="93" t="str">
        <f>IF(AND(L715="Yes",'Paste Data Here - Export'!BC715="SU",'Paste Data Here - Export'!EJ715&lt;&gt;"Y"),"Achieved",IF('Paste Data Here - Export'!EJ715="Y","Not applicable",(IF(AND('Patient level info'!L715="No",'Paste Data Here - Export'!BC715="SU"),"Not achieved",IF('Paste Data Here - Export'!BC715="ICH","Not applicable",IF(OR('Paste Data Here - Export'!BC715="O",'Paste Data Here - Export'!BC715="MAC"),"Not achieved",""))))))</f>
        <v/>
      </c>
      <c r="N715" s="142" t="str">
        <f>IF(B715="","",IF(OR('Paste Data Here - Export'!GN715="PERS",'Paste Data Here - Export'!GN715="TELEM"),'Paste Data Here - Export'!GK715,IF('Paste Data Here - Export'!GO715="","Not seen in person",'Paste Data Here - Export'!GO715)))</f>
        <v/>
      </c>
      <c r="O715" s="125" t="str">
        <f t="shared" si="128"/>
        <v/>
      </c>
      <c r="P715" s="126" t="str">
        <f t="shared" si="129"/>
        <v/>
      </c>
      <c r="Q715" s="95" t="str">
        <f>IF('Paste Data Here - Export'!CR715=TRUE, "Not imaged",IF('Paste Data Here - Export'!AR715="Y","Inpatient stroke",IF('Paste Data Here - Export'!BA715="","",IF('Paste Data Here - Export'!CR715="TRUE","",1440*('Paste Data Here - Export'!CP715-'Paste Data Here - Export'!BA715)))))</f>
        <v/>
      </c>
      <c r="R715" s="95" t="str">
        <f>IF('Paste Data Here - Export'!CR715=TRUE,"Not imaged",IF(OR(C715="",'Paste Data Here - Export'!CP715=""),"",1440*('Paste Data Here - Export'!CP715-C715)))</f>
        <v/>
      </c>
      <c r="S715" s="93" t="str">
        <f>IF(R715&lt;60.5,"Yes",IF('Paste Data Here - Export'!C715="","","No"))</f>
        <v/>
      </c>
      <c r="T715" s="93" t="str">
        <f t="shared" si="121"/>
        <v/>
      </c>
      <c r="U715" s="94" t="str">
        <f>IF(OR(C715="",'Paste Data Here - Export'!DF715=""),"",1440*('Paste Data Here - Export'!DF715-C715))</f>
        <v/>
      </c>
      <c r="V715" s="96" t="str">
        <f t="shared" si="130"/>
        <v/>
      </c>
      <c r="W715" s="97" t="str">
        <f>IF(B715="","",IF('Paste Data Here - Export'!KI715=TRUE,"Yes",IF('Paste Data Here - Export'!L715="","No","Yes")))</f>
        <v/>
      </c>
      <c r="X715" s="98" t="str">
        <f>IF(E715="Yes","6 Month Transfer",IF(AND(W715="Yes",'Paste Data Here - Export'!KM715="D"),"No",IF('Patient level info'!W715="Yes","Yes","")))</f>
        <v/>
      </c>
      <c r="Y715" s="91" t="str">
        <f t="shared" si="122"/>
        <v/>
      </c>
      <c r="Z715" s="99" t="str">
        <f>IF('Paste Data Here - Export'!KQ715="","",IF('Paste Data Here - Export'!KO715="","",'Paste Data Here - Export'!KN715-'Paste Data Here - Export'!KQ715))</f>
        <v/>
      </c>
      <c r="AA715" s="91" t="str">
        <f>IF(AND(W715="Yes",'Paste Data Here - Export'!KM715="D",'Paste Data Here - Export'!KO715="Y"),'Paste Data Here - Export'!KN715+'Patient level info'!AA$3,IF(AND(W715="Yes",'Paste Data Here - Export'!KM715="D",Z715&lt;0),'Paste Data Here - Export'!KQ715,IF(AND(W715="Yes",'Paste Data Here - Export'!KM715="D"),'Paste Data Here - Export'!KN715,IF(X715="Yes",'Paste Data Here - Export'!KS715,""))))</f>
        <v/>
      </c>
      <c r="AB715" s="100" t="str">
        <f>IF(W715="No","",IF('Paste Data Here - Export'!HS715="","",IF('Paste Data Here - Export'!KO715="Y",'Patient level info'!AA715-'Paste Data Here - Export'!HS715,'Paste Data Here - Export'!KQ715-'Paste Data Here - Export'!HS715)))</f>
        <v/>
      </c>
      <c r="AC715" s="100" t="str">
        <f>IF(E715="Yes","",IF(BPT!C715="Record transferred to this team",AA715-C715-(1/6),""))</f>
        <v/>
      </c>
      <c r="AD715" s="100" t="str">
        <f t="shared" si="123"/>
        <v/>
      </c>
      <c r="AE715" s="100" t="str">
        <f t="shared" si="131"/>
        <v/>
      </c>
      <c r="AF715" s="101" t="str">
        <f>IF(AE715="","",IF(Y715="Died same day","Died same day as arrival",IF(AB715="","Did not stay on SU",IF('Paste Data Here - Export'!HR715="ICH","ICU/CCU/HDU",IF(AB715&gt;AE715,100,100*AB715/AE715)))))</f>
        <v/>
      </c>
      <c r="AG715" s="82" t="str">
        <f>IF(E715="Yes","6 Month Transfer",IF(W715="No","Not locked to discharge/transfer",IF(AF715="Did not stay on SU","Not achieved as did not stay on SU",IF('Patient level info'!A715="","",IF(AND(A715=B715,M715="Achieved",P715="Achieved",AF715&gt;=90,AF715&lt;&gt;"Died same day as arrival"),"Achieved",IF(AND(A715&lt;&gt;B715,AF715&gt;=90,M715="Achieved",P715="Achieved"),"Not directly admitted by this team, but achieved criteria at previous team, and achieved 90% of stay on SU whilst at this team",IF(AF715="ICU/CCU/HDU","Admitted to ICU/CCU/HDU",IF(AF715="Died same day as arrival",AF715,IF(AND(AF715&lt;90,M715="Not achieved",P715="Not achieved"),"Not achieved as not direct to SU within 4h, not seen by a consultant within 14h, and less than 90% of stay on SU",IF(AND(AF715&lt;90,M715="Not achieved",P715="Achieved"),"Not achieved as not direct to SU within 4h and less than 90% of stay on SU",IF(AND(AF715&lt;90,M715="Achieved",P715="Not achieved"),"Not achieved as not seen by a consultant within 14h and less than 90% of stay on SU",IF(AND(AF715&gt;=90,M715="Not achieved",P715="Not achieved"),"Not achieved as not direct to SU within 4h and not seen by a consultant within 14h",IF(AND(AF715&gt;=90,M715="Achieved",P715="Not achieved"),"Not achieved as not seen by a consultant within 14h",IF(AF715&lt;90,"Not achieved as less than 90% of stay on SU","Not achieved as not direct to SU within 4h"))))))))))))))</f>
        <v/>
      </c>
    </row>
    <row r="716" spans="1:33" ht="15" customHeight="1" x14ac:dyDescent="0.25">
      <c r="A716" s="89" t="str">
        <f>IF('Paste Data Here - Export'!A716="","",'Paste Data Here - Export'!A716)</f>
        <v/>
      </c>
      <c r="B716" s="90" t="str">
        <f>IF('Paste Data Here - Export'!B716="","",'Paste Data Here - Export'!B716)</f>
        <v/>
      </c>
      <c r="C716" s="91" t="str">
        <f>IF('Paste Data Here - Export'!AR716="Y",'Paste Data Here - Export'!AS716,IF('Paste Data Here - Export'!C716="","",'Paste Data Here - Export'!BA716))</f>
        <v/>
      </c>
      <c r="D716" s="103" t="str">
        <f>IF(B716="","",IF('Paste Data Here - Export'!A716 ='Paste Data Here - Export'!B716, "Yes", "No"))</f>
        <v/>
      </c>
      <c r="E716" s="103" t="str">
        <f>IF(A716="","",IF(AND('Paste Data Here - Export'!P716="",'Paste Data Here - Export'!Q716&lt;&gt;""),"Yes","No"))</f>
        <v/>
      </c>
      <c r="F716" s="104" t="str">
        <f>IF('Paste Data Here - Export'!A716='Paste Data Here - Export'!B716,C716,IF(W716="No","",IF(E716="Yes","6 Month Transfer",'Paste Data Here - Export'!HP716)))</f>
        <v/>
      </c>
      <c r="G716" s="92" t="str">
        <f>IF(B716="","",IF(OR('Paste Data Here - Export'!KB716="Y",'Paste Data Here - Export'!GE716="Y"),"Yes","No"))</f>
        <v/>
      </c>
      <c r="H716" s="93" t="str">
        <f t="shared" si="124"/>
        <v/>
      </c>
      <c r="I716" s="93" t="str">
        <f t="shared" si="125"/>
        <v/>
      </c>
      <c r="J716" s="93" t="str">
        <f t="shared" si="126"/>
        <v/>
      </c>
      <c r="K716" s="125" t="str">
        <f>IF(OR(C716="",'Paste Data Here - Export'!BD716=""),"",1440*('Paste Data Here - Export'!BD716-C716))</f>
        <v/>
      </c>
      <c r="L716" s="93" t="str">
        <f t="shared" si="127"/>
        <v/>
      </c>
      <c r="M716" s="93" t="str">
        <f>IF(AND(L716="Yes",'Paste Data Here - Export'!BC716="SU",'Paste Data Here - Export'!EJ716&lt;&gt;"Y"),"Achieved",IF('Paste Data Here - Export'!EJ716="Y","Not applicable",(IF(AND('Patient level info'!L716="No",'Paste Data Here - Export'!BC716="SU"),"Not achieved",IF('Paste Data Here - Export'!BC716="ICH","Not applicable",IF(OR('Paste Data Here - Export'!BC716="O",'Paste Data Here - Export'!BC716="MAC"),"Not achieved",""))))))</f>
        <v/>
      </c>
      <c r="N716" s="142" t="str">
        <f>IF(B716="","",IF(OR('Paste Data Here - Export'!GN716="PERS",'Paste Data Here - Export'!GN716="TELEM"),'Paste Data Here - Export'!GK716,IF('Paste Data Here - Export'!GO716="","Not seen in person",'Paste Data Here - Export'!GO716)))</f>
        <v/>
      </c>
      <c r="O716" s="125" t="str">
        <f t="shared" si="128"/>
        <v/>
      </c>
      <c r="P716" s="126" t="str">
        <f t="shared" si="129"/>
        <v/>
      </c>
      <c r="Q716" s="95" t="str">
        <f>IF('Paste Data Here - Export'!CR716=TRUE, "Not imaged",IF('Paste Data Here - Export'!AR716="Y","Inpatient stroke",IF('Paste Data Here - Export'!BA716="","",IF('Paste Data Here - Export'!CR716="TRUE","",1440*('Paste Data Here - Export'!CP716-'Paste Data Here - Export'!BA716)))))</f>
        <v/>
      </c>
      <c r="R716" s="95" t="str">
        <f>IF('Paste Data Here - Export'!CR716=TRUE,"Not imaged",IF(OR(C716="",'Paste Data Here - Export'!CP716=""),"",1440*('Paste Data Here - Export'!CP716-C716)))</f>
        <v/>
      </c>
      <c r="S716" s="93" t="str">
        <f>IF(R716&lt;60.5,"Yes",IF('Paste Data Here - Export'!C716="","","No"))</f>
        <v/>
      </c>
      <c r="T716" s="93" t="str">
        <f t="shared" si="121"/>
        <v/>
      </c>
      <c r="U716" s="94" t="str">
        <f>IF(OR(C716="",'Paste Data Here - Export'!DF716=""),"",1440*('Paste Data Here - Export'!DF716-C716))</f>
        <v/>
      </c>
      <c r="V716" s="96" t="str">
        <f t="shared" si="130"/>
        <v/>
      </c>
      <c r="W716" s="97" t="str">
        <f>IF(B716="","",IF('Paste Data Here - Export'!KI716=TRUE,"Yes",IF('Paste Data Here - Export'!L716="","No","Yes")))</f>
        <v/>
      </c>
      <c r="X716" s="98" t="str">
        <f>IF(E716="Yes","6 Month Transfer",IF(AND(W716="Yes",'Paste Data Here - Export'!KM716="D"),"No",IF('Patient level info'!W716="Yes","Yes","")))</f>
        <v/>
      </c>
      <c r="Y716" s="91" t="str">
        <f t="shared" si="122"/>
        <v/>
      </c>
      <c r="Z716" s="99" t="str">
        <f>IF('Paste Data Here - Export'!KQ716="","",IF('Paste Data Here - Export'!KO716="","",'Paste Data Here - Export'!KN716-'Paste Data Here - Export'!KQ716))</f>
        <v/>
      </c>
      <c r="AA716" s="91" t="str">
        <f>IF(AND(W716="Yes",'Paste Data Here - Export'!KM716="D",'Paste Data Here - Export'!KO716="Y"),'Paste Data Here - Export'!KN716+'Patient level info'!AA$3,IF(AND(W716="Yes",'Paste Data Here - Export'!KM716="D",Z716&lt;0),'Paste Data Here - Export'!KQ716,IF(AND(W716="Yes",'Paste Data Here - Export'!KM716="D"),'Paste Data Here - Export'!KN716,IF(X716="Yes",'Paste Data Here - Export'!KS716,""))))</f>
        <v/>
      </c>
      <c r="AB716" s="100" t="str">
        <f>IF(W716="No","",IF('Paste Data Here - Export'!HS716="","",IF('Paste Data Here - Export'!KO716="Y",'Patient level info'!AA716-'Paste Data Here - Export'!HS716,'Paste Data Here - Export'!KQ716-'Paste Data Here - Export'!HS716)))</f>
        <v/>
      </c>
      <c r="AC716" s="100" t="str">
        <f>IF(E716="Yes","",IF(BPT!C716="Record transferred to this team",AA716-C716-(1/6),""))</f>
        <v/>
      </c>
      <c r="AD716" s="100" t="str">
        <f t="shared" si="123"/>
        <v/>
      </c>
      <c r="AE716" s="100" t="str">
        <f t="shared" si="131"/>
        <v/>
      </c>
      <c r="AF716" s="101" t="str">
        <f>IF(AE716="","",IF(Y716="Died same day","Died same day as arrival",IF(AB716="","Did not stay on SU",IF('Paste Data Here - Export'!HR716="ICH","ICU/CCU/HDU",IF(AB716&gt;AE716,100,100*AB716/AE716)))))</f>
        <v/>
      </c>
      <c r="AG716" s="82" t="str">
        <f>IF(E716="Yes","6 Month Transfer",IF(W716="No","Not locked to discharge/transfer",IF(AF716="Did not stay on SU","Not achieved as did not stay on SU",IF('Patient level info'!A716="","",IF(AND(A716=B716,M716="Achieved",P716="Achieved",AF716&gt;=90,AF716&lt;&gt;"Died same day as arrival"),"Achieved",IF(AND(A716&lt;&gt;B716,AF716&gt;=90,M716="Achieved",P716="Achieved"),"Not directly admitted by this team, but achieved criteria at previous team, and achieved 90% of stay on SU whilst at this team",IF(AF716="ICU/CCU/HDU","Admitted to ICU/CCU/HDU",IF(AF716="Died same day as arrival",AF716,IF(AND(AF716&lt;90,M716="Not achieved",P716="Not achieved"),"Not achieved as not direct to SU within 4h, not seen by a consultant within 14h, and less than 90% of stay on SU",IF(AND(AF716&lt;90,M716="Not achieved",P716="Achieved"),"Not achieved as not direct to SU within 4h and less than 90% of stay on SU",IF(AND(AF716&lt;90,M716="Achieved",P716="Not achieved"),"Not achieved as not seen by a consultant within 14h and less than 90% of stay on SU",IF(AND(AF716&gt;=90,M716="Not achieved",P716="Not achieved"),"Not achieved as not direct to SU within 4h and not seen by a consultant within 14h",IF(AND(AF716&gt;=90,M716="Achieved",P716="Not achieved"),"Not achieved as not seen by a consultant within 14h",IF(AF716&lt;90,"Not achieved as less than 90% of stay on SU","Not achieved as not direct to SU within 4h"))))))))))))))</f>
        <v/>
      </c>
    </row>
    <row r="717" spans="1:33" ht="15" customHeight="1" x14ac:dyDescent="0.25">
      <c r="A717" s="89" t="str">
        <f>IF('Paste Data Here - Export'!A717="","",'Paste Data Here - Export'!A717)</f>
        <v/>
      </c>
      <c r="B717" s="90" t="str">
        <f>IF('Paste Data Here - Export'!B717="","",'Paste Data Here - Export'!B717)</f>
        <v/>
      </c>
      <c r="C717" s="91" t="str">
        <f>IF('Paste Data Here - Export'!AR717="Y",'Paste Data Here - Export'!AS717,IF('Paste Data Here - Export'!C717="","",'Paste Data Here - Export'!BA717))</f>
        <v/>
      </c>
      <c r="D717" s="103" t="str">
        <f>IF(B717="","",IF('Paste Data Here - Export'!A717 ='Paste Data Here - Export'!B717, "Yes", "No"))</f>
        <v/>
      </c>
      <c r="E717" s="103" t="str">
        <f>IF(A717="","",IF(AND('Paste Data Here - Export'!P717="",'Paste Data Here - Export'!Q717&lt;&gt;""),"Yes","No"))</f>
        <v/>
      </c>
      <c r="F717" s="104" t="str">
        <f>IF('Paste Data Here - Export'!A717='Paste Data Here - Export'!B717,C717,IF(W717="No","",IF(E717="Yes","6 Month Transfer",'Paste Data Here - Export'!HP717)))</f>
        <v/>
      </c>
      <c r="G717" s="92" t="str">
        <f>IF(B717="","",IF(OR('Paste Data Here - Export'!KB717="Y",'Paste Data Here - Export'!GE717="Y"),"Yes","No"))</f>
        <v/>
      </c>
      <c r="H717" s="93" t="str">
        <f t="shared" si="124"/>
        <v/>
      </c>
      <c r="I717" s="93" t="str">
        <f t="shared" si="125"/>
        <v/>
      </c>
      <c r="J717" s="93" t="str">
        <f t="shared" si="126"/>
        <v/>
      </c>
      <c r="K717" s="125" t="str">
        <f>IF(OR(C717="",'Paste Data Here - Export'!BD717=""),"",1440*('Paste Data Here - Export'!BD717-C717))</f>
        <v/>
      </c>
      <c r="L717" s="93" t="str">
        <f t="shared" si="127"/>
        <v/>
      </c>
      <c r="M717" s="93" t="str">
        <f>IF(AND(L717="Yes",'Paste Data Here - Export'!BC717="SU",'Paste Data Here - Export'!EJ717&lt;&gt;"Y"),"Achieved",IF('Paste Data Here - Export'!EJ717="Y","Not applicable",(IF(AND('Patient level info'!L717="No",'Paste Data Here - Export'!BC717="SU"),"Not achieved",IF('Paste Data Here - Export'!BC717="ICH","Not applicable",IF(OR('Paste Data Here - Export'!BC717="O",'Paste Data Here - Export'!BC717="MAC"),"Not achieved",""))))))</f>
        <v/>
      </c>
      <c r="N717" s="142" t="str">
        <f>IF(B717="","",IF(OR('Paste Data Here - Export'!GN717="PERS",'Paste Data Here - Export'!GN717="TELEM"),'Paste Data Here - Export'!GK717,IF('Paste Data Here - Export'!GO717="","Not seen in person",'Paste Data Here - Export'!GO717)))</f>
        <v/>
      </c>
      <c r="O717" s="125" t="str">
        <f t="shared" si="128"/>
        <v/>
      </c>
      <c r="P717" s="126" t="str">
        <f t="shared" si="129"/>
        <v/>
      </c>
      <c r="Q717" s="95" t="str">
        <f>IF('Paste Data Here - Export'!CR717=TRUE, "Not imaged",IF('Paste Data Here - Export'!AR717="Y","Inpatient stroke",IF('Paste Data Here - Export'!BA717="","",IF('Paste Data Here - Export'!CR717="TRUE","",1440*('Paste Data Here - Export'!CP717-'Paste Data Here - Export'!BA717)))))</f>
        <v/>
      </c>
      <c r="R717" s="95" t="str">
        <f>IF('Paste Data Here - Export'!CR717=TRUE,"Not imaged",IF(OR(C717="",'Paste Data Here - Export'!CP717=""),"",1440*('Paste Data Here - Export'!CP717-C717)))</f>
        <v/>
      </c>
      <c r="S717" s="93" t="str">
        <f>IF(R717&lt;60.5,"Yes",IF('Paste Data Here - Export'!C717="","","No"))</f>
        <v/>
      </c>
      <c r="T717" s="93" t="str">
        <f t="shared" si="121"/>
        <v/>
      </c>
      <c r="U717" s="94" t="str">
        <f>IF(OR(C717="",'Paste Data Here - Export'!DF717=""),"",1440*('Paste Data Here - Export'!DF717-C717))</f>
        <v/>
      </c>
      <c r="V717" s="96" t="str">
        <f t="shared" si="130"/>
        <v/>
      </c>
      <c r="W717" s="97" t="str">
        <f>IF(B717="","",IF('Paste Data Here - Export'!KI717=TRUE,"Yes",IF('Paste Data Here - Export'!L717="","No","Yes")))</f>
        <v/>
      </c>
      <c r="X717" s="98" t="str">
        <f>IF(E717="Yes","6 Month Transfer",IF(AND(W717="Yes",'Paste Data Here - Export'!KM717="D"),"No",IF('Patient level info'!W717="Yes","Yes","")))</f>
        <v/>
      </c>
      <c r="Y717" s="91" t="str">
        <f t="shared" si="122"/>
        <v/>
      </c>
      <c r="Z717" s="99" t="str">
        <f>IF('Paste Data Here - Export'!KQ717="","",IF('Paste Data Here - Export'!KO717="","",'Paste Data Here - Export'!KN717-'Paste Data Here - Export'!KQ717))</f>
        <v/>
      </c>
      <c r="AA717" s="91" t="str">
        <f>IF(AND(W717="Yes",'Paste Data Here - Export'!KM717="D",'Paste Data Here - Export'!KO717="Y"),'Paste Data Here - Export'!KN717+'Patient level info'!AA$3,IF(AND(W717="Yes",'Paste Data Here - Export'!KM717="D",Z717&lt;0),'Paste Data Here - Export'!KQ717,IF(AND(W717="Yes",'Paste Data Here - Export'!KM717="D"),'Paste Data Here - Export'!KN717,IF(X717="Yes",'Paste Data Here - Export'!KS717,""))))</f>
        <v/>
      </c>
      <c r="AB717" s="100" t="str">
        <f>IF(W717="No","",IF('Paste Data Here - Export'!HS717="","",IF('Paste Data Here - Export'!KO717="Y",'Patient level info'!AA717-'Paste Data Here - Export'!HS717,'Paste Data Here - Export'!KQ717-'Paste Data Here - Export'!HS717)))</f>
        <v/>
      </c>
      <c r="AC717" s="100" t="str">
        <f>IF(E717="Yes","",IF(BPT!C717="Record transferred to this team",AA717-C717-(1/6),""))</f>
        <v/>
      </c>
      <c r="AD717" s="100" t="str">
        <f t="shared" si="123"/>
        <v/>
      </c>
      <c r="AE717" s="100" t="str">
        <f t="shared" si="131"/>
        <v/>
      </c>
      <c r="AF717" s="101" t="str">
        <f>IF(AE717="","",IF(Y717="Died same day","Died same day as arrival",IF(AB717="","Did not stay on SU",IF('Paste Data Here - Export'!HR717="ICH","ICU/CCU/HDU",IF(AB717&gt;AE717,100,100*AB717/AE717)))))</f>
        <v/>
      </c>
      <c r="AG717" s="82" t="str">
        <f>IF(E717="Yes","6 Month Transfer",IF(W717="No","Not locked to discharge/transfer",IF(AF717="Did not stay on SU","Not achieved as did not stay on SU",IF('Patient level info'!A717="","",IF(AND(A717=B717,M717="Achieved",P717="Achieved",AF717&gt;=90,AF717&lt;&gt;"Died same day as arrival"),"Achieved",IF(AND(A717&lt;&gt;B717,AF717&gt;=90,M717="Achieved",P717="Achieved"),"Not directly admitted by this team, but achieved criteria at previous team, and achieved 90% of stay on SU whilst at this team",IF(AF717="ICU/CCU/HDU","Admitted to ICU/CCU/HDU",IF(AF717="Died same day as arrival",AF717,IF(AND(AF717&lt;90,M717="Not achieved",P717="Not achieved"),"Not achieved as not direct to SU within 4h, not seen by a consultant within 14h, and less than 90% of stay on SU",IF(AND(AF717&lt;90,M717="Not achieved",P717="Achieved"),"Not achieved as not direct to SU within 4h and less than 90% of stay on SU",IF(AND(AF717&lt;90,M717="Achieved",P717="Not achieved"),"Not achieved as not seen by a consultant within 14h and less than 90% of stay on SU",IF(AND(AF717&gt;=90,M717="Not achieved",P717="Not achieved"),"Not achieved as not direct to SU within 4h and not seen by a consultant within 14h",IF(AND(AF717&gt;=90,M717="Achieved",P717="Not achieved"),"Not achieved as not seen by a consultant within 14h",IF(AF717&lt;90,"Not achieved as less than 90% of stay on SU","Not achieved as not direct to SU within 4h"))))))))))))))</f>
        <v/>
      </c>
    </row>
    <row r="718" spans="1:33" ht="15" customHeight="1" x14ac:dyDescent="0.25">
      <c r="A718" s="89" t="str">
        <f>IF('Paste Data Here - Export'!A718="","",'Paste Data Here - Export'!A718)</f>
        <v/>
      </c>
      <c r="B718" s="90" t="str">
        <f>IF('Paste Data Here - Export'!B718="","",'Paste Data Here - Export'!B718)</f>
        <v/>
      </c>
      <c r="C718" s="91" t="str">
        <f>IF('Paste Data Here - Export'!AR718="Y",'Paste Data Here - Export'!AS718,IF('Paste Data Here - Export'!C718="","",'Paste Data Here - Export'!BA718))</f>
        <v/>
      </c>
      <c r="D718" s="103" t="str">
        <f>IF(B718="","",IF('Paste Data Here - Export'!A718 ='Paste Data Here - Export'!B718, "Yes", "No"))</f>
        <v/>
      </c>
      <c r="E718" s="103" t="str">
        <f>IF(A718="","",IF(AND('Paste Data Here - Export'!P718="",'Paste Data Here - Export'!Q718&lt;&gt;""),"Yes","No"))</f>
        <v/>
      </c>
      <c r="F718" s="104" t="str">
        <f>IF('Paste Data Here - Export'!A718='Paste Data Here - Export'!B718,C718,IF(W718="No","",IF(E718="Yes","6 Month Transfer",'Paste Data Here - Export'!HP718)))</f>
        <v/>
      </c>
      <c r="G718" s="92" t="str">
        <f>IF(B718="","",IF(OR('Paste Data Here - Export'!KB718="Y",'Paste Data Here - Export'!GE718="Y"),"Yes","No"))</f>
        <v/>
      </c>
      <c r="H718" s="93" t="str">
        <f t="shared" si="124"/>
        <v/>
      </c>
      <c r="I718" s="93" t="str">
        <f t="shared" si="125"/>
        <v/>
      </c>
      <c r="J718" s="93" t="str">
        <f t="shared" si="126"/>
        <v/>
      </c>
      <c r="K718" s="125" t="str">
        <f>IF(OR(C718="",'Paste Data Here - Export'!BD718=""),"",1440*('Paste Data Here - Export'!BD718-C718))</f>
        <v/>
      </c>
      <c r="L718" s="93" t="str">
        <f t="shared" si="127"/>
        <v/>
      </c>
      <c r="M718" s="93" t="str">
        <f>IF(AND(L718="Yes",'Paste Data Here - Export'!BC718="SU",'Paste Data Here - Export'!EJ718&lt;&gt;"Y"),"Achieved",IF('Paste Data Here - Export'!EJ718="Y","Not applicable",(IF(AND('Patient level info'!L718="No",'Paste Data Here - Export'!BC718="SU"),"Not achieved",IF('Paste Data Here - Export'!BC718="ICH","Not applicable",IF(OR('Paste Data Here - Export'!BC718="O",'Paste Data Here - Export'!BC718="MAC"),"Not achieved",""))))))</f>
        <v/>
      </c>
      <c r="N718" s="142" t="str">
        <f>IF(B718="","",IF(OR('Paste Data Here - Export'!GN718="PERS",'Paste Data Here - Export'!GN718="TELEM"),'Paste Data Here - Export'!GK718,IF('Paste Data Here - Export'!GO718="","Not seen in person",'Paste Data Here - Export'!GO718)))</f>
        <v/>
      </c>
      <c r="O718" s="125" t="str">
        <f t="shared" si="128"/>
        <v/>
      </c>
      <c r="P718" s="126" t="str">
        <f t="shared" si="129"/>
        <v/>
      </c>
      <c r="Q718" s="95" t="str">
        <f>IF('Paste Data Here - Export'!CR718=TRUE, "Not imaged",IF('Paste Data Here - Export'!AR718="Y","Inpatient stroke",IF('Paste Data Here - Export'!BA718="","",IF('Paste Data Here - Export'!CR718="TRUE","",1440*('Paste Data Here - Export'!CP718-'Paste Data Here - Export'!BA718)))))</f>
        <v/>
      </c>
      <c r="R718" s="95" t="str">
        <f>IF('Paste Data Here - Export'!CR718=TRUE,"Not imaged",IF(OR(C718="",'Paste Data Here - Export'!CP718=""),"",1440*('Paste Data Here - Export'!CP718-C718)))</f>
        <v/>
      </c>
      <c r="S718" s="93" t="str">
        <f>IF(R718&lt;60.5,"Yes",IF('Paste Data Here - Export'!C718="","","No"))</f>
        <v/>
      </c>
      <c r="T718" s="93" t="str">
        <f t="shared" si="121"/>
        <v/>
      </c>
      <c r="U718" s="94" t="str">
        <f>IF(OR(C718="",'Paste Data Here - Export'!DF718=""),"",1440*('Paste Data Here - Export'!DF718-C718))</f>
        <v/>
      </c>
      <c r="V718" s="96" t="str">
        <f t="shared" si="130"/>
        <v/>
      </c>
      <c r="W718" s="97" t="str">
        <f>IF(B718="","",IF('Paste Data Here - Export'!KI718=TRUE,"Yes",IF('Paste Data Here - Export'!L718="","No","Yes")))</f>
        <v/>
      </c>
      <c r="X718" s="98" t="str">
        <f>IF(E718="Yes","6 Month Transfer",IF(AND(W718="Yes",'Paste Data Here - Export'!KM718="D"),"No",IF('Patient level info'!W718="Yes","Yes","")))</f>
        <v/>
      </c>
      <c r="Y718" s="91" t="str">
        <f t="shared" si="122"/>
        <v/>
      </c>
      <c r="Z718" s="99" t="str">
        <f>IF('Paste Data Here - Export'!KQ718="","",IF('Paste Data Here - Export'!KO718="","",'Paste Data Here - Export'!KN718-'Paste Data Here - Export'!KQ718))</f>
        <v/>
      </c>
      <c r="AA718" s="91" t="str">
        <f>IF(AND(W718="Yes",'Paste Data Here - Export'!KM718="D",'Paste Data Here - Export'!KO718="Y"),'Paste Data Here - Export'!KN718+'Patient level info'!AA$3,IF(AND(W718="Yes",'Paste Data Here - Export'!KM718="D",Z718&lt;0),'Paste Data Here - Export'!KQ718,IF(AND(W718="Yes",'Paste Data Here - Export'!KM718="D"),'Paste Data Here - Export'!KN718,IF(X718="Yes",'Paste Data Here - Export'!KS718,""))))</f>
        <v/>
      </c>
      <c r="AB718" s="100" t="str">
        <f>IF(W718="No","",IF('Paste Data Here - Export'!HS718="","",IF('Paste Data Here - Export'!KO718="Y",'Patient level info'!AA718-'Paste Data Here - Export'!HS718,'Paste Data Here - Export'!KQ718-'Paste Data Here - Export'!HS718)))</f>
        <v/>
      </c>
      <c r="AC718" s="100" t="str">
        <f>IF(E718="Yes","",IF(BPT!C718="Record transferred to this team",AA718-C718-(1/6),""))</f>
        <v/>
      </c>
      <c r="AD718" s="100" t="str">
        <f t="shared" si="123"/>
        <v/>
      </c>
      <c r="AE718" s="100" t="str">
        <f t="shared" si="131"/>
        <v/>
      </c>
      <c r="AF718" s="101" t="str">
        <f>IF(AE718="","",IF(Y718="Died same day","Died same day as arrival",IF(AB718="","Did not stay on SU",IF('Paste Data Here - Export'!HR718="ICH","ICU/CCU/HDU",IF(AB718&gt;AE718,100,100*AB718/AE718)))))</f>
        <v/>
      </c>
      <c r="AG718" s="82" t="str">
        <f>IF(E718="Yes","6 Month Transfer",IF(W718="No","Not locked to discharge/transfer",IF(AF718="Did not stay on SU","Not achieved as did not stay on SU",IF('Patient level info'!A718="","",IF(AND(A718=B718,M718="Achieved",P718="Achieved",AF718&gt;=90,AF718&lt;&gt;"Died same day as arrival"),"Achieved",IF(AND(A718&lt;&gt;B718,AF718&gt;=90,M718="Achieved",P718="Achieved"),"Not directly admitted by this team, but achieved criteria at previous team, and achieved 90% of stay on SU whilst at this team",IF(AF718="ICU/CCU/HDU","Admitted to ICU/CCU/HDU",IF(AF718="Died same day as arrival",AF718,IF(AND(AF718&lt;90,M718="Not achieved",P718="Not achieved"),"Not achieved as not direct to SU within 4h, not seen by a consultant within 14h, and less than 90% of stay on SU",IF(AND(AF718&lt;90,M718="Not achieved",P718="Achieved"),"Not achieved as not direct to SU within 4h and less than 90% of stay on SU",IF(AND(AF718&lt;90,M718="Achieved",P718="Not achieved"),"Not achieved as not seen by a consultant within 14h and less than 90% of stay on SU",IF(AND(AF718&gt;=90,M718="Not achieved",P718="Not achieved"),"Not achieved as not direct to SU within 4h and not seen by a consultant within 14h",IF(AND(AF718&gt;=90,M718="Achieved",P718="Not achieved"),"Not achieved as not seen by a consultant within 14h",IF(AF718&lt;90,"Not achieved as less than 90% of stay on SU","Not achieved as not direct to SU within 4h"))))))))))))))</f>
        <v/>
      </c>
    </row>
    <row r="719" spans="1:33" x14ac:dyDescent="0.25">
      <c r="A719" s="89" t="str">
        <f>IF('Paste Data Here - Export'!A719="","",'Paste Data Here - Export'!A719)</f>
        <v/>
      </c>
      <c r="B719" s="90" t="str">
        <f>IF('Paste Data Here - Export'!B719="","",'Paste Data Here - Export'!B719)</f>
        <v/>
      </c>
      <c r="C719" s="91" t="str">
        <f>IF('Paste Data Here - Export'!AR719="Y",'Paste Data Here - Export'!AS719,IF('Paste Data Here - Export'!C719="","",'Paste Data Here - Export'!BA719))</f>
        <v/>
      </c>
      <c r="D719" s="103" t="str">
        <f>IF(B719="","",IF('Paste Data Here - Export'!A719 ='Paste Data Here - Export'!B719, "Yes", "No"))</f>
        <v/>
      </c>
      <c r="E719" s="103" t="str">
        <f>IF(A719="","",IF(AND('Paste Data Here - Export'!P719="",'Paste Data Here - Export'!Q719&lt;&gt;""),"Yes","No"))</f>
        <v/>
      </c>
      <c r="F719" s="104" t="str">
        <f>IF('Paste Data Here - Export'!A719='Paste Data Here - Export'!B719,C719,IF(W719="No","",IF(E719="Yes","6 Month Transfer",'Paste Data Here - Export'!HP719)))</f>
        <v/>
      </c>
      <c r="G719" s="92" t="str">
        <f>IF(B719="","",IF(OR('Paste Data Here - Export'!KB719="Y",'Paste Data Here - Export'!GE719="Y"),"Yes","No"))</f>
        <v/>
      </c>
      <c r="H719" s="93" t="str">
        <f t="shared" si="124"/>
        <v/>
      </c>
      <c r="I719" s="93" t="str">
        <f t="shared" si="125"/>
        <v/>
      </c>
      <c r="J719" s="93" t="str">
        <f t="shared" si="126"/>
        <v/>
      </c>
      <c r="K719" s="125" t="str">
        <f>IF(OR(C719="",'Paste Data Here - Export'!BD719=""),"",1440*('Paste Data Here - Export'!BD719-C719))</f>
        <v/>
      </c>
      <c r="L719" s="93" t="str">
        <f t="shared" si="127"/>
        <v/>
      </c>
      <c r="M719" s="93" t="str">
        <f>IF(AND(L719="Yes",'Paste Data Here - Export'!BC719="SU",'Paste Data Here - Export'!EJ719&lt;&gt;"Y"),"Achieved",IF('Paste Data Here - Export'!EJ719="Y","Not applicable",(IF(AND('Patient level info'!L719="No",'Paste Data Here - Export'!BC719="SU"),"Not achieved",IF('Paste Data Here - Export'!BC719="ICH","Not applicable",IF(OR('Paste Data Here - Export'!BC719="O",'Paste Data Here - Export'!BC719="MAC"),"Not achieved",""))))))</f>
        <v/>
      </c>
      <c r="N719" s="142" t="str">
        <f>IF(B719="","",IF(OR('Paste Data Here - Export'!GN719="PERS",'Paste Data Here - Export'!GN719="TELEM"),'Paste Data Here - Export'!GK719,IF('Paste Data Here - Export'!GO719="","Not seen in person",'Paste Data Here - Export'!GO719)))</f>
        <v/>
      </c>
      <c r="O719" s="125" t="str">
        <f t="shared" si="128"/>
        <v/>
      </c>
      <c r="P719" s="126" t="str">
        <f t="shared" si="129"/>
        <v/>
      </c>
      <c r="Q719" s="95" t="str">
        <f>IF('Paste Data Here - Export'!CR719=TRUE, "Not imaged",IF('Paste Data Here - Export'!AR719="Y","Inpatient stroke",IF('Paste Data Here - Export'!BA719="","",IF('Paste Data Here - Export'!CR719="TRUE","",1440*('Paste Data Here - Export'!CP719-'Paste Data Here - Export'!BA719)))))</f>
        <v/>
      </c>
      <c r="R719" s="95" t="str">
        <f>IF('Paste Data Here - Export'!CR719=TRUE,"Not imaged",IF(OR(C719="",'Paste Data Here - Export'!CP719=""),"",1440*('Paste Data Here - Export'!CP719-C719)))</f>
        <v/>
      </c>
      <c r="S719" s="93" t="str">
        <f>IF(R719&lt;60.5,"Yes",IF('Paste Data Here - Export'!C719="","","No"))</f>
        <v/>
      </c>
      <c r="T719" s="93" t="str">
        <f t="shared" si="121"/>
        <v/>
      </c>
      <c r="U719" s="94" t="str">
        <f>IF(OR(C719="",'Paste Data Here - Export'!DF719=""),"",1440*('Paste Data Here - Export'!DF719-C719))</f>
        <v/>
      </c>
      <c r="V719" s="96" t="str">
        <f t="shared" si="130"/>
        <v/>
      </c>
      <c r="W719" s="97" t="str">
        <f>IF(B719="","",IF('Paste Data Here - Export'!KI719=TRUE,"Yes",IF('Paste Data Here - Export'!L719="","No","Yes")))</f>
        <v/>
      </c>
      <c r="X719" s="98" t="str">
        <f>IF(E719="Yes","6 Month Transfer",IF(AND(W719="Yes",'Paste Data Here - Export'!KM719="D"),"No",IF('Patient level info'!W719="Yes","Yes","")))</f>
        <v/>
      </c>
      <c r="Y719" s="91" t="str">
        <f t="shared" si="122"/>
        <v/>
      </c>
      <c r="Z719" s="99" t="str">
        <f>IF('Paste Data Here - Export'!KQ719="","",IF('Paste Data Here - Export'!KO719="","",'Paste Data Here - Export'!KN719-'Paste Data Here - Export'!KQ719))</f>
        <v/>
      </c>
      <c r="AA719" s="91" t="str">
        <f>IF(AND(W719="Yes",'Paste Data Here - Export'!KM719="D",'Paste Data Here - Export'!KO719="Y"),'Paste Data Here - Export'!KN719+'Patient level info'!AA$3,IF(AND(W719="Yes",'Paste Data Here - Export'!KM719="D",Z719&lt;0),'Paste Data Here - Export'!KQ719,IF(AND(W719="Yes",'Paste Data Here - Export'!KM719="D"),'Paste Data Here - Export'!KN719,IF(X719="Yes",'Paste Data Here - Export'!KS719,""))))</f>
        <v/>
      </c>
      <c r="AB719" s="100" t="str">
        <f>IF(W719="No","",IF('Paste Data Here - Export'!HS719="","",IF('Paste Data Here - Export'!KO719="Y",'Patient level info'!AA719-'Paste Data Here - Export'!HS719,'Paste Data Here - Export'!KQ719-'Paste Data Here - Export'!HS719)))</f>
        <v/>
      </c>
      <c r="AC719" s="100" t="str">
        <f>IF(E719="Yes","",IF(BPT!C719="Record transferred to this team",AA719-C719-(1/6),""))</f>
        <v/>
      </c>
      <c r="AD719" s="100" t="str">
        <f t="shared" si="123"/>
        <v/>
      </c>
      <c r="AE719" s="100" t="str">
        <f t="shared" si="131"/>
        <v/>
      </c>
      <c r="AF719" s="101" t="str">
        <f>IF(AE719="","",IF(Y719="Died same day","Died same day as arrival",IF(AB719="","Did not stay on SU",IF('Paste Data Here - Export'!HR719="ICH","ICU/CCU/HDU",IF(AB719&gt;AE719,100,100*AB719/AE719)))))</f>
        <v/>
      </c>
      <c r="AG719" s="82" t="str">
        <f>IF(E719="Yes","6 Month Transfer",IF(W719="No","Not locked to discharge/transfer",IF(AF719="Did not stay on SU","Not achieved as did not stay on SU",IF('Patient level info'!A719="","",IF(AND(A719=B719,M719="Achieved",P719="Achieved",AF719&gt;=90,AF719&lt;&gt;"Died same day as arrival"),"Achieved",IF(AND(A719&lt;&gt;B719,AF719&gt;=90,M719="Achieved",P719="Achieved"),"Not directly admitted by this team, but achieved criteria at previous team, and achieved 90% of stay on SU whilst at this team",IF(AF719="ICU/CCU/HDU","Admitted to ICU/CCU/HDU",IF(AF719="Died same day as arrival",AF719,IF(AND(AF719&lt;90,M719="Not achieved",P719="Not achieved"),"Not achieved as not direct to SU within 4h, not seen by a consultant within 14h, and less than 90% of stay on SU",IF(AND(AF719&lt;90,M719="Not achieved",P719="Achieved"),"Not achieved as not direct to SU within 4h and less than 90% of stay on SU",IF(AND(AF719&lt;90,M719="Achieved",P719="Not achieved"),"Not achieved as not seen by a consultant within 14h and less than 90% of stay on SU",IF(AND(AF719&gt;=90,M719="Not achieved",P719="Not achieved"),"Not achieved as not direct to SU within 4h and not seen by a consultant within 14h",IF(AND(AF719&gt;=90,M719="Achieved",P719="Not achieved"),"Not achieved as not seen by a consultant within 14h",IF(AF719&lt;90,"Not achieved as less than 90% of stay on SU","Not achieved as not direct to SU within 4h"))))))))))))))</f>
        <v/>
      </c>
    </row>
    <row r="720" spans="1:33" x14ac:dyDescent="0.25">
      <c r="A720" s="89" t="str">
        <f>IF('Paste Data Here - Export'!A720="","",'Paste Data Here - Export'!A720)</f>
        <v/>
      </c>
      <c r="B720" s="90" t="str">
        <f>IF('Paste Data Here - Export'!B720="","",'Paste Data Here - Export'!B720)</f>
        <v/>
      </c>
      <c r="C720" s="91" t="str">
        <f>IF('Paste Data Here - Export'!AR720="Y",'Paste Data Here - Export'!AS720,IF('Paste Data Here - Export'!C720="","",'Paste Data Here - Export'!BA720))</f>
        <v/>
      </c>
      <c r="D720" s="103" t="str">
        <f>IF(B720="","",IF('Paste Data Here - Export'!A720 ='Paste Data Here - Export'!B720, "Yes", "No"))</f>
        <v/>
      </c>
      <c r="E720" s="103" t="str">
        <f>IF(A720="","",IF(AND('Paste Data Here - Export'!P720="",'Paste Data Here - Export'!Q720&lt;&gt;""),"Yes","No"))</f>
        <v/>
      </c>
      <c r="F720" s="104" t="str">
        <f>IF('Paste Data Here - Export'!A720='Paste Data Here - Export'!B720,C720,IF(W720="No","",IF(E720="Yes","6 Month Transfer",'Paste Data Here - Export'!HP720)))</f>
        <v/>
      </c>
      <c r="G720" s="92" t="str">
        <f>IF(B720="","",IF(OR('Paste Data Here - Export'!KB720="Y",'Paste Data Here - Export'!GE720="Y"),"Yes","No"))</f>
        <v/>
      </c>
      <c r="H720" s="93" t="str">
        <f t="shared" si="124"/>
        <v/>
      </c>
      <c r="I720" s="93" t="str">
        <f t="shared" si="125"/>
        <v/>
      </c>
      <c r="J720" s="93" t="str">
        <f t="shared" si="126"/>
        <v/>
      </c>
      <c r="K720" s="125" t="str">
        <f>IF(OR(C720="",'Paste Data Here - Export'!BD720=""),"",1440*('Paste Data Here - Export'!BD720-C720))</f>
        <v/>
      </c>
      <c r="L720" s="93" t="str">
        <f t="shared" si="127"/>
        <v/>
      </c>
      <c r="M720" s="93" t="str">
        <f>IF(AND(L720="Yes",'Paste Data Here - Export'!BC720="SU",'Paste Data Here - Export'!EJ720&lt;&gt;"Y"),"Achieved",IF('Paste Data Here - Export'!EJ720="Y","Not applicable",(IF(AND('Patient level info'!L720="No",'Paste Data Here - Export'!BC720="SU"),"Not achieved",IF('Paste Data Here - Export'!BC720="ICH","Not applicable",IF(OR('Paste Data Here - Export'!BC720="O",'Paste Data Here - Export'!BC720="MAC"),"Not achieved",""))))))</f>
        <v/>
      </c>
      <c r="N720" s="142" t="str">
        <f>IF(B720="","",IF(OR('Paste Data Here - Export'!GN720="PERS",'Paste Data Here - Export'!GN720="TELEM"),'Paste Data Here - Export'!GK720,IF('Paste Data Here - Export'!GO720="","Not seen in person",'Paste Data Here - Export'!GO720)))</f>
        <v/>
      </c>
      <c r="O720" s="125" t="str">
        <f t="shared" si="128"/>
        <v/>
      </c>
      <c r="P720" s="126" t="str">
        <f t="shared" si="129"/>
        <v/>
      </c>
      <c r="Q720" s="95" t="str">
        <f>IF('Paste Data Here - Export'!CR720=TRUE, "Not imaged",IF('Paste Data Here - Export'!AR720="Y","Inpatient stroke",IF('Paste Data Here - Export'!BA720="","",IF('Paste Data Here - Export'!CR720="TRUE","",1440*('Paste Data Here - Export'!CP720-'Paste Data Here - Export'!BA720)))))</f>
        <v/>
      </c>
      <c r="R720" s="95" t="str">
        <f>IF('Paste Data Here - Export'!CR720=TRUE,"Not imaged",IF(OR(C720="",'Paste Data Here - Export'!CP720=""),"",1440*('Paste Data Here - Export'!CP720-C720)))</f>
        <v/>
      </c>
      <c r="S720" s="93" t="str">
        <f>IF(R720&lt;60.5,"Yes",IF('Paste Data Here - Export'!C720="","","No"))</f>
        <v/>
      </c>
      <c r="T720" s="93" t="str">
        <f t="shared" si="121"/>
        <v/>
      </c>
      <c r="U720" s="94" t="str">
        <f>IF(OR(C720="",'Paste Data Here - Export'!DF720=""),"",1440*('Paste Data Here - Export'!DF720-C720))</f>
        <v/>
      </c>
      <c r="V720" s="96" t="str">
        <f t="shared" si="130"/>
        <v/>
      </c>
      <c r="W720" s="97" t="str">
        <f>IF(B720="","",IF('Paste Data Here - Export'!KI720=TRUE,"Yes",IF('Paste Data Here - Export'!L720="","No","Yes")))</f>
        <v/>
      </c>
      <c r="X720" s="98" t="str">
        <f>IF(E720="Yes","6 Month Transfer",IF(AND(W720="Yes",'Paste Data Here - Export'!KM720="D"),"No",IF('Patient level info'!W720="Yes","Yes","")))</f>
        <v/>
      </c>
      <c r="Y720" s="91" t="str">
        <f t="shared" si="122"/>
        <v/>
      </c>
      <c r="Z720" s="99" t="str">
        <f>IF('Paste Data Here - Export'!KQ720="","",IF('Paste Data Here - Export'!KO720="","",'Paste Data Here - Export'!KN720-'Paste Data Here - Export'!KQ720))</f>
        <v/>
      </c>
      <c r="AA720" s="91" t="str">
        <f>IF(AND(W720="Yes",'Paste Data Here - Export'!KM720="D",'Paste Data Here - Export'!KO720="Y"),'Paste Data Here - Export'!KN720+'Patient level info'!AA$3,IF(AND(W720="Yes",'Paste Data Here - Export'!KM720="D",Z720&lt;0),'Paste Data Here - Export'!KQ720,IF(AND(W720="Yes",'Paste Data Here - Export'!KM720="D"),'Paste Data Here - Export'!KN720,IF(X720="Yes",'Paste Data Here - Export'!KS720,""))))</f>
        <v/>
      </c>
      <c r="AB720" s="100" t="str">
        <f>IF(W720="No","",IF('Paste Data Here - Export'!HS720="","",IF('Paste Data Here - Export'!KO720="Y",'Patient level info'!AA720-'Paste Data Here - Export'!HS720,'Paste Data Here - Export'!KQ720-'Paste Data Here - Export'!HS720)))</f>
        <v/>
      </c>
      <c r="AC720" s="100" t="str">
        <f>IF(E720="Yes","",IF(BPT!C720="Record transferred to this team",AA720-C720-(1/6),""))</f>
        <v/>
      </c>
      <c r="AD720" s="100" t="str">
        <f t="shared" si="123"/>
        <v/>
      </c>
      <c r="AE720" s="100" t="str">
        <f t="shared" si="131"/>
        <v/>
      </c>
      <c r="AF720" s="101" t="str">
        <f>IF(AE720="","",IF(Y720="Died same day","Died same day as arrival",IF(AB720="","Did not stay on SU",IF('Paste Data Here - Export'!HR720="ICH","ICU/CCU/HDU",IF(AB720&gt;AE720,100,100*AB720/AE720)))))</f>
        <v/>
      </c>
      <c r="AG720" s="82" t="str">
        <f>IF(E720="Yes","6 Month Transfer",IF(W720="No","Not locked to discharge/transfer",IF(AF720="Did not stay on SU","Not achieved as did not stay on SU",IF('Patient level info'!A720="","",IF(AND(A720=B720,M720="Achieved",P720="Achieved",AF720&gt;=90,AF720&lt;&gt;"Died same day as arrival"),"Achieved",IF(AND(A720&lt;&gt;B720,AF720&gt;=90,M720="Achieved",P720="Achieved"),"Not directly admitted by this team, but achieved criteria at previous team, and achieved 90% of stay on SU whilst at this team",IF(AF720="ICU/CCU/HDU","Admitted to ICU/CCU/HDU",IF(AF720="Died same day as arrival",AF720,IF(AND(AF720&lt;90,M720="Not achieved",P720="Not achieved"),"Not achieved as not direct to SU within 4h, not seen by a consultant within 14h, and less than 90% of stay on SU",IF(AND(AF720&lt;90,M720="Not achieved",P720="Achieved"),"Not achieved as not direct to SU within 4h and less than 90% of stay on SU",IF(AND(AF720&lt;90,M720="Achieved",P720="Not achieved"),"Not achieved as not seen by a consultant within 14h and less than 90% of stay on SU",IF(AND(AF720&gt;=90,M720="Not achieved",P720="Not achieved"),"Not achieved as not direct to SU within 4h and not seen by a consultant within 14h",IF(AND(AF720&gt;=90,M720="Achieved",P720="Not achieved"),"Not achieved as not seen by a consultant within 14h",IF(AF720&lt;90,"Not achieved as less than 90% of stay on SU","Not achieved as not direct to SU within 4h"))))))))))))))</f>
        <v/>
      </c>
    </row>
    <row r="721" spans="1:33" x14ac:dyDescent="0.25">
      <c r="A721" s="89" t="str">
        <f>IF('Paste Data Here - Export'!A721="","",'Paste Data Here - Export'!A721)</f>
        <v/>
      </c>
      <c r="B721" s="90" t="str">
        <f>IF('Paste Data Here - Export'!B721="","",'Paste Data Here - Export'!B721)</f>
        <v/>
      </c>
      <c r="C721" s="91" t="str">
        <f>IF('Paste Data Here - Export'!AR721="Y",'Paste Data Here - Export'!AS721,IF('Paste Data Here - Export'!C721="","",'Paste Data Here - Export'!BA721))</f>
        <v/>
      </c>
      <c r="D721" s="103" t="str">
        <f>IF(B721="","",IF('Paste Data Here - Export'!A721 ='Paste Data Here - Export'!B721, "Yes", "No"))</f>
        <v/>
      </c>
      <c r="E721" s="103" t="str">
        <f>IF(A721="","",IF(AND('Paste Data Here - Export'!P721="",'Paste Data Here - Export'!Q721&lt;&gt;""),"Yes","No"))</f>
        <v/>
      </c>
      <c r="F721" s="104" t="str">
        <f>IF('Paste Data Here - Export'!A721='Paste Data Here - Export'!B721,C721,IF(W721="No","",IF(E721="Yes","6 Month Transfer",'Paste Data Here - Export'!HP721)))</f>
        <v/>
      </c>
      <c r="G721" s="92" t="str">
        <f>IF(B721="","",IF(OR('Paste Data Here - Export'!KB721="Y",'Paste Data Here - Export'!GE721="Y"),"Yes","No"))</f>
        <v/>
      </c>
      <c r="H721" s="93" t="str">
        <f t="shared" si="124"/>
        <v/>
      </c>
      <c r="I721" s="93" t="str">
        <f t="shared" si="125"/>
        <v/>
      </c>
      <c r="J721" s="93" t="str">
        <f t="shared" si="126"/>
        <v/>
      </c>
      <c r="K721" s="125" t="str">
        <f>IF(OR(C721="",'Paste Data Here - Export'!BD721=""),"",1440*('Paste Data Here - Export'!BD721-C721))</f>
        <v/>
      </c>
      <c r="L721" s="93" t="str">
        <f t="shared" si="127"/>
        <v/>
      </c>
      <c r="M721" s="93" t="str">
        <f>IF(AND(L721="Yes",'Paste Data Here - Export'!BC721="SU",'Paste Data Here - Export'!EJ721&lt;&gt;"Y"),"Achieved",IF('Paste Data Here - Export'!EJ721="Y","Not applicable",(IF(AND('Patient level info'!L721="No",'Paste Data Here - Export'!BC721="SU"),"Not achieved",IF('Paste Data Here - Export'!BC721="ICH","Not applicable",IF(OR('Paste Data Here - Export'!BC721="O",'Paste Data Here - Export'!BC721="MAC"),"Not achieved",""))))))</f>
        <v/>
      </c>
      <c r="N721" s="142" t="str">
        <f>IF(B721="","",IF(OR('Paste Data Here - Export'!GN721="PERS",'Paste Data Here - Export'!GN721="TELEM"),'Paste Data Here - Export'!GK721,IF('Paste Data Here - Export'!GO721="","Not seen in person",'Paste Data Here - Export'!GO721)))</f>
        <v/>
      </c>
      <c r="O721" s="125" t="str">
        <f t="shared" si="128"/>
        <v/>
      </c>
      <c r="P721" s="126" t="str">
        <f t="shared" si="129"/>
        <v/>
      </c>
      <c r="Q721" s="95" t="str">
        <f>IF('Paste Data Here - Export'!CR721=TRUE, "Not imaged",IF('Paste Data Here - Export'!AR721="Y","Inpatient stroke",IF('Paste Data Here - Export'!BA721="","",IF('Paste Data Here - Export'!CR721="TRUE","",1440*('Paste Data Here - Export'!CP721-'Paste Data Here - Export'!BA721)))))</f>
        <v/>
      </c>
      <c r="R721" s="95" t="str">
        <f>IF('Paste Data Here - Export'!CR721=TRUE,"Not imaged",IF(OR(C721="",'Paste Data Here - Export'!CP721=""),"",1440*('Paste Data Here - Export'!CP721-C721)))</f>
        <v/>
      </c>
      <c r="S721" s="93" t="str">
        <f>IF(R721&lt;60.5,"Yes",IF('Paste Data Here - Export'!C721="","","No"))</f>
        <v/>
      </c>
      <c r="T721" s="93" t="str">
        <f t="shared" si="121"/>
        <v/>
      </c>
      <c r="U721" s="94" t="str">
        <f>IF(OR(C721="",'Paste Data Here - Export'!DF721=""),"",1440*('Paste Data Here - Export'!DF721-C721))</f>
        <v/>
      </c>
      <c r="V721" s="96" t="str">
        <f t="shared" si="130"/>
        <v/>
      </c>
      <c r="W721" s="97" t="str">
        <f>IF(B721="","",IF('Paste Data Here - Export'!KI721=TRUE,"Yes",IF('Paste Data Here - Export'!L721="","No","Yes")))</f>
        <v/>
      </c>
      <c r="X721" s="98" t="str">
        <f>IF(E721="Yes","6 Month Transfer",IF(AND(W721="Yes",'Paste Data Here - Export'!KM721="D"),"No",IF('Patient level info'!W721="Yes","Yes","")))</f>
        <v/>
      </c>
      <c r="Y721" s="91" t="str">
        <f t="shared" si="122"/>
        <v/>
      </c>
      <c r="Z721" s="99" t="str">
        <f>IF('Paste Data Here - Export'!KQ721="","",IF('Paste Data Here - Export'!KO721="","",'Paste Data Here - Export'!KN721-'Paste Data Here - Export'!KQ721))</f>
        <v/>
      </c>
      <c r="AA721" s="91" t="str">
        <f>IF(AND(W721="Yes",'Paste Data Here - Export'!KM721="D",'Paste Data Here - Export'!KO721="Y"),'Paste Data Here - Export'!KN721+'Patient level info'!AA$3,IF(AND(W721="Yes",'Paste Data Here - Export'!KM721="D",Z721&lt;0),'Paste Data Here - Export'!KQ721,IF(AND(W721="Yes",'Paste Data Here - Export'!KM721="D"),'Paste Data Here - Export'!KN721,IF(X721="Yes",'Paste Data Here - Export'!KS721,""))))</f>
        <v/>
      </c>
      <c r="AB721" s="100" t="str">
        <f>IF(W721="No","",IF('Paste Data Here - Export'!HS721="","",IF('Paste Data Here - Export'!KO721="Y",'Patient level info'!AA721-'Paste Data Here - Export'!HS721,'Paste Data Here - Export'!KQ721-'Paste Data Here - Export'!HS721)))</f>
        <v/>
      </c>
      <c r="AC721" s="100" t="str">
        <f>IF(E721="Yes","",IF(BPT!C721="Record transferred to this team",AA721-C721-(1/6),""))</f>
        <v/>
      </c>
      <c r="AD721" s="100" t="str">
        <f t="shared" si="123"/>
        <v/>
      </c>
      <c r="AE721" s="100" t="str">
        <f t="shared" si="131"/>
        <v/>
      </c>
      <c r="AF721" s="101" t="str">
        <f>IF(AE721="","",IF(Y721="Died same day","Died same day as arrival",IF(AB721="","Did not stay on SU",IF('Paste Data Here - Export'!HR721="ICH","ICU/CCU/HDU",IF(AB721&gt;AE721,100,100*AB721/AE721)))))</f>
        <v/>
      </c>
      <c r="AG721" s="82" t="str">
        <f>IF(E721="Yes","6 Month Transfer",IF(W721="No","Not locked to discharge/transfer",IF(AF721="Did not stay on SU","Not achieved as did not stay on SU",IF('Patient level info'!A721="","",IF(AND(A721=B721,M721="Achieved",P721="Achieved",AF721&gt;=90,AF721&lt;&gt;"Died same day as arrival"),"Achieved",IF(AND(A721&lt;&gt;B721,AF721&gt;=90,M721="Achieved",P721="Achieved"),"Not directly admitted by this team, but achieved criteria at previous team, and achieved 90% of stay on SU whilst at this team",IF(AF721="ICU/CCU/HDU","Admitted to ICU/CCU/HDU",IF(AF721="Died same day as arrival",AF721,IF(AND(AF721&lt;90,M721="Not achieved",P721="Not achieved"),"Not achieved as not direct to SU within 4h, not seen by a consultant within 14h, and less than 90% of stay on SU",IF(AND(AF721&lt;90,M721="Not achieved",P721="Achieved"),"Not achieved as not direct to SU within 4h and less than 90% of stay on SU",IF(AND(AF721&lt;90,M721="Achieved",P721="Not achieved"),"Not achieved as not seen by a consultant within 14h and less than 90% of stay on SU",IF(AND(AF721&gt;=90,M721="Not achieved",P721="Not achieved"),"Not achieved as not direct to SU within 4h and not seen by a consultant within 14h",IF(AND(AF721&gt;=90,M721="Achieved",P721="Not achieved"),"Not achieved as not seen by a consultant within 14h",IF(AF721&lt;90,"Not achieved as less than 90% of stay on SU","Not achieved as not direct to SU within 4h"))))))))))))))</f>
        <v/>
      </c>
    </row>
    <row r="722" spans="1:33" x14ac:dyDescent="0.25">
      <c r="A722" s="89" t="str">
        <f>IF('Paste Data Here - Export'!A722="","",'Paste Data Here - Export'!A722)</f>
        <v/>
      </c>
      <c r="B722" s="90" t="str">
        <f>IF('Paste Data Here - Export'!B722="","",'Paste Data Here - Export'!B722)</f>
        <v/>
      </c>
      <c r="C722" s="91" t="str">
        <f>IF('Paste Data Here - Export'!AR722="Y",'Paste Data Here - Export'!AS722,IF('Paste Data Here - Export'!C722="","",'Paste Data Here - Export'!BA722))</f>
        <v/>
      </c>
      <c r="D722" s="103" t="str">
        <f>IF(B722="","",IF('Paste Data Here - Export'!A722 ='Paste Data Here - Export'!B722, "Yes", "No"))</f>
        <v/>
      </c>
      <c r="E722" s="103" t="str">
        <f>IF(A722="","",IF(AND('Paste Data Here - Export'!P722="",'Paste Data Here - Export'!Q722&lt;&gt;""),"Yes","No"))</f>
        <v/>
      </c>
      <c r="F722" s="104" t="str">
        <f>IF('Paste Data Here - Export'!A722='Paste Data Here - Export'!B722,C722,IF(W722="No","",IF(E722="Yes","6 Month Transfer",'Paste Data Here - Export'!HP722)))</f>
        <v/>
      </c>
      <c r="G722" s="92" t="str">
        <f>IF(B722="","",IF(OR('Paste Data Here - Export'!KB722="Y",'Paste Data Here - Export'!GE722="Y"),"Yes","No"))</f>
        <v/>
      </c>
      <c r="H722" s="93" t="str">
        <f t="shared" si="124"/>
        <v/>
      </c>
      <c r="I722" s="93" t="str">
        <f t="shared" si="125"/>
        <v/>
      </c>
      <c r="J722" s="93" t="str">
        <f t="shared" si="126"/>
        <v/>
      </c>
      <c r="K722" s="125" t="str">
        <f>IF(OR(C722="",'Paste Data Here - Export'!BD722=""),"",1440*('Paste Data Here - Export'!BD722-C722))</f>
        <v/>
      </c>
      <c r="L722" s="93" t="str">
        <f t="shared" si="127"/>
        <v/>
      </c>
      <c r="M722" s="93" t="str">
        <f>IF(AND(L722="Yes",'Paste Data Here - Export'!BC722="SU",'Paste Data Here - Export'!EJ722&lt;&gt;"Y"),"Achieved",IF('Paste Data Here - Export'!EJ722="Y","Not applicable",(IF(AND('Patient level info'!L722="No",'Paste Data Here - Export'!BC722="SU"),"Not achieved",IF('Paste Data Here - Export'!BC722="ICH","Not applicable",IF(OR('Paste Data Here - Export'!BC722="O",'Paste Data Here - Export'!BC722="MAC"),"Not achieved",""))))))</f>
        <v/>
      </c>
      <c r="N722" s="142" t="str">
        <f>IF(B722="","",IF(OR('Paste Data Here - Export'!GN722="PERS",'Paste Data Here - Export'!GN722="TELEM"),'Paste Data Here - Export'!GK722,IF('Paste Data Here - Export'!GO722="","Not seen in person",'Paste Data Here - Export'!GO722)))</f>
        <v/>
      </c>
      <c r="O722" s="125" t="str">
        <f t="shared" si="128"/>
        <v/>
      </c>
      <c r="P722" s="126" t="str">
        <f t="shared" si="129"/>
        <v/>
      </c>
      <c r="Q722" s="95" t="str">
        <f>IF('Paste Data Here - Export'!CR722=TRUE, "Not imaged",IF('Paste Data Here - Export'!AR722="Y","Inpatient stroke",IF('Paste Data Here - Export'!BA722="","",IF('Paste Data Here - Export'!CR722="TRUE","",1440*('Paste Data Here - Export'!CP722-'Paste Data Here - Export'!BA722)))))</f>
        <v/>
      </c>
      <c r="R722" s="95" t="str">
        <f>IF('Paste Data Here - Export'!CR722=TRUE,"Not imaged",IF(OR(C722="",'Paste Data Here - Export'!CP722=""),"",1440*('Paste Data Here - Export'!CP722-C722)))</f>
        <v/>
      </c>
      <c r="S722" s="93" t="str">
        <f>IF(R722&lt;60.5,"Yes",IF('Paste Data Here - Export'!C722="","","No"))</f>
        <v/>
      </c>
      <c r="T722" s="93" t="str">
        <f t="shared" si="121"/>
        <v/>
      </c>
      <c r="U722" s="94" t="str">
        <f>IF(OR(C722="",'Paste Data Here - Export'!DF722=""),"",1440*('Paste Data Here - Export'!DF722-C722))</f>
        <v/>
      </c>
      <c r="V722" s="96" t="str">
        <f t="shared" si="130"/>
        <v/>
      </c>
      <c r="W722" s="97" t="str">
        <f>IF(B722="","",IF('Paste Data Here - Export'!KI722=TRUE,"Yes",IF('Paste Data Here - Export'!L722="","No","Yes")))</f>
        <v/>
      </c>
      <c r="X722" s="98" t="str">
        <f>IF(E722="Yes","6 Month Transfer",IF(AND(W722="Yes",'Paste Data Here - Export'!KM722="D"),"No",IF('Patient level info'!W722="Yes","Yes","")))</f>
        <v/>
      </c>
      <c r="Y722" s="91" t="str">
        <f t="shared" si="122"/>
        <v/>
      </c>
      <c r="Z722" s="99" t="str">
        <f>IF('Paste Data Here - Export'!KQ722="","",IF('Paste Data Here - Export'!KO722="","",'Paste Data Here - Export'!KN722-'Paste Data Here - Export'!KQ722))</f>
        <v/>
      </c>
      <c r="AA722" s="91" t="str">
        <f>IF(AND(W722="Yes",'Paste Data Here - Export'!KM722="D",'Paste Data Here - Export'!KO722="Y"),'Paste Data Here - Export'!KN722+'Patient level info'!AA$3,IF(AND(W722="Yes",'Paste Data Here - Export'!KM722="D",Z722&lt;0),'Paste Data Here - Export'!KQ722,IF(AND(W722="Yes",'Paste Data Here - Export'!KM722="D"),'Paste Data Here - Export'!KN722,IF(X722="Yes",'Paste Data Here - Export'!KS722,""))))</f>
        <v/>
      </c>
      <c r="AB722" s="100" t="str">
        <f>IF(W722="No","",IF('Paste Data Here - Export'!HS722="","",IF('Paste Data Here - Export'!KO722="Y",'Patient level info'!AA722-'Paste Data Here - Export'!HS722,'Paste Data Here - Export'!KQ722-'Paste Data Here - Export'!HS722)))</f>
        <v/>
      </c>
      <c r="AC722" s="100" t="str">
        <f>IF(E722="Yes","",IF(BPT!C722="Record transferred to this team",AA722-C722-(1/6),""))</f>
        <v/>
      </c>
      <c r="AD722" s="100" t="str">
        <f t="shared" si="123"/>
        <v/>
      </c>
      <c r="AE722" s="100" t="str">
        <f t="shared" si="131"/>
        <v/>
      </c>
      <c r="AF722" s="101" t="str">
        <f>IF(AE722="","",IF(Y722="Died same day","Died same day as arrival",IF(AB722="","Did not stay on SU",IF('Paste Data Here - Export'!HR722="ICH","ICU/CCU/HDU",IF(AB722&gt;AE722,100,100*AB722/AE722)))))</f>
        <v/>
      </c>
      <c r="AG722" s="82" t="str">
        <f>IF(E722="Yes","6 Month Transfer",IF(W722="No","Not locked to discharge/transfer",IF(AF722="Did not stay on SU","Not achieved as did not stay on SU",IF('Patient level info'!A722="","",IF(AND(A722=B722,M722="Achieved",P722="Achieved",AF722&gt;=90,AF722&lt;&gt;"Died same day as arrival"),"Achieved",IF(AND(A722&lt;&gt;B722,AF722&gt;=90,M722="Achieved",P722="Achieved"),"Not directly admitted by this team, but achieved criteria at previous team, and achieved 90% of stay on SU whilst at this team",IF(AF722="ICU/CCU/HDU","Admitted to ICU/CCU/HDU",IF(AF722="Died same day as arrival",AF722,IF(AND(AF722&lt;90,M722="Not achieved",P722="Not achieved"),"Not achieved as not direct to SU within 4h, not seen by a consultant within 14h, and less than 90% of stay on SU",IF(AND(AF722&lt;90,M722="Not achieved",P722="Achieved"),"Not achieved as not direct to SU within 4h and less than 90% of stay on SU",IF(AND(AF722&lt;90,M722="Achieved",P722="Not achieved"),"Not achieved as not seen by a consultant within 14h and less than 90% of stay on SU",IF(AND(AF722&gt;=90,M722="Not achieved",P722="Not achieved"),"Not achieved as not direct to SU within 4h and not seen by a consultant within 14h",IF(AND(AF722&gt;=90,M722="Achieved",P722="Not achieved"),"Not achieved as not seen by a consultant within 14h",IF(AF722&lt;90,"Not achieved as less than 90% of stay on SU","Not achieved as not direct to SU within 4h"))))))))))))))</f>
        <v/>
      </c>
    </row>
    <row r="723" spans="1:33" x14ac:dyDescent="0.25">
      <c r="A723" s="89" t="str">
        <f>IF('Paste Data Here - Export'!A723="","",'Paste Data Here - Export'!A723)</f>
        <v/>
      </c>
      <c r="B723" s="90" t="str">
        <f>IF('Paste Data Here - Export'!B723="","",'Paste Data Here - Export'!B723)</f>
        <v/>
      </c>
      <c r="C723" s="91" t="str">
        <f>IF('Paste Data Here - Export'!AR723="Y",'Paste Data Here - Export'!AS723,IF('Paste Data Here - Export'!C723="","",'Paste Data Here - Export'!BA723))</f>
        <v/>
      </c>
      <c r="D723" s="103" t="str">
        <f>IF(B723="","",IF('Paste Data Here - Export'!A723 ='Paste Data Here - Export'!B723, "Yes", "No"))</f>
        <v/>
      </c>
      <c r="E723" s="103" t="str">
        <f>IF(A723="","",IF(AND('Paste Data Here - Export'!P723="",'Paste Data Here - Export'!Q723&lt;&gt;""),"Yes","No"))</f>
        <v/>
      </c>
      <c r="F723" s="104" t="str">
        <f>IF('Paste Data Here - Export'!A723='Paste Data Here - Export'!B723,C723,IF(W723="No","",IF(E723="Yes","6 Month Transfer",'Paste Data Here - Export'!HP723)))</f>
        <v/>
      </c>
      <c r="G723" s="92" t="str">
        <f>IF(B723="","",IF(OR('Paste Data Here - Export'!KB723="Y",'Paste Data Here - Export'!GE723="Y"),"Yes","No"))</f>
        <v/>
      </c>
      <c r="H723" s="93" t="str">
        <f t="shared" si="124"/>
        <v/>
      </c>
      <c r="I723" s="93" t="str">
        <f t="shared" si="125"/>
        <v/>
      </c>
      <c r="J723" s="93" t="str">
        <f t="shared" si="126"/>
        <v/>
      </c>
      <c r="K723" s="125" t="str">
        <f>IF(OR(C723="",'Paste Data Here - Export'!BD723=""),"",1440*('Paste Data Here - Export'!BD723-C723))</f>
        <v/>
      </c>
      <c r="L723" s="93" t="str">
        <f t="shared" si="127"/>
        <v/>
      </c>
      <c r="M723" s="93" t="str">
        <f>IF(AND(L723="Yes",'Paste Data Here - Export'!BC723="SU",'Paste Data Here - Export'!EJ723&lt;&gt;"Y"),"Achieved",IF('Paste Data Here - Export'!EJ723="Y","Not applicable",(IF(AND('Patient level info'!L723="No",'Paste Data Here - Export'!BC723="SU"),"Not achieved",IF('Paste Data Here - Export'!BC723="ICH","Not applicable",IF(OR('Paste Data Here - Export'!BC723="O",'Paste Data Here - Export'!BC723="MAC"),"Not achieved",""))))))</f>
        <v/>
      </c>
      <c r="N723" s="142" t="str">
        <f>IF(B723="","",IF(OR('Paste Data Here - Export'!GN723="PERS",'Paste Data Here - Export'!GN723="TELEM"),'Paste Data Here - Export'!GK723,IF('Paste Data Here - Export'!GO723="","Not seen in person",'Paste Data Here - Export'!GO723)))</f>
        <v/>
      </c>
      <c r="O723" s="125" t="str">
        <f t="shared" si="128"/>
        <v/>
      </c>
      <c r="P723" s="126" t="str">
        <f t="shared" si="129"/>
        <v/>
      </c>
      <c r="Q723" s="95" t="str">
        <f>IF('Paste Data Here - Export'!CR723=TRUE, "Not imaged",IF('Paste Data Here - Export'!AR723="Y","Inpatient stroke",IF('Paste Data Here - Export'!BA723="","",IF('Paste Data Here - Export'!CR723="TRUE","",1440*('Paste Data Here - Export'!CP723-'Paste Data Here - Export'!BA723)))))</f>
        <v/>
      </c>
      <c r="R723" s="95" t="str">
        <f>IF('Paste Data Here - Export'!CR723=TRUE,"Not imaged",IF(OR(C723="",'Paste Data Here - Export'!CP723=""),"",1440*('Paste Data Here - Export'!CP723-C723)))</f>
        <v/>
      </c>
      <c r="S723" s="93" t="str">
        <f>IF(R723&lt;60.5,"Yes",IF('Paste Data Here - Export'!C723="","","No"))</f>
        <v/>
      </c>
      <c r="T723" s="93" t="str">
        <f t="shared" si="121"/>
        <v/>
      </c>
      <c r="U723" s="94" t="str">
        <f>IF(OR(C723="",'Paste Data Here - Export'!DF723=""),"",1440*('Paste Data Here - Export'!DF723-C723))</f>
        <v/>
      </c>
      <c r="V723" s="96" t="str">
        <f t="shared" si="130"/>
        <v/>
      </c>
      <c r="W723" s="97" t="str">
        <f>IF(B723="","",IF('Paste Data Here - Export'!KI723=TRUE,"Yes",IF('Paste Data Here - Export'!L723="","No","Yes")))</f>
        <v/>
      </c>
      <c r="X723" s="98" t="str">
        <f>IF(E723="Yes","6 Month Transfer",IF(AND(W723="Yes",'Paste Data Here - Export'!KM723="D"),"No",IF('Patient level info'!W723="Yes","Yes","")))</f>
        <v/>
      </c>
      <c r="Y723" s="91" t="str">
        <f t="shared" si="122"/>
        <v/>
      </c>
      <c r="Z723" s="99" t="str">
        <f>IF('Paste Data Here - Export'!KQ723="","",IF('Paste Data Here - Export'!KO723="","",'Paste Data Here - Export'!KN723-'Paste Data Here - Export'!KQ723))</f>
        <v/>
      </c>
      <c r="AA723" s="91" t="str">
        <f>IF(AND(W723="Yes",'Paste Data Here - Export'!KM723="D",'Paste Data Here - Export'!KO723="Y"),'Paste Data Here - Export'!KN723+'Patient level info'!AA$3,IF(AND(W723="Yes",'Paste Data Here - Export'!KM723="D",Z723&lt;0),'Paste Data Here - Export'!KQ723,IF(AND(W723="Yes",'Paste Data Here - Export'!KM723="D"),'Paste Data Here - Export'!KN723,IF(X723="Yes",'Paste Data Here - Export'!KS723,""))))</f>
        <v/>
      </c>
      <c r="AB723" s="100" t="str">
        <f>IF(W723="No","",IF('Paste Data Here - Export'!HS723="","",IF('Paste Data Here - Export'!KO723="Y",'Patient level info'!AA723-'Paste Data Here - Export'!HS723,'Paste Data Here - Export'!KQ723-'Paste Data Here - Export'!HS723)))</f>
        <v/>
      </c>
      <c r="AC723" s="100" t="str">
        <f>IF(E723="Yes","",IF(BPT!C723="Record transferred to this team",AA723-C723-(1/6),""))</f>
        <v/>
      </c>
      <c r="AD723" s="100" t="str">
        <f t="shared" si="123"/>
        <v/>
      </c>
      <c r="AE723" s="100" t="str">
        <f t="shared" si="131"/>
        <v/>
      </c>
      <c r="AF723" s="101" t="str">
        <f>IF(AE723="","",IF(Y723="Died same day","Died same day as arrival",IF(AB723="","Did not stay on SU",IF('Paste Data Here - Export'!HR723="ICH","ICU/CCU/HDU",IF(AB723&gt;AE723,100,100*AB723/AE723)))))</f>
        <v/>
      </c>
      <c r="AG723" s="82" t="str">
        <f>IF(E723="Yes","6 Month Transfer",IF(W723="No","Not locked to discharge/transfer",IF(AF723="Did not stay on SU","Not achieved as did not stay on SU",IF('Patient level info'!A723="","",IF(AND(A723=B723,M723="Achieved",P723="Achieved",AF723&gt;=90,AF723&lt;&gt;"Died same day as arrival"),"Achieved",IF(AND(A723&lt;&gt;B723,AF723&gt;=90,M723="Achieved",P723="Achieved"),"Not directly admitted by this team, but achieved criteria at previous team, and achieved 90% of stay on SU whilst at this team",IF(AF723="ICU/CCU/HDU","Admitted to ICU/CCU/HDU",IF(AF723="Died same day as arrival",AF723,IF(AND(AF723&lt;90,M723="Not achieved",P723="Not achieved"),"Not achieved as not direct to SU within 4h, not seen by a consultant within 14h, and less than 90% of stay on SU",IF(AND(AF723&lt;90,M723="Not achieved",P723="Achieved"),"Not achieved as not direct to SU within 4h and less than 90% of stay on SU",IF(AND(AF723&lt;90,M723="Achieved",P723="Not achieved"),"Not achieved as not seen by a consultant within 14h and less than 90% of stay on SU",IF(AND(AF723&gt;=90,M723="Not achieved",P723="Not achieved"),"Not achieved as not direct to SU within 4h and not seen by a consultant within 14h",IF(AND(AF723&gt;=90,M723="Achieved",P723="Not achieved"),"Not achieved as not seen by a consultant within 14h",IF(AF723&lt;90,"Not achieved as less than 90% of stay on SU","Not achieved as not direct to SU within 4h"))))))))))))))</f>
        <v/>
      </c>
    </row>
    <row r="724" spans="1:33" x14ac:dyDescent="0.25">
      <c r="A724" s="89" t="str">
        <f>IF('Paste Data Here - Export'!A724="","",'Paste Data Here - Export'!A724)</f>
        <v/>
      </c>
      <c r="B724" s="90" t="str">
        <f>IF('Paste Data Here - Export'!B724="","",'Paste Data Here - Export'!B724)</f>
        <v/>
      </c>
      <c r="C724" s="91" t="str">
        <f>IF('Paste Data Here - Export'!AR724="Y",'Paste Data Here - Export'!AS724,IF('Paste Data Here - Export'!C724="","",'Paste Data Here - Export'!BA724))</f>
        <v/>
      </c>
      <c r="D724" s="103" t="str">
        <f>IF(B724="","",IF('Paste Data Here - Export'!A724 ='Paste Data Here - Export'!B724, "Yes", "No"))</f>
        <v/>
      </c>
      <c r="E724" s="103" t="str">
        <f>IF(A724="","",IF(AND('Paste Data Here - Export'!P724="",'Paste Data Here - Export'!Q724&lt;&gt;""),"Yes","No"))</f>
        <v/>
      </c>
      <c r="F724" s="104" t="str">
        <f>IF('Paste Data Here - Export'!A724='Paste Data Here - Export'!B724,C724,IF(W724="No","",IF(E724="Yes","6 Month Transfer",'Paste Data Here - Export'!HP724)))</f>
        <v/>
      </c>
      <c r="G724" s="92" t="str">
        <f>IF(B724="","",IF(OR('Paste Data Here - Export'!KB724="Y",'Paste Data Here - Export'!GE724="Y"),"Yes","No"))</f>
        <v/>
      </c>
      <c r="H724" s="93" t="str">
        <f t="shared" si="124"/>
        <v/>
      </c>
      <c r="I724" s="93" t="str">
        <f t="shared" si="125"/>
        <v/>
      </c>
      <c r="J724" s="93" t="str">
        <f t="shared" si="126"/>
        <v/>
      </c>
      <c r="K724" s="125" t="str">
        <f>IF(OR(C724="",'Paste Data Here - Export'!BD724=""),"",1440*('Paste Data Here - Export'!BD724-C724))</f>
        <v/>
      </c>
      <c r="L724" s="93" t="str">
        <f t="shared" si="127"/>
        <v/>
      </c>
      <c r="M724" s="93" t="str">
        <f>IF(AND(L724="Yes",'Paste Data Here - Export'!BC724="SU",'Paste Data Here - Export'!EJ724&lt;&gt;"Y"),"Achieved",IF('Paste Data Here - Export'!EJ724="Y","Not applicable",(IF(AND('Patient level info'!L724="No",'Paste Data Here - Export'!BC724="SU"),"Not achieved",IF('Paste Data Here - Export'!BC724="ICH","Not applicable",IF(OR('Paste Data Here - Export'!BC724="O",'Paste Data Here - Export'!BC724="MAC"),"Not achieved",""))))))</f>
        <v/>
      </c>
      <c r="N724" s="142" t="str">
        <f>IF(B724="","",IF(OR('Paste Data Here - Export'!GN724="PERS",'Paste Data Here - Export'!GN724="TELEM"),'Paste Data Here - Export'!GK724,IF('Paste Data Here - Export'!GO724="","Not seen in person",'Paste Data Here - Export'!GO724)))</f>
        <v/>
      </c>
      <c r="O724" s="125" t="str">
        <f t="shared" si="128"/>
        <v/>
      </c>
      <c r="P724" s="126" t="str">
        <f t="shared" si="129"/>
        <v/>
      </c>
      <c r="Q724" s="95" t="str">
        <f>IF('Paste Data Here - Export'!CR724=TRUE, "Not imaged",IF('Paste Data Here - Export'!AR724="Y","Inpatient stroke",IF('Paste Data Here - Export'!BA724="","",IF('Paste Data Here - Export'!CR724="TRUE","",1440*('Paste Data Here - Export'!CP724-'Paste Data Here - Export'!BA724)))))</f>
        <v/>
      </c>
      <c r="R724" s="95" t="str">
        <f>IF('Paste Data Here - Export'!CR724=TRUE,"Not imaged",IF(OR(C724="",'Paste Data Here - Export'!CP724=""),"",1440*('Paste Data Here - Export'!CP724-C724)))</f>
        <v/>
      </c>
      <c r="S724" s="93" t="str">
        <f>IF(R724&lt;60.5,"Yes",IF('Paste Data Here - Export'!C724="","","No"))</f>
        <v/>
      </c>
      <c r="T724" s="93" t="str">
        <f t="shared" si="121"/>
        <v/>
      </c>
      <c r="U724" s="94" t="str">
        <f>IF(OR(C724="",'Paste Data Here - Export'!DF724=""),"",1440*('Paste Data Here - Export'!DF724-C724))</f>
        <v/>
      </c>
      <c r="V724" s="96" t="str">
        <f t="shared" si="130"/>
        <v/>
      </c>
      <c r="W724" s="97" t="str">
        <f>IF(B724="","",IF('Paste Data Here - Export'!KI724=TRUE,"Yes",IF('Paste Data Here - Export'!L724="","No","Yes")))</f>
        <v/>
      </c>
      <c r="X724" s="98" t="str">
        <f>IF(E724="Yes","6 Month Transfer",IF(AND(W724="Yes",'Paste Data Here - Export'!KM724="D"),"No",IF('Patient level info'!W724="Yes","Yes","")))</f>
        <v/>
      </c>
      <c r="Y724" s="91" t="str">
        <f t="shared" si="122"/>
        <v/>
      </c>
      <c r="Z724" s="99" t="str">
        <f>IF('Paste Data Here - Export'!KQ724="","",IF('Paste Data Here - Export'!KO724="","",'Paste Data Here - Export'!KN724-'Paste Data Here - Export'!KQ724))</f>
        <v/>
      </c>
      <c r="AA724" s="91" t="str">
        <f>IF(AND(W724="Yes",'Paste Data Here - Export'!KM724="D",'Paste Data Here - Export'!KO724="Y"),'Paste Data Here - Export'!KN724+'Patient level info'!AA$3,IF(AND(W724="Yes",'Paste Data Here - Export'!KM724="D",Z724&lt;0),'Paste Data Here - Export'!KQ724,IF(AND(W724="Yes",'Paste Data Here - Export'!KM724="D"),'Paste Data Here - Export'!KN724,IF(X724="Yes",'Paste Data Here - Export'!KS724,""))))</f>
        <v/>
      </c>
      <c r="AB724" s="100" t="str">
        <f>IF(W724="No","",IF('Paste Data Here - Export'!HS724="","",IF('Paste Data Here - Export'!KO724="Y",'Patient level info'!AA724-'Paste Data Here - Export'!HS724,'Paste Data Here - Export'!KQ724-'Paste Data Here - Export'!HS724)))</f>
        <v/>
      </c>
      <c r="AC724" s="100" t="str">
        <f>IF(E724="Yes","",IF(BPT!C724="Record transferred to this team",AA724-C724-(1/6),""))</f>
        <v/>
      </c>
      <c r="AD724" s="100" t="str">
        <f t="shared" si="123"/>
        <v/>
      </c>
      <c r="AE724" s="100" t="str">
        <f t="shared" si="131"/>
        <v/>
      </c>
      <c r="AF724" s="101" t="str">
        <f>IF(AE724="","",IF(Y724="Died same day","Died same day as arrival",IF(AB724="","Did not stay on SU",IF('Paste Data Here - Export'!HR724="ICH","ICU/CCU/HDU",IF(AB724&gt;AE724,100,100*AB724/AE724)))))</f>
        <v/>
      </c>
      <c r="AG724" s="82" t="str">
        <f>IF(E724="Yes","6 Month Transfer",IF(W724="No","Not locked to discharge/transfer",IF(AF724="Did not stay on SU","Not achieved as did not stay on SU",IF('Patient level info'!A724="","",IF(AND(A724=B724,M724="Achieved",P724="Achieved",AF724&gt;=90,AF724&lt;&gt;"Died same day as arrival"),"Achieved",IF(AND(A724&lt;&gt;B724,AF724&gt;=90,M724="Achieved",P724="Achieved"),"Not directly admitted by this team, but achieved criteria at previous team, and achieved 90% of stay on SU whilst at this team",IF(AF724="ICU/CCU/HDU","Admitted to ICU/CCU/HDU",IF(AF724="Died same day as arrival",AF724,IF(AND(AF724&lt;90,M724="Not achieved",P724="Not achieved"),"Not achieved as not direct to SU within 4h, not seen by a consultant within 14h, and less than 90% of stay on SU",IF(AND(AF724&lt;90,M724="Not achieved",P724="Achieved"),"Not achieved as not direct to SU within 4h and less than 90% of stay on SU",IF(AND(AF724&lt;90,M724="Achieved",P724="Not achieved"),"Not achieved as not seen by a consultant within 14h and less than 90% of stay on SU",IF(AND(AF724&gt;=90,M724="Not achieved",P724="Not achieved"),"Not achieved as not direct to SU within 4h and not seen by a consultant within 14h",IF(AND(AF724&gt;=90,M724="Achieved",P724="Not achieved"),"Not achieved as not seen by a consultant within 14h",IF(AF724&lt;90,"Not achieved as less than 90% of stay on SU","Not achieved as not direct to SU within 4h"))))))))))))))</f>
        <v/>
      </c>
    </row>
    <row r="725" spans="1:33" x14ac:dyDescent="0.25">
      <c r="A725" s="89" t="str">
        <f>IF('Paste Data Here - Export'!A725="","",'Paste Data Here - Export'!A725)</f>
        <v/>
      </c>
      <c r="B725" s="90" t="str">
        <f>IF('Paste Data Here - Export'!B725="","",'Paste Data Here - Export'!B725)</f>
        <v/>
      </c>
      <c r="C725" s="91" t="str">
        <f>IF('Paste Data Here - Export'!AR725="Y",'Paste Data Here - Export'!AS725,IF('Paste Data Here - Export'!C725="","",'Paste Data Here - Export'!BA725))</f>
        <v/>
      </c>
      <c r="D725" s="103" t="str">
        <f>IF(B725="","",IF('Paste Data Here - Export'!A725 ='Paste Data Here - Export'!B725, "Yes", "No"))</f>
        <v/>
      </c>
      <c r="E725" s="103" t="str">
        <f>IF(A725="","",IF(AND('Paste Data Here - Export'!P725="",'Paste Data Here - Export'!Q725&lt;&gt;""),"Yes","No"))</f>
        <v/>
      </c>
      <c r="F725" s="104" t="str">
        <f>IF('Paste Data Here - Export'!A725='Paste Data Here - Export'!B725,C725,IF(W725="No","",IF(E725="Yes","6 Month Transfer",'Paste Data Here - Export'!HP725)))</f>
        <v/>
      </c>
      <c r="G725" s="92" t="str">
        <f>IF(B725="","",IF(OR('Paste Data Here - Export'!KB725="Y",'Paste Data Here - Export'!GE725="Y"),"Yes","No"))</f>
        <v/>
      </c>
      <c r="H725" s="93" t="str">
        <f t="shared" si="124"/>
        <v/>
      </c>
      <c r="I725" s="93" t="str">
        <f t="shared" si="125"/>
        <v/>
      </c>
      <c r="J725" s="93" t="str">
        <f t="shared" si="126"/>
        <v/>
      </c>
      <c r="K725" s="125" t="str">
        <f>IF(OR(C725="",'Paste Data Here - Export'!BD725=""),"",1440*('Paste Data Here - Export'!BD725-C725))</f>
        <v/>
      </c>
      <c r="L725" s="93" t="str">
        <f t="shared" si="127"/>
        <v/>
      </c>
      <c r="M725" s="93" t="str">
        <f>IF(AND(L725="Yes",'Paste Data Here - Export'!BC725="SU",'Paste Data Here - Export'!EJ725&lt;&gt;"Y"),"Achieved",IF('Paste Data Here - Export'!EJ725="Y","Not applicable",(IF(AND('Patient level info'!L725="No",'Paste Data Here - Export'!BC725="SU"),"Not achieved",IF('Paste Data Here - Export'!BC725="ICH","Not applicable",IF(OR('Paste Data Here - Export'!BC725="O",'Paste Data Here - Export'!BC725="MAC"),"Not achieved",""))))))</f>
        <v/>
      </c>
      <c r="N725" s="142" t="str">
        <f>IF(B725="","",IF(OR('Paste Data Here - Export'!GN725="PERS",'Paste Data Here - Export'!GN725="TELEM"),'Paste Data Here - Export'!GK725,IF('Paste Data Here - Export'!GO725="","Not seen in person",'Paste Data Here - Export'!GO725)))</f>
        <v/>
      </c>
      <c r="O725" s="125" t="str">
        <f t="shared" si="128"/>
        <v/>
      </c>
      <c r="P725" s="126" t="str">
        <f t="shared" si="129"/>
        <v/>
      </c>
      <c r="Q725" s="95" t="str">
        <f>IF('Paste Data Here - Export'!CR725=TRUE, "Not imaged",IF('Paste Data Here - Export'!AR725="Y","Inpatient stroke",IF('Paste Data Here - Export'!BA725="","",IF('Paste Data Here - Export'!CR725="TRUE","",1440*('Paste Data Here - Export'!CP725-'Paste Data Here - Export'!BA725)))))</f>
        <v/>
      </c>
      <c r="R725" s="95" t="str">
        <f>IF('Paste Data Here - Export'!CR725=TRUE,"Not imaged",IF(OR(C725="",'Paste Data Here - Export'!CP725=""),"",1440*('Paste Data Here - Export'!CP725-C725)))</f>
        <v/>
      </c>
      <c r="S725" s="93" t="str">
        <f>IF(R725&lt;60.5,"Yes",IF('Paste Data Here - Export'!C725="","","No"))</f>
        <v/>
      </c>
      <c r="T725" s="93" t="str">
        <f t="shared" si="121"/>
        <v/>
      </c>
      <c r="U725" s="94" t="str">
        <f>IF(OR(C725="",'Paste Data Here - Export'!DF725=""),"",1440*('Paste Data Here - Export'!DF725-C725))</f>
        <v/>
      </c>
      <c r="V725" s="96" t="str">
        <f t="shared" si="130"/>
        <v/>
      </c>
      <c r="W725" s="97" t="str">
        <f>IF(B725="","",IF('Paste Data Here - Export'!KI725=TRUE,"Yes",IF('Paste Data Here - Export'!L725="","No","Yes")))</f>
        <v/>
      </c>
      <c r="X725" s="98" t="str">
        <f>IF(E725="Yes","6 Month Transfer",IF(AND(W725="Yes",'Paste Data Here - Export'!KM725="D"),"No",IF('Patient level info'!W725="Yes","Yes","")))</f>
        <v/>
      </c>
      <c r="Y725" s="91" t="str">
        <f t="shared" si="122"/>
        <v/>
      </c>
      <c r="Z725" s="99" t="str">
        <f>IF('Paste Data Here - Export'!KQ725="","",IF('Paste Data Here - Export'!KO725="","",'Paste Data Here - Export'!KN725-'Paste Data Here - Export'!KQ725))</f>
        <v/>
      </c>
      <c r="AA725" s="91" t="str">
        <f>IF(AND(W725="Yes",'Paste Data Here - Export'!KM725="D",'Paste Data Here - Export'!KO725="Y"),'Paste Data Here - Export'!KN725+'Patient level info'!AA$3,IF(AND(W725="Yes",'Paste Data Here - Export'!KM725="D",Z725&lt;0),'Paste Data Here - Export'!KQ725,IF(AND(W725="Yes",'Paste Data Here - Export'!KM725="D"),'Paste Data Here - Export'!KN725,IF(X725="Yes",'Paste Data Here - Export'!KS725,""))))</f>
        <v/>
      </c>
      <c r="AB725" s="100" t="str">
        <f>IF(W725="No","",IF('Paste Data Here - Export'!HS725="","",IF('Paste Data Here - Export'!KO725="Y",'Patient level info'!AA725-'Paste Data Here - Export'!HS725,'Paste Data Here - Export'!KQ725-'Paste Data Here - Export'!HS725)))</f>
        <v/>
      </c>
      <c r="AC725" s="100" t="str">
        <f>IF(E725="Yes","",IF(BPT!C725="Record transferred to this team",AA725-C725-(1/6),""))</f>
        <v/>
      </c>
      <c r="AD725" s="100" t="str">
        <f t="shared" si="123"/>
        <v/>
      </c>
      <c r="AE725" s="100" t="str">
        <f t="shared" si="131"/>
        <v/>
      </c>
      <c r="AF725" s="101" t="str">
        <f>IF(AE725="","",IF(Y725="Died same day","Died same day as arrival",IF(AB725="","Did not stay on SU",IF('Paste Data Here - Export'!HR725="ICH","ICU/CCU/HDU",IF(AB725&gt;AE725,100,100*AB725/AE725)))))</f>
        <v/>
      </c>
      <c r="AG725" s="82" t="str">
        <f>IF(E725="Yes","6 Month Transfer",IF(W725="No","Not locked to discharge/transfer",IF(AF725="Did not stay on SU","Not achieved as did not stay on SU",IF('Patient level info'!A725="","",IF(AND(A725=B725,M725="Achieved",P725="Achieved",AF725&gt;=90,AF725&lt;&gt;"Died same day as arrival"),"Achieved",IF(AND(A725&lt;&gt;B725,AF725&gt;=90,M725="Achieved",P725="Achieved"),"Not directly admitted by this team, but achieved criteria at previous team, and achieved 90% of stay on SU whilst at this team",IF(AF725="ICU/CCU/HDU","Admitted to ICU/CCU/HDU",IF(AF725="Died same day as arrival",AF725,IF(AND(AF725&lt;90,M725="Not achieved",P725="Not achieved"),"Not achieved as not direct to SU within 4h, not seen by a consultant within 14h, and less than 90% of stay on SU",IF(AND(AF725&lt;90,M725="Not achieved",P725="Achieved"),"Not achieved as not direct to SU within 4h and less than 90% of stay on SU",IF(AND(AF725&lt;90,M725="Achieved",P725="Not achieved"),"Not achieved as not seen by a consultant within 14h and less than 90% of stay on SU",IF(AND(AF725&gt;=90,M725="Not achieved",P725="Not achieved"),"Not achieved as not direct to SU within 4h and not seen by a consultant within 14h",IF(AND(AF725&gt;=90,M725="Achieved",P725="Not achieved"),"Not achieved as not seen by a consultant within 14h",IF(AF725&lt;90,"Not achieved as less than 90% of stay on SU","Not achieved as not direct to SU within 4h"))))))))))))))</f>
        <v/>
      </c>
    </row>
    <row r="726" spans="1:33" x14ac:dyDescent="0.25">
      <c r="A726" s="89" t="str">
        <f>IF('Paste Data Here - Export'!A726="","",'Paste Data Here - Export'!A726)</f>
        <v/>
      </c>
      <c r="B726" s="90" t="str">
        <f>IF('Paste Data Here - Export'!B726="","",'Paste Data Here - Export'!B726)</f>
        <v/>
      </c>
      <c r="C726" s="91" t="str">
        <f>IF('Paste Data Here - Export'!AR726="Y",'Paste Data Here - Export'!AS726,IF('Paste Data Here - Export'!C726="","",'Paste Data Here - Export'!BA726))</f>
        <v/>
      </c>
      <c r="D726" s="103" t="str">
        <f>IF(B726="","",IF('Paste Data Here - Export'!A726 ='Paste Data Here - Export'!B726, "Yes", "No"))</f>
        <v/>
      </c>
      <c r="E726" s="103" t="str">
        <f>IF(A726="","",IF(AND('Paste Data Here - Export'!P726="",'Paste Data Here - Export'!Q726&lt;&gt;""),"Yes","No"))</f>
        <v/>
      </c>
      <c r="F726" s="104" t="str">
        <f>IF('Paste Data Here - Export'!A726='Paste Data Here - Export'!B726,C726,IF(W726="No","",IF(E726="Yes","6 Month Transfer",'Paste Data Here - Export'!HP726)))</f>
        <v/>
      </c>
      <c r="G726" s="92" t="str">
        <f>IF(B726="","",IF(OR('Paste Data Here - Export'!KB726="Y",'Paste Data Here - Export'!GE726="Y"),"Yes","No"))</f>
        <v/>
      </c>
      <c r="H726" s="93" t="str">
        <f t="shared" si="124"/>
        <v/>
      </c>
      <c r="I726" s="93" t="str">
        <f t="shared" si="125"/>
        <v/>
      </c>
      <c r="J726" s="93" t="str">
        <f t="shared" si="126"/>
        <v/>
      </c>
      <c r="K726" s="125" t="str">
        <f>IF(OR(C726="",'Paste Data Here - Export'!BD726=""),"",1440*('Paste Data Here - Export'!BD726-C726))</f>
        <v/>
      </c>
      <c r="L726" s="93" t="str">
        <f t="shared" si="127"/>
        <v/>
      </c>
      <c r="M726" s="93" t="str">
        <f>IF(AND(L726="Yes",'Paste Data Here - Export'!BC726="SU",'Paste Data Here - Export'!EJ726&lt;&gt;"Y"),"Achieved",IF('Paste Data Here - Export'!EJ726="Y","Not applicable",(IF(AND('Patient level info'!L726="No",'Paste Data Here - Export'!BC726="SU"),"Not achieved",IF('Paste Data Here - Export'!BC726="ICH","Not applicable",IF(OR('Paste Data Here - Export'!BC726="O",'Paste Data Here - Export'!BC726="MAC"),"Not achieved",""))))))</f>
        <v/>
      </c>
      <c r="N726" s="142" t="str">
        <f>IF(B726="","",IF(OR('Paste Data Here - Export'!GN726="PERS",'Paste Data Here - Export'!GN726="TELEM"),'Paste Data Here - Export'!GK726,IF('Paste Data Here - Export'!GO726="","Not seen in person",'Paste Data Here - Export'!GO726)))</f>
        <v/>
      </c>
      <c r="O726" s="125" t="str">
        <f t="shared" si="128"/>
        <v/>
      </c>
      <c r="P726" s="126" t="str">
        <f t="shared" si="129"/>
        <v/>
      </c>
      <c r="Q726" s="95" t="str">
        <f>IF('Paste Data Here - Export'!CR726=TRUE, "Not imaged",IF('Paste Data Here - Export'!AR726="Y","Inpatient stroke",IF('Paste Data Here - Export'!BA726="","",IF('Paste Data Here - Export'!CR726="TRUE","",1440*('Paste Data Here - Export'!CP726-'Paste Data Here - Export'!BA726)))))</f>
        <v/>
      </c>
      <c r="R726" s="95" t="str">
        <f>IF('Paste Data Here - Export'!CR726=TRUE,"Not imaged",IF(OR(C726="",'Paste Data Here - Export'!CP726=""),"",1440*('Paste Data Here - Export'!CP726-C726)))</f>
        <v/>
      </c>
      <c r="S726" s="93" t="str">
        <f>IF(R726&lt;60.5,"Yes",IF('Paste Data Here - Export'!C726="","","No"))</f>
        <v/>
      </c>
      <c r="T726" s="93" t="str">
        <f t="shared" si="121"/>
        <v/>
      </c>
      <c r="U726" s="94" t="str">
        <f>IF(OR(C726="",'Paste Data Here - Export'!DF726=""),"",1440*('Paste Data Here - Export'!DF726-C726))</f>
        <v/>
      </c>
      <c r="V726" s="96" t="str">
        <f t="shared" si="130"/>
        <v/>
      </c>
      <c r="W726" s="97" t="str">
        <f>IF(B726="","",IF('Paste Data Here - Export'!KI726=TRUE,"Yes",IF('Paste Data Here - Export'!L726="","No","Yes")))</f>
        <v/>
      </c>
      <c r="X726" s="98" t="str">
        <f>IF(E726="Yes","6 Month Transfer",IF(AND(W726="Yes",'Paste Data Here - Export'!KM726="D"),"No",IF('Patient level info'!W726="Yes","Yes","")))</f>
        <v/>
      </c>
      <c r="Y726" s="91" t="str">
        <f t="shared" si="122"/>
        <v/>
      </c>
      <c r="Z726" s="99" t="str">
        <f>IF('Paste Data Here - Export'!KQ726="","",IF('Paste Data Here - Export'!KO726="","",'Paste Data Here - Export'!KN726-'Paste Data Here - Export'!KQ726))</f>
        <v/>
      </c>
      <c r="AA726" s="91" t="str">
        <f>IF(AND(W726="Yes",'Paste Data Here - Export'!KM726="D",'Paste Data Here - Export'!KO726="Y"),'Paste Data Here - Export'!KN726+'Patient level info'!AA$3,IF(AND(W726="Yes",'Paste Data Here - Export'!KM726="D",Z726&lt;0),'Paste Data Here - Export'!KQ726,IF(AND(W726="Yes",'Paste Data Here - Export'!KM726="D"),'Paste Data Here - Export'!KN726,IF(X726="Yes",'Paste Data Here - Export'!KS726,""))))</f>
        <v/>
      </c>
      <c r="AB726" s="100" t="str">
        <f>IF(W726="No","",IF('Paste Data Here - Export'!HS726="","",IF('Paste Data Here - Export'!KO726="Y",'Patient level info'!AA726-'Paste Data Here - Export'!HS726,'Paste Data Here - Export'!KQ726-'Paste Data Here - Export'!HS726)))</f>
        <v/>
      </c>
      <c r="AC726" s="100" t="str">
        <f>IF(E726="Yes","",IF(BPT!C726="Record transferred to this team",AA726-C726-(1/6),""))</f>
        <v/>
      </c>
      <c r="AD726" s="100" t="str">
        <f t="shared" si="123"/>
        <v/>
      </c>
      <c r="AE726" s="100" t="str">
        <f t="shared" si="131"/>
        <v/>
      </c>
      <c r="AF726" s="101" t="str">
        <f>IF(AE726="","",IF(Y726="Died same day","Died same day as arrival",IF(AB726="","Did not stay on SU",IF('Paste Data Here - Export'!HR726="ICH","ICU/CCU/HDU",IF(AB726&gt;AE726,100,100*AB726/AE726)))))</f>
        <v/>
      </c>
      <c r="AG726" s="82" t="str">
        <f>IF(E726="Yes","6 Month Transfer",IF(W726="No","Not locked to discharge/transfer",IF(AF726="Did not stay on SU","Not achieved as did not stay on SU",IF('Patient level info'!A726="","",IF(AND(A726=B726,M726="Achieved",P726="Achieved",AF726&gt;=90,AF726&lt;&gt;"Died same day as arrival"),"Achieved",IF(AND(A726&lt;&gt;B726,AF726&gt;=90,M726="Achieved",P726="Achieved"),"Not directly admitted by this team, but achieved criteria at previous team, and achieved 90% of stay on SU whilst at this team",IF(AF726="ICU/CCU/HDU","Admitted to ICU/CCU/HDU",IF(AF726="Died same day as arrival",AF726,IF(AND(AF726&lt;90,M726="Not achieved",P726="Not achieved"),"Not achieved as not direct to SU within 4h, not seen by a consultant within 14h, and less than 90% of stay on SU",IF(AND(AF726&lt;90,M726="Not achieved",P726="Achieved"),"Not achieved as not direct to SU within 4h and less than 90% of stay on SU",IF(AND(AF726&lt;90,M726="Achieved",P726="Not achieved"),"Not achieved as not seen by a consultant within 14h and less than 90% of stay on SU",IF(AND(AF726&gt;=90,M726="Not achieved",P726="Not achieved"),"Not achieved as not direct to SU within 4h and not seen by a consultant within 14h",IF(AND(AF726&gt;=90,M726="Achieved",P726="Not achieved"),"Not achieved as not seen by a consultant within 14h",IF(AF726&lt;90,"Not achieved as less than 90% of stay on SU","Not achieved as not direct to SU within 4h"))))))))))))))</f>
        <v/>
      </c>
    </row>
    <row r="727" spans="1:33" x14ac:dyDescent="0.25">
      <c r="A727" s="89" t="str">
        <f>IF('Paste Data Here - Export'!A727="","",'Paste Data Here - Export'!A727)</f>
        <v/>
      </c>
      <c r="B727" s="90" t="str">
        <f>IF('Paste Data Here - Export'!B727="","",'Paste Data Here - Export'!B727)</f>
        <v/>
      </c>
      <c r="C727" s="91" t="str">
        <f>IF('Paste Data Here - Export'!AR727="Y",'Paste Data Here - Export'!AS727,IF('Paste Data Here - Export'!C727="","",'Paste Data Here - Export'!BA727))</f>
        <v/>
      </c>
      <c r="D727" s="103" t="str">
        <f>IF(B727="","",IF('Paste Data Here - Export'!A727 ='Paste Data Here - Export'!B727, "Yes", "No"))</f>
        <v/>
      </c>
      <c r="E727" s="103" t="str">
        <f>IF(A727="","",IF(AND('Paste Data Here - Export'!P727="",'Paste Data Here - Export'!Q727&lt;&gt;""),"Yes","No"))</f>
        <v/>
      </c>
      <c r="F727" s="104" t="str">
        <f>IF('Paste Data Here - Export'!A727='Paste Data Here - Export'!B727,C727,IF(W727="No","",IF(E727="Yes","6 Month Transfer",'Paste Data Here - Export'!HP727)))</f>
        <v/>
      </c>
      <c r="G727" s="92" t="str">
        <f>IF(B727="","",IF(OR('Paste Data Here - Export'!KB727="Y",'Paste Data Here - Export'!GE727="Y"),"Yes","No"))</f>
        <v/>
      </c>
      <c r="H727" s="93" t="str">
        <f t="shared" si="124"/>
        <v/>
      </c>
      <c r="I727" s="93" t="str">
        <f t="shared" si="125"/>
        <v/>
      </c>
      <c r="J727" s="93" t="str">
        <f t="shared" si="126"/>
        <v/>
      </c>
      <c r="K727" s="125" t="str">
        <f>IF(OR(C727="",'Paste Data Here - Export'!BD727=""),"",1440*('Paste Data Here - Export'!BD727-C727))</f>
        <v/>
      </c>
      <c r="L727" s="93" t="str">
        <f t="shared" si="127"/>
        <v/>
      </c>
      <c r="M727" s="93" t="str">
        <f>IF(AND(L727="Yes",'Paste Data Here - Export'!BC727="SU",'Paste Data Here - Export'!EJ727&lt;&gt;"Y"),"Achieved",IF('Paste Data Here - Export'!EJ727="Y","Not applicable",(IF(AND('Patient level info'!L727="No",'Paste Data Here - Export'!BC727="SU"),"Not achieved",IF('Paste Data Here - Export'!BC727="ICH","Not applicable",IF(OR('Paste Data Here - Export'!BC727="O",'Paste Data Here - Export'!BC727="MAC"),"Not achieved",""))))))</f>
        <v/>
      </c>
      <c r="N727" s="142" t="str">
        <f>IF(B727="","",IF(OR('Paste Data Here - Export'!GN727="PERS",'Paste Data Here - Export'!GN727="TELEM"),'Paste Data Here - Export'!GK727,IF('Paste Data Here - Export'!GO727="","Not seen in person",'Paste Data Here - Export'!GO727)))</f>
        <v/>
      </c>
      <c r="O727" s="125" t="str">
        <f t="shared" si="128"/>
        <v/>
      </c>
      <c r="P727" s="126" t="str">
        <f t="shared" si="129"/>
        <v/>
      </c>
      <c r="Q727" s="95" t="str">
        <f>IF('Paste Data Here - Export'!CR727=TRUE, "Not imaged",IF('Paste Data Here - Export'!AR727="Y","Inpatient stroke",IF('Paste Data Here - Export'!BA727="","",IF('Paste Data Here - Export'!CR727="TRUE","",1440*('Paste Data Here - Export'!CP727-'Paste Data Here - Export'!BA727)))))</f>
        <v/>
      </c>
      <c r="R727" s="95" t="str">
        <f>IF('Paste Data Here - Export'!CR727=TRUE,"Not imaged",IF(OR(C727="",'Paste Data Here - Export'!CP727=""),"",1440*('Paste Data Here - Export'!CP727-C727)))</f>
        <v/>
      </c>
      <c r="S727" s="93" t="str">
        <f>IF(R727&lt;60.5,"Yes",IF('Paste Data Here - Export'!C727="","","No"))</f>
        <v/>
      </c>
      <c r="T727" s="93" t="str">
        <f t="shared" si="121"/>
        <v/>
      </c>
      <c r="U727" s="94" t="str">
        <f>IF(OR(C727="",'Paste Data Here - Export'!DF727=""),"",1440*('Paste Data Here - Export'!DF727-C727))</f>
        <v/>
      </c>
      <c r="V727" s="96" t="str">
        <f t="shared" si="130"/>
        <v/>
      </c>
      <c r="W727" s="97" t="str">
        <f>IF(B727="","",IF('Paste Data Here - Export'!KI727=TRUE,"Yes",IF('Paste Data Here - Export'!L727="","No","Yes")))</f>
        <v/>
      </c>
      <c r="X727" s="98" t="str">
        <f>IF(E727="Yes","6 Month Transfer",IF(AND(W727="Yes",'Paste Data Here - Export'!KM727="D"),"No",IF('Patient level info'!W727="Yes","Yes","")))</f>
        <v/>
      </c>
      <c r="Y727" s="91" t="str">
        <f t="shared" si="122"/>
        <v/>
      </c>
      <c r="Z727" s="99" t="str">
        <f>IF('Paste Data Here - Export'!KQ727="","",IF('Paste Data Here - Export'!KO727="","",'Paste Data Here - Export'!KN727-'Paste Data Here - Export'!KQ727))</f>
        <v/>
      </c>
      <c r="AA727" s="91" t="str">
        <f>IF(AND(W727="Yes",'Paste Data Here - Export'!KM727="D",'Paste Data Here - Export'!KO727="Y"),'Paste Data Here - Export'!KN727+'Patient level info'!AA$3,IF(AND(W727="Yes",'Paste Data Here - Export'!KM727="D",Z727&lt;0),'Paste Data Here - Export'!KQ727,IF(AND(W727="Yes",'Paste Data Here - Export'!KM727="D"),'Paste Data Here - Export'!KN727,IF(X727="Yes",'Paste Data Here - Export'!KS727,""))))</f>
        <v/>
      </c>
      <c r="AB727" s="100" t="str">
        <f>IF(W727="No","",IF('Paste Data Here - Export'!HS727="","",IF('Paste Data Here - Export'!KO727="Y",'Patient level info'!AA727-'Paste Data Here - Export'!HS727,'Paste Data Here - Export'!KQ727-'Paste Data Here - Export'!HS727)))</f>
        <v/>
      </c>
      <c r="AC727" s="100" t="str">
        <f>IF(E727="Yes","",IF(BPT!C727="Record transferred to this team",AA727-C727-(1/6),""))</f>
        <v/>
      </c>
      <c r="AD727" s="100" t="str">
        <f t="shared" si="123"/>
        <v/>
      </c>
      <c r="AE727" s="100" t="str">
        <f t="shared" si="131"/>
        <v/>
      </c>
      <c r="AF727" s="101" t="str">
        <f>IF(AE727="","",IF(Y727="Died same day","Died same day as arrival",IF(AB727="","Did not stay on SU",IF('Paste Data Here - Export'!HR727="ICH","ICU/CCU/HDU",IF(AB727&gt;AE727,100,100*AB727/AE727)))))</f>
        <v/>
      </c>
      <c r="AG727" s="82" t="str">
        <f>IF(E727="Yes","6 Month Transfer",IF(W727="No","Not locked to discharge/transfer",IF(AF727="Did not stay on SU","Not achieved as did not stay on SU",IF('Patient level info'!A727="","",IF(AND(A727=B727,M727="Achieved",P727="Achieved",AF727&gt;=90,AF727&lt;&gt;"Died same day as arrival"),"Achieved",IF(AND(A727&lt;&gt;B727,AF727&gt;=90,M727="Achieved",P727="Achieved"),"Not directly admitted by this team, but achieved criteria at previous team, and achieved 90% of stay on SU whilst at this team",IF(AF727="ICU/CCU/HDU","Admitted to ICU/CCU/HDU",IF(AF727="Died same day as arrival",AF727,IF(AND(AF727&lt;90,M727="Not achieved",P727="Not achieved"),"Not achieved as not direct to SU within 4h, not seen by a consultant within 14h, and less than 90% of stay on SU",IF(AND(AF727&lt;90,M727="Not achieved",P727="Achieved"),"Not achieved as not direct to SU within 4h and less than 90% of stay on SU",IF(AND(AF727&lt;90,M727="Achieved",P727="Not achieved"),"Not achieved as not seen by a consultant within 14h and less than 90% of stay on SU",IF(AND(AF727&gt;=90,M727="Not achieved",P727="Not achieved"),"Not achieved as not direct to SU within 4h and not seen by a consultant within 14h",IF(AND(AF727&gt;=90,M727="Achieved",P727="Not achieved"),"Not achieved as not seen by a consultant within 14h",IF(AF727&lt;90,"Not achieved as less than 90% of stay on SU","Not achieved as not direct to SU within 4h"))))))))))))))</f>
        <v/>
      </c>
    </row>
    <row r="728" spans="1:33" x14ac:dyDescent="0.25">
      <c r="A728" s="89" t="str">
        <f>IF('Paste Data Here - Export'!A728="","",'Paste Data Here - Export'!A728)</f>
        <v/>
      </c>
      <c r="B728" s="90" t="str">
        <f>IF('Paste Data Here - Export'!B728="","",'Paste Data Here - Export'!B728)</f>
        <v/>
      </c>
      <c r="C728" s="91" t="str">
        <f>IF('Paste Data Here - Export'!AR728="Y",'Paste Data Here - Export'!AS728,IF('Paste Data Here - Export'!C728="","",'Paste Data Here - Export'!BA728))</f>
        <v/>
      </c>
      <c r="D728" s="103" t="str">
        <f>IF(B728="","",IF('Paste Data Here - Export'!A728 ='Paste Data Here - Export'!B728, "Yes", "No"))</f>
        <v/>
      </c>
      <c r="E728" s="103" t="str">
        <f>IF(A728="","",IF(AND('Paste Data Here - Export'!P728="",'Paste Data Here - Export'!Q728&lt;&gt;""),"Yes","No"))</f>
        <v/>
      </c>
      <c r="F728" s="104" t="str">
        <f>IF('Paste Data Here - Export'!A728='Paste Data Here - Export'!B728,C728,IF(W728="No","",IF(E728="Yes","6 Month Transfer",'Paste Data Here - Export'!HP728)))</f>
        <v/>
      </c>
      <c r="G728" s="92" t="str">
        <f>IF(B728="","",IF(OR('Paste Data Here - Export'!KB728="Y",'Paste Data Here - Export'!GE728="Y"),"Yes","No"))</f>
        <v/>
      </c>
      <c r="H728" s="93" t="str">
        <f t="shared" si="124"/>
        <v/>
      </c>
      <c r="I728" s="93" t="str">
        <f t="shared" si="125"/>
        <v/>
      </c>
      <c r="J728" s="93" t="str">
        <f t="shared" si="126"/>
        <v/>
      </c>
      <c r="K728" s="125" t="str">
        <f>IF(OR(C728="",'Paste Data Here - Export'!BD728=""),"",1440*('Paste Data Here - Export'!BD728-C728))</f>
        <v/>
      </c>
      <c r="L728" s="93" t="str">
        <f t="shared" si="127"/>
        <v/>
      </c>
      <c r="M728" s="93" t="str">
        <f>IF(AND(L728="Yes",'Paste Data Here - Export'!BC728="SU",'Paste Data Here - Export'!EJ728&lt;&gt;"Y"),"Achieved",IF('Paste Data Here - Export'!EJ728="Y","Not applicable",(IF(AND('Patient level info'!L728="No",'Paste Data Here - Export'!BC728="SU"),"Not achieved",IF('Paste Data Here - Export'!BC728="ICH","Not applicable",IF(OR('Paste Data Here - Export'!BC728="O",'Paste Data Here - Export'!BC728="MAC"),"Not achieved",""))))))</f>
        <v/>
      </c>
      <c r="N728" s="142" t="str">
        <f>IF(B728="","",IF(OR('Paste Data Here - Export'!GN728="PERS",'Paste Data Here - Export'!GN728="TELEM"),'Paste Data Here - Export'!GK728,IF('Paste Data Here - Export'!GO728="","Not seen in person",'Paste Data Here - Export'!GO728)))</f>
        <v/>
      </c>
      <c r="O728" s="125" t="str">
        <f t="shared" si="128"/>
        <v/>
      </c>
      <c r="P728" s="126" t="str">
        <f t="shared" si="129"/>
        <v/>
      </c>
      <c r="Q728" s="95" t="str">
        <f>IF('Paste Data Here - Export'!CR728=TRUE, "Not imaged",IF('Paste Data Here - Export'!AR728="Y","Inpatient stroke",IF('Paste Data Here - Export'!BA728="","",IF('Paste Data Here - Export'!CR728="TRUE","",1440*('Paste Data Here - Export'!CP728-'Paste Data Here - Export'!BA728)))))</f>
        <v/>
      </c>
      <c r="R728" s="95" t="str">
        <f>IF('Paste Data Here - Export'!CR728=TRUE,"Not imaged",IF(OR(C728="",'Paste Data Here - Export'!CP728=""),"",1440*('Paste Data Here - Export'!CP728-C728)))</f>
        <v/>
      </c>
      <c r="S728" s="93" t="str">
        <f>IF(R728&lt;60.5,"Yes",IF('Paste Data Here - Export'!C728="","","No"))</f>
        <v/>
      </c>
      <c r="T728" s="93" t="str">
        <f t="shared" si="121"/>
        <v/>
      </c>
      <c r="U728" s="94" t="str">
        <f>IF(OR(C728="",'Paste Data Here - Export'!DF728=""),"",1440*('Paste Data Here - Export'!DF728-C728))</f>
        <v/>
      </c>
      <c r="V728" s="96" t="str">
        <f t="shared" si="130"/>
        <v/>
      </c>
      <c r="W728" s="97" t="str">
        <f>IF(B728="","",IF('Paste Data Here - Export'!KI728=TRUE,"Yes",IF('Paste Data Here - Export'!L728="","No","Yes")))</f>
        <v/>
      </c>
      <c r="X728" s="98" t="str">
        <f>IF(E728="Yes","6 Month Transfer",IF(AND(W728="Yes",'Paste Data Here - Export'!KM728="D"),"No",IF('Patient level info'!W728="Yes","Yes","")))</f>
        <v/>
      </c>
      <c r="Y728" s="91" t="str">
        <f t="shared" si="122"/>
        <v/>
      </c>
      <c r="Z728" s="99" t="str">
        <f>IF('Paste Data Here - Export'!KQ728="","",IF('Paste Data Here - Export'!KO728="","",'Paste Data Here - Export'!KN728-'Paste Data Here - Export'!KQ728))</f>
        <v/>
      </c>
      <c r="AA728" s="91" t="str">
        <f>IF(AND(W728="Yes",'Paste Data Here - Export'!KM728="D",'Paste Data Here - Export'!KO728="Y"),'Paste Data Here - Export'!KN728+'Patient level info'!AA$3,IF(AND(W728="Yes",'Paste Data Here - Export'!KM728="D",Z728&lt;0),'Paste Data Here - Export'!KQ728,IF(AND(W728="Yes",'Paste Data Here - Export'!KM728="D"),'Paste Data Here - Export'!KN728,IF(X728="Yes",'Paste Data Here - Export'!KS728,""))))</f>
        <v/>
      </c>
      <c r="AB728" s="100" t="str">
        <f>IF(W728="No","",IF('Paste Data Here - Export'!HS728="","",IF('Paste Data Here - Export'!KO728="Y",'Patient level info'!AA728-'Paste Data Here - Export'!HS728,'Paste Data Here - Export'!KQ728-'Paste Data Here - Export'!HS728)))</f>
        <v/>
      </c>
      <c r="AC728" s="100" t="str">
        <f>IF(E728="Yes","",IF(BPT!C728="Record transferred to this team",AA728-C728-(1/6),""))</f>
        <v/>
      </c>
      <c r="AD728" s="100" t="str">
        <f t="shared" si="123"/>
        <v/>
      </c>
      <c r="AE728" s="100" t="str">
        <f t="shared" si="131"/>
        <v/>
      </c>
      <c r="AF728" s="101" t="str">
        <f>IF(AE728="","",IF(Y728="Died same day","Died same day as arrival",IF(AB728="","Did not stay on SU",IF('Paste Data Here - Export'!HR728="ICH","ICU/CCU/HDU",IF(AB728&gt;AE728,100,100*AB728/AE728)))))</f>
        <v/>
      </c>
      <c r="AG728" s="82" t="str">
        <f>IF(E728="Yes","6 Month Transfer",IF(W728="No","Not locked to discharge/transfer",IF(AF728="Did not stay on SU","Not achieved as did not stay on SU",IF('Patient level info'!A728="","",IF(AND(A728=B728,M728="Achieved",P728="Achieved",AF728&gt;=90,AF728&lt;&gt;"Died same day as arrival"),"Achieved",IF(AND(A728&lt;&gt;B728,AF728&gt;=90,M728="Achieved",P728="Achieved"),"Not directly admitted by this team, but achieved criteria at previous team, and achieved 90% of stay on SU whilst at this team",IF(AF728="ICU/CCU/HDU","Admitted to ICU/CCU/HDU",IF(AF728="Died same day as arrival",AF728,IF(AND(AF728&lt;90,M728="Not achieved",P728="Not achieved"),"Not achieved as not direct to SU within 4h, not seen by a consultant within 14h, and less than 90% of stay on SU",IF(AND(AF728&lt;90,M728="Not achieved",P728="Achieved"),"Not achieved as not direct to SU within 4h and less than 90% of stay on SU",IF(AND(AF728&lt;90,M728="Achieved",P728="Not achieved"),"Not achieved as not seen by a consultant within 14h and less than 90% of stay on SU",IF(AND(AF728&gt;=90,M728="Not achieved",P728="Not achieved"),"Not achieved as not direct to SU within 4h and not seen by a consultant within 14h",IF(AND(AF728&gt;=90,M728="Achieved",P728="Not achieved"),"Not achieved as not seen by a consultant within 14h",IF(AF728&lt;90,"Not achieved as less than 90% of stay on SU","Not achieved as not direct to SU within 4h"))))))))))))))</f>
        <v/>
      </c>
    </row>
    <row r="729" spans="1:33" x14ac:dyDescent="0.25">
      <c r="A729" s="89" t="str">
        <f>IF('Paste Data Here - Export'!A729="","",'Paste Data Here - Export'!A729)</f>
        <v/>
      </c>
      <c r="B729" s="90" t="str">
        <f>IF('Paste Data Here - Export'!B729="","",'Paste Data Here - Export'!B729)</f>
        <v/>
      </c>
      <c r="C729" s="91" t="str">
        <f>IF('Paste Data Here - Export'!AR729="Y",'Paste Data Here - Export'!AS729,IF('Paste Data Here - Export'!C729="","",'Paste Data Here - Export'!BA729))</f>
        <v/>
      </c>
      <c r="D729" s="103" t="str">
        <f>IF(B729="","",IF('Paste Data Here - Export'!A729 ='Paste Data Here - Export'!B729, "Yes", "No"))</f>
        <v/>
      </c>
      <c r="E729" s="103" t="str">
        <f>IF(A729="","",IF(AND('Paste Data Here - Export'!P729="",'Paste Data Here - Export'!Q729&lt;&gt;""),"Yes","No"))</f>
        <v/>
      </c>
      <c r="F729" s="104" t="str">
        <f>IF('Paste Data Here - Export'!A729='Paste Data Here - Export'!B729,C729,IF(W729="No","",IF(E729="Yes","6 Month Transfer",'Paste Data Here - Export'!HP729)))</f>
        <v/>
      </c>
      <c r="G729" s="92" t="str">
        <f>IF(B729="","",IF(OR('Paste Data Here - Export'!KB729="Y",'Paste Data Here - Export'!GE729="Y"),"Yes","No"))</f>
        <v/>
      </c>
      <c r="H729" s="93" t="str">
        <f t="shared" si="124"/>
        <v/>
      </c>
      <c r="I729" s="93" t="str">
        <f t="shared" si="125"/>
        <v/>
      </c>
      <c r="J729" s="93" t="str">
        <f t="shared" si="126"/>
        <v/>
      </c>
      <c r="K729" s="125" t="str">
        <f>IF(OR(C729="",'Paste Data Here - Export'!BD729=""),"",1440*('Paste Data Here - Export'!BD729-C729))</f>
        <v/>
      </c>
      <c r="L729" s="93" t="str">
        <f t="shared" si="127"/>
        <v/>
      </c>
      <c r="M729" s="93" t="str">
        <f>IF(AND(L729="Yes",'Paste Data Here - Export'!BC729="SU",'Paste Data Here - Export'!EJ729&lt;&gt;"Y"),"Achieved",IF('Paste Data Here - Export'!EJ729="Y","Not applicable",(IF(AND('Patient level info'!L729="No",'Paste Data Here - Export'!BC729="SU"),"Not achieved",IF('Paste Data Here - Export'!BC729="ICH","Not applicable",IF(OR('Paste Data Here - Export'!BC729="O",'Paste Data Here - Export'!BC729="MAC"),"Not achieved",""))))))</f>
        <v/>
      </c>
      <c r="N729" s="142" t="str">
        <f>IF(B729="","",IF(OR('Paste Data Here - Export'!GN729="PERS",'Paste Data Here - Export'!GN729="TELEM"),'Paste Data Here - Export'!GK729,IF('Paste Data Here - Export'!GO729="","Not seen in person",'Paste Data Here - Export'!GO729)))</f>
        <v/>
      </c>
      <c r="O729" s="125" t="str">
        <f t="shared" si="128"/>
        <v/>
      </c>
      <c r="P729" s="126" t="str">
        <f t="shared" si="129"/>
        <v/>
      </c>
      <c r="Q729" s="95" t="str">
        <f>IF('Paste Data Here - Export'!CR729=TRUE, "Not imaged",IF('Paste Data Here - Export'!AR729="Y","Inpatient stroke",IF('Paste Data Here - Export'!BA729="","",IF('Paste Data Here - Export'!CR729="TRUE","",1440*('Paste Data Here - Export'!CP729-'Paste Data Here - Export'!BA729)))))</f>
        <v/>
      </c>
      <c r="R729" s="95" t="str">
        <f>IF('Paste Data Here - Export'!CR729=TRUE,"Not imaged",IF(OR(C729="",'Paste Data Here - Export'!CP729=""),"",1440*('Paste Data Here - Export'!CP729-C729)))</f>
        <v/>
      </c>
      <c r="S729" s="93" t="str">
        <f>IF(R729&lt;60.5,"Yes",IF('Paste Data Here - Export'!C729="","","No"))</f>
        <v/>
      </c>
      <c r="T729" s="93" t="str">
        <f t="shared" si="121"/>
        <v/>
      </c>
      <c r="U729" s="94" t="str">
        <f>IF(OR(C729="",'Paste Data Here - Export'!DF729=""),"",1440*('Paste Data Here - Export'!DF729-C729))</f>
        <v/>
      </c>
      <c r="V729" s="96" t="str">
        <f t="shared" si="130"/>
        <v/>
      </c>
      <c r="W729" s="97" t="str">
        <f>IF(B729="","",IF('Paste Data Here - Export'!KI729=TRUE,"Yes",IF('Paste Data Here - Export'!L729="","No","Yes")))</f>
        <v/>
      </c>
      <c r="X729" s="98" t="str">
        <f>IF(E729="Yes","6 Month Transfer",IF(AND(W729="Yes",'Paste Data Here - Export'!KM729="D"),"No",IF('Patient level info'!W729="Yes","Yes","")))</f>
        <v/>
      </c>
      <c r="Y729" s="91" t="str">
        <f t="shared" si="122"/>
        <v/>
      </c>
      <c r="Z729" s="99" t="str">
        <f>IF('Paste Data Here - Export'!KQ729="","",IF('Paste Data Here - Export'!KO729="","",'Paste Data Here - Export'!KN729-'Paste Data Here - Export'!KQ729))</f>
        <v/>
      </c>
      <c r="AA729" s="91" t="str">
        <f>IF(AND(W729="Yes",'Paste Data Here - Export'!KM729="D",'Paste Data Here - Export'!KO729="Y"),'Paste Data Here - Export'!KN729+'Patient level info'!AA$3,IF(AND(W729="Yes",'Paste Data Here - Export'!KM729="D",Z729&lt;0),'Paste Data Here - Export'!KQ729,IF(AND(W729="Yes",'Paste Data Here - Export'!KM729="D"),'Paste Data Here - Export'!KN729,IF(X729="Yes",'Paste Data Here - Export'!KS729,""))))</f>
        <v/>
      </c>
      <c r="AB729" s="100" t="str">
        <f>IF(W729="No","",IF('Paste Data Here - Export'!HS729="","",IF('Paste Data Here - Export'!KO729="Y",'Patient level info'!AA729-'Paste Data Here - Export'!HS729,'Paste Data Here - Export'!KQ729-'Paste Data Here - Export'!HS729)))</f>
        <v/>
      </c>
      <c r="AC729" s="100" t="str">
        <f>IF(E729="Yes","",IF(BPT!C729="Record transferred to this team",AA729-C729-(1/6),""))</f>
        <v/>
      </c>
      <c r="AD729" s="100" t="str">
        <f t="shared" si="123"/>
        <v/>
      </c>
      <c r="AE729" s="100" t="str">
        <f t="shared" si="131"/>
        <v/>
      </c>
      <c r="AF729" s="101" t="str">
        <f>IF(AE729="","",IF(Y729="Died same day","Died same day as arrival",IF(AB729="","Did not stay on SU",IF('Paste Data Here - Export'!HR729="ICH","ICU/CCU/HDU",IF(AB729&gt;AE729,100,100*AB729/AE729)))))</f>
        <v/>
      </c>
      <c r="AG729" s="82" t="str">
        <f>IF(E729="Yes","6 Month Transfer",IF(W729="No","Not locked to discharge/transfer",IF(AF729="Did not stay on SU","Not achieved as did not stay on SU",IF('Patient level info'!A729="","",IF(AND(A729=B729,M729="Achieved",P729="Achieved",AF729&gt;=90,AF729&lt;&gt;"Died same day as arrival"),"Achieved",IF(AND(A729&lt;&gt;B729,AF729&gt;=90,M729="Achieved",P729="Achieved"),"Not directly admitted by this team, but achieved criteria at previous team, and achieved 90% of stay on SU whilst at this team",IF(AF729="ICU/CCU/HDU","Admitted to ICU/CCU/HDU",IF(AF729="Died same day as arrival",AF729,IF(AND(AF729&lt;90,M729="Not achieved",P729="Not achieved"),"Not achieved as not direct to SU within 4h, not seen by a consultant within 14h, and less than 90% of stay on SU",IF(AND(AF729&lt;90,M729="Not achieved",P729="Achieved"),"Not achieved as not direct to SU within 4h and less than 90% of stay on SU",IF(AND(AF729&lt;90,M729="Achieved",P729="Not achieved"),"Not achieved as not seen by a consultant within 14h and less than 90% of stay on SU",IF(AND(AF729&gt;=90,M729="Not achieved",P729="Not achieved"),"Not achieved as not direct to SU within 4h and not seen by a consultant within 14h",IF(AND(AF729&gt;=90,M729="Achieved",P729="Not achieved"),"Not achieved as not seen by a consultant within 14h",IF(AF729&lt;90,"Not achieved as less than 90% of stay on SU","Not achieved as not direct to SU within 4h"))))))))))))))</f>
        <v/>
      </c>
    </row>
    <row r="730" spans="1:33" x14ac:dyDescent="0.25">
      <c r="A730" s="89" t="str">
        <f>IF('Paste Data Here - Export'!A730="","",'Paste Data Here - Export'!A730)</f>
        <v/>
      </c>
      <c r="B730" s="90" t="str">
        <f>IF('Paste Data Here - Export'!B730="","",'Paste Data Here - Export'!B730)</f>
        <v/>
      </c>
      <c r="C730" s="91" t="str">
        <f>IF('Paste Data Here - Export'!AR730="Y",'Paste Data Here - Export'!AS730,IF('Paste Data Here - Export'!C730="","",'Paste Data Here - Export'!BA730))</f>
        <v/>
      </c>
      <c r="D730" s="103" t="str">
        <f>IF(B730="","",IF('Paste Data Here - Export'!A730 ='Paste Data Here - Export'!B730, "Yes", "No"))</f>
        <v/>
      </c>
      <c r="E730" s="103" t="str">
        <f>IF(A730="","",IF(AND('Paste Data Here - Export'!P730="",'Paste Data Here - Export'!Q730&lt;&gt;""),"Yes","No"))</f>
        <v/>
      </c>
      <c r="F730" s="104" t="str">
        <f>IF('Paste Data Here - Export'!A730='Paste Data Here - Export'!B730,C730,IF(W730="No","",IF(E730="Yes","6 Month Transfer",'Paste Data Here - Export'!HP730)))</f>
        <v/>
      </c>
      <c r="G730" s="92" t="str">
        <f>IF(B730="","",IF(OR('Paste Data Here - Export'!KB730="Y",'Paste Data Here - Export'!GE730="Y"),"Yes","No"))</f>
        <v/>
      </c>
      <c r="H730" s="93" t="str">
        <f t="shared" si="124"/>
        <v/>
      </c>
      <c r="I730" s="93" t="str">
        <f t="shared" si="125"/>
        <v/>
      </c>
      <c r="J730" s="93" t="str">
        <f t="shared" si="126"/>
        <v/>
      </c>
      <c r="K730" s="125" t="str">
        <f>IF(OR(C730="",'Paste Data Here - Export'!BD730=""),"",1440*('Paste Data Here - Export'!BD730-C730))</f>
        <v/>
      </c>
      <c r="L730" s="93" t="str">
        <f t="shared" si="127"/>
        <v/>
      </c>
      <c r="M730" s="93" t="str">
        <f>IF(AND(L730="Yes",'Paste Data Here - Export'!BC730="SU",'Paste Data Here - Export'!EJ730&lt;&gt;"Y"),"Achieved",IF('Paste Data Here - Export'!EJ730="Y","Not applicable",(IF(AND('Patient level info'!L730="No",'Paste Data Here - Export'!BC730="SU"),"Not achieved",IF('Paste Data Here - Export'!BC730="ICH","Not applicable",IF(OR('Paste Data Here - Export'!BC730="O",'Paste Data Here - Export'!BC730="MAC"),"Not achieved",""))))))</f>
        <v/>
      </c>
      <c r="N730" s="142" t="str">
        <f>IF(B730="","",IF(OR('Paste Data Here - Export'!GN730="PERS",'Paste Data Here - Export'!GN730="TELEM"),'Paste Data Here - Export'!GK730,IF('Paste Data Here - Export'!GO730="","Not seen in person",'Paste Data Here - Export'!GO730)))</f>
        <v/>
      </c>
      <c r="O730" s="125" t="str">
        <f t="shared" si="128"/>
        <v/>
      </c>
      <c r="P730" s="126" t="str">
        <f t="shared" si="129"/>
        <v/>
      </c>
      <c r="Q730" s="95" t="str">
        <f>IF('Paste Data Here - Export'!CR730=TRUE, "Not imaged",IF('Paste Data Here - Export'!AR730="Y","Inpatient stroke",IF('Paste Data Here - Export'!BA730="","",IF('Paste Data Here - Export'!CR730="TRUE","",1440*('Paste Data Here - Export'!CP730-'Paste Data Here - Export'!BA730)))))</f>
        <v/>
      </c>
      <c r="R730" s="95" t="str">
        <f>IF('Paste Data Here - Export'!CR730=TRUE,"Not imaged",IF(OR(C730="",'Paste Data Here - Export'!CP730=""),"",1440*('Paste Data Here - Export'!CP730-C730)))</f>
        <v/>
      </c>
      <c r="S730" s="93" t="str">
        <f>IF(R730&lt;60.5,"Yes",IF('Paste Data Here - Export'!C730="","","No"))</f>
        <v/>
      </c>
      <c r="T730" s="93" t="str">
        <f t="shared" si="121"/>
        <v/>
      </c>
      <c r="U730" s="94" t="str">
        <f>IF(OR(C730="",'Paste Data Here - Export'!DF730=""),"",1440*('Paste Data Here - Export'!DF730-C730))</f>
        <v/>
      </c>
      <c r="V730" s="96" t="str">
        <f t="shared" si="130"/>
        <v/>
      </c>
      <c r="W730" s="97" t="str">
        <f>IF(B730="","",IF('Paste Data Here - Export'!KI730=TRUE,"Yes",IF('Paste Data Here - Export'!L730="","No","Yes")))</f>
        <v/>
      </c>
      <c r="X730" s="98" t="str">
        <f>IF(E730="Yes","6 Month Transfer",IF(AND(W730="Yes",'Paste Data Here - Export'!KM730="D"),"No",IF('Patient level info'!W730="Yes","Yes","")))</f>
        <v/>
      </c>
      <c r="Y730" s="91" t="str">
        <f t="shared" si="122"/>
        <v/>
      </c>
      <c r="Z730" s="99" t="str">
        <f>IF('Paste Data Here - Export'!KQ730="","",IF('Paste Data Here - Export'!KO730="","",'Paste Data Here - Export'!KN730-'Paste Data Here - Export'!KQ730))</f>
        <v/>
      </c>
      <c r="AA730" s="91" t="str">
        <f>IF(AND(W730="Yes",'Paste Data Here - Export'!KM730="D",'Paste Data Here - Export'!KO730="Y"),'Paste Data Here - Export'!KN730+'Patient level info'!AA$3,IF(AND(W730="Yes",'Paste Data Here - Export'!KM730="D",Z730&lt;0),'Paste Data Here - Export'!KQ730,IF(AND(W730="Yes",'Paste Data Here - Export'!KM730="D"),'Paste Data Here - Export'!KN730,IF(X730="Yes",'Paste Data Here - Export'!KS730,""))))</f>
        <v/>
      </c>
      <c r="AB730" s="100" t="str">
        <f>IF(W730="No","",IF('Paste Data Here - Export'!HS730="","",IF('Paste Data Here - Export'!KO730="Y",'Patient level info'!AA730-'Paste Data Here - Export'!HS730,'Paste Data Here - Export'!KQ730-'Paste Data Here - Export'!HS730)))</f>
        <v/>
      </c>
      <c r="AC730" s="100" t="str">
        <f>IF(E730="Yes","",IF(BPT!C730="Record transferred to this team",AA730-C730-(1/6),""))</f>
        <v/>
      </c>
      <c r="AD730" s="100" t="str">
        <f t="shared" si="123"/>
        <v/>
      </c>
      <c r="AE730" s="100" t="str">
        <f t="shared" si="131"/>
        <v/>
      </c>
      <c r="AF730" s="101" t="str">
        <f>IF(AE730="","",IF(Y730="Died same day","Died same day as arrival",IF(AB730="","Did not stay on SU",IF('Paste Data Here - Export'!HR730="ICH","ICU/CCU/HDU",IF(AB730&gt;AE730,100,100*AB730/AE730)))))</f>
        <v/>
      </c>
      <c r="AG730" s="82" t="str">
        <f>IF(E730="Yes","6 Month Transfer",IF(W730="No","Not locked to discharge/transfer",IF(AF730="Did not stay on SU","Not achieved as did not stay on SU",IF('Patient level info'!A730="","",IF(AND(A730=B730,M730="Achieved",P730="Achieved",AF730&gt;=90,AF730&lt;&gt;"Died same day as arrival"),"Achieved",IF(AND(A730&lt;&gt;B730,AF730&gt;=90,M730="Achieved",P730="Achieved"),"Not directly admitted by this team, but achieved criteria at previous team, and achieved 90% of stay on SU whilst at this team",IF(AF730="ICU/CCU/HDU","Admitted to ICU/CCU/HDU",IF(AF730="Died same day as arrival",AF730,IF(AND(AF730&lt;90,M730="Not achieved",P730="Not achieved"),"Not achieved as not direct to SU within 4h, not seen by a consultant within 14h, and less than 90% of stay on SU",IF(AND(AF730&lt;90,M730="Not achieved",P730="Achieved"),"Not achieved as not direct to SU within 4h and less than 90% of stay on SU",IF(AND(AF730&lt;90,M730="Achieved",P730="Not achieved"),"Not achieved as not seen by a consultant within 14h and less than 90% of stay on SU",IF(AND(AF730&gt;=90,M730="Not achieved",P730="Not achieved"),"Not achieved as not direct to SU within 4h and not seen by a consultant within 14h",IF(AND(AF730&gt;=90,M730="Achieved",P730="Not achieved"),"Not achieved as not seen by a consultant within 14h",IF(AF730&lt;90,"Not achieved as less than 90% of stay on SU","Not achieved as not direct to SU within 4h"))))))))))))))</f>
        <v/>
      </c>
    </row>
    <row r="731" spans="1:33" x14ac:dyDescent="0.25">
      <c r="A731" s="89" t="str">
        <f>IF('Paste Data Here - Export'!A731="","",'Paste Data Here - Export'!A731)</f>
        <v/>
      </c>
      <c r="B731" s="90" t="str">
        <f>IF('Paste Data Here - Export'!B731="","",'Paste Data Here - Export'!B731)</f>
        <v/>
      </c>
      <c r="C731" s="91" t="str">
        <f>IF('Paste Data Here - Export'!AR731="Y",'Paste Data Here - Export'!AS731,IF('Paste Data Here - Export'!C731="","",'Paste Data Here - Export'!BA731))</f>
        <v/>
      </c>
      <c r="D731" s="103" t="str">
        <f>IF(B731="","",IF('Paste Data Here - Export'!A731 ='Paste Data Here - Export'!B731, "Yes", "No"))</f>
        <v/>
      </c>
      <c r="E731" s="103" t="str">
        <f>IF(A731="","",IF(AND('Paste Data Here - Export'!P731="",'Paste Data Here - Export'!Q731&lt;&gt;""),"Yes","No"))</f>
        <v/>
      </c>
      <c r="F731" s="104" t="str">
        <f>IF('Paste Data Here - Export'!A731='Paste Data Here - Export'!B731,C731,IF(W731="No","",IF(E731="Yes","6 Month Transfer",'Paste Data Here - Export'!HP731)))</f>
        <v/>
      </c>
      <c r="G731" s="92" t="str">
        <f>IF(B731="","",IF(OR('Paste Data Here - Export'!KB731="Y",'Paste Data Here - Export'!GE731="Y"),"Yes","No"))</f>
        <v/>
      </c>
      <c r="H731" s="93" t="str">
        <f t="shared" si="124"/>
        <v/>
      </c>
      <c r="I731" s="93" t="str">
        <f t="shared" si="125"/>
        <v/>
      </c>
      <c r="J731" s="93" t="str">
        <f t="shared" si="126"/>
        <v/>
      </c>
      <c r="K731" s="125" t="str">
        <f>IF(OR(C731="",'Paste Data Here - Export'!BD731=""),"",1440*('Paste Data Here - Export'!BD731-C731))</f>
        <v/>
      </c>
      <c r="L731" s="93" t="str">
        <f t="shared" si="127"/>
        <v/>
      </c>
      <c r="M731" s="93" t="str">
        <f>IF(AND(L731="Yes",'Paste Data Here - Export'!BC731="SU",'Paste Data Here - Export'!EJ731&lt;&gt;"Y"),"Achieved",IF('Paste Data Here - Export'!EJ731="Y","Not applicable",(IF(AND('Patient level info'!L731="No",'Paste Data Here - Export'!BC731="SU"),"Not achieved",IF('Paste Data Here - Export'!BC731="ICH","Not applicable",IF(OR('Paste Data Here - Export'!BC731="O",'Paste Data Here - Export'!BC731="MAC"),"Not achieved",""))))))</f>
        <v/>
      </c>
      <c r="N731" s="142" t="str">
        <f>IF(B731="","",IF(OR('Paste Data Here - Export'!GN731="PERS",'Paste Data Here - Export'!GN731="TELEM"),'Paste Data Here - Export'!GK731,IF('Paste Data Here - Export'!GO731="","Not seen in person",'Paste Data Here - Export'!GO731)))</f>
        <v/>
      </c>
      <c r="O731" s="125" t="str">
        <f t="shared" si="128"/>
        <v/>
      </c>
      <c r="P731" s="126" t="str">
        <f t="shared" si="129"/>
        <v/>
      </c>
      <c r="Q731" s="95" t="str">
        <f>IF('Paste Data Here - Export'!CR731=TRUE, "Not imaged",IF('Paste Data Here - Export'!AR731="Y","Inpatient stroke",IF('Paste Data Here - Export'!BA731="","",IF('Paste Data Here - Export'!CR731="TRUE","",1440*('Paste Data Here - Export'!CP731-'Paste Data Here - Export'!BA731)))))</f>
        <v/>
      </c>
      <c r="R731" s="95" t="str">
        <f>IF('Paste Data Here - Export'!CR731=TRUE,"Not imaged",IF(OR(C731="",'Paste Data Here - Export'!CP731=""),"",1440*('Paste Data Here - Export'!CP731-C731)))</f>
        <v/>
      </c>
      <c r="S731" s="93" t="str">
        <f>IF(R731&lt;60.5,"Yes",IF('Paste Data Here - Export'!C731="","","No"))</f>
        <v/>
      </c>
      <c r="T731" s="93" t="str">
        <f t="shared" si="121"/>
        <v/>
      </c>
      <c r="U731" s="94" t="str">
        <f>IF(OR(C731="",'Paste Data Here - Export'!DF731=""),"",1440*('Paste Data Here - Export'!DF731-C731))</f>
        <v/>
      </c>
      <c r="V731" s="96" t="str">
        <f t="shared" si="130"/>
        <v/>
      </c>
      <c r="W731" s="97" t="str">
        <f>IF(B731="","",IF('Paste Data Here - Export'!KI731=TRUE,"Yes",IF('Paste Data Here - Export'!L731="","No","Yes")))</f>
        <v/>
      </c>
      <c r="X731" s="98" t="str">
        <f>IF(E731="Yes","6 Month Transfer",IF(AND(W731="Yes",'Paste Data Here - Export'!KM731="D"),"No",IF('Patient level info'!W731="Yes","Yes","")))</f>
        <v/>
      </c>
      <c r="Y731" s="91" t="str">
        <f t="shared" si="122"/>
        <v/>
      </c>
      <c r="Z731" s="99" t="str">
        <f>IF('Paste Data Here - Export'!KQ731="","",IF('Paste Data Here - Export'!KO731="","",'Paste Data Here - Export'!KN731-'Paste Data Here - Export'!KQ731))</f>
        <v/>
      </c>
      <c r="AA731" s="91" t="str">
        <f>IF(AND(W731="Yes",'Paste Data Here - Export'!KM731="D",'Paste Data Here - Export'!KO731="Y"),'Paste Data Here - Export'!KN731+'Patient level info'!AA$3,IF(AND(W731="Yes",'Paste Data Here - Export'!KM731="D",Z731&lt;0),'Paste Data Here - Export'!KQ731,IF(AND(W731="Yes",'Paste Data Here - Export'!KM731="D"),'Paste Data Here - Export'!KN731,IF(X731="Yes",'Paste Data Here - Export'!KS731,""))))</f>
        <v/>
      </c>
      <c r="AB731" s="100" t="str">
        <f>IF(W731="No","",IF('Paste Data Here - Export'!HS731="","",IF('Paste Data Here - Export'!KO731="Y",'Patient level info'!AA731-'Paste Data Here - Export'!HS731,'Paste Data Here - Export'!KQ731-'Paste Data Here - Export'!HS731)))</f>
        <v/>
      </c>
      <c r="AC731" s="100" t="str">
        <f>IF(E731="Yes","",IF(BPT!C731="Record transferred to this team",AA731-C731-(1/6),""))</f>
        <v/>
      </c>
      <c r="AD731" s="100" t="str">
        <f t="shared" si="123"/>
        <v/>
      </c>
      <c r="AE731" s="100" t="str">
        <f t="shared" si="131"/>
        <v/>
      </c>
      <c r="AF731" s="101" t="str">
        <f>IF(AE731="","",IF(Y731="Died same day","Died same day as arrival",IF(AB731="","Did not stay on SU",IF('Paste Data Here - Export'!HR731="ICH","ICU/CCU/HDU",IF(AB731&gt;AE731,100,100*AB731/AE731)))))</f>
        <v/>
      </c>
      <c r="AG731" s="82" t="str">
        <f>IF(E731="Yes","6 Month Transfer",IF(W731="No","Not locked to discharge/transfer",IF(AF731="Did not stay on SU","Not achieved as did not stay on SU",IF('Patient level info'!A731="","",IF(AND(A731=B731,M731="Achieved",P731="Achieved",AF731&gt;=90,AF731&lt;&gt;"Died same day as arrival"),"Achieved",IF(AND(A731&lt;&gt;B731,AF731&gt;=90,M731="Achieved",P731="Achieved"),"Not directly admitted by this team, but achieved criteria at previous team, and achieved 90% of stay on SU whilst at this team",IF(AF731="ICU/CCU/HDU","Admitted to ICU/CCU/HDU",IF(AF731="Died same day as arrival",AF731,IF(AND(AF731&lt;90,M731="Not achieved",P731="Not achieved"),"Not achieved as not direct to SU within 4h, not seen by a consultant within 14h, and less than 90% of stay on SU",IF(AND(AF731&lt;90,M731="Not achieved",P731="Achieved"),"Not achieved as not direct to SU within 4h and less than 90% of stay on SU",IF(AND(AF731&lt;90,M731="Achieved",P731="Not achieved"),"Not achieved as not seen by a consultant within 14h and less than 90% of stay on SU",IF(AND(AF731&gt;=90,M731="Not achieved",P731="Not achieved"),"Not achieved as not direct to SU within 4h and not seen by a consultant within 14h",IF(AND(AF731&gt;=90,M731="Achieved",P731="Not achieved"),"Not achieved as not seen by a consultant within 14h",IF(AF731&lt;90,"Not achieved as less than 90% of stay on SU","Not achieved as not direct to SU within 4h"))))))))))))))</f>
        <v/>
      </c>
    </row>
    <row r="732" spans="1:33" x14ac:dyDescent="0.25">
      <c r="A732" s="89" t="str">
        <f>IF('Paste Data Here - Export'!A732="","",'Paste Data Here - Export'!A732)</f>
        <v/>
      </c>
      <c r="B732" s="90" t="str">
        <f>IF('Paste Data Here - Export'!B732="","",'Paste Data Here - Export'!B732)</f>
        <v/>
      </c>
      <c r="C732" s="91" t="str">
        <f>IF('Paste Data Here - Export'!AR732="Y",'Paste Data Here - Export'!AS732,IF('Paste Data Here - Export'!C732="","",'Paste Data Here - Export'!BA732))</f>
        <v/>
      </c>
      <c r="D732" s="103" t="str">
        <f>IF(B732="","",IF('Paste Data Here - Export'!A732 ='Paste Data Here - Export'!B732, "Yes", "No"))</f>
        <v/>
      </c>
      <c r="E732" s="103" t="str">
        <f>IF(A732="","",IF(AND('Paste Data Here - Export'!P732="",'Paste Data Here - Export'!Q732&lt;&gt;""),"Yes","No"))</f>
        <v/>
      </c>
      <c r="F732" s="104" t="str">
        <f>IF('Paste Data Here - Export'!A732='Paste Data Here - Export'!B732,C732,IF(W732="No","",IF(E732="Yes","6 Month Transfer",'Paste Data Here - Export'!HP732)))</f>
        <v/>
      </c>
      <c r="G732" s="92" t="str">
        <f>IF(B732="","",IF(OR('Paste Data Here - Export'!KB732="Y",'Paste Data Here - Export'!GE732="Y"),"Yes","No"))</f>
        <v/>
      </c>
      <c r="H732" s="93" t="str">
        <f t="shared" si="124"/>
        <v/>
      </c>
      <c r="I732" s="93" t="str">
        <f t="shared" si="125"/>
        <v/>
      </c>
      <c r="J732" s="93" t="str">
        <f t="shared" si="126"/>
        <v/>
      </c>
      <c r="K732" s="125" t="str">
        <f>IF(OR(C732="",'Paste Data Here - Export'!BD732=""),"",1440*('Paste Data Here - Export'!BD732-C732))</f>
        <v/>
      </c>
      <c r="L732" s="93" t="str">
        <f t="shared" si="127"/>
        <v/>
      </c>
      <c r="M732" s="93" t="str">
        <f>IF(AND(L732="Yes",'Paste Data Here - Export'!BC732="SU",'Paste Data Here - Export'!EJ732&lt;&gt;"Y"),"Achieved",IF('Paste Data Here - Export'!EJ732="Y","Not applicable",(IF(AND('Patient level info'!L732="No",'Paste Data Here - Export'!BC732="SU"),"Not achieved",IF('Paste Data Here - Export'!BC732="ICH","Not applicable",IF(OR('Paste Data Here - Export'!BC732="O",'Paste Data Here - Export'!BC732="MAC"),"Not achieved",""))))))</f>
        <v/>
      </c>
      <c r="N732" s="142" t="str">
        <f>IF(B732="","",IF(OR('Paste Data Here - Export'!GN732="PERS",'Paste Data Here - Export'!GN732="TELEM"),'Paste Data Here - Export'!GK732,IF('Paste Data Here - Export'!GO732="","Not seen in person",'Paste Data Here - Export'!GO732)))</f>
        <v/>
      </c>
      <c r="O732" s="125" t="str">
        <f t="shared" si="128"/>
        <v/>
      </c>
      <c r="P732" s="126" t="str">
        <f t="shared" si="129"/>
        <v/>
      </c>
      <c r="Q732" s="95" t="str">
        <f>IF('Paste Data Here - Export'!CR732=TRUE, "Not imaged",IF('Paste Data Here - Export'!AR732="Y","Inpatient stroke",IF('Paste Data Here - Export'!BA732="","",IF('Paste Data Here - Export'!CR732="TRUE","",1440*('Paste Data Here - Export'!CP732-'Paste Data Here - Export'!BA732)))))</f>
        <v/>
      </c>
      <c r="R732" s="95" t="str">
        <f>IF('Paste Data Here - Export'!CR732=TRUE,"Not imaged",IF(OR(C732="",'Paste Data Here - Export'!CP732=""),"",1440*('Paste Data Here - Export'!CP732-C732)))</f>
        <v/>
      </c>
      <c r="S732" s="93" t="str">
        <f>IF(R732&lt;60.5,"Yes",IF('Paste Data Here - Export'!C732="","","No"))</f>
        <v/>
      </c>
      <c r="T732" s="93" t="str">
        <f t="shared" si="121"/>
        <v/>
      </c>
      <c r="U732" s="94" t="str">
        <f>IF(OR(C732="",'Paste Data Here - Export'!DF732=""),"",1440*('Paste Data Here - Export'!DF732-C732))</f>
        <v/>
      </c>
      <c r="V732" s="96" t="str">
        <f t="shared" si="130"/>
        <v/>
      </c>
      <c r="W732" s="97" t="str">
        <f>IF(B732="","",IF('Paste Data Here - Export'!KI732=TRUE,"Yes",IF('Paste Data Here - Export'!L732="","No","Yes")))</f>
        <v/>
      </c>
      <c r="X732" s="98" t="str">
        <f>IF(E732="Yes","6 Month Transfer",IF(AND(W732="Yes",'Paste Data Here - Export'!KM732="D"),"No",IF('Patient level info'!W732="Yes","Yes","")))</f>
        <v/>
      </c>
      <c r="Y732" s="91" t="str">
        <f t="shared" si="122"/>
        <v/>
      </c>
      <c r="Z732" s="99" t="str">
        <f>IF('Paste Data Here - Export'!KQ732="","",IF('Paste Data Here - Export'!KO732="","",'Paste Data Here - Export'!KN732-'Paste Data Here - Export'!KQ732))</f>
        <v/>
      </c>
      <c r="AA732" s="91" t="str">
        <f>IF(AND(W732="Yes",'Paste Data Here - Export'!KM732="D",'Paste Data Here - Export'!KO732="Y"),'Paste Data Here - Export'!KN732+'Patient level info'!AA$3,IF(AND(W732="Yes",'Paste Data Here - Export'!KM732="D",Z732&lt;0),'Paste Data Here - Export'!KQ732,IF(AND(W732="Yes",'Paste Data Here - Export'!KM732="D"),'Paste Data Here - Export'!KN732,IF(X732="Yes",'Paste Data Here - Export'!KS732,""))))</f>
        <v/>
      </c>
      <c r="AB732" s="100" t="str">
        <f>IF(W732="No","",IF('Paste Data Here - Export'!HS732="","",IF('Paste Data Here - Export'!KO732="Y",'Patient level info'!AA732-'Paste Data Here - Export'!HS732,'Paste Data Here - Export'!KQ732-'Paste Data Here - Export'!HS732)))</f>
        <v/>
      </c>
      <c r="AC732" s="100" t="str">
        <f>IF(E732="Yes","",IF(BPT!C732="Record transferred to this team",AA732-C732-(1/6),""))</f>
        <v/>
      </c>
      <c r="AD732" s="100" t="str">
        <f t="shared" si="123"/>
        <v/>
      </c>
      <c r="AE732" s="100" t="str">
        <f t="shared" si="131"/>
        <v/>
      </c>
      <c r="AF732" s="101" t="str">
        <f>IF(AE732="","",IF(Y732="Died same day","Died same day as arrival",IF(AB732="","Did not stay on SU",IF('Paste Data Here - Export'!HR732="ICH","ICU/CCU/HDU",IF(AB732&gt;AE732,100,100*AB732/AE732)))))</f>
        <v/>
      </c>
      <c r="AG732" s="82" t="str">
        <f>IF(E732="Yes","6 Month Transfer",IF(W732="No","Not locked to discharge/transfer",IF(AF732="Did not stay on SU","Not achieved as did not stay on SU",IF('Patient level info'!A732="","",IF(AND(A732=B732,M732="Achieved",P732="Achieved",AF732&gt;=90,AF732&lt;&gt;"Died same day as arrival"),"Achieved",IF(AND(A732&lt;&gt;B732,AF732&gt;=90,M732="Achieved",P732="Achieved"),"Not directly admitted by this team, but achieved criteria at previous team, and achieved 90% of stay on SU whilst at this team",IF(AF732="ICU/CCU/HDU","Admitted to ICU/CCU/HDU",IF(AF732="Died same day as arrival",AF732,IF(AND(AF732&lt;90,M732="Not achieved",P732="Not achieved"),"Not achieved as not direct to SU within 4h, not seen by a consultant within 14h, and less than 90% of stay on SU",IF(AND(AF732&lt;90,M732="Not achieved",P732="Achieved"),"Not achieved as not direct to SU within 4h and less than 90% of stay on SU",IF(AND(AF732&lt;90,M732="Achieved",P732="Not achieved"),"Not achieved as not seen by a consultant within 14h and less than 90% of stay on SU",IF(AND(AF732&gt;=90,M732="Not achieved",P732="Not achieved"),"Not achieved as not direct to SU within 4h and not seen by a consultant within 14h",IF(AND(AF732&gt;=90,M732="Achieved",P732="Not achieved"),"Not achieved as not seen by a consultant within 14h",IF(AF732&lt;90,"Not achieved as less than 90% of stay on SU","Not achieved as not direct to SU within 4h"))))))))))))))</f>
        <v/>
      </c>
    </row>
    <row r="733" spans="1:33" x14ac:dyDescent="0.25">
      <c r="A733" s="89" t="str">
        <f>IF('Paste Data Here - Export'!A733="","",'Paste Data Here - Export'!A733)</f>
        <v/>
      </c>
      <c r="B733" s="90" t="str">
        <f>IF('Paste Data Here - Export'!B733="","",'Paste Data Here - Export'!B733)</f>
        <v/>
      </c>
      <c r="C733" s="91" t="str">
        <f>IF('Paste Data Here - Export'!AR733="Y",'Paste Data Here - Export'!AS733,IF('Paste Data Here - Export'!C733="","",'Paste Data Here - Export'!BA733))</f>
        <v/>
      </c>
      <c r="D733" s="103" t="str">
        <f>IF(B733="","",IF('Paste Data Here - Export'!A733 ='Paste Data Here - Export'!B733, "Yes", "No"))</f>
        <v/>
      </c>
      <c r="E733" s="103" t="str">
        <f>IF(A733="","",IF(AND('Paste Data Here - Export'!P733="",'Paste Data Here - Export'!Q733&lt;&gt;""),"Yes","No"))</f>
        <v/>
      </c>
      <c r="F733" s="104" t="str">
        <f>IF('Paste Data Here - Export'!A733='Paste Data Here - Export'!B733,C733,IF(W733="No","",IF(E733="Yes","6 Month Transfer",'Paste Data Here - Export'!HP733)))</f>
        <v/>
      </c>
      <c r="G733" s="92" t="str">
        <f>IF(B733="","",IF(OR('Paste Data Here - Export'!KB733="Y",'Paste Data Here - Export'!GE733="Y"),"Yes","No"))</f>
        <v/>
      </c>
      <c r="H733" s="93" t="str">
        <f t="shared" si="124"/>
        <v/>
      </c>
      <c r="I733" s="93" t="str">
        <f t="shared" si="125"/>
        <v/>
      </c>
      <c r="J733" s="93" t="str">
        <f t="shared" si="126"/>
        <v/>
      </c>
      <c r="K733" s="125" t="str">
        <f>IF(OR(C733="",'Paste Data Here - Export'!BD733=""),"",1440*('Paste Data Here - Export'!BD733-C733))</f>
        <v/>
      </c>
      <c r="L733" s="93" t="str">
        <f t="shared" si="127"/>
        <v/>
      </c>
      <c r="M733" s="93" t="str">
        <f>IF(AND(L733="Yes",'Paste Data Here - Export'!BC733="SU",'Paste Data Here - Export'!EJ733&lt;&gt;"Y"),"Achieved",IF('Paste Data Here - Export'!EJ733="Y","Not applicable",(IF(AND('Patient level info'!L733="No",'Paste Data Here - Export'!BC733="SU"),"Not achieved",IF('Paste Data Here - Export'!BC733="ICH","Not applicable",IF(OR('Paste Data Here - Export'!BC733="O",'Paste Data Here - Export'!BC733="MAC"),"Not achieved",""))))))</f>
        <v/>
      </c>
      <c r="N733" s="142" t="str">
        <f>IF(B733="","",IF(OR('Paste Data Here - Export'!GN733="PERS",'Paste Data Here - Export'!GN733="TELEM"),'Paste Data Here - Export'!GK733,IF('Paste Data Here - Export'!GO733="","Not seen in person",'Paste Data Here - Export'!GO733)))</f>
        <v/>
      </c>
      <c r="O733" s="125" t="str">
        <f t="shared" si="128"/>
        <v/>
      </c>
      <c r="P733" s="126" t="str">
        <f t="shared" si="129"/>
        <v/>
      </c>
      <c r="Q733" s="95" t="str">
        <f>IF('Paste Data Here - Export'!CR733=TRUE, "Not imaged",IF('Paste Data Here - Export'!AR733="Y","Inpatient stroke",IF('Paste Data Here - Export'!BA733="","",IF('Paste Data Here - Export'!CR733="TRUE","",1440*('Paste Data Here - Export'!CP733-'Paste Data Here - Export'!BA733)))))</f>
        <v/>
      </c>
      <c r="R733" s="95" t="str">
        <f>IF('Paste Data Here - Export'!CR733=TRUE,"Not imaged",IF(OR(C733="",'Paste Data Here - Export'!CP733=""),"",1440*('Paste Data Here - Export'!CP733-C733)))</f>
        <v/>
      </c>
      <c r="S733" s="93" t="str">
        <f>IF(R733&lt;60.5,"Yes",IF('Paste Data Here - Export'!C733="","","No"))</f>
        <v/>
      </c>
      <c r="T733" s="93" t="str">
        <f t="shared" si="121"/>
        <v/>
      </c>
      <c r="U733" s="94" t="str">
        <f>IF(OR(C733="",'Paste Data Here - Export'!DF733=""),"",1440*('Paste Data Here - Export'!DF733-C733))</f>
        <v/>
      </c>
      <c r="V733" s="96" t="str">
        <f t="shared" si="130"/>
        <v/>
      </c>
      <c r="W733" s="97" t="str">
        <f>IF(B733="","",IF('Paste Data Here - Export'!KI733=TRUE,"Yes",IF('Paste Data Here - Export'!L733="","No","Yes")))</f>
        <v/>
      </c>
      <c r="X733" s="98" t="str">
        <f>IF(E733="Yes","6 Month Transfer",IF(AND(W733="Yes",'Paste Data Here - Export'!KM733="D"),"No",IF('Patient level info'!W733="Yes","Yes","")))</f>
        <v/>
      </c>
      <c r="Y733" s="91" t="str">
        <f t="shared" si="122"/>
        <v/>
      </c>
      <c r="Z733" s="99" t="str">
        <f>IF('Paste Data Here - Export'!KQ733="","",IF('Paste Data Here - Export'!KO733="","",'Paste Data Here - Export'!KN733-'Paste Data Here - Export'!KQ733))</f>
        <v/>
      </c>
      <c r="AA733" s="91" t="str">
        <f>IF(AND(W733="Yes",'Paste Data Here - Export'!KM733="D",'Paste Data Here - Export'!KO733="Y"),'Paste Data Here - Export'!KN733+'Patient level info'!AA$3,IF(AND(W733="Yes",'Paste Data Here - Export'!KM733="D",Z733&lt;0),'Paste Data Here - Export'!KQ733,IF(AND(W733="Yes",'Paste Data Here - Export'!KM733="D"),'Paste Data Here - Export'!KN733,IF(X733="Yes",'Paste Data Here - Export'!KS733,""))))</f>
        <v/>
      </c>
      <c r="AB733" s="100" t="str">
        <f>IF(W733="No","",IF('Paste Data Here - Export'!HS733="","",IF('Paste Data Here - Export'!KO733="Y",'Patient level info'!AA733-'Paste Data Here - Export'!HS733,'Paste Data Here - Export'!KQ733-'Paste Data Here - Export'!HS733)))</f>
        <v/>
      </c>
      <c r="AC733" s="100" t="str">
        <f>IF(E733="Yes","",IF(BPT!C733="Record transferred to this team",AA733-C733-(1/6),""))</f>
        <v/>
      </c>
      <c r="AD733" s="100" t="str">
        <f t="shared" si="123"/>
        <v/>
      </c>
      <c r="AE733" s="100" t="str">
        <f t="shared" si="131"/>
        <v/>
      </c>
      <c r="AF733" s="101" t="str">
        <f>IF(AE733="","",IF(Y733="Died same day","Died same day as arrival",IF(AB733="","Did not stay on SU",IF('Paste Data Here - Export'!HR733="ICH","ICU/CCU/HDU",IF(AB733&gt;AE733,100,100*AB733/AE733)))))</f>
        <v/>
      </c>
      <c r="AG733" s="82" t="str">
        <f>IF(E733="Yes","6 Month Transfer",IF(W733="No","Not locked to discharge/transfer",IF(AF733="Did not stay on SU","Not achieved as did not stay on SU",IF('Patient level info'!A733="","",IF(AND(A733=B733,M733="Achieved",P733="Achieved",AF733&gt;=90,AF733&lt;&gt;"Died same day as arrival"),"Achieved",IF(AND(A733&lt;&gt;B733,AF733&gt;=90,M733="Achieved",P733="Achieved"),"Not directly admitted by this team, but achieved criteria at previous team, and achieved 90% of stay on SU whilst at this team",IF(AF733="ICU/CCU/HDU","Admitted to ICU/CCU/HDU",IF(AF733="Died same day as arrival",AF733,IF(AND(AF733&lt;90,M733="Not achieved",P733="Not achieved"),"Not achieved as not direct to SU within 4h, not seen by a consultant within 14h, and less than 90% of stay on SU",IF(AND(AF733&lt;90,M733="Not achieved",P733="Achieved"),"Not achieved as not direct to SU within 4h and less than 90% of stay on SU",IF(AND(AF733&lt;90,M733="Achieved",P733="Not achieved"),"Not achieved as not seen by a consultant within 14h and less than 90% of stay on SU",IF(AND(AF733&gt;=90,M733="Not achieved",P733="Not achieved"),"Not achieved as not direct to SU within 4h and not seen by a consultant within 14h",IF(AND(AF733&gt;=90,M733="Achieved",P733="Not achieved"),"Not achieved as not seen by a consultant within 14h",IF(AF733&lt;90,"Not achieved as less than 90% of stay on SU","Not achieved as not direct to SU within 4h"))))))))))))))</f>
        <v/>
      </c>
    </row>
    <row r="734" spans="1:33" x14ac:dyDescent="0.25">
      <c r="A734" s="89" t="str">
        <f>IF('Paste Data Here - Export'!A734="","",'Paste Data Here - Export'!A734)</f>
        <v/>
      </c>
      <c r="B734" s="90" t="str">
        <f>IF('Paste Data Here - Export'!B734="","",'Paste Data Here - Export'!B734)</f>
        <v/>
      </c>
      <c r="C734" s="91" t="str">
        <f>IF('Paste Data Here - Export'!AR734="Y",'Paste Data Here - Export'!AS734,IF('Paste Data Here - Export'!C734="","",'Paste Data Here - Export'!BA734))</f>
        <v/>
      </c>
      <c r="D734" s="103" t="str">
        <f>IF(B734="","",IF('Paste Data Here - Export'!A734 ='Paste Data Here - Export'!B734, "Yes", "No"))</f>
        <v/>
      </c>
      <c r="E734" s="103" t="str">
        <f>IF(A734="","",IF(AND('Paste Data Here - Export'!P734="",'Paste Data Here - Export'!Q734&lt;&gt;""),"Yes","No"))</f>
        <v/>
      </c>
      <c r="F734" s="104" t="str">
        <f>IF('Paste Data Here - Export'!A734='Paste Data Here - Export'!B734,C734,IF(W734="No","",IF(E734="Yes","6 Month Transfer",'Paste Data Here - Export'!HP734)))</f>
        <v/>
      </c>
      <c r="G734" s="92" t="str">
        <f>IF(B734="","",IF(OR('Paste Data Here - Export'!KB734="Y",'Paste Data Here - Export'!GE734="Y"),"Yes","No"))</f>
        <v/>
      </c>
      <c r="H734" s="93" t="str">
        <f t="shared" si="124"/>
        <v/>
      </c>
      <c r="I734" s="93" t="str">
        <f t="shared" si="125"/>
        <v/>
      </c>
      <c r="J734" s="93" t="str">
        <f t="shared" si="126"/>
        <v/>
      </c>
      <c r="K734" s="125" t="str">
        <f>IF(OR(C734="",'Paste Data Here - Export'!BD734=""),"",1440*('Paste Data Here - Export'!BD734-C734))</f>
        <v/>
      </c>
      <c r="L734" s="93" t="str">
        <f t="shared" si="127"/>
        <v/>
      </c>
      <c r="M734" s="93" t="str">
        <f>IF(AND(L734="Yes",'Paste Data Here - Export'!BC734="SU",'Paste Data Here - Export'!EJ734&lt;&gt;"Y"),"Achieved",IF('Paste Data Here - Export'!EJ734="Y","Not applicable",(IF(AND('Patient level info'!L734="No",'Paste Data Here - Export'!BC734="SU"),"Not achieved",IF('Paste Data Here - Export'!BC734="ICH","Not applicable",IF(OR('Paste Data Here - Export'!BC734="O",'Paste Data Here - Export'!BC734="MAC"),"Not achieved",""))))))</f>
        <v/>
      </c>
      <c r="N734" s="142" t="str">
        <f>IF(B734="","",IF(OR('Paste Data Here - Export'!GN734="PERS",'Paste Data Here - Export'!GN734="TELEM"),'Paste Data Here - Export'!GK734,IF('Paste Data Here - Export'!GO734="","Not seen in person",'Paste Data Here - Export'!GO734)))</f>
        <v/>
      </c>
      <c r="O734" s="125" t="str">
        <f t="shared" si="128"/>
        <v/>
      </c>
      <c r="P734" s="126" t="str">
        <f t="shared" si="129"/>
        <v/>
      </c>
      <c r="Q734" s="95" t="str">
        <f>IF('Paste Data Here - Export'!CR734=TRUE, "Not imaged",IF('Paste Data Here - Export'!AR734="Y","Inpatient stroke",IF('Paste Data Here - Export'!BA734="","",IF('Paste Data Here - Export'!CR734="TRUE","",1440*('Paste Data Here - Export'!CP734-'Paste Data Here - Export'!BA734)))))</f>
        <v/>
      </c>
      <c r="R734" s="95" t="str">
        <f>IF('Paste Data Here - Export'!CR734=TRUE,"Not imaged",IF(OR(C734="",'Paste Data Here - Export'!CP734=""),"",1440*('Paste Data Here - Export'!CP734-C734)))</f>
        <v/>
      </c>
      <c r="S734" s="93" t="str">
        <f>IF(R734&lt;60.5,"Yes",IF('Paste Data Here - Export'!C734="","","No"))</f>
        <v/>
      </c>
      <c r="T734" s="93" t="str">
        <f t="shared" si="121"/>
        <v/>
      </c>
      <c r="U734" s="94" t="str">
        <f>IF(OR(C734="",'Paste Data Here - Export'!DF734=""),"",1440*('Paste Data Here - Export'!DF734-C734))</f>
        <v/>
      </c>
      <c r="V734" s="96" t="str">
        <f t="shared" si="130"/>
        <v/>
      </c>
      <c r="W734" s="97" t="str">
        <f>IF(B734="","",IF('Paste Data Here - Export'!KI734=TRUE,"Yes",IF('Paste Data Here - Export'!L734="","No","Yes")))</f>
        <v/>
      </c>
      <c r="X734" s="98" t="str">
        <f>IF(E734="Yes","6 Month Transfer",IF(AND(W734="Yes",'Paste Data Here - Export'!KM734="D"),"No",IF('Patient level info'!W734="Yes","Yes","")))</f>
        <v/>
      </c>
      <c r="Y734" s="91" t="str">
        <f t="shared" si="122"/>
        <v/>
      </c>
      <c r="Z734" s="99" t="str">
        <f>IF('Paste Data Here - Export'!KQ734="","",IF('Paste Data Here - Export'!KO734="","",'Paste Data Here - Export'!KN734-'Paste Data Here - Export'!KQ734))</f>
        <v/>
      </c>
      <c r="AA734" s="91" t="str">
        <f>IF(AND(W734="Yes",'Paste Data Here - Export'!KM734="D",'Paste Data Here - Export'!KO734="Y"),'Paste Data Here - Export'!KN734+'Patient level info'!AA$3,IF(AND(W734="Yes",'Paste Data Here - Export'!KM734="D",Z734&lt;0),'Paste Data Here - Export'!KQ734,IF(AND(W734="Yes",'Paste Data Here - Export'!KM734="D"),'Paste Data Here - Export'!KN734,IF(X734="Yes",'Paste Data Here - Export'!KS734,""))))</f>
        <v/>
      </c>
      <c r="AB734" s="100" t="str">
        <f>IF(W734="No","",IF('Paste Data Here - Export'!HS734="","",IF('Paste Data Here - Export'!KO734="Y",'Patient level info'!AA734-'Paste Data Here - Export'!HS734,'Paste Data Here - Export'!KQ734-'Paste Data Here - Export'!HS734)))</f>
        <v/>
      </c>
      <c r="AC734" s="100" t="str">
        <f>IF(E734="Yes","",IF(BPT!C734="Record transferred to this team",AA734-C734-(1/6),""))</f>
        <v/>
      </c>
      <c r="AD734" s="100" t="str">
        <f t="shared" si="123"/>
        <v/>
      </c>
      <c r="AE734" s="100" t="str">
        <f t="shared" si="131"/>
        <v/>
      </c>
      <c r="AF734" s="101" t="str">
        <f>IF(AE734="","",IF(Y734="Died same day","Died same day as arrival",IF(AB734="","Did not stay on SU",IF('Paste Data Here - Export'!HR734="ICH","ICU/CCU/HDU",IF(AB734&gt;AE734,100,100*AB734/AE734)))))</f>
        <v/>
      </c>
      <c r="AG734" s="82" t="str">
        <f>IF(E734="Yes","6 Month Transfer",IF(W734="No","Not locked to discharge/transfer",IF(AF734="Did not stay on SU","Not achieved as did not stay on SU",IF('Patient level info'!A734="","",IF(AND(A734=B734,M734="Achieved",P734="Achieved",AF734&gt;=90,AF734&lt;&gt;"Died same day as arrival"),"Achieved",IF(AND(A734&lt;&gt;B734,AF734&gt;=90,M734="Achieved",P734="Achieved"),"Not directly admitted by this team, but achieved criteria at previous team, and achieved 90% of stay on SU whilst at this team",IF(AF734="ICU/CCU/HDU","Admitted to ICU/CCU/HDU",IF(AF734="Died same day as arrival",AF734,IF(AND(AF734&lt;90,M734="Not achieved",P734="Not achieved"),"Not achieved as not direct to SU within 4h, not seen by a consultant within 14h, and less than 90% of stay on SU",IF(AND(AF734&lt;90,M734="Not achieved",P734="Achieved"),"Not achieved as not direct to SU within 4h and less than 90% of stay on SU",IF(AND(AF734&lt;90,M734="Achieved",P734="Not achieved"),"Not achieved as not seen by a consultant within 14h and less than 90% of stay on SU",IF(AND(AF734&gt;=90,M734="Not achieved",P734="Not achieved"),"Not achieved as not direct to SU within 4h and not seen by a consultant within 14h",IF(AND(AF734&gt;=90,M734="Achieved",P734="Not achieved"),"Not achieved as not seen by a consultant within 14h",IF(AF734&lt;90,"Not achieved as less than 90% of stay on SU","Not achieved as not direct to SU within 4h"))))))))))))))</f>
        <v/>
      </c>
    </row>
    <row r="735" spans="1:33" x14ac:dyDescent="0.25">
      <c r="A735" s="89" t="str">
        <f>IF('Paste Data Here - Export'!A735="","",'Paste Data Here - Export'!A735)</f>
        <v/>
      </c>
      <c r="B735" s="90" t="str">
        <f>IF('Paste Data Here - Export'!B735="","",'Paste Data Here - Export'!B735)</f>
        <v/>
      </c>
      <c r="C735" s="91" t="str">
        <f>IF('Paste Data Here - Export'!AR735="Y",'Paste Data Here - Export'!AS735,IF('Paste Data Here - Export'!C735="","",'Paste Data Here - Export'!BA735))</f>
        <v/>
      </c>
      <c r="D735" s="103" t="str">
        <f>IF(B735="","",IF('Paste Data Here - Export'!A735 ='Paste Data Here - Export'!B735, "Yes", "No"))</f>
        <v/>
      </c>
      <c r="E735" s="103" t="str">
        <f>IF(A735="","",IF(AND('Paste Data Here - Export'!P735="",'Paste Data Here - Export'!Q735&lt;&gt;""),"Yes","No"))</f>
        <v/>
      </c>
      <c r="F735" s="104" t="str">
        <f>IF('Paste Data Here - Export'!A735='Paste Data Here - Export'!B735,C735,IF(W735="No","",IF(E735="Yes","6 Month Transfer",'Paste Data Here - Export'!HP735)))</f>
        <v/>
      </c>
      <c r="G735" s="92" t="str">
        <f>IF(B735="","",IF(OR('Paste Data Here - Export'!KB735="Y",'Paste Data Here - Export'!GE735="Y"),"Yes","No"))</f>
        <v/>
      </c>
      <c r="H735" s="93" t="str">
        <f t="shared" si="124"/>
        <v/>
      </c>
      <c r="I735" s="93" t="str">
        <f t="shared" si="125"/>
        <v/>
      </c>
      <c r="J735" s="93" t="str">
        <f t="shared" si="126"/>
        <v/>
      </c>
      <c r="K735" s="125" t="str">
        <f>IF(OR(C735="",'Paste Data Here - Export'!BD735=""),"",1440*('Paste Data Here - Export'!BD735-C735))</f>
        <v/>
      </c>
      <c r="L735" s="93" t="str">
        <f t="shared" si="127"/>
        <v/>
      </c>
      <c r="M735" s="93" t="str">
        <f>IF(AND(L735="Yes",'Paste Data Here - Export'!BC735="SU",'Paste Data Here - Export'!EJ735&lt;&gt;"Y"),"Achieved",IF('Paste Data Here - Export'!EJ735="Y","Not applicable",(IF(AND('Patient level info'!L735="No",'Paste Data Here - Export'!BC735="SU"),"Not achieved",IF('Paste Data Here - Export'!BC735="ICH","Not applicable",IF(OR('Paste Data Here - Export'!BC735="O",'Paste Data Here - Export'!BC735="MAC"),"Not achieved",""))))))</f>
        <v/>
      </c>
      <c r="N735" s="142" t="str">
        <f>IF(B735="","",IF(OR('Paste Data Here - Export'!GN735="PERS",'Paste Data Here - Export'!GN735="TELEM"),'Paste Data Here - Export'!GK735,IF('Paste Data Here - Export'!GO735="","Not seen in person",'Paste Data Here - Export'!GO735)))</f>
        <v/>
      </c>
      <c r="O735" s="125" t="str">
        <f t="shared" si="128"/>
        <v/>
      </c>
      <c r="P735" s="126" t="str">
        <f t="shared" si="129"/>
        <v/>
      </c>
      <c r="Q735" s="95" t="str">
        <f>IF('Paste Data Here - Export'!CR735=TRUE, "Not imaged",IF('Paste Data Here - Export'!AR735="Y","Inpatient stroke",IF('Paste Data Here - Export'!BA735="","",IF('Paste Data Here - Export'!CR735="TRUE","",1440*('Paste Data Here - Export'!CP735-'Paste Data Here - Export'!BA735)))))</f>
        <v/>
      </c>
      <c r="R735" s="95" t="str">
        <f>IF('Paste Data Here - Export'!CR735=TRUE,"Not imaged",IF(OR(C735="",'Paste Data Here - Export'!CP735=""),"",1440*('Paste Data Here - Export'!CP735-C735)))</f>
        <v/>
      </c>
      <c r="S735" s="93" t="str">
        <f>IF(R735&lt;60.5,"Yes",IF('Paste Data Here - Export'!C735="","","No"))</f>
        <v/>
      </c>
      <c r="T735" s="93" t="str">
        <f t="shared" si="121"/>
        <v/>
      </c>
      <c r="U735" s="94" t="str">
        <f>IF(OR(C735="",'Paste Data Here - Export'!DF735=""),"",1440*('Paste Data Here - Export'!DF735-C735))</f>
        <v/>
      </c>
      <c r="V735" s="96" t="str">
        <f t="shared" si="130"/>
        <v/>
      </c>
      <c r="W735" s="97" t="str">
        <f>IF(B735="","",IF('Paste Data Here - Export'!KI735=TRUE,"Yes",IF('Paste Data Here - Export'!L735="","No","Yes")))</f>
        <v/>
      </c>
      <c r="X735" s="98" t="str">
        <f>IF(E735="Yes","6 Month Transfer",IF(AND(W735="Yes",'Paste Data Here - Export'!KM735="D"),"No",IF('Patient level info'!W735="Yes","Yes","")))</f>
        <v/>
      </c>
      <c r="Y735" s="91" t="str">
        <f t="shared" si="122"/>
        <v/>
      </c>
      <c r="Z735" s="99" t="str">
        <f>IF('Paste Data Here - Export'!KQ735="","",IF('Paste Data Here - Export'!KO735="","",'Paste Data Here - Export'!KN735-'Paste Data Here - Export'!KQ735))</f>
        <v/>
      </c>
      <c r="AA735" s="91" t="str">
        <f>IF(AND(W735="Yes",'Paste Data Here - Export'!KM735="D",'Paste Data Here - Export'!KO735="Y"),'Paste Data Here - Export'!KN735+'Patient level info'!AA$3,IF(AND(W735="Yes",'Paste Data Here - Export'!KM735="D",Z735&lt;0),'Paste Data Here - Export'!KQ735,IF(AND(W735="Yes",'Paste Data Here - Export'!KM735="D"),'Paste Data Here - Export'!KN735,IF(X735="Yes",'Paste Data Here - Export'!KS735,""))))</f>
        <v/>
      </c>
      <c r="AB735" s="100" t="str">
        <f>IF(W735="No","",IF('Paste Data Here - Export'!HS735="","",IF('Paste Data Here - Export'!KO735="Y",'Patient level info'!AA735-'Paste Data Here - Export'!HS735,'Paste Data Here - Export'!KQ735-'Paste Data Here - Export'!HS735)))</f>
        <v/>
      </c>
      <c r="AC735" s="100" t="str">
        <f>IF(E735="Yes","",IF(BPT!C735="Record transferred to this team",AA735-C735-(1/6),""))</f>
        <v/>
      </c>
      <c r="AD735" s="100" t="str">
        <f t="shared" si="123"/>
        <v/>
      </c>
      <c r="AE735" s="100" t="str">
        <f t="shared" si="131"/>
        <v/>
      </c>
      <c r="AF735" s="101" t="str">
        <f>IF(AE735="","",IF(Y735="Died same day","Died same day as arrival",IF(AB735="","Did not stay on SU",IF('Paste Data Here - Export'!HR735="ICH","ICU/CCU/HDU",IF(AB735&gt;AE735,100,100*AB735/AE735)))))</f>
        <v/>
      </c>
      <c r="AG735" s="82" t="str">
        <f>IF(E735="Yes","6 Month Transfer",IF(W735="No","Not locked to discharge/transfer",IF(AF735="Did not stay on SU","Not achieved as did not stay on SU",IF('Patient level info'!A735="","",IF(AND(A735=B735,M735="Achieved",P735="Achieved",AF735&gt;=90,AF735&lt;&gt;"Died same day as arrival"),"Achieved",IF(AND(A735&lt;&gt;B735,AF735&gt;=90,M735="Achieved",P735="Achieved"),"Not directly admitted by this team, but achieved criteria at previous team, and achieved 90% of stay on SU whilst at this team",IF(AF735="ICU/CCU/HDU","Admitted to ICU/CCU/HDU",IF(AF735="Died same day as arrival",AF735,IF(AND(AF735&lt;90,M735="Not achieved",P735="Not achieved"),"Not achieved as not direct to SU within 4h, not seen by a consultant within 14h, and less than 90% of stay on SU",IF(AND(AF735&lt;90,M735="Not achieved",P735="Achieved"),"Not achieved as not direct to SU within 4h and less than 90% of stay on SU",IF(AND(AF735&lt;90,M735="Achieved",P735="Not achieved"),"Not achieved as not seen by a consultant within 14h and less than 90% of stay on SU",IF(AND(AF735&gt;=90,M735="Not achieved",P735="Not achieved"),"Not achieved as not direct to SU within 4h and not seen by a consultant within 14h",IF(AND(AF735&gt;=90,M735="Achieved",P735="Not achieved"),"Not achieved as not seen by a consultant within 14h",IF(AF735&lt;90,"Not achieved as less than 90% of stay on SU","Not achieved as not direct to SU within 4h"))))))))))))))</f>
        <v/>
      </c>
    </row>
    <row r="736" spans="1:33" x14ac:dyDescent="0.25">
      <c r="A736" s="89" t="str">
        <f>IF('Paste Data Here - Export'!A736="","",'Paste Data Here - Export'!A736)</f>
        <v/>
      </c>
      <c r="B736" s="90" t="str">
        <f>IF('Paste Data Here - Export'!B736="","",'Paste Data Here - Export'!B736)</f>
        <v/>
      </c>
      <c r="C736" s="91" t="str">
        <f>IF('Paste Data Here - Export'!AR736="Y",'Paste Data Here - Export'!AS736,IF('Paste Data Here - Export'!C736="","",'Paste Data Here - Export'!BA736))</f>
        <v/>
      </c>
      <c r="D736" s="103" t="str">
        <f>IF(B736="","",IF('Paste Data Here - Export'!A736 ='Paste Data Here - Export'!B736, "Yes", "No"))</f>
        <v/>
      </c>
      <c r="E736" s="103" t="str">
        <f>IF(A736="","",IF(AND('Paste Data Here - Export'!P736="",'Paste Data Here - Export'!Q736&lt;&gt;""),"Yes","No"))</f>
        <v/>
      </c>
      <c r="F736" s="104" t="str">
        <f>IF('Paste Data Here - Export'!A736='Paste Data Here - Export'!B736,C736,IF(W736="No","",IF(E736="Yes","6 Month Transfer",'Paste Data Here - Export'!HP736)))</f>
        <v/>
      </c>
      <c r="G736" s="92" t="str">
        <f>IF(B736="","",IF(OR('Paste Data Here - Export'!KB736="Y",'Paste Data Here - Export'!GE736="Y"),"Yes","No"))</f>
        <v/>
      </c>
      <c r="H736" s="93" t="str">
        <f t="shared" si="124"/>
        <v/>
      </c>
      <c r="I736" s="93" t="str">
        <f t="shared" si="125"/>
        <v/>
      </c>
      <c r="J736" s="93" t="str">
        <f t="shared" si="126"/>
        <v/>
      </c>
      <c r="K736" s="125" t="str">
        <f>IF(OR(C736="",'Paste Data Here - Export'!BD736=""),"",1440*('Paste Data Here - Export'!BD736-C736))</f>
        <v/>
      </c>
      <c r="L736" s="93" t="str">
        <f t="shared" si="127"/>
        <v/>
      </c>
      <c r="M736" s="93" t="str">
        <f>IF(AND(L736="Yes",'Paste Data Here - Export'!BC736="SU",'Paste Data Here - Export'!EJ736&lt;&gt;"Y"),"Achieved",IF('Paste Data Here - Export'!EJ736="Y","Not applicable",(IF(AND('Patient level info'!L736="No",'Paste Data Here - Export'!BC736="SU"),"Not achieved",IF('Paste Data Here - Export'!BC736="ICH","Not applicable",IF(OR('Paste Data Here - Export'!BC736="O",'Paste Data Here - Export'!BC736="MAC"),"Not achieved",""))))))</f>
        <v/>
      </c>
      <c r="N736" s="142" t="str">
        <f>IF(B736="","",IF(OR('Paste Data Here - Export'!GN736="PERS",'Paste Data Here - Export'!GN736="TELEM"),'Paste Data Here - Export'!GK736,IF('Paste Data Here - Export'!GO736="","Not seen in person",'Paste Data Here - Export'!GO736)))</f>
        <v/>
      </c>
      <c r="O736" s="125" t="str">
        <f t="shared" si="128"/>
        <v/>
      </c>
      <c r="P736" s="126" t="str">
        <f t="shared" si="129"/>
        <v/>
      </c>
      <c r="Q736" s="95" t="str">
        <f>IF('Paste Data Here - Export'!CR736=TRUE, "Not imaged",IF('Paste Data Here - Export'!AR736="Y","Inpatient stroke",IF('Paste Data Here - Export'!BA736="","",IF('Paste Data Here - Export'!CR736="TRUE","",1440*('Paste Data Here - Export'!CP736-'Paste Data Here - Export'!BA736)))))</f>
        <v/>
      </c>
      <c r="R736" s="95" t="str">
        <f>IF('Paste Data Here - Export'!CR736=TRUE,"Not imaged",IF(OR(C736="",'Paste Data Here - Export'!CP736=""),"",1440*('Paste Data Here - Export'!CP736-C736)))</f>
        <v/>
      </c>
      <c r="S736" s="93" t="str">
        <f>IF(R736&lt;60.5,"Yes",IF('Paste Data Here - Export'!C736="","","No"))</f>
        <v/>
      </c>
      <c r="T736" s="93" t="str">
        <f t="shared" si="121"/>
        <v/>
      </c>
      <c r="U736" s="94" t="str">
        <f>IF(OR(C736="",'Paste Data Here - Export'!DF736=""),"",1440*('Paste Data Here - Export'!DF736-C736))</f>
        <v/>
      </c>
      <c r="V736" s="96" t="str">
        <f t="shared" si="130"/>
        <v/>
      </c>
      <c r="W736" s="97" t="str">
        <f>IF(B736="","",IF('Paste Data Here - Export'!KI736=TRUE,"Yes",IF('Paste Data Here - Export'!L736="","No","Yes")))</f>
        <v/>
      </c>
      <c r="X736" s="98" t="str">
        <f>IF(E736="Yes","6 Month Transfer",IF(AND(W736="Yes",'Paste Data Here - Export'!KM736="D"),"No",IF('Patient level info'!W736="Yes","Yes","")))</f>
        <v/>
      </c>
      <c r="Y736" s="91" t="str">
        <f t="shared" si="122"/>
        <v/>
      </c>
      <c r="Z736" s="99" t="str">
        <f>IF('Paste Data Here - Export'!KQ736="","",IF('Paste Data Here - Export'!KO736="","",'Paste Data Here - Export'!KN736-'Paste Data Here - Export'!KQ736))</f>
        <v/>
      </c>
      <c r="AA736" s="91" t="str">
        <f>IF(AND(W736="Yes",'Paste Data Here - Export'!KM736="D",'Paste Data Here - Export'!KO736="Y"),'Paste Data Here - Export'!KN736+'Patient level info'!AA$3,IF(AND(W736="Yes",'Paste Data Here - Export'!KM736="D",Z736&lt;0),'Paste Data Here - Export'!KQ736,IF(AND(W736="Yes",'Paste Data Here - Export'!KM736="D"),'Paste Data Here - Export'!KN736,IF(X736="Yes",'Paste Data Here - Export'!KS736,""))))</f>
        <v/>
      </c>
      <c r="AB736" s="100" t="str">
        <f>IF(W736="No","",IF('Paste Data Here - Export'!HS736="","",IF('Paste Data Here - Export'!KO736="Y",'Patient level info'!AA736-'Paste Data Here - Export'!HS736,'Paste Data Here - Export'!KQ736-'Paste Data Here - Export'!HS736)))</f>
        <v/>
      </c>
      <c r="AC736" s="100" t="str">
        <f>IF(E736="Yes","",IF(BPT!C736="Record transferred to this team",AA736-C736-(1/6),""))</f>
        <v/>
      </c>
      <c r="AD736" s="100" t="str">
        <f t="shared" si="123"/>
        <v/>
      </c>
      <c r="AE736" s="100" t="str">
        <f t="shared" si="131"/>
        <v/>
      </c>
      <c r="AF736" s="101" t="str">
        <f>IF(AE736="","",IF(Y736="Died same day","Died same day as arrival",IF(AB736="","Did not stay on SU",IF('Paste Data Here - Export'!HR736="ICH","ICU/CCU/HDU",IF(AB736&gt;AE736,100,100*AB736/AE736)))))</f>
        <v/>
      </c>
      <c r="AG736" s="82" t="str">
        <f>IF(E736="Yes","6 Month Transfer",IF(W736="No","Not locked to discharge/transfer",IF(AF736="Did not stay on SU","Not achieved as did not stay on SU",IF('Patient level info'!A736="","",IF(AND(A736=B736,M736="Achieved",P736="Achieved",AF736&gt;=90,AF736&lt;&gt;"Died same day as arrival"),"Achieved",IF(AND(A736&lt;&gt;B736,AF736&gt;=90,M736="Achieved",P736="Achieved"),"Not directly admitted by this team, but achieved criteria at previous team, and achieved 90% of stay on SU whilst at this team",IF(AF736="ICU/CCU/HDU","Admitted to ICU/CCU/HDU",IF(AF736="Died same day as arrival",AF736,IF(AND(AF736&lt;90,M736="Not achieved",P736="Not achieved"),"Not achieved as not direct to SU within 4h, not seen by a consultant within 14h, and less than 90% of stay on SU",IF(AND(AF736&lt;90,M736="Not achieved",P736="Achieved"),"Not achieved as not direct to SU within 4h and less than 90% of stay on SU",IF(AND(AF736&lt;90,M736="Achieved",P736="Not achieved"),"Not achieved as not seen by a consultant within 14h and less than 90% of stay on SU",IF(AND(AF736&gt;=90,M736="Not achieved",P736="Not achieved"),"Not achieved as not direct to SU within 4h and not seen by a consultant within 14h",IF(AND(AF736&gt;=90,M736="Achieved",P736="Not achieved"),"Not achieved as not seen by a consultant within 14h",IF(AF736&lt;90,"Not achieved as less than 90% of stay on SU","Not achieved as not direct to SU within 4h"))))))))))))))</f>
        <v/>
      </c>
    </row>
    <row r="737" spans="1:33" x14ac:dyDescent="0.25">
      <c r="A737" s="89" t="str">
        <f>IF('Paste Data Here - Export'!A737="","",'Paste Data Here - Export'!A737)</f>
        <v/>
      </c>
      <c r="B737" s="90" t="str">
        <f>IF('Paste Data Here - Export'!B737="","",'Paste Data Here - Export'!B737)</f>
        <v/>
      </c>
      <c r="C737" s="91" t="str">
        <f>IF('Paste Data Here - Export'!AR737="Y",'Paste Data Here - Export'!AS737,IF('Paste Data Here - Export'!C737="","",'Paste Data Here - Export'!BA737))</f>
        <v/>
      </c>
      <c r="D737" s="103" t="str">
        <f>IF(B737="","",IF('Paste Data Here - Export'!A737 ='Paste Data Here - Export'!B737, "Yes", "No"))</f>
        <v/>
      </c>
      <c r="E737" s="103" t="str">
        <f>IF(A737="","",IF(AND('Paste Data Here - Export'!P737="",'Paste Data Here - Export'!Q737&lt;&gt;""),"Yes","No"))</f>
        <v/>
      </c>
      <c r="F737" s="104" t="str">
        <f>IF('Paste Data Here - Export'!A737='Paste Data Here - Export'!B737,C737,IF(W737="No","",IF(E737="Yes","6 Month Transfer",'Paste Data Here - Export'!HP737)))</f>
        <v/>
      </c>
      <c r="G737" s="92" t="str">
        <f>IF(B737="","",IF(OR('Paste Data Here - Export'!KB737="Y",'Paste Data Here - Export'!GE737="Y"),"Yes","No"))</f>
        <v/>
      </c>
      <c r="H737" s="93" t="str">
        <f t="shared" si="124"/>
        <v/>
      </c>
      <c r="I737" s="93" t="str">
        <f t="shared" si="125"/>
        <v/>
      </c>
      <c r="J737" s="93" t="str">
        <f t="shared" si="126"/>
        <v/>
      </c>
      <c r="K737" s="125" t="str">
        <f>IF(OR(C737="",'Paste Data Here - Export'!BD737=""),"",1440*('Paste Data Here - Export'!BD737-C737))</f>
        <v/>
      </c>
      <c r="L737" s="93" t="str">
        <f t="shared" si="127"/>
        <v/>
      </c>
      <c r="M737" s="93" t="str">
        <f>IF(AND(L737="Yes",'Paste Data Here - Export'!BC737="SU",'Paste Data Here - Export'!EJ737&lt;&gt;"Y"),"Achieved",IF('Paste Data Here - Export'!EJ737="Y","Not applicable",(IF(AND('Patient level info'!L737="No",'Paste Data Here - Export'!BC737="SU"),"Not achieved",IF('Paste Data Here - Export'!BC737="ICH","Not applicable",IF(OR('Paste Data Here - Export'!BC737="O",'Paste Data Here - Export'!BC737="MAC"),"Not achieved",""))))))</f>
        <v/>
      </c>
      <c r="N737" s="142" t="str">
        <f>IF(B737="","",IF(OR('Paste Data Here - Export'!GN737="PERS",'Paste Data Here - Export'!GN737="TELEM"),'Paste Data Here - Export'!GK737,IF('Paste Data Here - Export'!GO737="","Not seen in person",'Paste Data Here - Export'!GO737)))</f>
        <v/>
      </c>
      <c r="O737" s="125" t="str">
        <f t="shared" si="128"/>
        <v/>
      </c>
      <c r="P737" s="126" t="str">
        <f t="shared" si="129"/>
        <v/>
      </c>
      <c r="Q737" s="95" t="str">
        <f>IF('Paste Data Here - Export'!CR737=TRUE, "Not imaged",IF('Paste Data Here - Export'!AR737="Y","Inpatient stroke",IF('Paste Data Here - Export'!BA737="","",IF('Paste Data Here - Export'!CR737="TRUE","",1440*('Paste Data Here - Export'!CP737-'Paste Data Here - Export'!BA737)))))</f>
        <v/>
      </c>
      <c r="R737" s="95" t="str">
        <f>IF('Paste Data Here - Export'!CR737=TRUE,"Not imaged",IF(OR(C737="",'Paste Data Here - Export'!CP737=""),"",1440*('Paste Data Here - Export'!CP737-C737)))</f>
        <v/>
      </c>
      <c r="S737" s="93" t="str">
        <f>IF(R737&lt;60.5,"Yes",IF('Paste Data Here - Export'!C737="","","No"))</f>
        <v/>
      </c>
      <c r="T737" s="93" t="str">
        <f t="shared" si="121"/>
        <v/>
      </c>
      <c r="U737" s="94" t="str">
        <f>IF(OR(C737="",'Paste Data Here - Export'!DF737=""),"",1440*('Paste Data Here - Export'!DF737-C737))</f>
        <v/>
      </c>
      <c r="V737" s="96" t="str">
        <f t="shared" si="130"/>
        <v/>
      </c>
      <c r="W737" s="97" t="str">
        <f>IF(B737="","",IF('Paste Data Here - Export'!KI737=TRUE,"Yes",IF('Paste Data Here - Export'!L737="","No","Yes")))</f>
        <v/>
      </c>
      <c r="X737" s="98" t="str">
        <f>IF(E737="Yes","6 Month Transfer",IF(AND(W737="Yes",'Paste Data Here - Export'!KM737="D"),"No",IF('Patient level info'!W737="Yes","Yes","")))</f>
        <v/>
      </c>
      <c r="Y737" s="91" t="str">
        <f t="shared" si="122"/>
        <v/>
      </c>
      <c r="Z737" s="99" t="str">
        <f>IF('Paste Data Here - Export'!KQ737="","",IF('Paste Data Here - Export'!KO737="","",'Paste Data Here - Export'!KN737-'Paste Data Here - Export'!KQ737))</f>
        <v/>
      </c>
      <c r="AA737" s="91" t="str">
        <f>IF(AND(W737="Yes",'Paste Data Here - Export'!KM737="D",'Paste Data Here - Export'!KO737="Y"),'Paste Data Here - Export'!KN737+'Patient level info'!AA$3,IF(AND(W737="Yes",'Paste Data Here - Export'!KM737="D",Z737&lt;0),'Paste Data Here - Export'!KQ737,IF(AND(W737="Yes",'Paste Data Here - Export'!KM737="D"),'Paste Data Here - Export'!KN737,IF(X737="Yes",'Paste Data Here - Export'!KS737,""))))</f>
        <v/>
      </c>
      <c r="AB737" s="100" t="str">
        <f>IF(W737="No","",IF('Paste Data Here - Export'!HS737="","",IF('Paste Data Here - Export'!KO737="Y",'Patient level info'!AA737-'Paste Data Here - Export'!HS737,'Paste Data Here - Export'!KQ737-'Paste Data Here - Export'!HS737)))</f>
        <v/>
      </c>
      <c r="AC737" s="100" t="str">
        <f>IF(E737="Yes","",IF(BPT!C737="Record transferred to this team",AA737-C737-(1/6),""))</f>
        <v/>
      </c>
      <c r="AD737" s="100" t="str">
        <f t="shared" si="123"/>
        <v/>
      </c>
      <c r="AE737" s="100" t="str">
        <f t="shared" si="131"/>
        <v/>
      </c>
      <c r="AF737" s="101" t="str">
        <f>IF(AE737="","",IF(Y737="Died same day","Died same day as arrival",IF(AB737="","Did not stay on SU",IF('Paste Data Here - Export'!HR737="ICH","ICU/CCU/HDU",IF(AB737&gt;AE737,100,100*AB737/AE737)))))</f>
        <v/>
      </c>
      <c r="AG737" s="82" t="str">
        <f>IF(E737="Yes","6 Month Transfer",IF(W737="No","Not locked to discharge/transfer",IF(AF737="Did not stay on SU","Not achieved as did not stay on SU",IF('Patient level info'!A737="","",IF(AND(A737=B737,M737="Achieved",P737="Achieved",AF737&gt;=90,AF737&lt;&gt;"Died same day as arrival"),"Achieved",IF(AND(A737&lt;&gt;B737,AF737&gt;=90,M737="Achieved",P737="Achieved"),"Not directly admitted by this team, but achieved criteria at previous team, and achieved 90% of stay on SU whilst at this team",IF(AF737="ICU/CCU/HDU","Admitted to ICU/CCU/HDU",IF(AF737="Died same day as arrival",AF737,IF(AND(AF737&lt;90,M737="Not achieved",P737="Not achieved"),"Not achieved as not direct to SU within 4h, not seen by a consultant within 14h, and less than 90% of stay on SU",IF(AND(AF737&lt;90,M737="Not achieved",P737="Achieved"),"Not achieved as not direct to SU within 4h and less than 90% of stay on SU",IF(AND(AF737&lt;90,M737="Achieved",P737="Not achieved"),"Not achieved as not seen by a consultant within 14h and less than 90% of stay on SU",IF(AND(AF737&gt;=90,M737="Not achieved",P737="Not achieved"),"Not achieved as not direct to SU within 4h and not seen by a consultant within 14h",IF(AND(AF737&gt;=90,M737="Achieved",P737="Not achieved"),"Not achieved as not seen by a consultant within 14h",IF(AF737&lt;90,"Not achieved as less than 90% of stay on SU","Not achieved as not direct to SU within 4h"))))))))))))))</f>
        <v/>
      </c>
    </row>
    <row r="738" spans="1:33" x14ac:dyDescent="0.25">
      <c r="A738" s="89" t="str">
        <f>IF('Paste Data Here - Export'!A738="","",'Paste Data Here - Export'!A738)</f>
        <v/>
      </c>
      <c r="B738" s="90" t="str">
        <f>IF('Paste Data Here - Export'!B738="","",'Paste Data Here - Export'!B738)</f>
        <v/>
      </c>
      <c r="C738" s="91" t="str">
        <f>IF('Paste Data Here - Export'!AR738="Y",'Paste Data Here - Export'!AS738,IF('Paste Data Here - Export'!C738="","",'Paste Data Here - Export'!BA738))</f>
        <v/>
      </c>
      <c r="D738" s="103" t="str">
        <f>IF(B738="","",IF('Paste Data Here - Export'!A738 ='Paste Data Here - Export'!B738, "Yes", "No"))</f>
        <v/>
      </c>
      <c r="E738" s="103" t="str">
        <f>IF(A738="","",IF(AND('Paste Data Here - Export'!P738="",'Paste Data Here - Export'!Q738&lt;&gt;""),"Yes","No"))</f>
        <v/>
      </c>
      <c r="F738" s="104" t="str">
        <f>IF('Paste Data Here - Export'!A738='Paste Data Here - Export'!B738,C738,IF(W738="No","",IF(E738="Yes","6 Month Transfer",'Paste Data Here - Export'!HP738)))</f>
        <v/>
      </c>
      <c r="G738" s="92" t="str">
        <f>IF(B738="","",IF(OR('Paste Data Here - Export'!KB738="Y",'Paste Data Here - Export'!GE738="Y"),"Yes","No"))</f>
        <v/>
      </c>
      <c r="H738" s="93" t="str">
        <f t="shared" si="124"/>
        <v/>
      </c>
      <c r="I738" s="93" t="str">
        <f t="shared" si="125"/>
        <v/>
      </c>
      <c r="J738" s="93" t="str">
        <f t="shared" si="126"/>
        <v/>
      </c>
      <c r="K738" s="125" t="str">
        <f>IF(OR(C738="",'Paste Data Here - Export'!BD738=""),"",1440*('Paste Data Here - Export'!BD738-C738))</f>
        <v/>
      </c>
      <c r="L738" s="93" t="str">
        <f t="shared" si="127"/>
        <v/>
      </c>
      <c r="M738" s="93" t="str">
        <f>IF(AND(L738="Yes",'Paste Data Here - Export'!BC738="SU",'Paste Data Here - Export'!EJ738&lt;&gt;"Y"),"Achieved",IF('Paste Data Here - Export'!EJ738="Y","Not applicable",(IF(AND('Patient level info'!L738="No",'Paste Data Here - Export'!BC738="SU"),"Not achieved",IF('Paste Data Here - Export'!BC738="ICH","Not applicable",IF(OR('Paste Data Here - Export'!BC738="O",'Paste Data Here - Export'!BC738="MAC"),"Not achieved",""))))))</f>
        <v/>
      </c>
      <c r="N738" s="142" t="str">
        <f>IF(B738="","",IF(OR('Paste Data Here - Export'!GN738="PERS",'Paste Data Here - Export'!GN738="TELEM"),'Paste Data Here - Export'!GK738,IF('Paste Data Here - Export'!GO738="","Not seen in person",'Paste Data Here - Export'!GO738)))</f>
        <v/>
      </c>
      <c r="O738" s="125" t="str">
        <f t="shared" si="128"/>
        <v/>
      </c>
      <c r="P738" s="126" t="str">
        <f t="shared" si="129"/>
        <v/>
      </c>
      <c r="Q738" s="95" t="str">
        <f>IF('Paste Data Here - Export'!CR738=TRUE, "Not imaged",IF('Paste Data Here - Export'!AR738="Y","Inpatient stroke",IF('Paste Data Here - Export'!BA738="","",IF('Paste Data Here - Export'!CR738="TRUE","",1440*('Paste Data Here - Export'!CP738-'Paste Data Here - Export'!BA738)))))</f>
        <v/>
      </c>
      <c r="R738" s="95" t="str">
        <f>IF('Paste Data Here - Export'!CR738=TRUE,"Not imaged",IF(OR(C738="",'Paste Data Here - Export'!CP738=""),"",1440*('Paste Data Here - Export'!CP738-C738)))</f>
        <v/>
      </c>
      <c r="S738" s="93" t="str">
        <f>IF(R738&lt;60.5,"Yes",IF('Paste Data Here - Export'!C738="","","No"))</f>
        <v/>
      </c>
      <c r="T738" s="93" t="str">
        <f t="shared" si="121"/>
        <v/>
      </c>
      <c r="U738" s="94" t="str">
        <f>IF(OR(C738="",'Paste Data Here - Export'!DF738=""),"",1440*('Paste Data Here - Export'!DF738-C738))</f>
        <v/>
      </c>
      <c r="V738" s="96" t="str">
        <f t="shared" si="130"/>
        <v/>
      </c>
      <c r="W738" s="97" t="str">
        <f>IF(B738="","",IF('Paste Data Here - Export'!KI738=TRUE,"Yes",IF('Paste Data Here - Export'!L738="","No","Yes")))</f>
        <v/>
      </c>
      <c r="X738" s="98" t="str">
        <f>IF(E738="Yes","6 Month Transfer",IF(AND(W738="Yes",'Paste Data Here - Export'!KM738="D"),"No",IF('Patient level info'!W738="Yes","Yes","")))</f>
        <v/>
      </c>
      <c r="Y738" s="91" t="str">
        <f t="shared" si="122"/>
        <v/>
      </c>
      <c r="Z738" s="99" t="str">
        <f>IF('Paste Data Here - Export'!KQ738="","",IF('Paste Data Here - Export'!KO738="","",'Paste Data Here - Export'!KN738-'Paste Data Here - Export'!KQ738))</f>
        <v/>
      </c>
      <c r="AA738" s="91" t="str">
        <f>IF(AND(W738="Yes",'Paste Data Here - Export'!KM738="D",'Paste Data Here - Export'!KO738="Y"),'Paste Data Here - Export'!KN738+'Patient level info'!AA$3,IF(AND(W738="Yes",'Paste Data Here - Export'!KM738="D",Z738&lt;0),'Paste Data Here - Export'!KQ738,IF(AND(W738="Yes",'Paste Data Here - Export'!KM738="D"),'Paste Data Here - Export'!KN738,IF(X738="Yes",'Paste Data Here - Export'!KS738,""))))</f>
        <v/>
      </c>
      <c r="AB738" s="100" t="str">
        <f>IF(W738="No","",IF('Paste Data Here - Export'!HS738="","",IF('Paste Data Here - Export'!KO738="Y",'Patient level info'!AA738-'Paste Data Here - Export'!HS738,'Paste Data Here - Export'!KQ738-'Paste Data Here - Export'!HS738)))</f>
        <v/>
      </c>
      <c r="AC738" s="100" t="str">
        <f>IF(E738="Yes","",IF(BPT!C738="Record transferred to this team",AA738-C738-(1/6),""))</f>
        <v/>
      </c>
      <c r="AD738" s="100" t="str">
        <f t="shared" si="123"/>
        <v/>
      </c>
      <c r="AE738" s="100" t="str">
        <f t="shared" si="131"/>
        <v/>
      </c>
      <c r="AF738" s="101" t="str">
        <f>IF(AE738="","",IF(Y738="Died same day","Died same day as arrival",IF(AB738="","Did not stay on SU",IF('Paste Data Here - Export'!HR738="ICH","ICU/CCU/HDU",IF(AB738&gt;AE738,100,100*AB738/AE738)))))</f>
        <v/>
      </c>
      <c r="AG738" s="82" t="str">
        <f>IF(E738="Yes","6 Month Transfer",IF(W738="No","Not locked to discharge/transfer",IF(AF738="Did not stay on SU","Not achieved as did not stay on SU",IF('Patient level info'!A738="","",IF(AND(A738=B738,M738="Achieved",P738="Achieved",AF738&gt;=90,AF738&lt;&gt;"Died same day as arrival"),"Achieved",IF(AND(A738&lt;&gt;B738,AF738&gt;=90,M738="Achieved",P738="Achieved"),"Not directly admitted by this team, but achieved criteria at previous team, and achieved 90% of stay on SU whilst at this team",IF(AF738="ICU/CCU/HDU","Admitted to ICU/CCU/HDU",IF(AF738="Died same day as arrival",AF738,IF(AND(AF738&lt;90,M738="Not achieved",P738="Not achieved"),"Not achieved as not direct to SU within 4h, not seen by a consultant within 14h, and less than 90% of stay on SU",IF(AND(AF738&lt;90,M738="Not achieved",P738="Achieved"),"Not achieved as not direct to SU within 4h and less than 90% of stay on SU",IF(AND(AF738&lt;90,M738="Achieved",P738="Not achieved"),"Not achieved as not seen by a consultant within 14h and less than 90% of stay on SU",IF(AND(AF738&gt;=90,M738="Not achieved",P738="Not achieved"),"Not achieved as not direct to SU within 4h and not seen by a consultant within 14h",IF(AND(AF738&gt;=90,M738="Achieved",P738="Not achieved"),"Not achieved as not seen by a consultant within 14h",IF(AF738&lt;90,"Not achieved as less than 90% of stay on SU","Not achieved as not direct to SU within 4h"))))))))))))))</f>
        <v/>
      </c>
    </row>
    <row r="739" spans="1:33" x14ac:dyDescent="0.25">
      <c r="A739" s="89" t="str">
        <f>IF('Paste Data Here - Export'!A739="","",'Paste Data Here - Export'!A739)</f>
        <v/>
      </c>
      <c r="B739" s="90" t="str">
        <f>IF('Paste Data Here - Export'!B739="","",'Paste Data Here - Export'!B739)</f>
        <v/>
      </c>
      <c r="C739" s="91" t="str">
        <f>IF('Paste Data Here - Export'!AR739="Y",'Paste Data Here - Export'!AS739,IF('Paste Data Here - Export'!C739="","",'Paste Data Here - Export'!BA739))</f>
        <v/>
      </c>
      <c r="D739" s="103" t="str">
        <f>IF(B739="","",IF('Paste Data Here - Export'!A739 ='Paste Data Here - Export'!B739, "Yes", "No"))</f>
        <v/>
      </c>
      <c r="E739" s="103" t="str">
        <f>IF(A739="","",IF(AND('Paste Data Here - Export'!P739="",'Paste Data Here - Export'!Q739&lt;&gt;""),"Yes","No"))</f>
        <v/>
      </c>
      <c r="F739" s="104" t="str">
        <f>IF('Paste Data Here - Export'!A739='Paste Data Here - Export'!B739,C739,IF(W739="No","",IF(E739="Yes","6 Month Transfer",'Paste Data Here - Export'!HP739)))</f>
        <v/>
      </c>
      <c r="G739" s="92" t="str">
        <f>IF(B739="","",IF(OR('Paste Data Here - Export'!KB739="Y",'Paste Data Here - Export'!GE739="Y"),"Yes","No"))</f>
        <v/>
      </c>
      <c r="H739" s="93" t="str">
        <f t="shared" si="124"/>
        <v/>
      </c>
      <c r="I739" s="93" t="str">
        <f t="shared" si="125"/>
        <v/>
      </c>
      <c r="J739" s="93" t="str">
        <f t="shared" si="126"/>
        <v/>
      </c>
      <c r="K739" s="125" t="str">
        <f>IF(OR(C739="",'Paste Data Here - Export'!BD739=""),"",1440*('Paste Data Here - Export'!BD739-C739))</f>
        <v/>
      </c>
      <c r="L739" s="93" t="str">
        <f t="shared" si="127"/>
        <v/>
      </c>
      <c r="M739" s="93" t="str">
        <f>IF(AND(L739="Yes",'Paste Data Here - Export'!BC739="SU",'Paste Data Here - Export'!EJ739&lt;&gt;"Y"),"Achieved",IF('Paste Data Here - Export'!EJ739="Y","Not applicable",(IF(AND('Patient level info'!L739="No",'Paste Data Here - Export'!BC739="SU"),"Not achieved",IF('Paste Data Here - Export'!BC739="ICH","Not applicable",IF(OR('Paste Data Here - Export'!BC739="O",'Paste Data Here - Export'!BC739="MAC"),"Not achieved",""))))))</f>
        <v/>
      </c>
      <c r="N739" s="142" t="str">
        <f>IF(B739="","",IF(OR('Paste Data Here - Export'!GN739="PERS",'Paste Data Here - Export'!GN739="TELEM"),'Paste Data Here - Export'!GK739,IF('Paste Data Here - Export'!GO739="","Not seen in person",'Paste Data Here - Export'!GO739)))</f>
        <v/>
      </c>
      <c r="O739" s="125" t="str">
        <f t="shared" si="128"/>
        <v/>
      </c>
      <c r="P739" s="126" t="str">
        <f t="shared" si="129"/>
        <v/>
      </c>
      <c r="Q739" s="95" t="str">
        <f>IF('Paste Data Here - Export'!CR739=TRUE, "Not imaged",IF('Paste Data Here - Export'!AR739="Y","Inpatient stroke",IF('Paste Data Here - Export'!BA739="","",IF('Paste Data Here - Export'!CR739="TRUE","",1440*('Paste Data Here - Export'!CP739-'Paste Data Here - Export'!BA739)))))</f>
        <v/>
      </c>
      <c r="R739" s="95" t="str">
        <f>IF('Paste Data Here - Export'!CR739=TRUE,"Not imaged",IF(OR(C739="",'Paste Data Here - Export'!CP739=""),"",1440*('Paste Data Here - Export'!CP739-C739)))</f>
        <v/>
      </c>
      <c r="S739" s="93" t="str">
        <f>IF(R739&lt;60.5,"Yes",IF('Paste Data Here - Export'!C739="","","No"))</f>
        <v/>
      </c>
      <c r="T739" s="93" t="str">
        <f t="shared" si="121"/>
        <v/>
      </c>
      <c r="U739" s="94" t="str">
        <f>IF(OR(C739="",'Paste Data Here - Export'!DF739=""),"",1440*('Paste Data Here - Export'!DF739-C739))</f>
        <v/>
      </c>
      <c r="V739" s="96" t="str">
        <f t="shared" si="130"/>
        <v/>
      </c>
      <c r="W739" s="97" t="str">
        <f>IF(B739="","",IF('Paste Data Here - Export'!KI739=TRUE,"Yes",IF('Paste Data Here - Export'!L739="","No","Yes")))</f>
        <v/>
      </c>
      <c r="X739" s="98" t="str">
        <f>IF(E739="Yes","6 Month Transfer",IF(AND(W739="Yes",'Paste Data Here - Export'!KM739="D"),"No",IF('Patient level info'!W739="Yes","Yes","")))</f>
        <v/>
      </c>
      <c r="Y739" s="91" t="str">
        <f t="shared" si="122"/>
        <v/>
      </c>
      <c r="Z739" s="99" t="str">
        <f>IF('Paste Data Here - Export'!KQ739="","",IF('Paste Data Here - Export'!KO739="","",'Paste Data Here - Export'!KN739-'Paste Data Here - Export'!KQ739))</f>
        <v/>
      </c>
      <c r="AA739" s="91" t="str">
        <f>IF(AND(W739="Yes",'Paste Data Here - Export'!KM739="D",'Paste Data Here - Export'!KO739="Y"),'Paste Data Here - Export'!KN739+'Patient level info'!AA$3,IF(AND(W739="Yes",'Paste Data Here - Export'!KM739="D",Z739&lt;0),'Paste Data Here - Export'!KQ739,IF(AND(W739="Yes",'Paste Data Here - Export'!KM739="D"),'Paste Data Here - Export'!KN739,IF(X739="Yes",'Paste Data Here - Export'!KS739,""))))</f>
        <v/>
      </c>
      <c r="AB739" s="100" t="str">
        <f>IF(W739="No","",IF('Paste Data Here - Export'!HS739="","",IF('Paste Data Here - Export'!KO739="Y",'Patient level info'!AA739-'Paste Data Here - Export'!HS739,'Paste Data Here - Export'!KQ739-'Paste Data Here - Export'!HS739)))</f>
        <v/>
      </c>
      <c r="AC739" s="100" t="str">
        <f>IF(E739="Yes","",IF(BPT!C739="Record transferred to this team",AA739-C739-(1/6),""))</f>
        <v/>
      </c>
      <c r="AD739" s="100" t="str">
        <f t="shared" si="123"/>
        <v/>
      </c>
      <c r="AE739" s="100" t="str">
        <f t="shared" si="131"/>
        <v/>
      </c>
      <c r="AF739" s="101" t="str">
        <f>IF(AE739="","",IF(Y739="Died same day","Died same day as arrival",IF(AB739="","Did not stay on SU",IF('Paste Data Here - Export'!HR739="ICH","ICU/CCU/HDU",IF(AB739&gt;AE739,100,100*AB739/AE739)))))</f>
        <v/>
      </c>
      <c r="AG739" s="82" t="str">
        <f>IF(E739="Yes","6 Month Transfer",IF(W739="No","Not locked to discharge/transfer",IF(AF739="Did not stay on SU","Not achieved as did not stay on SU",IF('Patient level info'!A739="","",IF(AND(A739=B739,M739="Achieved",P739="Achieved",AF739&gt;=90,AF739&lt;&gt;"Died same day as arrival"),"Achieved",IF(AND(A739&lt;&gt;B739,AF739&gt;=90,M739="Achieved",P739="Achieved"),"Not directly admitted by this team, but achieved criteria at previous team, and achieved 90% of stay on SU whilst at this team",IF(AF739="ICU/CCU/HDU","Admitted to ICU/CCU/HDU",IF(AF739="Died same day as arrival",AF739,IF(AND(AF739&lt;90,M739="Not achieved",P739="Not achieved"),"Not achieved as not direct to SU within 4h, not seen by a consultant within 14h, and less than 90% of stay on SU",IF(AND(AF739&lt;90,M739="Not achieved",P739="Achieved"),"Not achieved as not direct to SU within 4h and less than 90% of stay on SU",IF(AND(AF739&lt;90,M739="Achieved",P739="Not achieved"),"Not achieved as not seen by a consultant within 14h and less than 90% of stay on SU",IF(AND(AF739&gt;=90,M739="Not achieved",P739="Not achieved"),"Not achieved as not direct to SU within 4h and not seen by a consultant within 14h",IF(AND(AF739&gt;=90,M739="Achieved",P739="Not achieved"),"Not achieved as not seen by a consultant within 14h",IF(AF739&lt;90,"Not achieved as less than 90% of stay on SU","Not achieved as not direct to SU within 4h"))))))))))))))</f>
        <v/>
      </c>
    </row>
    <row r="740" spans="1:33" x14ac:dyDescent="0.25">
      <c r="A740" s="89" t="str">
        <f>IF('Paste Data Here - Export'!A740="","",'Paste Data Here - Export'!A740)</f>
        <v/>
      </c>
      <c r="B740" s="90" t="str">
        <f>IF('Paste Data Here - Export'!B740="","",'Paste Data Here - Export'!B740)</f>
        <v/>
      </c>
      <c r="C740" s="91" t="str">
        <f>IF('Paste Data Here - Export'!AR740="Y",'Paste Data Here - Export'!AS740,IF('Paste Data Here - Export'!C740="","",'Paste Data Here - Export'!BA740))</f>
        <v/>
      </c>
      <c r="D740" s="103" t="str">
        <f>IF(B740="","",IF('Paste Data Here - Export'!A740 ='Paste Data Here - Export'!B740, "Yes", "No"))</f>
        <v/>
      </c>
      <c r="E740" s="103" t="str">
        <f>IF(A740="","",IF(AND('Paste Data Here - Export'!P740="",'Paste Data Here - Export'!Q740&lt;&gt;""),"Yes","No"))</f>
        <v/>
      </c>
      <c r="F740" s="104" t="str">
        <f>IF('Paste Data Here - Export'!A740='Paste Data Here - Export'!B740,C740,IF(W740="No","",IF(E740="Yes","6 Month Transfer",'Paste Data Here - Export'!HP740)))</f>
        <v/>
      </c>
      <c r="G740" s="92" t="str">
        <f>IF(B740="","",IF(OR('Paste Data Here - Export'!KB740="Y",'Paste Data Here - Export'!GE740="Y"),"Yes","No"))</f>
        <v/>
      </c>
      <c r="H740" s="93" t="str">
        <f t="shared" si="124"/>
        <v/>
      </c>
      <c r="I740" s="93" t="str">
        <f t="shared" si="125"/>
        <v/>
      </c>
      <c r="J740" s="93" t="str">
        <f t="shared" si="126"/>
        <v/>
      </c>
      <c r="K740" s="125" t="str">
        <f>IF(OR(C740="",'Paste Data Here - Export'!BD740=""),"",1440*('Paste Data Here - Export'!BD740-C740))</f>
        <v/>
      </c>
      <c r="L740" s="93" t="str">
        <f t="shared" si="127"/>
        <v/>
      </c>
      <c r="M740" s="93" t="str">
        <f>IF(AND(L740="Yes",'Paste Data Here - Export'!BC740="SU",'Paste Data Here - Export'!EJ740&lt;&gt;"Y"),"Achieved",IF('Paste Data Here - Export'!EJ740="Y","Not applicable",(IF(AND('Patient level info'!L740="No",'Paste Data Here - Export'!BC740="SU"),"Not achieved",IF('Paste Data Here - Export'!BC740="ICH","Not applicable",IF(OR('Paste Data Here - Export'!BC740="O",'Paste Data Here - Export'!BC740="MAC"),"Not achieved",""))))))</f>
        <v/>
      </c>
      <c r="N740" s="142" t="str">
        <f>IF(B740="","",IF(OR('Paste Data Here - Export'!GN740="PERS",'Paste Data Here - Export'!GN740="TELEM"),'Paste Data Here - Export'!GK740,IF('Paste Data Here - Export'!GO740="","Not seen in person",'Paste Data Here - Export'!GO740)))</f>
        <v/>
      </c>
      <c r="O740" s="125" t="str">
        <f t="shared" si="128"/>
        <v/>
      </c>
      <c r="P740" s="126" t="str">
        <f t="shared" si="129"/>
        <v/>
      </c>
      <c r="Q740" s="95" t="str">
        <f>IF('Paste Data Here - Export'!CR740=TRUE, "Not imaged",IF('Paste Data Here - Export'!AR740="Y","Inpatient stroke",IF('Paste Data Here - Export'!BA740="","",IF('Paste Data Here - Export'!CR740="TRUE","",1440*('Paste Data Here - Export'!CP740-'Paste Data Here - Export'!BA740)))))</f>
        <v/>
      </c>
      <c r="R740" s="95" t="str">
        <f>IF('Paste Data Here - Export'!CR740=TRUE,"Not imaged",IF(OR(C740="",'Paste Data Here - Export'!CP740=""),"",1440*('Paste Data Here - Export'!CP740-C740)))</f>
        <v/>
      </c>
      <c r="S740" s="93" t="str">
        <f>IF(R740&lt;60.5,"Yes",IF('Paste Data Here - Export'!C740="","","No"))</f>
        <v/>
      </c>
      <c r="T740" s="93" t="str">
        <f t="shared" si="121"/>
        <v/>
      </c>
      <c r="U740" s="94" t="str">
        <f>IF(OR(C740="",'Paste Data Here - Export'!DF740=""),"",1440*('Paste Data Here - Export'!DF740-C740))</f>
        <v/>
      </c>
      <c r="V740" s="96" t="str">
        <f t="shared" si="130"/>
        <v/>
      </c>
      <c r="W740" s="97" t="str">
        <f>IF(B740="","",IF('Paste Data Here - Export'!KI740=TRUE,"Yes",IF('Paste Data Here - Export'!L740="","No","Yes")))</f>
        <v/>
      </c>
      <c r="X740" s="98" t="str">
        <f>IF(E740="Yes","6 Month Transfer",IF(AND(W740="Yes",'Paste Data Here - Export'!KM740="D"),"No",IF('Patient level info'!W740="Yes","Yes","")))</f>
        <v/>
      </c>
      <c r="Y740" s="91" t="str">
        <f t="shared" si="122"/>
        <v/>
      </c>
      <c r="Z740" s="99" t="str">
        <f>IF('Paste Data Here - Export'!KQ740="","",IF('Paste Data Here - Export'!KO740="","",'Paste Data Here - Export'!KN740-'Paste Data Here - Export'!KQ740))</f>
        <v/>
      </c>
      <c r="AA740" s="91" t="str">
        <f>IF(AND(W740="Yes",'Paste Data Here - Export'!KM740="D",'Paste Data Here - Export'!KO740="Y"),'Paste Data Here - Export'!KN740+'Patient level info'!AA$3,IF(AND(W740="Yes",'Paste Data Here - Export'!KM740="D",Z740&lt;0),'Paste Data Here - Export'!KQ740,IF(AND(W740="Yes",'Paste Data Here - Export'!KM740="D"),'Paste Data Here - Export'!KN740,IF(X740="Yes",'Paste Data Here - Export'!KS740,""))))</f>
        <v/>
      </c>
      <c r="AB740" s="100" t="str">
        <f>IF(W740="No","",IF('Paste Data Here - Export'!HS740="","",IF('Paste Data Here - Export'!KO740="Y",'Patient level info'!AA740-'Paste Data Here - Export'!HS740,'Paste Data Here - Export'!KQ740-'Paste Data Here - Export'!HS740)))</f>
        <v/>
      </c>
      <c r="AC740" s="100" t="str">
        <f>IF(E740="Yes","",IF(BPT!C740="Record transferred to this team",AA740-C740-(1/6),""))</f>
        <v/>
      </c>
      <c r="AD740" s="100" t="str">
        <f t="shared" si="123"/>
        <v/>
      </c>
      <c r="AE740" s="100" t="str">
        <f t="shared" si="131"/>
        <v/>
      </c>
      <c r="AF740" s="101" t="str">
        <f>IF(AE740="","",IF(Y740="Died same day","Died same day as arrival",IF(AB740="","Did not stay on SU",IF('Paste Data Here - Export'!HR740="ICH","ICU/CCU/HDU",IF(AB740&gt;AE740,100,100*AB740/AE740)))))</f>
        <v/>
      </c>
      <c r="AG740" s="82" t="str">
        <f>IF(E740="Yes","6 Month Transfer",IF(W740="No","Not locked to discharge/transfer",IF(AF740="Did not stay on SU","Not achieved as did not stay on SU",IF('Patient level info'!A740="","",IF(AND(A740=B740,M740="Achieved",P740="Achieved",AF740&gt;=90,AF740&lt;&gt;"Died same day as arrival"),"Achieved",IF(AND(A740&lt;&gt;B740,AF740&gt;=90,M740="Achieved",P740="Achieved"),"Not directly admitted by this team, but achieved criteria at previous team, and achieved 90% of stay on SU whilst at this team",IF(AF740="ICU/CCU/HDU","Admitted to ICU/CCU/HDU",IF(AF740="Died same day as arrival",AF740,IF(AND(AF740&lt;90,M740="Not achieved",P740="Not achieved"),"Not achieved as not direct to SU within 4h, not seen by a consultant within 14h, and less than 90% of stay on SU",IF(AND(AF740&lt;90,M740="Not achieved",P740="Achieved"),"Not achieved as not direct to SU within 4h and less than 90% of stay on SU",IF(AND(AF740&lt;90,M740="Achieved",P740="Not achieved"),"Not achieved as not seen by a consultant within 14h and less than 90% of stay on SU",IF(AND(AF740&gt;=90,M740="Not achieved",P740="Not achieved"),"Not achieved as not direct to SU within 4h and not seen by a consultant within 14h",IF(AND(AF740&gt;=90,M740="Achieved",P740="Not achieved"),"Not achieved as not seen by a consultant within 14h",IF(AF740&lt;90,"Not achieved as less than 90% of stay on SU","Not achieved as not direct to SU within 4h"))))))))))))))</f>
        <v/>
      </c>
    </row>
    <row r="741" spans="1:33" x14ac:dyDescent="0.25">
      <c r="A741" s="89" t="str">
        <f>IF('Paste Data Here - Export'!A741="","",'Paste Data Here - Export'!A741)</f>
        <v/>
      </c>
      <c r="B741" s="90" t="str">
        <f>IF('Paste Data Here - Export'!B741="","",'Paste Data Here - Export'!B741)</f>
        <v/>
      </c>
      <c r="C741" s="91" t="str">
        <f>IF('Paste Data Here - Export'!AR741="Y",'Paste Data Here - Export'!AS741,IF('Paste Data Here - Export'!C741="","",'Paste Data Here - Export'!BA741))</f>
        <v/>
      </c>
      <c r="D741" s="103" t="str">
        <f>IF(B741="","",IF('Paste Data Here - Export'!A741 ='Paste Data Here - Export'!B741, "Yes", "No"))</f>
        <v/>
      </c>
      <c r="E741" s="103" t="str">
        <f>IF(A741="","",IF(AND('Paste Data Here - Export'!P741="",'Paste Data Here - Export'!Q741&lt;&gt;""),"Yes","No"))</f>
        <v/>
      </c>
      <c r="F741" s="104" t="str">
        <f>IF('Paste Data Here - Export'!A741='Paste Data Here - Export'!B741,C741,IF(W741="No","",IF(E741="Yes","6 Month Transfer",'Paste Data Here - Export'!HP741)))</f>
        <v/>
      </c>
      <c r="G741" s="92" t="str">
        <f>IF(B741="","",IF(OR('Paste Data Here - Export'!KB741="Y",'Paste Data Here - Export'!GE741="Y"),"Yes","No"))</f>
        <v/>
      </c>
      <c r="H741" s="93" t="str">
        <f t="shared" si="124"/>
        <v/>
      </c>
      <c r="I741" s="93" t="str">
        <f t="shared" si="125"/>
        <v/>
      </c>
      <c r="J741" s="93" t="str">
        <f t="shared" si="126"/>
        <v/>
      </c>
      <c r="K741" s="125" t="str">
        <f>IF(OR(C741="",'Paste Data Here - Export'!BD741=""),"",1440*('Paste Data Here - Export'!BD741-C741))</f>
        <v/>
      </c>
      <c r="L741" s="93" t="str">
        <f t="shared" si="127"/>
        <v/>
      </c>
      <c r="M741" s="93" t="str">
        <f>IF(AND(L741="Yes",'Paste Data Here - Export'!BC741="SU",'Paste Data Here - Export'!EJ741&lt;&gt;"Y"),"Achieved",IF('Paste Data Here - Export'!EJ741="Y","Not applicable",(IF(AND('Patient level info'!L741="No",'Paste Data Here - Export'!BC741="SU"),"Not achieved",IF('Paste Data Here - Export'!BC741="ICH","Not applicable",IF(OR('Paste Data Here - Export'!BC741="O",'Paste Data Here - Export'!BC741="MAC"),"Not achieved",""))))))</f>
        <v/>
      </c>
      <c r="N741" s="142" t="str">
        <f>IF(B741="","",IF(OR('Paste Data Here - Export'!GN741="PERS",'Paste Data Here - Export'!GN741="TELEM"),'Paste Data Here - Export'!GK741,IF('Paste Data Here - Export'!GO741="","Not seen in person",'Paste Data Here - Export'!GO741)))</f>
        <v/>
      </c>
      <c r="O741" s="125" t="str">
        <f t="shared" si="128"/>
        <v/>
      </c>
      <c r="P741" s="126" t="str">
        <f t="shared" si="129"/>
        <v/>
      </c>
      <c r="Q741" s="95" t="str">
        <f>IF('Paste Data Here - Export'!CR741=TRUE, "Not imaged",IF('Paste Data Here - Export'!AR741="Y","Inpatient stroke",IF('Paste Data Here - Export'!BA741="","",IF('Paste Data Here - Export'!CR741="TRUE","",1440*('Paste Data Here - Export'!CP741-'Paste Data Here - Export'!BA741)))))</f>
        <v/>
      </c>
      <c r="R741" s="95" t="str">
        <f>IF('Paste Data Here - Export'!CR741=TRUE,"Not imaged",IF(OR(C741="",'Paste Data Here - Export'!CP741=""),"",1440*('Paste Data Here - Export'!CP741-C741)))</f>
        <v/>
      </c>
      <c r="S741" s="93" t="str">
        <f>IF(R741&lt;60.5,"Yes",IF('Paste Data Here - Export'!C741="","","No"))</f>
        <v/>
      </c>
      <c r="T741" s="93" t="str">
        <f t="shared" si="121"/>
        <v/>
      </c>
      <c r="U741" s="94" t="str">
        <f>IF(OR(C741="",'Paste Data Here - Export'!DF741=""),"",1440*('Paste Data Here - Export'!DF741-C741))</f>
        <v/>
      </c>
      <c r="V741" s="96" t="str">
        <f t="shared" si="130"/>
        <v/>
      </c>
      <c r="W741" s="97" t="str">
        <f>IF(B741="","",IF('Paste Data Here - Export'!KI741=TRUE,"Yes",IF('Paste Data Here - Export'!L741="","No","Yes")))</f>
        <v/>
      </c>
      <c r="X741" s="98" t="str">
        <f>IF(E741="Yes","6 Month Transfer",IF(AND(W741="Yes",'Paste Data Here - Export'!KM741="D"),"No",IF('Patient level info'!W741="Yes","Yes","")))</f>
        <v/>
      </c>
      <c r="Y741" s="91" t="str">
        <f t="shared" si="122"/>
        <v/>
      </c>
      <c r="Z741" s="99" t="str">
        <f>IF('Paste Data Here - Export'!KQ741="","",IF('Paste Data Here - Export'!KO741="","",'Paste Data Here - Export'!KN741-'Paste Data Here - Export'!KQ741))</f>
        <v/>
      </c>
      <c r="AA741" s="91" t="str">
        <f>IF(AND(W741="Yes",'Paste Data Here - Export'!KM741="D",'Paste Data Here - Export'!KO741="Y"),'Paste Data Here - Export'!KN741+'Patient level info'!AA$3,IF(AND(W741="Yes",'Paste Data Here - Export'!KM741="D",Z741&lt;0),'Paste Data Here - Export'!KQ741,IF(AND(W741="Yes",'Paste Data Here - Export'!KM741="D"),'Paste Data Here - Export'!KN741,IF(X741="Yes",'Paste Data Here - Export'!KS741,""))))</f>
        <v/>
      </c>
      <c r="AB741" s="100" t="str">
        <f>IF(W741="No","",IF('Paste Data Here - Export'!HS741="","",IF('Paste Data Here - Export'!KO741="Y",'Patient level info'!AA741-'Paste Data Here - Export'!HS741,'Paste Data Here - Export'!KQ741-'Paste Data Here - Export'!HS741)))</f>
        <v/>
      </c>
      <c r="AC741" s="100" t="str">
        <f>IF(E741="Yes","",IF(BPT!C741="Record transferred to this team",AA741-C741-(1/6),""))</f>
        <v/>
      </c>
      <c r="AD741" s="100" t="str">
        <f t="shared" si="123"/>
        <v/>
      </c>
      <c r="AE741" s="100" t="str">
        <f t="shared" si="131"/>
        <v/>
      </c>
      <c r="AF741" s="101" t="str">
        <f>IF(AE741="","",IF(Y741="Died same day","Died same day as arrival",IF(AB741="","Did not stay on SU",IF('Paste Data Here - Export'!HR741="ICH","ICU/CCU/HDU",IF(AB741&gt;AE741,100,100*AB741/AE741)))))</f>
        <v/>
      </c>
      <c r="AG741" s="82" t="str">
        <f>IF(E741="Yes","6 Month Transfer",IF(W741="No","Not locked to discharge/transfer",IF(AF741="Did not stay on SU","Not achieved as did not stay on SU",IF('Patient level info'!A741="","",IF(AND(A741=B741,M741="Achieved",P741="Achieved",AF741&gt;=90,AF741&lt;&gt;"Died same day as arrival"),"Achieved",IF(AND(A741&lt;&gt;B741,AF741&gt;=90,M741="Achieved",P741="Achieved"),"Not directly admitted by this team, but achieved criteria at previous team, and achieved 90% of stay on SU whilst at this team",IF(AF741="ICU/CCU/HDU","Admitted to ICU/CCU/HDU",IF(AF741="Died same day as arrival",AF741,IF(AND(AF741&lt;90,M741="Not achieved",P741="Not achieved"),"Not achieved as not direct to SU within 4h, not seen by a consultant within 14h, and less than 90% of stay on SU",IF(AND(AF741&lt;90,M741="Not achieved",P741="Achieved"),"Not achieved as not direct to SU within 4h and less than 90% of stay on SU",IF(AND(AF741&lt;90,M741="Achieved",P741="Not achieved"),"Not achieved as not seen by a consultant within 14h and less than 90% of stay on SU",IF(AND(AF741&gt;=90,M741="Not achieved",P741="Not achieved"),"Not achieved as not direct to SU within 4h and not seen by a consultant within 14h",IF(AND(AF741&gt;=90,M741="Achieved",P741="Not achieved"),"Not achieved as not seen by a consultant within 14h",IF(AF741&lt;90,"Not achieved as less than 90% of stay on SU","Not achieved as not direct to SU within 4h"))))))))))))))</f>
        <v/>
      </c>
    </row>
    <row r="742" spans="1:33" x14ac:dyDescent="0.25">
      <c r="A742" s="89" t="str">
        <f>IF('Paste Data Here - Export'!A742="","",'Paste Data Here - Export'!A742)</f>
        <v/>
      </c>
      <c r="B742" s="90" t="str">
        <f>IF('Paste Data Here - Export'!B742="","",'Paste Data Here - Export'!B742)</f>
        <v/>
      </c>
      <c r="C742" s="91" t="str">
        <f>IF('Paste Data Here - Export'!AR742="Y",'Paste Data Here - Export'!AS742,IF('Paste Data Here - Export'!C742="","",'Paste Data Here - Export'!BA742))</f>
        <v/>
      </c>
      <c r="D742" s="103" t="str">
        <f>IF(B742="","",IF('Paste Data Here - Export'!A742 ='Paste Data Here - Export'!B742, "Yes", "No"))</f>
        <v/>
      </c>
      <c r="E742" s="103" t="str">
        <f>IF(A742="","",IF(AND('Paste Data Here - Export'!P742="",'Paste Data Here - Export'!Q742&lt;&gt;""),"Yes","No"))</f>
        <v/>
      </c>
      <c r="F742" s="104" t="str">
        <f>IF('Paste Data Here - Export'!A742='Paste Data Here - Export'!B742,C742,IF(W742="No","",IF(E742="Yes","6 Month Transfer",'Paste Data Here - Export'!HP742)))</f>
        <v/>
      </c>
      <c r="G742" s="92" t="str">
        <f>IF(B742="","",IF(OR('Paste Data Here - Export'!KB742="Y",'Paste Data Here - Export'!GE742="Y"),"Yes","No"))</f>
        <v/>
      </c>
      <c r="H742" s="93" t="str">
        <f t="shared" si="124"/>
        <v/>
      </c>
      <c r="I742" s="93" t="str">
        <f t="shared" si="125"/>
        <v/>
      </c>
      <c r="J742" s="93" t="str">
        <f t="shared" si="126"/>
        <v/>
      </c>
      <c r="K742" s="125" t="str">
        <f>IF(OR(C742="",'Paste Data Here - Export'!BD742=""),"",1440*('Paste Data Here - Export'!BD742-C742))</f>
        <v/>
      </c>
      <c r="L742" s="93" t="str">
        <f t="shared" si="127"/>
        <v/>
      </c>
      <c r="M742" s="93" t="str">
        <f>IF(AND(L742="Yes",'Paste Data Here - Export'!BC742="SU",'Paste Data Here - Export'!EJ742&lt;&gt;"Y"),"Achieved",IF('Paste Data Here - Export'!EJ742="Y","Not applicable",(IF(AND('Patient level info'!L742="No",'Paste Data Here - Export'!BC742="SU"),"Not achieved",IF('Paste Data Here - Export'!BC742="ICH","Not applicable",IF(OR('Paste Data Here - Export'!BC742="O",'Paste Data Here - Export'!BC742="MAC"),"Not achieved",""))))))</f>
        <v/>
      </c>
      <c r="N742" s="142" t="str">
        <f>IF(B742="","",IF(OR('Paste Data Here - Export'!GN742="PERS",'Paste Data Here - Export'!GN742="TELEM"),'Paste Data Here - Export'!GK742,IF('Paste Data Here - Export'!GO742="","Not seen in person",'Paste Data Here - Export'!GO742)))</f>
        <v/>
      </c>
      <c r="O742" s="125" t="str">
        <f t="shared" si="128"/>
        <v/>
      </c>
      <c r="P742" s="126" t="str">
        <f t="shared" si="129"/>
        <v/>
      </c>
      <c r="Q742" s="95" t="str">
        <f>IF('Paste Data Here - Export'!CR742=TRUE, "Not imaged",IF('Paste Data Here - Export'!AR742="Y","Inpatient stroke",IF('Paste Data Here - Export'!BA742="","",IF('Paste Data Here - Export'!CR742="TRUE","",1440*('Paste Data Here - Export'!CP742-'Paste Data Here - Export'!BA742)))))</f>
        <v/>
      </c>
      <c r="R742" s="95" t="str">
        <f>IF('Paste Data Here - Export'!CR742=TRUE,"Not imaged",IF(OR(C742="",'Paste Data Here - Export'!CP742=""),"",1440*('Paste Data Here - Export'!CP742-C742)))</f>
        <v/>
      </c>
      <c r="S742" s="93" t="str">
        <f>IF(R742&lt;60.5,"Yes",IF('Paste Data Here - Export'!C742="","","No"))</f>
        <v/>
      </c>
      <c r="T742" s="93" t="str">
        <f t="shared" si="121"/>
        <v/>
      </c>
      <c r="U742" s="94" t="str">
        <f>IF(OR(C742="",'Paste Data Here - Export'!DF742=""),"",1440*('Paste Data Here - Export'!DF742-C742))</f>
        <v/>
      </c>
      <c r="V742" s="96" t="str">
        <f t="shared" si="130"/>
        <v/>
      </c>
      <c r="W742" s="97" t="str">
        <f>IF(B742="","",IF('Paste Data Here - Export'!KI742=TRUE,"Yes",IF('Paste Data Here - Export'!L742="","No","Yes")))</f>
        <v/>
      </c>
      <c r="X742" s="98" t="str">
        <f>IF(E742="Yes","6 Month Transfer",IF(AND(W742="Yes",'Paste Data Here - Export'!KM742="D"),"No",IF('Patient level info'!W742="Yes","Yes","")))</f>
        <v/>
      </c>
      <c r="Y742" s="91" t="str">
        <f t="shared" si="122"/>
        <v/>
      </c>
      <c r="Z742" s="99" t="str">
        <f>IF('Paste Data Here - Export'!KQ742="","",IF('Paste Data Here - Export'!KO742="","",'Paste Data Here - Export'!KN742-'Paste Data Here - Export'!KQ742))</f>
        <v/>
      </c>
      <c r="AA742" s="91" t="str">
        <f>IF(AND(W742="Yes",'Paste Data Here - Export'!KM742="D",'Paste Data Here - Export'!KO742="Y"),'Paste Data Here - Export'!KN742+'Patient level info'!AA$3,IF(AND(W742="Yes",'Paste Data Here - Export'!KM742="D",Z742&lt;0),'Paste Data Here - Export'!KQ742,IF(AND(W742="Yes",'Paste Data Here - Export'!KM742="D"),'Paste Data Here - Export'!KN742,IF(X742="Yes",'Paste Data Here - Export'!KS742,""))))</f>
        <v/>
      </c>
      <c r="AB742" s="100" t="str">
        <f>IF(W742="No","",IF('Paste Data Here - Export'!HS742="","",IF('Paste Data Here - Export'!KO742="Y",'Patient level info'!AA742-'Paste Data Here - Export'!HS742,'Paste Data Here - Export'!KQ742-'Paste Data Here - Export'!HS742)))</f>
        <v/>
      </c>
      <c r="AC742" s="100" t="str">
        <f>IF(E742="Yes","",IF(BPT!C742="Record transferred to this team",AA742-C742-(1/6),""))</f>
        <v/>
      </c>
      <c r="AD742" s="100" t="str">
        <f t="shared" si="123"/>
        <v/>
      </c>
      <c r="AE742" s="100" t="str">
        <f t="shared" si="131"/>
        <v/>
      </c>
      <c r="AF742" s="101" t="str">
        <f>IF(AE742="","",IF(Y742="Died same day","Died same day as arrival",IF(AB742="","Did not stay on SU",IF('Paste Data Here - Export'!HR742="ICH","ICU/CCU/HDU",IF(AB742&gt;AE742,100,100*AB742/AE742)))))</f>
        <v/>
      </c>
      <c r="AG742" s="82" t="str">
        <f>IF(E742="Yes","6 Month Transfer",IF(W742="No","Not locked to discharge/transfer",IF(AF742="Did not stay on SU","Not achieved as did not stay on SU",IF('Patient level info'!A742="","",IF(AND(A742=B742,M742="Achieved",P742="Achieved",AF742&gt;=90,AF742&lt;&gt;"Died same day as arrival"),"Achieved",IF(AND(A742&lt;&gt;B742,AF742&gt;=90,M742="Achieved",P742="Achieved"),"Not directly admitted by this team, but achieved criteria at previous team, and achieved 90% of stay on SU whilst at this team",IF(AF742="ICU/CCU/HDU","Admitted to ICU/CCU/HDU",IF(AF742="Died same day as arrival",AF742,IF(AND(AF742&lt;90,M742="Not achieved",P742="Not achieved"),"Not achieved as not direct to SU within 4h, not seen by a consultant within 14h, and less than 90% of stay on SU",IF(AND(AF742&lt;90,M742="Not achieved",P742="Achieved"),"Not achieved as not direct to SU within 4h and less than 90% of stay on SU",IF(AND(AF742&lt;90,M742="Achieved",P742="Not achieved"),"Not achieved as not seen by a consultant within 14h and less than 90% of stay on SU",IF(AND(AF742&gt;=90,M742="Not achieved",P742="Not achieved"),"Not achieved as not direct to SU within 4h and not seen by a consultant within 14h",IF(AND(AF742&gt;=90,M742="Achieved",P742="Not achieved"),"Not achieved as not seen by a consultant within 14h",IF(AF742&lt;90,"Not achieved as less than 90% of stay on SU","Not achieved as not direct to SU within 4h"))))))))))))))</f>
        <v/>
      </c>
    </row>
    <row r="743" spans="1:33" x14ac:dyDescent="0.25">
      <c r="A743" s="89" t="str">
        <f>IF('Paste Data Here - Export'!A743="","",'Paste Data Here - Export'!A743)</f>
        <v/>
      </c>
      <c r="B743" s="90" t="str">
        <f>IF('Paste Data Here - Export'!B743="","",'Paste Data Here - Export'!B743)</f>
        <v/>
      </c>
      <c r="C743" s="91" t="str">
        <f>IF('Paste Data Here - Export'!AR743="Y",'Paste Data Here - Export'!AS743,IF('Paste Data Here - Export'!C743="","",'Paste Data Here - Export'!BA743))</f>
        <v/>
      </c>
      <c r="D743" s="103" t="str">
        <f>IF(B743="","",IF('Paste Data Here - Export'!A743 ='Paste Data Here - Export'!B743, "Yes", "No"))</f>
        <v/>
      </c>
      <c r="E743" s="103" t="str">
        <f>IF(A743="","",IF(AND('Paste Data Here - Export'!P743="",'Paste Data Here - Export'!Q743&lt;&gt;""),"Yes","No"))</f>
        <v/>
      </c>
      <c r="F743" s="104" t="str">
        <f>IF('Paste Data Here - Export'!A743='Paste Data Here - Export'!B743,C743,IF(W743="No","",IF(E743="Yes","6 Month Transfer",'Paste Data Here - Export'!HP743)))</f>
        <v/>
      </c>
      <c r="G743" s="92" t="str">
        <f>IF(B743="","",IF(OR('Paste Data Here - Export'!KB743="Y",'Paste Data Here - Export'!GE743="Y"),"Yes","No"))</f>
        <v/>
      </c>
      <c r="H743" s="93" t="str">
        <f t="shared" si="124"/>
        <v/>
      </c>
      <c r="I743" s="93" t="str">
        <f t="shared" si="125"/>
        <v/>
      </c>
      <c r="J743" s="93" t="str">
        <f t="shared" si="126"/>
        <v/>
      </c>
      <c r="K743" s="125" t="str">
        <f>IF(OR(C743="",'Paste Data Here - Export'!BD743=""),"",1440*('Paste Data Here - Export'!BD743-C743))</f>
        <v/>
      </c>
      <c r="L743" s="93" t="str">
        <f t="shared" si="127"/>
        <v/>
      </c>
      <c r="M743" s="93" t="str">
        <f>IF(AND(L743="Yes",'Paste Data Here - Export'!BC743="SU",'Paste Data Here - Export'!EJ743&lt;&gt;"Y"),"Achieved",IF('Paste Data Here - Export'!EJ743="Y","Not applicable",(IF(AND('Patient level info'!L743="No",'Paste Data Here - Export'!BC743="SU"),"Not achieved",IF('Paste Data Here - Export'!BC743="ICH","Not applicable",IF(OR('Paste Data Here - Export'!BC743="O",'Paste Data Here - Export'!BC743="MAC"),"Not achieved",""))))))</f>
        <v/>
      </c>
      <c r="N743" s="142" t="str">
        <f>IF(B743="","",IF(OR('Paste Data Here - Export'!GN743="PERS",'Paste Data Here - Export'!GN743="TELEM"),'Paste Data Here - Export'!GK743,IF('Paste Data Here - Export'!GO743="","Not seen in person",'Paste Data Here - Export'!GO743)))</f>
        <v/>
      </c>
      <c r="O743" s="125" t="str">
        <f t="shared" si="128"/>
        <v/>
      </c>
      <c r="P743" s="126" t="str">
        <f t="shared" si="129"/>
        <v/>
      </c>
      <c r="Q743" s="95" t="str">
        <f>IF('Paste Data Here - Export'!CR743=TRUE, "Not imaged",IF('Paste Data Here - Export'!AR743="Y","Inpatient stroke",IF('Paste Data Here - Export'!BA743="","",IF('Paste Data Here - Export'!CR743="TRUE","",1440*('Paste Data Here - Export'!CP743-'Paste Data Here - Export'!BA743)))))</f>
        <v/>
      </c>
      <c r="R743" s="95" t="str">
        <f>IF('Paste Data Here - Export'!CR743=TRUE,"Not imaged",IF(OR(C743="",'Paste Data Here - Export'!CP743=""),"",1440*('Paste Data Here - Export'!CP743-C743)))</f>
        <v/>
      </c>
      <c r="S743" s="93" t="str">
        <f>IF(R743&lt;60.5,"Yes",IF('Paste Data Here - Export'!C743="","","No"))</f>
        <v/>
      </c>
      <c r="T743" s="93" t="str">
        <f t="shared" si="121"/>
        <v/>
      </c>
      <c r="U743" s="94" t="str">
        <f>IF(OR(C743="",'Paste Data Here - Export'!DF743=""),"",1440*('Paste Data Here - Export'!DF743-C743))</f>
        <v/>
      </c>
      <c r="V743" s="96" t="str">
        <f t="shared" si="130"/>
        <v/>
      </c>
      <c r="W743" s="97" t="str">
        <f>IF(B743="","",IF('Paste Data Here - Export'!KI743=TRUE,"Yes",IF('Paste Data Here - Export'!L743="","No","Yes")))</f>
        <v/>
      </c>
      <c r="X743" s="98" t="str">
        <f>IF(E743="Yes","6 Month Transfer",IF(AND(W743="Yes",'Paste Data Here - Export'!KM743="D"),"No",IF('Patient level info'!W743="Yes","Yes","")))</f>
        <v/>
      </c>
      <c r="Y743" s="91" t="str">
        <f t="shared" si="122"/>
        <v/>
      </c>
      <c r="Z743" s="99" t="str">
        <f>IF('Paste Data Here - Export'!KQ743="","",IF('Paste Data Here - Export'!KO743="","",'Paste Data Here - Export'!KN743-'Paste Data Here - Export'!KQ743))</f>
        <v/>
      </c>
      <c r="AA743" s="91" t="str">
        <f>IF(AND(W743="Yes",'Paste Data Here - Export'!KM743="D",'Paste Data Here - Export'!KO743="Y"),'Paste Data Here - Export'!KN743+'Patient level info'!AA$3,IF(AND(W743="Yes",'Paste Data Here - Export'!KM743="D",Z743&lt;0),'Paste Data Here - Export'!KQ743,IF(AND(W743="Yes",'Paste Data Here - Export'!KM743="D"),'Paste Data Here - Export'!KN743,IF(X743="Yes",'Paste Data Here - Export'!KS743,""))))</f>
        <v/>
      </c>
      <c r="AB743" s="100" t="str">
        <f>IF(W743="No","",IF('Paste Data Here - Export'!HS743="","",IF('Paste Data Here - Export'!KO743="Y",'Patient level info'!AA743-'Paste Data Here - Export'!HS743,'Paste Data Here - Export'!KQ743-'Paste Data Here - Export'!HS743)))</f>
        <v/>
      </c>
      <c r="AC743" s="100" t="str">
        <f>IF(E743="Yes","",IF(BPT!C743="Record transferred to this team",AA743-C743-(1/6),""))</f>
        <v/>
      </c>
      <c r="AD743" s="100" t="str">
        <f t="shared" si="123"/>
        <v/>
      </c>
      <c r="AE743" s="100" t="str">
        <f t="shared" si="131"/>
        <v/>
      </c>
      <c r="AF743" s="101" t="str">
        <f>IF(AE743="","",IF(Y743="Died same day","Died same day as arrival",IF(AB743="","Did not stay on SU",IF('Paste Data Here - Export'!HR743="ICH","ICU/CCU/HDU",IF(AB743&gt;AE743,100,100*AB743/AE743)))))</f>
        <v/>
      </c>
      <c r="AG743" s="82" t="str">
        <f>IF(E743="Yes","6 Month Transfer",IF(W743="No","Not locked to discharge/transfer",IF(AF743="Did not stay on SU","Not achieved as did not stay on SU",IF('Patient level info'!A743="","",IF(AND(A743=B743,M743="Achieved",P743="Achieved",AF743&gt;=90,AF743&lt;&gt;"Died same day as arrival"),"Achieved",IF(AND(A743&lt;&gt;B743,AF743&gt;=90,M743="Achieved",P743="Achieved"),"Not directly admitted by this team, but achieved criteria at previous team, and achieved 90% of stay on SU whilst at this team",IF(AF743="ICU/CCU/HDU","Admitted to ICU/CCU/HDU",IF(AF743="Died same day as arrival",AF743,IF(AND(AF743&lt;90,M743="Not achieved",P743="Not achieved"),"Not achieved as not direct to SU within 4h, not seen by a consultant within 14h, and less than 90% of stay on SU",IF(AND(AF743&lt;90,M743="Not achieved",P743="Achieved"),"Not achieved as not direct to SU within 4h and less than 90% of stay on SU",IF(AND(AF743&lt;90,M743="Achieved",P743="Not achieved"),"Not achieved as not seen by a consultant within 14h and less than 90% of stay on SU",IF(AND(AF743&gt;=90,M743="Not achieved",P743="Not achieved"),"Not achieved as not direct to SU within 4h and not seen by a consultant within 14h",IF(AND(AF743&gt;=90,M743="Achieved",P743="Not achieved"),"Not achieved as not seen by a consultant within 14h",IF(AF743&lt;90,"Not achieved as less than 90% of stay on SU","Not achieved as not direct to SU within 4h"))))))))))))))</f>
        <v/>
      </c>
    </row>
    <row r="744" spans="1:33" x14ac:dyDescent="0.25">
      <c r="A744" s="89" t="str">
        <f>IF('Paste Data Here - Export'!A744="","",'Paste Data Here - Export'!A744)</f>
        <v/>
      </c>
      <c r="B744" s="90" t="str">
        <f>IF('Paste Data Here - Export'!B744="","",'Paste Data Here - Export'!B744)</f>
        <v/>
      </c>
      <c r="C744" s="91" t="str">
        <f>IF('Paste Data Here - Export'!AR744="Y",'Paste Data Here - Export'!AS744,IF('Paste Data Here - Export'!C744="","",'Paste Data Here - Export'!BA744))</f>
        <v/>
      </c>
      <c r="D744" s="103" t="str">
        <f>IF(B744="","",IF('Paste Data Here - Export'!A744 ='Paste Data Here - Export'!B744, "Yes", "No"))</f>
        <v/>
      </c>
      <c r="E744" s="103" t="str">
        <f>IF(A744="","",IF(AND('Paste Data Here - Export'!P744="",'Paste Data Here - Export'!Q744&lt;&gt;""),"Yes","No"))</f>
        <v/>
      </c>
      <c r="F744" s="104" t="str">
        <f>IF('Paste Data Here - Export'!A744='Paste Data Here - Export'!B744,C744,IF(W744="No","",IF(E744="Yes","6 Month Transfer",'Paste Data Here - Export'!HP744)))</f>
        <v/>
      </c>
      <c r="G744" s="92" t="str">
        <f>IF(B744="","",IF(OR('Paste Data Here - Export'!KB744="Y",'Paste Data Here - Export'!GE744="Y"),"Yes","No"))</f>
        <v/>
      </c>
      <c r="H744" s="93" t="str">
        <f t="shared" si="124"/>
        <v/>
      </c>
      <c r="I744" s="93" t="str">
        <f t="shared" si="125"/>
        <v/>
      </c>
      <c r="J744" s="93" t="str">
        <f t="shared" si="126"/>
        <v/>
      </c>
      <c r="K744" s="125" t="str">
        <f>IF(OR(C744="",'Paste Data Here - Export'!BD744=""),"",1440*('Paste Data Here - Export'!BD744-C744))</f>
        <v/>
      </c>
      <c r="L744" s="93" t="str">
        <f t="shared" si="127"/>
        <v/>
      </c>
      <c r="M744" s="93" t="str">
        <f>IF(AND(L744="Yes",'Paste Data Here - Export'!BC744="SU",'Paste Data Here - Export'!EJ744&lt;&gt;"Y"),"Achieved",IF('Paste Data Here - Export'!EJ744="Y","Not applicable",(IF(AND('Patient level info'!L744="No",'Paste Data Here - Export'!BC744="SU"),"Not achieved",IF('Paste Data Here - Export'!BC744="ICH","Not applicable",IF(OR('Paste Data Here - Export'!BC744="O",'Paste Data Here - Export'!BC744="MAC"),"Not achieved",""))))))</f>
        <v/>
      </c>
      <c r="N744" s="142" t="str">
        <f>IF(B744="","",IF(OR('Paste Data Here - Export'!GN744="PERS",'Paste Data Here - Export'!GN744="TELEM"),'Paste Data Here - Export'!GK744,IF('Paste Data Here - Export'!GO744="","Not seen in person",'Paste Data Here - Export'!GO744)))</f>
        <v/>
      </c>
      <c r="O744" s="125" t="str">
        <f t="shared" si="128"/>
        <v/>
      </c>
      <c r="P744" s="126" t="str">
        <f t="shared" si="129"/>
        <v/>
      </c>
      <c r="Q744" s="95" t="str">
        <f>IF('Paste Data Here - Export'!CR744=TRUE, "Not imaged",IF('Paste Data Here - Export'!AR744="Y","Inpatient stroke",IF('Paste Data Here - Export'!BA744="","",IF('Paste Data Here - Export'!CR744="TRUE","",1440*('Paste Data Here - Export'!CP744-'Paste Data Here - Export'!BA744)))))</f>
        <v/>
      </c>
      <c r="R744" s="95" t="str">
        <f>IF('Paste Data Here - Export'!CR744=TRUE,"Not imaged",IF(OR(C744="",'Paste Data Here - Export'!CP744=""),"",1440*('Paste Data Here - Export'!CP744-C744)))</f>
        <v/>
      </c>
      <c r="S744" s="93" t="str">
        <f>IF(R744&lt;60.5,"Yes",IF('Paste Data Here - Export'!C744="","","No"))</f>
        <v/>
      </c>
      <c r="T744" s="93" t="str">
        <f t="shared" si="121"/>
        <v/>
      </c>
      <c r="U744" s="94" t="str">
        <f>IF(OR(C744="",'Paste Data Here - Export'!DF744=""),"",1440*('Paste Data Here - Export'!DF744-C744))</f>
        <v/>
      </c>
      <c r="V744" s="96" t="str">
        <f t="shared" si="130"/>
        <v/>
      </c>
      <c r="W744" s="97" t="str">
        <f>IF(B744="","",IF('Paste Data Here - Export'!KI744=TRUE,"Yes",IF('Paste Data Here - Export'!L744="","No","Yes")))</f>
        <v/>
      </c>
      <c r="X744" s="98" t="str">
        <f>IF(E744="Yes","6 Month Transfer",IF(AND(W744="Yes",'Paste Data Here - Export'!KM744="D"),"No",IF('Patient level info'!W744="Yes","Yes","")))</f>
        <v/>
      </c>
      <c r="Y744" s="91" t="str">
        <f t="shared" si="122"/>
        <v/>
      </c>
      <c r="Z744" s="99" t="str">
        <f>IF('Paste Data Here - Export'!KQ744="","",IF('Paste Data Here - Export'!KO744="","",'Paste Data Here - Export'!KN744-'Paste Data Here - Export'!KQ744))</f>
        <v/>
      </c>
      <c r="AA744" s="91" t="str">
        <f>IF(AND(W744="Yes",'Paste Data Here - Export'!KM744="D",'Paste Data Here - Export'!KO744="Y"),'Paste Data Here - Export'!KN744+'Patient level info'!AA$3,IF(AND(W744="Yes",'Paste Data Here - Export'!KM744="D",Z744&lt;0),'Paste Data Here - Export'!KQ744,IF(AND(W744="Yes",'Paste Data Here - Export'!KM744="D"),'Paste Data Here - Export'!KN744,IF(X744="Yes",'Paste Data Here - Export'!KS744,""))))</f>
        <v/>
      </c>
      <c r="AB744" s="100" t="str">
        <f>IF(W744="No","",IF('Paste Data Here - Export'!HS744="","",IF('Paste Data Here - Export'!KO744="Y",'Patient level info'!AA744-'Paste Data Here - Export'!HS744,'Paste Data Here - Export'!KQ744-'Paste Data Here - Export'!HS744)))</f>
        <v/>
      </c>
      <c r="AC744" s="100" t="str">
        <f>IF(E744="Yes","",IF(BPT!C744="Record transferred to this team",AA744-C744-(1/6),""))</f>
        <v/>
      </c>
      <c r="AD744" s="100" t="str">
        <f t="shared" si="123"/>
        <v/>
      </c>
      <c r="AE744" s="100" t="str">
        <f t="shared" si="131"/>
        <v/>
      </c>
      <c r="AF744" s="101" t="str">
        <f>IF(AE744="","",IF(Y744="Died same day","Died same day as arrival",IF(AB744="","Did not stay on SU",IF('Paste Data Here - Export'!HR744="ICH","ICU/CCU/HDU",IF(AB744&gt;AE744,100,100*AB744/AE744)))))</f>
        <v/>
      </c>
      <c r="AG744" s="82" t="str">
        <f>IF(E744="Yes","6 Month Transfer",IF(W744="No","Not locked to discharge/transfer",IF(AF744="Did not stay on SU","Not achieved as did not stay on SU",IF('Patient level info'!A744="","",IF(AND(A744=B744,M744="Achieved",P744="Achieved",AF744&gt;=90,AF744&lt;&gt;"Died same day as arrival"),"Achieved",IF(AND(A744&lt;&gt;B744,AF744&gt;=90,M744="Achieved",P744="Achieved"),"Not directly admitted by this team, but achieved criteria at previous team, and achieved 90% of stay on SU whilst at this team",IF(AF744="ICU/CCU/HDU","Admitted to ICU/CCU/HDU",IF(AF744="Died same day as arrival",AF744,IF(AND(AF744&lt;90,M744="Not achieved",P744="Not achieved"),"Not achieved as not direct to SU within 4h, not seen by a consultant within 14h, and less than 90% of stay on SU",IF(AND(AF744&lt;90,M744="Not achieved",P744="Achieved"),"Not achieved as not direct to SU within 4h and less than 90% of stay on SU",IF(AND(AF744&lt;90,M744="Achieved",P744="Not achieved"),"Not achieved as not seen by a consultant within 14h and less than 90% of stay on SU",IF(AND(AF744&gt;=90,M744="Not achieved",P744="Not achieved"),"Not achieved as not direct to SU within 4h and not seen by a consultant within 14h",IF(AND(AF744&gt;=90,M744="Achieved",P744="Not achieved"),"Not achieved as not seen by a consultant within 14h",IF(AF744&lt;90,"Not achieved as less than 90% of stay on SU","Not achieved as not direct to SU within 4h"))))))))))))))</f>
        <v/>
      </c>
    </row>
    <row r="745" spans="1:33" x14ac:dyDescent="0.25">
      <c r="A745" s="89" t="str">
        <f>IF('Paste Data Here - Export'!A745="","",'Paste Data Here - Export'!A745)</f>
        <v/>
      </c>
      <c r="B745" s="90" t="str">
        <f>IF('Paste Data Here - Export'!B745="","",'Paste Data Here - Export'!B745)</f>
        <v/>
      </c>
      <c r="C745" s="91" t="str">
        <f>IF('Paste Data Here - Export'!AR745="Y",'Paste Data Here - Export'!AS745,IF('Paste Data Here - Export'!C745="","",'Paste Data Here - Export'!BA745))</f>
        <v/>
      </c>
      <c r="D745" s="103" t="str">
        <f>IF(B745="","",IF('Paste Data Here - Export'!A745 ='Paste Data Here - Export'!B745, "Yes", "No"))</f>
        <v/>
      </c>
      <c r="E745" s="103" t="str">
        <f>IF(A745="","",IF(AND('Paste Data Here - Export'!P745="",'Paste Data Here - Export'!Q745&lt;&gt;""),"Yes","No"))</f>
        <v/>
      </c>
      <c r="F745" s="104" t="str">
        <f>IF('Paste Data Here - Export'!A745='Paste Data Here - Export'!B745,C745,IF(W745="No","",IF(E745="Yes","6 Month Transfer",'Paste Data Here - Export'!HP745)))</f>
        <v/>
      </c>
      <c r="G745" s="92" t="str">
        <f>IF(B745="","",IF(OR('Paste Data Here - Export'!KB745="Y",'Paste Data Here - Export'!GE745="Y"),"Yes","No"))</f>
        <v/>
      </c>
      <c r="H745" s="93" t="str">
        <f t="shared" si="124"/>
        <v/>
      </c>
      <c r="I745" s="93" t="str">
        <f t="shared" si="125"/>
        <v/>
      </c>
      <c r="J745" s="93" t="str">
        <f t="shared" si="126"/>
        <v/>
      </c>
      <c r="K745" s="125" t="str">
        <f>IF(OR(C745="",'Paste Data Here - Export'!BD745=""),"",1440*('Paste Data Here - Export'!BD745-C745))</f>
        <v/>
      </c>
      <c r="L745" s="93" t="str">
        <f t="shared" si="127"/>
        <v/>
      </c>
      <c r="M745" s="93" t="str">
        <f>IF(AND(L745="Yes",'Paste Data Here - Export'!BC745="SU",'Paste Data Here - Export'!EJ745&lt;&gt;"Y"),"Achieved",IF('Paste Data Here - Export'!EJ745="Y","Not applicable",(IF(AND('Patient level info'!L745="No",'Paste Data Here - Export'!BC745="SU"),"Not achieved",IF('Paste Data Here - Export'!BC745="ICH","Not applicable",IF(OR('Paste Data Here - Export'!BC745="O",'Paste Data Here - Export'!BC745="MAC"),"Not achieved",""))))))</f>
        <v/>
      </c>
      <c r="N745" s="142" t="str">
        <f>IF(B745="","",IF(OR('Paste Data Here - Export'!GN745="PERS",'Paste Data Here - Export'!GN745="TELEM"),'Paste Data Here - Export'!GK745,IF('Paste Data Here - Export'!GO745="","Not seen in person",'Paste Data Here - Export'!GO745)))</f>
        <v/>
      </c>
      <c r="O745" s="125" t="str">
        <f t="shared" si="128"/>
        <v/>
      </c>
      <c r="P745" s="126" t="str">
        <f t="shared" si="129"/>
        <v/>
      </c>
      <c r="Q745" s="95" t="str">
        <f>IF('Paste Data Here - Export'!CR745=TRUE, "Not imaged",IF('Paste Data Here - Export'!AR745="Y","Inpatient stroke",IF('Paste Data Here - Export'!BA745="","",IF('Paste Data Here - Export'!CR745="TRUE","",1440*('Paste Data Here - Export'!CP745-'Paste Data Here - Export'!BA745)))))</f>
        <v/>
      </c>
      <c r="R745" s="95" t="str">
        <f>IF('Paste Data Here - Export'!CR745=TRUE,"Not imaged",IF(OR(C745="",'Paste Data Here - Export'!CP745=""),"",1440*('Paste Data Here - Export'!CP745-C745)))</f>
        <v/>
      </c>
      <c r="S745" s="93" t="str">
        <f>IF(R745&lt;60.5,"Yes",IF('Paste Data Here - Export'!C745="","","No"))</f>
        <v/>
      </c>
      <c r="T745" s="93" t="str">
        <f t="shared" si="121"/>
        <v/>
      </c>
      <c r="U745" s="94" t="str">
        <f>IF(OR(C745="",'Paste Data Here - Export'!DF745=""),"",1440*('Paste Data Here - Export'!DF745-C745))</f>
        <v/>
      </c>
      <c r="V745" s="96" t="str">
        <f t="shared" si="130"/>
        <v/>
      </c>
      <c r="W745" s="97" t="str">
        <f>IF(B745="","",IF('Paste Data Here - Export'!KI745=TRUE,"Yes",IF('Paste Data Here - Export'!L745="","No","Yes")))</f>
        <v/>
      </c>
      <c r="X745" s="98" t="str">
        <f>IF(E745="Yes","6 Month Transfer",IF(AND(W745="Yes",'Paste Data Here - Export'!KM745="D"),"No",IF('Patient level info'!W745="Yes","Yes","")))</f>
        <v/>
      </c>
      <c r="Y745" s="91" t="str">
        <f t="shared" si="122"/>
        <v/>
      </c>
      <c r="Z745" s="99" t="str">
        <f>IF('Paste Data Here - Export'!KQ745="","",IF('Paste Data Here - Export'!KO745="","",'Paste Data Here - Export'!KN745-'Paste Data Here - Export'!KQ745))</f>
        <v/>
      </c>
      <c r="AA745" s="91" t="str">
        <f>IF(AND(W745="Yes",'Paste Data Here - Export'!KM745="D",'Paste Data Here - Export'!KO745="Y"),'Paste Data Here - Export'!KN745+'Patient level info'!AA$3,IF(AND(W745="Yes",'Paste Data Here - Export'!KM745="D",Z745&lt;0),'Paste Data Here - Export'!KQ745,IF(AND(W745="Yes",'Paste Data Here - Export'!KM745="D"),'Paste Data Here - Export'!KN745,IF(X745="Yes",'Paste Data Here - Export'!KS745,""))))</f>
        <v/>
      </c>
      <c r="AB745" s="100" t="str">
        <f>IF(W745="No","",IF('Paste Data Here - Export'!HS745="","",IF('Paste Data Here - Export'!KO745="Y",'Patient level info'!AA745-'Paste Data Here - Export'!HS745,'Paste Data Here - Export'!KQ745-'Paste Data Here - Export'!HS745)))</f>
        <v/>
      </c>
      <c r="AC745" s="100" t="str">
        <f>IF(E745="Yes","",IF(BPT!C745="Record transferred to this team",AA745-C745-(1/6),""))</f>
        <v/>
      </c>
      <c r="AD745" s="100" t="str">
        <f t="shared" si="123"/>
        <v/>
      </c>
      <c r="AE745" s="100" t="str">
        <f t="shared" si="131"/>
        <v/>
      </c>
      <c r="AF745" s="101" t="str">
        <f>IF(AE745="","",IF(Y745="Died same day","Died same day as arrival",IF(AB745="","Did not stay on SU",IF('Paste Data Here - Export'!HR745="ICH","ICU/CCU/HDU",IF(AB745&gt;AE745,100,100*AB745/AE745)))))</f>
        <v/>
      </c>
      <c r="AG745" s="82" t="str">
        <f>IF(E745="Yes","6 Month Transfer",IF(W745="No","Not locked to discharge/transfer",IF(AF745="Did not stay on SU","Not achieved as did not stay on SU",IF('Patient level info'!A745="","",IF(AND(A745=B745,M745="Achieved",P745="Achieved",AF745&gt;=90,AF745&lt;&gt;"Died same day as arrival"),"Achieved",IF(AND(A745&lt;&gt;B745,AF745&gt;=90,M745="Achieved",P745="Achieved"),"Not directly admitted by this team, but achieved criteria at previous team, and achieved 90% of stay on SU whilst at this team",IF(AF745="ICU/CCU/HDU","Admitted to ICU/CCU/HDU",IF(AF745="Died same day as arrival",AF745,IF(AND(AF745&lt;90,M745="Not achieved",P745="Not achieved"),"Not achieved as not direct to SU within 4h, not seen by a consultant within 14h, and less than 90% of stay on SU",IF(AND(AF745&lt;90,M745="Not achieved",P745="Achieved"),"Not achieved as not direct to SU within 4h and less than 90% of stay on SU",IF(AND(AF745&lt;90,M745="Achieved",P745="Not achieved"),"Not achieved as not seen by a consultant within 14h and less than 90% of stay on SU",IF(AND(AF745&gt;=90,M745="Not achieved",P745="Not achieved"),"Not achieved as not direct to SU within 4h and not seen by a consultant within 14h",IF(AND(AF745&gt;=90,M745="Achieved",P745="Not achieved"),"Not achieved as not seen by a consultant within 14h",IF(AF745&lt;90,"Not achieved as less than 90% of stay on SU","Not achieved as not direct to SU within 4h"))))))))))))))</f>
        <v/>
      </c>
    </row>
    <row r="746" spans="1:33" x14ac:dyDescent="0.25">
      <c r="A746" s="89" t="str">
        <f>IF('Paste Data Here - Export'!A746="","",'Paste Data Here - Export'!A746)</f>
        <v/>
      </c>
      <c r="B746" s="90" t="str">
        <f>IF('Paste Data Here - Export'!B746="","",'Paste Data Here - Export'!B746)</f>
        <v/>
      </c>
      <c r="C746" s="91" t="str">
        <f>IF('Paste Data Here - Export'!AR746="Y",'Paste Data Here - Export'!AS746,IF('Paste Data Here - Export'!C746="","",'Paste Data Here - Export'!BA746))</f>
        <v/>
      </c>
      <c r="D746" s="103" t="str">
        <f>IF(B746="","",IF('Paste Data Here - Export'!A746 ='Paste Data Here - Export'!B746, "Yes", "No"))</f>
        <v/>
      </c>
      <c r="E746" s="103" t="str">
        <f>IF(A746="","",IF(AND('Paste Data Here - Export'!P746="",'Paste Data Here - Export'!Q746&lt;&gt;""),"Yes","No"))</f>
        <v/>
      </c>
      <c r="F746" s="104" t="str">
        <f>IF('Paste Data Here - Export'!A746='Paste Data Here - Export'!B746,C746,IF(W746="No","",IF(E746="Yes","6 Month Transfer",'Paste Data Here - Export'!HP746)))</f>
        <v/>
      </c>
      <c r="G746" s="92" t="str">
        <f>IF(B746="","",IF(OR('Paste Data Here - Export'!KB746="Y",'Paste Data Here - Export'!GE746="Y"),"Yes","No"))</f>
        <v/>
      </c>
      <c r="H746" s="93" t="str">
        <f t="shared" si="124"/>
        <v/>
      </c>
      <c r="I746" s="93" t="str">
        <f t="shared" si="125"/>
        <v/>
      </c>
      <c r="J746" s="93" t="str">
        <f t="shared" si="126"/>
        <v/>
      </c>
      <c r="K746" s="125" t="str">
        <f>IF(OR(C746="",'Paste Data Here - Export'!BD746=""),"",1440*('Paste Data Here - Export'!BD746-C746))</f>
        <v/>
      </c>
      <c r="L746" s="93" t="str">
        <f t="shared" si="127"/>
        <v/>
      </c>
      <c r="M746" s="93" t="str">
        <f>IF(AND(L746="Yes",'Paste Data Here - Export'!BC746="SU",'Paste Data Here - Export'!EJ746&lt;&gt;"Y"),"Achieved",IF('Paste Data Here - Export'!EJ746="Y","Not applicable",(IF(AND('Patient level info'!L746="No",'Paste Data Here - Export'!BC746="SU"),"Not achieved",IF('Paste Data Here - Export'!BC746="ICH","Not applicable",IF(OR('Paste Data Here - Export'!BC746="O",'Paste Data Here - Export'!BC746="MAC"),"Not achieved",""))))))</f>
        <v/>
      </c>
      <c r="N746" s="142" t="str">
        <f>IF(B746="","",IF(OR('Paste Data Here - Export'!GN746="PERS",'Paste Data Here - Export'!GN746="TELEM"),'Paste Data Here - Export'!GK746,IF('Paste Data Here - Export'!GO746="","Not seen in person",'Paste Data Here - Export'!GO746)))</f>
        <v/>
      </c>
      <c r="O746" s="125" t="str">
        <f t="shared" si="128"/>
        <v/>
      </c>
      <c r="P746" s="126" t="str">
        <f t="shared" si="129"/>
        <v/>
      </c>
      <c r="Q746" s="95" t="str">
        <f>IF('Paste Data Here - Export'!CR746=TRUE, "Not imaged",IF('Paste Data Here - Export'!AR746="Y","Inpatient stroke",IF('Paste Data Here - Export'!BA746="","",IF('Paste Data Here - Export'!CR746="TRUE","",1440*('Paste Data Here - Export'!CP746-'Paste Data Here - Export'!BA746)))))</f>
        <v/>
      </c>
      <c r="R746" s="95" t="str">
        <f>IF('Paste Data Here - Export'!CR746=TRUE,"Not imaged",IF(OR(C746="",'Paste Data Here - Export'!CP746=""),"",1440*('Paste Data Here - Export'!CP746-C746)))</f>
        <v/>
      </c>
      <c r="S746" s="93" t="str">
        <f>IF(R746&lt;60.5,"Yes",IF('Paste Data Here - Export'!C746="","","No"))</f>
        <v/>
      </c>
      <c r="T746" s="93" t="str">
        <f t="shared" si="121"/>
        <v/>
      </c>
      <c r="U746" s="94" t="str">
        <f>IF(OR(C746="",'Paste Data Here - Export'!DF746=""),"",1440*('Paste Data Here - Export'!DF746-C746))</f>
        <v/>
      </c>
      <c r="V746" s="96" t="str">
        <f t="shared" si="130"/>
        <v/>
      </c>
      <c r="W746" s="97" t="str">
        <f>IF(B746="","",IF('Paste Data Here - Export'!KI746=TRUE,"Yes",IF('Paste Data Here - Export'!L746="","No","Yes")))</f>
        <v/>
      </c>
      <c r="X746" s="98" t="str">
        <f>IF(E746="Yes","6 Month Transfer",IF(AND(W746="Yes",'Paste Data Here - Export'!KM746="D"),"No",IF('Patient level info'!W746="Yes","Yes","")))</f>
        <v/>
      </c>
      <c r="Y746" s="91" t="str">
        <f t="shared" si="122"/>
        <v/>
      </c>
      <c r="Z746" s="99" t="str">
        <f>IF('Paste Data Here - Export'!KQ746="","",IF('Paste Data Here - Export'!KO746="","",'Paste Data Here - Export'!KN746-'Paste Data Here - Export'!KQ746))</f>
        <v/>
      </c>
      <c r="AA746" s="91" t="str">
        <f>IF(AND(W746="Yes",'Paste Data Here - Export'!KM746="D",'Paste Data Here - Export'!KO746="Y"),'Paste Data Here - Export'!KN746+'Patient level info'!AA$3,IF(AND(W746="Yes",'Paste Data Here - Export'!KM746="D",Z746&lt;0),'Paste Data Here - Export'!KQ746,IF(AND(W746="Yes",'Paste Data Here - Export'!KM746="D"),'Paste Data Here - Export'!KN746,IF(X746="Yes",'Paste Data Here - Export'!KS746,""))))</f>
        <v/>
      </c>
      <c r="AB746" s="100" t="str">
        <f>IF(W746="No","",IF('Paste Data Here - Export'!HS746="","",IF('Paste Data Here - Export'!KO746="Y",'Patient level info'!AA746-'Paste Data Here - Export'!HS746,'Paste Data Here - Export'!KQ746-'Paste Data Here - Export'!HS746)))</f>
        <v/>
      </c>
      <c r="AC746" s="100" t="str">
        <f>IF(E746="Yes","",IF(BPT!C746="Record transferred to this team",AA746-C746-(1/6),""))</f>
        <v/>
      </c>
      <c r="AD746" s="100" t="str">
        <f t="shared" si="123"/>
        <v/>
      </c>
      <c r="AE746" s="100" t="str">
        <f t="shared" si="131"/>
        <v/>
      </c>
      <c r="AF746" s="101" t="str">
        <f>IF(AE746="","",IF(Y746="Died same day","Died same day as arrival",IF(AB746="","Did not stay on SU",IF('Paste Data Here - Export'!HR746="ICH","ICU/CCU/HDU",IF(AB746&gt;AE746,100,100*AB746/AE746)))))</f>
        <v/>
      </c>
      <c r="AG746" s="82" t="str">
        <f>IF(E746="Yes","6 Month Transfer",IF(W746="No","Not locked to discharge/transfer",IF(AF746="Did not stay on SU","Not achieved as did not stay on SU",IF('Patient level info'!A746="","",IF(AND(A746=B746,M746="Achieved",P746="Achieved",AF746&gt;=90,AF746&lt;&gt;"Died same day as arrival"),"Achieved",IF(AND(A746&lt;&gt;B746,AF746&gt;=90,M746="Achieved",P746="Achieved"),"Not directly admitted by this team, but achieved criteria at previous team, and achieved 90% of stay on SU whilst at this team",IF(AF746="ICU/CCU/HDU","Admitted to ICU/CCU/HDU",IF(AF746="Died same day as arrival",AF746,IF(AND(AF746&lt;90,M746="Not achieved",P746="Not achieved"),"Not achieved as not direct to SU within 4h, not seen by a consultant within 14h, and less than 90% of stay on SU",IF(AND(AF746&lt;90,M746="Not achieved",P746="Achieved"),"Not achieved as not direct to SU within 4h and less than 90% of stay on SU",IF(AND(AF746&lt;90,M746="Achieved",P746="Not achieved"),"Not achieved as not seen by a consultant within 14h and less than 90% of stay on SU",IF(AND(AF746&gt;=90,M746="Not achieved",P746="Not achieved"),"Not achieved as not direct to SU within 4h and not seen by a consultant within 14h",IF(AND(AF746&gt;=90,M746="Achieved",P746="Not achieved"),"Not achieved as not seen by a consultant within 14h",IF(AF746&lt;90,"Not achieved as less than 90% of stay on SU","Not achieved as not direct to SU within 4h"))))))))))))))</f>
        <v/>
      </c>
    </row>
    <row r="747" spans="1:33" x14ac:dyDescent="0.25">
      <c r="A747" s="89" t="str">
        <f>IF('Paste Data Here - Export'!A747="","",'Paste Data Here - Export'!A747)</f>
        <v/>
      </c>
      <c r="B747" s="90" t="str">
        <f>IF('Paste Data Here - Export'!B747="","",'Paste Data Here - Export'!B747)</f>
        <v/>
      </c>
      <c r="C747" s="91" t="str">
        <f>IF('Paste Data Here - Export'!AR747="Y",'Paste Data Here - Export'!AS747,IF('Paste Data Here - Export'!C747="","",'Paste Data Here - Export'!BA747))</f>
        <v/>
      </c>
      <c r="D747" s="103" t="str">
        <f>IF(B747="","",IF('Paste Data Here - Export'!A747 ='Paste Data Here - Export'!B747, "Yes", "No"))</f>
        <v/>
      </c>
      <c r="E747" s="103" t="str">
        <f>IF(A747="","",IF(AND('Paste Data Here - Export'!P747="",'Paste Data Here - Export'!Q747&lt;&gt;""),"Yes","No"))</f>
        <v/>
      </c>
      <c r="F747" s="104" t="str">
        <f>IF('Paste Data Here - Export'!A747='Paste Data Here - Export'!B747,C747,IF(W747="No","",IF(E747="Yes","6 Month Transfer",'Paste Data Here - Export'!HP747)))</f>
        <v/>
      </c>
      <c r="G747" s="92" t="str">
        <f>IF(B747="","",IF(OR('Paste Data Here - Export'!KB747="Y",'Paste Data Here - Export'!GE747="Y"),"Yes","No"))</f>
        <v/>
      </c>
      <c r="H747" s="93" t="str">
        <f t="shared" si="124"/>
        <v/>
      </c>
      <c r="I747" s="93" t="str">
        <f t="shared" si="125"/>
        <v/>
      </c>
      <c r="J747" s="93" t="str">
        <f t="shared" si="126"/>
        <v/>
      </c>
      <c r="K747" s="125" t="str">
        <f>IF(OR(C747="",'Paste Data Here - Export'!BD747=""),"",1440*('Paste Data Here - Export'!BD747-C747))</f>
        <v/>
      </c>
      <c r="L747" s="93" t="str">
        <f t="shared" si="127"/>
        <v/>
      </c>
      <c r="M747" s="93" t="str">
        <f>IF(AND(L747="Yes",'Paste Data Here - Export'!BC747="SU",'Paste Data Here - Export'!EJ747&lt;&gt;"Y"),"Achieved",IF('Paste Data Here - Export'!EJ747="Y","Not applicable",(IF(AND('Patient level info'!L747="No",'Paste Data Here - Export'!BC747="SU"),"Not achieved",IF('Paste Data Here - Export'!BC747="ICH","Not applicable",IF(OR('Paste Data Here - Export'!BC747="O",'Paste Data Here - Export'!BC747="MAC"),"Not achieved",""))))))</f>
        <v/>
      </c>
      <c r="N747" s="142" t="str">
        <f>IF(B747="","",IF(OR('Paste Data Here - Export'!GN747="PERS",'Paste Data Here - Export'!GN747="TELEM"),'Paste Data Here - Export'!GK747,IF('Paste Data Here - Export'!GO747="","Not seen in person",'Paste Data Here - Export'!GO747)))</f>
        <v/>
      </c>
      <c r="O747" s="125" t="str">
        <f t="shared" si="128"/>
        <v/>
      </c>
      <c r="P747" s="126" t="str">
        <f t="shared" si="129"/>
        <v/>
      </c>
      <c r="Q747" s="95" t="str">
        <f>IF('Paste Data Here - Export'!CR747=TRUE, "Not imaged",IF('Paste Data Here - Export'!AR747="Y","Inpatient stroke",IF('Paste Data Here - Export'!BA747="","",IF('Paste Data Here - Export'!CR747="TRUE","",1440*('Paste Data Here - Export'!CP747-'Paste Data Here - Export'!BA747)))))</f>
        <v/>
      </c>
      <c r="R747" s="95" t="str">
        <f>IF('Paste Data Here - Export'!CR747=TRUE,"Not imaged",IF(OR(C747="",'Paste Data Here - Export'!CP747=""),"",1440*('Paste Data Here - Export'!CP747-C747)))</f>
        <v/>
      </c>
      <c r="S747" s="93" t="str">
        <f>IF(R747&lt;60.5,"Yes",IF('Paste Data Here - Export'!C747="","","No"))</f>
        <v/>
      </c>
      <c r="T747" s="93" t="str">
        <f t="shared" si="121"/>
        <v/>
      </c>
      <c r="U747" s="94" t="str">
        <f>IF(OR(C747="",'Paste Data Here - Export'!DF747=""),"",1440*('Paste Data Here - Export'!DF747-C747))</f>
        <v/>
      </c>
      <c r="V747" s="96" t="str">
        <f t="shared" si="130"/>
        <v/>
      </c>
      <c r="W747" s="97" t="str">
        <f>IF(B747="","",IF('Paste Data Here - Export'!KI747=TRUE,"Yes",IF('Paste Data Here - Export'!L747="","No","Yes")))</f>
        <v/>
      </c>
      <c r="X747" s="98" t="str">
        <f>IF(E747="Yes","6 Month Transfer",IF(AND(W747="Yes",'Paste Data Here - Export'!KM747="D"),"No",IF('Patient level info'!W747="Yes","Yes","")))</f>
        <v/>
      </c>
      <c r="Y747" s="91" t="str">
        <f t="shared" si="122"/>
        <v/>
      </c>
      <c r="Z747" s="99" t="str">
        <f>IF('Paste Data Here - Export'!KQ747="","",IF('Paste Data Here - Export'!KO747="","",'Paste Data Here - Export'!KN747-'Paste Data Here - Export'!KQ747))</f>
        <v/>
      </c>
      <c r="AA747" s="91" t="str">
        <f>IF(AND(W747="Yes",'Paste Data Here - Export'!KM747="D",'Paste Data Here - Export'!KO747="Y"),'Paste Data Here - Export'!KN747+'Patient level info'!AA$3,IF(AND(W747="Yes",'Paste Data Here - Export'!KM747="D",Z747&lt;0),'Paste Data Here - Export'!KQ747,IF(AND(W747="Yes",'Paste Data Here - Export'!KM747="D"),'Paste Data Here - Export'!KN747,IF(X747="Yes",'Paste Data Here - Export'!KS747,""))))</f>
        <v/>
      </c>
      <c r="AB747" s="100" t="str">
        <f>IF(W747="No","",IF('Paste Data Here - Export'!HS747="","",IF('Paste Data Here - Export'!KO747="Y",'Patient level info'!AA747-'Paste Data Here - Export'!HS747,'Paste Data Here - Export'!KQ747-'Paste Data Here - Export'!HS747)))</f>
        <v/>
      </c>
      <c r="AC747" s="100" t="str">
        <f>IF(E747="Yes","",IF(BPT!C747="Record transferred to this team",AA747-C747-(1/6),""))</f>
        <v/>
      </c>
      <c r="AD747" s="100" t="str">
        <f t="shared" si="123"/>
        <v/>
      </c>
      <c r="AE747" s="100" t="str">
        <f t="shared" si="131"/>
        <v/>
      </c>
      <c r="AF747" s="101" t="str">
        <f>IF(AE747="","",IF(Y747="Died same day","Died same day as arrival",IF(AB747="","Did not stay on SU",IF('Paste Data Here - Export'!HR747="ICH","ICU/CCU/HDU",IF(AB747&gt;AE747,100,100*AB747/AE747)))))</f>
        <v/>
      </c>
      <c r="AG747" s="82" t="str">
        <f>IF(E747="Yes","6 Month Transfer",IF(W747="No","Not locked to discharge/transfer",IF(AF747="Did not stay on SU","Not achieved as did not stay on SU",IF('Patient level info'!A747="","",IF(AND(A747=B747,M747="Achieved",P747="Achieved",AF747&gt;=90,AF747&lt;&gt;"Died same day as arrival"),"Achieved",IF(AND(A747&lt;&gt;B747,AF747&gt;=90,M747="Achieved",P747="Achieved"),"Not directly admitted by this team, but achieved criteria at previous team, and achieved 90% of stay on SU whilst at this team",IF(AF747="ICU/CCU/HDU","Admitted to ICU/CCU/HDU",IF(AF747="Died same day as arrival",AF747,IF(AND(AF747&lt;90,M747="Not achieved",P747="Not achieved"),"Not achieved as not direct to SU within 4h, not seen by a consultant within 14h, and less than 90% of stay on SU",IF(AND(AF747&lt;90,M747="Not achieved",P747="Achieved"),"Not achieved as not direct to SU within 4h and less than 90% of stay on SU",IF(AND(AF747&lt;90,M747="Achieved",P747="Not achieved"),"Not achieved as not seen by a consultant within 14h and less than 90% of stay on SU",IF(AND(AF747&gt;=90,M747="Not achieved",P747="Not achieved"),"Not achieved as not direct to SU within 4h and not seen by a consultant within 14h",IF(AND(AF747&gt;=90,M747="Achieved",P747="Not achieved"),"Not achieved as not seen by a consultant within 14h",IF(AF747&lt;90,"Not achieved as less than 90% of stay on SU","Not achieved as not direct to SU within 4h"))))))))))))))</f>
        <v/>
      </c>
    </row>
    <row r="748" spans="1:33" x14ac:dyDescent="0.25">
      <c r="A748" s="89" t="str">
        <f>IF('Paste Data Here - Export'!A748="","",'Paste Data Here - Export'!A748)</f>
        <v/>
      </c>
      <c r="B748" s="90" t="str">
        <f>IF('Paste Data Here - Export'!B748="","",'Paste Data Here - Export'!B748)</f>
        <v/>
      </c>
      <c r="C748" s="91" t="str">
        <f>IF('Paste Data Here - Export'!AR748="Y",'Paste Data Here - Export'!AS748,IF('Paste Data Here - Export'!C748="","",'Paste Data Here - Export'!BA748))</f>
        <v/>
      </c>
      <c r="D748" s="103" t="str">
        <f>IF(B748="","",IF('Paste Data Here - Export'!A748 ='Paste Data Here - Export'!B748, "Yes", "No"))</f>
        <v/>
      </c>
      <c r="E748" s="103" t="str">
        <f>IF(A748="","",IF(AND('Paste Data Here - Export'!P748="",'Paste Data Here - Export'!Q748&lt;&gt;""),"Yes","No"))</f>
        <v/>
      </c>
      <c r="F748" s="104" t="str">
        <f>IF('Paste Data Here - Export'!A748='Paste Data Here - Export'!B748,C748,IF(W748="No","",IF(E748="Yes","6 Month Transfer",'Paste Data Here - Export'!HP748)))</f>
        <v/>
      </c>
      <c r="G748" s="92" t="str">
        <f>IF(B748="","",IF(OR('Paste Data Here - Export'!KB748="Y",'Paste Data Here - Export'!GE748="Y"),"Yes","No"))</f>
        <v/>
      </c>
      <c r="H748" s="93" t="str">
        <f t="shared" si="124"/>
        <v/>
      </c>
      <c r="I748" s="93" t="str">
        <f t="shared" si="125"/>
        <v/>
      </c>
      <c r="J748" s="93" t="str">
        <f t="shared" si="126"/>
        <v/>
      </c>
      <c r="K748" s="125" t="str">
        <f>IF(OR(C748="",'Paste Data Here - Export'!BD748=""),"",1440*('Paste Data Here - Export'!BD748-C748))</f>
        <v/>
      </c>
      <c r="L748" s="93" t="str">
        <f t="shared" si="127"/>
        <v/>
      </c>
      <c r="M748" s="93" t="str">
        <f>IF(AND(L748="Yes",'Paste Data Here - Export'!BC748="SU",'Paste Data Here - Export'!EJ748&lt;&gt;"Y"),"Achieved",IF('Paste Data Here - Export'!EJ748="Y","Not applicable",(IF(AND('Patient level info'!L748="No",'Paste Data Here - Export'!BC748="SU"),"Not achieved",IF('Paste Data Here - Export'!BC748="ICH","Not applicable",IF(OR('Paste Data Here - Export'!BC748="O",'Paste Data Here - Export'!BC748="MAC"),"Not achieved",""))))))</f>
        <v/>
      </c>
      <c r="N748" s="142" t="str">
        <f>IF(B748="","",IF(OR('Paste Data Here - Export'!GN748="PERS",'Paste Data Here - Export'!GN748="TELEM"),'Paste Data Here - Export'!GK748,IF('Paste Data Here - Export'!GO748="","Not seen in person",'Paste Data Here - Export'!GO748)))</f>
        <v/>
      </c>
      <c r="O748" s="125" t="str">
        <f t="shared" si="128"/>
        <v/>
      </c>
      <c r="P748" s="126" t="str">
        <f t="shared" si="129"/>
        <v/>
      </c>
      <c r="Q748" s="95" t="str">
        <f>IF('Paste Data Here - Export'!CR748=TRUE, "Not imaged",IF('Paste Data Here - Export'!AR748="Y","Inpatient stroke",IF('Paste Data Here - Export'!BA748="","",IF('Paste Data Here - Export'!CR748="TRUE","",1440*('Paste Data Here - Export'!CP748-'Paste Data Here - Export'!BA748)))))</f>
        <v/>
      </c>
      <c r="R748" s="95" t="str">
        <f>IF('Paste Data Here - Export'!CR748=TRUE,"Not imaged",IF(OR(C748="",'Paste Data Here - Export'!CP748=""),"",1440*('Paste Data Here - Export'!CP748-C748)))</f>
        <v/>
      </c>
      <c r="S748" s="93" t="str">
        <f>IF(R748&lt;60.5,"Yes",IF('Paste Data Here - Export'!C748="","","No"))</f>
        <v/>
      </c>
      <c r="T748" s="93" t="str">
        <f t="shared" si="121"/>
        <v/>
      </c>
      <c r="U748" s="94" t="str">
        <f>IF(OR(C748="",'Paste Data Here - Export'!DF748=""),"",1440*('Paste Data Here - Export'!DF748-C748))</f>
        <v/>
      </c>
      <c r="V748" s="96" t="str">
        <f t="shared" si="130"/>
        <v/>
      </c>
      <c r="W748" s="97" t="str">
        <f>IF(B748="","",IF('Paste Data Here - Export'!KI748=TRUE,"Yes",IF('Paste Data Here - Export'!L748="","No","Yes")))</f>
        <v/>
      </c>
      <c r="X748" s="98" t="str">
        <f>IF(E748="Yes","6 Month Transfer",IF(AND(W748="Yes",'Paste Data Here - Export'!KM748="D"),"No",IF('Patient level info'!W748="Yes","Yes","")))</f>
        <v/>
      </c>
      <c r="Y748" s="91" t="str">
        <f t="shared" si="122"/>
        <v/>
      </c>
      <c r="Z748" s="99" t="str">
        <f>IF('Paste Data Here - Export'!KQ748="","",IF('Paste Data Here - Export'!KO748="","",'Paste Data Here - Export'!KN748-'Paste Data Here - Export'!KQ748))</f>
        <v/>
      </c>
      <c r="AA748" s="91" t="str">
        <f>IF(AND(W748="Yes",'Paste Data Here - Export'!KM748="D",'Paste Data Here - Export'!KO748="Y"),'Paste Data Here - Export'!KN748+'Patient level info'!AA$3,IF(AND(W748="Yes",'Paste Data Here - Export'!KM748="D",Z748&lt;0),'Paste Data Here - Export'!KQ748,IF(AND(W748="Yes",'Paste Data Here - Export'!KM748="D"),'Paste Data Here - Export'!KN748,IF(X748="Yes",'Paste Data Here - Export'!KS748,""))))</f>
        <v/>
      </c>
      <c r="AB748" s="100" t="str">
        <f>IF(W748="No","",IF('Paste Data Here - Export'!HS748="","",IF('Paste Data Here - Export'!KO748="Y",'Patient level info'!AA748-'Paste Data Here - Export'!HS748,'Paste Data Here - Export'!KQ748-'Paste Data Here - Export'!HS748)))</f>
        <v/>
      </c>
      <c r="AC748" s="100" t="str">
        <f>IF(E748="Yes","",IF(BPT!C748="Record transferred to this team",AA748-C748-(1/6),""))</f>
        <v/>
      </c>
      <c r="AD748" s="100" t="str">
        <f t="shared" si="123"/>
        <v/>
      </c>
      <c r="AE748" s="100" t="str">
        <f t="shared" si="131"/>
        <v/>
      </c>
      <c r="AF748" s="101" t="str">
        <f>IF(AE748="","",IF(Y748="Died same day","Died same day as arrival",IF(AB748="","Did not stay on SU",IF('Paste Data Here - Export'!HR748="ICH","ICU/CCU/HDU",IF(AB748&gt;AE748,100,100*AB748/AE748)))))</f>
        <v/>
      </c>
      <c r="AG748" s="82" t="str">
        <f>IF(E748="Yes","6 Month Transfer",IF(W748="No","Not locked to discharge/transfer",IF(AF748="Did not stay on SU","Not achieved as did not stay on SU",IF('Patient level info'!A748="","",IF(AND(A748=B748,M748="Achieved",P748="Achieved",AF748&gt;=90,AF748&lt;&gt;"Died same day as arrival"),"Achieved",IF(AND(A748&lt;&gt;B748,AF748&gt;=90,M748="Achieved",P748="Achieved"),"Not directly admitted by this team, but achieved criteria at previous team, and achieved 90% of stay on SU whilst at this team",IF(AF748="ICU/CCU/HDU","Admitted to ICU/CCU/HDU",IF(AF748="Died same day as arrival",AF748,IF(AND(AF748&lt;90,M748="Not achieved",P748="Not achieved"),"Not achieved as not direct to SU within 4h, not seen by a consultant within 14h, and less than 90% of stay on SU",IF(AND(AF748&lt;90,M748="Not achieved",P748="Achieved"),"Not achieved as not direct to SU within 4h and less than 90% of stay on SU",IF(AND(AF748&lt;90,M748="Achieved",P748="Not achieved"),"Not achieved as not seen by a consultant within 14h and less than 90% of stay on SU",IF(AND(AF748&gt;=90,M748="Not achieved",P748="Not achieved"),"Not achieved as not direct to SU within 4h and not seen by a consultant within 14h",IF(AND(AF748&gt;=90,M748="Achieved",P748="Not achieved"),"Not achieved as not seen by a consultant within 14h",IF(AF748&lt;90,"Not achieved as less than 90% of stay on SU","Not achieved as not direct to SU within 4h"))))))))))))))</f>
        <v/>
      </c>
    </row>
    <row r="749" spans="1:33" x14ac:dyDescent="0.25">
      <c r="A749" s="89" t="str">
        <f>IF('Paste Data Here - Export'!A749="","",'Paste Data Here - Export'!A749)</f>
        <v/>
      </c>
      <c r="B749" s="90" t="str">
        <f>IF('Paste Data Here - Export'!B749="","",'Paste Data Here - Export'!B749)</f>
        <v/>
      </c>
      <c r="C749" s="91" t="str">
        <f>IF('Paste Data Here - Export'!AR749="Y",'Paste Data Here - Export'!AS749,IF('Paste Data Here - Export'!C749="","",'Paste Data Here - Export'!BA749))</f>
        <v/>
      </c>
      <c r="D749" s="103" t="str">
        <f>IF(B749="","",IF('Paste Data Here - Export'!A749 ='Paste Data Here - Export'!B749, "Yes", "No"))</f>
        <v/>
      </c>
      <c r="E749" s="103" t="str">
        <f>IF(A749="","",IF(AND('Paste Data Here - Export'!P749="",'Paste Data Here - Export'!Q749&lt;&gt;""),"Yes","No"))</f>
        <v/>
      </c>
      <c r="F749" s="104" t="str">
        <f>IF('Paste Data Here - Export'!A749='Paste Data Here - Export'!B749,C749,IF(W749="No","",IF(E749="Yes","6 Month Transfer",'Paste Data Here - Export'!HP749)))</f>
        <v/>
      </c>
      <c r="G749" s="92" t="str">
        <f>IF(B749="","",IF(OR('Paste Data Here - Export'!KB749="Y",'Paste Data Here - Export'!GE749="Y"),"Yes","No"))</f>
        <v/>
      </c>
      <c r="H749" s="93" t="str">
        <f t="shared" si="124"/>
        <v/>
      </c>
      <c r="I749" s="93" t="str">
        <f t="shared" si="125"/>
        <v/>
      </c>
      <c r="J749" s="93" t="str">
        <f t="shared" si="126"/>
        <v/>
      </c>
      <c r="K749" s="125" t="str">
        <f>IF(OR(C749="",'Paste Data Here - Export'!BD749=""),"",1440*('Paste Data Here - Export'!BD749-C749))</f>
        <v/>
      </c>
      <c r="L749" s="93" t="str">
        <f t="shared" si="127"/>
        <v/>
      </c>
      <c r="M749" s="93" t="str">
        <f>IF(AND(L749="Yes",'Paste Data Here - Export'!BC749="SU",'Paste Data Here - Export'!EJ749&lt;&gt;"Y"),"Achieved",IF('Paste Data Here - Export'!EJ749="Y","Not applicable",(IF(AND('Patient level info'!L749="No",'Paste Data Here - Export'!BC749="SU"),"Not achieved",IF('Paste Data Here - Export'!BC749="ICH","Not applicable",IF(OR('Paste Data Here - Export'!BC749="O",'Paste Data Here - Export'!BC749="MAC"),"Not achieved",""))))))</f>
        <v/>
      </c>
      <c r="N749" s="142" t="str">
        <f>IF(B749="","",IF(OR('Paste Data Here - Export'!GN749="PERS",'Paste Data Here - Export'!GN749="TELEM"),'Paste Data Here - Export'!GK749,IF('Paste Data Here - Export'!GO749="","Not seen in person",'Paste Data Here - Export'!GO749)))</f>
        <v/>
      </c>
      <c r="O749" s="125" t="str">
        <f t="shared" si="128"/>
        <v/>
      </c>
      <c r="P749" s="126" t="str">
        <f t="shared" si="129"/>
        <v/>
      </c>
      <c r="Q749" s="95" t="str">
        <f>IF('Paste Data Here - Export'!CR749=TRUE, "Not imaged",IF('Paste Data Here - Export'!AR749="Y","Inpatient stroke",IF('Paste Data Here - Export'!BA749="","",IF('Paste Data Here - Export'!CR749="TRUE","",1440*('Paste Data Here - Export'!CP749-'Paste Data Here - Export'!BA749)))))</f>
        <v/>
      </c>
      <c r="R749" s="95" t="str">
        <f>IF('Paste Data Here - Export'!CR749=TRUE,"Not imaged",IF(OR(C749="",'Paste Data Here - Export'!CP749=""),"",1440*('Paste Data Here - Export'!CP749-C749)))</f>
        <v/>
      </c>
      <c r="S749" s="93" t="str">
        <f>IF(R749&lt;60.5,"Yes",IF('Paste Data Here - Export'!C749="","","No"))</f>
        <v/>
      </c>
      <c r="T749" s="93" t="str">
        <f t="shared" si="121"/>
        <v/>
      </c>
      <c r="U749" s="94" t="str">
        <f>IF(OR(C749="",'Paste Data Here - Export'!DF749=""),"",1440*('Paste Data Here - Export'!DF749-C749))</f>
        <v/>
      </c>
      <c r="V749" s="96" t="str">
        <f t="shared" si="130"/>
        <v/>
      </c>
      <c r="W749" s="97" t="str">
        <f>IF(B749="","",IF('Paste Data Here - Export'!KI749=TRUE,"Yes",IF('Paste Data Here - Export'!L749="","No","Yes")))</f>
        <v/>
      </c>
      <c r="X749" s="98" t="str">
        <f>IF(E749="Yes","6 Month Transfer",IF(AND(W749="Yes",'Paste Data Here - Export'!KM749="D"),"No",IF('Patient level info'!W749="Yes","Yes","")))</f>
        <v/>
      </c>
      <c r="Y749" s="91" t="str">
        <f t="shared" si="122"/>
        <v/>
      </c>
      <c r="Z749" s="99" t="str">
        <f>IF('Paste Data Here - Export'!KQ749="","",IF('Paste Data Here - Export'!KO749="","",'Paste Data Here - Export'!KN749-'Paste Data Here - Export'!KQ749))</f>
        <v/>
      </c>
      <c r="AA749" s="91" t="str">
        <f>IF(AND(W749="Yes",'Paste Data Here - Export'!KM749="D",'Paste Data Here - Export'!KO749="Y"),'Paste Data Here - Export'!KN749+'Patient level info'!AA$3,IF(AND(W749="Yes",'Paste Data Here - Export'!KM749="D",Z749&lt;0),'Paste Data Here - Export'!KQ749,IF(AND(W749="Yes",'Paste Data Here - Export'!KM749="D"),'Paste Data Here - Export'!KN749,IF(X749="Yes",'Paste Data Here - Export'!KS749,""))))</f>
        <v/>
      </c>
      <c r="AB749" s="100" t="str">
        <f>IF(W749="No","",IF('Paste Data Here - Export'!HS749="","",IF('Paste Data Here - Export'!KO749="Y",'Patient level info'!AA749-'Paste Data Here - Export'!HS749,'Paste Data Here - Export'!KQ749-'Paste Data Here - Export'!HS749)))</f>
        <v/>
      </c>
      <c r="AC749" s="100" t="str">
        <f>IF(E749="Yes","",IF(BPT!C749="Record transferred to this team",AA749-C749-(1/6),""))</f>
        <v/>
      </c>
      <c r="AD749" s="100" t="str">
        <f t="shared" si="123"/>
        <v/>
      </c>
      <c r="AE749" s="100" t="str">
        <f t="shared" si="131"/>
        <v/>
      </c>
      <c r="AF749" s="101" t="str">
        <f>IF(AE749="","",IF(Y749="Died same day","Died same day as arrival",IF(AB749="","Did not stay on SU",IF('Paste Data Here - Export'!HR749="ICH","ICU/CCU/HDU",IF(AB749&gt;AE749,100,100*AB749/AE749)))))</f>
        <v/>
      </c>
      <c r="AG749" s="82" t="str">
        <f>IF(E749="Yes","6 Month Transfer",IF(W749="No","Not locked to discharge/transfer",IF(AF749="Did not stay on SU","Not achieved as did not stay on SU",IF('Patient level info'!A749="","",IF(AND(A749=B749,M749="Achieved",P749="Achieved",AF749&gt;=90,AF749&lt;&gt;"Died same day as arrival"),"Achieved",IF(AND(A749&lt;&gt;B749,AF749&gt;=90,M749="Achieved",P749="Achieved"),"Not directly admitted by this team, but achieved criteria at previous team, and achieved 90% of stay on SU whilst at this team",IF(AF749="ICU/CCU/HDU","Admitted to ICU/CCU/HDU",IF(AF749="Died same day as arrival",AF749,IF(AND(AF749&lt;90,M749="Not achieved",P749="Not achieved"),"Not achieved as not direct to SU within 4h, not seen by a consultant within 14h, and less than 90% of stay on SU",IF(AND(AF749&lt;90,M749="Not achieved",P749="Achieved"),"Not achieved as not direct to SU within 4h and less than 90% of stay on SU",IF(AND(AF749&lt;90,M749="Achieved",P749="Not achieved"),"Not achieved as not seen by a consultant within 14h and less than 90% of stay on SU",IF(AND(AF749&gt;=90,M749="Not achieved",P749="Not achieved"),"Not achieved as not direct to SU within 4h and not seen by a consultant within 14h",IF(AND(AF749&gt;=90,M749="Achieved",P749="Not achieved"),"Not achieved as not seen by a consultant within 14h",IF(AF749&lt;90,"Not achieved as less than 90% of stay on SU","Not achieved as not direct to SU within 4h"))))))))))))))</f>
        <v/>
      </c>
    </row>
    <row r="750" spans="1:33" x14ac:dyDescent="0.25">
      <c r="A750" s="89" t="str">
        <f>IF('Paste Data Here - Export'!A750="","",'Paste Data Here - Export'!A750)</f>
        <v/>
      </c>
      <c r="B750" s="90" t="str">
        <f>IF('Paste Data Here - Export'!B750="","",'Paste Data Here - Export'!B750)</f>
        <v/>
      </c>
      <c r="C750" s="91" t="str">
        <f>IF('Paste Data Here - Export'!AR750="Y",'Paste Data Here - Export'!AS750,IF('Paste Data Here - Export'!C750="","",'Paste Data Here - Export'!BA750))</f>
        <v/>
      </c>
      <c r="D750" s="103" t="str">
        <f>IF(B750="","",IF('Paste Data Here - Export'!A750 ='Paste Data Here - Export'!B750, "Yes", "No"))</f>
        <v/>
      </c>
      <c r="E750" s="103" t="str">
        <f>IF(A750="","",IF(AND('Paste Data Here - Export'!P750="",'Paste Data Here - Export'!Q750&lt;&gt;""),"Yes","No"))</f>
        <v/>
      </c>
      <c r="F750" s="104" t="str">
        <f>IF('Paste Data Here - Export'!A750='Paste Data Here - Export'!B750,C750,IF(W750="No","",IF(E750="Yes","6 Month Transfer",'Paste Data Here - Export'!HP750)))</f>
        <v/>
      </c>
      <c r="G750" s="92" t="str">
        <f>IF(B750="","",IF(OR('Paste Data Here - Export'!KB750="Y",'Paste Data Here - Export'!GE750="Y"),"Yes","No"))</f>
        <v/>
      </c>
      <c r="H750" s="93" t="str">
        <f t="shared" si="124"/>
        <v/>
      </c>
      <c r="I750" s="93" t="str">
        <f t="shared" si="125"/>
        <v/>
      </c>
      <c r="J750" s="93" t="str">
        <f t="shared" si="126"/>
        <v/>
      </c>
      <c r="K750" s="125" t="str">
        <f>IF(OR(C750="",'Paste Data Here - Export'!BD750=""),"",1440*('Paste Data Here - Export'!BD750-C750))</f>
        <v/>
      </c>
      <c r="L750" s="93" t="str">
        <f t="shared" si="127"/>
        <v/>
      </c>
      <c r="M750" s="93" t="str">
        <f>IF(AND(L750="Yes",'Paste Data Here - Export'!BC750="SU",'Paste Data Here - Export'!EJ750&lt;&gt;"Y"),"Achieved",IF('Paste Data Here - Export'!EJ750="Y","Not applicable",(IF(AND('Patient level info'!L750="No",'Paste Data Here - Export'!BC750="SU"),"Not achieved",IF('Paste Data Here - Export'!BC750="ICH","Not applicable",IF(OR('Paste Data Here - Export'!BC750="O",'Paste Data Here - Export'!BC750="MAC"),"Not achieved",""))))))</f>
        <v/>
      </c>
      <c r="N750" s="142" t="str">
        <f>IF(B750="","",IF(OR('Paste Data Here - Export'!GN750="PERS",'Paste Data Here - Export'!GN750="TELEM"),'Paste Data Here - Export'!GK750,IF('Paste Data Here - Export'!GO750="","Not seen in person",'Paste Data Here - Export'!GO750)))</f>
        <v/>
      </c>
      <c r="O750" s="125" t="str">
        <f t="shared" si="128"/>
        <v/>
      </c>
      <c r="P750" s="126" t="str">
        <f t="shared" si="129"/>
        <v/>
      </c>
      <c r="Q750" s="95" t="str">
        <f>IF('Paste Data Here - Export'!CR750=TRUE, "Not imaged",IF('Paste Data Here - Export'!AR750="Y","Inpatient stroke",IF('Paste Data Here - Export'!BA750="","",IF('Paste Data Here - Export'!CR750="TRUE","",1440*('Paste Data Here - Export'!CP750-'Paste Data Here - Export'!BA750)))))</f>
        <v/>
      </c>
      <c r="R750" s="95" t="str">
        <f>IF('Paste Data Here - Export'!CR750=TRUE,"Not imaged",IF(OR(C750="",'Paste Data Here - Export'!CP750=""),"",1440*('Paste Data Here - Export'!CP750-C750)))</f>
        <v/>
      </c>
      <c r="S750" s="93" t="str">
        <f>IF(R750&lt;60.5,"Yes",IF('Paste Data Here - Export'!C750="","","No"))</f>
        <v/>
      </c>
      <c r="T750" s="93" t="str">
        <f t="shared" si="121"/>
        <v/>
      </c>
      <c r="U750" s="94" t="str">
        <f>IF(OR(C750="",'Paste Data Here - Export'!DF750=""),"",1440*('Paste Data Here - Export'!DF750-C750))</f>
        <v/>
      </c>
      <c r="V750" s="96" t="str">
        <f t="shared" si="130"/>
        <v/>
      </c>
      <c r="W750" s="97" t="str">
        <f>IF(B750="","",IF('Paste Data Here - Export'!KI750=TRUE,"Yes",IF('Paste Data Here - Export'!L750="","No","Yes")))</f>
        <v/>
      </c>
      <c r="X750" s="98" t="str">
        <f>IF(E750="Yes","6 Month Transfer",IF(AND(W750="Yes",'Paste Data Here - Export'!KM750="D"),"No",IF('Patient level info'!W750="Yes","Yes","")))</f>
        <v/>
      </c>
      <c r="Y750" s="91" t="str">
        <f t="shared" si="122"/>
        <v/>
      </c>
      <c r="Z750" s="99" t="str">
        <f>IF('Paste Data Here - Export'!KQ750="","",IF('Paste Data Here - Export'!KO750="","",'Paste Data Here - Export'!KN750-'Paste Data Here - Export'!KQ750))</f>
        <v/>
      </c>
      <c r="AA750" s="91" t="str">
        <f>IF(AND(W750="Yes",'Paste Data Here - Export'!KM750="D",'Paste Data Here - Export'!KO750="Y"),'Paste Data Here - Export'!KN750+'Patient level info'!AA$3,IF(AND(W750="Yes",'Paste Data Here - Export'!KM750="D",Z750&lt;0),'Paste Data Here - Export'!KQ750,IF(AND(W750="Yes",'Paste Data Here - Export'!KM750="D"),'Paste Data Here - Export'!KN750,IF(X750="Yes",'Paste Data Here - Export'!KS750,""))))</f>
        <v/>
      </c>
      <c r="AB750" s="100" t="str">
        <f>IF(W750="No","",IF('Paste Data Here - Export'!HS750="","",IF('Paste Data Here - Export'!KO750="Y",'Patient level info'!AA750-'Paste Data Here - Export'!HS750,'Paste Data Here - Export'!KQ750-'Paste Data Here - Export'!HS750)))</f>
        <v/>
      </c>
      <c r="AC750" s="100" t="str">
        <f>IF(E750="Yes","",IF(BPT!C750="Record transferred to this team",AA750-C750-(1/6),""))</f>
        <v/>
      </c>
      <c r="AD750" s="100" t="str">
        <f t="shared" si="123"/>
        <v/>
      </c>
      <c r="AE750" s="100" t="str">
        <f t="shared" si="131"/>
        <v/>
      </c>
      <c r="AF750" s="101" t="str">
        <f>IF(AE750="","",IF(Y750="Died same day","Died same day as arrival",IF(AB750="","Did not stay on SU",IF('Paste Data Here - Export'!HR750="ICH","ICU/CCU/HDU",IF(AB750&gt;AE750,100,100*AB750/AE750)))))</f>
        <v/>
      </c>
      <c r="AG750" s="82" t="str">
        <f>IF(E750="Yes","6 Month Transfer",IF(W750="No","Not locked to discharge/transfer",IF(AF750="Did not stay on SU","Not achieved as did not stay on SU",IF('Patient level info'!A750="","",IF(AND(A750=B750,M750="Achieved",P750="Achieved",AF750&gt;=90,AF750&lt;&gt;"Died same day as arrival"),"Achieved",IF(AND(A750&lt;&gt;B750,AF750&gt;=90,M750="Achieved",P750="Achieved"),"Not directly admitted by this team, but achieved criteria at previous team, and achieved 90% of stay on SU whilst at this team",IF(AF750="ICU/CCU/HDU","Admitted to ICU/CCU/HDU",IF(AF750="Died same day as arrival",AF750,IF(AND(AF750&lt;90,M750="Not achieved",P750="Not achieved"),"Not achieved as not direct to SU within 4h, not seen by a consultant within 14h, and less than 90% of stay on SU",IF(AND(AF750&lt;90,M750="Not achieved",P750="Achieved"),"Not achieved as not direct to SU within 4h and less than 90% of stay on SU",IF(AND(AF750&lt;90,M750="Achieved",P750="Not achieved"),"Not achieved as not seen by a consultant within 14h and less than 90% of stay on SU",IF(AND(AF750&gt;=90,M750="Not achieved",P750="Not achieved"),"Not achieved as not direct to SU within 4h and not seen by a consultant within 14h",IF(AND(AF750&gt;=90,M750="Achieved",P750="Not achieved"),"Not achieved as not seen by a consultant within 14h",IF(AF750&lt;90,"Not achieved as less than 90% of stay on SU","Not achieved as not direct to SU within 4h"))))))))))))))</f>
        <v/>
      </c>
    </row>
    <row r="751" spans="1:33" x14ac:dyDescent="0.25">
      <c r="A751" s="89" t="str">
        <f>IF('Paste Data Here - Export'!A751="","",'Paste Data Here - Export'!A751)</f>
        <v/>
      </c>
      <c r="B751" s="90" t="str">
        <f>IF('Paste Data Here - Export'!B751="","",'Paste Data Here - Export'!B751)</f>
        <v/>
      </c>
      <c r="C751" s="91" t="str">
        <f>IF('Paste Data Here - Export'!AR751="Y",'Paste Data Here - Export'!AS751,IF('Paste Data Here - Export'!C751="","",'Paste Data Here - Export'!BA751))</f>
        <v/>
      </c>
      <c r="D751" s="103" t="str">
        <f>IF(B751="","",IF('Paste Data Here - Export'!A751 ='Paste Data Here - Export'!B751, "Yes", "No"))</f>
        <v/>
      </c>
      <c r="E751" s="103" t="str">
        <f>IF(A751="","",IF(AND('Paste Data Here - Export'!P751="",'Paste Data Here - Export'!Q751&lt;&gt;""),"Yes","No"))</f>
        <v/>
      </c>
      <c r="F751" s="104" t="str">
        <f>IF('Paste Data Here - Export'!A751='Paste Data Here - Export'!B751,C751,IF(W751="No","",IF(E751="Yes","6 Month Transfer",'Paste Data Here - Export'!HP751)))</f>
        <v/>
      </c>
      <c r="G751" s="92" t="str">
        <f>IF(B751="","",IF(OR('Paste Data Here - Export'!KB751="Y",'Paste Data Here - Export'!GE751="Y"),"Yes","No"))</f>
        <v/>
      </c>
      <c r="H751" s="93" t="str">
        <f t="shared" si="124"/>
        <v/>
      </c>
      <c r="I751" s="93" t="str">
        <f t="shared" si="125"/>
        <v/>
      </c>
      <c r="J751" s="93" t="str">
        <f t="shared" si="126"/>
        <v/>
      </c>
      <c r="K751" s="125" t="str">
        <f>IF(OR(C751="",'Paste Data Here - Export'!BD751=""),"",1440*('Paste Data Here - Export'!BD751-C751))</f>
        <v/>
      </c>
      <c r="L751" s="93" t="str">
        <f t="shared" si="127"/>
        <v/>
      </c>
      <c r="M751" s="93" t="str">
        <f>IF(AND(L751="Yes",'Paste Data Here - Export'!BC751="SU",'Paste Data Here - Export'!EJ751&lt;&gt;"Y"),"Achieved",IF('Paste Data Here - Export'!EJ751="Y","Not applicable",(IF(AND('Patient level info'!L751="No",'Paste Data Here - Export'!BC751="SU"),"Not achieved",IF('Paste Data Here - Export'!BC751="ICH","Not applicable",IF(OR('Paste Data Here - Export'!BC751="O",'Paste Data Here - Export'!BC751="MAC"),"Not achieved",""))))))</f>
        <v/>
      </c>
      <c r="N751" s="142" t="str">
        <f>IF(B751="","",IF(OR('Paste Data Here - Export'!GN751="PERS",'Paste Data Here - Export'!GN751="TELEM"),'Paste Data Here - Export'!GK751,IF('Paste Data Here - Export'!GO751="","Not seen in person",'Paste Data Here - Export'!GO751)))</f>
        <v/>
      </c>
      <c r="O751" s="125" t="str">
        <f t="shared" si="128"/>
        <v/>
      </c>
      <c r="P751" s="126" t="str">
        <f t="shared" si="129"/>
        <v/>
      </c>
      <c r="Q751" s="95" t="str">
        <f>IF('Paste Data Here - Export'!CR751=TRUE, "Not imaged",IF('Paste Data Here - Export'!AR751="Y","Inpatient stroke",IF('Paste Data Here - Export'!BA751="","",IF('Paste Data Here - Export'!CR751="TRUE","",1440*('Paste Data Here - Export'!CP751-'Paste Data Here - Export'!BA751)))))</f>
        <v/>
      </c>
      <c r="R751" s="95" t="str">
        <f>IF('Paste Data Here - Export'!CR751=TRUE,"Not imaged",IF(OR(C751="",'Paste Data Here - Export'!CP751=""),"",1440*('Paste Data Here - Export'!CP751-C751)))</f>
        <v/>
      </c>
      <c r="S751" s="93" t="str">
        <f>IF(R751&lt;60.5,"Yes",IF('Paste Data Here - Export'!C751="","","No"))</f>
        <v/>
      </c>
      <c r="T751" s="93" t="str">
        <f t="shared" si="121"/>
        <v/>
      </c>
      <c r="U751" s="94" t="str">
        <f>IF(OR(C751="",'Paste Data Here - Export'!DF751=""),"",1440*('Paste Data Here - Export'!DF751-C751))</f>
        <v/>
      </c>
      <c r="V751" s="96" t="str">
        <f t="shared" si="130"/>
        <v/>
      </c>
      <c r="W751" s="97" t="str">
        <f>IF(B751="","",IF('Paste Data Here - Export'!KI751=TRUE,"Yes",IF('Paste Data Here - Export'!L751="","No","Yes")))</f>
        <v/>
      </c>
      <c r="X751" s="98" t="str">
        <f>IF(E751="Yes","6 Month Transfer",IF(AND(W751="Yes",'Paste Data Here - Export'!KM751="D"),"No",IF('Patient level info'!W751="Yes","Yes","")))</f>
        <v/>
      </c>
      <c r="Y751" s="91" t="str">
        <f t="shared" si="122"/>
        <v/>
      </c>
      <c r="Z751" s="99" t="str">
        <f>IF('Paste Data Here - Export'!KQ751="","",IF('Paste Data Here - Export'!KO751="","",'Paste Data Here - Export'!KN751-'Paste Data Here - Export'!KQ751))</f>
        <v/>
      </c>
      <c r="AA751" s="91" t="str">
        <f>IF(AND(W751="Yes",'Paste Data Here - Export'!KM751="D",'Paste Data Here - Export'!KO751="Y"),'Paste Data Here - Export'!KN751+'Patient level info'!AA$3,IF(AND(W751="Yes",'Paste Data Here - Export'!KM751="D",Z751&lt;0),'Paste Data Here - Export'!KQ751,IF(AND(W751="Yes",'Paste Data Here - Export'!KM751="D"),'Paste Data Here - Export'!KN751,IF(X751="Yes",'Paste Data Here - Export'!KS751,""))))</f>
        <v/>
      </c>
      <c r="AB751" s="100" t="str">
        <f>IF(W751="No","",IF('Paste Data Here - Export'!HS751="","",IF('Paste Data Here - Export'!KO751="Y",'Patient level info'!AA751-'Paste Data Here - Export'!HS751,'Paste Data Here - Export'!KQ751-'Paste Data Here - Export'!HS751)))</f>
        <v/>
      </c>
      <c r="AC751" s="100" t="str">
        <f>IF(E751="Yes","",IF(BPT!C751="Record transferred to this team",AA751-C751-(1/6),""))</f>
        <v/>
      </c>
      <c r="AD751" s="100" t="str">
        <f t="shared" si="123"/>
        <v/>
      </c>
      <c r="AE751" s="100" t="str">
        <f t="shared" si="131"/>
        <v/>
      </c>
      <c r="AF751" s="101" t="str">
        <f>IF(AE751="","",IF(Y751="Died same day","Died same day as arrival",IF(AB751="","Did not stay on SU",IF('Paste Data Here - Export'!HR751="ICH","ICU/CCU/HDU",IF(AB751&gt;AE751,100,100*AB751/AE751)))))</f>
        <v/>
      </c>
      <c r="AG751" s="82" t="str">
        <f>IF(E751="Yes","6 Month Transfer",IF(W751="No","Not locked to discharge/transfer",IF(AF751="Did not stay on SU","Not achieved as did not stay on SU",IF('Patient level info'!A751="","",IF(AND(A751=B751,M751="Achieved",P751="Achieved",AF751&gt;=90,AF751&lt;&gt;"Died same day as arrival"),"Achieved",IF(AND(A751&lt;&gt;B751,AF751&gt;=90,M751="Achieved",P751="Achieved"),"Not directly admitted by this team, but achieved criteria at previous team, and achieved 90% of stay on SU whilst at this team",IF(AF751="ICU/CCU/HDU","Admitted to ICU/CCU/HDU",IF(AF751="Died same day as arrival",AF751,IF(AND(AF751&lt;90,M751="Not achieved",P751="Not achieved"),"Not achieved as not direct to SU within 4h, not seen by a consultant within 14h, and less than 90% of stay on SU",IF(AND(AF751&lt;90,M751="Not achieved",P751="Achieved"),"Not achieved as not direct to SU within 4h and less than 90% of stay on SU",IF(AND(AF751&lt;90,M751="Achieved",P751="Not achieved"),"Not achieved as not seen by a consultant within 14h and less than 90% of stay on SU",IF(AND(AF751&gt;=90,M751="Not achieved",P751="Not achieved"),"Not achieved as not direct to SU within 4h and not seen by a consultant within 14h",IF(AND(AF751&gt;=90,M751="Achieved",P751="Not achieved"),"Not achieved as not seen by a consultant within 14h",IF(AF751&lt;90,"Not achieved as less than 90% of stay on SU","Not achieved as not direct to SU within 4h"))))))))))))))</f>
        <v/>
      </c>
    </row>
    <row r="752" spans="1:33" x14ac:dyDescent="0.25">
      <c r="A752" s="89" t="str">
        <f>IF('Paste Data Here - Export'!A752="","",'Paste Data Here - Export'!A752)</f>
        <v/>
      </c>
      <c r="B752" s="90" t="str">
        <f>IF('Paste Data Here - Export'!B752="","",'Paste Data Here - Export'!B752)</f>
        <v/>
      </c>
      <c r="C752" s="91" t="str">
        <f>IF('Paste Data Here - Export'!AR752="Y",'Paste Data Here - Export'!AS752,IF('Paste Data Here - Export'!C752="","",'Paste Data Here - Export'!BA752))</f>
        <v/>
      </c>
      <c r="D752" s="103" t="str">
        <f>IF(B752="","",IF('Paste Data Here - Export'!A752 ='Paste Data Here - Export'!B752, "Yes", "No"))</f>
        <v/>
      </c>
      <c r="E752" s="103" t="str">
        <f>IF(A752="","",IF(AND('Paste Data Here - Export'!P752="",'Paste Data Here - Export'!Q752&lt;&gt;""),"Yes","No"))</f>
        <v/>
      </c>
      <c r="F752" s="104" t="str">
        <f>IF('Paste Data Here - Export'!A752='Paste Data Here - Export'!B752,C752,IF(W752="No","",IF(E752="Yes","6 Month Transfer",'Paste Data Here - Export'!HP752)))</f>
        <v/>
      </c>
      <c r="G752" s="92" t="str">
        <f>IF(B752="","",IF(OR('Paste Data Here - Export'!KB752="Y",'Paste Data Here - Export'!GE752="Y"),"Yes","No"))</f>
        <v/>
      </c>
      <c r="H752" s="93" t="str">
        <f t="shared" si="124"/>
        <v/>
      </c>
      <c r="I752" s="93" t="str">
        <f t="shared" si="125"/>
        <v/>
      </c>
      <c r="J752" s="93" t="str">
        <f t="shared" si="126"/>
        <v/>
      </c>
      <c r="K752" s="125" t="str">
        <f>IF(OR(C752="",'Paste Data Here - Export'!BD752=""),"",1440*('Paste Data Here - Export'!BD752-C752))</f>
        <v/>
      </c>
      <c r="L752" s="93" t="str">
        <f t="shared" si="127"/>
        <v/>
      </c>
      <c r="M752" s="93" t="str">
        <f>IF(AND(L752="Yes",'Paste Data Here - Export'!BC752="SU",'Paste Data Here - Export'!EJ752&lt;&gt;"Y"),"Achieved",IF('Paste Data Here - Export'!EJ752="Y","Not applicable",(IF(AND('Patient level info'!L752="No",'Paste Data Here - Export'!BC752="SU"),"Not achieved",IF('Paste Data Here - Export'!BC752="ICH","Not applicable",IF(OR('Paste Data Here - Export'!BC752="O",'Paste Data Here - Export'!BC752="MAC"),"Not achieved",""))))))</f>
        <v/>
      </c>
      <c r="N752" s="142" t="str">
        <f>IF(B752="","",IF(OR('Paste Data Here - Export'!GN752="PERS",'Paste Data Here - Export'!GN752="TELEM"),'Paste Data Here - Export'!GK752,IF('Paste Data Here - Export'!GO752="","Not seen in person",'Paste Data Here - Export'!GO752)))</f>
        <v/>
      </c>
      <c r="O752" s="125" t="str">
        <f t="shared" si="128"/>
        <v/>
      </c>
      <c r="P752" s="126" t="str">
        <f t="shared" si="129"/>
        <v/>
      </c>
      <c r="Q752" s="95" t="str">
        <f>IF('Paste Data Here - Export'!CR752=TRUE, "Not imaged",IF('Paste Data Here - Export'!AR752="Y","Inpatient stroke",IF('Paste Data Here - Export'!BA752="","",IF('Paste Data Here - Export'!CR752="TRUE","",1440*('Paste Data Here - Export'!CP752-'Paste Data Here - Export'!BA752)))))</f>
        <v/>
      </c>
      <c r="R752" s="95" t="str">
        <f>IF('Paste Data Here - Export'!CR752=TRUE,"Not imaged",IF(OR(C752="",'Paste Data Here - Export'!CP752=""),"",1440*('Paste Data Here - Export'!CP752-C752)))</f>
        <v/>
      </c>
      <c r="S752" s="93" t="str">
        <f>IF(R752&lt;60.5,"Yes",IF('Paste Data Here - Export'!C752="","","No"))</f>
        <v/>
      </c>
      <c r="T752" s="93" t="str">
        <f t="shared" si="121"/>
        <v/>
      </c>
      <c r="U752" s="94" t="str">
        <f>IF(OR(C752="",'Paste Data Here - Export'!DF752=""),"",1440*('Paste Data Here - Export'!DF752-C752))</f>
        <v/>
      </c>
      <c r="V752" s="96" t="str">
        <f t="shared" si="130"/>
        <v/>
      </c>
      <c r="W752" s="97" t="str">
        <f>IF(B752="","",IF('Paste Data Here - Export'!KI752=TRUE,"Yes",IF('Paste Data Here - Export'!L752="","No","Yes")))</f>
        <v/>
      </c>
      <c r="X752" s="98" t="str">
        <f>IF(E752="Yes","6 Month Transfer",IF(AND(W752="Yes",'Paste Data Here - Export'!KM752="D"),"No",IF('Patient level info'!W752="Yes","Yes","")))</f>
        <v/>
      </c>
      <c r="Y752" s="91" t="str">
        <f t="shared" si="122"/>
        <v/>
      </c>
      <c r="Z752" s="99" t="str">
        <f>IF('Paste Data Here - Export'!KQ752="","",IF('Paste Data Here - Export'!KO752="","",'Paste Data Here - Export'!KN752-'Paste Data Here - Export'!KQ752))</f>
        <v/>
      </c>
      <c r="AA752" s="91" t="str">
        <f>IF(AND(W752="Yes",'Paste Data Here - Export'!KM752="D",'Paste Data Here - Export'!KO752="Y"),'Paste Data Here - Export'!KN752+'Patient level info'!AA$3,IF(AND(W752="Yes",'Paste Data Here - Export'!KM752="D",Z752&lt;0),'Paste Data Here - Export'!KQ752,IF(AND(W752="Yes",'Paste Data Here - Export'!KM752="D"),'Paste Data Here - Export'!KN752,IF(X752="Yes",'Paste Data Here - Export'!KS752,""))))</f>
        <v/>
      </c>
      <c r="AB752" s="100" t="str">
        <f>IF(W752="No","",IF('Paste Data Here - Export'!HS752="","",IF('Paste Data Here - Export'!KO752="Y",'Patient level info'!AA752-'Paste Data Here - Export'!HS752,'Paste Data Here - Export'!KQ752-'Paste Data Here - Export'!HS752)))</f>
        <v/>
      </c>
      <c r="AC752" s="100" t="str">
        <f>IF(E752="Yes","",IF(BPT!C752="Record transferred to this team",AA752-C752-(1/6),""))</f>
        <v/>
      </c>
      <c r="AD752" s="100" t="str">
        <f t="shared" si="123"/>
        <v/>
      </c>
      <c r="AE752" s="100" t="str">
        <f t="shared" si="131"/>
        <v/>
      </c>
      <c r="AF752" s="101" t="str">
        <f>IF(AE752="","",IF(Y752="Died same day","Died same day as arrival",IF(AB752="","Did not stay on SU",IF('Paste Data Here - Export'!HR752="ICH","ICU/CCU/HDU",IF(AB752&gt;AE752,100,100*AB752/AE752)))))</f>
        <v/>
      </c>
      <c r="AG752" s="82" t="str">
        <f>IF(E752="Yes","6 Month Transfer",IF(W752="No","Not locked to discharge/transfer",IF(AF752="Did not stay on SU","Not achieved as did not stay on SU",IF('Patient level info'!A752="","",IF(AND(A752=B752,M752="Achieved",P752="Achieved",AF752&gt;=90,AF752&lt;&gt;"Died same day as arrival"),"Achieved",IF(AND(A752&lt;&gt;B752,AF752&gt;=90,M752="Achieved",P752="Achieved"),"Not directly admitted by this team, but achieved criteria at previous team, and achieved 90% of stay on SU whilst at this team",IF(AF752="ICU/CCU/HDU","Admitted to ICU/CCU/HDU",IF(AF752="Died same day as arrival",AF752,IF(AND(AF752&lt;90,M752="Not achieved",P752="Not achieved"),"Not achieved as not direct to SU within 4h, not seen by a consultant within 14h, and less than 90% of stay on SU",IF(AND(AF752&lt;90,M752="Not achieved",P752="Achieved"),"Not achieved as not direct to SU within 4h and less than 90% of stay on SU",IF(AND(AF752&lt;90,M752="Achieved",P752="Not achieved"),"Not achieved as not seen by a consultant within 14h and less than 90% of stay on SU",IF(AND(AF752&gt;=90,M752="Not achieved",P752="Not achieved"),"Not achieved as not direct to SU within 4h and not seen by a consultant within 14h",IF(AND(AF752&gt;=90,M752="Achieved",P752="Not achieved"),"Not achieved as not seen by a consultant within 14h",IF(AF752&lt;90,"Not achieved as less than 90% of stay on SU","Not achieved as not direct to SU within 4h"))))))))))))))</f>
        <v/>
      </c>
    </row>
    <row r="753" spans="1:33" x14ac:dyDescent="0.25">
      <c r="A753" s="89" t="str">
        <f>IF('Paste Data Here - Export'!A753="","",'Paste Data Here - Export'!A753)</f>
        <v/>
      </c>
      <c r="B753" s="90" t="str">
        <f>IF('Paste Data Here - Export'!B753="","",'Paste Data Here - Export'!B753)</f>
        <v/>
      </c>
      <c r="C753" s="91" t="str">
        <f>IF('Paste Data Here - Export'!AR753="Y",'Paste Data Here - Export'!AS753,IF('Paste Data Here - Export'!C753="","",'Paste Data Here - Export'!BA753))</f>
        <v/>
      </c>
      <c r="D753" s="103" t="str">
        <f>IF(B753="","",IF('Paste Data Here - Export'!A753 ='Paste Data Here - Export'!B753, "Yes", "No"))</f>
        <v/>
      </c>
      <c r="E753" s="103" t="str">
        <f>IF(A753="","",IF(AND('Paste Data Here - Export'!P753="",'Paste Data Here - Export'!Q753&lt;&gt;""),"Yes","No"))</f>
        <v/>
      </c>
      <c r="F753" s="104" t="str">
        <f>IF('Paste Data Here - Export'!A753='Paste Data Here - Export'!B753,C753,IF(W753="No","",IF(E753="Yes","6 Month Transfer",'Paste Data Here - Export'!HP753)))</f>
        <v/>
      </c>
      <c r="G753" s="92" t="str">
        <f>IF(B753="","",IF(OR('Paste Data Here - Export'!KB753="Y",'Paste Data Here - Export'!GE753="Y"),"Yes","No"))</f>
        <v/>
      </c>
      <c r="H753" s="93" t="str">
        <f t="shared" si="124"/>
        <v/>
      </c>
      <c r="I753" s="93" t="str">
        <f t="shared" si="125"/>
        <v/>
      </c>
      <c r="J753" s="93" t="str">
        <f t="shared" si="126"/>
        <v/>
      </c>
      <c r="K753" s="125" t="str">
        <f>IF(OR(C753="",'Paste Data Here - Export'!BD753=""),"",1440*('Paste Data Here - Export'!BD753-C753))</f>
        <v/>
      </c>
      <c r="L753" s="93" t="str">
        <f t="shared" si="127"/>
        <v/>
      </c>
      <c r="M753" s="93" t="str">
        <f>IF(AND(L753="Yes",'Paste Data Here - Export'!BC753="SU",'Paste Data Here - Export'!EJ753&lt;&gt;"Y"),"Achieved",IF('Paste Data Here - Export'!EJ753="Y","Not applicable",(IF(AND('Patient level info'!L753="No",'Paste Data Here - Export'!BC753="SU"),"Not achieved",IF('Paste Data Here - Export'!BC753="ICH","Not applicable",IF(OR('Paste Data Here - Export'!BC753="O",'Paste Data Here - Export'!BC753="MAC"),"Not achieved",""))))))</f>
        <v/>
      </c>
      <c r="N753" s="142" t="str">
        <f>IF(B753="","",IF(OR('Paste Data Here - Export'!GN753="PERS",'Paste Data Here - Export'!GN753="TELEM"),'Paste Data Here - Export'!GK753,IF('Paste Data Here - Export'!GO753="","Not seen in person",'Paste Data Here - Export'!GO753)))</f>
        <v/>
      </c>
      <c r="O753" s="125" t="str">
        <f t="shared" si="128"/>
        <v/>
      </c>
      <c r="P753" s="126" t="str">
        <f t="shared" si="129"/>
        <v/>
      </c>
      <c r="Q753" s="95" t="str">
        <f>IF('Paste Data Here - Export'!CR753=TRUE, "Not imaged",IF('Paste Data Here - Export'!AR753="Y","Inpatient stroke",IF('Paste Data Here - Export'!BA753="","",IF('Paste Data Here - Export'!CR753="TRUE","",1440*('Paste Data Here - Export'!CP753-'Paste Data Here - Export'!BA753)))))</f>
        <v/>
      </c>
      <c r="R753" s="95" t="str">
        <f>IF('Paste Data Here - Export'!CR753=TRUE,"Not imaged",IF(OR(C753="",'Paste Data Here - Export'!CP753=""),"",1440*('Paste Data Here - Export'!CP753-C753)))</f>
        <v/>
      </c>
      <c r="S753" s="93" t="str">
        <f>IF(R753&lt;60.5,"Yes",IF('Paste Data Here - Export'!C753="","","No"))</f>
        <v/>
      </c>
      <c r="T753" s="93" t="str">
        <f t="shared" si="121"/>
        <v/>
      </c>
      <c r="U753" s="94" t="str">
        <f>IF(OR(C753="",'Paste Data Here - Export'!DF753=""),"",1440*('Paste Data Here - Export'!DF753-C753))</f>
        <v/>
      </c>
      <c r="V753" s="96" t="str">
        <f t="shared" si="130"/>
        <v/>
      </c>
      <c r="W753" s="97" t="str">
        <f>IF(B753="","",IF('Paste Data Here - Export'!KI753=TRUE,"Yes",IF('Paste Data Here - Export'!L753="","No","Yes")))</f>
        <v/>
      </c>
      <c r="X753" s="98" t="str">
        <f>IF(E753="Yes","6 Month Transfer",IF(AND(W753="Yes",'Paste Data Here - Export'!KM753="D"),"No",IF('Patient level info'!W753="Yes","Yes","")))</f>
        <v/>
      </c>
      <c r="Y753" s="91" t="str">
        <f t="shared" si="122"/>
        <v/>
      </c>
      <c r="Z753" s="99" t="str">
        <f>IF('Paste Data Here - Export'!KQ753="","",IF('Paste Data Here - Export'!KO753="","",'Paste Data Here - Export'!KN753-'Paste Data Here - Export'!KQ753))</f>
        <v/>
      </c>
      <c r="AA753" s="91" t="str">
        <f>IF(AND(W753="Yes",'Paste Data Here - Export'!KM753="D",'Paste Data Here - Export'!KO753="Y"),'Paste Data Here - Export'!KN753+'Patient level info'!AA$3,IF(AND(W753="Yes",'Paste Data Here - Export'!KM753="D",Z753&lt;0),'Paste Data Here - Export'!KQ753,IF(AND(W753="Yes",'Paste Data Here - Export'!KM753="D"),'Paste Data Here - Export'!KN753,IF(X753="Yes",'Paste Data Here - Export'!KS753,""))))</f>
        <v/>
      </c>
      <c r="AB753" s="100" t="str">
        <f>IF(W753="No","",IF('Paste Data Here - Export'!HS753="","",IF('Paste Data Here - Export'!KO753="Y",'Patient level info'!AA753-'Paste Data Here - Export'!HS753,'Paste Data Here - Export'!KQ753-'Paste Data Here - Export'!HS753)))</f>
        <v/>
      </c>
      <c r="AC753" s="100" t="str">
        <f>IF(E753="Yes","",IF(BPT!C753="Record transferred to this team",AA753-C753-(1/6),""))</f>
        <v/>
      </c>
      <c r="AD753" s="100" t="str">
        <f t="shared" si="123"/>
        <v/>
      </c>
      <c r="AE753" s="100" t="str">
        <f t="shared" si="131"/>
        <v/>
      </c>
      <c r="AF753" s="101" t="str">
        <f>IF(AE753="","",IF(Y753="Died same day","Died same day as arrival",IF(AB753="","Did not stay on SU",IF('Paste Data Here - Export'!HR753="ICH","ICU/CCU/HDU",IF(AB753&gt;AE753,100,100*AB753/AE753)))))</f>
        <v/>
      </c>
      <c r="AG753" s="82" t="str">
        <f>IF(E753="Yes","6 Month Transfer",IF(W753="No","Not locked to discharge/transfer",IF(AF753="Did not stay on SU","Not achieved as did not stay on SU",IF('Patient level info'!A753="","",IF(AND(A753=B753,M753="Achieved",P753="Achieved",AF753&gt;=90,AF753&lt;&gt;"Died same day as arrival"),"Achieved",IF(AND(A753&lt;&gt;B753,AF753&gt;=90,M753="Achieved",P753="Achieved"),"Not directly admitted by this team, but achieved criteria at previous team, and achieved 90% of stay on SU whilst at this team",IF(AF753="ICU/CCU/HDU","Admitted to ICU/CCU/HDU",IF(AF753="Died same day as arrival",AF753,IF(AND(AF753&lt;90,M753="Not achieved",P753="Not achieved"),"Not achieved as not direct to SU within 4h, not seen by a consultant within 14h, and less than 90% of stay on SU",IF(AND(AF753&lt;90,M753="Not achieved",P753="Achieved"),"Not achieved as not direct to SU within 4h and less than 90% of stay on SU",IF(AND(AF753&lt;90,M753="Achieved",P753="Not achieved"),"Not achieved as not seen by a consultant within 14h and less than 90% of stay on SU",IF(AND(AF753&gt;=90,M753="Not achieved",P753="Not achieved"),"Not achieved as not direct to SU within 4h and not seen by a consultant within 14h",IF(AND(AF753&gt;=90,M753="Achieved",P753="Not achieved"),"Not achieved as not seen by a consultant within 14h",IF(AF753&lt;90,"Not achieved as less than 90% of stay on SU","Not achieved as not direct to SU within 4h"))))))))))))))</f>
        <v/>
      </c>
    </row>
    <row r="754" spans="1:33" x14ac:dyDescent="0.25">
      <c r="A754" s="89" t="str">
        <f>IF('Paste Data Here - Export'!A754="","",'Paste Data Here - Export'!A754)</f>
        <v/>
      </c>
      <c r="B754" s="90" t="str">
        <f>IF('Paste Data Here - Export'!B754="","",'Paste Data Here - Export'!B754)</f>
        <v/>
      </c>
      <c r="C754" s="91" t="str">
        <f>IF('Paste Data Here - Export'!AR754="Y",'Paste Data Here - Export'!AS754,IF('Paste Data Here - Export'!C754="","",'Paste Data Here - Export'!BA754))</f>
        <v/>
      </c>
      <c r="D754" s="103" t="str">
        <f>IF(B754="","",IF('Paste Data Here - Export'!A754 ='Paste Data Here - Export'!B754, "Yes", "No"))</f>
        <v/>
      </c>
      <c r="E754" s="103" t="str">
        <f>IF(A754="","",IF(AND('Paste Data Here - Export'!P754="",'Paste Data Here - Export'!Q754&lt;&gt;""),"Yes","No"))</f>
        <v/>
      </c>
      <c r="F754" s="104" t="str">
        <f>IF('Paste Data Here - Export'!A754='Paste Data Here - Export'!B754,C754,IF(W754="No","",IF(E754="Yes","6 Month Transfer",'Paste Data Here - Export'!HP754)))</f>
        <v/>
      </c>
      <c r="G754" s="92" t="str">
        <f>IF(B754="","",IF(OR('Paste Data Here - Export'!KB754="Y",'Paste Data Here - Export'!GE754="Y"),"Yes","No"))</f>
        <v/>
      </c>
      <c r="H754" s="93" t="str">
        <f t="shared" si="124"/>
        <v/>
      </c>
      <c r="I754" s="93" t="str">
        <f t="shared" si="125"/>
        <v/>
      </c>
      <c r="J754" s="93" t="str">
        <f t="shared" si="126"/>
        <v/>
      </c>
      <c r="K754" s="125" t="str">
        <f>IF(OR(C754="",'Paste Data Here - Export'!BD754=""),"",1440*('Paste Data Here - Export'!BD754-C754))</f>
        <v/>
      </c>
      <c r="L754" s="93" t="str">
        <f t="shared" si="127"/>
        <v/>
      </c>
      <c r="M754" s="93" t="str">
        <f>IF(AND(L754="Yes",'Paste Data Here - Export'!BC754="SU",'Paste Data Here - Export'!EJ754&lt;&gt;"Y"),"Achieved",IF('Paste Data Here - Export'!EJ754="Y","Not applicable",(IF(AND('Patient level info'!L754="No",'Paste Data Here - Export'!BC754="SU"),"Not achieved",IF('Paste Data Here - Export'!BC754="ICH","Not applicable",IF(OR('Paste Data Here - Export'!BC754="O",'Paste Data Here - Export'!BC754="MAC"),"Not achieved",""))))))</f>
        <v/>
      </c>
      <c r="N754" s="142" t="str">
        <f>IF(B754="","",IF(OR('Paste Data Here - Export'!GN754="PERS",'Paste Data Here - Export'!GN754="TELEM"),'Paste Data Here - Export'!GK754,IF('Paste Data Here - Export'!GO754="","Not seen in person",'Paste Data Here - Export'!GO754)))</f>
        <v/>
      </c>
      <c r="O754" s="125" t="str">
        <f t="shared" si="128"/>
        <v/>
      </c>
      <c r="P754" s="126" t="str">
        <f t="shared" si="129"/>
        <v/>
      </c>
      <c r="Q754" s="95" t="str">
        <f>IF('Paste Data Here - Export'!CR754=TRUE, "Not imaged",IF('Paste Data Here - Export'!AR754="Y","Inpatient stroke",IF('Paste Data Here - Export'!BA754="","",IF('Paste Data Here - Export'!CR754="TRUE","",1440*('Paste Data Here - Export'!CP754-'Paste Data Here - Export'!BA754)))))</f>
        <v/>
      </c>
      <c r="R754" s="95" t="str">
        <f>IF('Paste Data Here - Export'!CR754=TRUE,"Not imaged",IF(OR(C754="",'Paste Data Here - Export'!CP754=""),"",1440*('Paste Data Here - Export'!CP754-C754)))</f>
        <v/>
      </c>
      <c r="S754" s="93" t="str">
        <f>IF(R754&lt;60.5,"Yes",IF('Paste Data Here - Export'!C754="","","No"))</f>
        <v/>
      </c>
      <c r="T754" s="93" t="str">
        <f t="shared" si="121"/>
        <v/>
      </c>
      <c r="U754" s="94" t="str">
        <f>IF(OR(C754="",'Paste Data Here - Export'!DF754=""),"",1440*('Paste Data Here - Export'!DF754-C754))</f>
        <v/>
      </c>
      <c r="V754" s="96" t="str">
        <f t="shared" si="130"/>
        <v/>
      </c>
      <c r="W754" s="97" t="str">
        <f>IF(B754="","",IF('Paste Data Here - Export'!KI754=TRUE,"Yes",IF('Paste Data Here - Export'!L754="","No","Yes")))</f>
        <v/>
      </c>
      <c r="X754" s="98" t="str">
        <f>IF(E754="Yes","6 Month Transfer",IF(AND(W754="Yes",'Paste Data Here - Export'!KM754="D"),"No",IF('Patient level info'!W754="Yes","Yes","")))</f>
        <v/>
      </c>
      <c r="Y754" s="91" t="str">
        <f t="shared" si="122"/>
        <v/>
      </c>
      <c r="Z754" s="99" t="str">
        <f>IF('Paste Data Here - Export'!KQ754="","",IF('Paste Data Here - Export'!KO754="","",'Paste Data Here - Export'!KN754-'Paste Data Here - Export'!KQ754))</f>
        <v/>
      </c>
      <c r="AA754" s="91" t="str">
        <f>IF(AND(W754="Yes",'Paste Data Here - Export'!KM754="D",'Paste Data Here - Export'!KO754="Y"),'Paste Data Here - Export'!KN754+'Patient level info'!AA$3,IF(AND(W754="Yes",'Paste Data Here - Export'!KM754="D",Z754&lt;0),'Paste Data Here - Export'!KQ754,IF(AND(W754="Yes",'Paste Data Here - Export'!KM754="D"),'Paste Data Here - Export'!KN754,IF(X754="Yes",'Paste Data Here - Export'!KS754,""))))</f>
        <v/>
      </c>
      <c r="AB754" s="100" t="str">
        <f>IF(W754="No","",IF('Paste Data Here - Export'!HS754="","",IF('Paste Data Here - Export'!KO754="Y",'Patient level info'!AA754-'Paste Data Here - Export'!HS754,'Paste Data Here - Export'!KQ754-'Paste Data Here - Export'!HS754)))</f>
        <v/>
      </c>
      <c r="AC754" s="100" t="str">
        <f>IF(E754="Yes","",IF(BPT!C754="Record transferred to this team",AA754-C754-(1/6),""))</f>
        <v/>
      </c>
      <c r="AD754" s="100" t="str">
        <f t="shared" si="123"/>
        <v/>
      </c>
      <c r="AE754" s="100" t="str">
        <f t="shared" si="131"/>
        <v/>
      </c>
      <c r="AF754" s="101" t="str">
        <f>IF(AE754="","",IF(Y754="Died same day","Died same day as arrival",IF(AB754="","Did not stay on SU",IF('Paste Data Here - Export'!HR754="ICH","ICU/CCU/HDU",IF(AB754&gt;AE754,100,100*AB754/AE754)))))</f>
        <v/>
      </c>
      <c r="AG754" s="82" t="str">
        <f>IF(E754="Yes","6 Month Transfer",IF(W754="No","Not locked to discharge/transfer",IF(AF754="Did not stay on SU","Not achieved as did not stay on SU",IF('Patient level info'!A754="","",IF(AND(A754=B754,M754="Achieved",P754="Achieved",AF754&gt;=90,AF754&lt;&gt;"Died same day as arrival"),"Achieved",IF(AND(A754&lt;&gt;B754,AF754&gt;=90,M754="Achieved",P754="Achieved"),"Not directly admitted by this team, but achieved criteria at previous team, and achieved 90% of stay on SU whilst at this team",IF(AF754="ICU/CCU/HDU","Admitted to ICU/CCU/HDU",IF(AF754="Died same day as arrival",AF754,IF(AND(AF754&lt;90,M754="Not achieved",P754="Not achieved"),"Not achieved as not direct to SU within 4h, not seen by a consultant within 14h, and less than 90% of stay on SU",IF(AND(AF754&lt;90,M754="Not achieved",P754="Achieved"),"Not achieved as not direct to SU within 4h and less than 90% of stay on SU",IF(AND(AF754&lt;90,M754="Achieved",P754="Not achieved"),"Not achieved as not seen by a consultant within 14h and less than 90% of stay on SU",IF(AND(AF754&gt;=90,M754="Not achieved",P754="Not achieved"),"Not achieved as not direct to SU within 4h and not seen by a consultant within 14h",IF(AND(AF754&gt;=90,M754="Achieved",P754="Not achieved"),"Not achieved as not seen by a consultant within 14h",IF(AF754&lt;90,"Not achieved as less than 90% of stay on SU","Not achieved as not direct to SU within 4h"))))))))))))))</f>
        <v/>
      </c>
    </row>
    <row r="755" spans="1:33" x14ac:dyDescent="0.25">
      <c r="A755" s="89" t="str">
        <f>IF('Paste Data Here - Export'!A755="","",'Paste Data Here - Export'!A755)</f>
        <v/>
      </c>
      <c r="B755" s="90" t="str">
        <f>IF('Paste Data Here - Export'!B755="","",'Paste Data Here - Export'!B755)</f>
        <v/>
      </c>
      <c r="C755" s="91" t="str">
        <f>IF('Paste Data Here - Export'!AR755="Y",'Paste Data Here - Export'!AS755,IF('Paste Data Here - Export'!C755="","",'Paste Data Here - Export'!BA755))</f>
        <v/>
      </c>
      <c r="D755" s="103" t="str">
        <f>IF(B755="","",IF('Paste Data Here - Export'!A755 ='Paste Data Here - Export'!B755, "Yes", "No"))</f>
        <v/>
      </c>
      <c r="E755" s="103" t="str">
        <f>IF(A755="","",IF(AND('Paste Data Here - Export'!P755="",'Paste Data Here - Export'!Q755&lt;&gt;""),"Yes","No"))</f>
        <v/>
      </c>
      <c r="F755" s="104" t="str">
        <f>IF('Paste Data Here - Export'!A755='Paste Data Here - Export'!B755,C755,IF(W755="No","",IF(E755="Yes","6 Month Transfer",'Paste Data Here - Export'!HP755)))</f>
        <v/>
      </c>
      <c r="G755" s="92" t="str">
        <f>IF(B755="","",IF(OR('Paste Data Here - Export'!KB755="Y",'Paste Data Here - Export'!GE755="Y"),"Yes","No"))</f>
        <v/>
      </c>
      <c r="H755" s="93" t="str">
        <f t="shared" si="124"/>
        <v/>
      </c>
      <c r="I755" s="93" t="str">
        <f t="shared" si="125"/>
        <v/>
      </c>
      <c r="J755" s="93" t="str">
        <f t="shared" si="126"/>
        <v/>
      </c>
      <c r="K755" s="125" t="str">
        <f>IF(OR(C755="",'Paste Data Here - Export'!BD755=""),"",1440*('Paste Data Here - Export'!BD755-C755))</f>
        <v/>
      </c>
      <c r="L755" s="93" t="str">
        <f t="shared" si="127"/>
        <v/>
      </c>
      <c r="M755" s="93" t="str">
        <f>IF(AND(L755="Yes",'Paste Data Here - Export'!BC755="SU",'Paste Data Here - Export'!EJ755&lt;&gt;"Y"),"Achieved",IF('Paste Data Here - Export'!EJ755="Y","Not applicable",(IF(AND('Patient level info'!L755="No",'Paste Data Here - Export'!BC755="SU"),"Not achieved",IF('Paste Data Here - Export'!BC755="ICH","Not applicable",IF(OR('Paste Data Here - Export'!BC755="O",'Paste Data Here - Export'!BC755="MAC"),"Not achieved",""))))))</f>
        <v/>
      </c>
      <c r="N755" s="142" t="str">
        <f>IF(B755="","",IF(OR('Paste Data Here - Export'!GN755="PERS",'Paste Data Here - Export'!GN755="TELEM"),'Paste Data Here - Export'!GK755,IF('Paste Data Here - Export'!GO755="","Not seen in person",'Paste Data Here - Export'!GO755)))</f>
        <v/>
      </c>
      <c r="O755" s="125" t="str">
        <f t="shared" si="128"/>
        <v/>
      </c>
      <c r="P755" s="126" t="str">
        <f t="shared" si="129"/>
        <v/>
      </c>
      <c r="Q755" s="95" t="str">
        <f>IF('Paste Data Here - Export'!CR755=TRUE, "Not imaged",IF('Paste Data Here - Export'!AR755="Y","Inpatient stroke",IF('Paste Data Here - Export'!BA755="","",IF('Paste Data Here - Export'!CR755="TRUE","",1440*('Paste Data Here - Export'!CP755-'Paste Data Here - Export'!BA755)))))</f>
        <v/>
      </c>
      <c r="R755" s="95" t="str">
        <f>IF('Paste Data Here - Export'!CR755=TRUE,"Not imaged",IF(OR(C755="",'Paste Data Here - Export'!CP755=""),"",1440*('Paste Data Here - Export'!CP755-C755)))</f>
        <v/>
      </c>
      <c r="S755" s="93" t="str">
        <f>IF(R755&lt;60.5,"Yes",IF('Paste Data Here - Export'!C755="","","No"))</f>
        <v/>
      </c>
      <c r="T755" s="93" t="str">
        <f t="shared" si="121"/>
        <v/>
      </c>
      <c r="U755" s="94" t="str">
        <f>IF(OR(C755="",'Paste Data Here - Export'!DF755=""),"",1440*('Paste Data Here - Export'!DF755-C755))</f>
        <v/>
      </c>
      <c r="V755" s="96" t="str">
        <f t="shared" si="130"/>
        <v/>
      </c>
      <c r="W755" s="97" t="str">
        <f>IF(B755="","",IF('Paste Data Here - Export'!KI755=TRUE,"Yes",IF('Paste Data Here - Export'!L755="","No","Yes")))</f>
        <v/>
      </c>
      <c r="X755" s="98" t="str">
        <f>IF(E755="Yes","6 Month Transfer",IF(AND(W755="Yes",'Paste Data Here - Export'!KM755="D"),"No",IF('Patient level info'!W755="Yes","Yes","")))</f>
        <v/>
      </c>
      <c r="Y755" s="91" t="str">
        <f t="shared" si="122"/>
        <v/>
      </c>
      <c r="Z755" s="99" t="str">
        <f>IF('Paste Data Here - Export'!KQ755="","",IF('Paste Data Here - Export'!KO755="","",'Paste Data Here - Export'!KN755-'Paste Data Here - Export'!KQ755))</f>
        <v/>
      </c>
      <c r="AA755" s="91" t="str">
        <f>IF(AND(W755="Yes",'Paste Data Here - Export'!KM755="D",'Paste Data Here - Export'!KO755="Y"),'Paste Data Here - Export'!KN755+'Patient level info'!AA$3,IF(AND(W755="Yes",'Paste Data Here - Export'!KM755="D",Z755&lt;0),'Paste Data Here - Export'!KQ755,IF(AND(W755="Yes",'Paste Data Here - Export'!KM755="D"),'Paste Data Here - Export'!KN755,IF(X755="Yes",'Paste Data Here - Export'!KS755,""))))</f>
        <v/>
      </c>
      <c r="AB755" s="100" t="str">
        <f>IF(W755="No","",IF('Paste Data Here - Export'!HS755="","",IF('Paste Data Here - Export'!KO755="Y",'Patient level info'!AA755-'Paste Data Here - Export'!HS755,'Paste Data Here - Export'!KQ755-'Paste Data Here - Export'!HS755)))</f>
        <v/>
      </c>
      <c r="AC755" s="100" t="str">
        <f>IF(E755="Yes","",IF(BPT!C755="Record transferred to this team",AA755-C755-(1/6),""))</f>
        <v/>
      </c>
      <c r="AD755" s="100" t="str">
        <f t="shared" si="123"/>
        <v/>
      </c>
      <c r="AE755" s="100" t="str">
        <f t="shared" si="131"/>
        <v/>
      </c>
      <c r="AF755" s="101" t="str">
        <f>IF(AE755="","",IF(Y755="Died same day","Died same day as arrival",IF(AB755="","Did not stay on SU",IF('Paste Data Here - Export'!HR755="ICH","ICU/CCU/HDU",IF(AB755&gt;AE755,100,100*AB755/AE755)))))</f>
        <v/>
      </c>
      <c r="AG755" s="82" t="str">
        <f>IF(E755="Yes","6 Month Transfer",IF(W755="No","Not locked to discharge/transfer",IF(AF755="Did not stay on SU","Not achieved as did not stay on SU",IF('Patient level info'!A755="","",IF(AND(A755=B755,M755="Achieved",P755="Achieved",AF755&gt;=90,AF755&lt;&gt;"Died same day as arrival"),"Achieved",IF(AND(A755&lt;&gt;B755,AF755&gt;=90,M755="Achieved",P755="Achieved"),"Not directly admitted by this team, but achieved criteria at previous team, and achieved 90% of stay on SU whilst at this team",IF(AF755="ICU/CCU/HDU","Admitted to ICU/CCU/HDU",IF(AF755="Died same day as arrival",AF755,IF(AND(AF755&lt;90,M755="Not achieved",P755="Not achieved"),"Not achieved as not direct to SU within 4h, not seen by a consultant within 14h, and less than 90% of stay on SU",IF(AND(AF755&lt;90,M755="Not achieved",P755="Achieved"),"Not achieved as not direct to SU within 4h and less than 90% of stay on SU",IF(AND(AF755&lt;90,M755="Achieved",P755="Not achieved"),"Not achieved as not seen by a consultant within 14h and less than 90% of stay on SU",IF(AND(AF755&gt;=90,M755="Not achieved",P755="Not achieved"),"Not achieved as not direct to SU within 4h and not seen by a consultant within 14h",IF(AND(AF755&gt;=90,M755="Achieved",P755="Not achieved"),"Not achieved as not seen by a consultant within 14h",IF(AF755&lt;90,"Not achieved as less than 90% of stay on SU","Not achieved as not direct to SU within 4h"))))))))))))))</f>
        <v/>
      </c>
    </row>
    <row r="756" spans="1:33" x14ac:dyDescent="0.25">
      <c r="A756" s="89" t="str">
        <f>IF('Paste Data Here - Export'!A756="","",'Paste Data Here - Export'!A756)</f>
        <v/>
      </c>
      <c r="B756" s="90" t="str">
        <f>IF('Paste Data Here - Export'!B756="","",'Paste Data Here - Export'!B756)</f>
        <v/>
      </c>
      <c r="C756" s="91" t="str">
        <f>IF('Paste Data Here - Export'!AR756="Y",'Paste Data Here - Export'!AS756,IF('Paste Data Here - Export'!C756="","",'Paste Data Here - Export'!BA756))</f>
        <v/>
      </c>
      <c r="D756" s="103" t="str">
        <f>IF(B756="","",IF('Paste Data Here - Export'!A756 ='Paste Data Here - Export'!B756, "Yes", "No"))</f>
        <v/>
      </c>
      <c r="E756" s="103" t="str">
        <f>IF(A756="","",IF(AND('Paste Data Here - Export'!P756="",'Paste Data Here - Export'!Q756&lt;&gt;""),"Yes","No"))</f>
        <v/>
      </c>
      <c r="F756" s="104" t="str">
        <f>IF('Paste Data Here - Export'!A756='Paste Data Here - Export'!B756,C756,IF(W756="No","",IF(E756="Yes","6 Month Transfer",'Paste Data Here - Export'!HP756)))</f>
        <v/>
      </c>
      <c r="G756" s="92" t="str">
        <f>IF(B756="","",IF(OR('Paste Data Here - Export'!KB756="Y",'Paste Data Here - Export'!GE756="Y"),"Yes","No"))</f>
        <v/>
      </c>
      <c r="H756" s="93" t="str">
        <f t="shared" si="124"/>
        <v/>
      </c>
      <c r="I756" s="93" t="str">
        <f t="shared" si="125"/>
        <v/>
      </c>
      <c r="J756" s="93" t="str">
        <f t="shared" si="126"/>
        <v/>
      </c>
      <c r="K756" s="125" t="str">
        <f>IF(OR(C756="",'Paste Data Here - Export'!BD756=""),"",1440*('Paste Data Here - Export'!BD756-C756))</f>
        <v/>
      </c>
      <c r="L756" s="93" t="str">
        <f t="shared" si="127"/>
        <v/>
      </c>
      <c r="M756" s="93" t="str">
        <f>IF(AND(L756="Yes",'Paste Data Here - Export'!BC756="SU",'Paste Data Here - Export'!EJ756&lt;&gt;"Y"),"Achieved",IF('Paste Data Here - Export'!EJ756="Y","Not applicable",(IF(AND('Patient level info'!L756="No",'Paste Data Here - Export'!BC756="SU"),"Not achieved",IF('Paste Data Here - Export'!BC756="ICH","Not applicable",IF(OR('Paste Data Here - Export'!BC756="O",'Paste Data Here - Export'!BC756="MAC"),"Not achieved",""))))))</f>
        <v/>
      </c>
      <c r="N756" s="142" t="str">
        <f>IF(B756="","",IF(OR('Paste Data Here - Export'!GN756="PERS",'Paste Data Here - Export'!GN756="TELEM"),'Paste Data Here - Export'!GK756,IF('Paste Data Here - Export'!GO756="","Not seen in person",'Paste Data Here - Export'!GO756)))</f>
        <v/>
      </c>
      <c r="O756" s="125" t="str">
        <f t="shared" si="128"/>
        <v/>
      </c>
      <c r="P756" s="126" t="str">
        <f t="shared" si="129"/>
        <v/>
      </c>
      <c r="Q756" s="95" t="str">
        <f>IF('Paste Data Here - Export'!CR756=TRUE, "Not imaged",IF('Paste Data Here - Export'!AR756="Y","Inpatient stroke",IF('Paste Data Here - Export'!BA756="","",IF('Paste Data Here - Export'!CR756="TRUE","",1440*('Paste Data Here - Export'!CP756-'Paste Data Here - Export'!BA756)))))</f>
        <v/>
      </c>
      <c r="R756" s="95" t="str">
        <f>IF('Paste Data Here - Export'!CR756=TRUE,"Not imaged",IF(OR(C756="",'Paste Data Here - Export'!CP756=""),"",1440*('Paste Data Here - Export'!CP756-C756)))</f>
        <v/>
      </c>
      <c r="S756" s="93" t="str">
        <f>IF(R756&lt;60.5,"Yes",IF('Paste Data Here - Export'!C756="","","No"))</f>
        <v/>
      </c>
      <c r="T756" s="93" t="str">
        <f t="shared" si="121"/>
        <v/>
      </c>
      <c r="U756" s="94" t="str">
        <f>IF(OR(C756="",'Paste Data Here - Export'!DF756=""),"",1440*('Paste Data Here - Export'!DF756-C756))</f>
        <v/>
      </c>
      <c r="V756" s="96" t="str">
        <f t="shared" si="130"/>
        <v/>
      </c>
      <c r="W756" s="97" t="str">
        <f>IF(B756="","",IF('Paste Data Here - Export'!KI756=TRUE,"Yes",IF('Paste Data Here - Export'!L756="","No","Yes")))</f>
        <v/>
      </c>
      <c r="X756" s="98" t="str">
        <f>IF(E756="Yes","6 Month Transfer",IF(AND(W756="Yes",'Paste Data Here - Export'!KM756="D"),"No",IF('Patient level info'!W756="Yes","Yes","")))</f>
        <v/>
      </c>
      <c r="Y756" s="91" t="str">
        <f t="shared" si="122"/>
        <v/>
      </c>
      <c r="Z756" s="99" t="str">
        <f>IF('Paste Data Here - Export'!KQ756="","",IF('Paste Data Here - Export'!KO756="","",'Paste Data Here - Export'!KN756-'Paste Data Here - Export'!KQ756))</f>
        <v/>
      </c>
      <c r="AA756" s="91" t="str">
        <f>IF(AND(W756="Yes",'Paste Data Here - Export'!KM756="D",'Paste Data Here - Export'!KO756="Y"),'Paste Data Here - Export'!KN756+'Patient level info'!AA$3,IF(AND(W756="Yes",'Paste Data Here - Export'!KM756="D",Z756&lt;0),'Paste Data Here - Export'!KQ756,IF(AND(W756="Yes",'Paste Data Here - Export'!KM756="D"),'Paste Data Here - Export'!KN756,IF(X756="Yes",'Paste Data Here - Export'!KS756,""))))</f>
        <v/>
      </c>
      <c r="AB756" s="100" t="str">
        <f>IF(W756="No","",IF('Paste Data Here - Export'!HS756="","",IF('Paste Data Here - Export'!KO756="Y",'Patient level info'!AA756-'Paste Data Here - Export'!HS756,'Paste Data Here - Export'!KQ756-'Paste Data Here - Export'!HS756)))</f>
        <v/>
      </c>
      <c r="AC756" s="100" t="str">
        <f>IF(E756="Yes","",IF(BPT!C756="Record transferred to this team",AA756-C756-(1/6),""))</f>
        <v/>
      </c>
      <c r="AD756" s="100" t="str">
        <f t="shared" si="123"/>
        <v/>
      </c>
      <c r="AE756" s="100" t="str">
        <f t="shared" si="131"/>
        <v/>
      </c>
      <c r="AF756" s="101" t="str">
        <f>IF(AE756="","",IF(Y756="Died same day","Died same day as arrival",IF(AB756="","Did not stay on SU",IF('Paste Data Here - Export'!HR756="ICH","ICU/CCU/HDU",IF(AB756&gt;AE756,100,100*AB756/AE756)))))</f>
        <v/>
      </c>
      <c r="AG756" s="82" t="str">
        <f>IF(E756="Yes","6 Month Transfer",IF(W756="No","Not locked to discharge/transfer",IF(AF756="Did not stay on SU","Not achieved as did not stay on SU",IF('Patient level info'!A756="","",IF(AND(A756=B756,M756="Achieved",P756="Achieved",AF756&gt;=90,AF756&lt;&gt;"Died same day as arrival"),"Achieved",IF(AND(A756&lt;&gt;B756,AF756&gt;=90,M756="Achieved",P756="Achieved"),"Not directly admitted by this team, but achieved criteria at previous team, and achieved 90% of stay on SU whilst at this team",IF(AF756="ICU/CCU/HDU","Admitted to ICU/CCU/HDU",IF(AF756="Died same day as arrival",AF756,IF(AND(AF756&lt;90,M756="Not achieved",P756="Not achieved"),"Not achieved as not direct to SU within 4h, not seen by a consultant within 14h, and less than 90% of stay on SU",IF(AND(AF756&lt;90,M756="Not achieved",P756="Achieved"),"Not achieved as not direct to SU within 4h and less than 90% of stay on SU",IF(AND(AF756&lt;90,M756="Achieved",P756="Not achieved"),"Not achieved as not seen by a consultant within 14h and less than 90% of stay on SU",IF(AND(AF756&gt;=90,M756="Not achieved",P756="Not achieved"),"Not achieved as not direct to SU within 4h and not seen by a consultant within 14h",IF(AND(AF756&gt;=90,M756="Achieved",P756="Not achieved"),"Not achieved as not seen by a consultant within 14h",IF(AF756&lt;90,"Not achieved as less than 90% of stay on SU","Not achieved as not direct to SU within 4h"))))))))))))))</f>
        <v/>
      </c>
    </row>
    <row r="757" spans="1:33" x14ac:dyDescent="0.25">
      <c r="A757" s="89" t="str">
        <f>IF('Paste Data Here - Export'!A757="","",'Paste Data Here - Export'!A757)</f>
        <v/>
      </c>
      <c r="B757" s="90" t="str">
        <f>IF('Paste Data Here - Export'!B757="","",'Paste Data Here - Export'!B757)</f>
        <v/>
      </c>
      <c r="C757" s="91" t="str">
        <f>IF('Paste Data Here - Export'!AR757="Y",'Paste Data Here - Export'!AS757,IF('Paste Data Here - Export'!C757="","",'Paste Data Here - Export'!BA757))</f>
        <v/>
      </c>
      <c r="D757" s="103" t="str">
        <f>IF(B757="","",IF('Paste Data Here - Export'!A757 ='Paste Data Here - Export'!B757, "Yes", "No"))</f>
        <v/>
      </c>
      <c r="E757" s="103" t="str">
        <f>IF(A757="","",IF(AND('Paste Data Here - Export'!P757="",'Paste Data Here - Export'!Q757&lt;&gt;""),"Yes","No"))</f>
        <v/>
      </c>
      <c r="F757" s="104" t="str">
        <f>IF('Paste Data Here - Export'!A757='Paste Data Here - Export'!B757,C757,IF(W757="No","",IF(E757="Yes","6 Month Transfer",'Paste Data Here - Export'!HP757)))</f>
        <v/>
      </c>
      <c r="G757" s="92" t="str">
        <f>IF(B757="","",IF(OR('Paste Data Here - Export'!KB757="Y",'Paste Data Here - Export'!GE757="Y"),"Yes","No"))</f>
        <v/>
      </c>
      <c r="H757" s="93" t="str">
        <f t="shared" si="124"/>
        <v/>
      </c>
      <c r="I757" s="93" t="str">
        <f t="shared" si="125"/>
        <v/>
      </c>
      <c r="J757" s="93" t="str">
        <f t="shared" si="126"/>
        <v/>
      </c>
      <c r="K757" s="125" t="str">
        <f>IF(OR(C757="",'Paste Data Here - Export'!BD757=""),"",1440*('Paste Data Here - Export'!BD757-C757))</f>
        <v/>
      </c>
      <c r="L757" s="93" t="str">
        <f t="shared" si="127"/>
        <v/>
      </c>
      <c r="M757" s="93" t="str">
        <f>IF(AND(L757="Yes",'Paste Data Here - Export'!BC757="SU",'Paste Data Here - Export'!EJ757&lt;&gt;"Y"),"Achieved",IF('Paste Data Here - Export'!EJ757="Y","Not applicable",(IF(AND('Patient level info'!L757="No",'Paste Data Here - Export'!BC757="SU"),"Not achieved",IF('Paste Data Here - Export'!BC757="ICH","Not applicable",IF(OR('Paste Data Here - Export'!BC757="O",'Paste Data Here - Export'!BC757="MAC"),"Not achieved",""))))))</f>
        <v/>
      </c>
      <c r="N757" s="142" t="str">
        <f>IF(B757="","",IF(OR('Paste Data Here - Export'!GN757="PERS",'Paste Data Here - Export'!GN757="TELEM"),'Paste Data Here - Export'!GK757,IF('Paste Data Here - Export'!GO757="","Not seen in person",'Paste Data Here - Export'!GO757)))</f>
        <v/>
      </c>
      <c r="O757" s="125" t="str">
        <f t="shared" si="128"/>
        <v/>
      </c>
      <c r="P757" s="126" t="str">
        <f t="shared" si="129"/>
        <v/>
      </c>
      <c r="Q757" s="95" t="str">
        <f>IF('Paste Data Here - Export'!CR757=TRUE, "Not imaged",IF('Paste Data Here - Export'!AR757="Y","Inpatient stroke",IF('Paste Data Here - Export'!BA757="","",IF('Paste Data Here - Export'!CR757="TRUE","",1440*('Paste Data Here - Export'!CP757-'Paste Data Here - Export'!BA757)))))</f>
        <v/>
      </c>
      <c r="R757" s="95" t="str">
        <f>IF('Paste Data Here - Export'!CR757=TRUE,"Not imaged",IF(OR(C757="",'Paste Data Here - Export'!CP757=""),"",1440*('Paste Data Here - Export'!CP757-C757)))</f>
        <v/>
      </c>
      <c r="S757" s="93" t="str">
        <f>IF(R757&lt;60.5,"Yes",IF('Paste Data Here - Export'!C757="","","No"))</f>
        <v/>
      </c>
      <c r="T757" s="93" t="str">
        <f t="shared" si="121"/>
        <v/>
      </c>
      <c r="U757" s="94" t="str">
        <f>IF(OR(C757="",'Paste Data Here - Export'!DF757=""),"",1440*('Paste Data Here - Export'!DF757-C757))</f>
        <v/>
      </c>
      <c r="V757" s="96" t="str">
        <f t="shared" si="130"/>
        <v/>
      </c>
      <c r="W757" s="97" t="str">
        <f>IF(B757="","",IF('Paste Data Here - Export'!KI757=TRUE,"Yes",IF('Paste Data Here - Export'!L757="","No","Yes")))</f>
        <v/>
      </c>
      <c r="X757" s="98" t="str">
        <f>IF(E757="Yes","6 Month Transfer",IF(AND(W757="Yes",'Paste Data Here - Export'!KM757="D"),"No",IF('Patient level info'!W757="Yes","Yes","")))</f>
        <v/>
      </c>
      <c r="Y757" s="91" t="str">
        <f t="shared" si="122"/>
        <v/>
      </c>
      <c r="Z757" s="99" t="str">
        <f>IF('Paste Data Here - Export'!KQ757="","",IF('Paste Data Here - Export'!KO757="","",'Paste Data Here - Export'!KN757-'Paste Data Here - Export'!KQ757))</f>
        <v/>
      </c>
      <c r="AA757" s="91" t="str">
        <f>IF(AND(W757="Yes",'Paste Data Here - Export'!KM757="D",'Paste Data Here - Export'!KO757="Y"),'Paste Data Here - Export'!KN757+'Patient level info'!AA$3,IF(AND(W757="Yes",'Paste Data Here - Export'!KM757="D",Z757&lt;0),'Paste Data Here - Export'!KQ757,IF(AND(W757="Yes",'Paste Data Here - Export'!KM757="D"),'Paste Data Here - Export'!KN757,IF(X757="Yes",'Paste Data Here - Export'!KS757,""))))</f>
        <v/>
      </c>
      <c r="AB757" s="100" t="str">
        <f>IF(W757="No","",IF('Paste Data Here - Export'!HS757="","",IF('Paste Data Here - Export'!KO757="Y",'Patient level info'!AA757-'Paste Data Here - Export'!HS757,'Paste Data Here - Export'!KQ757-'Paste Data Here - Export'!HS757)))</f>
        <v/>
      </c>
      <c r="AC757" s="100" t="str">
        <f>IF(E757="Yes","",IF(BPT!C757="Record transferred to this team",AA757-C757-(1/6),""))</f>
        <v/>
      </c>
      <c r="AD757" s="100" t="str">
        <f t="shared" si="123"/>
        <v/>
      </c>
      <c r="AE757" s="100" t="str">
        <f t="shared" si="131"/>
        <v/>
      </c>
      <c r="AF757" s="101" t="str">
        <f>IF(AE757="","",IF(Y757="Died same day","Died same day as arrival",IF(AB757="","Did not stay on SU",IF('Paste Data Here - Export'!HR757="ICH","ICU/CCU/HDU",IF(AB757&gt;AE757,100,100*AB757/AE757)))))</f>
        <v/>
      </c>
      <c r="AG757" s="82" t="str">
        <f>IF(E757="Yes","6 Month Transfer",IF(W757="No","Not locked to discharge/transfer",IF(AF757="Did not stay on SU","Not achieved as did not stay on SU",IF('Patient level info'!A757="","",IF(AND(A757=B757,M757="Achieved",P757="Achieved",AF757&gt;=90,AF757&lt;&gt;"Died same day as arrival"),"Achieved",IF(AND(A757&lt;&gt;B757,AF757&gt;=90,M757="Achieved",P757="Achieved"),"Not directly admitted by this team, but achieved criteria at previous team, and achieved 90% of stay on SU whilst at this team",IF(AF757="ICU/CCU/HDU","Admitted to ICU/CCU/HDU",IF(AF757="Died same day as arrival",AF757,IF(AND(AF757&lt;90,M757="Not achieved",P757="Not achieved"),"Not achieved as not direct to SU within 4h, not seen by a consultant within 14h, and less than 90% of stay on SU",IF(AND(AF757&lt;90,M757="Not achieved",P757="Achieved"),"Not achieved as not direct to SU within 4h and less than 90% of stay on SU",IF(AND(AF757&lt;90,M757="Achieved",P757="Not achieved"),"Not achieved as not seen by a consultant within 14h and less than 90% of stay on SU",IF(AND(AF757&gt;=90,M757="Not achieved",P757="Not achieved"),"Not achieved as not direct to SU within 4h and not seen by a consultant within 14h",IF(AND(AF757&gt;=90,M757="Achieved",P757="Not achieved"),"Not achieved as not seen by a consultant within 14h",IF(AF757&lt;90,"Not achieved as less than 90% of stay on SU","Not achieved as not direct to SU within 4h"))))))))))))))</f>
        <v/>
      </c>
    </row>
    <row r="758" spans="1:33" x14ac:dyDescent="0.25">
      <c r="A758" s="89" t="str">
        <f>IF('Paste Data Here - Export'!A758="","",'Paste Data Here - Export'!A758)</f>
        <v/>
      </c>
      <c r="B758" s="90" t="str">
        <f>IF('Paste Data Here - Export'!B758="","",'Paste Data Here - Export'!B758)</f>
        <v/>
      </c>
      <c r="C758" s="91" t="str">
        <f>IF('Paste Data Here - Export'!AR758="Y",'Paste Data Here - Export'!AS758,IF('Paste Data Here - Export'!C758="","",'Paste Data Here - Export'!BA758))</f>
        <v/>
      </c>
      <c r="D758" s="103" t="str">
        <f>IF(B758="","",IF('Paste Data Here - Export'!A758 ='Paste Data Here - Export'!B758, "Yes", "No"))</f>
        <v/>
      </c>
      <c r="E758" s="103" t="str">
        <f>IF(A758="","",IF(AND('Paste Data Here - Export'!P758="",'Paste Data Here - Export'!Q758&lt;&gt;""),"Yes","No"))</f>
        <v/>
      </c>
      <c r="F758" s="104" t="str">
        <f>IF('Paste Data Here - Export'!A758='Paste Data Here - Export'!B758,C758,IF(W758="No","",IF(E758="Yes","6 Month Transfer",'Paste Data Here - Export'!HP758)))</f>
        <v/>
      </c>
      <c r="G758" s="92" t="str">
        <f>IF(B758="","",IF(OR('Paste Data Here - Export'!KB758="Y",'Paste Data Here - Export'!GE758="Y"),"Yes","No"))</f>
        <v/>
      </c>
      <c r="H758" s="93" t="str">
        <f t="shared" si="124"/>
        <v/>
      </c>
      <c r="I758" s="93" t="str">
        <f t="shared" si="125"/>
        <v/>
      </c>
      <c r="J758" s="93" t="str">
        <f t="shared" si="126"/>
        <v/>
      </c>
      <c r="K758" s="125" t="str">
        <f>IF(OR(C758="",'Paste Data Here - Export'!BD758=""),"",1440*('Paste Data Here - Export'!BD758-C758))</f>
        <v/>
      </c>
      <c r="L758" s="93" t="str">
        <f t="shared" si="127"/>
        <v/>
      </c>
      <c r="M758" s="93" t="str">
        <f>IF(AND(L758="Yes",'Paste Data Here - Export'!BC758="SU",'Paste Data Here - Export'!EJ758&lt;&gt;"Y"),"Achieved",IF('Paste Data Here - Export'!EJ758="Y","Not applicable",(IF(AND('Patient level info'!L758="No",'Paste Data Here - Export'!BC758="SU"),"Not achieved",IF('Paste Data Here - Export'!BC758="ICH","Not applicable",IF(OR('Paste Data Here - Export'!BC758="O",'Paste Data Here - Export'!BC758="MAC"),"Not achieved",""))))))</f>
        <v/>
      </c>
      <c r="N758" s="142" t="str">
        <f>IF(B758="","",IF(OR('Paste Data Here - Export'!GN758="PERS",'Paste Data Here - Export'!GN758="TELEM"),'Paste Data Here - Export'!GK758,IF('Paste Data Here - Export'!GO758="","Not seen in person",'Paste Data Here - Export'!GO758)))</f>
        <v/>
      </c>
      <c r="O758" s="125" t="str">
        <f t="shared" si="128"/>
        <v/>
      </c>
      <c r="P758" s="126" t="str">
        <f t="shared" si="129"/>
        <v/>
      </c>
      <c r="Q758" s="95" t="str">
        <f>IF('Paste Data Here - Export'!CR758=TRUE, "Not imaged",IF('Paste Data Here - Export'!AR758="Y","Inpatient stroke",IF('Paste Data Here - Export'!BA758="","",IF('Paste Data Here - Export'!CR758="TRUE","",1440*('Paste Data Here - Export'!CP758-'Paste Data Here - Export'!BA758)))))</f>
        <v/>
      </c>
      <c r="R758" s="95" t="str">
        <f>IF('Paste Data Here - Export'!CR758=TRUE,"Not imaged",IF(OR(C758="",'Paste Data Here - Export'!CP758=""),"",1440*('Paste Data Here - Export'!CP758-C758)))</f>
        <v/>
      </c>
      <c r="S758" s="93" t="str">
        <f>IF(R758&lt;60.5,"Yes",IF('Paste Data Here - Export'!C758="","","No"))</f>
        <v/>
      </c>
      <c r="T758" s="93" t="str">
        <f t="shared" si="121"/>
        <v/>
      </c>
      <c r="U758" s="94" t="str">
        <f>IF(OR(C758="",'Paste Data Here - Export'!DF758=""),"",1440*('Paste Data Here - Export'!DF758-C758))</f>
        <v/>
      </c>
      <c r="V758" s="96" t="str">
        <f t="shared" si="130"/>
        <v/>
      </c>
      <c r="W758" s="97" t="str">
        <f>IF(B758="","",IF('Paste Data Here - Export'!KI758=TRUE,"Yes",IF('Paste Data Here - Export'!L758="","No","Yes")))</f>
        <v/>
      </c>
      <c r="X758" s="98" t="str">
        <f>IF(E758="Yes","6 Month Transfer",IF(AND(W758="Yes",'Paste Data Here - Export'!KM758="D"),"No",IF('Patient level info'!W758="Yes","Yes","")))</f>
        <v/>
      </c>
      <c r="Y758" s="91" t="str">
        <f t="shared" si="122"/>
        <v/>
      </c>
      <c r="Z758" s="99" t="str">
        <f>IF('Paste Data Here - Export'!KQ758="","",IF('Paste Data Here - Export'!KO758="","",'Paste Data Here - Export'!KN758-'Paste Data Here - Export'!KQ758))</f>
        <v/>
      </c>
      <c r="AA758" s="91" t="str">
        <f>IF(AND(W758="Yes",'Paste Data Here - Export'!KM758="D",'Paste Data Here - Export'!KO758="Y"),'Paste Data Here - Export'!KN758+'Patient level info'!AA$3,IF(AND(W758="Yes",'Paste Data Here - Export'!KM758="D",Z758&lt;0),'Paste Data Here - Export'!KQ758,IF(AND(W758="Yes",'Paste Data Here - Export'!KM758="D"),'Paste Data Here - Export'!KN758,IF(X758="Yes",'Paste Data Here - Export'!KS758,""))))</f>
        <v/>
      </c>
      <c r="AB758" s="100" t="str">
        <f>IF(W758="No","",IF('Paste Data Here - Export'!HS758="","",IF('Paste Data Here - Export'!KO758="Y",'Patient level info'!AA758-'Paste Data Here - Export'!HS758,'Paste Data Here - Export'!KQ758-'Paste Data Here - Export'!HS758)))</f>
        <v/>
      </c>
      <c r="AC758" s="100" t="str">
        <f>IF(E758="Yes","",IF(BPT!C758="Record transferred to this team",AA758-C758-(1/6),""))</f>
        <v/>
      </c>
      <c r="AD758" s="100" t="str">
        <f t="shared" si="123"/>
        <v/>
      </c>
      <c r="AE758" s="100" t="str">
        <f t="shared" si="131"/>
        <v/>
      </c>
      <c r="AF758" s="101" t="str">
        <f>IF(AE758="","",IF(Y758="Died same day","Died same day as arrival",IF(AB758="","Did not stay on SU",IF('Paste Data Here - Export'!HR758="ICH","ICU/CCU/HDU",IF(AB758&gt;AE758,100,100*AB758/AE758)))))</f>
        <v/>
      </c>
      <c r="AG758" s="82" t="str">
        <f>IF(E758="Yes","6 Month Transfer",IF(W758="No","Not locked to discharge/transfer",IF(AF758="Did not stay on SU","Not achieved as did not stay on SU",IF('Patient level info'!A758="","",IF(AND(A758=B758,M758="Achieved",P758="Achieved",AF758&gt;=90,AF758&lt;&gt;"Died same day as arrival"),"Achieved",IF(AND(A758&lt;&gt;B758,AF758&gt;=90,M758="Achieved",P758="Achieved"),"Not directly admitted by this team, but achieved criteria at previous team, and achieved 90% of stay on SU whilst at this team",IF(AF758="ICU/CCU/HDU","Admitted to ICU/CCU/HDU",IF(AF758="Died same day as arrival",AF758,IF(AND(AF758&lt;90,M758="Not achieved",P758="Not achieved"),"Not achieved as not direct to SU within 4h, not seen by a consultant within 14h, and less than 90% of stay on SU",IF(AND(AF758&lt;90,M758="Not achieved",P758="Achieved"),"Not achieved as not direct to SU within 4h and less than 90% of stay on SU",IF(AND(AF758&lt;90,M758="Achieved",P758="Not achieved"),"Not achieved as not seen by a consultant within 14h and less than 90% of stay on SU",IF(AND(AF758&gt;=90,M758="Not achieved",P758="Not achieved"),"Not achieved as not direct to SU within 4h and not seen by a consultant within 14h",IF(AND(AF758&gt;=90,M758="Achieved",P758="Not achieved"),"Not achieved as not seen by a consultant within 14h",IF(AF758&lt;90,"Not achieved as less than 90% of stay on SU","Not achieved as not direct to SU within 4h"))))))))))))))</f>
        <v/>
      </c>
    </row>
    <row r="759" spans="1:33" x14ac:dyDescent="0.25">
      <c r="A759" s="89" t="str">
        <f>IF('Paste Data Here - Export'!A759="","",'Paste Data Here - Export'!A759)</f>
        <v/>
      </c>
      <c r="B759" s="90" t="str">
        <f>IF('Paste Data Here - Export'!B759="","",'Paste Data Here - Export'!B759)</f>
        <v/>
      </c>
      <c r="C759" s="91" t="str">
        <f>IF('Paste Data Here - Export'!AR759="Y",'Paste Data Here - Export'!AS759,IF('Paste Data Here - Export'!C759="","",'Paste Data Here - Export'!BA759))</f>
        <v/>
      </c>
      <c r="D759" s="103" t="str">
        <f>IF(B759="","",IF('Paste Data Here - Export'!A759 ='Paste Data Here - Export'!B759, "Yes", "No"))</f>
        <v/>
      </c>
      <c r="E759" s="103" t="str">
        <f>IF(A759="","",IF(AND('Paste Data Here - Export'!P759="",'Paste Data Here - Export'!Q759&lt;&gt;""),"Yes","No"))</f>
        <v/>
      </c>
      <c r="F759" s="104" t="str">
        <f>IF('Paste Data Here - Export'!A759='Paste Data Here - Export'!B759,C759,IF(W759="No","",IF(E759="Yes","6 Month Transfer",'Paste Data Here - Export'!HP759)))</f>
        <v/>
      </c>
      <c r="G759" s="92" t="str">
        <f>IF(B759="","",IF(OR('Paste Data Here - Export'!KB759="Y",'Paste Data Here - Export'!GE759="Y"),"Yes","No"))</f>
        <v/>
      </c>
      <c r="H759" s="93" t="str">
        <f t="shared" si="124"/>
        <v/>
      </c>
      <c r="I759" s="93" t="str">
        <f t="shared" si="125"/>
        <v/>
      </c>
      <c r="J759" s="93" t="str">
        <f t="shared" si="126"/>
        <v/>
      </c>
      <c r="K759" s="125" t="str">
        <f>IF(OR(C759="",'Paste Data Here - Export'!BD759=""),"",1440*('Paste Data Here - Export'!BD759-C759))</f>
        <v/>
      </c>
      <c r="L759" s="93" t="str">
        <f t="shared" si="127"/>
        <v/>
      </c>
      <c r="M759" s="93" t="str">
        <f>IF(AND(L759="Yes",'Paste Data Here - Export'!BC759="SU",'Paste Data Here - Export'!EJ759&lt;&gt;"Y"),"Achieved",IF('Paste Data Here - Export'!EJ759="Y","Not applicable",(IF(AND('Patient level info'!L759="No",'Paste Data Here - Export'!BC759="SU"),"Not achieved",IF('Paste Data Here - Export'!BC759="ICH","Not applicable",IF(OR('Paste Data Here - Export'!BC759="O",'Paste Data Here - Export'!BC759="MAC"),"Not achieved",""))))))</f>
        <v/>
      </c>
      <c r="N759" s="142" t="str">
        <f>IF(B759="","",IF(OR('Paste Data Here - Export'!GN759="PERS",'Paste Data Here - Export'!GN759="TELEM"),'Paste Data Here - Export'!GK759,IF('Paste Data Here - Export'!GO759="","Not seen in person",'Paste Data Here - Export'!GO759)))</f>
        <v/>
      </c>
      <c r="O759" s="125" t="str">
        <f t="shared" si="128"/>
        <v/>
      </c>
      <c r="P759" s="126" t="str">
        <f t="shared" si="129"/>
        <v/>
      </c>
      <c r="Q759" s="95" t="str">
        <f>IF('Paste Data Here - Export'!CR759=TRUE, "Not imaged",IF('Paste Data Here - Export'!AR759="Y","Inpatient stroke",IF('Paste Data Here - Export'!BA759="","",IF('Paste Data Here - Export'!CR759="TRUE","",1440*('Paste Data Here - Export'!CP759-'Paste Data Here - Export'!BA759)))))</f>
        <v/>
      </c>
      <c r="R759" s="95" t="str">
        <f>IF('Paste Data Here - Export'!CR759=TRUE,"Not imaged",IF(OR(C759="",'Paste Data Here - Export'!CP759=""),"",1440*('Paste Data Here - Export'!CP759-C759)))</f>
        <v/>
      </c>
      <c r="S759" s="93" t="str">
        <f>IF(R759&lt;60.5,"Yes",IF('Paste Data Here - Export'!C759="","","No"))</f>
        <v/>
      </c>
      <c r="T759" s="93" t="str">
        <f t="shared" si="121"/>
        <v/>
      </c>
      <c r="U759" s="94" t="str">
        <f>IF(OR(C759="",'Paste Data Here - Export'!DF759=""),"",1440*('Paste Data Here - Export'!DF759-C759))</f>
        <v/>
      </c>
      <c r="V759" s="96" t="str">
        <f t="shared" si="130"/>
        <v/>
      </c>
      <c r="W759" s="97" t="str">
        <f>IF(B759="","",IF('Paste Data Here - Export'!KI759=TRUE,"Yes",IF('Paste Data Here - Export'!L759="","No","Yes")))</f>
        <v/>
      </c>
      <c r="X759" s="98" t="str">
        <f>IF(E759="Yes","6 Month Transfer",IF(AND(W759="Yes",'Paste Data Here - Export'!KM759="D"),"No",IF('Patient level info'!W759="Yes","Yes","")))</f>
        <v/>
      </c>
      <c r="Y759" s="91" t="str">
        <f t="shared" si="122"/>
        <v/>
      </c>
      <c r="Z759" s="99" t="str">
        <f>IF('Paste Data Here - Export'!KQ759="","",IF('Paste Data Here - Export'!KO759="","",'Paste Data Here - Export'!KN759-'Paste Data Here - Export'!KQ759))</f>
        <v/>
      </c>
      <c r="AA759" s="91" t="str">
        <f>IF(AND(W759="Yes",'Paste Data Here - Export'!KM759="D",'Paste Data Here - Export'!KO759="Y"),'Paste Data Here - Export'!KN759+'Patient level info'!AA$3,IF(AND(W759="Yes",'Paste Data Here - Export'!KM759="D",Z759&lt;0),'Paste Data Here - Export'!KQ759,IF(AND(W759="Yes",'Paste Data Here - Export'!KM759="D"),'Paste Data Here - Export'!KN759,IF(X759="Yes",'Paste Data Here - Export'!KS759,""))))</f>
        <v/>
      </c>
      <c r="AB759" s="100" t="str">
        <f>IF(W759="No","",IF('Paste Data Here - Export'!HS759="","",IF('Paste Data Here - Export'!KO759="Y",'Patient level info'!AA759-'Paste Data Here - Export'!HS759,'Paste Data Here - Export'!KQ759-'Paste Data Here - Export'!HS759)))</f>
        <v/>
      </c>
      <c r="AC759" s="100" t="str">
        <f>IF(E759="Yes","",IF(BPT!C759="Record transferred to this team",AA759-C759-(1/6),""))</f>
        <v/>
      </c>
      <c r="AD759" s="100" t="str">
        <f t="shared" si="123"/>
        <v/>
      </c>
      <c r="AE759" s="100" t="str">
        <f t="shared" si="131"/>
        <v/>
      </c>
      <c r="AF759" s="101" t="str">
        <f>IF(AE759="","",IF(Y759="Died same day","Died same day as arrival",IF(AB759="","Did not stay on SU",IF('Paste Data Here - Export'!HR759="ICH","ICU/CCU/HDU",IF(AB759&gt;AE759,100,100*AB759/AE759)))))</f>
        <v/>
      </c>
      <c r="AG759" s="82" t="str">
        <f>IF(E759="Yes","6 Month Transfer",IF(W759="No","Not locked to discharge/transfer",IF(AF759="Did not stay on SU","Not achieved as did not stay on SU",IF('Patient level info'!A759="","",IF(AND(A759=B759,M759="Achieved",P759="Achieved",AF759&gt;=90,AF759&lt;&gt;"Died same day as arrival"),"Achieved",IF(AND(A759&lt;&gt;B759,AF759&gt;=90,M759="Achieved",P759="Achieved"),"Not directly admitted by this team, but achieved criteria at previous team, and achieved 90% of stay on SU whilst at this team",IF(AF759="ICU/CCU/HDU","Admitted to ICU/CCU/HDU",IF(AF759="Died same day as arrival",AF759,IF(AND(AF759&lt;90,M759="Not achieved",P759="Not achieved"),"Not achieved as not direct to SU within 4h, not seen by a consultant within 14h, and less than 90% of stay on SU",IF(AND(AF759&lt;90,M759="Not achieved",P759="Achieved"),"Not achieved as not direct to SU within 4h and less than 90% of stay on SU",IF(AND(AF759&lt;90,M759="Achieved",P759="Not achieved"),"Not achieved as not seen by a consultant within 14h and less than 90% of stay on SU",IF(AND(AF759&gt;=90,M759="Not achieved",P759="Not achieved"),"Not achieved as not direct to SU within 4h and not seen by a consultant within 14h",IF(AND(AF759&gt;=90,M759="Achieved",P759="Not achieved"),"Not achieved as not seen by a consultant within 14h",IF(AF759&lt;90,"Not achieved as less than 90% of stay on SU","Not achieved as not direct to SU within 4h"))))))))))))))</f>
        <v/>
      </c>
    </row>
    <row r="760" spans="1:33" x14ac:dyDescent="0.25">
      <c r="A760" s="89" t="str">
        <f>IF('Paste Data Here - Export'!A760="","",'Paste Data Here - Export'!A760)</f>
        <v/>
      </c>
      <c r="B760" s="90" t="str">
        <f>IF('Paste Data Here - Export'!B760="","",'Paste Data Here - Export'!B760)</f>
        <v/>
      </c>
      <c r="C760" s="91" t="str">
        <f>IF('Paste Data Here - Export'!AR760="Y",'Paste Data Here - Export'!AS760,IF('Paste Data Here - Export'!C760="","",'Paste Data Here - Export'!BA760))</f>
        <v/>
      </c>
      <c r="D760" s="103" t="str">
        <f>IF(B760="","",IF('Paste Data Here - Export'!A760 ='Paste Data Here - Export'!B760, "Yes", "No"))</f>
        <v/>
      </c>
      <c r="E760" s="103" t="str">
        <f>IF(A760="","",IF(AND('Paste Data Here - Export'!P760="",'Paste Data Here - Export'!Q760&lt;&gt;""),"Yes","No"))</f>
        <v/>
      </c>
      <c r="F760" s="104" t="str">
        <f>IF('Paste Data Here - Export'!A760='Paste Data Here - Export'!B760,C760,IF(W760="No","",IF(E760="Yes","6 Month Transfer",'Paste Data Here - Export'!HP760)))</f>
        <v/>
      </c>
      <c r="G760" s="92" t="str">
        <f>IF(B760="","",IF(OR('Paste Data Here - Export'!KB760="Y",'Paste Data Here - Export'!GE760="Y"),"Yes","No"))</f>
        <v/>
      </c>
      <c r="H760" s="93" t="str">
        <f t="shared" si="124"/>
        <v/>
      </c>
      <c r="I760" s="93" t="str">
        <f t="shared" si="125"/>
        <v/>
      </c>
      <c r="J760" s="93" t="str">
        <f t="shared" si="126"/>
        <v/>
      </c>
      <c r="K760" s="125" t="str">
        <f>IF(OR(C760="",'Paste Data Here - Export'!BD760=""),"",1440*('Paste Data Here - Export'!BD760-C760))</f>
        <v/>
      </c>
      <c r="L760" s="93" t="str">
        <f t="shared" si="127"/>
        <v/>
      </c>
      <c r="M760" s="93" t="str">
        <f>IF(AND(L760="Yes",'Paste Data Here - Export'!BC760="SU",'Paste Data Here - Export'!EJ760&lt;&gt;"Y"),"Achieved",IF('Paste Data Here - Export'!EJ760="Y","Not applicable",(IF(AND('Patient level info'!L760="No",'Paste Data Here - Export'!BC760="SU"),"Not achieved",IF('Paste Data Here - Export'!BC760="ICH","Not applicable",IF(OR('Paste Data Here - Export'!BC760="O",'Paste Data Here - Export'!BC760="MAC"),"Not achieved",""))))))</f>
        <v/>
      </c>
      <c r="N760" s="142" t="str">
        <f>IF(B760="","",IF(OR('Paste Data Here - Export'!GN760="PERS",'Paste Data Here - Export'!GN760="TELEM"),'Paste Data Here - Export'!GK760,IF('Paste Data Here - Export'!GO760="","Not seen in person",'Paste Data Here - Export'!GO760)))</f>
        <v/>
      </c>
      <c r="O760" s="125" t="str">
        <f t="shared" si="128"/>
        <v/>
      </c>
      <c r="P760" s="126" t="str">
        <f t="shared" si="129"/>
        <v/>
      </c>
      <c r="Q760" s="95" t="str">
        <f>IF('Paste Data Here - Export'!CR760=TRUE, "Not imaged",IF('Paste Data Here - Export'!AR760="Y","Inpatient stroke",IF('Paste Data Here - Export'!BA760="","",IF('Paste Data Here - Export'!CR760="TRUE","",1440*('Paste Data Here - Export'!CP760-'Paste Data Here - Export'!BA760)))))</f>
        <v/>
      </c>
      <c r="R760" s="95" t="str">
        <f>IF('Paste Data Here - Export'!CR760=TRUE,"Not imaged",IF(OR(C760="",'Paste Data Here - Export'!CP760=""),"",1440*('Paste Data Here - Export'!CP760-C760)))</f>
        <v/>
      </c>
      <c r="S760" s="93" t="str">
        <f>IF(R760&lt;60.5,"Yes",IF('Paste Data Here - Export'!C760="","","No"))</f>
        <v/>
      </c>
      <c r="T760" s="93" t="str">
        <f t="shared" si="121"/>
        <v/>
      </c>
      <c r="U760" s="94" t="str">
        <f>IF(OR(C760="",'Paste Data Here - Export'!DF760=""),"",1440*('Paste Data Here - Export'!DF760-C760))</f>
        <v/>
      </c>
      <c r="V760" s="96" t="str">
        <f t="shared" si="130"/>
        <v/>
      </c>
      <c r="W760" s="97" t="str">
        <f>IF(B760="","",IF('Paste Data Here - Export'!KI760=TRUE,"Yes",IF('Paste Data Here - Export'!L760="","No","Yes")))</f>
        <v/>
      </c>
      <c r="X760" s="98" t="str">
        <f>IF(E760="Yes","6 Month Transfer",IF(AND(W760="Yes",'Paste Data Here - Export'!KM760="D"),"No",IF('Patient level info'!W760="Yes","Yes","")))</f>
        <v/>
      </c>
      <c r="Y760" s="91" t="str">
        <f t="shared" si="122"/>
        <v/>
      </c>
      <c r="Z760" s="99" t="str">
        <f>IF('Paste Data Here - Export'!KQ760="","",IF('Paste Data Here - Export'!KO760="","",'Paste Data Here - Export'!KN760-'Paste Data Here - Export'!KQ760))</f>
        <v/>
      </c>
      <c r="AA760" s="91" t="str">
        <f>IF(AND(W760="Yes",'Paste Data Here - Export'!KM760="D",'Paste Data Here - Export'!KO760="Y"),'Paste Data Here - Export'!KN760+'Patient level info'!AA$3,IF(AND(W760="Yes",'Paste Data Here - Export'!KM760="D",Z760&lt;0),'Paste Data Here - Export'!KQ760,IF(AND(W760="Yes",'Paste Data Here - Export'!KM760="D"),'Paste Data Here - Export'!KN760,IF(X760="Yes",'Paste Data Here - Export'!KS760,""))))</f>
        <v/>
      </c>
      <c r="AB760" s="100" t="str">
        <f>IF(W760="No","",IF('Paste Data Here - Export'!HS760="","",IF('Paste Data Here - Export'!KO760="Y",'Patient level info'!AA760-'Paste Data Here - Export'!HS760,'Paste Data Here - Export'!KQ760-'Paste Data Here - Export'!HS760)))</f>
        <v/>
      </c>
      <c r="AC760" s="100" t="str">
        <f>IF(E760="Yes","",IF(BPT!C760="Record transferred to this team",AA760-C760-(1/6),""))</f>
        <v/>
      </c>
      <c r="AD760" s="100" t="str">
        <f t="shared" si="123"/>
        <v/>
      </c>
      <c r="AE760" s="100" t="str">
        <f t="shared" si="131"/>
        <v/>
      </c>
      <c r="AF760" s="101" t="str">
        <f>IF(AE760="","",IF(Y760="Died same day","Died same day as arrival",IF(AB760="","Did not stay on SU",IF('Paste Data Here - Export'!HR760="ICH","ICU/CCU/HDU",IF(AB760&gt;AE760,100,100*AB760/AE760)))))</f>
        <v/>
      </c>
      <c r="AG760" s="82" t="str">
        <f>IF(E760="Yes","6 Month Transfer",IF(W760="No","Not locked to discharge/transfer",IF(AF760="Did not stay on SU","Not achieved as did not stay on SU",IF('Patient level info'!A760="","",IF(AND(A760=B760,M760="Achieved",P760="Achieved",AF760&gt;=90,AF760&lt;&gt;"Died same day as arrival"),"Achieved",IF(AND(A760&lt;&gt;B760,AF760&gt;=90,M760="Achieved",P760="Achieved"),"Not directly admitted by this team, but achieved criteria at previous team, and achieved 90% of stay on SU whilst at this team",IF(AF760="ICU/CCU/HDU","Admitted to ICU/CCU/HDU",IF(AF760="Died same day as arrival",AF760,IF(AND(AF760&lt;90,M760="Not achieved",P760="Not achieved"),"Not achieved as not direct to SU within 4h, not seen by a consultant within 14h, and less than 90% of stay on SU",IF(AND(AF760&lt;90,M760="Not achieved",P760="Achieved"),"Not achieved as not direct to SU within 4h and less than 90% of stay on SU",IF(AND(AF760&lt;90,M760="Achieved",P760="Not achieved"),"Not achieved as not seen by a consultant within 14h and less than 90% of stay on SU",IF(AND(AF760&gt;=90,M760="Not achieved",P760="Not achieved"),"Not achieved as not direct to SU within 4h and not seen by a consultant within 14h",IF(AND(AF760&gt;=90,M760="Achieved",P760="Not achieved"),"Not achieved as not seen by a consultant within 14h",IF(AF760&lt;90,"Not achieved as less than 90% of stay on SU","Not achieved as not direct to SU within 4h"))))))))))))))</f>
        <v/>
      </c>
    </row>
    <row r="761" spans="1:33" x14ac:dyDescent="0.25">
      <c r="A761" s="89" t="str">
        <f>IF('Paste Data Here - Export'!A761="","",'Paste Data Here - Export'!A761)</f>
        <v/>
      </c>
      <c r="B761" s="90" t="str">
        <f>IF('Paste Data Here - Export'!B761="","",'Paste Data Here - Export'!B761)</f>
        <v/>
      </c>
      <c r="C761" s="91" t="str">
        <f>IF('Paste Data Here - Export'!AR761="Y",'Paste Data Here - Export'!AS761,IF('Paste Data Here - Export'!C761="","",'Paste Data Here - Export'!BA761))</f>
        <v/>
      </c>
      <c r="D761" s="103" t="str">
        <f>IF(B761="","",IF('Paste Data Here - Export'!A761 ='Paste Data Here - Export'!B761, "Yes", "No"))</f>
        <v/>
      </c>
      <c r="E761" s="103" t="str">
        <f>IF(A761="","",IF(AND('Paste Data Here - Export'!P761="",'Paste Data Here - Export'!Q761&lt;&gt;""),"Yes","No"))</f>
        <v/>
      </c>
      <c r="F761" s="104" t="str">
        <f>IF('Paste Data Here - Export'!A761='Paste Data Here - Export'!B761,C761,IF(W761="No","",IF(E761="Yes","6 Month Transfer",'Paste Data Here - Export'!HP761)))</f>
        <v/>
      </c>
      <c r="G761" s="92" t="str">
        <f>IF(B761="","",IF(OR('Paste Data Here - Export'!KB761="Y",'Paste Data Here - Export'!GE761="Y"),"Yes","No"))</f>
        <v/>
      </c>
      <c r="H761" s="93" t="str">
        <f t="shared" si="124"/>
        <v/>
      </c>
      <c r="I761" s="93" t="str">
        <f t="shared" si="125"/>
        <v/>
      </c>
      <c r="J761" s="93" t="str">
        <f t="shared" si="126"/>
        <v/>
      </c>
      <c r="K761" s="125" t="str">
        <f>IF(OR(C761="",'Paste Data Here - Export'!BD761=""),"",1440*('Paste Data Here - Export'!BD761-C761))</f>
        <v/>
      </c>
      <c r="L761" s="93" t="str">
        <f t="shared" si="127"/>
        <v/>
      </c>
      <c r="M761" s="93" t="str">
        <f>IF(AND(L761="Yes",'Paste Data Here - Export'!BC761="SU",'Paste Data Here - Export'!EJ761&lt;&gt;"Y"),"Achieved",IF('Paste Data Here - Export'!EJ761="Y","Not applicable",(IF(AND('Patient level info'!L761="No",'Paste Data Here - Export'!BC761="SU"),"Not achieved",IF('Paste Data Here - Export'!BC761="ICH","Not applicable",IF(OR('Paste Data Here - Export'!BC761="O",'Paste Data Here - Export'!BC761="MAC"),"Not achieved",""))))))</f>
        <v/>
      </c>
      <c r="N761" s="142" t="str">
        <f>IF(B761="","",IF(OR('Paste Data Here - Export'!GN761="PERS",'Paste Data Here - Export'!GN761="TELEM"),'Paste Data Here - Export'!GK761,IF('Paste Data Here - Export'!GO761="","Not seen in person",'Paste Data Here - Export'!GO761)))</f>
        <v/>
      </c>
      <c r="O761" s="125" t="str">
        <f t="shared" si="128"/>
        <v/>
      </c>
      <c r="P761" s="126" t="str">
        <f t="shared" si="129"/>
        <v/>
      </c>
      <c r="Q761" s="95" t="str">
        <f>IF('Paste Data Here - Export'!CR761=TRUE, "Not imaged",IF('Paste Data Here - Export'!AR761="Y","Inpatient stroke",IF('Paste Data Here - Export'!BA761="","",IF('Paste Data Here - Export'!CR761="TRUE","",1440*('Paste Data Here - Export'!CP761-'Paste Data Here - Export'!BA761)))))</f>
        <v/>
      </c>
      <c r="R761" s="95" t="str">
        <f>IF('Paste Data Here - Export'!CR761=TRUE,"Not imaged",IF(OR(C761="",'Paste Data Here - Export'!CP761=""),"",1440*('Paste Data Here - Export'!CP761-C761)))</f>
        <v/>
      </c>
      <c r="S761" s="93" t="str">
        <f>IF(R761&lt;60.5,"Yes",IF('Paste Data Here - Export'!C761="","","No"))</f>
        <v/>
      </c>
      <c r="T761" s="93" t="str">
        <f t="shared" si="121"/>
        <v/>
      </c>
      <c r="U761" s="94" t="str">
        <f>IF(OR(C761="",'Paste Data Here - Export'!DF761=""),"",1440*('Paste Data Here - Export'!DF761-C761))</f>
        <v/>
      </c>
      <c r="V761" s="96" t="str">
        <f t="shared" si="130"/>
        <v/>
      </c>
      <c r="W761" s="97" t="str">
        <f>IF(B761="","",IF('Paste Data Here - Export'!KI761=TRUE,"Yes",IF('Paste Data Here - Export'!L761="","No","Yes")))</f>
        <v/>
      </c>
      <c r="X761" s="98" t="str">
        <f>IF(E761="Yes","6 Month Transfer",IF(AND(W761="Yes",'Paste Data Here - Export'!KM761="D"),"No",IF('Patient level info'!W761="Yes","Yes","")))</f>
        <v/>
      </c>
      <c r="Y761" s="91" t="str">
        <f t="shared" si="122"/>
        <v/>
      </c>
      <c r="Z761" s="99" t="str">
        <f>IF('Paste Data Here - Export'!KQ761="","",IF('Paste Data Here - Export'!KO761="","",'Paste Data Here - Export'!KN761-'Paste Data Here - Export'!KQ761))</f>
        <v/>
      </c>
      <c r="AA761" s="91" t="str">
        <f>IF(AND(W761="Yes",'Paste Data Here - Export'!KM761="D",'Paste Data Here - Export'!KO761="Y"),'Paste Data Here - Export'!KN761+'Patient level info'!AA$3,IF(AND(W761="Yes",'Paste Data Here - Export'!KM761="D",Z761&lt;0),'Paste Data Here - Export'!KQ761,IF(AND(W761="Yes",'Paste Data Here - Export'!KM761="D"),'Paste Data Here - Export'!KN761,IF(X761="Yes",'Paste Data Here - Export'!KS761,""))))</f>
        <v/>
      </c>
      <c r="AB761" s="100" t="str">
        <f>IF(W761="No","",IF('Paste Data Here - Export'!HS761="","",IF('Paste Data Here - Export'!KO761="Y",'Patient level info'!AA761-'Paste Data Here - Export'!HS761,'Paste Data Here - Export'!KQ761-'Paste Data Here - Export'!HS761)))</f>
        <v/>
      </c>
      <c r="AC761" s="100" t="str">
        <f>IF(E761="Yes","",IF(BPT!C761="Record transferred to this team",AA761-C761-(1/6),""))</f>
        <v/>
      </c>
      <c r="AD761" s="100" t="str">
        <f t="shared" si="123"/>
        <v/>
      </c>
      <c r="AE761" s="100" t="str">
        <f t="shared" si="131"/>
        <v/>
      </c>
      <c r="AF761" s="101" t="str">
        <f>IF(AE761="","",IF(Y761="Died same day","Died same day as arrival",IF(AB761="","Did not stay on SU",IF('Paste Data Here - Export'!HR761="ICH","ICU/CCU/HDU",IF(AB761&gt;AE761,100,100*AB761/AE761)))))</f>
        <v/>
      </c>
      <c r="AG761" s="82" t="str">
        <f>IF(E761="Yes","6 Month Transfer",IF(W761="No","Not locked to discharge/transfer",IF(AF761="Did not stay on SU","Not achieved as did not stay on SU",IF('Patient level info'!A761="","",IF(AND(A761=B761,M761="Achieved",P761="Achieved",AF761&gt;=90,AF761&lt;&gt;"Died same day as arrival"),"Achieved",IF(AND(A761&lt;&gt;B761,AF761&gt;=90,M761="Achieved",P761="Achieved"),"Not directly admitted by this team, but achieved criteria at previous team, and achieved 90% of stay on SU whilst at this team",IF(AF761="ICU/CCU/HDU","Admitted to ICU/CCU/HDU",IF(AF761="Died same day as arrival",AF761,IF(AND(AF761&lt;90,M761="Not achieved",P761="Not achieved"),"Not achieved as not direct to SU within 4h, not seen by a consultant within 14h, and less than 90% of stay on SU",IF(AND(AF761&lt;90,M761="Not achieved",P761="Achieved"),"Not achieved as not direct to SU within 4h and less than 90% of stay on SU",IF(AND(AF761&lt;90,M761="Achieved",P761="Not achieved"),"Not achieved as not seen by a consultant within 14h and less than 90% of stay on SU",IF(AND(AF761&gt;=90,M761="Not achieved",P761="Not achieved"),"Not achieved as not direct to SU within 4h and not seen by a consultant within 14h",IF(AND(AF761&gt;=90,M761="Achieved",P761="Not achieved"),"Not achieved as not seen by a consultant within 14h",IF(AF761&lt;90,"Not achieved as less than 90% of stay on SU","Not achieved as not direct to SU within 4h"))))))))))))))</f>
        <v/>
      </c>
    </row>
    <row r="762" spans="1:33" x14ac:dyDescent="0.25">
      <c r="A762" s="89" t="str">
        <f>IF('Paste Data Here - Export'!A762="","",'Paste Data Here - Export'!A762)</f>
        <v/>
      </c>
      <c r="B762" s="90" t="str">
        <f>IF('Paste Data Here - Export'!B762="","",'Paste Data Here - Export'!B762)</f>
        <v/>
      </c>
      <c r="C762" s="91" t="str">
        <f>IF('Paste Data Here - Export'!AR762="Y",'Paste Data Here - Export'!AS762,IF('Paste Data Here - Export'!C762="","",'Paste Data Here - Export'!BA762))</f>
        <v/>
      </c>
      <c r="D762" s="103" t="str">
        <f>IF(B762="","",IF('Paste Data Here - Export'!A762 ='Paste Data Here - Export'!B762, "Yes", "No"))</f>
        <v/>
      </c>
      <c r="E762" s="103" t="str">
        <f>IF(A762="","",IF(AND('Paste Data Here - Export'!P762="",'Paste Data Here - Export'!Q762&lt;&gt;""),"Yes","No"))</f>
        <v/>
      </c>
      <c r="F762" s="104" t="str">
        <f>IF('Paste Data Here - Export'!A762='Paste Data Here - Export'!B762,C762,IF(W762="No","",IF(E762="Yes","6 Month Transfer",'Paste Data Here - Export'!HP762)))</f>
        <v/>
      </c>
      <c r="G762" s="92" t="str">
        <f>IF(B762="","",IF(OR('Paste Data Here - Export'!KB762="Y",'Paste Data Here - Export'!GE762="Y"),"Yes","No"))</f>
        <v/>
      </c>
      <c r="H762" s="93" t="str">
        <f t="shared" si="124"/>
        <v/>
      </c>
      <c r="I762" s="93" t="str">
        <f t="shared" si="125"/>
        <v/>
      </c>
      <c r="J762" s="93" t="str">
        <f t="shared" si="126"/>
        <v/>
      </c>
      <c r="K762" s="125" t="str">
        <f>IF(OR(C762="",'Paste Data Here - Export'!BD762=""),"",1440*('Paste Data Here - Export'!BD762-C762))</f>
        <v/>
      </c>
      <c r="L762" s="93" t="str">
        <f t="shared" si="127"/>
        <v/>
      </c>
      <c r="M762" s="93" t="str">
        <f>IF(AND(L762="Yes",'Paste Data Here - Export'!BC762="SU",'Paste Data Here - Export'!EJ762&lt;&gt;"Y"),"Achieved",IF('Paste Data Here - Export'!EJ762="Y","Not applicable",(IF(AND('Patient level info'!L762="No",'Paste Data Here - Export'!BC762="SU"),"Not achieved",IF('Paste Data Here - Export'!BC762="ICH","Not applicable",IF(OR('Paste Data Here - Export'!BC762="O",'Paste Data Here - Export'!BC762="MAC"),"Not achieved",""))))))</f>
        <v/>
      </c>
      <c r="N762" s="142" t="str">
        <f>IF(B762="","",IF(OR('Paste Data Here - Export'!GN762="PERS",'Paste Data Here - Export'!GN762="TELEM"),'Paste Data Here - Export'!GK762,IF('Paste Data Here - Export'!GO762="","Not seen in person",'Paste Data Here - Export'!GO762)))</f>
        <v/>
      </c>
      <c r="O762" s="125" t="str">
        <f t="shared" si="128"/>
        <v/>
      </c>
      <c r="P762" s="126" t="str">
        <f t="shared" si="129"/>
        <v/>
      </c>
      <c r="Q762" s="95" t="str">
        <f>IF('Paste Data Here - Export'!CR762=TRUE, "Not imaged",IF('Paste Data Here - Export'!AR762="Y","Inpatient stroke",IF('Paste Data Here - Export'!BA762="","",IF('Paste Data Here - Export'!CR762="TRUE","",1440*('Paste Data Here - Export'!CP762-'Paste Data Here - Export'!BA762)))))</f>
        <v/>
      </c>
      <c r="R762" s="95" t="str">
        <f>IF('Paste Data Here - Export'!CR762=TRUE,"Not imaged",IF(OR(C762="",'Paste Data Here - Export'!CP762=""),"",1440*('Paste Data Here - Export'!CP762-C762)))</f>
        <v/>
      </c>
      <c r="S762" s="93" t="str">
        <f>IF(R762&lt;60.5,"Yes",IF('Paste Data Here - Export'!C762="","","No"))</f>
        <v/>
      </c>
      <c r="T762" s="93" t="str">
        <f t="shared" si="121"/>
        <v/>
      </c>
      <c r="U762" s="94" t="str">
        <f>IF(OR(C762="",'Paste Data Here - Export'!DF762=""),"",1440*('Paste Data Here - Export'!DF762-C762))</f>
        <v/>
      </c>
      <c r="V762" s="96" t="str">
        <f t="shared" si="130"/>
        <v/>
      </c>
      <c r="W762" s="97" t="str">
        <f>IF(B762="","",IF('Paste Data Here - Export'!KI762=TRUE,"Yes",IF('Paste Data Here - Export'!L762="","No","Yes")))</f>
        <v/>
      </c>
      <c r="X762" s="98" t="str">
        <f>IF(E762="Yes","6 Month Transfer",IF(AND(W762="Yes",'Paste Data Here - Export'!KM762="D"),"No",IF('Patient level info'!W762="Yes","Yes","")))</f>
        <v/>
      </c>
      <c r="Y762" s="91" t="str">
        <f t="shared" si="122"/>
        <v/>
      </c>
      <c r="Z762" s="99" t="str">
        <f>IF('Paste Data Here - Export'!KQ762="","",IF('Paste Data Here - Export'!KO762="","",'Paste Data Here - Export'!KN762-'Paste Data Here - Export'!KQ762))</f>
        <v/>
      </c>
      <c r="AA762" s="91" t="str">
        <f>IF(AND(W762="Yes",'Paste Data Here - Export'!KM762="D",'Paste Data Here - Export'!KO762="Y"),'Paste Data Here - Export'!KN762+'Patient level info'!AA$3,IF(AND(W762="Yes",'Paste Data Here - Export'!KM762="D",Z762&lt;0),'Paste Data Here - Export'!KQ762,IF(AND(W762="Yes",'Paste Data Here - Export'!KM762="D"),'Paste Data Here - Export'!KN762,IF(X762="Yes",'Paste Data Here - Export'!KS762,""))))</f>
        <v/>
      </c>
      <c r="AB762" s="100" t="str">
        <f>IF(W762="No","",IF('Paste Data Here - Export'!HS762="","",IF('Paste Data Here - Export'!KO762="Y",'Patient level info'!AA762-'Paste Data Here - Export'!HS762,'Paste Data Here - Export'!KQ762-'Paste Data Here - Export'!HS762)))</f>
        <v/>
      </c>
      <c r="AC762" s="100" t="str">
        <f>IF(E762="Yes","",IF(BPT!C762="Record transferred to this team",AA762-C762-(1/6),""))</f>
        <v/>
      </c>
      <c r="AD762" s="100" t="str">
        <f t="shared" si="123"/>
        <v/>
      </c>
      <c r="AE762" s="100" t="str">
        <f t="shared" si="131"/>
        <v/>
      </c>
      <c r="AF762" s="101" t="str">
        <f>IF(AE762="","",IF(Y762="Died same day","Died same day as arrival",IF(AB762="","Did not stay on SU",IF('Paste Data Here - Export'!HR762="ICH","ICU/CCU/HDU",IF(AB762&gt;AE762,100,100*AB762/AE762)))))</f>
        <v/>
      </c>
      <c r="AG762" s="82" t="str">
        <f>IF(E762="Yes","6 Month Transfer",IF(W762="No","Not locked to discharge/transfer",IF(AF762="Did not stay on SU","Not achieved as did not stay on SU",IF('Patient level info'!A762="","",IF(AND(A762=B762,M762="Achieved",P762="Achieved",AF762&gt;=90,AF762&lt;&gt;"Died same day as arrival"),"Achieved",IF(AND(A762&lt;&gt;B762,AF762&gt;=90,M762="Achieved",P762="Achieved"),"Not directly admitted by this team, but achieved criteria at previous team, and achieved 90% of stay on SU whilst at this team",IF(AF762="ICU/CCU/HDU","Admitted to ICU/CCU/HDU",IF(AF762="Died same day as arrival",AF762,IF(AND(AF762&lt;90,M762="Not achieved",P762="Not achieved"),"Not achieved as not direct to SU within 4h, not seen by a consultant within 14h, and less than 90% of stay on SU",IF(AND(AF762&lt;90,M762="Not achieved",P762="Achieved"),"Not achieved as not direct to SU within 4h and less than 90% of stay on SU",IF(AND(AF762&lt;90,M762="Achieved",P762="Not achieved"),"Not achieved as not seen by a consultant within 14h and less than 90% of stay on SU",IF(AND(AF762&gt;=90,M762="Not achieved",P762="Not achieved"),"Not achieved as not direct to SU within 4h and not seen by a consultant within 14h",IF(AND(AF762&gt;=90,M762="Achieved",P762="Not achieved"),"Not achieved as not seen by a consultant within 14h",IF(AF762&lt;90,"Not achieved as less than 90% of stay on SU","Not achieved as not direct to SU within 4h"))))))))))))))</f>
        <v/>
      </c>
    </row>
    <row r="763" spans="1:33" x14ac:dyDescent="0.25">
      <c r="A763" s="89" t="str">
        <f>IF('Paste Data Here - Export'!A763="","",'Paste Data Here - Export'!A763)</f>
        <v/>
      </c>
      <c r="B763" s="90" t="str">
        <f>IF('Paste Data Here - Export'!B763="","",'Paste Data Here - Export'!B763)</f>
        <v/>
      </c>
      <c r="C763" s="91" t="str">
        <f>IF('Paste Data Here - Export'!AR763="Y",'Paste Data Here - Export'!AS763,IF('Paste Data Here - Export'!C763="","",'Paste Data Here - Export'!BA763))</f>
        <v/>
      </c>
      <c r="D763" s="103" t="str">
        <f>IF(B763="","",IF('Paste Data Here - Export'!A763 ='Paste Data Here - Export'!B763, "Yes", "No"))</f>
        <v/>
      </c>
      <c r="E763" s="103" t="str">
        <f>IF(A763="","",IF(AND('Paste Data Here - Export'!P763="",'Paste Data Here - Export'!Q763&lt;&gt;""),"Yes","No"))</f>
        <v/>
      </c>
      <c r="F763" s="104" t="str">
        <f>IF('Paste Data Here - Export'!A763='Paste Data Here - Export'!B763,C763,IF(W763="No","",IF(E763="Yes","6 Month Transfer",'Paste Data Here - Export'!HP763)))</f>
        <v/>
      </c>
      <c r="G763" s="92" t="str">
        <f>IF(B763="","",IF(OR('Paste Data Here - Export'!KB763="Y",'Paste Data Here - Export'!GE763="Y"),"Yes","No"))</f>
        <v/>
      </c>
      <c r="H763" s="93" t="str">
        <f t="shared" si="124"/>
        <v/>
      </c>
      <c r="I763" s="93" t="str">
        <f t="shared" si="125"/>
        <v/>
      </c>
      <c r="J763" s="93" t="str">
        <f t="shared" si="126"/>
        <v/>
      </c>
      <c r="K763" s="125" t="str">
        <f>IF(OR(C763="",'Paste Data Here - Export'!BD763=""),"",1440*('Paste Data Here - Export'!BD763-C763))</f>
        <v/>
      </c>
      <c r="L763" s="93" t="str">
        <f t="shared" si="127"/>
        <v/>
      </c>
      <c r="M763" s="93" t="str">
        <f>IF(AND(L763="Yes",'Paste Data Here - Export'!BC763="SU",'Paste Data Here - Export'!EJ763&lt;&gt;"Y"),"Achieved",IF('Paste Data Here - Export'!EJ763="Y","Not applicable",(IF(AND('Patient level info'!L763="No",'Paste Data Here - Export'!BC763="SU"),"Not achieved",IF('Paste Data Here - Export'!BC763="ICH","Not applicable",IF(OR('Paste Data Here - Export'!BC763="O",'Paste Data Here - Export'!BC763="MAC"),"Not achieved",""))))))</f>
        <v/>
      </c>
      <c r="N763" s="142" t="str">
        <f>IF(B763="","",IF(OR('Paste Data Here - Export'!GN763="PERS",'Paste Data Here - Export'!GN763="TELEM"),'Paste Data Here - Export'!GK763,IF('Paste Data Here - Export'!GO763="","Not seen in person",'Paste Data Here - Export'!GO763)))</f>
        <v/>
      </c>
      <c r="O763" s="125" t="str">
        <f t="shared" si="128"/>
        <v/>
      </c>
      <c r="P763" s="126" t="str">
        <f t="shared" si="129"/>
        <v/>
      </c>
      <c r="Q763" s="95" t="str">
        <f>IF('Paste Data Here - Export'!CR763=TRUE, "Not imaged",IF('Paste Data Here - Export'!AR763="Y","Inpatient stroke",IF('Paste Data Here - Export'!BA763="","",IF('Paste Data Here - Export'!CR763="TRUE","",1440*('Paste Data Here - Export'!CP763-'Paste Data Here - Export'!BA763)))))</f>
        <v/>
      </c>
      <c r="R763" s="95" t="str">
        <f>IF('Paste Data Here - Export'!CR763=TRUE,"Not imaged",IF(OR(C763="",'Paste Data Here - Export'!CP763=""),"",1440*('Paste Data Here - Export'!CP763-C763)))</f>
        <v/>
      </c>
      <c r="S763" s="93" t="str">
        <f>IF(R763&lt;60.5,"Yes",IF('Paste Data Here - Export'!C763="","","No"))</f>
        <v/>
      </c>
      <c r="T763" s="93" t="str">
        <f t="shared" si="121"/>
        <v/>
      </c>
      <c r="U763" s="94" t="str">
        <f>IF(OR(C763="",'Paste Data Here - Export'!DF763=""),"",1440*('Paste Data Here - Export'!DF763-C763))</f>
        <v/>
      </c>
      <c r="V763" s="96" t="str">
        <f t="shared" si="130"/>
        <v/>
      </c>
      <c r="W763" s="97" t="str">
        <f>IF(B763="","",IF('Paste Data Here - Export'!KI763=TRUE,"Yes",IF('Paste Data Here - Export'!L763="","No","Yes")))</f>
        <v/>
      </c>
      <c r="X763" s="98" t="str">
        <f>IF(E763="Yes","6 Month Transfer",IF(AND(W763="Yes",'Paste Data Here - Export'!KM763="D"),"No",IF('Patient level info'!W763="Yes","Yes","")))</f>
        <v/>
      </c>
      <c r="Y763" s="91" t="str">
        <f t="shared" si="122"/>
        <v/>
      </c>
      <c r="Z763" s="99" t="str">
        <f>IF('Paste Data Here - Export'!KQ763="","",IF('Paste Data Here - Export'!KO763="","",'Paste Data Here - Export'!KN763-'Paste Data Here - Export'!KQ763))</f>
        <v/>
      </c>
      <c r="AA763" s="91" t="str">
        <f>IF(AND(W763="Yes",'Paste Data Here - Export'!KM763="D",'Paste Data Here - Export'!KO763="Y"),'Paste Data Here - Export'!KN763+'Patient level info'!AA$3,IF(AND(W763="Yes",'Paste Data Here - Export'!KM763="D",Z763&lt;0),'Paste Data Here - Export'!KQ763,IF(AND(W763="Yes",'Paste Data Here - Export'!KM763="D"),'Paste Data Here - Export'!KN763,IF(X763="Yes",'Paste Data Here - Export'!KS763,""))))</f>
        <v/>
      </c>
      <c r="AB763" s="100" t="str">
        <f>IF(W763="No","",IF('Paste Data Here - Export'!HS763="","",IF('Paste Data Here - Export'!KO763="Y",'Patient level info'!AA763-'Paste Data Here - Export'!HS763,'Paste Data Here - Export'!KQ763-'Paste Data Here - Export'!HS763)))</f>
        <v/>
      </c>
      <c r="AC763" s="100" t="str">
        <f>IF(E763="Yes","",IF(BPT!C763="Record transferred to this team",AA763-C763-(1/6),""))</f>
        <v/>
      </c>
      <c r="AD763" s="100" t="str">
        <f t="shared" si="123"/>
        <v/>
      </c>
      <c r="AE763" s="100" t="str">
        <f t="shared" si="131"/>
        <v/>
      </c>
      <c r="AF763" s="101" t="str">
        <f>IF(AE763="","",IF(Y763="Died same day","Died same day as arrival",IF(AB763="","Did not stay on SU",IF('Paste Data Here - Export'!HR763="ICH","ICU/CCU/HDU",IF(AB763&gt;AE763,100,100*AB763/AE763)))))</f>
        <v/>
      </c>
      <c r="AG763" s="82" t="str">
        <f>IF(E763="Yes","6 Month Transfer",IF(W763="No","Not locked to discharge/transfer",IF(AF763="Did not stay on SU","Not achieved as did not stay on SU",IF('Patient level info'!A763="","",IF(AND(A763=B763,M763="Achieved",P763="Achieved",AF763&gt;=90,AF763&lt;&gt;"Died same day as arrival"),"Achieved",IF(AND(A763&lt;&gt;B763,AF763&gt;=90,M763="Achieved",P763="Achieved"),"Not directly admitted by this team, but achieved criteria at previous team, and achieved 90% of stay on SU whilst at this team",IF(AF763="ICU/CCU/HDU","Admitted to ICU/CCU/HDU",IF(AF763="Died same day as arrival",AF763,IF(AND(AF763&lt;90,M763="Not achieved",P763="Not achieved"),"Not achieved as not direct to SU within 4h, not seen by a consultant within 14h, and less than 90% of stay on SU",IF(AND(AF763&lt;90,M763="Not achieved",P763="Achieved"),"Not achieved as not direct to SU within 4h and less than 90% of stay on SU",IF(AND(AF763&lt;90,M763="Achieved",P763="Not achieved"),"Not achieved as not seen by a consultant within 14h and less than 90% of stay on SU",IF(AND(AF763&gt;=90,M763="Not achieved",P763="Not achieved"),"Not achieved as not direct to SU within 4h and not seen by a consultant within 14h",IF(AND(AF763&gt;=90,M763="Achieved",P763="Not achieved"),"Not achieved as not seen by a consultant within 14h",IF(AF763&lt;90,"Not achieved as less than 90% of stay on SU","Not achieved as not direct to SU within 4h"))))))))))))))</f>
        <v/>
      </c>
    </row>
    <row r="764" spans="1:33" x14ac:dyDescent="0.25">
      <c r="A764" s="89" t="str">
        <f>IF('Paste Data Here - Export'!A764="","",'Paste Data Here - Export'!A764)</f>
        <v/>
      </c>
      <c r="B764" s="90" t="str">
        <f>IF('Paste Data Here - Export'!B764="","",'Paste Data Here - Export'!B764)</f>
        <v/>
      </c>
      <c r="C764" s="91" t="str">
        <f>IF('Paste Data Here - Export'!AR764="Y",'Paste Data Here - Export'!AS764,IF('Paste Data Here - Export'!C764="","",'Paste Data Here - Export'!BA764))</f>
        <v/>
      </c>
      <c r="D764" s="103" t="str">
        <f>IF(B764="","",IF('Paste Data Here - Export'!A764 ='Paste Data Here - Export'!B764, "Yes", "No"))</f>
        <v/>
      </c>
      <c r="E764" s="103" t="str">
        <f>IF(A764="","",IF(AND('Paste Data Here - Export'!P764="",'Paste Data Here - Export'!Q764&lt;&gt;""),"Yes","No"))</f>
        <v/>
      </c>
      <c r="F764" s="104" t="str">
        <f>IF('Paste Data Here - Export'!A764='Paste Data Here - Export'!B764,C764,IF(W764="No","",IF(E764="Yes","6 Month Transfer",'Paste Data Here - Export'!HP764)))</f>
        <v/>
      </c>
      <c r="G764" s="92" t="str">
        <f>IF(B764="","",IF(OR('Paste Data Here - Export'!KB764="Y",'Paste Data Here - Export'!GE764="Y"),"Yes","No"))</f>
        <v/>
      </c>
      <c r="H764" s="93" t="str">
        <f t="shared" si="124"/>
        <v/>
      </c>
      <c r="I764" s="93" t="str">
        <f t="shared" si="125"/>
        <v/>
      </c>
      <c r="J764" s="93" t="str">
        <f t="shared" si="126"/>
        <v/>
      </c>
      <c r="K764" s="125" t="str">
        <f>IF(OR(C764="",'Paste Data Here - Export'!BD764=""),"",1440*('Paste Data Here - Export'!BD764-C764))</f>
        <v/>
      </c>
      <c r="L764" s="93" t="str">
        <f t="shared" si="127"/>
        <v/>
      </c>
      <c r="M764" s="93" t="str">
        <f>IF(AND(L764="Yes",'Paste Data Here - Export'!BC764="SU",'Paste Data Here - Export'!EJ764&lt;&gt;"Y"),"Achieved",IF('Paste Data Here - Export'!EJ764="Y","Not applicable",(IF(AND('Patient level info'!L764="No",'Paste Data Here - Export'!BC764="SU"),"Not achieved",IF('Paste Data Here - Export'!BC764="ICH","Not applicable",IF(OR('Paste Data Here - Export'!BC764="O",'Paste Data Here - Export'!BC764="MAC"),"Not achieved",""))))))</f>
        <v/>
      </c>
      <c r="N764" s="142" t="str">
        <f>IF(B764="","",IF(OR('Paste Data Here - Export'!GN764="PERS",'Paste Data Here - Export'!GN764="TELEM"),'Paste Data Here - Export'!GK764,IF('Paste Data Here - Export'!GO764="","Not seen in person",'Paste Data Here - Export'!GO764)))</f>
        <v/>
      </c>
      <c r="O764" s="125" t="str">
        <f t="shared" si="128"/>
        <v/>
      </c>
      <c r="P764" s="126" t="str">
        <f t="shared" si="129"/>
        <v/>
      </c>
      <c r="Q764" s="95" t="str">
        <f>IF('Paste Data Here - Export'!CR764=TRUE, "Not imaged",IF('Paste Data Here - Export'!AR764="Y","Inpatient stroke",IF('Paste Data Here - Export'!BA764="","",IF('Paste Data Here - Export'!CR764="TRUE","",1440*('Paste Data Here - Export'!CP764-'Paste Data Here - Export'!BA764)))))</f>
        <v/>
      </c>
      <c r="R764" s="95" t="str">
        <f>IF('Paste Data Here - Export'!CR764=TRUE,"Not imaged",IF(OR(C764="",'Paste Data Here - Export'!CP764=""),"",1440*('Paste Data Here - Export'!CP764-C764)))</f>
        <v/>
      </c>
      <c r="S764" s="93" t="str">
        <f>IF(R764&lt;60.5,"Yes",IF('Paste Data Here - Export'!C764="","","No"))</f>
        <v/>
      </c>
      <c r="T764" s="93" t="str">
        <f t="shared" si="121"/>
        <v/>
      </c>
      <c r="U764" s="94" t="str">
        <f>IF(OR(C764="",'Paste Data Here - Export'!DF764=""),"",1440*('Paste Data Here - Export'!DF764-C764))</f>
        <v/>
      </c>
      <c r="V764" s="96" t="str">
        <f t="shared" si="130"/>
        <v/>
      </c>
      <c r="W764" s="97" t="str">
        <f>IF(B764="","",IF('Paste Data Here - Export'!KI764=TRUE,"Yes",IF('Paste Data Here - Export'!L764="","No","Yes")))</f>
        <v/>
      </c>
      <c r="X764" s="98" t="str">
        <f>IF(E764="Yes","6 Month Transfer",IF(AND(W764="Yes",'Paste Data Here - Export'!KM764="D"),"No",IF('Patient level info'!W764="Yes","Yes","")))</f>
        <v/>
      </c>
      <c r="Y764" s="91" t="str">
        <f t="shared" si="122"/>
        <v/>
      </c>
      <c r="Z764" s="99" t="str">
        <f>IF('Paste Data Here - Export'!KQ764="","",IF('Paste Data Here - Export'!KO764="","",'Paste Data Here - Export'!KN764-'Paste Data Here - Export'!KQ764))</f>
        <v/>
      </c>
      <c r="AA764" s="91" t="str">
        <f>IF(AND(W764="Yes",'Paste Data Here - Export'!KM764="D",'Paste Data Here - Export'!KO764="Y"),'Paste Data Here - Export'!KN764+'Patient level info'!AA$3,IF(AND(W764="Yes",'Paste Data Here - Export'!KM764="D",Z764&lt;0),'Paste Data Here - Export'!KQ764,IF(AND(W764="Yes",'Paste Data Here - Export'!KM764="D"),'Paste Data Here - Export'!KN764,IF(X764="Yes",'Paste Data Here - Export'!KS764,""))))</f>
        <v/>
      </c>
      <c r="AB764" s="100" t="str">
        <f>IF(W764="No","",IF('Paste Data Here - Export'!HS764="","",IF('Paste Data Here - Export'!KO764="Y",'Patient level info'!AA764-'Paste Data Here - Export'!HS764,'Paste Data Here - Export'!KQ764-'Paste Data Here - Export'!HS764)))</f>
        <v/>
      </c>
      <c r="AC764" s="100" t="str">
        <f>IF(E764="Yes","",IF(BPT!C764="Record transferred to this team",AA764-C764-(1/6),""))</f>
        <v/>
      </c>
      <c r="AD764" s="100" t="str">
        <f t="shared" si="123"/>
        <v/>
      </c>
      <c r="AE764" s="100" t="str">
        <f t="shared" si="131"/>
        <v/>
      </c>
      <c r="AF764" s="101" t="str">
        <f>IF(AE764="","",IF(Y764="Died same day","Died same day as arrival",IF(AB764="","Did not stay on SU",IF('Paste Data Here - Export'!HR764="ICH","ICU/CCU/HDU",IF(AB764&gt;AE764,100,100*AB764/AE764)))))</f>
        <v/>
      </c>
      <c r="AG764" s="82" t="str">
        <f>IF(E764="Yes","6 Month Transfer",IF(W764="No","Not locked to discharge/transfer",IF(AF764="Did not stay on SU","Not achieved as did not stay on SU",IF('Patient level info'!A764="","",IF(AND(A764=B764,M764="Achieved",P764="Achieved",AF764&gt;=90,AF764&lt;&gt;"Died same day as arrival"),"Achieved",IF(AND(A764&lt;&gt;B764,AF764&gt;=90,M764="Achieved",P764="Achieved"),"Not directly admitted by this team, but achieved criteria at previous team, and achieved 90% of stay on SU whilst at this team",IF(AF764="ICU/CCU/HDU","Admitted to ICU/CCU/HDU",IF(AF764="Died same day as arrival",AF764,IF(AND(AF764&lt;90,M764="Not achieved",P764="Not achieved"),"Not achieved as not direct to SU within 4h, not seen by a consultant within 14h, and less than 90% of stay on SU",IF(AND(AF764&lt;90,M764="Not achieved",P764="Achieved"),"Not achieved as not direct to SU within 4h and less than 90% of stay on SU",IF(AND(AF764&lt;90,M764="Achieved",P764="Not achieved"),"Not achieved as not seen by a consultant within 14h and less than 90% of stay on SU",IF(AND(AF764&gt;=90,M764="Not achieved",P764="Not achieved"),"Not achieved as not direct to SU within 4h and not seen by a consultant within 14h",IF(AND(AF764&gt;=90,M764="Achieved",P764="Not achieved"),"Not achieved as not seen by a consultant within 14h",IF(AF764&lt;90,"Not achieved as less than 90% of stay on SU","Not achieved as not direct to SU within 4h"))))))))))))))</f>
        <v/>
      </c>
    </row>
    <row r="765" spans="1:33" x14ac:dyDescent="0.25">
      <c r="A765" s="89" t="str">
        <f>IF('Paste Data Here - Export'!A765="","",'Paste Data Here - Export'!A765)</f>
        <v/>
      </c>
      <c r="B765" s="90" t="str">
        <f>IF('Paste Data Here - Export'!B765="","",'Paste Data Here - Export'!B765)</f>
        <v/>
      </c>
      <c r="C765" s="91" t="str">
        <f>IF('Paste Data Here - Export'!AR765="Y",'Paste Data Here - Export'!AS765,IF('Paste Data Here - Export'!C765="","",'Paste Data Here - Export'!BA765))</f>
        <v/>
      </c>
      <c r="D765" s="103" t="str">
        <f>IF(B765="","",IF('Paste Data Here - Export'!A765 ='Paste Data Here - Export'!B765, "Yes", "No"))</f>
        <v/>
      </c>
      <c r="E765" s="103" t="str">
        <f>IF(A765="","",IF(AND('Paste Data Here - Export'!P765="",'Paste Data Here - Export'!Q765&lt;&gt;""),"Yes","No"))</f>
        <v/>
      </c>
      <c r="F765" s="104" t="str">
        <f>IF('Paste Data Here - Export'!A765='Paste Data Here - Export'!B765,C765,IF(W765="No","",IF(E765="Yes","6 Month Transfer",'Paste Data Here - Export'!HP765)))</f>
        <v/>
      </c>
      <c r="G765" s="92" t="str">
        <f>IF(B765="","",IF(OR('Paste Data Here - Export'!KB765="Y",'Paste Data Here - Export'!GE765="Y"),"Yes","No"))</f>
        <v/>
      </c>
      <c r="H765" s="93" t="str">
        <f t="shared" si="124"/>
        <v/>
      </c>
      <c r="I765" s="93" t="str">
        <f t="shared" si="125"/>
        <v/>
      </c>
      <c r="J765" s="93" t="str">
        <f t="shared" si="126"/>
        <v/>
      </c>
      <c r="K765" s="125" t="str">
        <f>IF(OR(C765="",'Paste Data Here - Export'!BD765=""),"",1440*('Paste Data Here - Export'!BD765-C765))</f>
        <v/>
      </c>
      <c r="L765" s="93" t="str">
        <f t="shared" si="127"/>
        <v/>
      </c>
      <c r="M765" s="93" t="str">
        <f>IF(AND(L765="Yes",'Paste Data Here - Export'!BC765="SU",'Paste Data Here - Export'!EJ765&lt;&gt;"Y"),"Achieved",IF('Paste Data Here - Export'!EJ765="Y","Not applicable",(IF(AND('Patient level info'!L765="No",'Paste Data Here - Export'!BC765="SU"),"Not achieved",IF('Paste Data Here - Export'!BC765="ICH","Not applicable",IF(OR('Paste Data Here - Export'!BC765="O",'Paste Data Here - Export'!BC765="MAC"),"Not achieved",""))))))</f>
        <v/>
      </c>
      <c r="N765" s="142" t="str">
        <f>IF(B765="","",IF(OR('Paste Data Here - Export'!GN765="PERS",'Paste Data Here - Export'!GN765="TELEM"),'Paste Data Here - Export'!GK765,IF('Paste Data Here - Export'!GO765="","Not seen in person",'Paste Data Here - Export'!GO765)))</f>
        <v/>
      </c>
      <c r="O765" s="125" t="str">
        <f t="shared" si="128"/>
        <v/>
      </c>
      <c r="P765" s="126" t="str">
        <f t="shared" si="129"/>
        <v/>
      </c>
      <c r="Q765" s="95" t="str">
        <f>IF('Paste Data Here - Export'!CR765=TRUE, "Not imaged",IF('Paste Data Here - Export'!AR765="Y","Inpatient stroke",IF('Paste Data Here - Export'!BA765="","",IF('Paste Data Here - Export'!CR765="TRUE","",1440*('Paste Data Here - Export'!CP765-'Paste Data Here - Export'!BA765)))))</f>
        <v/>
      </c>
      <c r="R765" s="95" t="str">
        <f>IF('Paste Data Here - Export'!CR765=TRUE,"Not imaged",IF(OR(C765="",'Paste Data Here - Export'!CP765=""),"",1440*('Paste Data Here - Export'!CP765-C765)))</f>
        <v/>
      </c>
      <c r="S765" s="93" t="str">
        <f>IF(R765&lt;60.5,"Yes",IF('Paste Data Here - Export'!C765="","","No"))</f>
        <v/>
      </c>
      <c r="T765" s="93" t="str">
        <f t="shared" si="121"/>
        <v/>
      </c>
      <c r="U765" s="94" t="str">
        <f>IF(OR(C765="",'Paste Data Here - Export'!DF765=""),"",1440*('Paste Data Here - Export'!DF765-C765))</f>
        <v/>
      </c>
      <c r="V765" s="96" t="str">
        <f t="shared" si="130"/>
        <v/>
      </c>
      <c r="W765" s="97" t="str">
        <f>IF(B765="","",IF('Paste Data Here - Export'!KI765=TRUE,"Yes",IF('Paste Data Here - Export'!L765="","No","Yes")))</f>
        <v/>
      </c>
      <c r="X765" s="98" t="str">
        <f>IF(E765="Yes","6 Month Transfer",IF(AND(W765="Yes",'Paste Data Here - Export'!KM765="D"),"No",IF('Patient level info'!W765="Yes","Yes","")))</f>
        <v/>
      </c>
      <c r="Y765" s="91" t="str">
        <f t="shared" si="122"/>
        <v/>
      </c>
      <c r="Z765" s="99" t="str">
        <f>IF('Paste Data Here - Export'!KQ765="","",IF('Paste Data Here - Export'!KO765="","",'Paste Data Here - Export'!KN765-'Paste Data Here - Export'!KQ765))</f>
        <v/>
      </c>
      <c r="AA765" s="91" t="str">
        <f>IF(AND(W765="Yes",'Paste Data Here - Export'!KM765="D",'Paste Data Here - Export'!KO765="Y"),'Paste Data Here - Export'!KN765+'Patient level info'!AA$3,IF(AND(W765="Yes",'Paste Data Here - Export'!KM765="D",Z765&lt;0),'Paste Data Here - Export'!KQ765,IF(AND(W765="Yes",'Paste Data Here - Export'!KM765="D"),'Paste Data Here - Export'!KN765,IF(X765="Yes",'Paste Data Here - Export'!KS765,""))))</f>
        <v/>
      </c>
      <c r="AB765" s="100" t="str">
        <f>IF(W765="No","",IF('Paste Data Here - Export'!HS765="","",IF('Paste Data Here - Export'!KO765="Y",'Patient level info'!AA765-'Paste Data Here - Export'!HS765,'Paste Data Here - Export'!KQ765-'Paste Data Here - Export'!HS765)))</f>
        <v/>
      </c>
      <c r="AC765" s="100" t="str">
        <f>IF(E765="Yes","",IF(BPT!C765="Record transferred to this team",AA765-C765-(1/6),""))</f>
        <v/>
      </c>
      <c r="AD765" s="100" t="str">
        <f t="shared" si="123"/>
        <v/>
      </c>
      <c r="AE765" s="100" t="str">
        <f t="shared" si="131"/>
        <v/>
      </c>
      <c r="AF765" s="101" t="str">
        <f>IF(AE765="","",IF(Y765="Died same day","Died same day as arrival",IF(AB765="","Did not stay on SU",IF('Paste Data Here - Export'!HR765="ICH","ICU/CCU/HDU",IF(AB765&gt;AE765,100,100*AB765/AE765)))))</f>
        <v/>
      </c>
      <c r="AG765" s="82" t="str">
        <f>IF(E765="Yes","6 Month Transfer",IF(W765="No","Not locked to discharge/transfer",IF(AF765="Did not stay on SU","Not achieved as did not stay on SU",IF('Patient level info'!A765="","",IF(AND(A765=B765,M765="Achieved",P765="Achieved",AF765&gt;=90,AF765&lt;&gt;"Died same day as arrival"),"Achieved",IF(AND(A765&lt;&gt;B765,AF765&gt;=90,M765="Achieved",P765="Achieved"),"Not directly admitted by this team, but achieved criteria at previous team, and achieved 90% of stay on SU whilst at this team",IF(AF765="ICU/CCU/HDU","Admitted to ICU/CCU/HDU",IF(AF765="Died same day as arrival",AF765,IF(AND(AF765&lt;90,M765="Not achieved",P765="Not achieved"),"Not achieved as not direct to SU within 4h, not seen by a consultant within 14h, and less than 90% of stay on SU",IF(AND(AF765&lt;90,M765="Not achieved",P765="Achieved"),"Not achieved as not direct to SU within 4h and less than 90% of stay on SU",IF(AND(AF765&lt;90,M765="Achieved",P765="Not achieved"),"Not achieved as not seen by a consultant within 14h and less than 90% of stay on SU",IF(AND(AF765&gt;=90,M765="Not achieved",P765="Not achieved"),"Not achieved as not direct to SU within 4h and not seen by a consultant within 14h",IF(AND(AF765&gt;=90,M765="Achieved",P765="Not achieved"),"Not achieved as not seen by a consultant within 14h",IF(AF765&lt;90,"Not achieved as less than 90% of stay on SU","Not achieved as not direct to SU within 4h"))))))))))))))</f>
        <v/>
      </c>
    </row>
    <row r="766" spans="1:33" x14ac:dyDescent="0.25">
      <c r="A766" s="89" t="str">
        <f>IF('Paste Data Here - Export'!A766="","",'Paste Data Here - Export'!A766)</f>
        <v/>
      </c>
      <c r="B766" s="90" t="str">
        <f>IF('Paste Data Here - Export'!B766="","",'Paste Data Here - Export'!B766)</f>
        <v/>
      </c>
      <c r="C766" s="91" t="str">
        <f>IF('Paste Data Here - Export'!AR766="Y",'Paste Data Here - Export'!AS766,IF('Paste Data Here - Export'!C766="","",'Paste Data Here - Export'!BA766))</f>
        <v/>
      </c>
      <c r="D766" s="103" t="str">
        <f>IF(B766="","",IF('Paste Data Here - Export'!A766 ='Paste Data Here - Export'!B766, "Yes", "No"))</f>
        <v/>
      </c>
      <c r="E766" s="103" t="str">
        <f>IF(A766="","",IF(AND('Paste Data Here - Export'!P766="",'Paste Data Here - Export'!Q766&lt;&gt;""),"Yes","No"))</f>
        <v/>
      </c>
      <c r="F766" s="104" t="str">
        <f>IF('Paste Data Here - Export'!A766='Paste Data Here - Export'!B766,C766,IF(W766="No","",IF(E766="Yes","6 Month Transfer",'Paste Data Here - Export'!HP766)))</f>
        <v/>
      </c>
      <c r="G766" s="92" t="str">
        <f>IF(B766="","",IF(OR('Paste Data Here - Export'!KB766="Y",'Paste Data Here - Export'!GE766="Y"),"Yes","No"))</f>
        <v/>
      </c>
      <c r="H766" s="93" t="str">
        <f t="shared" si="124"/>
        <v/>
      </c>
      <c r="I766" s="93" t="str">
        <f t="shared" si="125"/>
        <v/>
      </c>
      <c r="J766" s="93" t="str">
        <f t="shared" si="126"/>
        <v/>
      </c>
      <c r="K766" s="125" t="str">
        <f>IF(OR(C766="",'Paste Data Here - Export'!BD766=""),"",1440*('Paste Data Here - Export'!BD766-C766))</f>
        <v/>
      </c>
      <c r="L766" s="93" t="str">
        <f t="shared" si="127"/>
        <v/>
      </c>
      <c r="M766" s="93" t="str">
        <f>IF(AND(L766="Yes",'Paste Data Here - Export'!BC766="SU",'Paste Data Here - Export'!EJ766&lt;&gt;"Y"),"Achieved",IF('Paste Data Here - Export'!EJ766="Y","Not applicable",(IF(AND('Patient level info'!L766="No",'Paste Data Here - Export'!BC766="SU"),"Not achieved",IF('Paste Data Here - Export'!BC766="ICH","Not applicable",IF(OR('Paste Data Here - Export'!BC766="O",'Paste Data Here - Export'!BC766="MAC"),"Not achieved",""))))))</f>
        <v/>
      </c>
      <c r="N766" s="142" t="str">
        <f>IF(B766="","",IF(OR('Paste Data Here - Export'!GN766="PERS",'Paste Data Here - Export'!GN766="TELEM"),'Paste Data Here - Export'!GK766,IF('Paste Data Here - Export'!GO766="","Not seen in person",'Paste Data Here - Export'!GO766)))</f>
        <v/>
      </c>
      <c r="O766" s="125" t="str">
        <f t="shared" si="128"/>
        <v/>
      </c>
      <c r="P766" s="126" t="str">
        <f t="shared" si="129"/>
        <v/>
      </c>
      <c r="Q766" s="95" t="str">
        <f>IF('Paste Data Here - Export'!CR766=TRUE, "Not imaged",IF('Paste Data Here - Export'!AR766="Y","Inpatient stroke",IF('Paste Data Here - Export'!BA766="","",IF('Paste Data Here - Export'!CR766="TRUE","",1440*('Paste Data Here - Export'!CP766-'Paste Data Here - Export'!BA766)))))</f>
        <v/>
      </c>
      <c r="R766" s="95" t="str">
        <f>IF('Paste Data Here - Export'!CR766=TRUE,"Not imaged",IF(OR(C766="",'Paste Data Here - Export'!CP766=""),"",1440*('Paste Data Here - Export'!CP766-C766)))</f>
        <v/>
      </c>
      <c r="S766" s="93" t="str">
        <f>IF(R766&lt;60.5,"Yes",IF('Paste Data Here - Export'!C766="","","No"))</f>
        <v/>
      </c>
      <c r="T766" s="93" t="str">
        <f t="shared" si="121"/>
        <v/>
      </c>
      <c r="U766" s="94" t="str">
        <f>IF(OR(C766="",'Paste Data Here - Export'!DF766=""),"",1440*('Paste Data Here - Export'!DF766-C766))</f>
        <v/>
      </c>
      <c r="V766" s="96" t="str">
        <f t="shared" si="130"/>
        <v/>
      </c>
      <c r="W766" s="97" t="str">
        <f>IF(B766="","",IF('Paste Data Here - Export'!KI766=TRUE,"Yes",IF('Paste Data Here - Export'!L766="","No","Yes")))</f>
        <v/>
      </c>
      <c r="X766" s="98" t="str">
        <f>IF(E766="Yes","6 Month Transfer",IF(AND(W766="Yes",'Paste Data Here - Export'!KM766="D"),"No",IF('Patient level info'!W766="Yes","Yes","")))</f>
        <v/>
      </c>
      <c r="Y766" s="91" t="str">
        <f t="shared" si="122"/>
        <v/>
      </c>
      <c r="Z766" s="99" t="str">
        <f>IF('Paste Data Here - Export'!KQ766="","",IF('Paste Data Here - Export'!KO766="","",'Paste Data Here - Export'!KN766-'Paste Data Here - Export'!KQ766))</f>
        <v/>
      </c>
      <c r="AA766" s="91" t="str">
        <f>IF(AND(W766="Yes",'Paste Data Here - Export'!KM766="D",'Paste Data Here - Export'!KO766="Y"),'Paste Data Here - Export'!KN766+'Patient level info'!AA$3,IF(AND(W766="Yes",'Paste Data Here - Export'!KM766="D",Z766&lt;0),'Paste Data Here - Export'!KQ766,IF(AND(W766="Yes",'Paste Data Here - Export'!KM766="D"),'Paste Data Here - Export'!KN766,IF(X766="Yes",'Paste Data Here - Export'!KS766,""))))</f>
        <v/>
      </c>
      <c r="AB766" s="100" t="str">
        <f>IF(W766="No","",IF('Paste Data Here - Export'!HS766="","",IF('Paste Data Here - Export'!KO766="Y",'Patient level info'!AA766-'Paste Data Here - Export'!HS766,'Paste Data Here - Export'!KQ766-'Paste Data Here - Export'!HS766)))</f>
        <v/>
      </c>
      <c r="AC766" s="100" t="str">
        <f>IF(E766="Yes","",IF(BPT!C766="Record transferred to this team",AA766-C766-(1/6),""))</f>
        <v/>
      </c>
      <c r="AD766" s="100" t="str">
        <f t="shared" si="123"/>
        <v/>
      </c>
      <c r="AE766" s="100" t="str">
        <f t="shared" si="131"/>
        <v/>
      </c>
      <c r="AF766" s="101" t="str">
        <f>IF(AE766="","",IF(Y766="Died same day","Died same day as arrival",IF(AB766="","Did not stay on SU",IF('Paste Data Here - Export'!HR766="ICH","ICU/CCU/HDU",IF(AB766&gt;AE766,100,100*AB766/AE766)))))</f>
        <v/>
      </c>
      <c r="AG766" s="82" t="str">
        <f>IF(E766="Yes","6 Month Transfer",IF(W766="No","Not locked to discharge/transfer",IF(AF766="Did not stay on SU","Not achieved as did not stay on SU",IF('Patient level info'!A766="","",IF(AND(A766=B766,M766="Achieved",P766="Achieved",AF766&gt;=90,AF766&lt;&gt;"Died same day as arrival"),"Achieved",IF(AND(A766&lt;&gt;B766,AF766&gt;=90,M766="Achieved",P766="Achieved"),"Not directly admitted by this team, but achieved criteria at previous team, and achieved 90% of stay on SU whilst at this team",IF(AF766="ICU/CCU/HDU","Admitted to ICU/CCU/HDU",IF(AF766="Died same day as arrival",AF766,IF(AND(AF766&lt;90,M766="Not achieved",P766="Not achieved"),"Not achieved as not direct to SU within 4h, not seen by a consultant within 14h, and less than 90% of stay on SU",IF(AND(AF766&lt;90,M766="Not achieved",P766="Achieved"),"Not achieved as not direct to SU within 4h and less than 90% of stay on SU",IF(AND(AF766&lt;90,M766="Achieved",P766="Not achieved"),"Not achieved as not seen by a consultant within 14h and less than 90% of stay on SU",IF(AND(AF766&gt;=90,M766="Not achieved",P766="Not achieved"),"Not achieved as not direct to SU within 4h and not seen by a consultant within 14h",IF(AND(AF766&gt;=90,M766="Achieved",P766="Not achieved"),"Not achieved as not seen by a consultant within 14h",IF(AF766&lt;90,"Not achieved as less than 90% of stay on SU","Not achieved as not direct to SU within 4h"))))))))))))))</f>
        <v/>
      </c>
    </row>
    <row r="767" spans="1:33" x14ac:dyDescent="0.25">
      <c r="A767" s="89" t="str">
        <f>IF('Paste Data Here - Export'!A767="","",'Paste Data Here - Export'!A767)</f>
        <v/>
      </c>
      <c r="B767" s="90" t="str">
        <f>IF('Paste Data Here - Export'!B767="","",'Paste Data Here - Export'!B767)</f>
        <v/>
      </c>
      <c r="C767" s="91" t="str">
        <f>IF('Paste Data Here - Export'!AR767="Y",'Paste Data Here - Export'!AS767,IF('Paste Data Here - Export'!C767="","",'Paste Data Here - Export'!BA767))</f>
        <v/>
      </c>
      <c r="D767" s="103" t="str">
        <f>IF(B767="","",IF('Paste Data Here - Export'!A767 ='Paste Data Here - Export'!B767, "Yes", "No"))</f>
        <v/>
      </c>
      <c r="E767" s="103" t="str">
        <f>IF(A767="","",IF(AND('Paste Data Here - Export'!P767="",'Paste Data Here - Export'!Q767&lt;&gt;""),"Yes","No"))</f>
        <v/>
      </c>
      <c r="F767" s="104" t="str">
        <f>IF('Paste Data Here - Export'!A767='Paste Data Here - Export'!B767,C767,IF(W767="No","",IF(E767="Yes","6 Month Transfer",'Paste Data Here - Export'!HP767)))</f>
        <v/>
      </c>
      <c r="G767" s="92" t="str">
        <f>IF(B767="","",IF(OR('Paste Data Here - Export'!KB767="Y",'Paste Data Here - Export'!GE767="Y"),"Yes","No"))</f>
        <v/>
      </c>
      <c r="H767" s="93" t="str">
        <f t="shared" si="124"/>
        <v/>
      </c>
      <c r="I767" s="93" t="str">
        <f t="shared" si="125"/>
        <v/>
      </c>
      <c r="J767" s="93" t="str">
        <f t="shared" si="126"/>
        <v/>
      </c>
      <c r="K767" s="125" t="str">
        <f>IF(OR(C767="",'Paste Data Here - Export'!BD767=""),"",1440*('Paste Data Here - Export'!BD767-C767))</f>
        <v/>
      </c>
      <c r="L767" s="93" t="str">
        <f t="shared" si="127"/>
        <v/>
      </c>
      <c r="M767" s="93" t="str">
        <f>IF(AND(L767="Yes",'Paste Data Here - Export'!BC767="SU",'Paste Data Here - Export'!EJ767&lt;&gt;"Y"),"Achieved",IF('Paste Data Here - Export'!EJ767="Y","Not applicable",(IF(AND('Patient level info'!L767="No",'Paste Data Here - Export'!BC767="SU"),"Not achieved",IF('Paste Data Here - Export'!BC767="ICH","Not applicable",IF(OR('Paste Data Here - Export'!BC767="O",'Paste Data Here - Export'!BC767="MAC"),"Not achieved",""))))))</f>
        <v/>
      </c>
      <c r="N767" s="142" t="str">
        <f>IF(B767="","",IF(OR('Paste Data Here - Export'!GN767="PERS",'Paste Data Here - Export'!GN767="TELEM"),'Paste Data Here - Export'!GK767,IF('Paste Data Here - Export'!GO767="","Not seen in person",'Paste Data Here - Export'!GO767)))</f>
        <v/>
      </c>
      <c r="O767" s="125" t="str">
        <f t="shared" si="128"/>
        <v/>
      </c>
      <c r="P767" s="126" t="str">
        <f t="shared" si="129"/>
        <v/>
      </c>
      <c r="Q767" s="95" t="str">
        <f>IF('Paste Data Here - Export'!CR767=TRUE, "Not imaged",IF('Paste Data Here - Export'!AR767="Y","Inpatient stroke",IF('Paste Data Here - Export'!BA767="","",IF('Paste Data Here - Export'!CR767="TRUE","",1440*('Paste Data Here - Export'!CP767-'Paste Data Here - Export'!BA767)))))</f>
        <v/>
      </c>
      <c r="R767" s="95" t="str">
        <f>IF('Paste Data Here - Export'!CR767=TRUE,"Not imaged",IF(OR(C767="",'Paste Data Here - Export'!CP767=""),"",1440*('Paste Data Here - Export'!CP767-C767)))</f>
        <v/>
      </c>
      <c r="S767" s="93" t="str">
        <f>IF(R767&lt;60.5,"Yes",IF('Paste Data Here - Export'!C767="","","No"))</f>
        <v/>
      </c>
      <c r="T767" s="93" t="str">
        <f t="shared" si="121"/>
        <v/>
      </c>
      <c r="U767" s="94" t="str">
        <f>IF(OR(C767="",'Paste Data Here - Export'!DF767=""),"",1440*('Paste Data Here - Export'!DF767-C767))</f>
        <v/>
      </c>
      <c r="V767" s="96" t="str">
        <f t="shared" si="130"/>
        <v/>
      </c>
      <c r="W767" s="97" t="str">
        <f>IF(B767="","",IF('Paste Data Here - Export'!KI767=TRUE,"Yes",IF('Paste Data Here - Export'!L767="","No","Yes")))</f>
        <v/>
      </c>
      <c r="X767" s="98" t="str">
        <f>IF(E767="Yes","6 Month Transfer",IF(AND(W767="Yes",'Paste Data Here - Export'!KM767="D"),"No",IF('Patient level info'!W767="Yes","Yes","")))</f>
        <v/>
      </c>
      <c r="Y767" s="91" t="str">
        <f t="shared" si="122"/>
        <v/>
      </c>
      <c r="Z767" s="99" t="str">
        <f>IF('Paste Data Here - Export'!KQ767="","",IF('Paste Data Here - Export'!KO767="","",'Paste Data Here - Export'!KN767-'Paste Data Here - Export'!KQ767))</f>
        <v/>
      </c>
      <c r="AA767" s="91" t="str">
        <f>IF(AND(W767="Yes",'Paste Data Here - Export'!KM767="D",'Paste Data Here - Export'!KO767="Y"),'Paste Data Here - Export'!KN767+'Patient level info'!AA$3,IF(AND(W767="Yes",'Paste Data Here - Export'!KM767="D",Z767&lt;0),'Paste Data Here - Export'!KQ767,IF(AND(W767="Yes",'Paste Data Here - Export'!KM767="D"),'Paste Data Here - Export'!KN767,IF(X767="Yes",'Paste Data Here - Export'!KS767,""))))</f>
        <v/>
      </c>
      <c r="AB767" s="100" t="str">
        <f>IF(W767="No","",IF('Paste Data Here - Export'!HS767="","",IF('Paste Data Here - Export'!KO767="Y",'Patient level info'!AA767-'Paste Data Here - Export'!HS767,'Paste Data Here - Export'!KQ767-'Paste Data Here - Export'!HS767)))</f>
        <v/>
      </c>
      <c r="AC767" s="100" t="str">
        <f>IF(E767="Yes","",IF(BPT!C767="Record transferred to this team",AA767-C767-(1/6),""))</f>
        <v/>
      </c>
      <c r="AD767" s="100" t="str">
        <f t="shared" si="123"/>
        <v/>
      </c>
      <c r="AE767" s="100" t="str">
        <f t="shared" si="131"/>
        <v/>
      </c>
      <c r="AF767" s="101" t="str">
        <f>IF(AE767="","",IF(Y767="Died same day","Died same day as arrival",IF(AB767="","Did not stay on SU",IF('Paste Data Here - Export'!HR767="ICH","ICU/CCU/HDU",IF(AB767&gt;AE767,100,100*AB767/AE767)))))</f>
        <v/>
      </c>
      <c r="AG767" s="82" t="str">
        <f>IF(E767="Yes","6 Month Transfer",IF(W767="No","Not locked to discharge/transfer",IF(AF767="Did not stay on SU","Not achieved as did not stay on SU",IF('Patient level info'!A767="","",IF(AND(A767=B767,M767="Achieved",P767="Achieved",AF767&gt;=90,AF767&lt;&gt;"Died same day as arrival"),"Achieved",IF(AND(A767&lt;&gt;B767,AF767&gt;=90,M767="Achieved",P767="Achieved"),"Not directly admitted by this team, but achieved criteria at previous team, and achieved 90% of stay on SU whilst at this team",IF(AF767="ICU/CCU/HDU","Admitted to ICU/CCU/HDU",IF(AF767="Died same day as arrival",AF767,IF(AND(AF767&lt;90,M767="Not achieved",P767="Not achieved"),"Not achieved as not direct to SU within 4h, not seen by a consultant within 14h, and less than 90% of stay on SU",IF(AND(AF767&lt;90,M767="Not achieved",P767="Achieved"),"Not achieved as not direct to SU within 4h and less than 90% of stay on SU",IF(AND(AF767&lt;90,M767="Achieved",P767="Not achieved"),"Not achieved as not seen by a consultant within 14h and less than 90% of stay on SU",IF(AND(AF767&gt;=90,M767="Not achieved",P767="Not achieved"),"Not achieved as not direct to SU within 4h and not seen by a consultant within 14h",IF(AND(AF767&gt;=90,M767="Achieved",P767="Not achieved"),"Not achieved as not seen by a consultant within 14h",IF(AF767&lt;90,"Not achieved as less than 90% of stay on SU","Not achieved as not direct to SU within 4h"))))))))))))))</f>
        <v/>
      </c>
    </row>
    <row r="768" spans="1:33" x14ac:dyDescent="0.25">
      <c r="A768" s="89" t="str">
        <f>IF('Paste Data Here - Export'!A768="","",'Paste Data Here - Export'!A768)</f>
        <v/>
      </c>
      <c r="B768" s="90" t="str">
        <f>IF('Paste Data Here - Export'!B768="","",'Paste Data Here - Export'!B768)</f>
        <v/>
      </c>
      <c r="C768" s="91" t="str">
        <f>IF('Paste Data Here - Export'!AR768="Y",'Paste Data Here - Export'!AS768,IF('Paste Data Here - Export'!C768="","",'Paste Data Here - Export'!BA768))</f>
        <v/>
      </c>
      <c r="D768" s="103" t="str">
        <f>IF(B768="","",IF('Paste Data Here - Export'!A768 ='Paste Data Here - Export'!B768, "Yes", "No"))</f>
        <v/>
      </c>
      <c r="E768" s="103" t="str">
        <f>IF(A768="","",IF(AND('Paste Data Here - Export'!P768="",'Paste Data Here - Export'!Q768&lt;&gt;""),"Yes","No"))</f>
        <v/>
      </c>
      <c r="F768" s="104" t="str">
        <f>IF('Paste Data Here - Export'!A768='Paste Data Here - Export'!B768,C768,IF(W768="No","",IF(E768="Yes","6 Month Transfer",'Paste Data Here - Export'!HP768)))</f>
        <v/>
      </c>
      <c r="G768" s="92" t="str">
        <f>IF(B768="","",IF(OR('Paste Data Here - Export'!KB768="Y",'Paste Data Here - Export'!GE768="Y"),"Yes","No"))</f>
        <v/>
      </c>
      <c r="H768" s="93" t="str">
        <f t="shared" si="124"/>
        <v/>
      </c>
      <c r="I768" s="93" t="str">
        <f t="shared" si="125"/>
        <v/>
      </c>
      <c r="J768" s="93" t="str">
        <f t="shared" si="126"/>
        <v/>
      </c>
      <c r="K768" s="125" t="str">
        <f>IF(OR(C768="",'Paste Data Here - Export'!BD768=""),"",1440*('Paste Data Here - Export'!BD768-C768))</f>
        <v/>
      </c>
      <c r="L768" s="93" t="str">
        <f t="shared" si="127"/>
        <v/>
      </c>
      <c r="M768" s="93" t="str">
        <f>IF(AND(L768="Yes",'Paste Data Here - Export'!BC768="SU",'Paste Data Here - Export'!EJ768&lt;&gt;"Y"),"Achieved",IF('Paste Data Here - Export'!EJ768="Y","Not applicable",(IF(AND('Patient level info'!L768="No",'Paste Data Here - Export'!BC768="SU"),"Not achieved",IF('Paste Data Here - Export'!BC768="ICH","Not applicable",IF(OR('Paste Data Here - Export'!BC768="O",'Paste Data Here - Export'!BC768="MAC"),"Not achieved",""))))))</f>
        <v/>
      </c>
      <c r="N768" s="142" t="str">
        <f>IF(B768="","",IF(OR('Paste Data Here - Export'!GN768="PERS",'Paste Data Here - Export'!GN768="TELEM"),'Paste Data Here - Export'!GK768,IF('Paste Data Here - Export'!GO768="","Not seen in person",'Paste Data Here - Export'!GO768)))</f>
        <v/>
      </c>
      <c r="O768" s="125" t="str">
        <f t="shared" si="128"/>
        <v/>
      </c>
      <c r="P768" s="126" t="str">
        <f t="shared" si="129"/>
        <v/>
      </c>
      <c r="Q768" s="95" t="str">
        <f>IF('Paste Data Here - Export'!CR768=TRUE, "Not imaged",IF('Paste Data Here - Export'!AR768="Y","Inpatient stroke",IF('Paste Data Here - Export'!BA768="","",IF('Paste Data Here - Export'!CR768="TRUE","",1440*('Paste Data Here - Export'!CP768-'Paste Data Here - Export'!BA768)))))</f>
        <v/>
      </c>
      <c r="R768" s="95" t="str">
        <f>IF('Paste Data Here - Export'!CR768=TRUE,"Not imaged",IF(OR(C768="",'Paste Data Here - Export'!CP768=""),"",1440*('Paste Data Here - Export'!CP768-C768)))</f>
        <v/>
      </c>
      <c r="S768" s="93" t="str">
        <f>IF(R768&lt;60.5,"Yes",IF('Paste Data Here - Export'!C768="","","No"))</f>
        <v/>
      </c>
      <c r="T768" s="93" t="str">
        <f t="shared" si="121"/>
        <v/>
      </c>
      <c r="U768" s="94" t="str">
        <f>IF(OR(C768="",'Paste Data Here - Export'!DF768=""),"",1440*('Paste Data Here - Export'!DF768-C768))</f>
        <v/>
      </c>
      <c r="V768" s="96" t="str">
        <f t="shared" si="130"/>
        <v/>
      </c>
      <c r="W768" s="97" t="str">
        <f>IF(B768="","",IF('Paste Data Here - Export'!KI768=TRUE,"Yes",IF('Paste Data Here - Export'!L768="","No","Yes")))</f>
        <v/>
      </c>
      <c r="X768" s="98" t="str">
        <f>IF(E768="Yes","6 Month Transfer",IF(AND(W768="Yes",'Paste Data Here - Export'!KM768="D"),"No",IF('Patient level info'!W768="Yes","Yes","")))</f>
        <v/>
      </c>
      <c r="Y768" s="91" t="str">
        <f t="shared" si="122"/>
        <v/>
      </c>
      <c r="Z768" s="99" t="str">
        <f>IF('Paste Data Here - Export'!KQ768="","",IF('Paste Data Here - Export'!KO768="","",'Paste Data Here - Export'!KN768-'Paste Data Here - Export'!KQ768))</f>
        <v/>
      </c>
      <c r="AA768" s="91" t="str">
        <f>IF(AND(W768="Yes",'Paste Data Here - Export'!KM768="D",'Paste Data Here - Export'!KO768="Y"),'Paste Data Here - Export'!KN768+'Patient level info'!AA$3,IF(AND(W768="Yes",'Paste Data Here - Export'!KM768="D",Z768&lt;0),'Paste Data Here - Export'!KQ768,IF(AND(W768="Yes",'Paste Data Here - Export'!KM768="D"),'Paste Data Here - Export'!KN768,IF(X768="Yes",'Paste Data Here - Export'!KS768,""))))</f>
        <v/>
      </c>
      <c r="AB768" s="100" t="str">
        <f>IF(W768="No","",IF('Paste Data Here - Export'!HS768="","",IF('Paste Data Here - Export'!KO768="Y",'Patient level info'!AA768-'Paste Data Here - Export'!HS768,'Paste Data Here - Export'!KQ768-'Paste Data Here - Export'!HS768)))</f>
        <v/>
      </c>
      <c r="AC768" s="100" t="str">
        <f>IF(E768="Yes","",IF(BPT!C768="Record transferred to this team",AA768-C768-(1/6),""))</f>
        <v/>
      </c>
      <c r="AD768" s="100" t="str">
        <f t="shared" si="123"/>
        <v/>
      </c>
      <c r="AE768" s="100" t="str">
        <f t="shared" si="131"/>
        <v/>
      </c>
      <c r="AF768" s="101" t="str">
        <f>IF(AE768="","",IF(Y768="Died same day","Died same day as arrival",IF(AB768="","Did not stay on SU",IF('Paste Data Here - Export'!HR768="ICH","ICU/CCU/HDU",IF(AB768&gt;AE768,100,100*AB768/AE768)))))</f>
        <v/>
      </c>
      <c r="AG768" s="82" t="str">
        <f>IF(E768="Yes","6 Month Transfer",IF(W768="No","Not locked to discharge/transfer",IF(AF768="Did not stay on SU","Not achieved as did not stay on SU",IF('Patient level info'!A768="","",IF(AND(A768=B768,M768="Achieved",P768="Achieved",AF768&gt;=90,AF768&lt;&gt;"Died same day as arrival"),"Achieved",IF(AND(A768&lt;&gt;B768,AF768&gt;=90,M768="Achieved",P768="Achieved"),"Not directly admitted by this team, but achieved criteria at previous team, and achieved 90% of stay on SU whilst at this team",IF(AF768="ICU/CCU/HDU","Admitted to ICU/CCU/HDU",IF(AF768="Died same day as arrival",AF768,IF(AND(AF768&lt;90,M768="Not achieved",P768="Not achieved"),"Not achieved as not direct to SU within 4h, not seen by a consultant within 14h, and less than 90% of stay on SU",IF(AND(AF768&lt;90,M768="Not achieved",P768="Achieved"),"Not achieved as not direct to SU within 4h and less than 90% of stay on SU",IF(AND(AF768&lt;90,M768="Achieved",P768="Not achieved"),"Not achieved as not seen by a consultant within 14h and less than 90% of stay on SU",IF(AND(AF768&gt;=90,M768="Not achieved",P768="Not achieved"),"Not achieved as not direct to SU within 4h and not seen by a consultant within 14h",IF(AND(AF768&gt;=90,M768="Achieved",P768="Not achieved"),"Not achieved as not seen by a consultant within 14h",IF(AF768&lt;90,"Not achieved as less than 90% of stay on SU","Not achieved as not direct to SU within 4h"))))))))))))))</f>
        <v/>
      </c>
    </row>
    <row r="769" spans="1:33" x14ac:dyDescent="0.25">
      <c r="A769" s="89" t="str">
        <f>IF('Paste Data Here - Export'!A769="","",'Paste Data Here - Export'!A769)</f>
        <v/>
      </c>
      <c r="B769" s="90" t="str">
        <f>IF('Paste Data Here - Export'!B769="","",'Paste Data Here - Export'!B769)</f>
        <v/>
      </c>
      <c r="C769" s="91" t="str">
        <f>IF('Paste Data Here - Export'!AR769="Y",'Paste Data Here - Export'!AS769,IF('Paste Data Here - Export'!C769="","",'Paste Data Here - Export'!BA769))</f>
        <v/>
      </c>
      <c r="D769" s="103" t="str">
        <f>IF(B769="","",IF('Paste Data Here - Export'!A769 ='Paste Data Here - Export'!B769, "Yes", "No"))</f>
        <v/>
      </c>
      <c r="E769" s="103" t="str">
        <f>IF(A769="","",IF(AND('Paste Data Here - Export'!P769="",'Paste Data Here - Export'!Q769&lt;&gt;""),"Yes","No"))</f>
        <v/>
      </c>
      <c r="F769" s="104" t="str">
        <f>IF('Paste Data Here - Export'!A769='Paste Data Here - Export'!B769,C769,IF(W769="No","",IF(E769="Yes","6 Month Transfer",'Paste Data Here - Export'!HP769)))</f>
        <v/>
      </c>
      <c r="G769" s="92" t="str">
        <f>IF(B769="","",IF(OR('Paste Data Here - Export'!KB769="Y",'Paste Data Here - Export'!GE769="Y"),"Yes","No"))</f>
        <v/>
      </c>
      <c r="H769" s="93" t="str">
        <f t="shared" si="124"/>
        <v/>
      </c>
      <c r="I769" s="93" t="str">
        <f t="shared" si="125"/>
        <v/>
      </c>
      <c r="J769" s="93" t="str">
        <f t="shared" si="126"/>
        <v/>
      </c>
      <c r="K769" s="125" t="str">
        <f>IF(OR(C769="",'Paste Data Here - Export'!BD769=""),"",1440*('Paste Data Here - Export'!BD769-C769))</f>
        <v/>
      </c>
      <c r="L769" s="93" t="str">
        <f t="shared" si="127"/>
        <v/>
      </c>
      <c r="M769" s="93" t="str">
        <f>IF(AND(L769="Yes",'Paste Data Here - Export'!BC769="SU",'Paste Data Here - Export'!EJ769&lt;&gt;"Y"),"Achieved",IF('Paste Data Here - Export'!EJ769="Y","Not applicable",(IF(AND('Patient level info'!L769="No",'Paste Data Here - Export'!BC769="SU"),"Not achieved",IF('Paste Data Here - Export'!BC769="ICH","Not applicable",IF(OR('Paste Data Here - Export'!BC769="O",'Paste Data Here - Export'!BC769="MAC"),"Not achieved",""))))))</f>
        <v/>
      </c>
      <c r="N769" s="142" t="str">
        <f>IF(B769="","",IF(OR('Paste Data Here - Export'!GN769="PERS",'Paste Data Here - Export'!GN769="TELEM"),'Paste Data Here - Export'!GK769,IF('Paste Data Here - Export'!GO769="","Not seen in person",'Paste Data Here - Export'!GO769)))</f>
        <v/>
      </c>
      <c r="O769" s="125" t="str">
        <f t="shared" si="128"/>
        <v/>
      </c>
      <c r="P769" s="126" t="str">
        <f t="shared" si="129"/>
        <v/>
      </c>
      <c r="Q769" s="95" t="str">
        <f>IF('Paste Data Here - Export'!CR769=TRUE, "Not imaged",IF('Paste Data Here - Export'!AR769="Y","Inpatient stroke",IF('Paste Data Here - Export'!BA769="","",IF('Paste Data Here - Export'!CR769="TRUE","",1440*('Paste Data Here - Export'!CP769-'Paste Data Here - Export'!BA769)))))</f>
        <v/>
      </c>
      <c r="R769" s="95" t="str">
        <f>IF('Paste Data Here - Export'!CR769=TRUE,"Not imaged",IF(OR(C769="",'Paste Data Here - Export'!CP769=""),"",1440*('Paste Data Here - Export'!CP769-C769)))</f>
        <v/>
      </c>
      <c r="S769" s="93" t="str">
        <f>IF(R769&lt;60.5,"Yes",IF('Paste Data Here - Export'!C769="","","No"))</f>
        <v/>
      </c>
      <c r="T769" s="93" t="str">
        <f t="shared" si="121"/>
        <v/>
      </c>
      <c r="U769" s="94" t="str">
        <f>IF(OR(C769="",'Paste Data Here - Export'!DF769=""),"",1440*('Paste Data Here - Export'!DF769-C769))</f>
        <v/>
      </c>
      <c r="V769" s="96" t="str">
        <f t="shared" si="130"/>
        <v/>
      </c>
      <c r="W769" s="97" t="str">
        <f>IF(B769="","",IF('Paste Data Here - Export'!KI769=TRUE,"Yes",IF('Paste Data Here - Export'!L769="","No","Yes")))</f>
        <v/>
      </c>
      <c r="X769" s="98" t="str">
        <f>IF(E769="Yes","6 Month Transfer",IF(AND(W769="Yes",'Paste Data Here - Export'!KM769="D"),"No",IF('Patient level info'!W769="Yes","Yes","")))</f>
        <v/>
      </c>
      <c r="Y769" s="91" t="str">
        <f t="shared" si="122"/>
        <v/>
      </c>
      <c r="Z769" s="99" t="str">
        <f>IF('Paste Data Here - Export'!KQ769="","",IF('Paste Data Here - Export'!KO769="","",'Paste Data Here - Export'!KN769-'Paste Data Here - Export'!KQ769))</f>
        <v/>
      </c>
      <c r="AA769" s="91" t="str">
        <f>IF(AND(W769="Yes",'Paste Data Here - Export'!KM769="D",'Paste Data Here - Export'!KO769="Y"),'Paste Data Here - Export'!KN769+'Patient level info'!AA$3,IF(AND(W769="Yes",'Paste Data Here - Export'!KM769="D",Z769&lt;0),'Paste Data Here - Export'!KQ769,IF(AND(W769="Yes",'Paste Data Here - Export'!KM769="D"),'Paste Data Here - Export'!KN769,IF(X769="Yes",'Paste Data Here - Export'!KS769,""))))</f>
        <v/>
      </c>
      <c r="AB769" s="100" t="str">
        <f>IF(W769="No","",IF('Paste Data Here - Export'!HS769="","",IF('Paste Data Here - Export'!KO769="Y",'Patient level info'!AA769-'Paste Data Here - Export'!HS769,'Paste Data Here - Export'!KQ769-'Paste Data Here - Export'!HS769)))</f>
        <v/>
      </c>
      <c r="AC769" s="100" t="str">
        <f>IF(E769="Yes","",IF(BPT!C769="Record transferred to this team",AA769-C769-(1/6),""))</f>
        <v/>
      </c>
      <c r="AD769" s="100" t="str">
        <f t="shared" si="123"/>
        <v/>
      </c>
      <c r="AE769" s="100" t="str">
        <f t="shared" si="131"/>
        <v/>
      </c>
      <c r="AF769" s="101" t="str">
        <f>IF(AE769="","",IF(Y769="Died same day","Died same day as arrival",IF(AB769="","Did not stay on SU",IF('Paste Data Here - Export'!HR769="ICH","ICU/CCU/HDU",IF(AB769&gt;AE769,100,100*AB769/AE769)))))</f>
        <v/>
      </c>
      <c r="AG769" s="82" t="str">
        <f>IF(E769="Yes","6 Month Transfer",IF(W769="No","Not locked to discharge/transfer",IF(AF769="Did not stay on SU","Not achieved as did not stay on SU",IF('Patient level info'!A769="","",IF(AND(A769=B769,M769="Achieved",P769="Achieved",AF769&gt;=90,AF769&lt;&gt;"Died same day as arrival"),"Achieved",IF(AND(A769&lt;&gt;B769,AF769&gt;=90,M769="Achieved",P769="Achieved"),"Not directly admitted by this team, but achieved criteria at previous team, and achieved 90% of stay on SU whilst at this team",IF(AF769="ICU/CCU/HDU","Admitted to ICU/CCU/HDU",IF(AF769="Died same day as arrival",AF769,IF(AND(AF769&lt;90,M769="Not achieved",P769="Not achieved"),"Not achieved as not direct to SU within 4h, not seen by a consultant within 14h, and less than 90% of stay on SU",IF(AND(AF769&lt;90,M769="Not achieved",P769="Achieved"),"Not achieved as not direct to SU within 4h and less than 90% of stay on SU",IF(AND(AF769&lt;90,M769="Achieved",P769="Not achieved"),"Not achieved as not seen by a consultant within 14h and less than 90% of stay on SU",IF(AND(AF769&gt;=90,M769="Not achieved",P769="Not achieved"),"Not achieved as not direct to SU within 4h and not seen by a consultant within 14h",IF(AND(AF769&gt;=90,M769="Achieved",P769="Not achieved"),"Not achieved as not seen by a consultant within 14h",IF(AF769&lt;90,"Not achieved as less than 90% of stay on SU","Not achieved as not direct to SU within 4h"))))))))))))))</f>
        <v/>
      </c>
    </row>
    <row r="770" spans="1:33" x14ac:dyDescent="0.25">
      <c r="A770" s="89" t="str">
        <f>IF('Paste Data Here - Export'!A770="","",'Paste Data Here - Export'!A770)</f>
        <v/>
      </c>
      <c r="B770" s="90" t="str">
        <f>IF('Paste Data Here - Export'!B770="","",'Paste Data Here - Export'!B770)</f>
        <v/>
      </c>
      <c r="C770" s="91" t="str">
        <f>IF('Paste Data Here - Export'!AR770="Y",'Paste Data Here - Export'!AS770,IF('Paste Data Here - Export'!C770="","",'Paste Data Here - Export'!BA770))</f>
        <v/>
      </c>
      <c r="D770" s="103" t="str">
        <f>IF(B770="","",IF('Paste Data Here - Export'!A770 ='Paste Data Here - Export'!B770, "Yes", "No"))</f>
        <v/>
      </c>
      <c r="E770" s="103" t="str">
        <f>IF(A770="","",IF(AND('Paste Data Here - Export'!P770="",'Paste Data Here - Export'!Q770&lt;&gt;""),"Yes","No"))</f>
        <v/>
      </c>
      <c r="F770" s="104" t="str">
        <f>IF('Paste Data Here - Export'!A770='Paste Data Here - Export'!B770,C770,IF(W770="No","",IF(E770="Yes","6 Month Transfer",'Paste Data Here - Export'!HP770)))</f>
        <v/>
      </c>
      <c r="G770" s="92" t="str">
        <f>IF(B770="","",IF(OR('Paste Data Here - Export'!KB770="Y",'Paste Data Here - Export'!GE770="Y"),"Yes","No"))</f>
        <v/>
      </c>
      <c r="H770" s="93" t="str">
        <f t="shared" si="124"/>
        <v/>
      </c>
      <c r="I770" s="93" t="str">
        <f t="shared" si="125"/>
        <v/>
      </c>
      <c r="J770" s="93" t="str">
        <f t="shared" si="126"/>
        <v/>
      </c>
      <c r="K770" s="125" t="str">
        <f>IF(OR(C770="",'Paste Data Here - Export'!BD770=""),"",1440*('Paste Data Here - Export'!BD770-C770))</f>
        <v/>
      </c>
      <c r="L770" s="93" t="str">
        <f t="shared" si="127"/>
        <v/>
      </c>
      <c r="M770" s="93" t="str">
        <f>IF(AND(L770="Yes",'Paste Data Here - Export'!BC770="SU",'Paste Data Here - Export'!EJ770&lt;&gt;"Y"),"Achieved",IF('Paste Data Here - Export'!EJ770="Y","Not applicable",(IF(AND('Patient level info'!L770="No",'Paste Data Here - Export'!BC770="SU"),"Not achieved",IF('Paste Data Here - Export'!BC770="ICH","Not applicable",IF(OR('Paste Data Here - Export'!BC770="O",'Paste Data Here - Export'!BC770="MAC"),"Not achieved",""))))))</f>
        <v/>
      </c>
      <c r="N770" s="142" t="str">
        <f>IF(B770="","",IF(OR('Paste Data Here - Export'!GN770="PERS",'Paste Data Here - Export'!GN770="TELEM"),'Paste Data Here - Export'!GK770,IF('Paste Data Here - Export'!GO770="","Not seen in person",'Paste Data Here - Export'!GO770)))</f>
        <v/>
      </c>
      <c r="O770" s="125" t="str">
        <f t="shared" si="128"/>
        <v/>
      </c>
      <c r="P770" s="126" t="str">
        <f t="shared" si="129"/>
        <v/>
      </c>
      <c r="Q770" s="95" t="str">
        <f>IF('Paste Data Here - Export'!CR770=TRUE, "Not imaged",IF('Paste Data Here - Export'!AR770="Y","Inpatient stroke",IF('Paste Data Here - Export'!BA770="","",IF('Paste Data Here - Export'!CR770="TRUE","",1440*('Paste Data Here - Export'!CP770-'Paste Data Here - Export'!BA770)))))</f>
        <v/>
      </c>
      <c r="R770" s="95" t="str">
        <f>IF('Paste Data Here - Export'!CR770=TRUE,"Not imaged",IF(OR(C770="",'Paste Data Here - Export'!CP770=""),"",1440*('Paste Data Here - Export'!CP770-C770)))</f>
        <v/>
      </c>
      <c r="S770" s="93" t="str">
        <f>IF(R770&lt;60.5,"Yes",IF('Paste Data Here - Export'!C770="","","No"))</f>
        <v/>
      </c>
      <c r="T770" s="93" t="str">
        <f t="shared" si="121"/>
        <v/>
      </c>
      <c r="U770" s="94" t="str">
        <f>IF(OR(C770="",'Paste Data Here - Export'!DF770=""),"",1440*('Paste Data Here - Export'!DF770-C770))</f>
        <v/>
      </c>
      <c r="V770" s="96" t="str">
        <f t="shared" si="130"/>
        <v/>
      </c>
      <c r="W770" s="97" t="str">
        <f>IF(B770="","",IF('Paste Data Here - Export'!KI770=TRUE,"Yes",IF('Paste Data Here - Export'!L770="","No","Yes")))</f>
        <v/>
      </c>
      <c r="X770" s="98" t="str">
        <f>IF(E770="Yes","6 Month Transfer",IF(AND(W770="Yes",'Paste Data Here - Export'!KM770="D"),"No",IF('Patient level info'!W770="Yes","Yes","")))</f>
        <v/>
      </c>
      <c r="Y770" s="91" t="str">
        <f t="shared" si="122"/>
        <v/>
      </c>
      <c r="Z770" s="99" t="str">
        <f>IF('Paste Data Here - Export'!KQ770="","",IF('Paste Data Here - Export'!KO770="","",'Paste Data Here - Export'!KN770-'Paste Data Here - Export'!KQ770))</f>
        <v/>
      </c>
      <c r="AA770" s="91" t="str">
        <f>IF(AND(W770="Yes",'Paste Data Here - Export'!KM770="D",'Paste Data Here - Export'!KO770="Y"),'Paste Data Here - Export'!KN770+'Patient level info'!AA$3,IF(AND(W770="Yes",'Paste Data Here - Export'!KM770="D",Z770&lt;0),'Paste Data Here - Export'!KQ770,IF(AND(W770="Yes",'Paste Data Here - Export'!KM770="D"),'Paste Data Here - Export'!KN770,IF(X770="Yes",'Paste Data Here - Export'!KS770,""))))</f>
        <v/>
      </c>
      <c r="AB770" s="100" t="str">
        <f>IF(W770="No","",IF('Paste Data Here - Export'!HS770="","",IF('Paste Data Here - Export'!KO770="Y",'Patient level info'!AA770-'Paste Data Here - Export'!HS770,'Paste Data Here - Export'!KQ770-'Paste Data Here - Export'!HS770)))</f>
        <v/>
      </c>
      <c r="AC770" s="100" t="str">
        <f>IF(E770="Yes","",IF(BPT!C770="Record transferred to this team",AA770-C770-(1/6),""))</f>
        <v/>
      </c>
      <c r="AD770" s="100" t="str">
        <f t="shared" si="123"/>
        <v/>
      </c>
      <c r="AE770" s="100" t="str">
        <f t="shared" si="131"/>
        <v/>
      </c>
      <c r="AF770" s="101" t="str">
        <f>IF(AE770="","",IF(Y770="Died same day","Died same day as arrival",IF(AB770="","Did not stay on SU",IF('Paste Data Here - Export'!HR770="ICH","ICU/CCU/HDU",IF(AB770&gt;AE770,100,100*AB770/AE770)))))</f>
        <v/>
      </c>
      <c r="AG770" s="82" t="str">
        <f>IF(E770="Yes","6 Month Transfer",IF(W770="No","Not locked to discharge/transfer",IF(AF770="Did not stay on SU","Not achieved as did not stay on SU",IF('Patient level info'!A770="","",IF(AND(A770=B770,M770="Achieved",P770="Achieved",AF770&gt;=90,AF770&lt;&gt;"Died same day as arrival"),"Achieved",IF(AND(A770&lt;&gt;B770,AF770&gt;=90,M770="Achieved",P770="Achieved"),"Not directly admitted by this team, but achieved criteria at previous team, and achieved 90% of stay on SU whilst at this team",IF(AF770="ICU/CCU/HDU","Admitted to ICU/CCU/HDU",IF(AF770="Died same day as arrival",AF770,IF(AND(AF770&lt;90,M770="Not achieved",P770="Not achieved"),"Not achieved as not direct to SU within 4h, not seen by a consultant within 14h, and less than 90% of stay on SU",IF(AND(AF770&lt;90,M770="Not achieved",P770="Achieved"),"Not achieved as not direct to SU within 4h and less than 90% of stay on SU",IF(AND(AF770&lt;90,M770="Achieved",P770="Not achieved"),"Not achieved as not seen by a consultant within 14h and less than 90% of stay on SU",IF(AND(AF770&gt;=90,M770="Not achieved",P770="Not achieved"),"Not achieved as not direct to SU within 4h and not seen by a consultant within 14h",IF(AND(AF770&gt;=90,M770="Achieved",P770="Not achieved"),"Not achieved as not seen by a consultant within 14h",IF(AF770&lt;90,"Not achieved as less than 90% of stay on SU","Not achieved as not direct to SU within 4h"))))))))))))))</f>
        <v/>
      </c>
    </row>
    <row r="771" spans="1:33" x14ac:dyDescent="0.25">
      <c r="A771" s="89" t="str">
        <f>IF('Paste Data Here - Export'!A771="","",'Paste Data Here - Export'!A771)</f>
        <v/>
      </c>
      <c r="B771" s="90" t="str">
        <f>IF('Paste Data Here - Export'!B771="","",'Paste Data Here - Export'!B771)</f>
        <v/>
      </c>
      <c r="C771" s="91" t="str">
        <f>IF('Paste Data Here - Export'!AR771="Y",'Paste Data Here - Export'!AS771,IF('Paste Data Here - Export'!C771="","",'Paste Data Here - Export'!BA771))</f>
        <v/>
      </c>
      <c r="D771" s="103" t="str">
        <f>IF(B771="","",IF('Paste Data Here - Export'!A771 ='Paste Data Here - Export'!B771, "Yes", "No"))</f>
        <v/>
      </c>
      <c r="E771" s="103" t="str">
        <f>IF(A771="","",IF(AND('Paste Data Here - Export'!P771="",'Paste Data Here - Export'!Q771&lt;&gt;""),"Yes","No"))</f>
        <v/>
      </c>
      <c r="F771" s="104" t="str">
        <f>IF('Paste Data Here - Export'!A771='Paste Data Here - Export'!B771,C771,IF(W771="No","",IF(E771="Yes","6 Month Transfer",'Paste Data Here - Export'!HP771)))</f>
        <v/>
      </c>
      <c r="G771" s="92" t="str">
        <f>IF(B771="","",IF(OR('Paste Data Here - Export'!KB771="Y",'Paste Data Here - Export'!GE771="Y"),"Yes","No"))</f>
        <v/>
      </c>
      <c r="H771" s="93" t="str">
        <f t="shared" si="124"/>
        <v/>
      </c>
      <c r="I771" s="93" t="str">
        <f t="shared" si="125"/>
        <v/>
      </c>
      <c r="J771" s="93" t="str">
        <f t="shared" si="126"/>
        <v/>
      </c>
      <c r="K771" s="125" t="str">
        <f>IF(OR(C771="",'Paste Data Here - Export'!BD771=""),"",1440*('Paste Data Here - Export'!BD771-C771))</f>
        <v/>
      </c>
      <c r="L771" s="93" t="str">
        <f t="shared" si="127"/>
        <v/>
      </c>
      <c r="M771" s="93" t="str">
        <f>IF(AND(L771="Yes",'Paste Data Here - Export'!BC771="SU",'Paste Data Here - Export'!EJ771&lt;&gt;"Y"),"Achieved",IF('Paste Data Here - Export'!EJ771="Y","Not applicable",(IF(AND('Patient level info'!L771="No",'Paste Data Here - Export'!BC771="SU"),"Not achieved",IF('Paste Data Here - Export'!BC771="ICH","Not applicable",IF(OR('Paste Data Here - Export'!BC771="O",'Paste Data Here - Export'!BC771="MAC"),"Not achieved",""))))))</f>
        <v/>
      </c>
      <c r="N771" s="142" t="str">
        <f>IF(B771="","",IF(OR('Paste Data Here - Export'!GN771="PERS",'Paste Data Here - Export'!GN771="TELEM"),'Paste Data Here - Export'!GK771,IF('Paste Data Here - Export'!GO771="","Not seen in person",'Paste Data Here - Export'!GO771)))</f>
        <v/>
      </c>
      <c r="O771" s="125" t="str">
        <f t="shared" si="128"/>
        <v/>
      </c>
      <c r="P771" s="126" t="str">
        <f t="shared" si="129"/>
        <v/>
      </c>
      <c r="Q771" s="95" t="str">
        <f>IF('Paste Data Here - Export'!CR771=TRUE, "Not imaged",IF('Paste Data Here - Export'!AR771="Y","Inpatient stroke",IF('Paste Data Here - Export'!BA771="","",IF('Paste Data Here - Export'!CR771="TRUE","",1440*('Paste Data Here - Export'!CP771-'Paste Data Here - Export'!BA771)))))</f>
        <v/>
      </c>
      <c r="R771" s="95" t="str">
        <f>IF('Paste Data Here - Export'!CR771=TRUE,"Not imaged",IF(OR(C771="",'Paste Data Here - Export'!CP771=""),"",1440*('Paste Data Here - Export'!CP771-C771)))</f>
        <v/>
      </c>
      <c r="S771" s="93" t="str">
        <f>IF(R771&lt;60.5,"Yes",IF('Paste Data Here - Export'!C771="","","No"))</f>
        <v/>
      </c>
      <c r="T771" s="93" t="str">
        <f t="shared" si="121"/>
        <v/>
      </c>
      <c r="U771" s="94" t="str">
        <f>IF(OR(C771="",'Paste Data Here - Export'!DF771=""),"",1440*('Paste Data Here - Export'!DF771-C771))</f>
        <v/>
      </c>
      <c r="V771" s="96" t="str">
        <f t="shared" si="130"/>
        <v/>
      </c>
      <c r="W771" s="97" t="str">
        <f>IF(B771="","",IF('Paste Data Here - Export'!KI771=TRUE,"Yes",IF('Paste Data Here - Export'!L771="","No","Yes")))</f>
        <v/>
      </c>
      <c r="X771" s="98" t="str">
        <f>IF(E771="Yes","6 Month Transfer",IF(AND(W771="Yes",'Paste Data Here - Export'!KM771="D"),"No",IF('Patient level info'!W771="Yes","Yes","")))</f>
        <v/>
      </c>
      <c r="Y771" s="91" t="str">
        <f t="shared" si="122"/>
        <v/>
      </c>
      <c r="Z771" s="99" t="str">
        <f>IF('Paste Data Here - Export'!KQ771="","",IF('Paste Data Here - Export'!KO771="","",'Paste Data Here - Export'!KN771-'Paste Data Here - Export'!KQ771))</f>
        <v/>
      </c>
      <c r="AA771" s="91" t="str">
        <f>IF(AND(W771="Yes",'Paste Data Here - Export'!KM771="D",'Paste Data Here - Export'!KO771="Y"),'Paste Data Here - Export'!KN771+'Patient level info'!AA$3,IF(AND(W771="Yes",'Paste Data Here - Export'!KM771="D",Z771&lt;0),'Paste Data Here - Export'!KQ771,IF(AND(W771="Yes",'Paste Data Here - Export'!KM771="D"),'Paste Data Here - Export'!KN771,IF(X771="Yes",'Paste Data Here - Export'!KS771,""))))</f>
        <v/>
      </c>
      <c r="AB771" s="100" t="str">
        <f>IF(W771="No","",IF('Paste Data Here - Export'!HS771="","",IF('Paste Data Here - Export'!KO771="Y",'Patient level info'!AA771-'Paste Data Here - Export'!HS771,'Paste Data Here - Export'!KQ771-'Paste Data Here - Export'!HS771)))</f>
        <v/>
      </c>
      <c r="AC771" s="100" t="str">
        <f>IF(E771="Yes","",IF(BPT!C771="Record transferred to this team",AA771-C771-(1/6),""))</f>
        <v/>
      </c>
      <c r="AD771" s="100" t="str">
        <f t="shared" si="123"/>
        <v/>
      </c>
      <c r="AE771" s="100" t="str">
        <f t="shared" si="131"/>
        <v/>
      </c>
      <c r="AF771" s="101" t="str">
        <f>IF(AE771="","",IF(Y771="Died same day","Died same day as arrival",IF(AB771="","Did not stay on SU",IF('Paste Data Here - Export'!HR771="ICH","ICU/CCU/HDU",IF(AB771&gt;AE771,100,100*AB771/AE771)))))</f>
        <v/>
      </c>
      <c r="AG771" s="82" t="str">
        <f>IF(E771="Yes","6 Month Transfer",IF(W771="No","Not locked to discharge/transfer",IF(AF771="Did not stay on SU","Not achieved as did not stay on SU",IF('Patient level info'!A771="","",IF(AND(A771=B771,M771="Achieved",P771="Achieved",AF771&gt;=90,AF771&lt;&gt;"Died same day as arrival"),"Achieved",IF(AND(A771&lt;&gt;B771,AF771&gt;=90,M771="Achieved",P771="Achieved"),"Not directly admitted by this team, but achieved criteria at previous team, and achieved 90% of stay on SU whilst at this team",IF(AF771="ICU/CCU/HDU","Admitted to ICU/CCU/HDU",IF(AF771="Died same day as arrival",AF771,IF(AND(AF771&lt;90,M771="Not achieved",P771="Not achieved"),"Not achieved as not direct to SU within 4h, not seen by a consultant within 14h, and less than 90% of stay on SU",IF(AND(AF771&lt;90,M771="Not achieved",P771="Achieved"),"Not achieved as not direct to SU within 4h and less than 90% of stay on SU",IF(AND(AF771&lt;90,M771="Achieved",P771="Not achieved"),"Not achieved as not seen by a consultant within 14h and less than 90% of stay on SU",IF(AND(AF771&gt;=90,M771="Not achieved",P771="Not achieved"),"Not achieved as not direct to SU within 4h and not seen by a consultant within 14h",IF(AND(AF771&gt;=90,M771="Achieved",P771="Not achieved"),"Not achieved as not seen by a consultant within 14h",IF(AF771&lt;90,"Not achieved as less than 90% of stay on SU","Not achieved as not direct to SU within 4h"))))))))))))))</f>
        <v/>
      </c>
    </row>
    <row r="772" spans="1:33" x14ac:dyDescent="0.25">
      <c r="A772" s="89" t="str">
        <f>IF('Paste Data Here - Export'!A772="","",'Paste Data Here - Export'!A772)</f>
        <v/>
      </c>
      <c r="B772" s="90" t="str">
        <f>IF('Paste Data Here - Export'!B772="","",'Paste Data Here - Export'!B772)</f>
        <v/>
      </c>
      <c r="C772" s="91" t="str">
        <f>IF('Paste Data Here - Export'!AR772="Y",'Paste Data Here - Export'!AS772,IF('Paste Data Here - Export'!C772="","",'Paste Data Here - Export'!BA772))</f>
        <v/>
      </c>
      <c r="D772" s="103" t="str">
        <f>IF(B772="","",IF('Paste Data Here - Export'!A772 ='Paste Data Here - Export'!B772, "Yes", "No"))</f>
        <v/>
      </c>
      <c r="E772" s="103" t="str">
        <f>IF(A772="","",IF(AND('Paste Data Here - Export'!P772="",'Paste Data Here - Export'!Q772&lt;&gt;""),"Yes","No"))</f>
        <v/>
      </c>
      <c r="F772" s="104" t="str">
        <f>IF('Paste Data Here - Export'!A772='Paste Data Here - Export'!B772,C772,IF(W772="No","",IF(E772="Yes","6 Month Transfer",'Paste Data Here - Export'!HP772)))</f>
        <v/>
      </c>
      <c r="G772" s="92" t="str">
        <f>IF(B772="","",IF(OR('Paste Data Here - Export'!KB772="Y",'Paste Data Here - Export'!GE772="Y"),"Yes","No"))</f>
        <v/>
      </c>
      <c r="H772" s="93" t="str">
        <f t="shared" si="124"/>
        <v/>
      </c>
      <c r="I772" s="93" t="str">
        <f t="shared" si="125"/>
        <v/>
      </c>
      <c r="J772" s="93" t="str">
        <f t="shared" si="126"/>
        <v/>
      </c>
      <c r="K772" s="125" t="str">
        <f>IF(OR(C772="",'Paste Data Here - Export'!BD772=""),"",1440*('Paste Data Here - Export'!BD772-C772))</f>
        <v/>
      </c>
      <c r="L772" s="93" t="str">
        <f t="shared" si="127"/>
        <v/>
      </c>
      <c r="M772" s="93" t="str">
        <f>IF(AND(L772="Yes",'Paste Data Here - Export'!BC772="SU",'Paste Data Here - Export'!EJ772&lt;&gt;"Y"),"Achieved",IF('Paste Data Here - Export'!EJ772="Y","Not applicable",(IF(AND('Patient level info'!L772="No",'Paste Data Here - Export'!BC772="SU"),"Not achieved",IF('Paste Data Here - Export'!BC772="ICH","Not applicable",IF(OR('Paste Data Here - Export'!BC772="O",'Paste Data Here - Export'!BC772="MAC"),"Not achieved",""))))))</f>
        <v/>
      </c>
      <c r="N772" s="142" t="str">
        <f>IF(B772="","",IF(OR('Paste Data Here - Export'!GN772="PERS",'Paste Data Here - Export'!GN772="TELEM"),'Paste Data Here - Export'!GK772,IF('Paste Data Here - Export'!GO772="","Not seen in person",'Paste Data Here - Export'!GO772)))</f>
        <v/>
      </c>
      <c r="O772" s="125" t="str">
        <f t="shared" si="128"/>
        <v/>
      </c>
      <c r="P772" s="126" t="str">
        <f t="shared" si="129"/>
        <v/>
      </c>
      <c r="Q772" s="95" t="str">
        <f>IF('Paste Data Here - Export'!CR772=TRUE, "Not imaged",IF('Paste Data Here - Export'!AR772="Y","Inpatient stroke",IF('Paste Data Here - Export'!BA772="","",IF('Paste Data Here - Export'!CR772="TRUE","",1440*('Paste Data Here - Export'!CP772-'Paste Data Here - Export'!BA772)))))</f>
        <v/>
      </c>
      <c r="R772" s="95" t="str">
        <f>IF('Paste Data Here - Export'!CR772=TRUE,"Not imaged",IF(OR(C772="",'Paste Data Here - Export'!CP772=""),"",1440*('Paste Data Here - Export'!CP772-C772)))</f>
        <v/>
      </c>
      <c r="S772" s="93" t="str">
        <f>IF(R772&lt;60.5,"Yes",IF('Paste Data Here - Export'!C772="","","No"))</f>
        <v/>
      </c>
      <c r="T772" s="93" t="str">
        <f t="shared" si="121"/>
        <v/>
      </c>
      <c r="U772" s="94" t="str">
        <f>IF(OR(C772="",'Paste Data Here - Export'!DF772=""),"",1440*('Paste Data Here - Export'!DF772-C772))</f>
        <v/>
      </c>
      <c r="V772" s="96" t="str">
        <f t="shared" si="130"/>
        <v/>
      </c>
      <c r="W772" s="97" t="str">
        <f>IF(B772="","",IF('Paste Data Here - Export'!KI772=TRUE,"Yes",IF('Paste Data Here - Export'!L772="","No","Yes")))</f>
        <v/>
      </c>
      <c r="X772" s="98" t="str">
        <f>IF(E772="Yes","6 Month Transfer",IF(AND(W772="Yes",'Paste Data Here - Export'!KM772="D"),"No",IF('Patient level info'!W772="Yes","Yes","")))</f>
        <v/>
      </c>
      <c r="Y772" s="91" t="str">
        <f t="shared" si="122"/>
        <v/>
      </c>
      <c r="Z772" s="99" t="str">
        <f>IF('Paste Data Here - Export'!KQ772="","",IF('Paste Data Here - Export'!KO772="","",'Paste Data Here - Export'!KN772-'Paste Data Here - Export'!KQ772))</f>
        <v/>
      </c>
      <c r="AA772" s="91" t="str">
        <f>IF(AND(W772="Yes",'Paste Data Here - Export'!KM772="D",'Paste Data Here - Export'!KO772="Y"),'Paste Data Here - Export'!KN772+'Patient level info'!AA$3,IF(AND(W772="Yes",'Paste Data Here - Export'!KM772="D",Z772&lt;0),'Paste Data Here - Export'!KQ772,IF(AND(W772="Yes",'Paste Data Here - Export'!KM772="D"),'Paste Data Here - Export'!KN772,IF(X772="Yes",'Paste Data Here - Export'!KS772,""))))</f>
        <v/>
      </c>
      <c r="AB772" s="100" t="str">
        <f>IF(W772="No","",IF('Paste Data Here - Export'!HS772="","",IF('Paste Data Here - Export'!KO772="Y",'Patient level info'!AA772-'Paste Data Here - Export'!HS772,'Paste Data Here - Export'!KQ772-'Paste Data Here - Export'!HS772)))</f>
        <v/>
      </c>
      <c r="AC772" s="100" t="str">
        <f>IF(E772="Yes","",IF(BPT!C772="Record transferred to this team",AA772-C772-(1/6),""))</f>
        <v/>
      </c>
      <c r="AD772" s="100" t="str">
        <f t="shared" si="123"/>
        <v/>
      </c>
      <c r="AE772" s="100" t="str">
        <f t="shared" si="131"/>
        <v/>
      </c>
      <c r="AF772" s="101" t="str">
        <f>IF(AE772="","",IF(Y772="Died same day","Died same day as arrival",IF(AB772="","Did not stay on SU",IF('Paste Data Here - Export'!HR772="ICH","ICU/CCU/HDU",IF(AB772&gt;AE772,100,100*AB772/AE772)))))</f>
        <v/>
      </c>
      <c r="AG772" s="82" t="str">
        <f>IF(E772="Yes","6 Month Transfer",IF(W772="No","Not locked to discharge/transfer",IF(AF772="Did not stay on SU","Not achieved as did not stay on SU",IF('Patient level info'!A772="","",IF(AND(A772=B772,M772="Achieved",P772="Achieved",AF772&gt;=90,AF772&lt;&gt;"Died same day as arrival"),"Achieved",IF(AND(A772&lt;&gt;B772,AF772&gt;=90,M772="Achieved",P772="Achieved"),"Not directly admitted by this team, but achieved criteria at previous team, and achieved 90% of stay on SU whilst at this team",IF(AF772="ICU/CCU/HDU","Admitted to ICU/CCU/HDU",IF(AF772="Died same day as arrival",AF772,IF(AND(AF772&lt;90,M772="Not achieved",P772="Not achieved"),"Not achieved as not direct to SU within 4h, not seen by a consultant within 14h, and less than 90% of stay on SU",IF(AND(AF772&lt;90,M772="Not achieved",P772="Achieved"),"Not achieved as not direct to SU within 4h and less than 90% of stay on SU",IF(AND(AF772&lt;90,M772="Achieved",P772="Not achieved"),"Not achieved as not seen by a consultant within 14h and less than 90% of stay on SU",IF(AND(AF772&gt;=90,M772="Not achieved",P772="Not achieved"),"Not achieved as not direct to SU within 4h and not seen by a consultant within 14h",IF(AND(AF772&gt;=90,M772="Achieved",P772="Not achieved"),"Not achieved as not seen by a consultant within 14h",IF(AF772&lt;90,"Not achieved as less than 90% of stay on SU","Not achieved as not direct to SU within 4h"))))))))))))))</f>
        <v/>
      </c>
    </row>
    <row r="773" spans="1:33" x14ac:dyDescent="0.25">
      <c r="A773" s="89" t="str">
        <f>IF('Paste Data Here - Export'!A773="","",'Paste Data Here - Export'!A773)</f>
        <v/>
      </c>
      <c r="B773" s="90" t="str">
        <f>IF('Paste Data Here - Export'!B773="","",'Paste Data Here - Export'!B773)</f>
        <v/>
      </c>
      <c r="C773" s="91" t="str">
        <f>IF('Paste Data Here - Export'!AR773="Y",'Paste Data Here - Export'!AS773,IF('Paste Data Here - Export'!C773="","",'Paste Data Here - Export'!BA773))</f>
        <v/>
      </c>
      <c r="D773" s="103" t="str">
        <f>IF(B773="","",IF('Paste Data Here - Export'!A773 ='Paste Data Here - Export'!B773, "Yes", "No"))</f>
        <v/>
      </c>
      <c r="E773" s="103" t="str">
        <f>IF(A773="","",IF(AND('Paste Data Here - Export'!P773="",'Paste Data Here - Export'!Q773&lt;&gt;""),"Yes","No"))</f>
        <v/>
      </c>
      <c r="F773" s="104" t="str">
        <f>IF('Paste Data Here - Export'!A773='Paste Data Here - Export'!B773,C773,IF(W773="No","",IF(E773="Yes","6 Month Transfer",'Paste Data Here - Export'!HP773)))</f>
        <v/>
      </c>
      <c r="G773" s="92" t="str">
        <f>IF(B773="","",IF(OR('Paste Data Here - Export'!KB773="Y",'Paste Data Here - Export'!GE773="Y"),"Yes","No"))</f>
        <v/>
      </c>
      <c r="H773" s="93" t="str">
        <f t="shared" si="124"/>
        <v/>
      </c>
      <c r="I773" s="93" t="str">
        <f t="shared" si="125"/>
        <v/>
      </c>
      <c r="J773" s="93" t="str">
        <f t="shared" si="126"/>
        <v/>
      </c>
      <c r="K773" s="125" t="str">
        <f>IF(OR(C773="",'Paste Data Here - Export'!BD773=""),"",1440*('Paste Data Here - Export'!BD773-C773))</f>
        <v/>
      </c>
      <c r="L773" s="93" t="str">
        <f t="shared" si="127"/>
        <v/>
      </c>
      <c r="M773" s="93" t="str">
        <f>IF(AND(L773="Yes",'Paste Data Here - Export'!BC773="SU",'Paste Data Here - Export'!EJ773&lt;&gt;"Y"),"Achieved",IF('Paste Data Here - Export'!EJ773="Y","Not applicable",(IF(AND('Patient level info'!L773="No",'Paste Data Here - Export'!BC773="SU"),"Not achieved",IF('Paste Data Here - Export'!BC773="ICH","Not applicable",IF(OR('Paste Data Here - Export'!BC773="O",'Paste Data Here - Export'!BC773="MAC"),"Not achieved",""))))))</f>
        <v/>
      </c>
      <c r="N773" s="142" t="str">
        <f>IF(B773="","",IF(OR('Paste Data Here - Export'!GN773="PERS",'Paste Data Here - Export'!GN773="TELEM"),'Paste Data Here - Export'!GK773,IF('Paste Data Here - Export'!GO773="","Not seen in person",'Paste Data Here - Export'!GO773)))</f>
        <v/>
      </c>
      <c r="O773" s="125" t="str">
        <f t="shared" si="128"/>
        <v/>
      </c>
      <c r="P773" s="126" t="str">
        <f t="shared" si="129"/>
        <v/>
      </c>
      <c r="Q773" s="95" t="str">
        <f>IF('Paste Data Here - Export'!CR773=TRUE, "Not imaged",IF('Paste Data Here - Export'!AR773="Y","Inpatient stroke",IF('Paste Data Here - Export'!BA773="","",IF('Paste Data Here - Export'!CR773="TRUE","",1440*('Paste Data Here - Export'!CP773-'Paste Data Here - Export'!BA773)))))</f>
        <v/>
      </c>
      <c r="R773" s="95" t="str">
        <f>IF('Paste Data Here - Export'!CR773=TRUE,"Not imaged",IF(OR(C773="",'Paste Data Here - Export'!CP773=""),"",1440*('Paste Data Here - Export'!CP773-C773)))</f>
        <v/>
      </c>
      <c r="S773" s="93" t="str">
        <f>IF(R773&lt;60.5,"Yes",IF('Paste Data Here - Export'!C773="","","No"))</f>
        <v/>
      </c>
      <c r="T773" s="93" t="str">
        <f t="shared" si="121"/>
        <v/>
      </c>
      <c r="U773" s="94" t="str">
        <f>IF(OR(C773="",'Paste Data Here - Export'!DF773=""),"",1440*('Paste Data Here - Export'!DF773-C773))</f>
        <v/>
      </c>
      <c r="V773" s="96" t="str">
        <f t="shared" si="130"/>
        <v/>
      </c>
      <c r="W773" s="97" t="str">
        <f>IF(B773="","",IF('Paste Data Here - Export'!KI773=TRUE,"Yes",IF('Paste Data Here - Export'!L773="","No","Yes")))</f>
        <v/>
      </c>
      <c r="X773" s="98" t="str">
        <f>IF(E773="Yes","6 Month Transfer",IF(AND(W773="Yes",'Paste Data Here - Export'!KM773="D"),"No",IF('Patient level info'!W773="Yes","Yes","")))</f>
        <v/>
      </c>
      <c r="Y773" s="91" t="str">
        <f t="shared" si="122"/>
        <v/>
      </c>
      <c r="Z773" s="99" t="str">
        <f>IF('Paste Data Here - Export'!KQ773="","",IF('Paste Data Here - Export'!KO773="","",'Paste Data Here - Export'!KN773-'Paste Data Here - Export'!KQ773))</f>
        <v/>
      </c>
      <c r="AA773" s="91" t="str">
        <f>IF(AND(W773="Yes",'Paste Data Here - Export'!KM773="D",'Paste Data Here - Export'!KO773="Y"),'Paste Data Here - Export'!KN773+'Patient level info'!AA$3,IF(AND(W773="Yes",'Paste Data Here - Export'!KM773="D",Z773&lt;0),'Paste Data Here - Export'!KQ773,IF(AND(W773="Yes",'Paste Data Here - Export'!KM773="D"),'Paste Data Here - Export'!KN773,IF(X773="Yes",'Paste Data Here - Export'!KS773,""))))</f>
        <v/>
      </c>
      <c r="AB773" s="100" t="str">
        <f>IF(W773="No","",IF('Paste Data Here - Export'!HS773="","",IF('Paste Data Here - Export'!KO773="Y",'Patient level info'!AA773-'Paste Data Here - Export'!HS773,'Paste Data Here - Export'!KQ773-'Paste Data Here - Export'!HS773)))</f>
        <v/>
      </c>
      <c r="AC773" s="100" t="str">
        <f>IF(E773="Yes","",IF(BPT!C773="Record transferred to this team",AA773-C773-(1/6),""))</f>
        <v/>
      </c>
      <c r="AD773" s="100" t="str">
        <f t="shared" si="123"/>
        <v/>
      </c>
      <c r="AE773" s="100" t="str">
        <f t="shared" si="131"/>
        <v/>
      </c>
      <c r="AF773" s="101" t="str">
        <f>IF(AE773="","",IF(Y773="Died same day","Died same day as arrival",IF(AB773="","Did not stay on SU",IF('Paste Data Here - Export'!HR773="ICH","ICU/CCU/HDU",IF(AB773&gt;AE773,100,100*AB773/AE773)))))</f>
        <v/>
      </c>
      <c r="AG773" s="82" t="str">
        <f>IF(E773="Yes","6 Month Transfer",IF(W773="No","Not locked to discharge/transfer",IF(AF773="Did not stay on SU","Not achieved as did not stay on SU",IF('Patient level info'!A773="","",IF(AND(A773=B773,M773="Achieved",P773="Achieved",AF773&gt;=90,AF773&lt;&gt;"Died same day as arrival"),"Achieved",IF(AND(A773&lt;&gt;B773,AF773&gt;=90,M773="Achieved",P773="Achieved"),"Not directly admitted by this team, but achieved criteria at previous team, and achieved 90% of stay on SU whilst at this team",IF(AF773="ICU/CCU/HDU","Admitted to ICU/CCU/HDU",IF(AF773="Died same day as arrival",AF773,IF(AND(AF773&lt;90,M773="Not achieved",P773="Not achieved"),"Not achieved as not direct to SU within 4h, not seen by a consultant within 14h, and less than 90% of stay on SU",IF(AND(AF773&lt;90,M773="Not achieved",P773="Achieved"),"Not achieved as not direct to SU within 4h and less than 90% of stay on SU",IF(AND(AF773&lt;90,M773="Achieved",P773="Not achieved"),"Not achieved as not seen by a consultant within 14h and less than 90% of stay on SU",IF(AND(AF773&gt;=90,M773="Not achieved",P773="Not achieved"),"Not achieved as not direct to SU within 4h and not seen by a consultant within 14h",IF(AND(AF773&gt;=90,M773="Achieved",P773="Not achieved"),"Not achieved as not seen by a consultant within 14h",IF(AF773&lt;90,"Not achieved as less than 90% of stay on SU","Not achieved as not direct to SU within 4h"))))))))))))))</f>
        <v/>
      </c>
    </row>
    <row r="774" spans="1:33" x14ac:dyDescent="0.25">
      <c r="A774" s="89" t="str">
        <f>IF('Paste Data Here - Export'!A774="","",'Paste Data Here - Export'!A774)</f>
        <v/>
      </c>
      <c r="B774" s="90" t="str">
        <f>IF('Paste Data Here - Export'!B774="","",'Paste Data Here - Export'!B774)</f>
        <v/>
      </c>
      <c r="C774" s="91" t="str">
        <f>IF('Paste Data Here - Export'!AR774="Y",'Paste Data Here - Export'!AS774,IF('Paste Data Here - Export'!C774="","",'Paste Data Here - Export'!BA774))</f>
        <v/>
      </c>
      <c r="D774" s="103" t="str">
        <f>IF(B774="","",IF('Paste Data Here - Export'!A774 ='Paste Data Here - Export'!B774, "Yes", "No"))</f>
        <v/>
      </c>
      <c r="E774" s="103" t="str">
        <f>IF(A774="","",IF(AND('Paste Data Here - Export'!P774="",'Paste Data Here - Export'!Q774&lt;&gt;""),"Yes","No"))</f>
        <v/>
      </c>
      <c r="F774" s="104" t="str">
        <f>IF('Paste Data Here - Export'!A774='Paste Data Here - Export'!B774,C774,IF(W774="No","",IF(E774="Yes","6 Month Transfer",'Paste Data Here - Export'!HP774)))</f>
        <v/>
      </c>
      <c r="G774" s="92" t="str">
        <f>IF(B774="","",IF(OR('Paste Data Here - Export'!KB774="Y",'Paste Data Here - Export'!GE774="Y"),"Yes","No"))</f>
        <v/>
      </c>
      <c r="H774" s="93" t="str">
        <f t="shared" si="124"/>
        <v/>
      </c>
      <c r="I774" s="93" t="str">
        <f t="shared" si="125"/>
        <v/>
      </c>
      <c r="J774" s="93" t="str">
        <f t="shared" si="126"/>
        <v/>
      </c>
      <c r="K774" s="125" t="str">
        <f>IF(OR(C774="",'Paste Data Here - Export'!BD774=""),"",1440*('Paste Data Here - Export'!BD774-C774))</f>
        <v/>
      </c>
      <c r="L774" s="93" t="str">
        <f t="shared" si="127"/>
        <v/>
      </c>
      <c r="M774" s="93" t="str">
        <f>IF(AND(L774="Yes",'Paste Data Here - Export'!BC774="SU",'Paste Data Here - Export'!EJ774&lt;&gt;"Y"),"Achieved",IF('Paste Data Here - Export'!EJ774="Y","Not applicable",(IF(AND('Patient level info'!L774="No",'Paste Data Here - Export'!BC774="SU"),"Not achieved",IF('Paste Data Here - Export'!BC774="ICH","Not applicable",IF(OR('Paste Data Here - Export'!BC774="O",'Paste Data Here - Export'!BC774="MAC"),"Not achieved",""))))))</f>
        <v/>
      </c>
      <c r="N774" s="142" t="str">
        <f>IF(B774="","",IF(OR('Paste Data Here - Export'!GN774="PERS",'Paste Data Here - Export'!GN774="TELEM"),'Paste Data Here - Export'!GK774,IF('Paste Data Here - Export'!GO774="","Not seen in person",'Paste Data Here - Export'!GO774)))</f>
        <v/>
      </c>
      <c r="O774" s="125" t="str">
        <f t="shared" si="128"/>
        <v/>
      </c>
      <c r="P774" s="126" t="str">
        <f t="shared" si="129"/>
        <v/>
      </c>
      <c r="Q774" s="95" t="str">
        <f>IF('Paste Data Here - Export'!CR774=TRUE, "Not imaged",IF('Paste Data Here - Export'!AR774="Y","Inpatient stroke",IF('Paste Data Here - Export'!BA774="","",IF('Paste Data Here - Export'!CR774="TRUE","",1440*('Paste Data Here - Export'!CP774-'Paste Data Here - Export'!BA774)))))</f>
        <v/>
      </c>
      <c r="R774" s="95" t="str">
        <f>IF('Paste Data Here - Export'!CR774=TRUE,"Not imaged",IF(OR(C774="",'Paste Data Here - Export'!CP774=""),"",1440*('Paste Data Here - Export'!CP774-C774)))</f>
        <v/>
      </c>
      <c r="S774" s="93" t="str">
        <f>IF(R774&lt;60.5,"Yes",IF('Paste Data Here - Export'!C774="","","No"))</f>
        <v/>
      </c>
      <c r="T774" s="93" t="str">
        <f t="shared" ref="T774:T837" si="132">IF(B774="","",IF(R774&lt;720.5,"Yes","No"))</f>
        <v/>
      </c>
      <c r="U774" s="94" t="str">
        <f>IF(OR(C774="",'Paste Data Here - Export'!DF774=""),"",1440*('Paste Data Here - Export'!DF774-C774))</f>
        <v/>
      </c>
      <c r="V774" s="96" t="str">
        <f t="shared" si="130"/>
        <v/>
      </c>
      <c r="W774" s="97" t="str">
        <f>IF(B774="","",IF('Paste Data Here - Export'!KI774=TRUE,"Yes",IF('Paste Data Here - Export'!L774="","No","Yes")))</f>
        <v/>
      </c>
      <c r="X774" s="98" t="str">
        <f>IF(E774="Yes","6 Month Transfer",IF(AND(W774="Yes",'Paste Data Here - Export'!KM774="D"),"No",IF('Patient level info'!W774="Yes","Yes","")))</f>
        <v/>
      </c>
      <c r="Y774" s="91" t="str">
        <f t="shared" ref="Y774:Y837" si="133">IF(E774="Yes","",IF(X774="","",IF(X774="Yes","Alive",IF(AND(DAY(AA774)-DAY(F774)=0,AA774-F774&lt;2),"Died same day","Died different day"))))</f>
        <v/>
      </c>
      <c r="Z774" s="99" t="str">
        <f>IF('Paste Data Here - Export'!KQ774="","",IF('Paste Data Here - Export'!KO774="","",'Paste Data Here - Export'!KN774-'Paste Data Here - Export'!KQ774))</f>
        <v/>
      </c>
      <c r="AA774" s="91" t="str">
        <f>IF(AND(W774="Yes",'Paste Data Here - Export'!KM774="D",'Paste Data Here - Export'!KO774="Y"),'Paste Data Here - Export'!KN774+'Patient level info'!AA$3,IF(AND(W774="Yes",'Paste Data Here - Export'!KM774="D",Z774&lt;0),'Paste Data Here - Export'!KQ774,IF(AND(W774="Yes",'Paste Data Here - Export'!KM774="D"),'Paste Data Here - Export'!KN774,IF(X774="Yes",'Paste Data Here - Export'!KS774,""))))</f>
        <v/>
      </c>
      <c r="AB774" s="100" t="str">
        <f>IF(W774="No","",IF('Paste Data Here - Export'!HS774="","",IF('Paste Data Here - Export'!KO774="Y",'Patient level info'!AA774-'Paste Data Here - Export'!HS774,'Paste Data Here - Export'!KQ774-'Paste Data Here - Export'!HS774)))</f>
        <v/>
      </c>
      <c r="AC774" s="100" t="str">
        <f>IF(E774="Yes","",IF(BPT!C774="Record transferred to this team",AA774-C774-(1/6),""))</f>
        <v/>
      </c>
      <c r="AD774" s="100" t="str">
        <f t="shared" ref="AD774:AD837" si="134">IF(AA774="","",AA774-F774)</f>
        <v/>
      </c>
      <c r="AE774" s="100" t="str">
        <f t="shared" si="131"/>
        <v/>
      </c>
      <c r="AF774" s="101" t="str">
        <f>IF(AE774="","",IF(Y774="Died same day","Died same day as arrival",IF(AB774="","Did not stay on SU",IF('Paste Data Here - Export'!HR774="ICH","ICU/CCU/HDU",IF(AB774&gt;AE774,100,100*AB774/AE774)))))</f>
        <v/>
      </c>
      <c r="AG774" s="82" t="str">
        <f>IF(E774="Yes","6 Month Transfer",IF(W774="No","Not locked to discharge/transfer",IF(AF774="Did not stay on SU","Not achieved as did not stay on SU",IF('Patient level info'!A774="","",IF(AND(A774=B774,M774="Achieved",P774="Achieved",AF774&gt;=90,AF774&lt;&gt;"Died same day as arrival"),"Achieved",IF(AND(A774&lt;&gt;B774,AF774&gt;=90,M774="Achieved",P774="Achieved"),"Not directly admitted by this team, but achieved criteria at previous team, and achieved 90% of stay on SU whilst at this team",IF(AF774="ICU/CCU/HDU","Admitted to ICU/CCU/HDU",IF(AF774="Died same day as arrival",AF774,IF(AND(AF774&lt;90,M774="Not achieved",P774="Not achieved"),"Not achieved as not direct to SU within 4h, not seen by a consultant within 14h, and less than 90% of stay on SU",IF(AND(AF774&lt;90,M774="Not achieved",P774="Achieved"),"Not achieved as not direct to SU within 4h and less than 90% of stay on SU",IF(AND(AF774&lt;90,M774="Achieved",P774="Not achieved"),"Not achieved as not seen by a consultant within 14h and less than 90% of stay on SU",IF(AND(AF774&gt;=90,M774="Not achieved",P774="Not achieved"),"Not achieved as not direct to SU within 4h and not seen by a consultant within 14h",IF(AND(AF774&gt;=90,M774="Achieved",P774="Not achieved"),"Not achieved as not seen by a consultant within 14h",IF(AF774&lt;90,"Not achieved as less than 90% of stay on SU","Not achieved as not direct to SU within 4h"))))))))))))))</f>
        <v/>
      </c>
    </row>
    <row r="775" spans="1:33" x14ac:dyDescent="0.25">
      <c r="A775" s="89" t="str">
        <f>IF('Paste Data Here - Export'!A775="","",'Paste Data Here - Export'!A775)</f>
        <v/>
      </c>
      <c r="B775" s="90" t="str">
        <f>IF('Paste Data Here - Export'!B775="","",'Paste Data Here - Export'!B775)</f>
        <v/>
      </c>
      <c r="C775" s="91" t="str">
        <f>IF('Paste Data Here - Export'!AR775="Y",'Paste Data Here - Export'!AS775,IF('Paste Data Here - Export'!C775="","",'Paste Data Here - Export'!BA775))</f>
        <v/>
      </c>
      <c r="D775" s="103" t="str">
        <f>IF(B775="","",IF('Paste Data Here - Export'!A775 ='Paste Data Here - Export'!B775, "Yes", "No"))</f>
        <v/>
      </c>
      <c r="E775" s="103" t="str">
        <f>IF(A775="","",IF(AND('Paste Data Here - Export'!P775="",'Paste Data Here - Export'!Q775&lt;&gt;""),"Yes","No"))</f>
        <v/>
      </c>
      <c r="F775" s="104" t="str">
        <f>IF('Paste Data Here - Export'!A775='Paste Data Here - Export'!B775,C775,IF(W775="No","",IF(E775="Yes","6 Month Transfer",'Paste Data Here - Export'!HP775)))</f>
        <v/>
      </c>
      <c r="G775" s="92" t="str">
        <f>IF(B775="","",IF(OR('Paste Data Here - Export'!KB775="Y",'Paste Data Here - Export'!GE775="Y"),"Yes","No"))</f>
        <v/>
      </c>
      <c r="H775" s="93" t="str">
        <f t="shared" ref="H775:H838" si="135">IF(F775="","",(TEXT(F775,"ddd")))</f>
        <v/>
      </c>
      <c r="I775" s="93" t="str">
        <f t="shared" ref="I775:I838" si="136">IF(F775="","",(TEXT(F775,"h")))</f>
        <v/>
      </c>
      <c r="J775" s="93" t="str">
        <f t="shared" ref="J775:J838" si="137">IF(F775="","",IF(OR(H775="Sat",H775="Sun",I775="18",I775="19",I775="20",I775="21",I775="22",I775="23",I775="0",I775="1",I775="2",I775="3",I775="4",I775="5",I775="6",I775="7"),"Out of hours","In hours"))</f>
        <v/>
      </c>
      <c r="K775" s="125" t="str">
        <f>IF(OR(C775="",'Paste Data Here - Export'!BD775=""),"",1440*('Paste Data Here - Export'!BD775-C775))</f>
        <v/>
      </c>
      <c r="L775" s="93" t="str">
        <f t="shared" ref="L775:L838" si="138">IF(B775="","",IF(K775="","No",IF(K775&lt;240.5,"Yes","No")))</f>
        <v/>
      </c>
      <c r="M775" s="93" t="str">
        <f>IF(AND(L775="Yes",'Paste Data Here - Export'!BC775="SU",'Paste Data Here - Export'!EJ775&lt;&gt;"Y"),"Achieved",IF('Paste Data Here - Export'!EJ775="Y","Not applicable",(IF(AND('Patient level info'!L775="No",'Paste Data Here - Export'!BC775="SU"),"Not achieved",IF('Paste Data Here - Export'!BC775="ICH","Not applicable",IF(OR('Paste Data Here - Export'!BC775="O",'Paste Data Here - Export'!BC775="MAC"),"Not achieved",""))))))</f>
        <v/>
      </c>
      <c r="N775" s="142" t="str">
        <f>IF(B775="","",IF(OR('Paste Data Here - Export'!GN775="PERS",'Paste Data Here - Export'!GN775="TELEM"),'Paste Data Here - Export'!GK775,IF('Paste Data Here - Export'!GO775="","Not seen in person",'Paste Data Here - Export'!GO775)))</f>
        <v/>
      </c>
      <c r="O775" s="125" t="str">
        <f t="shared" ref="O775:O838" si="139">IF(C775="","",IF(N775="Not seen in person","Not seen within 72h",1440*(N775-C775)))</f>
        <v/>
      </c>
      <c r="P775" s="126" t="str">
        <f t="shared" ref="P775:P838" si="140">IF(C775="","",IF(O775="Not seen within 72h","Not achieved",IF(O775&lt;840.5,"Achieved","Not achieved")))</f>
        <v/>
      </c>
      <c r="Q775" s="95" t="str">
        <f>IF('Paste Data Here - Export'!CR775=TRUE, "Not imaged",IF('Paste Data Here - Export'!AR775="Y","Inpatient stroke",IF('Paste Data Here - Export'!BA775="","",IF('Paste Data Here - Export'!CR775="TRUE","",1440*('Paste Data Here - Export'!CP775-'Paste Data Here - Export'!BA775)))))</f>
        <v/>
      </c>
      <c r="R775" s="95" t="str">
        <f>IF('Paste Data Here - Export'!CR775=TRUE,"Not imaged",IF(OR(C775="",'Paste Data Here - Export'!CP775=""),"",1440*('Paste Data Here - Export'!CP775-C775)))</f>
        <v/>
      </c>
      <c r="S775" s="93" t="str">
        <f>IF(R775&lt;60.5,"Yes",IF('Paste Data Here - Export'!C775="","","No"))</f>
        <v/>
      </c>
      <c r="T775" s="93" t="str">
        <f t="shared" si="132"/>
        <v/>
      </c>
      <c r="U775" s="94" t="str">
        <f>IF(OR(C775="",'Paste Data Here - Export'!DF775=""),"",1440*('Paste Data Here - Export'!DF775-C775))</f>
        <v/>
      </c>
      <c r="V775" s="96" t="str">
        <f t="shared" ref="V775:V838" si="141">IF(U775="","",IF(U775&lt;60.5,"Yes","No"))</f>
        <v/>
      </c>
      <c r="W775" s="97" t="str">
        <f>IF(B775="","",IF('Paste Data Here - Export'!KI775=TRUE,"Yes",IF('Paste Data Here - Export'!L775="","No","Yes")))</f>
        <v/>
      </c>
      <c r="X775" s="98" t="str">
        <f>IF(E775="Yes","6 Month Transfer",IF(AND(W775="Yes",'Paste Data Here - Export'!KM775="D"),"No",IF('Patient level info'!W775="Yes","Yes","")))</f>
        <v/>
      </c>
      <c r="Y775" s="91" t="str">
        <f t="shared" si="133"/>
        <v/>
      </c>
      <c r="Z775" s="99" t="str">
        <f>IF('Paste Data Here - Export'!KQ775="","",IF('Paste Data Here - Export'!KO775="","",'Paste Data Here - Export'!KN775-'Paste Data Here - Export'!KQ775))</f>
        <v/>
      </c>
      <c r="AA775" s="91" t="str">
        <f>IF(AND(W775="Yes",'Paste Data Here - Export'!KM775="D",'Paste Data Here - Export'!KO775="Y"),'Paste Data Here - Export'!KN775+'Patient level info'!AA$3,IF(AND(W775="Yes",'Paste Data Here - Export'!KM775="D",Z775&lt;0),'Paste Data Here - Export'!KQ775,IF(AND(W775="Yes",'Paste Data Here - Export'!KM775="D"),'Paste Data Here - Export'!KN775,IF(X775="Yes",'Paste Data Here - Export'!KS775,""))))</f>
        <v/>
      </c>
      <c r="AB775" s="100" t="str">
        <f>IF(W775="No","",IF('Paste Data Here - Export'!HS775="","",IF('Paste Data Here - Export'!KO775="Y",'Patient level info'!AA775-'Paste Data Here - Export'!HS775,'Paste Data Here - Export'!KQ775-'Paste Data Here - Export'!HS775)))</f>
        <v/>
      </c>
      <c r="AC775" s="100" t="str">
        <f>IF(E775="Yes","",IF(BPT!C775="Record transferred to this team",AA775-C775-(1/6),""))</f>
        <v/>
      </c>
      <c r="AD775" s="100" t="str">
        <f t="shared" si="134"/>
        <v/>
      </c>
      <c r="AE775" s="100" t="str">
        <f t="shared" ref="AE775:AE838" si="142">IF(AD775="","",AD775-(1/6))</f>
        <v/>
      </c>
      <c r="AF775" s="101" t="str">
        <f>IF(AE775="","",IF(Y775="Died same day","Died same day as arrival",IF(AB775="","Did not stay on SU",IF('Paste Data Here - Export'!HR775="ICH","ICU/CCU/HDU",IF(AB775&gt;AE775,100,100*AB775/AE775)))))</f>
        <v/>
      </c>
      <c r="AG775" s="82" t="str">
        <f>IF(E775="Yes","6 Month Transfer",IF(W775="No","Not locked to discharge/transfer",IF(AF775="Did not stay on SU","Not achieved as did not stay on SU",IF('Patient level info'!A775="","",IF(AND(A775=B775,M775="Achieved",P775="Achieved",AF775&gt;=90,AF775&lt;&gt;"Died same day as arrival"),"Achieved",IF(AND(A775&lt;&gt;B775,AF775&gt;=90,M775="Achieved",P775="Achieved"),"Not directly admitted by this team, but achieved criteria at previous team, and achieved 90% of stay on SU whilst at this team",IF(AF775="ICU/CCU/HDU","Admitted to ICU/CCU/HDU",IF(AF775="Died same day as arrival",AF775,IF(AND(AF775&lt;90,M775="Not achieved",P775="Not achieved"),"Not achieved as not direct to SU within 4h, not seen by a consultant within 14h, and less than 90% of stay on SU",IF(AND(AF775&lt;90,M775="Not achieved",P775="Achieved"),"Not achieved as not direct to SU within 4h and less than 90% of stay on SU",IF(AND(AF775&lt;90,M775="Achieved",P775="Not achieved"),"Not achieved as not seen by a consultant within 14h and less than 90% of stay on SU",IF(AND(AF775&gt;=90,M775="Not achieved",P775="Not achieved"),"Not achieved as not direct to SU within 4h and not seen by a consultant within 14h",IF(AND(AF775&gt;=90,M775="Achieved",P775="Not achieved"),"Not achieved as not seen by a consultant within 14h",IF(AF775&lt;90,"Not achieved as less than 90% of stay on SU","Not achieved as not direct to SU within 4h"))))))))))))))</f>
        <v/>
      </c>
    </row>
    <row r="776" spans="1:33" x14ac:dyDescent="0.25">
      <c r="A776" s="89" t="str">
        <f>IF('Paste Data Here - Export'!A776="","",'Paste Data Here - Export'!A776)</f>
        <v/>
      </c>
      <c r="B776" s="90" t="str">
        <f>IF('Paste Data Here - Export'!B776="","",'Paste Data Here - Export'!B776)</f>
        <v/>
      </c>
      <c r="C776" s="91" t="str">
        <f>IF('Paste Data Here - Export'!AR776="Y",'Paste Data Here - Export'!AS776,IF('Paste Data Here - Export'!C776="","",'Paste Data Here - Export'!BA776))</f>
        <v/>
      </c>
      <c r="D776" s="103" t="str">
        <f>IF(B776="","",IF('Paste Data Here - Export'!A776 ='Paste Data Here - Export'!B776, "Yes", "No"))</f>
        <v/>
      </c>
      <c r="E776" s="103" t="str">
        <f>IF(A776="","",IF(AND('Paste Data Here - Export'!P776="",'Paste Data Here - Export'!Q776&lt;&gt;""),"Yes","No"))</f>
        <v/>
      </c>
      <c r="F776" s="104" t="str">
        <f>IF('Paste Data Here - Export'!A776='Paste Data Here - Export'!B776,C776,IF(W776="No","",IF(E776="Yes","6 Month Transfer",'Paste Data Here - Export'!HP776)))</f>
        <v/>
      </c>
      <c r="G776" s="92" t="str">
        <f>IF(B776="","",IF(OR('Paste Data Here - Export'!KB776="Y",'Paste Data Here - Export'!GE776="Y"),"Yes","No"))</f>
        <v/>
      </c>
      <c r="H776" s="93" t="str">
        <f t="shared" si="135"/>
        <v/>
      </c>
      <c r="I776" s="93" t="str">
        <f t="shared" si="136"/>
        <v/>
      </c>
      <c r="J776" s="93" t="str">
        <f t="shared" si="137"/>
        <v/>
      </c>
      <c r="K776" s="125" t="str">
        <f>IF(OR(C776="",'Paste Data Here - Export'!BD776=""),"",1440*('Paste Data Here - Export'!BD776-C776))</f>
        <v/>
      </c>
      <c r="L776" s="93" t="str">
        <f t="shared" si="138"/>
        <v/>
      </c>
      <c r="M776" s="93" t="str">
        <f>IF(AND(L776="Yes",'Paste Data Here - Export'!BC776="SU",'Paste Data Here - Export'!EJ776&lt;&gt;"Y"),"Achieved",IF('Paste Data Here - Export'!EJ776="Y","Not applicable",(IF(AND('Patient level info'!L776="No",'Paste Data Here - Export'!BC776="SU"),"Not achieved",IF('Paste Data Here - Export'!BC776="ICH","Not applicable",IF(OR('Paste Data Here - Export'!BC776="O",'Paste Data Here - Export'!BC776="MAC"),"Not achieved",""))))))</f>
        <v/>
      </c>
      <c r="N776" s="142" t="str">
        <f>IF(B776="","",IF(OR('Paste Data Here - Export'!GN776="PERS",'Paste Data Here - Export'!GN776="TELEM"),'Paste Data Here - Export'!GK776,IF('Paste Data Here - Export'!GO776="","Not seen in person",'Paste Data Here - Export'!GO776)))</f>
        <v/>
      </c>
      <c r="O776" s="125" t="str">
        <f t="shared" si="139"/>
        <v/>
      </c>
      <c r="P776" s="126" t="str">
        <f t="shared" si="140"/>
        <v/>
      </c>
      <c r="Q776" s="95" t="str">
        <f>IF('Paste Data Here - Export'!CR776=TRUE, "Not imaged",IF('Paste Data Here - Export'!AR776="Y","Inpatient stroke",IF('Paste Data Here - Export'!BA776="","",IF('Paste Data Here - Export'!CR776="TRUE","",1440*('Paste Data Here - Export'!CP776-'Paste Data Here - Export'!BA776)))))</f>
        <v/>
      </c>
      <c r="R776" s="95" t="str">
        <f>IF('Paste Data Here - Export'!CR776=TRUE,"Not imaged",IF(OR(C776="",'Paste Data Here - Export'!CP776=""),"",1440*('Paste Data Here - Export'!CP776-C776)))</f>
        <v/>
      </c>
      <c r="S776" s="93" t="str">
        <f>IF(R776&lt;60.5,"Yes",IF('Paste Data Here - Export'!C776="","","No"))</f>
        <v/>
      </c>
      <c r="T776" s="93" t="str">
        <f t="shared" si="132"/>
        <v/>
      </c>
      <c r="U776" s="94" t="str">
        <f>IF(OR(C776="",'Paste Data Here - Export'!DF776=""),"",1440*('Paste Data Here - Export'!DF776-C776))</f>
        <v/>
      </c>
      <c r="V776" s="96" t="str">
        <f t="shared" si="141"/>
        <v/>
      </c>
      <c r="W776" s="97" t="str">
        <f>IF(B776="","",IF('Paste Data Here - Export'!KI776=TRUE,"Yes",IF('Paste Data Here - Export'!L776="","No","Yes")))</f>
        <v/>
      </c>
      <c r="X776" s="98" t="str">
        <f>IF(E776="Yes","6 Month Transfer",IF(AND(W776="Yes",'Paste Data Here - Export'!KM776="D"),"No",IF('Patient level info'!W776="Yes","Yes","")))</f>
        <v/>
      </c>
      <c r="Y776" s="91" t="str">
        <f t="shared" si="133"/>
        <v/>
      </c>
      <c r="Z776" s="99" t="str">
        <f>IF('Paste Data Here - Export'!KQ776="","",IF('Paste Data Here - Export'!KO776="","",'Paste Data Here - Export'!KN776-'Paste Data Here - Export'!KQ776))</f>
        <v/>
      </c>
      <c r="AA776" s="91" t="str">
        <f>IF(AND(W776="Yes",'Paste Data Here - Export'!KM776="D",'Paste Data Here - Export'!KO776="Y"),'Paste Data Here - Export'!KN776+'Patient level info'!AA$3,IF(AND(W776="Yes",'Paste Data Here - Export'!KM776="D",Z776&lt;0),'Paste Data Here - Export'!KQ776,IF(AND(W776="Yes",'Paste Data Here - Export'!KM776="D"),'Paste Data Here - Export'!KN776,IF(X776="Yes",'Paste Data Here - Export'!KS776,""))))</f>
        <v/>
      </c>
      <c r="AB776" s="100" t="str">
        <f>IF(W776="No","",IF('Paste Data Here - Export'!HS776="","",IF('Paste Data Here - Export'!KO776="Y",'Patient level info'!AA776-'Paste Data Here - Export'!HS776,'Paste Data Here - Export'!KQ776-'Paste Data Here - Export'!HS776)))</f>
        <v/>
      </c>
      <c r="AC776" s="100" t="str">
        <f>IF(E776="Yes","",IF(BPT!C776="Record transferred to this team",AA776-C776-(1/6),""))</f>
        <v/>
      </c>
      <c r="AD776" s="100" t="str">
        <f t="shared" si="134"/>
        <v/>
      </c>
      <c r="AE776" s="100" t="str">
        <f t="shared" si="142"/>
        <v/>
      </c>
      <c r="AF776" s="101" t="str">
        <f>IF(AE776="","",IF(Y776="Died same day","Died same day as arrival",IF(AB776="","Did not stay on SU",IF('Paste Data Here - Export'!HR776="ICH","ICU/CCU/HDU",IF(AB776&gt;AE776,100,100*AB776/AE776)))))</f>
        <v/>
      </c>
      <c r="AG776" s="82" t="str">
        <f>IF(E776="Yes","6 Month Transfer",IF(W776="No","Not locked to discharge/transfer",IF(AF776="Did not stay on SU","Not achieved as did not stay on SU",IF('Patient level info'!A776="","",IF(AND(A776=B776,M776="Achieved",P776="Achieved",AF776&gt;=90,AF776&lt;&gt;"Died same day as arrival"),"Achieved",IF(AND(A776&lt;&gt;B776,AF776&gt;=90,M776="Achieved",P776="Achieved"),"Not directly admitted by this team, but achieved criteria at previous team, and achieved 90% of stay on SU whilst at this team",IF(AF776="ICU/CCU/HDU","Admitted to ICU/CCU/HDU",IF(AF776="Died same day as arrival",AF776,IF(AND(AF776&lt;90,M776="Not achieved",P776="Not achieved"),"Not achieved as not direct to SU within 4h, not seen by a consultant within 14h, and less than 90% of stay on SU",IF(AND(AF776&lt;90,M776="Not achieved",P776="Achieved"),"Not achieved as not direct to SU within 4h and less than 90% of stay on SU",IF(AND(AF776&lt;90,M776="Achieved",P776="Not achieved"),"Not achieved as not seen by a consultant within 14h and less than 90% of stay on SU",IF(AND(AF776&gt;=90,M776="Not achieved",P776="Not achieved"),"Not achieved as not direct to SU within 4h and not seen by a consultant within 14h",IF(AND(AF776&gt;=90,M776="Achieved",P776="Not achieved"),"Not achieved as not seen by a consultant within 14h",IF(AF776&lt;90,"Not achieved as less than 90% of stay on SU","Not achieved as not direct to SU within 4h"))))))))))))))</f>
        <v/>
      </c>
    </row>
    <row r="777" spans="1:33" x14ac:dyDescent="0.25">
      <c r="A777" s="89" t="str">
        <f>IF('Paste Data Here - Export'!A777="","",'Paste Data Here - Export'!A777)</f>
        <v/>
      </c>
      <c r="B777" s="90" t="str">
        <f>IF('Paste Data Here - Export'!B777="","",'Paste Data Here - Export'!B777)</f>
        <v/>
      </c>
      <c r="C777" s="91" t="str">
        <f>IF('Paste Data Here - Export'!AR777="Y",'Paste Data Here - Export'!AS777,IF('Paste Data Here - Export'!C777="","",'Paste Data Here - Export'!BA777))</f>
        <v/>
      </c>
      <c r="D777" s="103" t="str">
        <f>IF(B777="","",IF('Paste Data Here - Export'!A777 ='Paste Data Here - Export'!B777, "Yes", "No"))</f>
        <v/>
      </c>
      <c r="E777" s="103" t="str">
        <f>IF(A777="","",IF(AND('Paste Data Here - Export'!P777="",'Paste Data Here - Export'!Q777&lt;&gt;""),"Yes","No"))</f>
        <v/>
      </c>
      <c r="F777" s="104" t="str">
        <f>IF('Paste Data Here - Export'!A777='Paste Data Here - Export'!B777,C777,IF(W777="No","",IF(E777="Yes","6 Month Transfer",'Paste Data Here - Export'!HP777)))</f>
        <v/>
      </c>
      <c r="G777" s="92" t="str">
        <f>IF(B777="","",IF(OR('Paste Data Here - Export'!KB777="Y",'Paste Data Here - Export'!GE777="Y"),"Yes","No"))</f>
        <v/>
      </c>
      <c r="H777" s="93" t="str">
        <f t="shared" si="135"/>
        <v/>
      </c>
      <c r="I777" s="93" t="str">
        <f t="shared" si="136"/>
        <v/>
      </c>
      <c r="J777" s="93" t="str">
        <f t="shared" si="137"/>
        <v/>
      </c>
      <c r="K777" s="125" t="str">
        <f>IF(OR(C777="",'Paste Data Here - Export'!BD777=""),"",1440*('Paste Data Here - Export'!BD777-C777))</f>
        <v/>
      </c>
      <c r="L777" s="93" t="str">
        <f t="shared" si="138"/>
        <v/>
      </c>
      <c r="M777" s="93" t="str">
        <f>IF(AND(L777="Yes",'Paste Data Here - Export'!BC777="SU",'Paste Data Here - Export'!EJ777&lt;&gt;"Y"),"Achieved",IF('Paste Data Here - Export'!EJ777="Y","Not applicable",(IF(AND('Patient level info'!L777="No",'Paste Data Here - Export'!BC777="SU"),"Not achieved",IF('Paste Data Here - Export'!BC777="ICH","Not applicable",IF(OR('Paste Data Here - Export'!BC777="O",'Paste Data Here - Export'!BC777="MAC"),"Not achieved",""))))))</f>
        <v/>
      </c>
      <c r="N777" s="142" t="str">
        <f>IF(B777="","",IF(OR('Paste Data Here - Export'!GN777="PERS",'Paste Data Here - Export'!GN777="TELEM"),'Paste Data Here - Export'!GK777,IF('Paste Data Here - Export'!GO777="","Not seen in person",'Paste Data Here - Export'!GO777)))</f>
        <v/>
      </c>
      <c r="O777" s="125" t="str">
        <f t="shared" si="139"/>
        <v/>
      </c>
      <c r="P777" s="126" t="str">
        <f t="shared" si="140"/>
        <v/>
      </c>
      <c r="Q777" s="95" t="str">
        <f>IF('Paste Data Here - Export'!CR777=TRUE, "Not imaged",IF('Paste Data Here - Export'!AR777="Y","Inpatient stroke",IF('Paste Data Here - Export'!BA777="","",IF('Paste Data Here - Export'!CR777="TRUE","",1440*('Paste Data Here - Export'!CP777-'Paste Data Here - Export'!BA777)))))</f>
        <v/>
      </c>
      <c r="R777" s="95" t="str">
        <f>IF('Paste Data Here - Export'!CR777=TRUE,"Not imaged",IF(OR(C777="",'Paste Data Here - Export'!CP777=""),"",1440*('Paste Data Here - Export'!CP777-C777)))</f>
        <v/>
      </c>
      <c r="S777" s="93" t="str">
        <f>IF(R777&lt;60.5,"Yes",IF('Paste Data Here - Export'!C777="","","No"))</f>
        <v/>
      </c>
      <c r="T777" s="93" t="str">
        <f t="shared" si="132"/>
        <v/>
      </c>
      <c r="U777" s="94" t="str">
        <f>IF(OR(C777="",'Paste Data Here - Export'!DF777=""),"",1440*('Paste Data Here - Export'!DF777-C777))</f>
        <v/>
      </c>
      <c r="V777" s="96" t="str">
        <f t="shared" si="141"/>
        <v/>
      </c>
      <c r="W777" s="97" t="str">
        <f>IF(B777="","",IF('Paste Data Here - Export'!KI777=TRUE,"Yes",IF('Paste Data Here - Export'!L777="","No","Yes")))</f>
        <v/>
      </c>
      <c r="X777" s="98" t="str">
        <f>IF(E777="Yes","6 Month Transfer",IF(AND(W777="Yes",'Paste Data Here - Export'!KM777="D"),"No",IF('Patient level info'!W777="Yes","Yes","")))</f>
        <v/>
      </c>
      <c r="Y777" s="91" t="str">
        <f t="shared" si="133"/>
        <v/>
      </c>
      <c r="Z777" s="99" t="str">
        <f>IF('Paste Data Here - Export'!KQ777="","",IF('Paste Data Here - Export'!KO777="","",'Paste Data Here - Export'!KN777-'Paste Data Here - Export'!KQ777))</f>
        <v/>
      </c>
      <c r="AA777" s="91" t="str">
        <f>IF(AND(W777="Yes",'Paste Data Here - Export'!KM777="D",'Paste Data Here - Export'!KO777="Y"),'Paste Data Here - Export'!KN777+'Patient level info'!AA$3,IF(AND(W777="Yes",'Paste Data Here - Export'!KM777="D",Z777&lt;0),'Paste Data Here - Export'!KQ777,IF(AND(W777="Yes",'Paste Data Here - Export'!KM777="D"),'Paste Data Here - Export'!KN777,IF(X777="Yes",'Paste Data Here - Export'!KS777,""))))</f>
        <v/>
      </c>
      <c r="AB777" s="100" t="str">
        <f>IF(W777="No","",IF('Paste Data Here - Export'!HS777="","",IF('Paste Data Here - Export'!KO777="Y",'Patient level info'!AA777-'Paste Data Here - Export'!HS777,'Paste Data Here - Export'!KQ777-'Paste Data Here - Export'!HS777)))</f>
        <v/>
      </c>
      <c r="AC777" s="100" t="str">
        <f>IF(E777="Yes","",IF(BPT!C777="Record transferred to this team",AA777-C777-(1/6),""))</f>
        <v/>
      </c>
      <c r="AD777" s="100" t="str">
        <f t="shared" si="134"/>
        <v/>
      </c>
      <c r="AE777" s="100" t="str">
        <f t="shared" si="142"/>
        <v/>
      </c>
      <c r="AF777" s="101" t="str">
        <f>IF(AE777="","",IF(Y777="Died same day","Died same day as arrival",IF(AB777="","Did not stay on SU",IF('Paste Data Here - Export'!HR777="ICH","ICU/CCU/HDU",IF(AB777&gt;AE777,100,100*AB777/AE777)))))</f>
        <v/>
      </c>
      <c r="AG777" s="82" t="str">
        <f>IF(E777="Yes","6 Month Transfer",IF(W777="No","Not locked to discharge/transfer",IF(AF777="Did not stay on SU","Not achieved as did not stay on SU",IF('Patient level info'!A777="","",IF(AND(A777=B777,M777="Achieved",P777="Achieved",AF777&gt;=90,AF777&lt;&gt;"Died same day as arrival"),"Achieved",IF(AND(A777&lt;&gt;B777,AF777&gt;=90,M777="Achieved",P777="Achieved"),"Not directly admitted by this team, but achieved criteria at previous team, and achieved 90% of stay on SU whilst at this team",IF(AF777="ICU/CCU/HDU","Admitted to ICU/CCU/HDU",IF(AF777="Died same day as arrival",AF777,IF(AND(AF777&lt;90,M777="Not achieved",P777="Not achieved"),"Not achieved as not direct to SU within 4h, not seen by a consultant within 14h, and less than 90% of stay on SU",IF(AND(AF777&lt;90,M777="Not achieved",P777="Achieved"),"Not achieved as not direct to SU within 4h and less than 90% of stay on SU",IF(AND(AF777&lt;90,M777="Achieved",P777="Not achieved"),"Not achieved as not seen by a consultant within 14h and less than 90% of stay on SU",IF(AND(AF777&gt;=90,M777="Not achieved",P777="Not achieved"),"Not achieved as not direct to SU within 4h and not seen by a consultant within 14h",IF(AND(AF777&gt;=90,M777="Achieved",P777="Not achieved"),"Not achieved as not seen by a consultant within 14h",IF(AF777&lt;90,"Not achieved as less than 90% of stay on SU","Not achieved as not direct to SU within 4h"))))))))))))))</f>
        <v/>
      </c>
    </row>
    <row r="778" spans="1:33" x14ac:dyDescent="0.25">
      <c r="A778" s="89" t="str">
        <f>IF('Paste Data Here - Export'!A778="","",'Paste Data Here - Export'!A778)</f>
        <v/>
      </c>
      <c r="B778" s="90" t="str">
        <f>IF('Paste Data Here - Export'!B778="","",'Paste Data Here - Export'!B778)</f>
        <v/>
      </c>
      <c r="C778" s="91" t="str">
        <f>IF('Paste Data Here - Export'!AR778="Y",'Paste Data Here - Export'!AS778,IF('Paste Data Here - Export'!C778="","",'Paste Data Here - Export'!BA778))</f>
        <v/>
      </c>
      <c r="D778" s="103" t="str">
        <f>IF(B778="","",IF('Paste Data Here - Export'!A778 ='Paste Data Here - Export'!B778, "Yes", "No"))</f>
        <v/>
      </c>
      <c r="E778" s="103" t="str">
        <f>IF(A778="","",IF(AND('Paste Data Here - Export'!P778="",'Paste Data Here - Export'!Q778&lt;&gt;""),"Yes","No"))</f>
        <v/>
      </c>
      <c r="F778" s="104" t="str">
        <f>IF('Paste Data Here - Export'!A778='Paste Data Here - Export'!B778,C778,IF(W778="No","",IF(E778="Yes","6 Month Transfer",'Paste Data Here - Export'!HP778)))</f>
        <v/>
      </c>
      <c r="G778" s="92" t="str">
        <f>IF(B778="","",IF(OR('Paste Data Here - Export'!KB778="Y",'Paste Data Here - Export'!GE778="Y"),"Yes","No"))</f>
        <v/>
      </c>
      <c r="H778" s="93" t="str">
        <f t="shared" si="135"/>
        <v/>
      </c>
      <c r="I778" s="93" t="str">
        <f t="shared" si="136"/>
        <v/>
      </c>
      <c r="J778" s="93" t="str">
        <f t="shared" si="137"/>
        <v/>
      </c>
      <c r="K778" s="125" t="str">
        <f>IF(OR(C778="",'Paste Data Here - Export'!BD778=""),"",1440*('Paste Data Here - Export'!BD778-C778))</f>
        <v/>
      </c>
      <c r="L778" s="93" t="str">
        <f t="shared" si="138"/>
        <v/>
      </c>
      <c r="M778" s="93" t="str">
        <f>IF(AND(L778="Yes",'Paste Data Here - Export'!BC778="SU",'Paste Data Here - Export'!EJ778&lt;&gt;"Y"),"Achieved",IF('Paste Data Here - Export'!EJ778="Y","Not applicable",(IF(AND('Patient level info'!L778="No",'Paste Data Here - Export'!BC778="SU"),"Not achieved",IF('Paste Data Here - Export'!BC778="ICH","Not applicable",IF(OR('Paste Data Here - Export'!BC778="O",'Paste Data Here - Export'!BC778="MAC"),"Not achieved",""))))))</f>
        <v/>
      </c>
      <c r="N778" s="142" t="str">
        <f>IF(B778="","",IF(OR('Paste Data Here - Export'!GN778="PERS",'Paste Data Here - Export'!GN778="TELEM"),'Paste Data Here - Export'!GK778,IF('Paste Data Here - Export'!GO778="","Not seen in person",'Paste Data Here - Export'!GO778)))</f>
        <v/>
      </c>
      <c r="O778" s="125" t="str">
        <f t="shared" si="139"/>
        <v/>
      </c>
      <c r="P778" s="126" t="str">
        <f t="shared" si="140"/>
        <v/>
      </c>
      <c r="Q778" s="95" t="str">
        <f>IF('Paste Data Here - Export'!CR778=TRUE, "Not imaged",IF('Paste Data Here - Export'!AR778="Y","Inpatient stroke",IF('Paste Data Here - Export'!BA778="","",IF('Paste Data Here - Export'!CR778="TRUE","",1440*('Paste Data Here - Export'!CP778-'Paste Data Here - Export'!BA778)))))</f>
        <v/>
      </c>
      <c r="R778" s="95" t="str">
        <f>IF('Paste Data Here - Export'!CR778=TRUE,"Not imaged",IF(OR(C778="",'Paste Data Here - Export'!CP778=""),"",1440*('Paste Data Here - Export'!CP778-C778)))</f>
        <v/>
      </c>
      <c r="S778" s="93" t="str">
        <f>IF(R778&lt;60.5,"Yes",IF('Paste Data Here - Export'!C778="","","No"))</f>
        <v/>
      </c>
      <c r="T778" s="93" t="str">
        <f t="shared" si="132"/>
        <v/>
      </c>
      <c r="U778" s="94" t="str">
        <f>IF(OR(C778="",'Paste Data Here - Export'!DF778=""),"",1440*('Paste Data Here - Export'!DF778-C778))</f>
        <v/>
      </c>
      <c r="V778" s="96" t="str">
        <f t="shared" si="141"/>
        <v/>
      </c>
      <c r="W778" s="97" t="str">
        <f>IF(B778="","",IF('Paste Data Here - Export'!KI778=TRUE,"Yes",IF('Paste Data Here - Export'!L778="","No","Yes")))</f>
        <v/>
      </c>
      <c r="X778" s="98" t="str">
        <f>IF(E778="Yes","6 Month Transfer",IF(AND(W778="Yes",'Paste Data Here - Export'!KM778="D"),"No",IF('Patient level info'!W778="Yes","Yes","")))</f>
        <v/>
      </c>
      <c r="Y778" s="91" t="str">
        <f t="shared" si="133"/>
        <v/>
      </c>
      <c r="Z778" s="99" t="str">
        <f>IF('Paste Data Here - Export'!KQ778="","",IF('Paste Data Here - Export'!KO778="","",'Paste Data Here - Export'!KN778-'Paste Data Here - Export'!KQ778))</f>
        <v/>
      </c>
      <c r="AA778" s="91" t="str">
        <f>IF(AND(W778="Yes",'Paste Data Here - Export'!KM778="D",'Paste Data Here - Export'!KO778="Y"),'Paste Data Here - Export'!KN778+'Patient level info'!AA$3,IF(AND(W778="Yes",'Paste Data Here - Export'!KM778="D",Z778&lt;0),'Paste Data Here - Export'!KQ778,IF(AND(W778="Yes",'Paste Data Here - Export'!KM778="D"),'Paste Data Here - Export'!KN778,IF(X778="Yes",'Paste Data Here - Export'!KS778,""))))</f>
        <v/>
      </c>
      <c r="AB778" s="100" t="str">
        <f>IF(W778="No","",IF('Paste Data Here - Export'!HS778="","",IF('Paste Data Here - Export'!KO778="Y",'Patient level info'!AA778-'Paste Data Here - Export'!HS778,'Paste Data Here - Export'!KQ778-'Paste Data Here - Export'!HS778)))</f>
        <v/>
      </c>
      <c r="AC778" s="100" t="str">
        <f>IF(E778="Yes","",IF(BPT!C778="Record transferred to this team",AA778-C778-(1/6),""))</f>
        <v/>
      </c>
      <c r="AD778" s="100" t="str">
        <f t="shared" si="134"/>
        <v/>
      </c>
      <c r="AE778" s="100" t="str">
        <f t="shared" si="142"/>
        <v/>
      </c>
      <c r="AF778" s="101" t="str">
        <f>IF(AE778="","",IF(Y778="Died same day","Died same day as arrival",IF(AB778="","Did not stay on SU",IF('Paste Data Here - Export'!HR778="ICH","ICU/CCU/HDU",IF(AB778&gt;AE778,100,100*AB778/AE778)))))</f>
        <v/>
      </c>
      <c r="AG778" s="82" t="str">
        <f>IF(E778="Yes","6 Month Transfer",IF(W778="No","Not locked to discharge/transfer",IF(AF778="Did not stay on SU","Not achieved as did not stay on SU",IF('Patient level info'!A778="","",IF(AND(A778=B778,M778="Achieved",P778="Achieved",AF778&gt;=90,AF778&lt;&gt;"Died same day as arrival"),"Achieved",IF(AND(A778&lt;&gt;B778,AF778&gt;=90,M778="Achieved",P778="Achieved"),"Not directly admitted by this team, but achieved criteria at previous team, and achieved 90% of stay on SU whilst at this team",IF(AF778="ICU/CCU/HDU","Admitted to ICU/CCU/HDU",IF(AF778="Died same day as arrival",AF778,IF(AND(AF778&lt;90,M778="Not achieved",P778="Not achieved"),"Not achieved as not direct to SU within 4h, not seen by a consultant within 14h, and less than 90% of stay on SU",IF(AND(AF778&lt;90,M778="Not achieved",P778="Achieved"),"Not achieved as not direct to SU within 4h and less than 90% of stay on SU",IF(AND(AF778&lt;90,M778="Achieved",P778="Not achieved"),"Not achieved as not seen by a consultant within 14h and less than 90% of stay on SU",IF(AND(AF778&gt;=90,M778="Not achieved",P778="Not achieved"),"Not achieved as not direct to SU within 4h and not seen by a consultant within 14h",IF(AND(AF778&gt;=90,M778="Achieved",P778="Not achieved"),"Not achieved as not seen by a consultant within 14h",IF(AF778&lt;90,"Not achieved as less than 90% of stay on SU","Not achieved as not direct to SU within 4h"))))))))))))))</f>
        <v/>
      </c>
    </row>
    <row r="779" spans="1:33" x14ac:dyDescent="0.25">
      <c r="A779" s="89" t="str">
        <f>IF('Paste Data Here - Export'!A779="","",'Paste Data Here - Export'!A779)</f>
        <v/>
      </c>
      <c r="B779" s="90" t="str">
        <f>IF('Paste Data Here - Export'!B779="","",'Paste Data Here - Export'!B779)</f>
        <v/>
      </c>
      <c r="C779" s="91" t="str">
        <f>IF('Paste Data Here - Export'!AR779="Y",'Paste Data Here - Export'!AS779,IF('Paste Data Here - Export'!C779="","",'Paste Data Here - Export'!BA779))</f>
        <v/>
      </c>
      <c r="D779" s="103" t="str">
        <f>IF(B779="","",IF('Paste Data Here - Export'!A779 ='Paste Data Here - Export'!B779, "Yes", "No"))</f>
        <v/>
      </c>
      <c r="E779" s="103" t="str">
        <f>IF(A779="","",IF(AND('Paste Data Here - Export'!P779="",'Paste Data Here - Export'!Q779&lt;&gt;""),"Yes","No"))</f>
        <v/>
      </c>
      <c r="F779" s="104" t="str">
        <f>IF('Paste Data Here - Export'!A779='Paste Data Here - Export'!B779,C779,IF(W779="No","",IF(E779="Yes","6 Month Transfer",'Paste Data Here - Export'!HP779)))</f>
        <v/>
      </c>
      <c r="G779" s="92" t="str">
        <f>IF(B779="","",IF(OR('Paste Data Here - Export'!KB779="Y",'Paste Data Here - Export'!GE779="Y"),"Yes","No"))</f>
        <v/>
      </c>
      <c r="H779" s="93" t="str">
        <f t="shared" si="135"/>
        <v/>
      </c>
      <c r="I779" s="93" t="str">
        <f t="shared" si="136"/>
        <v/>
      </c>
      <c r="J779" s="93" t="str">
        <f t="shared" si="137"/>
        <v/>
      </c>
      <c r="K779" s="125" t="str">
        <f>IF(OR(C779="",'Paste Data Here - Export'!BD779=""),"",1440*('Paste Data Here - Export'!BD779-C779))</f>
        <v/>
      </c>
      <c r="L779" s="93" t="str">
        <f t="shared" si="138"/>
        <v/>
      </c>
      <c r="M779" s="93" t="str">
        <f>IF(AND(L779="Yes",'Paste Data Here - Export'!BC779="SU",'Paste Data Here - Export'!EJ779&lt;&gt;"Y"),"Achieved",IF('Paste Data Here - Export'!EJ779="Y","Not applicable",(IF(AND('Patient level info'!L779="No",'Paste Data Here - Export'!BC779="SU"),"Not achieved",IF('Paste Data Here - Export'!BC779="ICH","Not applicable",IF(OR('Paste Data Here - Export'!BC779="O",'Paste Data Here - Export'!BC779="MAC"),"Not achieved",""))))))</f>
        <v/>
      </c>
      <c r="N779" s="142" t="str">
        <f>IF(B779="","",IF(OR('Paste Data Here - Export'!GN779="PERS",'Paste Data Here - Export'!GN779="TELEM"),'Paste Data Here - Export'!GK779,IF('Paste Data Here - Export'!GO779="","Not seen in person",'Paste Data Here - Export'!GO779)))</f>
        <v/>
      </c>
      <c r="O779" s="125" t="str">
        <f t="shared" si="139"/>
        <v/>
      </c>
      <c r="P779" s="126" t="str">
        <f t="shared" si="140"/>
        <v/>
      </c>
      <c r="Q779" s="95" t="str">
        <f>IF('Paste Data Here - Export'!CR779=TRUE, "Not imaged",IF('Paste Data Here - Export'!AR779="Y","Inpatient stroke",IF('Paste Data Here - Export'!BA779="","",IF('Paste Data Here - Export'!CR779="TRUE","",1440*('Paste Data Here - Export'!CP779-'Paste Data Here - Export'!BA779)))))</f>
        <v/>
      </c>
      <c r="R779" s="95" t="str">
        <f>IF('Paste Data Here - Export'!CR779=TRUE,"Not imaged",IF(OR(C779="",'Paste Data Here - Export'!CP779=""),"",1440*('Paste Data Here - Export'!CP779-C779)))</f>
        <v/>
      </c>
      <c r="S779" s="93" t="str">
        <f>IF(R779&lt;60.5,"Yes",IF('Paste Data Here - Export'!C779="","","No"))</f>
        <v/>
      </c>
      <c r="T779" s="93" t="str">
        <f t="shared" si="132"/>
        <v/>
      </c>
      <c r="U779" s="94" t="str">
        <f>IF(OR(C779="",'Paste Data Here - Export'!DF779=""),"",1440*('Paste Data Here - Export'!DF779-C779))</f>
        <v/>
      </c>
      <c r="V779" s="96" t="str">
        <f t="shared" si="141"/>
        <v/>
      </c>
      <c r="W779" s="97" t="str">
        <f>IF(B779="","",IF('Paste Data Here - Export'!KI779=TRUE,"Yes",IF('Paste Data Here - Export'!L779="","No","Yes")))</f>
        <v/>
      </c>
      <c r="X779" s="98" t="str">
        <f>IF(E779="Yes","6 Month Transfer",IF(AND(W779="Yes",'Paste Data Here - Export'!KM779="D"),"No",IF('Patient level info'!W779="Yes","Yes","")))</f>
        <v/>
      </c>
      <c r="Y779" s="91" t="str">
        <f t="shared" si="133"/>
        <v/>
      </c>
      <c r="Z779" s="99" t="str">
        <f>IF('Paste Data Here - Export'!KQ779="","",IF('Paste Data Here - Export'!KO779="","",'Paste Data Here - Export'!KN779-'Paste Data Here - Export'!KQ779))</f>
        <v/>
      </c>
      <c r="AA779" s="91" t="str">
        <f>IF(AND(W779="Yes",'Paste Data Here - Export'!KM779="D",'Paste Data Here - Export'!KO779="Y"),'Paste Data Here - Export'!KN779+'Patient level info'!AA$3,IF(AND(W779="Yes",'Paste Data Here - Export'!KM779="D",Z779&lt;0),'Paste Data Here - Export'!KQ779,IF(AND(W779="Yes",'Paste Data Here - Export'!KM779="D"),'Paste Data Here - Export'!KN779,IF(X779="Yes",'Paste Data Here - Export'!KS779,""))))</f>
        <v/>
      </c>
      <c r="AB779" s="100" t="str">
        <f>IF(W779="No","",IF('Paste Data Here - Export'!HS779="","",IF('Paste Data Here - Export'!KO779="Y",'Patient level info'!AA779-'Paste Data Here - Export'!HS779,'Paste Data Here - Export'!KQ779-'Paste Data Here - Export'!HS779)))</f>
        <v/>
      </c>
      <c r="AC779" s="100" t="str">
        <f>IF(E779="Yes","",IF(BPT!C779="Record transferred to this team",AA779-C779-(1/6),""))</f>
        <v/>
      </c>
      <c r="AD779" s="100" t="str">
        <f t="shared" si="134"/>
        <v/>
      </c>
      <c r="AE779" s="100" t="str">
        <f t="shared" si="142"/>
        <v/>
      </c>
      <c r="AF779" s="101" t="str">
        <f>IF(AE779="","",IF(Y779="Died same day","Died same day as arrival",IF(AB779="","Did not stay on SU",IF('Paste Data Here - Export'!HR779="ICH","ICU/CCU/HDU",IF(AB779&gt;AE779,100,100*AB779/AE779)))))</f>
        <v/>
      </c>
      <c r="AG779" s="82" t="str">
        <f>IF(E779="Yes","6 Month Transfer",IF(W779="No","Not locked to discharge/transfer",IF(AF779="Did not stay on SU","Not achieved as did not stay on SU",IF('Patient level info'!A779="","",IF(AND(A779=B779,M779="Achieved",P779="Achieved",AF779&gt;=90,AF779&lt;&gt;"Died same day as arrival"),"Achieved",IF(AND(A779&lt;&gt;B779,AF779&gt;=90,M779="Achieved",P779="Achieved"),"Not directly admitted by this team, but achieved criteria at previous team, and achieved 90% of stay on SU whilst at this team",IF(AF779="ICU/CCU/HDU","Admitted to ICU/CCU/HDU",IF(AF779="Died same day as arrival",AF779,IF(AND(AF779&lt;90,M779="Not achieved",P779="Not achieved"),"Not achieved as not direct to SU within 4h, not seen by a consultant within 14h, and less than 90% of stay on SU",IF(AND(AF779&lt;90,M779="Not achieved",P779="Achieved"),"Not achieved as not direct to SU within 4h and less than 90% of stay on SU",IF(AND(AF779&lt;90,M779="Achieved",P779="Not achieved"),"Not achieved as not seen by a consultant within 14h and less than 90% of stay on SU",IF(AND(AF779&gt;=90,M779="Not achieved",P779="Not achieved"),"Not achieved as not direct to SU within 4h and not seen by a consultant within 14h",IF(AND(AF779&gt;=90,M779="Achieved",P779="Not achieved"),"Not achieved as not seen by a consultant within 14h",IF(AF779&lt;90,"Not achieved as less than 90% of stay on SU","Not achieved as not direct to SU within 4h"))))))))))))))</f>
        <v/>
      </c>
    </row>
    <row r="780" spans="1:33" x14ac:dyDescent="0.25">
      <c r="A780" s="89" t="str">
        <f>IF('Paste Data Here - Export'!A780="","",'Paste Data Here - Export'!A780)</f>
        <v/>
      </c>
      <c r="B780" s="90" t="str">
        <f>IF('Paste Data Here - Export'!B780="","",'Paste Data Here - Export'!B780)</f>
        <v/>
      </c>
      <c r="C780" s="91" t="str">
        <f>IF('Paste Data Here - Export'!AR780="Y",'Paste Data Here - Export'!AS780,IF('Paste Data Here - Export'!C780="","",'Paste Data Here - Export'!BA780))</f>
        <v/>
      </c>
      <c r="D780" s="103" t="str">
        <f>IF(B780="","",IF('Paste Data Here - Export'!A780 ='Paste Data Here - Export'!B780, "Yes", "No"))</f>
        <v/>
      </c>
      <c r="E780" s="103" t="str">
        <f>IF(A780="","",IF(AND('Paste Data Here - Export'!P780="",'Paste Data Here - Export'!Q780&lt;&gt;""),"Yes","No"))</f>
        <v/>
      </c>
      <c r="F780" s="104" t="str">
        <f>IF('Paste Data Here - Export'!A780='Paste Data Here - Export'!B780,C780,IF(W780="No","",IF(E780="Yes","6 Month Transfer",'Paste Data Here - Export'!HP780)))</f>
        <v/>
      </c>
      <c r="G780" s="92" t="str">
        <f>IF(B780="","",IF(OR('Paste Data Here - Export'!KB780="Y",'Paste Data Here - Export'!GE780="Y"),"Yes","No"))</f>
        <v/>
      </c>
      <c r="H780" s="93" t="str">
        <f t="shared" si="135"/>
        <v/>
      </c>
      <c r="I780" s="93" t="str">
        <f t="shared" si="136"/>
        <v/>
      </c>
      <c r="J780" s="93" t="str">
        <f t="shared" si="137"/>
        <v/>
      </c>
      <c r="K780" s="125" t="str">
        <f>IF(OR(C780="",'Paste Data Here - Export'!BD780=""),"",1440*('Paste Data Here - Export'!BD780-C780))</f>
        <v/>
      </c>
      <c r="L780" s="93" t="str">
        <f t="shared" si="138"/>
        <v/>
      </c>
      <c r="M780" s="93" t="str">
        <f>IF(AND(L780="Yes",'Paste Data Here - Export'!BC780="SU",'Paste Data Here - Export'!EJ780&lt;&gt;"Y"),"Achieved",IF('Paste Data Here - Export'!EJ780="Y","Not applicable",(IF(AND('Patient level info'!L780="No",'Paste Data Here - Export'!BC780="SU"),"Not achieved",IF('Paste Data Here - Export'!BC780="ICH","Not applicable",IF(OR('Paste Data Here - Export'!BC780="O",'Paste Data Here - Export'!BC780="MAC"),"Not achieved",""))))))</f>
        <v/>
      </c>
      <c r="N780" s="142" t="str">
        <f>IF(B780="","",IF(OR('Paste Data Here - Export'!GN780="PERS",'Paste Data Here - Export'!GN780="TELEM"),'Paste Data Here - Export'!GK780,IF('Paste Data Here - Export'!GO780="","Not seen in person",'Paste Data Here - Export'!GO780)))</f>
        <v/>
      </c>
      <c r="O780" s="125" t="str">
        <f t="shared" si="139"/>
        <v/>
      </c>
      <c r="P780" s="126" t="str">
        <f t="shared" si="140"/>
        <v/>
      </c>
      <c r="Q780" s="95" t="str">
        <f>IF('Paste Data Here - Export'!CR780=TRUE, "Not imaged",IF('Paste Data Here - Export'!AR780="Y","Inpatient stroke",IF('Paste Data Here - Export'!BA780="","",IF('Paste Data Here - Export'!CR780="TRUE","",1440*('Paste Data Here - Export'!CP780-'Paste Data Here - Export'!BA780)))))</f>
        <v/>
      </c>
      <c r="R780" s="95" t="str">
        <f>IF('Paste Data Here - Export'!CR780=TRUE,"Not imaged",IF(OR(C780="",'Paste Data Here - Export'!CP780=""),"",1440*('Paste Data Here - Export'!CP780-C780)))</f>
        <v/>
      </c>
      <c r="S780" s="93" t="str">
        <f>IF(R780&lt;60.5,"Yes",IF('Paste Data Here - Export'!C780="","","No"))</f>
        <v/>
      </c>
      <c r="T780" s="93" t="str">
        <f t="shared" si="132"/>
        <v/>
      </c>
      <c r="U780" s="94" t="str">
        <f>IF(OR(C780="",'Paste Data Here - Export'!DF780=""),"",1440*('Paste Data Here - Export'!DF780-C780))</f>
        <v/>
      </c>
      <c r="V780" s="96" t="str">
        <f t="shared" si="141"/>
        <v/>
      </c>
      <c r="W780" s="97" t="str">
        <f>IF(B780="","",IF('Paste Data Here - Export'!KI780=TRUE,"Yes",IF('Paste Data Here - Export'!L780="","No","Yes")))</f>
        <v/>
      </c>
      <c r="X780" s="98" t="str">
        <f>IF(E780="Yes","6 Month Transfer",IF(AND(W780="Yes",'Paste Data Here - Export'!KM780="D"),"No",IF('Patient level info'!W780="Yes","Yes","")))</f>
        <v/>
      </c>
      <c r="Y780" s="91" t="str">
        <f t="shared" si="133"/>
        <v/>
      </c>
      <c r="Z780" s="99" t="str">
        <f>IF('Paste Data Here - Export'!KQ780="","",IF('Paste Data Here - Export'!KO780="","",'Paste Data Here - Export'!KN780-'Paste Data Here - Export'!KQ780))</f>
        <v/>
      </c>
      <c r="AA780" s="91" t="str">
        <f>IF(AND(W780="Yes",'Paste Data Here - Export'!KM780="D",'Paste Data Here - Export'!KO780="Y"),'Paste Data Here - Export'!KN780+'Patient level info'!AA$3,IF(AND(W780="Yes",'Paste Data Here - Export'!KM780="D",Z780&lt;0),'Paste Data Here - Export'!KQ780,IF(AND(W780="Yes",'Paste Data Here - Export'!KM780="D"),'Paste Data Here - Export'!KN780,IF(X780="Yes",'Paste Data Here - Export'!KS780,""))))</f>
        <v/>
      </c>
      <c r="AB780" s="100" t="str">
        <f>IF(W780="No","",IF('Paste Data Here - Export'!HS780="","",IF('Paste Data Here - Export'!KO780="Y",'Patient level info'!AA780-'Paste Data Here - Export'!HS780,'Paste Data Here - Export'!KQ780-'Paste Data Here - Export'!HS780)))</f>
        <v/>
      </c>
      <c r="AC780" s="100" t="str">
        <f>IF(E780="Yes","",IF(BPT!C780="Record transferred to this team",AA780-C780-(1/6),""))</f>
        <v/>
      </c>
      <c r="AD780" s="100" t="str">
        <f t="shared" si="134"/>
        <v/>
      </c>
      <c r="AE780" s="100" t="str">
        <f t="shared" si="142"/>
        <v/>
      </c>
      <c r="AF780" s="101" t="str">
        <f>IF(AE780="","",IF(Y780="Died same day","Died same day as arrival",IF(AB780="","Did not stay on SU",IF('Paste Data Here - Export'!HR780="ICH","ICU/CCU/HDU",IF(AB780&gt;AE780,100,100*AB780/AE780)))))</f>
        <v/>
      </c>
      <c r="AG780" s="82" t="str">
        <f>IF(E780="Yes","6 Month Transfer",IF(W780="No","Not locked to discharge/transfer",IF(AF780="Did not stay on SU","Not achieved as did not stay on SU",IF('Patient level info'!A780="","",IF(AND(A780=B780,M780="Achieved",P780="Achieved",AF780&gt;=90,AF780&lt;&gt;"Died same day as arrival"),"Achieved",IF(AND(A780&lt;&gt;B780,AF780&gt;=90,M780="Achieved",P780="Achieved"),"Not directly admitted by this team, but achieved criteria at previous team, and achieved 90% of stay on SU whilst at this team",IF(AF780="ICU/CCU/HDU","Admitted to ICU/CCU/HDU",IF(AF780="Died same day as arrival",AF780,IF(AND(AF780&lt;90,M780="Not achieved",P780="Not achieved"),"Not achieved as not direct to SU within 4h, not seen by a consultant within 14h, and less than 90% of stay on SU",IF(AND(AF780&lt;90,M780="Not achieved",P780="Achieved"),"Not achieved as not direct to SU within 4h and less than 90% of stay on SU",IF(AND(AF780&lt;90,M780="Achieved",P780="Not achieved"),"Not achieved as not seen by a consultant within 14h and less than 90% of stay on SU",IF(AND(AF780&gt;=90,M780="Not achieved",P780="Not achieved"),"Not achieved as not direct to SU within 4h and not seen by a consultant within 14h",IF(AND(AF780&gt;=90,M780="Achieved",P780="Not achieved"),"Not achieved as not seen by a consultant within 14h",IF(AF780&lt;90,"Not achieved as less than 90% of stay on SU","Not achieved as not direct to SU within 4h"))))))))))))))</f>
        <v/>
      </c>
    </row>
    <row r="781" spans="1:33" x14ac:dyDescent="0.25">
      <c r="A781" s="89" t="str">
        <f>IF('Paste Data Here - Export'!A781="","",'Paste Data Here - Export'!A781)</f>
        <v/>
      </c>
      <c r="B781" s="90" t="str">
        <f>IF('Paste Data Here - Export'!B781="","",'Paste Data Here - Export'!B781)</f>
        <v/>
      </c>
      <c r="C781" s="91" t="str">
        <f>IF('Paste Data Here - Export'!AR781="Y",'Paste Data Here - Export'!AS781,IF('Paste Data Here - Export'!C781="","",'Paste Data Here - Export'!BA781))</f>
        <v/>
      </c>
      <c r="D781" s="103" t="str">
        <f>IF(B781="","",IF('Paste Data Here - Export'!A781 ='Paste Data Here - Export'!B781, "Yes", "No"))</f>
        <v/>
      </c>
      <c r="E781" s="103" t="str">
        <f>IF(A781="","",IF(AND('Paste Data Here - Export'!P781="",'Paste Data Here - Export'!Q781&lt;&gt;""),"Yes","No"))</f>
        <v/>
      </c>
      <c r="F781" s="104" t="str">
        <f>IF('Paste Data Here - Export'!A781='Paste Data Here - Export'!B781,C781,IF(W781="No","",IF(E781="Yes","6 Month Transfer",'Paste Data Here - Export'!HP781)))</f>
        <v/>
      </c>
      <c r="G781" s="92" t="str">
        <f>IF(B781="","",IF(OR('Paste Data Here - Export'!KB781="Y",'Paste Data Here - Export'!GE781="Y"),"Yes","No"))</f>
        <v/>
      </c>
      <c r="H781" s="93" t="str">
        <f t="shared" si="135"/>
        <v/>
      </c>
      <c r="I781" s="93" t="str">
        <f t="shared" si="136"/>
        <v/>
      </c>
      <c r="J781" s="93" t="str">
        <f t="shared" si="137"/>
        <v/>
      </c>
      <c r="K781" s="125" t="str">
        <f>IF(OR(C781="",'Paste Data Here - Export'!BD781=""),"",1440*('Paste Data Here - Export'!BD781-C781))</f>
        <v/>
      </c>
      <c r="L781" s="93" t="str">
        <f t="shared" si="138"/>
        <v/>
      </c>
      <c r="M781" s="93" t="str">
        <f>IF(AND(L781="Yes",'Paste Data Here - Export'!BC781="SU",'Paste Data Here - Export'!EJ781&lt;&gt;"Y"),"Achieved",IF('Paste Data Here - Export'!EJ781="Y","Not applicable",(IF(AND('Patient level info'!L781="No",'Paste Data Here - Export'!BC781="SU"),"Not achieved",IF('Paste Data Here - Export'!BC781="ICH","Not applicable",IF(OR('Paste Data Here - Export'!BC781="O",'Paste Data Here - Export'!BC781="MAC"),"Not achieved",""))))))</f>
        <v/>
      </c>
      <c r="N781" s="142" t="str">
        <f>IF(B781="","",IF(OR('Paste Data Here - Export'!GN781="PERS",'Paste Data Here - Export'!GN781="TELEM"),'Paste Data Here - Export'!GK781,IF('Paste Data Here - Export'!GO781="","Not seen in person",'Paste Data Here - Export'!GO781)))</f>
        <v/>
      </c>
      <c r="O781" s="125" t="str">
        <f t="shared" si="139"/>
        <v/>
      </c>
      <c r="P781" s="126" t="str">
        <f t="shared" si="140"/>
        <v/>
      </c>
      <c r="Q781" s="95" t="str">
        <f>IF('Paste Data Here - Export'!CR781=TRUE, "Not imaged",IF('Paste Data Here - Export'!AR781="Y","Inpatient stroke",IF('Paste Data Here - Export'!BA781="","",IF('Paste Data Here - Export'!CR781="TRUE","",1440*('Paste Data Here - Export'!CP781-'Paste Data Here - Export'!BA781)))))</f>
        <v/>
      </c>
      <c r="R781" s="95" t="str">
        <f>IF('Paste Data Here - Export'!CR781=TRUE,"Not imaged",IF(OR(C781="",'Paste Data Here - Export'!CP781=""),"",1440*('Paste Data Here - Export'!CP781-C781)))</f>
        <v/>
      </c>
      <c r="S781" s="93" t="str">
        <f>IF(R781&lt;60.5,"Yes",IF('Paste Data Here - Export'!C781="","","No"))</f>
        <v/>
      </c>
      <c r="T781" s="93" t="str">
        <f t="shared" si="132"/>
        <v/>
      </c>
      <c r="U781" s="94" t="str">
        <f>IF(OR(C781="",'Paste Data Here - Export'!DF781=""),"",1440*('Paste Data Here - Export'!DF781-C781))</f>
        <v/>
      </c>
      <c r="V781" s="96" t="str">
        <f t="shared" si="141"/>
        <v/>
      </c>
      <c r="W781" s="97" t="str">
        <f>IF(B781="","",IF('Paste Data Here - Export'!KI781=TRUE,"Yes",IF('Paste Data Here - Export'!L781="","No","Yes")))</f>
        <v/>
      </c>
      <c r="X781" s="98" t="str">
        <f>IF(E781="Yes","6 Month Transfer",IF(AND(W781="Yes",'Paste Data Here - Export'!KM781="D"),"No",IF('Patient level info'!W781="Yes","Yes","")))</f>
        <v/>
      </c>
      <c r="Y781" s="91" t="str">
        <f t="shared" si="133"/>
        <v/>
      </c>
      <c r="Z781" s="99" t="str">
        <f>IF('Paste Data Here - Export'!KQ781="","",IF('Paste Data Here - Export'!KO781="","",'Paste Data Here - Export'!KN781-'Paste Data Here - Export'!KQ781))</f>
        <v/>
      </c>
      <c r="AA781" s="91" t="str">
        <f>IF(AND(W781="Yes",'Paste Data Here - Export'!KM781="D",'Paste Data Here - Export'!KO781="Y"),'Paste Data Here - Export'!KN781+'Patient level info'!AA$3,IF(AND(W781="Yes",'Paste Data Here - Export'!KM781="D",Z781&lt;0),'Paste Data Here - Export'!KQ781,IF(AND(W781="Yes",'Paste Data Here - Export'!KM781="D"),'Paste Data Here - Export'!KN781,IF(X781="Yes",'Paste Data Here - Export'!KS781,""))))</f>
        <v/>
      </c>
      <c r="AB781" s="100" t="str">
        <f>IF(W781="No","",IF('Paste Data Here - Export'!HS781="","",IF('Paste Data Here - Export'!KO781="Y",'Patient level info'!AA781-'Paste Data Here - Export'!HS781,'Paste Data Here - Export'!KQ781-'Paste Data Here - Export'!HS781)))</f>
        <v/>
      </c>
      <c r="AC781" s="100" t="str">
        <f>IF(E781="Yes","",IF(BPT!C781="Record transferred to this team",AA781-C781-(1/6),""))</f>
        <v/>
      </c>
      <c r="AD781" s="100" t="str">
        <f t="shared" si="134"/>
        <v/>
      </c>
      <c r="AE781" s="100" t="str">
        <f t="shared" si="142"/>
        <v/>
      </c>
      <c r="AF781" s="101" t="str">
        <f>IF(AE781="","",IF(Y781="Died same day","Died same day as arrival",IF(AB781="","Did not stay on SU",IF('Paste Data Here - Export'!HR781="ICH","ICU/CCU/HDU",IF(AB781&gt;AE781,100,100*AB781/AE781)))))</f>
        <v/>
      </c>
      <c r="AG781" s="82" t="str">
        <f>IF(E781="Yes","6 Month Transfer",IF(W781="No","Not locked to discharge/transfer",IF(AF781="Did not stay on SU","Not achieved as did not stay on SU",IF('Patient level info'!A781="","",IF(AND(A781=B781,M781="Achieved",P781="Achieved",AF781&gt;=90,AF781&lt;&gt;"Died same day as arrival"),"Achieved",IF(AND(A781&lt;&gt;B781,AF781&gt;=90,M781="Achieved",P781="Achieved"),"Not directly admitted by this team, but achieved criteria at previous team, and achieved 90% of stay on SU whilst at this team",IF(AF781="ICU/CCU/HDU","Admitted to ICU/CCU/HDU",IF(AF781="Died same day as arrival",AF781,IF(AND(AF781&lt;90,M781="Not achieved",P781="Not achieved"),"Not achieved as not direct to SU within 4h, not seen by a consultant within 14h, and less than 90% of stay on SU",IF(AND(AF781&lt;90,M781="Not achieved",P781="Achieved"),"Not achieved as not direct to SU within 4h and less than 90% of stay on SU",IF(AND(AF781&lt;90,M781="Achieved",P781="Not achieved"),"Not achieved as not seen by a consultant within 14h and less than 90% of stay on SU",IF(AND(AF781&gt;=90,M781="Not achieved",P781="Not achieved"),"Not achieved as not direct to SU within 4h and not seen by a consultant within 14h",IF(AND(AF781&gt;=90,M781="Achieved",P781="Not achieved"),"Not achieved as not seen by a consultant within 14h",IF(AF781&lt;90,"Not achieved as less than 90% of stay on SU","Not achieved as not direct to SU within 4h"))))))))))))))</f>
        <v/>
      </c>
    </row>
    <row r="782" spans="1:33" x14ac:dyDescent="0.25">
      <c r="A782" s="89" t="str">
        <f>IF('Paste Data Here - Export'!A782="","",'Paste Data Here - Export'!A782)</f>
        <v/>
      </c>
      <c r="B782" s="90" t="str">
        <f>IF('Paste Data Here - Export'!B782="","",'Paste Data Here - Export'!B782)</f>
        <v/>
      </c>
      <c r="C782" s="91" t="str">
        <f>IF('Paste Data Here - Export'!AR782="Y",'Paste Data Here - Export'!AS782,IF('Paste Data Here - Export'!C782="","",'Paste Data Here - Export'!BA782))</f>
        <v/>
      </c>
      <c r="D782" s="103" t="str">
        <f>IF(B782="","",IF('Paste Data Here - Export'!A782 ='Paste Data Here - Export'!B782, "Yes", "No"))</f>
        <v/>
      </c>
      <c r="E782" s="103" t="str">
        <f>IF(A782="","",IF(AND('Paste Data Here - Export'!P782="",'Paste Data Here - Export'!Q782&lt;&gt;""),"Yes","No"))</f>
        <v/>
      </c>
      <c r="F782" s="104" t="str">
        <f>IF('Paste Data Here - Export'!A782='Paste Data Here - Export'!B782,C782,IF(W782="No","",IF(E782="Yes","6 Month Transfer",'Paste Data Here - Export'!HP782)))</f>
        <v/>
      </c>
      <c r="G782" s="92" t="str">
        <f>IF(B782="","",IF(OR('Paste Data Here - Export'!KB782="Y",'Paste Data Here - Export'!GE782="Y"),"Yes","No"))</f>
        <v/>
      </c>
      <c r="H782" s="93" t="str">
        <f t="shared" si="135"/>
        <v/>
      </c>
      <c r="I782" s="93" t="str">
        <f t="shared" si="136"/>
        <v/>
      </c>
      <c r="J782" s="93" t="str">
        <f t="shared" si="137"/>
        <v/>
      </c>
      <c r="K782" s="125" t="str">
        <f>IF(OR(C782="",'Paste Data Here - Export'!BD782=""),"",1440*('Paste Data Here - Export'!BD782-C782))</f>
        <v/>
      </c>
      <c r="L782" s="93" t="str">
        <f t="shared" si="138"/>
        <v/>
      </c>
      <c r="M782" s="93" t="str">
        <f>IF(AND(L782="Yes",'Paste Data Here - Export'!BC782="SU",'Paste Data Here - Export'!EJ782&lt;&gt;"Y"),"Achieved",IF('Paste Data Here - Export'!EJ782="Y","Not applicable",(IF(AND('Patient level info'!L782="No",'Paste Data Here - Export'!BC782="SU"),"Not achieved",IF('Paste Data Here - Export'!BC782="ICH","Not applicable",IF(OR('Paste Data Here - Export'!BC782="O",'Paste Data Here - Export'!BC782="MAC"),"Not achieved",""))))))</f>
        <v/>
      </c>
      <c r="N782" s="142" t="str">
        <f>IF(B782="","",IF(OR('Paste Data Here - Export'!GN782="PERS",'Paste Data Here - Export'!GN782="TELEM"),'Paste Data Here - Export'!GK782,IF('Paste Data Here - Export'!GO782="","Not seen in person",'Paste Data Here - Export'!GO782)))</f>
        <v/>
      </c>
      <c r="O782" s="125" t="str">
        <f t="shared" si="139"/>
        <v/>
      </c>
      <c r="P782" s="126" t="str">
        <f t="shared" si="140"/>
        <v/>
      </c>
      <c r="Q782" s="95" t="str">
        <f>IF('Paste Data Here - Export'!CR782=TRUE, "Not imaged",IF('Paste Data Here - Export'!AR782="Y","Inpatient stroke",IF('Paste Data Here - Export'!BA782="","",IF('Paste Data Here - Export'!CR782="TRUE","",1440*('Paste Data Here - Export'!CP782-'Paste Data Here - Export'!BA782)))))</f>
        <v/>
      </c>
      <c r="R782" s="95" t="str">
        <f>IF('Paste Data Here - Export'!CR782=TRUE,"Not imaged",IF(OR(C782="",'Paste Data Here - Export'!CP782=""),"",1440*('Paste Data Here - Export'!CP782-C782)))</f>
        <v/>
      </c>
      <c r="S782" s="93" t="str">
        <f>IF(R782&lt;60.5,"Yes",IF('Paste Data Here - Export'!C782="","","No"))</f>
        <v/>
      </c>
      <c r="T782" s="93" t="str">
        <f t="shared" si="132"/>
        <v/>
      </c>
      <c r="U782" s="94" t="str">
        <f>IF(OR(C782="",'Paste Data Here - Export'!DF782=""),"",1440*('Paste Data Here - Export'!DF782-C782))</f>
        <v/>
      </c>
      <c r="V782" s="96" t="str">
        <f t="shared" si="141"/>
        <v/>
      </c>
      <c r="W782" s="97" t="str">
        <f>IF(B782="","",IF('Paste Data Here - Export'!KI782=TRUE,"Yes",IF('Paste Data Here - Export'!L782="","No","Yes")))</f>
        <v/>
      </c>
      <c r="X782" s="98" t="str">
        <f>IF(E782="Yes","6 Month Transfer",IF(AND(W782="Yes",'Paste Data Here - Export'!KM782="D"),"No",IF('Patient level info'!W782="Yes","Yes","")))</f>
        <v/>
      </c>
      <c r="Y782" s="91" t="str">
        <f t="shared" si="133"/>
        <v/>
      </c>
      <c r="Z782" s="99" t="str">
        <f>IF('Paste Data Here - Export'!KQ782="","",IF('Paste Data Here - Export'!KO782="","",'Paste Data Here - Export'!KN782-'Paste Data Here - Export'!KQ782))</f>
        <v/>
      </c>
      <c r="AA782" s="91" t="str">
        <f>IF(AND(W782="Yes",'Paste Data Here - Export'!KM782="D",'Paste Data Here - Export'!KO782="Y"),'Paste Data Here - Export'!KN782+'Patient level info'!AA$3,IF(AND(W782="Yes",'Paste Data Here - Export'!KM782="D",Z782&lt;0),'Paste Data Here - Export'!KQ782,IF(AND(W782="Yes",'Paste Data Here - Export'!KM782="D"),'Paste Data Here - Export'!KN782,IF(X782="Yes",'Paste Data Here - Export'!KS782,""))))</f>
        <v/>
      </c>
      <c r="AB782" s="100" t="str">
        <f>IF(W782="No","",IF('Paste Data Here - Export'!HS782="","",IF('Paste Data Here - Export'!KO782="Y",'Patient level info'!AA782-'Paste Data Here - Export'!HS782,'Paste Data Here - Export'!KQ782-'Paste Data Here - Export'!HS782)))</f>
        <v/>
      </c>
      <c r="AC782" s="100" t="str">
        <f>IF(E782="Yes","",IF(BPT!C782="Record transferred to this team",AA782-C782-(1/6),""))</f>
        <v/>
      </c>
      <c r="AD782" s="100" t="str">
        <f t="shared" si="134"/>
        <v/>
      </c>
      <c r="AE782" s="100" t="str">
        <f t="shared" si="142"/>
        <v/>
      </c>
      <c r="AF782" s="101" t="str">
        <f>IF(AE782="","",IF(Y782="Died same day","Died same day as arrival",IF(AB782="","Did not stay on SU",IF('Paste Data Here - Export'!HR782="ICH","ICU/CCU/HDU",IF(AB782&gt;AE782,100,100*AB782/AE782)))))</f>
        <v/>
      </c>
      <c r="AG782" s="82" t="str">
        <f>IF(E782="Yes","6 Month Transfer",IF(W782="No","Not locked to discharge/transfer",IF(AF782="Did not stay on SU","Not achieved as did not stay on SU",IF('Patient level info'!A782="","",IF(AND(A782=B782,M782="Achieved",P782="Achieved",AF782&gt;=90,AF782&lt;&gt;"Died same day as arrival"),"Achieved",IF(AND(A782&lt;&gt;B782,AF782&gt;=90,M782="Achieved",P782="Achieved"),"Not directly admitted by this team, but achieved criteria at previous team, and achieved 90% of stay on SU whilst at this team",IF(AF782="ICU/CCU/HDU","Admitted to ICU/CCU/HDU",IF(AF782="Died same day as arrival",AF782,IF(AND(AF782&lt;90,M782="Not achieved",P782="Not achieved"),"Not achieved as not direct to SU within 4h, not seen by a consultant within 14h, and less than 90% of stay on SU",IF(AND(AF782&lt;90,M782="Not achieved",P782="Achieved"),"Not achieved as not direct to SU within 4h and less than 90% of stay on SU",IF(AND(AF782&lt;90,M782="Achieved",P782="Not achieved"),"Not achieved as not seen by a consultant within 14h and less than 90% of stay on SU",IF(AND(AF782&gt;=90,M782="Not achieved",P782="Not achieved"),"Not achieved as not direct to SU within 4h and not seen by a consultant within 14h",IF(AND(AF782&gt;=90,M782="Achieved",P782="Not achieved"),"Not achieved as not seen by a consultant within 14h",IF(AF782&lt;90,"Not achieved as less than 90% of stay on SU","Not achieved as not direct to SU within 4h"))))))))))))))</f>
        <v/>
      </c>
    </row>
    <row r="783" spans="1:33" x14ac:dyDescent="0.25">
      <c r="A783" s="89" t="str">
        <f>IF('Paste Data Here - Export'!A783="","",'Paste Data Here - Export'!A783)</f>
        <v/>
      </c>
      <c r="B783" s="90" t="str">
        <f>IF('Paste Data Here - Export'!B783="","",'Paste Data Here - Export'!B783)</f>
        <v/>
      </c>
      <c r="C783" s="91" t="str">
        <f>IF('Paste Data Here - Export'!AR783="Y",'Paste Data Here - Export'!AS783,IF('Paste Data Here - Export'!C783="","",'Paste Data Here - Export'!BA783))</f>
        <v/>
      </c>
      <c r="D783" s="103" t="str">
        <f>IF(B783="","",IF('Paste Data Here - Export'!A783 ='Paste Data Here - Export'!B783, "Yes", "No"))</f>
        <v/>
      </c>
      <c r="E783" s="103" t="str">
        <f>IF(A783="","",IF(AND('Paste Data Here - Export'!P783="",'Paste Data Here - Export'!Q783&lt;&gt;""),"Yes","No"))</f>
        <v/>
      </c>
      <c r="F783" s="104" t="str">
        <f>IF('Paste Data Here - Export'!A783='Paste Data Here - Export'!B783,C783,IF(W783="No","",IF(E783="Yes","6 Month Transfer",'Paste Data Here - Export'!HP783)))</f>
        <v/>
      </c>
      <c r="G783" s="92" t="str">
        <f>IF(B783="","",IF(OR('Paste Data Here - Export'!KB783="Y",'Paste Data Here - Export'!GE783="Y"),"Yes","No"))</f>
        <v/>
      </c>
      <c r="H783" s="93" t="str">
        <f t="shared" si="135"/>
        <v/>
      </c>
      <c r="I783" s="93" t="str">
        <f t="shared" si="136"/>
        <v/>
      </c>
      <c r="J783" s="93" t="str">
        <f t="shared" si="137"/>
        <v/>
      </c>
      <c r="K783" s="125" t="str">
        <f>IF(OR(C783="",'Paste Data Here - Export'!BD783=""),"",1440*('Paste Data Here - Export'!BD783-C783))</f>
        <v/>
      </c>
      <c r="L783" s="93" t="str">
        <f t="shared" si="138"/>
        <v/>
      </c>
      <c r="M783" s="93" t="str">
        <f>IF(AND(L783="Yes",'Paste Data Here - Export'!BC783="SU",'Paste Data Here - Export'!EJ783&lt;&gt;"Y"),"Achieved",IF('Paste Data Here - Export'!EJ783="Y","Not applicable",(IF(AND('Patient level info'!L783="No",'Paste Data Here - Export'!BC783="SU"),"Not achieved",IF('Paste Data Here - Export'!BC783="ICH","Not applicable",IF(OR('Paste Data Here - Export'!BC783="O",'Paste Data Here - Export'!BC783="MAC"),"Not achieved",""))))))</f>
        <v/>
      </c>
      <c r="N783" s="142" t="str">
        <f>IF(B783="","",IF(OR('Paste Data Here - Export'!GN783="PERS",'Paste Data Here - Export'!GN783="TELEM"),'Paste Data Here - Export'!GK783,IF('Paste Data Here - Export'!GO783="","Not seen in person",'Paste Data Here - Export'!GO783)))</f>
        <v/>
      </c>
      <c r="O783" s="125" t="str">
        <f t="shared" si="139"/>
        <v/>
      </c>
      <c r="P783" s="126" t="str">
        <f t="shared" si="140"/>
        <v/>
      </c>
      <c r="Q783" s="95" t="str">
        <f>IF('Paste Data Here - Export'!CR783=TRUE, "Not imaged",IF('Paste Data Here - Export'!AR783="Y","Inpatient stroke",IF('Paste Data Here - Export'!BA783="","",IF('Paste Data Here - Export'!CR783="TRUE","",1440*('Paste Data Here - Export'!CP783-'Paste Data Here - Export'!BA783)))))</f>
        <v/>
      </c>
      <c r="R783" s="95" t="str">
        <f>IF('Paste Data Here - Export'!CR783=TRUE,"Not imaged",IF(OR(C783="",'Paste Data Here - Export'!CP783=""),"",1440*('Paste Data Here - Export'!CP783-C783)))</f>
        <v/>
      </c>
      <c r="S783" s="93" t="str">
        <f>IF(R783&lt;60.5,"Yes",IF('Paste Data Here - Export'!C783="","","No"))</f>
        <v/>
      </c>
      <c r="T783" s="93" t="str">
        <f t="shared" si="132"/>
        <v/>
      </c>
      <c r="U783" s="94" t="str">
        <f>IF(OR(C783="",'Paste Data Here - Export'!DF783=""),"",1440*('Paste Data Here - Export'!DF783-C783))</f>
        <v/>
      </c>
      <c r="V783" s="96" t="str">
        <f t="shared" si="141"/>
        <v/>
      </c>
      <c r="W783" s="97" t="str">
        <f>IF(B783="","",IF('Paste Data Here - Export'!KI783=TRUE,"Yes",IF('Paste Data Here - Export'!L783="","No","Yes")))</f>
        <v/>
      </c>
      <c r="X783" s="98" t="str">
        <f>IF(E783="Yes","6 Month Transfer",IF(AND(W783="Yes",'Paste Data Here - Export'!KM783="D"),"No",IF('Patient level info'!W783="Yes","Yes","")))</f>
        <v/>
      </c>
      <c r="Y783" s="91" t="str">
        <f t="shared" si="133"/>
        <v/>
      </c>
      <c r="Z783" s="99" t="str">
        <f>IF('Paste Data Here - Export'!KQ783="","",IF('Paste Data Here - Export'!KO783="","",'Paste Data Here - Export'!KN783-'Paste Data Here - Export'!KQ783))</f>
        <v/>
      </c>
      <c r="AA783" s="91" t="str">
        <f>IF(AND(W783="Yes",'Paste Data Here - Export'!KM783="D",'Paste Data Here - Export'!KO783="Y"),'Paste Data Here - Export'!KN783+'Patient level info'!AA$3,IF(AND(W783="Yes",'Paste Data Here - Export'!KM783="D",Z783&lt;0),'Paste Data Here - Export'!KQ783,IF(AND(W783="Yes",'Paste Data Here - Export'!KM783="D"),'Paste Data Here - Export'!KN783,IF(X783="Yes",'Paste Data Here - Export'!KS783,""))))</f>
        <v/>
      </c>
      <c r="AB783" s="100" t="str">
        <f>IF(W783="No","",IF('Paste Data Here - Export'!HS783="","",IF('Paste Data Here - Export'!KO783="Y",'Patient level info'!AA783-'Paste Data Here - Export'!HS783,'Paste Data Here - Export'!KQ783-'Paste Data Here - Export'!HS783)))</f>
        <v/>
      </c>
      <c r="AC783" s="100" t="str">
        <f>IF(E783="Yes","",IF(BPT!C783="Record transferred to this team",AA783-C783-(1/6),""))</f>
        <v/>
      </c>
      <c r="AD783" s="100" t="str">
        <f t="shared" si="134"/>
        <v/>
      </c>
      <c r="AE783" s="100" t="str">
        <f t="shared" si="142"/>
        <v/>
      </c>
      <c r="AF783" s="101" t="str">
        <f>IF(AE783="","",IF(Y783="Died same day","Died same day as arrival",IF(AB783="","Did not stay on SU",IF('Paste Data Here - Export'!HR783="ICH","ICU/CCU/HDU",IF(AB783&gt;AE783,100,100*AB783/AE783)))))</f>
        <v/>
      </c>
      <c r="AG783" s="82" t="str">
        <f>IF(E783="Yes","6 Month Transfer",IF(W783="No","Not locked to discharge/transfer",IF(AF783="Did not stay on SU","Not achieved as did not stay on SU",IF('Patient level info'!A783="","",IF(AND(A783=B783,M783="Achieved",P783="Achieved",AF783&gt;=90,AF783&lt;&gt;"Died same day as arrival"),"Achieved",IF(AND(A783&lt;&gt;B783,AF783&gt;=90,M783="Achieved",P783="Achieved"),"Not directly admitted by this team, but achieved criteria at previous team, and achieved 90% of stay on SU whilst at this team",IF(AF783="ICU/CCU/HDU","Admitted to ICU/CCU/HDU",IF(AF783="Died same day as arrival",AF783,IF(AND(AF783&lt;90,M783="Not achieved",P783="Not achieved"),"Not achieved as not direct to SU within 4h, not seen by a consultant within 14h, and less than 90% of stay on SU",IF(AND(AF783&lt;90,M783="Not achieved",P783="Achieved"),"Not achieved as not direct to SU within 4h and less than 90% of stay on SU",IF(AND(AF783&lt;90,M783="Achieved",P783="Not achieved"),"Not achieved as not seen by a consultant within 14h and less than 90% of stay on SU",IF(AND(AF783&gt;=90,M783="Not achieved",P783="Not achieved"),"Not achieved as not direct to SU within 4h and not seen by a consultant within 14h",IF(AND(AF783&gt;=90,M783="Achieved",P783="Not achieved"),"Not achieved as not seen by a consultant within 14h",IF(AF783&lt;90,"Not achieved as less than 90% of stay on SU","Not achieved as not direct to SU within 4h"))))))))))))))</f>
        <v/>
      </c>
    </row>
    <row r="784" spans="1:33" x14ac:dyDescent="0.25">
      <c r="A784" s="89" t="str">
        <f>IF('Paste Data Here - Export'!A784="","",'Paste Data Here - Export'!A784)</f>
        <v/>
      </c>
      <c r="B784" s="90" t="str">
        <f>IF('Paste Data Here - Export'!B784="","",'Paste Data Here - Export'!B784)</f>
        <v/>
      </c>
      <c r="C784" s="91" t="str">
        <f>IF('Paste Data Here - Export'!AR784="Y",'Paste Data Here - Export'!AS784,IF('Paste Data Here - Export'!C784="","",'Paste Data Here - Export'!BA784))</f>
        <v/>
      </c>
      <c r="D784" s="103" t="str">
        <f>IF(B784="","",IF('Paste Data Here - Export'!A784 ='Paste Data Here - Export'!B784, "Yes", "No"))</f>
        <v/>
      </c>
      <c r="E784" s="103" t="str">
        <f>IF(A784="","",IF(AND('Paste Data Here - Export'!P784="",'Paste Data Here - Export'!Q784&lt;&gt;""),"Yes","No"))</f>
        <v/>
      </c>
      <c r="F784" s="104" t="str">
        <f>IF('Paste Data Here - Export'!A784='Paste Data Here - Export'!B784,C784,IF(W784="No","",IF(E784="Yes","6 Month Transfer",'Paste Data Here - Export'!HP784)))</f>
        <v/>
      </c>
      <c r="G784" s="92" t="str">
        <f>IF(B784="","",IF(OR('Paste Data Here - Export'!KB784="Y",'Paste Data Here - Export'!GE784="Y"),"Yes","No"))</f>
        <v/>
      </c>
      <c r="H784" s="93" t="str">
        <f t="shared" si="135"/>
        <v/>
      </c>
      <c r="I784" s="93" t="str">
        <f t="shared" si="136"/>
        <v/>
      </c>
      <c r="J784" s="93" t="str">
        <f t="shared" si="137"/>
        <v/>
      </c>
      <c r="K784" s="125" t="str">
        <f>IF(OR(C784="",'Paste Data Here - Export'!BD784=""),"",1440*('Paste Data Here - Export'!BD784-C784))</f>
        <v/>
      </c>
      <c r="L784" s="93" t="str">
        <f t="shared" si="138"/>
        <v/>
      </c>
      <c r="M784" s="93" t="str">
        <f>IF(AND(L784="Yes",'Paste Data Here - Export'!BC784="SU",'Paste Data Here - Export'!EJ784&lt;&gt;"Y"),"Achieved",IF('Paste Data Here - Export'!EJ784="Y","Not applicable",(IF(AND('Patient level info'!L784="No",'Paste Data Here - Export'!BC784="SU"),"Not achieved",IF('Paste Data Here - Export'!BC784="ICH","Not applicable",IF(OR('Paste Data Here - Export'!BC784="O",'Paste Data Here - Export'!BC784="MAC"),"Not achieved",""))))))</f>
        <v/>
      </c>
      <c r="N784" s="142" t="str">
        <f>IF(B784="","",IF(OR('Paste Data Here - Export'!GN784="PERS",'Paste Data Here - Export'!GN784="TELEM"),'Paste Data Here - Export'!GK784,IF('Paste Data Here - Export'!GO784="","Not seen in person",'Paste Data Here - Export'!GO784)))</f>
        <v/>
      </c>
      <c r="O784" s="125" t="str">
        <f t="shared" si="139"/>
        <v/>
      </c>
      <c r="P784" s="126" t="str">
        <f t="shared" si="140"/>
        <v/>
      </c>
      <c r="Q784" s="95" t="str">
        <f>IF('Paste Data Here - Export'!CR784=TRUE, "Not imaged",IF('Paste Data Here - Export'!AR784="Y","Inpatient stroke",IF('Paste Data Here - Export'!BA784="","",IF('Paste Data Here - Export'!CR784="TRUE","",1440*('Paste Data Here - Export'!CP784-'Paste Data Here - Export'!BA784)))))</f>
        <v/>
      </c>
      <c r="R784" s="95" t="str">
        <f>IF('Paste Data Here - Export'!CR784=TRUE,"Not imaged",IF(OR(C784="",'Paste Data Here - Export'!CP784=""),"",1440*('Paste Data Here - Export'!CP784-C784)))</f>
        <v/>
      </c>
      <c r="S784" s="93" t="str">
        <f>IF(R784&lt;60.5,"Yes",IF('Paste Data Here - Export'!C784="","","No"))</f>
        <v/>
      </c>
      <c r="T784" s="93" t="str">
        <f t="shared" si="132"/>
        <v/>
      </c>
      <c r="U784" s="94" t="str">
        <f>IF(OR(C784="",'Paste Data Here - Export'!DF784=""),"",1440*('Paste Data Here - Export'!DF784-C784))</f>
        <v/>
      </c>
      <c r="V784" s="96" t="str">
        <f t="shared" si="141"/>
        <v/>
      </c>
      <c r="W784" s="97" t="str">
        <f>IF(B784="","",IF('Paste Data Here - Export'!KI784=TRUE,"Yes",IF('Paste Data Here - Export'!L784="","No","Yes")))</f>
        <v/>
      </c>
      <c r="X784" s="98" t="str">
        <f>IF(E784="Yes","6 Month Transfer",IF(AND(W784="Yes",'Paste Data Here - Export'!KM784="D"),"No",IF('Patient level info'!W784="Yes","Yes","")))</f>
        <v/>
      </c>
      <c r="Y784" s="91" t="str">
        <f t="shared" si="133"/>
        <v/>
      </c>
      <c r="Z784" s="99" t="str">
        <f>IF('Paste Data Here - Export'!KQ784="","",IF('Paste Data Here - Export'!KO784="","",'Paste Data Here - Export'!KN784-'Paste Data Here - Export'!KQ784))</f>
        <v/>
      </c>
      <c r="AA784" s="91" t="str">
        <f>IF(AND(W784="Yes",'Paste Data Here - Export'!KM784="D",'Paste Data Here - Export'!KO784="Y"),'Paste Data Here - Export'!KN784+'Patient level info'!AA$3,IF(AND(W784="Yes",'Paste Data Here - Export'!KM784="D",Z784&lt;0),'Paste Data Here - Export'!KQ784,IF(AND(W784="Yes",'Paste Data Here - Export'!KM784="D"),'Paste Data Here - Export'!KN784,IF(X784="Yes",'Paste Data Here - Export'!KS784,""))))</f>
        <v/>
      </c>
      <c r="AB784" s="100" t="str">
        <f>IF(W784="No","",IF('Paste Data Here - Export'!HS784="","",IF('Paste Data Here - Export'!KO784="Y",'Patient level info'!AA784-'Paste Data Here - Export'!HS784,'Paste Data Here - Export'!KQ784-'Paste Data Here - Export'!HS784)))</f>
        <v/>
      </c>
      <c r="AC784" s="100" t="str">
        <f>IF(E784="Yes","",IF(BPT!C784="Record transferred to this team",AA784-C784-(1/6),""))</f>
        <v/>
      </c>
      <c r="AD784" s="100" t="str">
        <f t="shared" si="134"/>
        <v/>
      </c>
      <c r="AE784" s="100" t="str">
        <f t="shared" si="142"/>
        <v/>
      </c>
      <c r="AF784" s="101" t="str">
        <f>IF(AE784="","",IF(Y784="Died same day","Died same day as arrival",IF(AB784="","Did not stay on SU",IF('Paste Data Here - Export'!HR784="ICH","ICU/CCU/HDU",IF(AB784&gt;AE784,100,100*AB784/AE784)))))</f>
        <v/>
      </c>
      <c r="AG784" s="82" t="str">
        <f>IF(E784="Yes","6 Month Transfer",IF(W784="No","Not locked to discharge/transfer",IF(AF784="Did not stay on SU","Not achieved as did not stay on SU",IF('Patient level info'!A784="","",IF(AND(A784=B784,M784="Achieved",P784="Achieved",AF784&gt;=90,AF784&lt;&gt;"Died same day as arrival"),"Achieved",IF(AND(A784&lt;&gt;B784,AF784&gt;=90,M784="Achieved",P784="Achieved"),"Not directly admitted by this team, but achieved criteria at previous team, and achieved 90% of stay on SU whilst at this team",IF(AF784="ICU/CCU/HDU","Admitted to ICU/CCU/HDU",IF(AF784="Died same day as arrival",AF784,IF(AND(AF784&lt;90,M784="Not achieved",P784="Not achieved"),"Not achieved as not direct to SU within 4h, not seen by a consultant within 14h, and less than 90% of stay on SU",IF(AND(AF784&lt;90,M784="Not achieved",P784="Achieved"),"Not achieved as not direct to SU within 4h and less than 90% of stay on SU",IF(AND(AF784&lt;90,M784="Achieved",P784="Not achieved"),"Not achieved as not seen by a consultant within 14h and less than 90% of stay on SU",IF(AND(AF784&gt;=90,M784="Not achieved",P784="Not achieved"),"Not achieved as not direct to SU within 4h and not seen by a consultant within 14h",IF(AND(AF784&gt;=90,M784="Achieved",P784="Not achieved"),"Not achieved as not seen by a consultant within 14h",IF(AF784&lt;90,"Not achieved as less than 90% of stay on SU","Not achieved as not direct to SU within 4h"))))))))))))))</f>
        <v/>
      </c>
    </row>
    <row r="785" spans="1:33" x14ac:dyDescent="0.25">
      <c r="A785" s="89" t="str">
        <f>IF('Paste Data Here - Export'!A785="","",'Paste Data Here - Export'!A785)</f>
        <v/>
      </c>
      <c r="B785" s="90" t="str">
        <f>IF('Paste Data Here - Export'!B785="","",'Paste Data Here - Export'!B785)</f>
        <v/>
      </c>
      <c r="C785" s="91" t="str">
        <f>IF('Paste Data Here - Export'!AR785="Y",'Paste Data Here - Export'!AS785,IF('Paste Data Here - Export'!C785="","",'Paste Data Here - Export'!BA785))</f>
        <v/>
      </c>
      <c r="D785" s="103" t="str">
        <f>IF(B785="","",IF('Paste Data Here - Export'!A785 ='Paste Data Here - Export'!B785, "Yes", "No"))</f>
        <v/>
      </c>
      <c r="E785" s="103" t="str">
        <f>IF(A785="","",IF(AND('Paste Data Here - Export'!P785="",'Paste Data Here - Export'!Q785&lt;&gt;""),"Yes","No"))</f>
        <v/>
      </c>
      <c r="F785" s="104" t="str">
        <f>IF('Paste Data Here - Export'!A785='Paste Data Here - Export'!B785,C785,IF(W785="No","",IF(E785="Yes","6 Month Transfer",'Paste Data Here - Export'!HP785)))</f>
        <v/>
      </c>
      <c r="G785" s="92" t="str">
        <f>IF(B785="","",IF(OR('Paste Data Here - Export'!KB785="Y",'Paste Data Here - Export'!GE785="Y"),"Yes","No"))</f>
        <v/>
      </c>
      <c r="H785" s="93" t="str">
        <f t="shared" si="135"/>
        <v/>
      </c>
      <c r="I785" s="93" t="str">
        <f t="shared" si="136"/>
        <v/>
      </c>
      <c r="J785" s="93" t="str">
        <f t="shared" si="137"/>
        <v/>
      </c>
      <c r="K785" s="125" t="str">
        <f>IF(OR(C785="",'Paste Data Here - Export'!BD785=""),"",1440*('Paste Data Here - Export'!BD785-C785))</f>
        <v/>
      </c>
      <c r="L785" s="93" t="str">
        <f t="shared" si="138"/>
        <v/>
      </c>
      <c r="M785" s="93" t="str">
        <f>IF(AND(L785="Yes",'Paste Data Here - Export'!BC785="SU",'Paste Data Here - Export'!EJ785&lt;&gt;"Y"),"Achieved",IF('Paste Data Here - Export'!EJ785="Y","Not applicable",(IF(AND('Patient level info'!L785="No",'Paste Data Here - Export'!BC785="SU"),"Not achieved",IF('Paste Data Here - Export'!BC785="ICH","Not applicable",IF(OR('Paste Data Here - Export'!BC785="O",'Paste Data Here - Export'!BC785="MAC"),"Not achieved",""))))))</f>
        <v/>
      </c>
      <c r="N785" s="142" t="str">
        <f>IF(B785="","",IF(OR('Paste Data Here - Export'!GN785="PERS",'Paste Data Here - Export'!GN785="TELEM"),'Paste Data Here - Export'!GK785,IF('Paste Data Here - Export'!GO785="","Not seen in person",'Paste Data Here - Export'!GO785)))</f>
        <v/>
      </c>
      <c r="O785" s="125" t="str">
        <f t="shared" si="139"/>
        <v/>
      </c>
      <c r="P785" s="126" t="str">
        <f t="shared" si="140"/>
        <v/>
      </c>
      <c r="Q785" s="95" t="str">
        <f>IF('Paste Data Here - Export'!CR785=TRUE, "Not imaged",IF('Paste Data Here - Export'!AR785="Y","Inpatient stroke",IF('Paste Data Here - Export'!BA785="","",IF('Paste Data Here - Export'!CR785="TRUE","",1440*('Paste Data Here - Export'!CP785-'Paste Data Here - Export'!BA785)))))</f>
        <v/>
      </c>
      <c r="R785" s="95" t="str">
        <f>IF('Paste Data Here - Export'!CR785=TRUE,"Not imaged",IF(OR(C785="",'Paste Data Here - Export'!CP785=""),"",1440*('Paste Data Here - Export'!CP785-C785)))</f>
        <v/>
      </c>
      <c r="S785" s="93" t="str">
        <f>IF(R785&lt;60.5,"Yes",IF('Paste Data Here - Export'!C785="","","No"))</f>
        <v/>
      </c>
      <c r="T785" s="93" t="str">
        <f t="shared" si="132"/>
        <v/>
      </c>
      <c r="U785" s="94" t="str">
        <f>IF(OR(C785="",'Paste Data Here - Export'!DF785=""),"",1440*('Paste Data Here - Export'!DF785-C785))</f>
        <v/>
      </c>
      <c r="V785" s="96" t="str">
        <f t="shared" si="141"/>
        <v/>
      </c>
      <c r="W785" s="97" t="str">
        <f>IF(B785="","",IF('Paste Data Here - Export'!KI785=TRUE,"Yes",IF('Paste Data Here - Export'!L785="","No","Yes")))</f>
        <v/>
      </c>
      <c r="X785" s="98" t="str">
        <f>IF(E785="Yes","6 Month Transfer",IF(AND(W785="Yes",'Paste Data Here - Export'!KM785="D"),"No",IF('Patient level info'!W785="Yes","Yes","")))</f>
        <v/>
      </c>
      <c r="Y785" s="91" t="str">
        <f t="shared" si="133"/>
        <v/>
      </c>
      <c r="Z785" s="99" t="str">
        <f>IF('Paste Data Here - Export'!KQ785="","",IF('Paste Data Here - Export'!KO785="","",'Paste Data Here - Export'!KN785-'Paste Data Here - Export'!KQ785))</f>
        <v/>
      </c>
      <c r="AA785" s="91" t="str">
        <f>IF(AND(W785="Yes",'Paste Data Here - Export'!KM785="D",'Paste Data Here - Export'!KO785="Y"),'Paste Data Here - Export'!KN785+'Patient level info'!AA$3,IF(AND(W785="Yes",'Paste Data Here - Export'!KM785="D",Z785&lt;0),'Paste Data Here - Export'!KQ785,IF(AND(W785="Yes",'Paste Data Here - Export'!KM785="D"),'Paste Data Here - Export'!KN785,IF(X785="Yes",'Paste Data Here - Export'!KS785,""))))</f>
        <v/>
      </c>
      <c r="AB785" s="100" t="str">
        <f>IF(W785="No","",IF('Paste Data Here - Export'!HS785="","",IF('Paste Data Here - Export'!KO785="Y",'Patient level info'!AA785-'Paste Data Here - Export'!HS785,'Paste Data Here - Export'!KQ785-'Paste Data Here - Export'!HS785)))</f>
        <v/>
      </c>
      <c r="AC785" s="100" t="str">
        <f>IF(E785="Yes","",IF(BPT!C785="Record transferred to this team",AA785-C785-(1/6),""))</f>
        <v/>
      </c>
      <c r="AD785" s="100" t="str">
        <f t="shared" si="134"/>
        <v/>
      </c>
      <c r="AE785" s="100" t="str">
        <f t="shared" si="142"/>
        <v/>
      </c>
      <c r="AF785" s="101" t="str">
        <f>IF(AE785="","",IF(Y785="Died same day","Died same day as arrival",IF(AB785="","Did not stay on SU",IF('Paste Data Here - Export'!HR785="ICH","ICU/CCU/HDU",IF(AB785&gt;AE785,100,100*AB785/AE785)))))</f>
        <v/>
      </c>
      <c r="AG785" s="82" t="str">
        <f>IF(E785="Yes","6 Month Transfer",IF(W785="No","Not locked to discharge/transfer",IF(AF785="Did not stay on SU","Not achieved as did not stay on SU",IF('Patient level info'!A785="","",IF(AND(A785=B785,M785="Achieved",P785="Achieved",AF785&gt;=90,AF785&lt;&gt;"Died same day as arrival"),"Achieved",IF(AND(A785&lt;&gt;B785,AF785&gt;=90,M785="Achieved",P785="Achieved"),"Not directly admitted by this team, but achieved criteria at previous team, and achieved 90% of stay on SU whilst at this team",IF(AF785="ICU/CCU/HDU","Admitted to ICU/CCU/HDU",IF(AF785="Died same day as arrival",AF785,IF(AND(AF785&lt;90,M785="Not achieved",P785="Not achieved"),"Not achieved as not direct to SU within 4h, not seen by a consultant within 14h, and less than 90% of stay on SU",IF(AND(AF785&lt;90,M785="Not achieved",P785="Achieved"),"Not achieved as not direct to SU within 4h and less than 90% of stay on SU",IF(AND(AF785&lt;90,M785="Achieved",P785="Not achieved"),"Not achieved as not seen by a consultant within 14h and less than 90% of stay on SU",IF(AND(AF785&gt;=90,M785="Not achieved",P785="Not achieved"),"Not achieved as not direct to SU within 4h and not seen by a consultant within 14h",IF(AND(AF785&gt;=90,M785="Achieved",P785="Not achieved"),"Not achieved as not seen by a consultant within 14h",IF(AF785&lt;90,"Not achieved as less than 90% of stay on SU","Not achieved as not direct to SU within 4h"))))))))))))))</f>
        <v/>
      </c>
    </row>
    <row r="786" spans="1:33" x14ac:dyDescent="0.25">
      <c r="A786" s="89" t="str">
        <f>IF('Paste Data Here - Export'!A786="","",'Paste Data Here - Export'!A786)</f>
        <v/>
      </c>
      <c r="B786" s="90" t="str">
        <f>IF('Paste Data Here - Export'!B786="","",'Paste Data Here - Export'!B786)</f>
        <v/>
      </c>
      <c r="C786" s="91" t="str">
        <f>IF('Paste Data Here - Export'!AR786="Y",'Paste Data Here - Export'!AS786,IF('Paste Data Here - Export'!C786="","",'Paste Data Here - Export'!BA786))</f>
        <v/>
      </c>
      <c r="D786" s="103" t="str">
        <f>IF(B786="","",IF('Paste Data Here - Export'!A786 ='Paste Data Here - Export'!B786, "Yes", "No"))</f>
        <v/>
      </c>
      <c r="E786" s="103" t="str">
        <f>IF(A786="","",IF(AND('Paste Data Here - Export'!P786="",'Paste Data Here - Export'!Q786&lt;&gt;""),"Yes","No"))</f>
        <v/>
      </c>
      <c r="F786" s="104" t="str">
        <f>IF('Paste Data Here - Export'!A786='Paste Data Here - Export'!B786,C786,IF(W786="No","",IF(E786="Yes","6 Month Transfer",'Paste Data Here - Export'!HP786)))</f>
        <v/>
      </c>
      <c r="G786" s="92" t="str">
        <f>IF(B786="","",IF(OR('Paste Data Here - Export'!KB786="Y",'Paste Data Here - Export'!GE786="Y"),"Yes","No"))</f>
        <v/>
      </c>
      <c r="H786" s="93" t="str">
        <f t="shared" si="135"/>
        <v/>
      </c>
      <c r="I786" s="93" t="str">
        <f t="shared" si="136"/>
        <v/>
      </c>
      <c r="J786" s="93" t="str">
        <f t="shared" si="137"/>
        <v/>
      </c>
      <c r="K786" s="125" t="str">
        <f>IF(OR(C786="",'Paste Data Here - Export'!BD786=""),"",1440*('Paste Data Here - Export'!BD786-C786))</f>
        <v/>
      </c>
      <c r="L786" s="93" t="str">
        <f t="shared" si="138"/>
        <v/>
      </c>
      <c r="M786" s="93" t="str">
        <f>IF(AND(L786="Yes",'Paste Data Here - Export'!BC786="SU",'Paste Data Here - Export'!EJ786&lt;&gt;"Y"),"Achieved",IF('Paste Data Here - Export'!EJ786="Y","Not applicable",(IF(AND('Patient level info'!L786="No",'Paste Data Here - Export'!BC786="SU"),"Not achieved",IF('Paste Data Here - Export'!BC786="ICH","Not applicable",IF(OR('Paste Data Here - Export'!BC786="O",'Paste Data Here - Export'!BC786="MAC"),"Not achieved",""))))))</f>
        <v/>
      </c>
      <c r="N786" s="142" t="str">
        <f>IF(B786="","",IF(OR('Paste Data Here - Export'!GN786="PERS",'Paste Data Here - Export'!GN786="TELEM"),'Paste Data Here - Export'!GK786,IF('Paste Data Here - Export'!GO786="","Not seen in person",'Paste Data Here - Export'!GO786)))</f>
        <v/>
      </c>
      <c r="O786" s="125" t="str">
        <f t="shared" si="139"/>
        <v/>
      </c>
      <c r="P786" s="126" t="str">
        <f t="shared" si="140"/>
        <v/>
      </c>
      <c r="Q786" s="95" t="str">
        <f>IF('Paste Data Here - Export'!CR786=TRUE, "Not imaged",IF('Paste Data Here - Export'!AR786="Y","Inpatient stroke",IF('Paste Data Here - Export'!BA786="","",IF('Paste Data Here - Export'!CR786="TRUE","",1440*('Paste Data Here - Export'!CP786-'Paste Data Here - Export'!BA786)))))</f>
        <v/>
      </c>
      <c r="R786" s="95" t="str">
        <f>IF('Paste Data Here - Export'!CR786=TRUE,"Not imaged",IF(OR(C786="",'Paste Data Here - Export'!CP786=""),"",1440*('Paste Data Here - Export'!CP786-C786)))</f>
        <v/>
      </c>
      <c r="S786" s="93" t="str">
        <f>IF(R786&lt;60.5,"Yes",IF('Paste Data Here - Export'!C786="","","No"))</f>
        <v/>
      </c>
      <c r="T786" s="93" t="str">
        <f t="shared" si="132"/>
        <v/>
      </c>
      <c r="U786" s="94" t="str">
        <f>IF(OR(C786="",'Paste Data Here - Export'!DF786=""),"",1440*('Paste Data Here - Export'!DF786-C786))</f>
        <v/>
      </c>
      <c r="V786" s="96" t="str">
        <f t="shared" si="141"/>
        <v/>
      </c>
      <c r="W786" s="97" t="str">
        <f>IF(B786="","",IF('Paste Data Here - Export'!KI786=TRUE,"Yes",IF('Paste Data Here - Export'!L786="","No","Yes")))</f>
        <v/>
      </c>
      <c r="X786" s="98" t="str">
        <f>IF(E786="Yes","6 Month Transfer",IF(AND(W786="Yes",'Paste Data Here - Export'!KM786="D"),"No",IF('Patient level info'!W786="Yes","Yes","")))</f>
        <v/>
      </c>
      <c r="Y786" s="91" t="str">
        <f t="shared" si="133"/>
        <v/>
      </c>
      <c r="Z786" s="99" t="str">
        <f>IF('Paste Data Here - Export'!KQ786="","",IF('Paste Data Here - Export'!KO786="","",'Paste Data Here - Export'!KN786-'Paste Data Here - Export'!KQ786))</f>
        <v/>
      </c>
      <c r="AA786" s="91" t="str">
        <f>IF(AND(W786="Yes",'Paste Data Here - Export'!KM786="D",'Paste Data Here - Export'!KO786="Y"),'Paste Data Here - Export'!KN786+'Patient level info'!AA$3,IF(AND(W786="Yes",'Paste Data Here - Export'!KM786="D",Z786&lt;0),'Paste Data Here - Export'!KQ786,IF(AND(W786="Yes",'Paste Data Here - Export'!KM786="D"),'Paste Data Here - Export'!KN786,IF(X786="Yes",'Paste Data Here - Export'!KS786,""))))</f>
        <v/>
      </c>
      <c r="AB786" s="100" t="str">
        <f>IF(W786="No","",IF('Paste Data Here - Export'!HS786="","",IF('Paste Data Here - Export'!KO786="Y",'Patient level info'!AA786-'Paste Data Here - Export'!HS786,'Paste Data Here - Export'!KQ786-'Paste Data Here - Export'!HS786)))</f>
        <v/>
      </c>
      <c r="AC786" s="100" t="str">
        <f>IF(E786="Yes","",IF(BPT!C786="Record transferred to this team",AA786-C786-(1/6),""))</f>
        <v/>
      </c>
      <c r="AD786" s="100" t="str">
        <f t="shared" si="134"/>
        <v/>
      </c>
      <c r="AE786" s="100" t="str">
        <f t="shared" si="142"/>
        <v/>
      </c>
      <c r="AF786" s="101" t="str">
        <f>IF(AE786="","",IF(Y786="Died same day","Died same day as arrival",IF(AB786="","Did not stay on SU",IF('Paste Data Here - Export'!HR786="ICH","ICU/CCU/HDU",IF(AB786&gt;AE786,100,100*AB786/AE786)))))</f>
        <v/>
      </c>
      <c r="AG786" s="82" t="str">
        <f>IF(E786="Yes","6 Month Transfer",IF(W786="No","Not locked to discharge/transfer",IF(AF786="Did not stay on SU","Not achieved as did not stay on SU",IF('Patient level info'!A786="","",IF(AND(A786=B786,M786="Achieved",P786="Achieved",AF786&gt;=90,AF786&lt;&gt;"Died same day as arrival"),"Achieved",IF(AND(A786&lt;&gt;B786,AF786&gt;=90,M786="Achieved",P786="Achieved"),"Not directly admitted by this team, but achieved criteria at previous team, and achieved 90% of stay on SU whilst at this team",IF(AF786="ICU/CCU/HDU","Admitted to ICU/CCU/HDU",IF(AF786="Died same day as arrival",AF786,IF(AND(AF786&lt;90,M786="Not achieved",P786="Not achieved"),"Not achieved as not direct to SU within 4h, not seen by a consultant within 14h, and less than 90% of stay on SU",IF(AND(AF786&lt;90,M786="Not achieved",P786="Achieved"),"Not achieved as not direct to SU within 4h and less than 90% of stay on SU",IF(AND(AF786&lt;90,M786="Achieved",P786="Not achieved"),"Not achieved as not seen by a consultant within 14h and less than 90% of stay on SU",IF(AND(AF786&gt;=90,M786="Not achieved",P786="Not achieved"),"Not achieved as not direct to SU within 4h and not seen by a consultant within 14h",IF(AND(AF786&gt;=90,M786="Achieved",P786="Not achieved"),"Not achieved as not seen by a consultant within 14h",IF(AF786&lt;90,"Not achieved as less than 90% of stay on SU","Not achieved as not direct to SU within 4h"))))))))))))))</f>
        <v/>
      </c>
    </row>
    <row r="787" spans="1:33" x14ac:dyDescent="0.25">
      <c r="A787" s="89" t="str">
        <f>IF('Paste Data Here - Export'!A787="","",'Paste Data Here - Export'!A787)</f>
        <v/>
      </c>
      <c r="B787" s="90" t="str">
        <f>IF('Paste Data Here - Export'!B787="","",'Paste Data Here - Export'!B787)</f>
        <v/>
      </c>
      <c r="C787" s="91" t="str">
        <f>IF('Paste Data Here - Export'!AR787="Y",'Paste Data Here - Export'!AS787,IF('Paste Data Here - Export'!C787="","",'Paste Data Here - Export'!BA787))</f>
        <v/>
      </c>
      <c r="D787" s="103" t="str">
        <f>IF(B787="","",IF('Paste Data Here - Export'!A787 ='Paste Data Here - Export'!B787, "Yes", "No"))</f>
        <v/>
      </c>
      <c r="E787" s="103" t="str">
        <f>IF(A787="","",IF(AND('Paste Data Here - Export'!P787="",'Paste Data Here - Export'!Q787&lt;&gt;""),"Yes","No"))</f>
        <v/>
      </c>
      <c r="F787" s="104" t="str">
        <f>IF('Paste Data Here - Export'!A787='Paste Data Here - Export'!B787,C787,IF(W787="No","",IF(E787="Yes","6 Month Transfer",'Paste Data Here - Export'!HP787)))</f>
        <v/>
      </c>
      <c r="G787" s="92" t="str">
        <f>IF(B787="","",IF(OR('Paste Data Here - Export'!KB787="Y",'Paste Data Here - Export'!GE787="Y"),"Yes","No"))</f>
        <v/>
      </c>
      <c r="H787" s="93" t="str">
        <f t="shared" si="135"/>
        <v/>
      </c>
      <c r="I787" s="93" t="str">
        <f t="shared" si="136"/>
        <v/>
      </c>
      <c r="J787" s="93" t="str">
        <f t="shared" si="137"/>
        <v/>
      </c>
      <c r="K787" s="125" t="str">
        <f>IF(OR(C787="",'Paste Data Here - Export'!BD787=""),"",1440*('Paste Data Here - Export'!BD787-C787))</f>
        <v/>
      </c>
      <c r="L787" s="93" t="str">
        <f t="shared" si="138"/>
        <v/>
      </c>
      <c r="M787" s="93" t="str">
        <f>IF(AND(L787="Yes",'Paste Data Here - Export'!BC787="SU",'Paste Data Here - Export'!EJ787&lt;&gt;"Y"),"Achieved",IF('Paste Data Here - Export'!EJ787="Y","Not applicable",(IF(AND('Patient level info'!L787="No",'Paste Data Here - Export'!BC787="SU"),"Not achieved",IF('Paste Data Here - Export'!BC787="ICH","Not applicable",IF(OR('Paste Data Here - Export'!BC787="O",'Paste Data Here - Export'!BC787="MAC"),"Not achieved",""))))))</f>
        <v/>
      </c>
      <c r="N787" s="142" t="str">
        <f>IF(B787="","",IF(OR('Paste Data Here - Export'!GN787="PERS",'Paste Data Here - Export'!GN787="TELEM"),'Paste Data Here - Export'!GK787,IF('Paste Data Here - Export'!GO787="","Not seen in person",'Paste Data Here - Export'!GO787)))</f>
        <v/>
      </c>
      <c r="O787" s="125" t="str">
        <f t="shared" si="139"/>
        <v/>
      </c>
      <c r="P787" s="126" t="str">
        <f t="shared" si="140"/>
        <v/>
      </c>
      <c r="Q787" s="95" t="str">
        <f>IF('Paste Data Here - Export'!CR787=TRUE, "Not imaged",IF('Paste Data Here - Export'!AR787="Y","Inpatient stroke",IF('Paste Data Here - Export'!BA787="","",IF('Paste Data Here - Export'!CR787="TRUE","",1440*('Paste Data Here - Export'!CP787-'Paste Data Here - Export'!BA787)))))</f>
        <v/>
      </c>
      <c r="R787" s="95" t="str">
        <f>IF('Paste Data Here - Export'!CR787=TRUE,"Not imaged",IF(OR(C787="",'Paste Data Here - Export'!CP787=""),"",1440*('Paste Data Here - Export'!CP787-C787)))</f>
        <v/>
      </c>
      <c r="S787" s="93" t="str">
        <f>IF(R787&lt;60.5,"Yes",IF('Paste Data Here - Export'!C787="","","No"))</f>
        <v/>
      </c>
      <c r="T787" s="93" t="str">
        <f t="shared" si="132"/>
        <v/>
      </c>
      <c r="U787" s="94" t="str">
        <f>IF(OR(C787="",'Paste Data Here - Export'!DF787=""),"",1440*('Paste Data Here - Export'!DF787-C787))</f>
        <v/>
      </c>
      <c r="V787" s="96" t="str">
        <f t="shared" si="141"/>
        <v/>
      </c>
      <c r="W787" s="97" t="str">
        <f>IF(B787="","",IF('Paste Data Here - Export'!KI787=TRUE,"Yes",IF('Paste Data Here - Export'!L787="","No","Yes")))</f>
        <v/>
      </c>
      <c r="X787" s="98" t="str">
        <f>IF(E787="Yes","6 Month Transfer",IF(AND(W787="Yes",'Paste Data Here - Export'!KM787="D"),"No",IF('Patient level info'!W787="Yes","Yes","")))</f>
        <v/>
      </c>
      <c r="Y787" s="91" t="str">
        <f t="shared" si="133"/>
        <v/>
      </c>
      <c r="Z787" s="99" t="str">
        <f>IF('Paste Data Here - Export'!KQ787="","",IF('Paste Data Here - Export'!KO787="","",'Paste Data Here - Export'!KN787-'Paste Data Here - Export'!KQ787))</f>
        <v/>
      </c>
      <c r="AA787" s="91" t="str">
        <f>IF(AND(W787="Yes",'Paste Data Here - Export'!KM787="D",'Paste Data Here - Export'!KO787="Y"),'Paste Data Here - Export'!KN787+'Patient level info'!AA$3,IF(AND(W787="Yes",'Paste Data Here - Export'!KM787="D",Z787&lt;0),'Paste Data Here - Export'!KQ787,IF(AND(W787="Yes",'Paste Data Here - Export'!KM787="D"),'Paste Data Here - Export'!KN787,IF(X787="Yes",'Paste Data Here - Export'!KS787,""))))</f>
        <v/>
      </c>
      <c r="AB787" s="100" t="str">
        <f>IF(W787="No","",IF('Paste Data Here - Export'!HS787="","",IF('Paste Data Here - Export'!KO787="Y",'Patient level info'!AA787-'Paste Data Here - Export'!HS787,'Paste Data Here - Export'!KQ787-'Paste Data Here - Export'!HS787)))</f>
        <v/>
      </c>
      <c r="AC787" s="100" t="str">
        <f>IF(E787="Yes","",IF(BPT!C787="Record transferred to this team",AA787-C787-(1/6),""))</f>
        <v/>
      </c>
      <c r="AD787" s="100" t="str">
        <f t="shared" si="134"/>
        <v/>
      </c>
      <c r="AE787" s="100" t="str">
        <f t="shared" si="142"/>
        <v/>
      </c>
      <c r="AF787" s="101" t="str">
        <f>IF(AE787="","",IF(Y787="Died same day","Died same day as arrival",IF(AB787="","Did not stay on SU",IF('Paste Data Here - Export'!HR787="ICH","ICU/CCU/HDU",IF(AB787&gt;AE787,100,100*AB787/AE787)))))</f>
        <v/>
      </c>
      <c r="AG787" s="82" t="str">
        <f>IF(E787="Yes","6 Month Transfer",IF(W787="No","Not locked to discharge/transfer",IF(AF787="Did not stay on SU","Not achieved as did not stay on SU",IF('Patient level info'!A787="","",IF(AND(A787=B787,M787="Achieved",P787="Achieved",AF787&gt;=90,AF787&lt;&gt;"Died same day as arrival"),"Achieved",IF(AND(A787&lt;&gt;B787,AF787&gt;=90,M787="Achieved",P787="Achieved"),"Not directly admitted by this team, but achieved criteria at previous team, and achieved 90% of stay on SU whilst at this team",IF(AF787="ICU/CCU/HDU","Admitted to ICU/CCU/HDU",IF(AF787="Died same day as arrival",AF787,IF(AND(AF787&lt;90,M787="Not achieved",P787="Not achieved"),"Not achieved as not direct to SU within 4h, not seen by a consultant within 14h, and less than 90% of stay on SU",IF(AND(AF787&lt;90,M787="Not achieved",P787="Achieved"),"Not achieved as not direct to SU within 4h and less than 90% of stay on SU",IF(AND(AF787&lt;90,M787="Achieved",P787="Not achieved"),"Not achieved as not seen by a consultant within 14h and less than 90% of stay on SU",IF(AND(AF787&gt;=90,M787="Not achieved",P787="Not achieved"),"Not achieved as not direct to SU within 4h and not seen by a consultant within 14h",IF(AND(AF787&gt;=90,M787="Achieved",P787="Not achieved"),"Not achieved as not seen by a consultant within 14h",IF(AF787&lt;90,"Not achieved as less than 90% of stay on SU","Not achieved as not direct to SU within 4h"))))))))))))))</f>
        <v/>
      </c>
    </row>
    <row r="788" spans="1:33" x14ac:dyDescent="0.25">
      <c r="A788" s="89" t="str">
        <f>IF('Paste Data Here - Export'!A788="","",'Paste Data Here - Export'!A788)</f>
        <v/>
      </c>
      <c r="B788" s="90" t="str">
        <f>IF('Paste Data Here - Export'!B788="","",'Paste Data Here - Export'!B788)</f>
        <v/>
      </c>
      <c r="C788" s="91" t="str">
        <f>IF('Paste Data Here - Export'!AR788="Y",'Paste Data Here - Export'!AS788,IF('Paste Data Here - Export'!C788="","",'Paste Data Here - Export'!BA788))</f>
        <v/>
      </c>
      <c r="D788" s="103" t="str">
        <f>IF(B788="","",IF('Paste Data Here - Export'!A788 ='Paste Data Here - Export'!B788, "Yes", "No"))</f>
        <v/>
      </c>
      <c r="E788" s="103" t="str">
        <f>IF(A788="","",IF(AND('Paste Data Here - Export'!P788="",'Paste Data Here - Export'!Q788&lt;&gt;""),"Yes","No"))</f>
        <v/>
      </c>
      <c r="F788" s="104" t="str">
        <f>IF('Paste Data Here - Export'!A788='Paste Data Here - Export'!B788,C788,IF(W788="No","",IF(E788="Yes","6 Month Transfer",'Paste Data Here - Export'!HP788)))</f>
        <v/>
      </c>
      <c r="G788" s="92" t="str">
        <f>IF(B788="","",IF(OR('Paste Data Here - Export'!KB788="Y",'Paste Data Here - Export'!GE788="Y"),"Yes","No"))</f>
        <v/>
      </c>
      <c r="H788" s="93" t="str">
        <f t="shared" si="135"/>
        <v/>
      </c>
      <c r="I788" s="93" t="str">
        <f t="shared" si="136"/>
        <v/>
      </c>
      <c r="J788" s="93" t="str">
        <f t="shared" si="137"/>
        <v/>
      </c>
      <c r="K788" s="125" t="str">
        <f>IF(OR(C788="",'Paste Data Here - Export'!BD788=""),"",1440*('Paste Data Here - Export'!BD788-C788))</f>
        <v/>
      </c>
      <c r="L788" s="93" t="str">
        <f t="shared" si="138"/>
        <v/>
      </c>
      <c r="M788" s="93" t="str">
        <f>IF(AND(L788="Yes",'Paste Data Here - Export'!BC788="SU",'Paste Data Here - Export'!EJ788&lt;&gt;"Y"),"Achieved",IF('Paste Data Here - Export'!EJ788="Y","Not applicable",(IF(AND('Patient level info'!L788="No",'Paste Data Here - Export'!BC788="SU"),"Not achieved",IF('Paste Data Here - Export'!BC788="ICH","Not applicable",IF(OR('Paste Data Here - Export'!BC788="O",'Paste Data Here - Export'!BC788="MAC"),"Not achieved",""))))))</f>
        <v/>
      </c>
      <c r="N788" s="142" t="str">
        <f>IF(B788="","",IF(OR('Paste Data Here - Export'!GN788="PERS",'Paste Data Here - Export'!GN788="TELEM"),'Paste Data Here - Export'!GK788,IF('Paste Data Here - Export'!GO788="","Not seen in person",'Paste Data Here - Export'!GO788)))</f>
        <v/>
      </c>
      <c r="O788" s="125" t="str">
        <f t="shared" si="139"/>
        <v/>
      </c>
      <c r="P788" s="126" t="str">
        <f t="shared" si="140"/>
        <v/>
      </c>
      <c r="Q788" s="95" t="str">
        <f>IF('Paste Data Here - Export'!CR788=TRUE, "Not imaged",IF('Paste Data Here - Export'!AR788="Y","Inpatient stroke",IF('Paste Data Here - Export'!BA788="","",IF('Paste Data Here - Export'!CR788="TRUE","",1440*('Paste Data Here - Export'!CP788-'Paste Data Here - Export'!BA788)))))</f>
        <v/>
      </c>
      <c r="R788" s="95" t="str">
        <f>IF('Paste Data Here - Export'!CR788=TRUE,"Not imaged",IF(OR(C788="",'Paste Data Here - Export'!CP788=""),"",1440*('Paste Data Here - Export'!CP788-C788)))</f>
        <v/>
      </c>
      <c r="S788" s="93" t="str">
        <f>IF(R788&lt;60.5,"Yes",IF('Paste Data Here - Export'!C788="","","No"))</f>
        <v/>
      </c>
      <c r="T788" s="93" t="str">
        <f t="shared" si="132"/>
        <v/>
      </c>
      <c r="U788" s="94" t="str">
        <f>IF(OR(C788="",'Paste Data Here - Export'!DF788=""),"",1440*('Paste Data Here - Export'!DF788-C788))</f>
        <v/>
      </c>
      <c r="V788" s="96" t="str">
        <f t="shared" si="141"/>
        <v/>
      </c>
      <c r="W788" s="97" t="str">
        <f>IF(B788="","",IF('Paste Data Here - Export'!KI788=TRUE,"Yes",IF('Paste Data Here - Export'!L788="","No","Yes")))</f>
        <v/>
      </c>
      <c r="X788" s="98" t="str">
        <f>IF(E788="Yes","6 Month Transfer",IF(AND(W788="Yes",'Paste Data Here - Export'!KM788="D"),"No",IF('Patient level info'!W788="Yes","Yes","")))</f>
        <v/>
      </c>
      <c r="Y788" s="91" t="str">
        <f t="shared" si="133"/>
        <v/>
      </c>
      <c r="Z788" s="99" t="str">
        <f>IF('Paste Data Here - Export'!KQ788="","",IF('Paste Data Here - Export'!KO788="","",'Paste Data Here - Export'!KN788-'Paste Data Here - Export'!KQ788))</f>
        <v/>
      </c>
      <c r="AA788" s="91" t="str">
        <f>IF(AND(W788="Yes",'Paste Data Here - Export'!KM788="D",'Paste Data Here - Export'!KO788="Y"),'Paste Data Here - Export'!KN788+'Patient level info'!AA$3,IF(AND(W788="Yes",'Paste Data Here - Export'!KM788="D",Z788&lt;0),'Paste Data Here - Export'!KQ788,IF(AND(W788="Yes",'Paste Data Here - Export'!KM788="D"),'Paste Data Here - Export'!KN788,IF(X788="Yes",'Paste Data Here - Export'!KS788,""))))</f>
        <v/>
      </c>
      <c r="AB788" s="100" t="str">
        <f>IF(W788="No","",IF('Paste Data Here - Export'!HS788="","",IF('Paste Data Here - Export'!KO788="Y",'Patient level info'!AA788-'Paste Data Here - Export'!HS788,'Paste Data Here - Export'!KQ788-'Paste Data Here - Export'!HS788)))</f>
        <v/>
      </c>
      <c r="AC788" s="100" t="str">
        <f>IF(E788="Yes","",IF(BPT!C788="Record transferred to this team",AA788-C788-(1/6),""))</f>
        <v/>
      </c>
      <c r="AD788" s="100" t="str">
        <f t="shared" si="134"/>
        <v/>
      </c>
      <c r="AE788" s="100" t="str">
        <f t="shared" si="142"/>
        <v/>
      </c>
      <c r="AF788" s="101" t="str">
        <f>IF(AE788="","",IF(Y788="Died same day","Died same day as arrival",IF(AB788="","Did not stay on SU",IF('Paste Data Here - Export'!HR788="ICH","ICU/CCU/HDU",IF(AB788&gt;AE788,100,100*AB788/AE788)))))</f>
        <v/>
      </c>
      <c r="AG788" s="82" t="str">
        <f>IF(E788="Yes","6 Month Transfer",IF(W788="No","Not locked to discharge/transfer",IF(AF788="Did not stay on SU","Not achieved as did not stay on SU",IF('Patient level info'!A788="","",IF(AND(A788=B788,M788="Achieved",P788="Achieved",AF788&gt;=90,AF788&lt;&gt;"Died same day as arrival"),"Achieved",IF(AND(A788&lt;&gt;B788,AF788&gt;=90,M788="Achieved",P788="Achieved"),"Not directly admitted by this team, but achieved criteria at previous team, and achieved 90% of stay on SU whilst at this team",IF(AF788="ICU/CCU/HDU","Admitted to ICU/CCU/HDU",IF(AF788="Died same day as arrival",AF788,IF(AND(AF788&lt;90,M788="Not achieved",P788="Not achieved"),"Not achieved as not direct to SU within 4h, not seen by a consultant within 14h, and less than 90% of stay on SU",IF(AND(AF788&lt;90,M788="Not achieved",P788="Achieved"),"Not achieved as not direct to SU within 4h and less than 90% of stay on SU",IF(AND(AF788&lt;90,M788="Achieved",P788="Not achieved"),"Not achieved as not seen by a consultant within 14h and less than 90% of stay on SU",IF(AND(AF788&gt;=90,M788="Not achieved",P788="Not achieved"),"Not achieved as not direct to SU within 4h and not seen by a consultant within 14h",IF(AND(AF788&gt;=90,M788="Achieved",P788="Not achieved"),"Not achieved as not seen by a consultant within 14h",IF(AF788&lt;90,"Not achieved as less than 90% of stay on SU","Not achieved as not direct to SU within 4h"))))))))))))))</f>
        <v/>
      </c>
    </row>
    <row r="789" spans="1:33" x14ac:dyDescent="0.25">
      <c r="A789" s="89" t="str">
        <f>IF('Paste Data Here - Export'!A789="","",'Paste Data Here - Export'!A789)</f>
        <v/>
      </c>
      <c r="B789" s="90" t="str">
        <f>IF('Paste Data Here - Export'!B789="","",'Paste Data Here - Export'!B789)</f>
        <v/>
      </c>
      <c r="C789" s="91" t="str">
        <f>IF('Paste Data Here - Export'!AR789="Y",'Paste Data Here - Export'!AS789,IF('Paste Data Here - Export'!C789="","",'Paste Data Here - Export'!BA789))</f>
        <v/>
      </c>
      <c r="D789" s="103" t="str">
        <f>IF(B789="","",IF('Paste Data Here - Export'!A789 ='Paste Data Here - Export'!B789, "Yes", "No"))</f>
        <v/>
      </c>
      <c r="E789" s="103" t="str">
        <f>IF(A789="","",IF(AND('Paste Data Here - Export'!P789="",'Paste Data Here - Export'!Q789&lt;&gt;""),"Yes","No"))</f>
        <v/>
      </c>
      <c r="F789" s="104" t="str">
        <f>IF('Paste Data Here - Export'!A789='Paste Data Here - Export'!B789,C789,IF(W789="No","",IF(E789="Yes","6 Month Transfer",'Paste Data Here - Export'!HP789)))</f>
        <v/>
      </c>
      <c r="G789" s="92" t="str">
        <f>IF(B789="","",IF(OR('Paste Data Here - Export'!KB789="Y",'Paste Data Here - Export'!GE789="Y"),"Yes","No"))</f>
        <v/>
      </c>
      <c r="H789" s="93" t="str">
        <f t="shared" si="135"/>
        <v/>
      </c>
      <c r="I789" s="93" t="str">
        <f t="shared" si="136"/>
        <v/>
      </c>
      <c r="J789" s="93" t="str">
        <f t="shared" si="137"/>
        <v/>
      </c>
      <c r="K789" s="125" t="str">
        <f>IF(OR(C789="",'Paste Data Here - Export'!BD789=""),"",1440*('Paste Data Here - Export'!BD789-C789))</f>
        <v/>
      </c>
      <c r="L789" s="93" t="str">
        <f t="shared" si="138"/>
        <v/>
      </c>
      <c r="M789" s="93" t="str">
        <f>IF(AND(L789="Yes",'Paste Data Here - Export'!BC789="SU",'Paste Data Here - Export'!EJ789&lt;&gt;"Y"),"Achieved",IF('Paste Data Here - Export'!EJ789="Y","Not applicable",(IF(AND('Patient level info'!L789="No",'Paste Data Here - Export'!BC789="SU"),"Not achieved",IF('Paste Data Here - Export'!BC789="ICH","Not applicable",IF(OR('Paste Data Here - Export'!BC789="O",'Paste Data Here - Export'!BC789="MAC"),"Not achieved",""))))))</f>
        <v/>
      </c>
      <c r="N789" s="142" t="str">
        <f>IF(B789="","",IF(OR('Paste Data Here - Export'!GN789="PERS",'Paste Data Here - Export'!GN789="TELEM"),'Paste Data Here - Export'!GK789,IF('Paste Data Here - Export'!GO789="","Not seen in person",'Paste Data Here - Export'!GO789)))</f>
        <v/>
      </c>
      <c r="O789" s="125" t="str">
        <f t="shared" si="139"/>
        <v/>
      </c>
      <c r="P789" s="126" t="str">
        <f t="shared" si="140"/>
        <v/>
      </c>
      <c r="Q789" s="95" t="str">
        <f>IF('Paste Data Here - Export'!CR789=TRUE, "Not imaged",IF('Paste Data Here - Export'!AR789="Y","Inpatient stroke",IF('Paste Data Here - Export'!BA789="","",IF('Paste Data Here - Export'!CR789="TRUE","",1440*('Paste Data Here - Export'!CP789-'Paste Data Here - Export'!BA789)))))</f>
        <v/>
      </c>
      <c r="R789" s="95" t="str">
        <f>IF('Paste Data Here - Export'!CR789=TRUE,"Not imaged",IF(OR(C789="",'Paste Data Here - Export'!CP789=""),"",1440*('Paste Data Here - Export'!CP789-C789)))</f>
        <v/>
      </c>
      <c r="S789" s="93" t="str">
        <f>IF(R789&lt;60.5,"Yes",IF('Paste Data Here - Export'!C789="","","No"))</f>
        <v/>
      </c>
      <c r="T789" s="93" t="str">
        <f t="shared" si="132"/>
        <v/>
      </c>
      <c r="U789" s="94" t="str">
        <f>IF(OR(C789="",'Paste Data Here - Export'!DF789=""),"",1440*('Paste Data Here - Export'!DF789-C789))</f>
        <v/>
      </c>
      <c r="V789" s="96" t="str">
        <f t="shared" si="141"/>
        <v/>
      </c>
      <c r="W789" s="97" t="str">
        <f>IF(B789="","",IF('Paste Data Here - Export'!KI789=TRUE,"Yes",IF('Paste Data Here - Export'!L789="","No","Yes")))</f>
        <v/>
      </c>
      <c r="X789" s="98" t="str">
        <f>IF(E789="Yes","6 Month Transfer",IF(AND(W789="Yes",'Paste Data Here - Export'!KM789="D"),"No",IF('Patient level info'!W789="Yes","Yes","")))</f>
        <v/>
      </c>
      <c r="Y789" s="91" t="str">
        <f t="shared" si="133"/>
        <v/>
      </c>
      <c r="Z789" s="99" t="str">
        <f>IF('Paste Data Here - Export'!KQ789="","",IF('Paste Data Here - Export'!KO789="","",'Paste Data Here - Export'!KN789-'Paste Data Here - Export'!KQ789))</f>
        <v/>
      </c>
      <c r="AA789" s="91" t="str">
        <f>IF(AND(W789="Yes",'Paste Data Here - Export'!KM789="D",'Paste Data Here - Export'!KO789="Y"),'Paste Data Here - Export'!KN789+'Patient level info'!AA$3,IF(AND(W789="Yes",'Paste Data Here - Export'!KM789="D",Z789&lt;0),'Paste Data Here - Export'!KQ789,IF(AND(W789="Yes",'Paste Data Here - Export'!KM789="D"),'Paste Data Here - Export'!KN789,IF(X789="Yes",'Paste Data Here - Export'!KS789,""))))</f>
        <v/>
      </c>
      <c r="AB789" s="100" t="str">
        <f>IF(W789="No","",IF('Paste Data Here - Export'!HS789="","",IF('Paste Data Here - Export'!KO789="Y",'Patient level info'!AA789-'Paste Data Here - Export'!HS789,'Paste Data Here - Export'!KQ789-'Paste Data Here - Export'!HS789)))</f>
        <v/>
      </c>
      <c r="AC789" s="100" t="str">
        <f>IF(E789="Yes","",IF(BPT!C789="Record transferred to this team",AA789-C789-(1/6),""))</f>
        <v/>
      </c>
      <c r="AD789" s="100" t="str">
        <f t="shared" si="134"/>
        <v/>
      </c>
      <c r="AE789" s="100" t="str">
        <f t="shared" si="142"/>
        <v/>
      </c>
      <c r="AF789" s="101" t="str">
        <f>IF(AE789="","",IF(Y789="Died same day","Died same day as arrival",IF(AB789="","Did not stay on SU",IF('Paste Data Here - Export'!HR789="ICH","ICU/CCU/HDU",IF(AB789&gt;AE789,100,100*AB789/AE789)))))</f>
        <v/>
      </c>
      <c r="AG789" s="82" t="str">
        <f>IF(E789="Yes","6 Month Transfer",IF(W789="No","Not locked to discharge/transfer",IF(AF789="Did not stay on SU","Not achieved as did not stay on SU",IF('Patient level info'!A789="","",IF(AND(A789=B789,M789="Achieved",P789="Achieved",AF789&gt;=90,AF789&lt;&gt;"Died same day as arrival"),"Achieved",IF(AND(A789&lt;&gt;B789,AF789&gt;=90,M789="Achieved",P789="Achieved"),"Not directly admitted by this team, but achieved criteria at previous team, and achieved 90% of stay on SU whilst at this team",IF(AF789="ICU/CCU/HDU","Admitted to ICU/CCU/HDU",IF(AF789="Died same day as arrival",AF789,IF(AND(AF789&lt;90,M789="Not achieved",P789="Not achieved"),"Not achieved as not direct to SU within 4h, not seen by a consultant within 14h, and less than 90% of stay on SU",IF(AND(AF789&lt;90,M789="Not achieved",P789="Achieved"),"Not achieved as not direct to SU within 4h and less than 90% of stay on SU",IF(AND(AF789&lt;90,M789="Achieved",P789="Not achieved"),"Not achieved as not seen by a consultant within 14h and less than 90% of stay on SU",IF(AND(AF789&gt;=90,M789="Not achieved",P789="Not achieved"),"Not achieved as not direct to SU within 4h and not seen by a consultant within 14h",IF(AND(AF789&gt;=90,M789="Achieved",P789="Not achieved"),"Not achieved as not seen by a consultant within 14h",IF(AF789&lt;90,"Not achieved as less than 90% of stay on SU","Not achieved as not direct to SU within 4h"))))))))))))))</f>
        <v/>
      </c>
    </row>
    <row r="790" spans="1:33" x14ac:dyDescent="0.25">
      <c r="A790" s="89" t="str">
        <f>IF('Paste Data Here - Export'!A790="","",'Paste Data Here - Export'!A790)</f>
        <v/>
      </c>
      <c r="B790" s="90" t="str">
        <f>IF('Paste Data Here - Export'!B790="","",'Paste Data Here - Export'!B790)</f>
        <v/>
      </c>
      <c r="C790" s="91" t="str">
        <f>IF('Paste Data Here - Export'!AR790="Y",'Paste Data Here - Export'!AS790,IF('Paste Data Here - Export'!C790="","",'Paste Data Here - Export'!BA790))</f>
        <v/>
      </c>
      <c r="D790" s="103" t="str">
        <f>IF(B790="","",IF('Paste Data Here - Export'!A790 ='Paste Data Here - Export'!B790, "Yes", "No"))</f>
        <v/>
      </c>
      <c r="E790" s="103" t="str">
        <f>IF(A790="","",IF(AND('Paste Data Here - Export'!P790="",'Paste Data Here - Export'!Q790&lt;&gt;""),"Yes","No"))</f>
        <v/>
      </c>
      <c r="F790" s="104" t="str">
        <f>IF('Paste Data Here - Export'!A790='Paste Data Here - Export'!B790,C790,IF(W790="No","",IF(E790="Yes","6 Month Transfer",'Paste Data Here - Export'!HP790)))</f>
        <v/>
      </c>
      <c r="G790" s="92" t="str">
        <f>IF(B790="","",IF(OR('Paste Data Here - Export'!KB790="Y",'Paste Data Here - Export'!GE790="Y"),"Yes","No"))</f>
        <v/>
      </c>
      <c r="H790" s="93" t="str">
        <f t="shared" si="135"/>
        <v/>
      </c>
      <c r="I790" s="93" t="str">
        <f t="shared" si="136"/>
        <v/>
      </c>
      <c r="J790" s="93" t="str">
        <f t="shared" si="137"/>
        <v/>
      </c>
      <c r="K790" s="125" t="str">
        <f>IF(OR(C790="",'Paste Data Here - Export'!BD790=""),"",1440*('Paste Data Here - Export'!BD790-C790))</f>
        <v/>
      </c>
      <c r="L790" s="93" t="str">
        <f t="shared" si="138"/>
        <v/>
      </c>
      <c r="M790" s="93" t="str">
        <f>IF(AND(L790="Yes",'Paste Data Here - Export'!BC790="SU",'Paste Data Here - Export'!EJ790&lt;&gt;"Y"),"Achieved",IF('Paste Data Here - Export'!EJ790="Y","Not applicable",(IF(AND('Patient level info'!L790="No",'Paste Data Here - Export'!BC790="SU"),"Not achieved",IF('Paste Data Here - Export'!BC790="ICH","Not applicable",IF(OR('Paste Data Here - Export'!BC790="O",'Paste Data Here - Export'!BC790="MAC"),"Not achieved",""))))))</f>
        <v/>
      </c>
      <c r="N790" s="142" t="str">
        <f>IF(B790="","",IF(OR('Paste Data Here - Export'!GN790="PERS",'Paste Data Here - Export'!GN790="TELEM"),'Paste Data Here - Export'!GK790,IF('Paste Data Here - Export'!GO790="","Not seen in person",'Paste Data Here - Export'!GO790)))</f>
        <v/>
      </c>
      <c r="O790" s="125" t="str">
        <f t="shared" si="139"/>
        <v/>
      </c>
      <c r="P790" s="126" t="str">
        <f t="shared" si="140"/>
        <v/>
      </c>
      <c r="Q790" s="95" t="str">
        <f>IF('Paste Data Here - Export'!CR790=TRUE, "Not imaged",IF('Paste Data Here - Export'!AR790="Y","Inpatient stroke",IF('Paste Data Here - Export'!BA790="","",IF('Paste Data Here - Export'!CR790="TRUE","",1440*('Paste Data Here - Export'!CP790-'Paste Data Here - Export'!BA790)))))</f>
        <v/>
      </c>
      <c r="R790" s="95" t="str">
        <f>IF('Paste Data Here - Export'!CR790=TRUE,"Not imaged",IF(OR(C790="",'Paste Data Here - Export'!CP790=""),"",1440*('Paste Data Here - Export'!CP790-C790)))</f>
        <v/>
      </c>
      <c r="S790" s="93" t="str">
        <f>IF(R790&lt;60.5,"Yes",IF('Paste Data Here - Export'!C790="","","No"))</f>
        <v/>
      </c>
      <c r="T790" s="93" t="str">
        <f t="shared" si="132"/>
        <v/>
      </c>
      <c r="U790" s="94" t="str">
        <f>IF(OR(C790="",'Paste Data Here - Export'!DF790=""),"",1440*('Paste Data Here - Export'!DF790-C790))</f>
        <v/>
      </c>
      <c r="V790" s="96" t="str">
        <f t="shared" si="141"/>
        <v/>
      </c>
      <c r="W790" s="97" t="str">
        <f>IF(B790="","",IF('Paste Data Here - Export'!KI790=TRUE,"Yes",IF('Paste Data Here - Export'!L790="","No","Yes")))</f>
        <v/>
      </c>
      <c r="X790" s="98" t="str">
        <f>IF(E790="Yes","6 Month Transfer",IF(AND(W790="Yes",'Paste Data Here - Export'!KM790="D"),"No",IF('Patient level info'!W790="Yes","Yes","")))</f>
        <v/>
      </c>
      <c r="Y790" s="91" t="str">
        <f t="shared" si="133"/>
        <v/>
      </c>
      <c r="Z790" s="99" t="str">
        <f>IF('Paste Data Here - Export'!KQ790="","",IF('Paste Data Here - Export'!KO790="","",'Paste Data Here - Export'!KN790-'Paste Data Here - Export'!KQ790))</f>
        <v/>
      </c>
      <c r="AA790" s="91" t="str">
        <f>IF(AND(W790="Yes",'Paste Data Here - Export'!KM790="D",'Paste Data Here - Export'!KO790="Y"),'Paste Data Here - Export'!KN790+'Patient level info'!AA$3,IF(AND(W790="Yes",'Paste Data Here - Export'!KM790="D",Z790&lt;0),'Paste Data Here - Export'!KQ790,IF(AND(W790="Yes",'Paste Data Here - Export'!KM790="D"),'Paste Data Here - Export'!KN790,IF(X790="Yes",'Paste Data Here - Export'!KS790,""))))</f>
        <v/>
      </c>
      <c r="AB790" s="100" t="str">
        <f>IF(W790="No","",IF('Paste Data Here - Export'!HS790="","",IF('Paste Data Here - Export'!KO790="Y",'Patient level info'!AA790-'Paste Data Here - Export'!HS790,'Paste Data Here - Export'!KQ790-'Paste Data Here - Export'!HS790)))</f>
        <v/>
      </c>
      <c r="AC790" s="100" t="str">
        <f>IF(E790="Yes","",IF(BPT!C790="Record transferred to this team",AA790-C790-(1/6),""))</f>
        <v/>
      </c>
      <c r="AD790" s="100" t="str">
        <f t="shared" si="134"/>
        <v/>
      </c>
      <c r="AE790" s="100" t="str">
        <f t="shared" si="142"/>
        <v/>
      </c>
      <c r="AF790" s="101" t="str">
        <f>IF(AE790="","",IF(Y790="Died same day","Died same day as arrival",IF(AB790="","Did not stay on SU",IF('Paste Data Here - Export'!HR790="ICH","ICU/CCU/HDU",IF(AB790&gt;AE790,100,100*AB790/AE790)))))</f>
        <v/>
      </c>
      <c r="AG790" s="82" t="str">
        <f>IF(E790="Yes","6 Month Transfer",IF(W790="No","Not locked to discharge/transfer",IF(AF790="Did not stay on SU","Not achieved as did not stay on SU",IF('Patient level info'!A790="","",IF(AND(A790=B790,M790="Achieved",P790="Achieved",AF790&gt;=90,AF790&lt;&gt;"Died same day as arrival"),"Achieved",IF(AND(A790&lt;&gt;B790,AF790&gt;=90,M790="Achieved",P790="Achieved"),"Not directly admitted by this team, but achieved criteria at previous team, and achieved 90% of stay on SU whilst at this team",IF(AF790="ICU/CCU/HDU","Admitted to ICU/CCU/HDU",IF(AF790="Died same day as arrival",AF790,IF(AND(AF790&lt;90,M790="Not achieved",P790="Not achieved"),"Not achieved as not direct to SU within 4h, not seen by a consultant within 14h, and less than 90% of stay on SU",IF(AND(AF790&lt;90,M790="Not achieved",P790="Achieved"),"Not achieved as not direct to SU within 4h and less than 90% of stay on SU",IF(AND(AF790&lt;90,M790="Achieved",P790="Not achieved"),"Not achieved as not seen by a consultant within 14h and less than 90% of stay on SU",IF(AND(AF790&gt;=90,M790="Not achieved",P790="Not achieved"),"Not achieved as not direct to SU within 4h and not seen by a consultant within 14h",IF(AND(AF790&gt;=90,M790="Achieved",P790="Not achieved"),"Not achieved as not seen by a consultant within 14h",IF(AF790&lt;90,"Not achieved as less than 90% of stay on SU","Not achieved as not direct to SU within 4h"))))))))))))))</f>
        <v/>
      </c>
    </row>
    <row r="791" spans="1:33" x14ac:dyDescent="0.25">
      <c r="A791" s="89" t="str">
        <f>IF('Paste Data Here - Export'!A791="","",'Paste Data Here - Export'!A791)</f>
        <v/>
      </c>
      <c r="B791" s="90" t="str">
        <f>IF('Paste Data Here - Export'!B791="","",'Paste Data Here - Export'!B791)</f>
        <v/>
      </c>
      <c r="C791" s="91" t="str">
        <f>IF('Paste Data Here - Export'!AR791="Y",'Paste Data Here - Export'!AS791,IF('Paste Data Here - Export'!C791="","",'Paste Data Here - Export'!BA791))</f>
        <v/>
      </c>
      <c r="D791" s="103" t="str">
        <f>IF(B791="","",IF('Paste Data Here - Export'!A791 ='Paste Data Here - Export'!B791, "Yes", "No"))</f>
        <v/>
      </c>
      <c r="E791" s="103" t="str">
        <f>IF(A791="","",IF(AND('Paste Data Here - Export'!P791="",'Paste Data Here - Export'!Q791&lt;&gt;""),"Yes","No"))</f>
        <v/>
      </c>
      <c r="F791" s="104" t="str">
        <f>IF('Paste Data Here - Export'!A791='Paste Data Here - Export'!B791,C791,IF(W791="No","",IF(E791="Yes","6 Month Transfer",'Paste Data Here - Export'!HP791)))</f>
        <v/>
      </c>
      <c r="G791" s="92" t="str">
        <f>IF(B791="","",IF(OR('Paste Data Here - Export'!KB791="Y",'Paste Data Here - Export'!GE791="Y"),"Yes","No"))</f>
        <v/>
      </c>
      <c r="H791" s="93" t="str">
        <f t="shared" si="135"/>
        <v/>
      </c>
      <c r="I791" s="93" t="str">
        <f t="shared" si="136"/>
        <v/>
      </c>
      <c r="J791" s="93" t="str">
        <f t="shared" si="137"/>
        <v/>
      </c>
      <c r="K791" s="125" t="str">
        <f>IF(OR(C791="",'Paste Data Here - Export'!BD791=""),"",1440*('Paste Data Here - Export'!BD791-C791))</f>
        <v/>
      </c>
      <c r="L791" s="93" t="str">
        <f t="shared" si="138"/>
        <v/>
      </c>
      <c r="M791" s="93" t="str">
        <f>IF(AND(L791="Yes",'Paste Data Here - Export'!BC791="SU",'Paste Data Here - Export'!EJ791&lt;&gt;"Y"),"Achieved",IF('Paste Data Here - Export'!EJ791="Y","Not applicable",(IF(AND('Patient level info'!L791="No",'Paste Data Here - Export'!BC791="SU"),"Not achieved",IF('Paste Data Here - Export'!BC791="ICH","Not applicable",IF(OR('Paste Data Here - Export'!BC791="O",'Paste Data Here - Export'!BC791="MAC"),"Not achieved",""))))))</f>
        <v/>
      </c>
      <c r="N791" s="142" t="str">
        <f>IF(B791="","",IF(OR('Paste Data Here - Export'!GN791="PERS",'Paste Data Here - Export'!GN791="TELEM"),'Paste Data Here - Export'!GK791,IF('Paste Data Here - Export'!GO791="","Not seen in person",'Paste Data Here - Export'!GO791)))</f>
        <v/>
      </c>
      <c r="O791" s="125" t="str">
        <f t="shared" si="139"/>
        <v/>
      </c>
      <c r="P791" s="126" t="str">
        <f t="shared" si="140"/>
        <v/>
      </c>
      <c r="Q791" s="95" t="str">
        <f>IF('Paste Data Here - Export'!CR791=TRUE, "Not imaged",IF('Paste Data Here - Export'!AR791="Y","Inpatient stroke",IF('Paste Data Here - Export'!BA791="","",IF('Paste Data Here - Export'!CR791="TRUE","",1440*('Paste Data Here - Export'!CP791-'Paste Data Here - Export'!BA791)))))</f>
        <v/>
      </c>
      <c r="R791" s="95" t="str">
        <f>IF('Paste Data Here - Export'!CR791=TRUE,"Not imaged",IF(OR(C791="",'Paste Data Here - Export'!CP791=""),"",1440*('Paste Data Here - Export'!CP791-C791)))</f>
        <v/>
      </c>
      <c r="S791" s="93" t="str">
        <f>IF(R791&lt;60.5,"Yes",IF('Paste Data Here - Export'!C791="","","No"))</f>
        <v/>
      </c>
      <c r="T791" s="93" t="str">
        <f t="shared" si="132"/>
        <v/>
      </c>
      <c r="U791" s="94" t="str">
        <f>IF(OR(C791="",'Paste Data Here - Export'!DF791=""),"",1440*('Paste Data Here - Export'!DF791-C791))</f>
        <v/>
      </c>
      <c r="V791" s="96" t="str">
        <f t="shared" si="141"/>
        <v/>
      </c>
      <c r="W791" s="97" t="str">
        <f>IF(B791="","",IF('Paste Data Here - Export'!KI791=TRUE,"Yes",IF('Paste Data Here - Export'!L791="","No","Yes")))</f>
        <v/>
      </c>
      <c r="X791" s="98" t="str">
        <f>IF(E791="Yes","6 Month Transfer",IF(AND(W791="Yes",'Paste Data Here - Export'!KM791="D"),"No",IF('Patient level info'!W791="Yes","Yes","")))</f>
        <v/>
      </c>
      <c r="Y791" s="91" t="str">
        <f t="shared" si="133"/>
        <v/>
      </c>
      <c r="Z791" s="99" t="str">
        <f>IF('Paste Data Here - Export'!KQ791="","",IF('Paste Data Here - Export'!KO791="","",'Paste Data Here - Export'!KN791-'Paste Data Here - Export'!KQ791))</f>
        <v/>
      </c>
      <c r="AA791" s="91" t="str">
        <f>IF(AND(W791="Yes",'Paste Data Here - Export'!KM791="D",'Paste Data Here - Export'!KO791="Y"),'Paste Data Here - Export'!KN791+'Patient level info'!AA$3,IF(AND(W791="Yes",'Paste Data Here - Export'!KM791="D",Z791&lt;0),'Paste Data Here - Export'!KQ791,IF(AND(W791="Yes",'Paste Data Here - Export'!KM791="D"),'Paste Data Here - Export'!KN791,IF(X791="Yes",'Paste Data Here - Export'!KS791,""))))</f>
        <v/>
      </c>
      <c r="AB791" s="100" t="str">
        <f>IF(W791="No","",IF('Paste Data Here - Export'!HS791="","",IF('Paste Data Here - Export'!KO791="Y",'Patient level info'!AA791-'Paste Data Here - Export'!HS791,'Paste Data Here - Export'!KQ791-'Paste Data Here - Export'!HS791)))</f>
        <v/>
      </c>
      <c r="AC791" s="100" t="str">
        <f>IF(E791="Yes","",IF(BPT!C791="Record transferred to this team",AA791-C791-(1/6),""))</f>
        <v/>
      </c>
      <c r="AD791" s="100" t="str">
        <f t="shared" si="134"/>
        <v/>
      </c>
      <c r="AE791" s="100" t="str">
        <f t="shared" si="142"/>
        <v/>
      </c>
      <c r="AF791" s="101" t="str">
        <f>IF(AE791="","",IF(Y791="Died same day","Died same day as arrival",IF(AB791="","Did not stay on SU",IF('Paste Data Here - Export'!HR791="ICH","ICU/CCU/HDU",IF(AB791&gt;AE791,100,100*AB791/AE791)))))</f>
        <v/>
      </c>
      <c r="AG791" s="82" t="str">
        <f>IF(E791="Yes","6 Month Transfer",IF(W791="No","Not locked to discharge/transfer",IF(AF791="Did not stay on SU","Not achieved as did not stay on SU",IF('Patient level info'!A791="","",IF(AND(A791=B791,M791="Achieved",P791="Achieved",AF791&gt;=90,AF791&lt;&gt;"Died same day as arrival"),"Achieved",IF(AND(A791&lt;&gt;B791,AF791&gt;=90,M791="Achieved",P791="Achieved"),"Not directly admitted by this team, but achieved criteria at previous team, and achieved 90% of stay on SU whilst at this team",IF(AF791="ICU/CCU/HDU","Admitted to ICU/CCU/HDU",IF(AF791="Died same day as arrival",AF791,IF(AND(AF791&lt;90,M791="Not achieved",P791="Not achieved"),"Not achieved as not direct to SU within 4h, not seen by a consultant within 14h, and less than 90% of stay on SU",IF(AND(AF791&lt;90,M791="Not achieved",P791="Achieved"),"Not achieved as not direct to SU within 4h and less than 90% of stay on SU",IF(AND(AF791&lt;90,M791="Achieved",P791="Not achieved"),"Not achieved as not seen by a consultant within 14h and less than 90% of stay on SU",IF(AND(AF791&gt;=90,M791="Not achieved",P791="Not achieved"),"Not achieved as not direct to SU within 4h and not seen by a consultant within 14h",IF(AND(AF791&gt;=90,M791="Achieved",P791="Not achieved"),"Not achieved as not seen by a consultant within 14h",IF(AF791&lt;90,"Not achieved as less than 90% of stay on SU","Not achieved as not direct to SU within 4h"))))))))))))))</f>
        <v/>
      </c>
    </row>
    <row r="792" spans="1:33" x14ac:dyDescent="0.25">
      <c r="A792" s="89" t="str">
        <f>IF('Paste Data Here - Export'!A792="","",'Paste Data Here - Export'!A792)</f>
        <v/>
      </c>
      <c r="B792" s="90" t="str">
        <f>IF('Paste Data Here - Export'!B792="","",'Paste Data Here - Export'!B792)</f>
        <v/>
      </c>
      <c r="C792" s="91" t="str">
        <f>IF('Paste Data Here - Export'!AR792="Y",'Paste Data Here - Export'!AS792,IF('Paste Data Here - Export'!C792="","",'Paste Data Here - Export'!BA792))</f>
        <v/>
      </c>
      <c r="D792" s="103" t="str">
        <f>IF(B792="","",IF('Paste Data Here - Export'!A792 ='Paste Data Here - Export'!B792, "Yes", "No"))</f>
        <v/>
      </c>
      <c r="E792" s="103" t="str">
        <f>IF(A792="","",IF(AND('Paste Data Here - Export'!P792="",'Paste Data Here - Export'!Q792&lt;&gt;""),"Yes","No"))</f>
        <v/>
      </c>
      <c r="F792" s="104" t="str">
        <f>IF('Paste Data Here - Export'!A792='Paste Data Here - Export'!B792,C792,IF(W792="No","",IF(E792="Yes","6 Month Transfer",'Paste Data Here - Export'!HP792)))</f>
        <v/>
      </c>
      <c r="G792" s="92" t="str">
        <f>IF(B792="","",IF(OR('Paste Data Here - Export'!KB792="Y",'Paste Data Here - Export'!GE792="Y"),"Yes","No"))</f>
        <v/>
      </c>
      <c r="H792" s="93" t="str">
        <f t="shared" si="135"/>
        <v/>
      </c>
      <c r="I792" s="93" t="str">
        <f t="shared" si="136"/>
        <v/>
      </c>
      <c r="J792" s="93" t="str">
        <f t="shared" si="137"/>
        <v/>
      </c>
      <c r="K792" s="125" t="str">
        <f>IF(OR(C792="",'Paste Data Here - Export'!BD792=""),"",1440*('Paste Data Here - Export'!BD792-C792))</f>
        <v/>
      </c>
      <c r="L792" s="93" t="str">
        <f t="shared" si="138"/>
        <v/>
      </c>
      <c r="M792" s="93" t="str">
        <f>IF(AND(L792="Yes",'Paste Data Here - Export'!BC792="SU",'Paste Data Here - Export'!EJ792&lt;&gt;"Y"),"Achieved",IF('Paste Data Here - Export'!EJ792="Y","Not applicable",(IF(AND('Patient level info'!L792="No",'Paste Data Here - Export'!BC792="SU"),"Not achieved",IF('Paste Data Here - Export'!BC792="ICH","Not applicable",IF(OR('Paste Data Here - Export'!BC792="O",'Paste Data Here - Export'!BC792="MAC"),"Not achieved",""))))))</f>
        <v/>
      </c>
      <c r="N792" s="142" t="str">
        <f>IF(B792="","",IF(OR('Paste Data Here - Export'!GN792="PERS",'Paste Data Here - Export'!GN792="TELEM"),'Paste Data Here - Export'!GK792,IF('Paste Data Here - Export'!GO792="","Not seen in person",'Paste Data Here - Export'!GO792)))</f>
        <v/>
      </c>
      <c r="O792" s="125" t="str">
        <f t="shared" si="139"/>
        <v/>
      </c>
      <c r="P792" s="126" t="str">
        <f t="shared" si="140"/>
        <v/>
      </c>
      <c r="Q792" s="95" t="str">
        <f>IF('Paste Data Here - Export'!CR792=TRUE, "Not imaged",IF('Paste Data Here - Export'!AR792="Y","Inpatient stroke",IF('Paste Data Here - Export'!BA792="","",IF('Paste Data Here - Export'!CR792="TRUE","",1440*('Paste Data Here - Export'!CP792-'Paste Data Here - Export'!BA792)))))</f>
        <v/>
      </c>
      <c r="R792" s="95" t="str">
        <f>IF('Paste Data Here - Export'!CR792=TRUE,"Not imaged",IF(OR(C792="",'Paste Data Here - Export'!CP792=""),"",1440*('Paste Data Here - Export'!CP792-C792)))</f>
        <v/>
      </c>
      <c r="S792" s="93" t="str">
        <f>IF(R792&lt;60.5,"Yes",IF('Paste Data Here - Export'!C792="","","No"))</f>
        <v/>
      </c>
      <c r="T792" s="93" t="str">
        <f t="shared" si="132"/>
        <v/>
      </c>
      <c r="U792" s="94" t="str">
        <f>IF(OR(C792="",'Paste Data Here - Export'!DF792=""),"",1440*('Paste Data Here - Export'!DF792-C792))</f>
        <v/>
      </c>
      <c r="V792" s="96" t="str">
        <f t="shared" si="141"/>
        <v/>
      </c>
      <c r="W792" s="97" t="str">
        <f>IF(B792="","",IF('Paste Data Here - Export'!KI792=TRUE,"Yes",IF('Paste Data Here - Export'!L792="","No","Yes")))</f>
        <v/>
      </c>
      <c r="X792" s="98" t="str">
        <f>IF(E792="Yes","6 Month Transfer",IF(AND(W792="Yes",'Paste Data Here - Export'!KM792="D"),"No",IF('Patient level info'!W792="Yes","Yes","")))</f>
        <v/>
      </c>
      <c r="Y792" s="91" t="str">
        <f t="shared" si="133"/>
        <v/>
      </c>
      <c r="Z792" s="99" t="str">
        <f>IF('Paste Data Here - Export'!KQ792="","",IF('Paste Data Here - Export'!KO792="","",'Paste Data Here - Export'!KN792-'Paste Data Here - Export'!KQ792))</f>
        <v/>
      </c>
      <c r="AA792" s="91" t="str">
        <f>IF(AND(W792="Yes",'Paste Data Here - Export'!KM792="D",'Paste Data Here - Export'!KO792="Y"),'Paste Data Here - Export'!KN792+'Patient level info'!AA$3,IF(AND(W792="Yes",'Paste Data Here - Export'!KM792="D",Z792&lt;0),'Paste Data Here - Export'!KQ792,IF(AND(W792="Yes",'Paste Data Here - Export'!KM792="D"),'Paste Data Here - Export'!KN792,IF(X792="Yes",'Paste Data Here - Export'!KS792,""))))</f>
        <v/>
      </c>
      <c r="AB792" s="100" t="str">
        <f>IF(W792="No","",IF('Paste Data Here - Export'!HS792="","",IF('Paste Data Here - Export'!KO792="Y",'Patient level info'!AA792-'Paste Data Here - Export'!HS792,'Paste Data Here - Export'!KQ792-'Paste Data Here - Export'!HS792)))</f>
        <v/>
      </c>
      <c r="AC792" s="100" t="str">
        <f>IF(E792="Yes","",IF(BPT!C792="Record transferred to this team",AA792-C792-(1/6),""))</f>
        <v/>
      </c>
      <c r="AD792" s="100" t="str">
        <f t="shared" si="134"/>
        <v/>
      </c>
      <c r="AE792" s="100" t="str">
        <f t="shared" si="142"/>
        <v/>
      </c>
      <c r="AF792" s="101" t="str">
        <f>IF(AE792="","",IF(Y792="Died same day","Died same day as arrival",IF(AB792="","Did not stay on SU",IF('Paste Data Here - Export'!HR792="ICH","ICU/CCU/HDU",IF(AB792&gt;AE792,100,100*AB792/AE792)))))</f>
        <v/>
      </c>
      <c r="AG792" s="82" t="str">
        <f>IF(E792="Yes","6 Month Transfer",IF(W792="No","Not locked to discharge/transfer",IF(AF792="Did not stay on SU","Not achieved as did not stay on SU",IF('Patient level info'!A792="","",IF(AND(A792=B792,M792="Achieved",P792="Achieved",AF792&gt;=90,AF792&lt;&gt;"Died same day as arrival"),"Achieved",IF(AND(A792&lt;&gt;B792,AF792&gt;=90,M792="Achieved",P792="Achieved"),"Not directly admitted by this team, but achieved criteria at previous team, and achieved 90% of stay on SU whilst at this team",IF(AF792="ICU/CCU/HDU","Admitted to ICU/CCU/HDU",IF(AF792="Died same day as arrival",AF792,IF(AND(AF792&lt;90,M792="Not achieved",P792="Not achieved"),"Not achieved as not direct to SU within 4h, not seen by a consultant within 14h, and less than 90% of stay on SU",IF(AND(AF792&lt;90,M792="Not achieved",P792="Achieved"),"Not achieved as not direct to SU within 4h and less than 90% of stay on SU",IF(AND(AF792&lt;90,M792="Achieved",P792="Not achieved"),"Not achieved as not seen by a consultant within 14h and less than 90% of stay on SU",IF(AND(AF792&gt;=90,M792="Not achieved",P792="Not achieved"),"Not achieved as not direct to SU within 4h and not seen by a consultant within 14h",IF(AND(AF792&gt;=90,M792="Achieved",P792="Not achieved"),"Not achieved as not seen by a consultant within 14h",IF(AF792&lt;90,"Not achieved as less than 90% of stay on SU","Not achieved as not direct to SU within 4h"))))))))))))))</f>
        <v/>
      </c>
    </row>
    <row r="793" spans="1:33" x14ac:dyDescent="0.25">
      <c r="A793" s="89" t="str">
        <f>IF('Paste Data Here - Export'!A793="","",'Paste Data Here - Export'!A793)</f>
        <v/>
      </c>
      <c r="B793" s="90" t="str">
        <f>IF('Paste Data Here - Export'!B793="","",'Paste Data Here - Export'!B793)</f>
        <v/>
      </c>
      <c r="C793" s="91" t="str">
        <f>IF('Paste Data Here - Export'!AR793="Y",'Paste Data Here - Export'!AS793,IF('Paste Data Here - Export'!C793="","",'Paste Data Here - Export'!BA793))</f>
        <v/>
      </c>
      <c r="D793" s="103" t="str">
        <f>IF(B793="","",IF('Paste Data Here - Export'!A793 ='Paste Data Here - Export'!B793, "Yes", "No"))</f>
        <v/>
      </c>
      <c r="E793" s="103" t="str">
        <f>IF(A793="","",IF(AND('Paste Data Here - Export'!P793="",'Paste Data Here - Export'!Q793&lt;&gt;""),"Yes","No"))</f>
        <v/>
      </c>
      <c r="F793" s="104" t="str">
        <f>IF('Paste Data Here - Export'!A793='Paste Data Here - Export'!B793,C793,IF(W793="No","",IF(E793="Yes","6 Month Transfer",'Paste Data Here - Export'!HP793)))</f>
        <v/>
      </c>
      <c r="G793" s="92" t="str">
        <f>IF(B793="","",IF(OR('Paste Data Here - Export'!KB793="Y",'Paste Data Here - Export'!GE793="Y"),"Yes","No"))</f>
        <v/>
      </c>
      <c r="H793" s="93" t="str">
        <f t="shared" si="135"/>
        <v/>
      </c>
      <c r="I793" s="93" t="str">
        <f t="shared" si="136"/>
        <v/>
      </c>
      <c r="J793" s="93" t="str">
        <f t="shared" si="137"/>
        <v/>
      </c>
      <c r="K793" s="125" t="str">
        <f>IF(OR(C793="",'Paste Data Here - Export'!BD793=""),"",1440*('Paste Data Here - Export'!BD793-C793))</f>
        <v/>
      </c>
      <c r="L793" s="93" t="str">
        <f t="shared" si="138"/>
        <v/>
      </c>
      <c r="M793" s="93" t="str">
        <f>IF(AND(L793="Yes",'Paste Data Here - Export'!BC793="SU",'Paste Data Here - Export'!EJ793&lt;&gt;"Y"),"Achieved",IF('Paste Data Here - Export'!EJ793="Y","Not applicable",(IF(AND('Patient level info'!L793="No",'Paste Data Here - Export'!BC793="SU"),"Not achieved",IF('Paste Data Here - Export'!BC793="ICH","Not applicable",IF(OR('Paste Data Here - Export'!BC793="O",'Paste Data Here - Export'!BC793="MAC"),"Not achieved",""))))))</f>
        <v/>
      </c>
      <c r="N793" s="142" t="str">
        <f>IF(B793="","",IF(OR('Paste Data Here - Export'!GN793="PERS",'Paste Data Here - Export'!GN793="TELEM"),'Paste Data Here - Export'!GK793,IF('Paste Data Here - Export'!GO793="","Not seen in person",'Paste Data Here - Export'!GO793)))</f>
        <v/>
      </c>
      <c r="O793" s="125" t="str">
        <f t="shared" si="139"/>
        <v/>
      </c>
      <c r="P793" s="126" t="str">
        <f t="shared" si="140"/>
        <v/>
      </c>
      <c r="Q793" s="95" t="str">
        <f>IF('Paste Data Here - Export'!CR793=TRUE, "Not imaged",IF('Paste Data Here - Export'!AR793="Y","Inpatient stroke",IF('Paste Data Here - Export'!BA793="","",IF('Paste Data Here - Export'!CR793="TRUE","",1440*('Paste Data Here - Export'!CP793-'Paste Data Here - Export'!BA793)))))</f>
        <v/>
      </c>
      <c r="R793" s="95" t="str">
        <f>IF('Paste Data Here - Export'!CR793=TRUE,"Not imaged",IF(OR(C793="",'Paste Data Here - Export'!CP793=""),"",1440*('Paste Data Here - Export'!CP793-C793)))</f>
        <v/>
      </c>
      <c r="S793" s="93" t="str">
        <f>IF(R793&lt;60.5,"Yes",IF('Paste Data Here - Export'!C793="","","No"))</f>
        <v/>
      </c>
      <c r="T793" s="93" t="str">
        <f t="shared" si="132"/>
        <v/>
      </c>
      <c r="U793" s="94" t="str">
        <f>IF(OR(C793="",'Paste Data Here - Export'!DF793=""),"",1440*('Paste Data Here - Export'!DF793-C793))</f>
        <v/>
      </c>
      <c r="V793" s="96" t="str">
        <f t="shared" si="141"/>
        <v/>
      </c>
      <c r="W793" s="97" t="str">
        <f>IF(B793="","",IF('Paste Data Here - Export'!KI793=TRUE,"Yes",IF('Paste Data Here - Export'!L793="","No","Yes")))</f>
        <v/>
      </c>
      <c r="X793" s="98" t="str">
        <f>IF(E793="Yes","6 Month Transfer",IF(AND(W793="Yes",'Paste Data Here - Export'!KM793="D"),"No",IF('Patient level info'!W793="Yes","Yes","")))</f>
        <v/>
      </c>
      <c r="Y793" s="91" t="str">
        <f t="shared" si="133"/>
        <v/>
      </c>
      <c r="Z793" s="99" t="str">
        <f>IF('Paste Data Here - Export'!KQ793="","",IF('Paste Data Here - Export'!KO793="","",'Paste Data Here - Export'!KN793-'Paste Data Here - Export'!KQ793))</f>
        <v/>
      </c>
      <c r="AA793" s="91" t="str">
        <f>IF(AND(W793="Yes",'Paste Data Here - Export'!KM793="D",'Paste Data Here - Export'!KO793="Y"),'Paste Data Here - Export'!KN793+'Patient level info'!AA$3,IF(AND(W793="Yes",'Paste Data Here - Export'!KM793="D",Z793&lt;0),'Paste Data Here - Export'!KQ793,IF(AND(W793="Yes",'Paste Data Here - Export'!KM793="D"),'Paste Data Here - Export'!KN793,IF(X793="Yes",'Paste Data Here - Export'!KS793,""))))</f>
        <v/>
      </c>
      <c r="AB793" s="100" t="str">
        <f>IF(W793="No","",IF('Paste Data Here - Export'!HS793="","",IF('Paste Data Here - Export'!KO793="Y",'Patient level info'!AA793-'Paste Data Here - Export'!HS793,'Paste Data Here - Export'!KQ793-'Paste Data Here - Export'!HS793)))</f>
        <v/>
      </c>
      <c r="AC793" s="100" t="str">
        <f>IF(E793="Yes","",IF(BPT!C793="Record transferred to this team",AA793-C793-(1/6),""))</f>
        <v/>
      </c>
      <c r="AD793" s="100" t="str">
        <f t="shared" si="134"/>
        <v/>
      </c>
      <c r="AE793" s="100" t="str">
        <f t="shared" si="142"/>
        <v/>
      </c>
      <c r="AF793" s="101" t="str">
        <f>IF(AE793="","",IF(Y793="Died same day","Died same day as arrival",IF(AB793="","Did not stay on SU",IF('Paste Data Here - Export'!HR793="ICH","ICU/CCU/HDU",IF(AB793&gt;AE793,100,100*AB793/AE793)))))</f>
        <v/>
      </c>
      <c r="AG793" s="82" t="str">
        <f>IF(E793="Yes","6 Month Transfer",IF(W793="No","Not locked to discharge/transfer",IF(AF793="Did not stay on SU","Not achieved as did not stay on SU",IF('Patient level info'!A793="","",IF(AND(A793=B793,M793="Achieved",P793="Achieved",AF793&gt;=90,AF793&lt;&gt;"Died same day as arrival"),"Achieved",IF(AND(A793&lt;&gt;B793,AF793&gt;=90,M793="Achieved",P793="Achieved"),"Not directly admitted by this team, but achieved criteria at previous team, and achieved 90% of stay on SU whilst at this team",IF(AF793="ICU/CCU/HDU","Admitted to ICU/CCU/HDU",IF(AF793="Died same day as arrival",AF793,IF(AND(AF793&lt;90,M793="Not achieved",P793="Not achieved"),"Not achieved as not direct to SU within 4h, not seen by a consultant within 14h, and less than 90% of stay on SU",IF(AND(AF793&lt;90,M793="Not achieved",P793="Achieved"),"Not achieved as not direct to SU within 4h and less than 90% of stay on SU",IF(AND(AF793&lt;90,M793="Achieved",P793="Not achieved"),"Not achieved as not seen by a consultant within 14h and less than 90% of stay on SU",IF(AND(AF793&gt;=90,M793="Not achieved",P793="Not achieved"),"Not achieved as not direct to SU within 4h and not seen by a consultant within 14h",IF(AND(AF793&gt;=90,M793="Achieved",P793="Not achieved"),"Not achieved as not seen by a consultant within 14h",IF(AF793&lt;90,"Not achieved as less than 90% of stay on SU","Not achieved as not direct to SU within 4h"))))))))))))))</f>
        <v/>
      </c>
    </row>
    <row r="794" spans="1:33" x14ac:dyDescent="0.25">
      <c r="A794" s="89" t="str">
        <f>IF('Paste Data Here - Export'!A794="","",'Paste Data Here - Export'!A794)</f>
        <v/>
      </c>
      <c r="B794" s="90" t="str">
        <f>IF('Paste Data Here - Export'!B794="","",'Paste Data Here - Export'!B794)</f>
        <v/>
      </c>
      <c r="C794" s="91" t="str">
        <f>IF('Paste Data Here - Export'!AR794="Y",'Paste Data Here - Export'!AS794,IF('Paste Data Here - Export'!C794="","",'Paste Data Here - Export'!BA794))</f>
        <v/>
      </c>
      <c r="D794" s="103" t="str">
        <f>IF(B794="","",IF('Paste Data Here - Export'!A794 ='Paste Data Here - Export'!B794, "Yes", "No"))</f>
        <v/>
      </c>
      <c r="E794" s="103" t="str">
        <f>IF(A794="","",IF(AND('Paste Data Here - Export'!P794="",'Paste Data Here - Export'!Q794&lt;&gt;""),"Yes","No"))</f>
        <v/>
      </c>
      <c r="F794" s="104" t="str">
        <f>IF('Paste Data Here - Export'!A794='Paste Data Here - Export'!B794,C794,IF(W794="No","",IF(E794="Yes","6 Month Transfer",'Paste Data Here - Export'!HP794)))</f>
        <v/>
      </c>
      <c r="G794" s="92" t="str">
        <f>IF(B794="","",IF(OR('Paste Data Here - Export'!KB794="Y",'Paste Data Here - Export'!GE794="Y"),"Yes","No"))</f>
        <v/>
      </c>
      <c r="H794" s="93" t="str">
        <f t="shared" si="135"/>
        <v/>
      </c>
      <c r="I794" s="93" t="str">
        <f t="shared" si="136"/>
        <v/>
      </c>
      <c r="J794" s="93" t="str">
        <f t="shared" si="137"/>
        <v/>
      </c>
      <c r="K794" s="125" t="str">
        <f>IF(OR(C794="",'Paste Data Here - Export'!BD794=""),"",1440*('Paste Data Here - Export'!BD794-C794))</f>
        <v/>
      </c>
      <c r="L794" s="93" t="str">
        <f t="shared" si="138"/>
        <v/>
      </c>
      <c r="M794" s="93" t="str">
        <f>IF(AND(L794="Yes",'Paste Data Here - Export'!BC794="SU",'Paste Data Here - Export'!EJ794&lt;&gt;"Y"),"Achieved",IF('Paste Data Here - Export'!EJ794="Y","Not applicable",(IF(AND('Patient level info'!L794="No",'Paste Data Here - Export'!BC794="SU"),"Not achieved",IF('Paste Data Here - Export'!BC794="ICH","Not applicable",IF(OR('Paste Data Here - Export'!BC794="O",'Paste Data Here - Export'!BC794="MAC"),"Not achieved",""))))))</f>
        <v/>
      </c>
      <c r="N794" s="142" t="str">
        <f>IF(B794="","",IF(OR('Paste Data Here - Export'!GN794="PERS",'Paste Data Here - Export'!GN794="TELEM"),'Paste Data Here - Export'!GK794,IF('Paste Data Here - Export'!GO794="","Not seen in person",'Paste Data Here - Export'!GO794)))</f>
        <v/>
      </c>
      <c r="O794" s="125" t="str">
        <f t="shared" si="139"/>
        <v/>
      </c>
      <c r="P794" s="126" t="str">
        <f t="shared" si="140"/>
        <v/>
      </c>
      <c r="Q794" s="95" t="str">
        <f>IF('Paste Data Here - Export'!CR794=TRUE, "Not imaged",IF('Paste Data Here - Export'!AR794="Y","Inpatient stroke",IF('Paste Data Here - Export'!BA794="","",IF('Paste Data Here - Export'!CR794="TRUE","",1440*('Paste Data Here - Export'!CP794-'Paste Data Here - Export'!BA794)))))</f>
        <v/>
      </c>
      <c r="R794" s="95" t="str">
        <f>IF('Paste Data Here - Export'!CR794=TRUE,"Not imaged",IF(OR(C794="",'Paste Data Here - Export'!CP794=""),"",1440*('Paste Data Here - Export'!CP794-C794)))</f>
        <v/>
      </c>
      <c r="S794" s="93" t="str">
        <f>IF(R794&lt;60.5,"Yes",IF('Paste Data Here - Export'!C794="","","No"))</f>
        <v/>
      </c>
      <c r="T794" s="93" t="str">
        <f t="shared" si="132"/>
        <v/>
      </c>
      <c r="U794" s="94" t="str">
        <f>IF(OR(C794="",'Paste Data Here - Export'!DF794=""),"",1440*('Paste Data Here - Export'!DF794-C794))</f>
        <v/>
      </c>
      <c r="V794" s="96" t="str">
        <f t="shared" si="141"/>
        <v/>
      </c>
      <c r="W794" s="97" t="str">
        <f>IF(B794="","",IF('Paste Data Here - Export'!KI794=TRUE,"Yes",IF('Paste Data Here - Export'!L794="","No","Yes")))</f>
        <v/>
      </c>
      <c r="X794" s="98" t="str">
        <f>IF(E794="Yes","6 Month Transfer",IF(AND(W794="Yes",'Paste Data Here - Export'!KM794="D"),"No",IF('Patient level info'!W794="Yes","Yes","")))</f>
        <v/>
      </c>
      <c r="Y794" s="91" t="str">
        <f t="shared" si="133"/>
        <v/>
      </c>
      <c r="Z794" s="99" t="str">
        <f>IF('Paste Data Here - Export'!KQ794="","",IF('Paste Data Here - Export'!KO794="","",'Paste Data Here - Export'!KN794-'Paste Data Here - Export'!KQ794))</f>
        <v/>
      </c>
      <c r="AA794" s="91" t="str">
        <f>IF(AND(W794="Yes",'Paste Data Here - Export'!KM794="D",'Paste Data Here - Export'!KO794="Y"),'Paste Data Here - Export'!KN794+'Patient level info'!AA$3,IF(AND(W794="Yes",'Paste Data Here - Export'!KM794="D",Z794&lt;0),'Paste Data Here - Export'!KQ794,IF(AND(W794="Yes",'Paste Data Here - Export'!KM794="D"),'Paste Data Here - Export'!KN794,IF(X794="Yes",'Paste Data Here - Export'!KS794,""))))</f>
        <v/>
      </c>
      <c r="AB794" s="100" t="str">
        <f>IF(W794="No","",IF('Paste Data Here - Export'!HS794="","",IF('Paste Data Here - Export'!KO794="Y",'Patient level info'!AA794-'Paste Data Here - Export'!HS794,'Paste Data Here - Export'!KQ794-'Paste Data Here - Export'!HS794)))</f>
        <v/>
      </c>
      <c r="AC794" s="100" t="str">
        <f>IF(E794="Yes","",IF(BPT!C794="Record transferred to this team",AA794-C794-(1/6),""))</f>
        <v/>
      </c>
      <c r="AD794" s="100" t="str">
        <f t="shared" si="134"/>
        <v/>
      </c>
      <c r="AE794" s="100" t="str">
        <f t="shared" si="142"/>
        <v/>
      </c>
      <c r="AF794" s="101" t="str">
        <f>IF(AE794="","",IF(Y794="Died same day","Died same day as arrival",IF(AB794="","Did not stay on SU",IF('Paste Data Here - Export'!HR794="ICH","ICU/CCU/HDU",IF(AB794&gt;AE794,100,100*AB794/AE794)))))</f>
        <v/>
      </c>
      <c r="AG794" s="82" t="str">
        <f>IF(E794="Yes","6 Month Transfer",IF(W794="No","Not locked to discharge/transfer",IF(AF794="Did not stay on SU","Not achieved as did not stay on SU",IF('Patient level info'!A794="","",IF(AND(A794=B794,M794="Achieved",P794="Achieved",AF794&gt;=90,AF794&lt;&gt;"Died same day as arrival"),"Achieved",IF(AND(A794&lt;&gt;B794,AF794&gt;=90,M794="Achieved",P794="Achieved"),"Not directly admitted by this team, but achieved criteria at previous team, and achieved 90% of stay on SU whilst at this team",IF(AF794="ICU/CCU/HDU","Admitted to ICU/CCU/HDU",IF(AF794="Died same day as arrival",AF794,IF(AND(AF794&lt;90,M794="Not achieved",P794="Not achieved"),"Not achieved as not direct to SU within 4h, not seen by a consultant within 14h, and less than 90% of stay on SU",IF(AND(AF794&lt;90,M794="Not achieved",P794="Achieved"),"Not achieved as not direct to SU within 4h and less than 90% of stay on SU",IF(AND(AF794&lt;90,M794="Achieved",P794="Not achieved"),"Not achieved as not seen by a consultant within 14h and less than 90% of stay on SU",IF(AND(AF794&gt;=90,M794="Not achieved",P794="Not achieved"),"Not achieved as not direct to SU within 4h and not seen by a consultant within 14h",IF(AND(AF794&gt;=90,M794="Achieved",P794="Not achieved"),"Not achieved as not seen by a consultant within 14h",IF(AF794&lt;90,"Not achieved as less than 90% of stay on SU","Not achieved as not direct to SU within 4h"))))))))))))))</f>
        <v/>
      </c>
    </row>
    <row r="795" spans="1:33" x14ac:dyDescent="0.25">
      <c r="A795" s="89" t="str">
        <f>IF('Paste Data Here - Export'!A795="","",'Paste Data Here - Export'!A795)</f>
        <v/>
      </c>
      <c r="B795" s="90" t="str">
        <f>IF('Paste Data Here - Export'!B795="","",'Paste Data Here - Export'!B795)</f>
        <v/>
      </c>
      <c r="C795" s="91" t="str">
        <f>IF('Paste Data Here - Export'!AR795="Y",'Paste Data Here - Export'!AS795,IF('Paste Data Here - Export'!C795="","",'Paste Data Here - Export'!BA795))</f>
        <v/>
      </c>
      <c r="D795" s="103" t="str">
        <f>IF(B795="","",IF('Paste Data Here - Export'!A795 ='Paste Data Here - Export'!B795, "Yes", "No"))</f>
        <v/>
      </c>
      <c r="E795" s="103" t="str">
        <f>IF(A795="","",IF(AND('Paste Data Here - Export'!P795="",'Paste Data Here - Export'!Q795&lt;&gt;""),"Yes","No"))</f>
        <v/>
      </c>
      <c r="F795" s="104" t="str">
        <f>IF('Paste Data Here - Export'!A795='Paste Data Here - Export'!B795,C795,IF(W795="No","",IF(E795="Yes","6 Month Transfer",'Paste Data Here - Export'!HP795)))</f>
        <v/>
      </c>
      <c r="G795" s="92" t="str">
        <f>IF(B795="","",IF(OR('Paste Data Here - Export'!KB795="Y",'Paste Data Here - Export'!GE795="Y"),"Yes","No"))</f>
        <v/>
      </c>
      <c r="H795" s="93" t="str">
        <f t="shared" si="135"/>
        <v/>
      </c>
      <c r="I795" s="93" t="str">
        <f t="shared" si="136"/>
        <v/>
      </c>
      <c r="J795" s="93" t="str">
        <f t="shared" si="137"/>
        <v/>
      </c>
      <c r="K795" s="125" t="str">
        <f>IF(OR(C795="",'Paste Data Here - Export'!BD795=""),"",1440*('Paste Data Here - Export'!BD795-C795))</f>
        <v/>
      </c>
      <c r="L795" s="93" t="str">
        <f t="shared" si="138"/>
        <v/>
      </c>
      <c r="M795" s="93" t="str">
        <f>IF(AND(L795="Yes",'Paste Data Here - Export'!BC795="SU",'Paste Data Here - Export'!EJ795&lt;&gt;"Y"),"Achieved",IF('Paste Data Here - Export'!EJ795="Y","Not applicable",(IF(AND('Patient level info'!L795="No",'Paste Data Here - Export'!BC795="SU"),"Not achieved",IF('Paste Data Here - Export'!BC795="ICH","Not applicable",IF(OR('Paste Data Here - Export'!BC795="O",'Paste Data Here - Export'!BC795="MAC"),"Not achieved",""))))))</f>
        <v/>
      </c>
      <c r="N795" s="142" t="str">
        <f>IF(B795="","",IF(OR('Paste Data Here - Export'!GN795="PERS",'Paste Data Here - Export'!GN795="TELEM"),'Paste Data Here - Export'!GK795,IF('Paste Data Here - Export'!GO795="","Not seen in person",'Paste Data Here - Export'!GO795)))</f>
        <v/>
      </c>
      <c r="O795" s="125" t="str">
        <f t="shared" si="139"/>
        <v/>
      </c>
      <c r="P795" s="126" t="str">
        <f t="shared" si="140"/>
        <v/>
      </c>
      <c r="Q795" s="95" t="str">
        <f>IF('Paste Data Here - Export'!CR795=TRUE, "Not imaged",IF('Paste Data Here - Export'!AR795="Y","Inpatient stroke",IF('Paste Data Here - Export'!BA795="","",IF('Paste Data Here - Export'!CR795="TRUE","",1440*('Paste Data Here - Export'!CP795-'Paste Data Here - Export'!BA795)))))</f>
        <v/>
      </c>
      <c r="R795" s="95" t="str">
        <f>IF('Paste Data Here - Export'!CR795=TRUE,"Not imaged",IF(OR(C795="",'Paste Data Here - Export'!CP795=""),"",1440*('Paste Data Here - Export'!CP795-C795)))</f>
        <v/>
      </c>
      <c r="S795" s="93" t="str">
        <f>IF(R795&lt;60.5,"Yes",IF('Paste Data Here - Export'!C795="","","No"))</f>
        <v/>
      </c>
      <c r="T795" s="93" t="str">
        <f t="shared" si="132"/>
        <v/>
      </c>
      <c r="U795" s="94" t="str">
        <f>IF(OR(C795="",'Paste Data Here - Export'!DF795=""),"",1440*('Paste Data Here - Export'!DF795-C795))</f>
        <v/>
      </c>
      <c r="V795" s="96" t="str">
        <f t="shared" si="141"/>
        <v/>
      </c>
      <c r="W795" s="97" t="str">
        <f>IF(B795="","",IF('Paste Data Here - Export'!KI795=TRUE,"Yes",IF('Paste Data Here - Export'!L795="","No","Yes")))</f>
        <v/>
      </c>
      <c r="X795" s="98" t="str">
        <f>IF(E795="Yes","6 Month Transfer",IF(AND(W795="Yes",'Paste Data Here - Export'!KM795="D"),"No",IF('Patient level info'!W795="Yes","Yes","")))</f>
        <v/>
      </c>
      <c r="Y795" s="91" t="str">
        <f t="shared" si="133"/>
        <v/>
      </c>
      <c r="Z795" s="99" t="str">
        <f>IF('Paste Data Here - Export'!KQ795="","",IF('Paste Data Here - Export'!KO795="","",'Paste Data Here - Export'!KN795-'Paste Data Here - Export'!KQ795))</f>
        <v/>
      </c>
      <c r="AA795" s="91" t="str">
        <f>IF(AND(W795="Yes",'Paste Data Here - Export'!KM795="D",'Paste Data Here - Export'!KO795="Y"),'Paste Data Here - Export'!KN795+'Patient level info'!AA$3,IF(AND(W795="Yes",'Paste Data Here - Export'!KM795="D",Z795&lt;0),'Paste Data Here - Export'!KQ795,IF(AND(W795="Yes",'Paste Data Here - Export'!KM795="D"),'Paste Data Here - Export'!KN795,IF(X795="Yes",'Paste Data Here - Export'!KS795,""))))</f>
        <v/>
      </c>
      <c r="AB795" s="100" t="str">
        <f>IF(W795="No","",IF('Paste Data Here - Export'!HS795="","",IF('Paste Data Here - Export'!KO795="Y",'Patient level info'!AA795-'Paste Data Here - Export'!HS795,'Paste Data Here - Export'!KQ795-'Paste Data Here - Export'!HS795)))</f>
        <v/>
      </c>
      <c r="AC795" s="100" t="str">
        <f>IF(E795="Yes","",IF(BPT!C795="Record transferred to this team",AA795-C795-(1/6),""))</f>
        <v/>
      </c>
      <c r="AD795" s="100" t="str">
        <f t="shared" si="134"/>
        <v/>
      </c>
      <c r="AE795" s="100" t="str">
        <f t="shared" si="142"/>
        <v/>
      </c>
      <c r="AF795" s="101" t="str">
        <f>IF(AE795="","",IF(Y795="Died same day","Died same day as arrival",IF(AB795="","Did not stay on SU",IF('Paste Data Here - Export'!HR795="ICH","ICU/CCU/HDU",IF(AB795&gt;AE795,100,100*AB795/AE795)))))</f>
        <v/>
      </c>
      <c r="AG795" s="82" t="str">
        <f>IF(E795="Yes","6 Month Transfer",IF(W795="No","Not locked to discharge/transfer",IF(AF795="Did not stay on SU","Not achieved as did not stay on SU",IF('Patient level info'!A795="","",IF(AND(A795=B795,M795="Achieved",P795="Achieved",AF795&gt;=90,AF795&lt;&gt;"Died same day as arrival"),"Achieved",IF(AND(A795&lt;&gt;B795,AF795&gt;=90,M795="Achieved",P795="Achieved"),"Not directly admitted by this team, but achieved criteria at previous team, and achieved 90% of stay on SU whilst at this team",IF(AF795="ICU/CCU/HDU","Admitted to ICU/CCU/HDU",IF(AF795="Died same day as arrival",AF795,IF(AND(AF795&lt;90,M795="Not achieved",P795="Not achieved"),"Not achieved as not direct to SU within 4h, not seen by a consultant within 14h, and less than 90% of stay on SU",IF(AND(AF795&lt;90,M795="Not achieved",P795="Achieved"),"Not achieved as not direct to SU within 4h and less than 90% of stay on SU",IF(AND(AF795&lt;90,M795="Achieved",P795="Not achieved"),"Not achieved as not seen by a consultant within 14h and less than 90% of stay on SU",IF(AND(AF795&gt;=90,M795="Not achieved",P795="Not achieved"),"Not achieved as not direct to SU within 4h and not seen by a consultant within 14h",IF(AND(AF795&gt;=90,M795="Achieved",P795="Not achieved"),"Not achieved as not seen by a consultant within 14h",IF(AF795&lt;90,"Not achieved as less than 90% of stay on SU","Not achieved as not direct to SU within 4h"))))))))))))))</f>
        <v/>
      </c>
    </row>
    <row r="796" spans="1:33" x14ac:dyDescent="0.25">
      <c r="A796" s="89" t="str">
        <f>IF('Paste Data Here - Export'!A796="","",'Paste Data Here - Export'!A796)</f>
        <v/>
      </c>
      <c r="B796" s="90" t="str">
        <f>IF('Paste Data Here - Export'!B796="","",'Paste Data Here - Export'!B796)</f>
        <v/>
      </c>
      <c r="C796" s="91" t="str">
        <f>IF('Paste Data Here - Export'!AR796="Y",'Paste Data Here - Export'!AS796,IF('Paste Data Here - Export'!C796="","",'Paste Data Here - Export'!BA796))</f>
        <v/>
      </c>
      <c r="D796" s="103" t="str">
        <f>IF(B796="","",IF('Paste Data Here - Export'!A796 ='Paste Data Here - Export'!B796, "Yes", "No"))</f>
        <v/>
      </c>
      <c r="E796" s="103" t="str">
        <f>IF(A796="","",IF(AND('Paste Data Here - Export'!P796="",'Paste Data Here - Export'!Q796&lt;&gt;""),"Yes","No"))</f>
        <v/>
      </c>
      <c r="F796" s="104" t="str">
        <f>IF('Paste Data Here - Export'!A796='Paste Data Here - Export'!B796,C796,IF(W796="No","",IF(E796="Yes","6 Month Transfer",'Paste Data Here - Export'!HP796)))</f>
        <v/>
      </c>
      <c r="G796" s="92" t="str">
        <f>IF(B796="","",IF(OR('Paste Data Here - Export'!KB796="Y",'Paste Data Here - Export'!GE796="Y"),"Yes","No"))</f>
        <v/>
      </c>
      <c r="H796" s="93" t="str">
        <f t="shared" si="135"/>
        <v/>
      </c>
      <c r="I796" s="93" t="str">
        <f t="shared" si="136"/>
        <v/>
      </c>
      <c r="J796" s="93" t="str">
        <f t="shared" si="137"/>
        <v/>
      </c>
      <c r="K796" s="125" t="str">
        <f>IF(OR(C796="",'Paste Data Here - Export'!BD796=""),"",1440*('Paste Data Here - Export'!BD796-C796))</f>
        <v/>
      </c>
      <c r="L796" s="93" t="str">
        <f t="shared" si="138"/>
        <v/>
      </c>
      <c r="M796" s="93" t="str">
        <f>IF(AND(L796="Yes",'Paste Data Here - Export'!BC796="SU",'Paste Data Here - Export'!EJ796&lt;&gt;"Y"),"Achieved",IF('Paste Data Here - Export'!EJ796="Y","Not applicable",(IF(AND('Patient level info'!L796="No",'Paste Data Here - Export'!BC796="SU"),"Not achieved",IF('Paste Data Here - Export'!BC796="ICH","Not applicable",IF(OR('Paste Data Here - Export'!BC796="O",'Paste Data Here - Export'!BC796="MAC"),"Not achieved",""))))))</f>
        <v/>
      </c>
      <c r="N796" s="142" t="str">
        <f>IF(B796="","",IF(OR('Paste Data Here - Export'!GN796="PERS",'Paste Data Here - Export'!GN796="TELEM"),'Paste Data Here - Export'!GK796,IF('Paste Data Here - Export'!GO796="","Not seen in person",'Paste Data Here - Export'!GO796)))</f>
        <v/>
      </c>
      <c r="O796" s="125" t="str">
        <f t="shared" si="139"/>
        <v/>
      </c>
      <c r="P796" s="126" t="str">
        <f t="shared" si="140"/>
        <v/>
      </c>
      <c r="Q796" s="95" t="str">
        <f>IF('Paste Data Here - Export'!CR796=TRUE, "Not imaged",IF('Paste Data Here - Export'!AR796="Y","Inpatient stroke",IF('Paste Data Here - Export'!BA796="","",IF('Paste Data Here - Export'!CR796="TRUE","",1440*('Paste Data Here - Export'!CP796-'Paste Data Here - Export'!BA796)))))</f>
        <v/>
      </c>
      <c r="R796" s="95" t="str">
        <f>IF('Paste Data Here - Export'!CR796=TRUE,"Not imaged",IF(OR(C796="",'Paste Data Here - Export'!CP796=""),"",1440*('Paste Data Here - Export'!CP796-C796)))</f>
        <v/>
      </c>
      <c r="S796" s="93" t="str">
        <f>IF(R796&lt;60.5,"Yes",IF('Paste Data Here - Export'!C796="","","No"))</f>
        <v/>
      </c>
      <c r="T796" s="93" t="str">
        <f t="shared" si="132"/>
        <v/>
      </c>
      <c r="U796" s="94" t="str">
        <f>IF(OR(C796="",'Paste Data Here - Export'!DF796=""),"",1440*('Paste Data Here - Export'!DF796-C796))</f>
        <v/>
      </c>
      <c r="V796" s="96" t="str">
        <f t="shared" si="141"/>
        <v/>
      </c>
      <c r="W796" s="97" t="str">
        <f>IF(B796="","",IF('Paste Data Here - Export'!KI796=TRUE,"Yes",IF('Paste Data Here - Export'!L796="","No","Yes")))</f>
        <v/>
      </c>
      <c r="X796" s="98" t="str">
        <f>IF(E796="Yes","6 Month Transfer",IF(AND(W796="Yes",'Paste Data Here - Export'!KM796="D"),"No",IF('Patient level info'!W796="Yes","Yes","")))</f>
        <v/>
      </c>
      <c r="Y796" s="91" t="str">
        <f t="shared" si="133"/>
        <v/>
      </c>
      <c r="Z796" s="99" t="str">
        <f>IF('Paste Data Here - Export'!KQ796="","",IF('Paste Data Here - Export'!KO796="","",'Paste Data Here - Export'!KN796-'Paste Data Here - Export'!KQ796))</f>
        <v/>
      </c>
      <c r="AA796" s="91" t="str">
        <f>IF(AND(W796="Yes",'Paste Data Here - Export'!KM796="D",'Paste Data Here - Export'!KO796="Y"),'Paste Data Here - Export'!KN796+'Patient level info'!AA$3,IF(AND(W796="Yes",'Paste Data Here - Export'!KM796="D",Z796&lt;0),'Paste Data Here - Export'!KQ796,IF(AND(W796="Yes",'Paste Data Here - Export'!KM796="D"),'Paste Data Here - Export'!KN796,IF(X796="Yes",'Paste Data Here - Export'!KS796,""))))</f>
        <v/>
      </c>
      <c r="AB796" s="100" t="str">
        <f>IF(W796="No","",IF('Paste Data Here - Export'!HS796="","",IF('Paste Data Here - Export'!KO796="Y",'Patient level info'!AA796-'Paste Data Here - Export'!HS796,'Paste Data Here - Export'!KQ796-'Paste Data Here - Export'!HS796)))</f>
        <v/>
      </c>
      <c r="AC796" s="100" t="str">
        <f>IF(E796="Yes","",IF(BPT!C796="Record transferred to this team",AA796-C796-(1/6),""))</f>
        <v/>
      </c>
      <c r="AD796" s="100" t="str">
        <f t="shared" si="134"/>
        <v/>
      </c>
      <c r="AE796" s="100" t="str">
        <f t="shared" si="142"/>
        <v/>
      </c>
      <c r="AF796" s="101" t="str">
        <f>IF(AE796="","",IF(Y796="Died same day","Died same day as arrival",IF(AB796="","Did not stay on SU",IF('Paste Data Here - Export'!HR796="ICH","ICU/CCU/HDU",IF(AB796&gt;AE796,100,100*AB796/AE796)))))</f>
        <v/>
      </c>
      <c r="AG796" s="82" t="str">
        <f>IF(E796="Yes","6 Month Transfer",IF(W796="No","Not locked to discharge/transfer",IF(AF796="Did not stay on SU","Not achieved as did not stay on SU",IF('Patient level info'!A796="","",IF(AND(A796=B796,M796="Achieved",P796="Achieved",AF796&gt;=90,AF796&lt;&gt;"Died same day as arrival"),"Achieved",IF(AND(A796&lt;&gt;B796,AF796&gt;=90,M796="Achieved",P796="Achieved"),"Not directly admitted by this team, but achieved criteria at previous team, and achieved 90% of stay on SU whilst at this team",IF(AF796="ICU/CCU/HDU","Admitted to ICU/CCU/HDU",IF(AF796="Died same day as arrival",AF796,IF(AND(AF796&lt;90,M796="Not achieved",P796="Not achieved"),"Not achieved as not direct to SU within 4h, not seen by a consultant within 14h, and less than 90% of stay on SU",IF(AND(AF796&lt;90,M796="Not achieved",P796="Achieved"),"Not achieved as not direct to SU within 4h and less than 90% of stay on SU",IF(AND(AF796&lt;90,M796="Achieved",P796="Not achieved"),"Not achieved as not seen by a consultant within 14h and less than 90% of stay on SU",IF(AND(AF796&gt;=90,M796="Not achieved",P796="Not achieved"),"Not achieved as not direct to SU within 4h and not seen by a consultant within 14h",IF(AND(AF796&gt;=90,M796="Achieved",P796="Not achieved"),"Not achieved as not seen by a consultant within 14h",IF(AF796&lt;90,"Not achieved as less than 90% of stay on SU","Not achieved as not direct to SU within 4h"))))))))))))))</f>
        <v/>
      </c>
    </row>
    <row r="797" spans="1:33" x14ac:dyDescent="0.25">
      <c r="A797" s="89" t="str">
        <f>IF('Paste Data Here - Export'!A797="","",'Paste Data Here - Export'!A797)</f>
        <v/>
      </c>
      <c r="B797" s="90" t="str">
        <f>IF('Paste Data Here - Export'!B797="","",'Paste Data Here - Export'!B797)</f>
        <v/>
      </c>
      <c r="C797" s="91" t="str">
        <f>IF('Paste Data Here - Export'!AR797="Y",'Paste Data Here - Export'!AS797,IF('Paste Data Here - Export'!C797="","",'Paste Data Here - Export'!BA797))</f>
        <v/>
      </c>
      <c r="D797" s="103" t="str">
        <f>IF(B797="","",IF('Paste Data Here - Export'!A797 ='Paste Data Here - Export'!B797, "Yes", "No"))</f>
        <v/>
      </c>
      <c r="E797" s="103" t="str">
        <f>IF(A797="","",IF(AND('Paste Data Here - Export'!P797="",'Paste Data Here - Export'!Q797&lt;&gt;""),"Yes","No"))</f>
        <v/>
      </c>
      <c r="F797" s="104" t="str">
        <f>IF('Paste Data Here - Export'!A797='Paste Data Here - Export'!B797,C797,IF(W797="No","",IF(E797="Yes","6 Month Transfer",'Paste Data Here - Export'!HP797)))</f>
        <v/>
      </c>
      <c r="G797" s="92" t="str">
        <f>IF(B797="","",IF(OR('Paste Data Here - Export'!KB797="Y",'Paste Data Here - Export'!GE797="Y"),"Yes","No"))</f>
        <v/>
      </c>
      <c r="H797" s="93" t="str">
        <f t="shared" si="135"/>
        <v/>
      </c>
      <c r="I797" s="93" t="str">
        <f t="shared" si="136"/>
        <v/>
      </c>
      <c r="J797" s="93" t="str">
        <f t="shared" si="137"/>
        <v/>
      </c>
      <c r="K797" s="125" t="str">
        <f>IF(OR(C797="",'Paste Data Here - Export'!BD797=""),"",1440*('Paste Data Here - Export'!BD797-C797))</f>
        <v/>
      </c>
      <c r="L797" s="93" t="str">
        <f t="shared" si="138"/>
        <v/>
      </c>
      <c r="M797" s="93" t="str">
        <f>IF(AND(L797="Yes",'Paste Data Here - Export'!BC797="SU",'Paste Data Here - Export'!EJ797&lt;&gt;"Y"),"Achieved",IF('Paste Data Here - Export'!EJ797="Y","Not applicable",(IF(AND('Patient level info'!L797="No",'Paste Data Here - Export'!BC797="SU"),"Not achieved",IF('Paste Data Here - Export'!BC797="ICH","Not applicable",IF(OR('Paste Data Here - Export'!BC797="O",'Paste Data Here - Export'!BC797="MAC"),"Not achieved",""))))))</f>
        <v/>
      </c>
      <c r="N797" s="142" t="str">
        <f>IF(B797="","",IF(OR('Paste Data Here - Export'!GN797="PERS",'Paste Data Here - Export'!GN797="TELEM"),'Paste Data Here - Export'!GK797,IF('Paste Data Here - Export'!GO797="","Not seen in person",'Paste Data Here - Export'!GO797)))</f>
        <v/>
      </c>
      <c r="O797" s="125" t="str">
        <f t="shared" si="139"/>
        <v/>
      </c>
      <c r="P797" s="126" t="str">
        <f t="shared" si="140"/>
        <v/>
      </c>
      <c r="Q797" s="95" t="str">
        <f>IF('Paste Data Here - Export'!CR797=TRUE, "Not imaged",IF('Paste Data Here - Export'!AR797="Y","Inpatient stroke",IF('Paste Data Here - Export'!BA797="","",IF('Paste Data Here - Export'!CR797="TRUE","",1440*('Paste Data Here - Export'!CP797-'Paste Data Here - Export'!BA797)))))</f>
        <v/>
      </c>
      <c r="R797" s="95" t="str">
        <f>IF('Paste Data Here - Export'!CR797=TRUE,"Not imaged",IF(OR(C797="",'Paste Data Here - Export'!CP797=""),"",1440*('Paste Data Here - Export'!CP797-C797)))</f>
        <v/>
      </c>
      <c r="S797" s="93" t="str">
        <f>IF(R797&lt;60.5,"Yes",IF('Paste Data Here - Export'!C797="","","No"))</f>
        <v/>
      </c>
      <c r="T797" s="93" t="str">
        <f t="shared" si="132"/>
        <v/>
      </c>
      <c r="U797" s="94" t="str">
        <f>IF(OR(C797="",'Paste Data Here - Export'!DF797=""),"",1440*('Paste Data Here - Export'!DF797-C797))</f>
        <v/>
      </c>
      <c r="V797" s="96" t="str">
        <f t="shared" si="141"/>
        <v/>
      </c>
      <c r="W797" s="97" t="str">
        <f>IF(B797="","",IF('Paste Data Here - Export'!KI797=TRUE,"Yes",IF('Paste Data Here - Export'!L797="","No","Yes")))</f>
        <v/>
      </c>
      <c r="X797" s="98" t="str">
        <f>IF(E797="Yes","6 Month Transfer",IF(AND(W797="Yes",'Paste Data Here - Export'!KM797="D"),"No",IF('Patient level info'!W797="Yes","Yes","")))</f>
        <v/>
      </c>
      <c r="Y797" s="91" t="str">
        <f t="shared" si="133"/>
        <v/>
      </c>
      <c r="Z797" s="99" t="str">
        <f>IF('Paste Data Here - Export'!KQ797="","",IF('Paste Data Here - Export'!KO797="","",'Paste Data Here - Export'!KN797-'Paste Data Here - Export'!KQ797))</f>
        <v/>
      </c>
      <c r="AA797" s="91" t="str">
        <f>IF(AND(W797="Yes",'Paste Data Here - Export'!KM797="D",'Paste Data Here - Export'!KO797="Y"),'Paste Data Here - Export'!KN797+'Patient level info'!AA$3,IF(AND(W797="Yes",'Paste Data Here - Export'!KM797="D",Z797&lt;0),'Paste Data Here - Export'!KQ797,IF(AND(W797="Yes",'Paste Data Here - Export'!KM797="D"),'Paste Data Here - Export'!KN797,IF(X797="Yes",'Paste Data Here - Export'!KS797,""))))</f>
        <v/>
      </c>
      <c r="AB797" s="100" t="str">
        <f>IF(W797="No","",IF('Paste Data Here - Export'!HS797="","",IF('Paste Data Here - Export'!KO797="Y",'Patient level info'!AA797-'Paste Data Here - Export'!HS797,'Paste Data Here - Export'!KQ797-'Paste Data Here - Export'!HS797)))</f>
        <v/>
      </c>
      <c r="AC797" s="100" t="str">
        <f>IF(E797="Yes","",IF(BPT!C797="Record transferred to this team",AA797-C797-(1/6),""))</f>
        <v/>
      </c>
      <c r="AD797" s="100" t="str">
        <f t="shared" si="134"/>
        <v/>
      </c>
      <c r="AE797" s="100" t="str">
        <f t="shared" si="142"/>
        <v/>
      </c>
      <c r="AF797" s="101" t="str">
        <f>IF(AE797="","",IF(Y797="Died same day","Died same day as arrival",IF(AB797="","Did not stay on SU",IF('Paste Data Here - Export'!HR797="ICH","ICU/CCU/HDU",IF(AB797&gt;AE797,100,100*AB797/AE797)))))</f>
        <v/>
      </c>
      <c r="AG797" s="82" t="str">
        <f>IF(E797="Yes","6 Month Transfer",IF(W797="No","Not locked to discharge/transfer",IF(AF797="Did not stay on SU","Not achieved as did not stay on SU",IF('Patient level info'!A797="","",IF(AND(A797=B797,M797="Achieved",P797="Achieved",AF797&gt;=90,AF797&lt;&gt;"Died same day as arrival"),"Achieved",IF(AND(A797&lt;&gt;B797,AF797&gt;=90,M797="Achieved",P797="Achieved"),"Not directly admitted by this team, but achieved criteria at previous team, and achieved 90% of stay on SU whilst at this team",IF(AF797="ICU/CCU/HDU","Admitted to ICU/CCU/HDU",IF(AF797="Died same day as arrival",AF797,IF(AND(AF797&lt;90,M797="Not achieved",P797="Not achieved"),"Not achieved as not direct to SU within 4h, not seen by a consultant within 14h, and less than 90% of stay on SU",IF(AND(AF797&lt;90,M797="Not achieved",P797="Achieved"),"Not achieved as not direct to SU within 4h and less than 90% of stay on SU",IF(AND(AF797&lt;90,M797="Achieved",P797="Not achieved"),"Not achieved as not seen by a consultant within 14h and less than 90% of stay on SU",IF(AND(AF797&gt;=90,M797="Not achieved",P797="Not achieved"),"Not achieved as not direct to SU within 4h and not seen by a consultant within 14h",IF(AND(AF797&gt;=90,M797="Achieved",P797="Not achieved"),"Not achieved as not seen by a consultant within 14h",IF(AF797&lt;90,"Not achieved as less than 90% of stay on SU","Not achieved as not direct to SU within 4h"))))))))))))))</f>
        <v/>
      </c>
    </row>
    <row r="798" spans="1:33" x14ac:dyDescent="0.25">
      <c r="A798" s="89" t="str">
        <f>IF('Paste Data Here - Export'!A798="","",'Paste Data Here - Export'!A798)</f>
        <v/>
      </c>
      <c r="B798" s="90" t="str">
        <f>IF('Paste Data Here - Export'!B798="","",'Paste Data Here - Export'!B798)</f>
        <v/>
      </c>
      <c r="C798" s="91" t="str">
        <f>IF('Paste Data Here - Export'!AR798="Y",'Paste Data Here - Export'!AS798,IF('Paste Data Here - Export'!C798="","",'Paste Data Here - Export'!BA798))</f>
        <v/>
      </c>
      <c r="D798" s="103" t="str">
        <f>IF(B798="","",IF('Paste Data Here - Export'!A798 ='Paste Data Here - Export'!B798, "Yes", "No"))</f>
        <v/>
      </c>
      <c r="E798" s="103" t="str">
        <f>IF(A798="","",IF(AND('Paste Data Here - Export'!P798="",'Paste Data Here - Export'!Q798&lt;&gt;""),"Yes","No"))</f>
        <v/>
      </c>
      <c r="F798" s="104" t="str">
        <f>IF('Paste Data Here - Export'!A798='Paste Data Here - Export'!B798,C798,IF(W798="No","",IF(E798="Yes","6 Month Transfer",'Paste Data Here - Export'!HP798)))</f>
        <v/>
      </c>
      <c r="G798" s="92" t="str">
        <f>IF(B798="","",IF(OR('Paste Data Here - Export'!KB798="Y",'Paste Data Here - Export'!GE798="Y"),"Yes","No"))</f>
        <v/>
      </c>
      <c r="H798" s="93" t="str">
        <f t="shared" si="135"/>
        <v/>
      </c>
      <c r="I798" s="93" t="str">
        <f t="shared" si="136"/>
        <v/>
      </c>
      <c r="J798" s="93" t="str">
        <f t="shared" si="137"/>
        <v/>
      </c>
      <c r="K798" s="125" t="str">
        <f>IF(OR(C798="",'Paste Data Here - Export'!BD798=""),"",1440*('Paste Data Here - Export'!BD798-C798))</f>
        <v/>
      </c>
      <c r="L798" s="93" t="str">
        <f t="shared" si="138"/>
        <v/>
      </c>
      <c r="M798" s="93" t="str">
        <f>IF(AND(L798="Yes",'Paste Data Here - Export'!BC798="SU",'Paste Data Here - Export'!EJ798&lt;&gt;"Y"),"Achieved",IF('Paste Data Here - Export'!EJ798="Y","Not applicable",(IF(AND('Patient level info'!L798="No",'Paste Data Here - Export'!BC798="SU"),"Not achieved",IF('Paste Data Here - Export'!BC798="ICH","Not applicable",IF(OR('Paste Data Here - Export'!BC798="O",'Paste Data Here - Export'!BC798="MAC"),"Not achieved",""))))))</f>
        <v/>
      </c>
      <c r="N798" s="142" t="str">
        <f>IF(B798="","",IF(OR('Paste Data Here - Export'!GN798="PERS",'Paste Data Here - Export'!GN798="TELEM"),'Paste Data Here - Export'!GK798,IF('Paste Data Here - Export'!GO798="","Not seen in person",'Paste Data Here - Export'!GO798)))</f>
        <v/>
      </c>
      <c r="O798" s="125" t="str">
        <f t="shared" si="139"/>
        <v/>
      </c>
      <c r="P798" s="126" t="str">
        <f t="shared" si="140"/>
        <v/>
      </c>
      <c r="Q798" s="95" t="str">
        <f>IF('Paste Data Here - Export'!CR798=TRUE, "Not imaged",IF('Paste Data Here - Export'!AR798="Y","Inpatient stroke",IF('Paste Data Here - Export'!BA798="","",IF('Paste Data Here - Export'!CR798="TRUE","",1440*('Paste Data Here - Export'!CP798-'Paste Data Here - Export'!BA798)))))</f>
        <v/>
      </c>
      <c r="R798" s="95" t="str">
        <f>IF('Paste Data Here - Export'!CR798=TRUE,"Not imaged",IF(OR(C798="",'Paste Data Here - Export'!CP798=""),"",1440*('Paste Data Here - Export'!CP798-C798)))</f>
        <v/>
      </c>
      <c r="S798" s="93" t="str">
        <f>IF(R798&lt;60.5,"Yes",IF('Paste Data Here - Export'!C798="","","No"))</f>
        <v/>
      </c>
      <c r="T798" s="93" t="str">
        <f t="shared" si="132"/>
        <v/>
      </c>
      <c r="U798" s="94" t="str">
        <f>IF(OR(C798="",'Paste Data Here - Export'!DF798=""),"",1440*('Paste Data Here - Export'!DF798-C798))</f>
        <v/>
      </c>
      <c r="V798" s="96" t="str">
        <f t="shared" si="141"/>
        <v/>
      </c>
      <c r="W798" s="97" t="str">
        <f>IF(B798="","",IF('Paste Data Here - Export'!KI798=TRUE,"Yes",IF('Paste Data Here - Export'!L798="","No","Yes")))</f>
        <v/>
      </c>
      <c r="X798" s="98" t="str">
        <f>IF(E798="Yes","6 Month Transfer",IF(AND(W798="Yes",'Paste Data Here - Export'!KM798="D"),"No",IF('Patient level info'!W798="Yes","Yes","")))</f>
        <v/>
      </c>
      <c r="Y798" s="91" t="str">
        <f t="shared" si="133"/>
        <v/>
      </c>
      <c r="Z798" s="99" t="str">
        <f>IF('Paste Data Here - Export'!KQ798="","",IF('Paste Data Here - Export'!KO798="","",'Paste Data Here - Export'!KN798-'Paste Data Here - Export'!KQ798))</f>
        <v/>
      </c>
      <c r="AA798" s="91" t="str">
        <f>IF(AND(W798="Yes",'Paste Data Here - Export'!KM798="D",'Paste Data Here - Export'!KO798="Y"),'Paste Data Here - Export'!KN798+'Patient level info'!AA$3,IF(AND(W798="Yes",'Paste Data Here - Export'!KM798="D",Z798&lt;0),'Paste Data Here - Export'!KQ798,IF(AND(W798="Yes",'Paste Data Here - Export'!KM798="D"),'Paste Data Here - Export'!KN798,IF(X798="Yes",'Paste Data Here - Export'!KS798,""))))</f>
        <v/>
      </c>
      <c r="AB798" s="100" t="str">
        <f>IF(W798="No","",IF('Paste Data Here - Export'!HS798="","",IF('Paste Data Here - Export'!KO798="Y",'Patient level info'!AA798-'Paste Data Here - Export'!HS798,'Paste Data Here - Export'!KQ798-'Paste Data Here - Export'!HS798)))</f>
        <v/>
      </c>
      <c r="AC798" s="100" t="str">
        <f>IF(E798="Yes","",IF(BPT!C798="Record transferred to this team",AA798-C798-(1/6),""))</f>
        <v/>
      </c>
      <c r="AD798" s="100" t="str">
        <f t="shared" si="134"/>
        <v/>
      </c>
      <c r="AE798" s="100" t="str">
        <f t="shared" si="142"/>
        <v/>
      </c>
      <c r="AF798" s="101" t="str">
        <f>IF(AE798="","",IF(Y798="Died same day","Died same day as arrival",IF(AB798="","Did not stay on SU",IF('Paste Data Here - Export'!HR798="ICH","ICU/CCU/HDU",IF(AB798&gt;AE798,100,100*AB798/AE798)))))</f>
        <v/>
      </c>
      <c r="AG798" s="82" t="str">
        <f>IF(E798="Yes","6 Month Transfer",IF(W798="No","Not locked to discharge/transfer",IF(AF798="Did not stay on SU","Not achieved as did not stay on SU",IF('Patient level info'!A798="","",IF(AND(A798=B798,M798="Achieved",P798="Achieved",AF798&gt;=90,AF798&lt;&gt;"Died same day as arrival"),"Achieved",IF(AND(A798&lt;&gt;B798,AF798&gt;=90,M798="Achieved",P798="Achieved"),"Not directly admitted by this team, but achieved criteria at previous team, and achieved 90% of stay on SU whilst at this team",IF(AF798="ICU/CCU/HDU","Admitted to ICU/CCU/HDU",IF(AF798="Died same day as arrival",AF798,IF(AND(AF798&lt;90,M798="Not achieved",P798="Not achieved"),"Not achieved as not direct to SU within 4h, not seen by a consultant within 14h, and less than 90% of stay on SU",IF(AND(AF798&lt;90,M798="Not achieved",P798="Achieved"),"Not achieved as not direct to SU within 4h and less than 90% of stay on SU",IF(AND(AF798&lt;90,M798="Achieved",P798="Not achieved"),"Not achieved as not seen by a consultant within 14h and less than 90% of stay on SU",IF(AND(AF798&gt;=90,M798="Not achieved",P798="Not achieved"),"Not achieved as not direct to SU within 4h and not seen by a consultant within 14h",IF(AND(AF798&gt;=90,M798="Achieved",P798="Not achieved"),"Not achieved as not seen by a consultant within 14h",IF(AF798&lt;90,"Not achieved as less than 90% of stay on SU","Not achieved as not direct to SU within 4h"))))))))))))))</f>
        <v/>
      </c>
    </row>
    <row r="799" spans="1:33" x14ac:dyDescent="0.25">
      <c r="A799" s="89" t="str">
        <f>IF('Paste Data Here - Export'!A799="","",'Paste Data Here - Export'!A799)</f>
        <v/>
      </c>
      <c r="B799" s="90" t="str">
        <f>IF('Paste Data Here - Export'!B799="","",'Paste Data Here - Export'!B799)</f>
        <v/>
      </c>
      <c r="C799" s="91" t="str">
        <f>IF('Paste Data Here - Export'!AR799="Y",'Paste Data Here - Export'!AS799,IF('Paste Data Here - Export'!C799="","",'Paste Data Here - Export'!BA799))</f>
        <v/>
      </c>
      <c r="D799" s="103" t="str">
        <f>IF(B799="","",IF('Paste Data Here - Export'!A799 ='Paste Data Here - Export'!B799, "Yes", "No"))</f>
        <v/>
      </c>
      <c r="E799" s="103" t="str">
        <f>IF(A799="","",IF(AND('Paste Data Here - Export'!P799="",'Paste Data Here - Export'!Q799&lt;&gt;""),"Yes","No"))</f>
        <v/>
      </c>
      <c r="F799" s="104" t="str">
        <f>IF('Paste Data Here - Export'!A799='Paste Data Here - Export'!B799,C799,IF(W799="No","",IF(E799="Yes","6 Month Transfer",'Paste Data Here - Export'!HP799)))</f>
        <v/>
      </c>
      <c r="G799" s="92" t="str">
        <f>IF(B799="","",IF(OR('Paste Data Here - Export'!KB799="Y",'Paste Data Here - Export'!GE799="Y"),"Yes","No"))</f>
        <v/>
      </c>
      <c r="H799" s="93" t="str">
        <f t="shared" si="135"/>
        <v/>
      </c>
      <c r="I799" s="93" t="str">
        <f t="shared" si="136"/>
        <v/>
      </c>
      <c r="J799" s="93" t="str">
        <f t="shared" si="137"/>
        <v/>
      </c>
      <c r="K799" s="125" t="str">
        <f>IF(OR(C799="",'Paste Data Here - Export'!BD799=""),"",1440*('Paste Data Here - Export'!BD799-C799))</f>
        <v/>
      </c>
      <c r="L799" s="93" t="str">
        <f t="shared" si="138"/>
        <v/>
      </c>
      <c r="M799" s="93" t="str">
        <f>IF(AND(L799="Yes",'Paste Data Here - Export'!BC799="SU",'Paste Data Here - Export'!EJ799&lt;&gt;"Y"),"Achieved",IF('Paste Data Here - Export'!EJ799="Y","Not applicable",(IF(AND('Patient level info'!L799="No",'Paste Data Here - Export'!BC799="SU"),"Not achieved",IF('Paste Data Here - Export'!BC799="ICH","Not applicable",IF(OR('Paste Data Here - Export'!BC799="O",'Paste Data Here - Export'!BC799="MAC"),"Not achieved",""))))))</f>
        <v/>
      </c>
      <c r="N799" s="142" t="str">
        <f>IF(B799="","",IF(OR('Paste Data Here - Export'!GN799="PERS",'Paste Data Here - Export'!GN799="TELEM"),'Paste Data Here - Export'!GK799,IF('Paste Data Here - Export'!GO799="","Not seen in person",'Paste Data Here - Export'!GO799)))</f>
        <v/>
      </c>
      <c r="O799" s="125" t="str">
        <f t="shared" si="139"/>
        <v/>
      </c>
      <c r="P799" s="126" t="str">
        <f t="shared" si="140"/>
        <v/>
      </c>
      <c r="Q799" s="95" t="str">
        <f>IF('Paste Data Here - Export'!CR799=TRUE, "Not imaged",IF('Paste Data Here - Export'!AR799="Y","Inpatient stroke",IF('Paste Data Here - Export'!BA799="","",IF('Paste Data Here - Export'!CR799="TRUE","",1440*('Paste Data Here - Export'!CP799-'Paste Data Here - Export'!BA799)))))</f>
        <v/>
      </c>
      <c r="R799" s="95" t="str">
        <f>IF('Paste Data Here - Export'!CR799=TRUE,"Not imaged",IF(OR(C799="",'Paste Data Here - Export'!CP799=""),"",1440*('Paste Data Here - Export'!CP799-C799)))</f>
        <v/>
      </c>
      <c r="S799" s="93" t="str">
        <f>IF(R799&lt;60.5,"Yes",IF('Paste Data Here - Export'!C799="","","No"))</f>
        <v/>
      </c>
      <c r="T799" s="93" t="str">
        <f t="shared" si="132"/>
        <v/>
      </c>
      <c r="U799" s="94" t="str">
        <f>IF(OR(C799="",'Paste Data Here - Export'!DF799=""),"",1440*('Paste Data Here - Export'!DF799-C799))</f>
        <v/>
      </c>
      <c r="V799" s="96" t="str">
        <f t="shared" si="141"/>
        <v/>
      </c>
      <c r="W799" s="97" t="str">
        <f>IF(B799="","",IF('Paste Data Here - Export'!KI799=TRUE,"Yes",IF('Paste Data Here - Export'!L799="","No","Yes")))</f>
        <v/>
      </c>
      <c r="X799" s="98" t="str">
        <f>IF(E799="Yes","6 Month Transfer",IF(AND(W799="Yes",'Paste Data Here - Export'!KM799="D"),"No",IF('Patient level info'!W799="Yes","Yes","")))</f>
        <v/>
      </c>
      <c r="Y799" s="91" t="str">
        <f t="shared" si="133"/>
        <v/>
      </c>
      <c r="Z799" s="99" t="str">
        <f>IF('Paste Data Here - Export'!KQ799="","",IF('Paste Data Here - Export'!KO799="","",'Paste Data Here - Export'!KN799-'Paste Data Here - Export'!KQ799))</f>
        <v/>
      </c>
      <c r="AA799" s="91" t="str">
        <f>IF(AND(W799="Yes",'Paste Data Here - Export'!KM799="D",'Paste Data Here - Export'!KO799="Y"),'Paste Data Here - Export'!KN799+'Patient level info'!AA$3,IF(AND(W799="Yes",'Paste Data Here - Export'!KM799="D",Z799&lt;0),'Paste Data Here - Export'!KQ799,IF(AND(W799="Yes",'Paste Data Here - Export'!KM799="D"),'Paste Data Here - Export'!KN799,IF(X799="Yes",'Paste Data Here - Export'!KS799,""))))</f>
        <v/>
      </c>
      <c r="AB799" s="100" t="str">
        <f>IF(W799="No","",IF('Paste Data Here - Export'!HS799="","",IF('Paste Data Here - Export'!KO799="Y",'Patient level info'!AA799-'Paste Data Here - Export'!HS799,'Paste Data Here - Export'!KQ799-'Paste Data Here - Export'!HS799)))</f>
        <v/>
      </c>
      <c r="AC799" s="100" t="str">
        <f>IF(E799="Yes","",IF(BPT!C799="Record transferred to this team",AA799-C799-(1/6),""))</f>
        <v/>
      </c>
      <c r="AD799" s="100" t="str">
        <f t="shared" si="134"/>
        <v/>
      </c>
      <c r="AE799" s="100" t="str">
        <f t="shared" si="142"/>
        <v/>
      </c>
      <c r="AF799" s="101" t="str">
        <f>IF(AE799="","",IF(Y799="Died same day","Died same day as arrival",IF(AB799="","Did not stay on SU",IF('Paste Data Here - Export'!HR799="ICH","ICU/CCU/HDU",IF(AB799&gt;AE799,100,100*AB799/AE799)))))</f>
        <v/>
      </c>
      <c r="AG799" s="82" t="str">
        <f>IF(E799="Yes","6 Month Transfer",IF(W799="No","Not locked to discharge/transfer",IF(AF799="Did not stay on SU","Not achieved as did not stay on SU",IF('Patient level info'!A799="","",IF(AND(A799=B799,M799="Achieved",P799="Achieved",AF799&gt;=90,AF799&lt;&gt;"Died same day as arrival"),"Achieved",IF(AND(A799&lt;&gt;B799,AF799&gt;=90,M799="Achieved",P799="Achieved"),"Not directly admitted by this team, but achieved criteria at previous team, and achieved 90% of stay on SU whilst at this team",IF(AF799="ICU/CCU/HDU","Admitted to ICU/CCU/HDU",IF(AF799="Died same day as arrival",AF799,IF(AND(AF799&lt;90,M799="Not achieved",P799="Not achieved"),"Not achieved as not direct to SU within 4h, not seen by a consultant within 14h, and less than 90% of stay on SU",IF(AND(AF799&lt;90,M799="Not achieved",P799="Achieved"),"Not achieved as not direct to SU within 4h and less than 90% of stay on SU",IF(AND(AF799&lt;90,M799="Achieved",P799="Not achieved"),"Not achieved as not seen by a consultant within 14h and less than 90% of stay on SU",IF(AND(AF799&gt;=90,M799="Not achieved",P799="Not achieved"),"Not achieved as not direct to SU within 4h and not seen by a consultant within 14h",IF(AND(AF799&gt;=90,M799="Achieved",P799="Not achieved"),"Not achieved as not seen by a consultant within 14h",IF(AF799&lt;90,"Not achieved as less than 90% of stay on SU","Not achieved as not direct to SU within 4h"))))))))))))))</f>
        <v/>
      </c>
    </row>
    <row r="800" spans="1:33" x14ac:dyDescent="0.25">
      <c r="A800" s="89" t="str">
        <f>IF('Paste Data Here - Export'!A800="","",'Paste Data Here - Export'!A800)</f>
        <v/>
      </c>
      <c r="B800" s="90" t="str">
        <f>IF('Paste Data Here - Export'!B800="","",'Paste Data Here - Export'!B800)</f>
        <v/>
      </c>
      <c r="C800" s="91" t="str">
        <f>IF('Paste Data Here - Export'!AR800="Y",'Paste Data Here - Export'!AS800,IF('Paste Data Here - Export'!C800="","",'Paste Data Here - Export'!BA800))</f>
        <v/>
      </c>
      <c r="D800" s="103" t="str">
        <f>IF(B800="","",IF('Paste Data Here - Export'!A800 ='Paste Data Here - Export'!B800, "Yes", "No"))</f>
        <v/>
      </c>
      <c r="E800" s="103" t="str">
        <f>IF(A800="","",IF(AND('Paste Data Here - Export'!P800="",'Paste Data Here - Export'!Q800&lt;&gt;""),"Yes","No"))</f>
        <v/>
      </c>
      <c r="F800" s="104" t="str">
        <f>IF('Paste Data Here - Export'!A800='Paste Data Here - Export'!B800,C800,IF(W800="No","",IF(E800="Yes","6 Month Transfer",'Paste Data Here - Export'!HP800)))</f>
        <v/>
      </c>
      <c r="G800" s="92" t="str">
        <f>IF(B800="","",IF(OR('Paste Data Here - Export'!KB800="Y",'Paste Data Here - Export'!GE800="Y"),"Yes","No"))</f>
        <v/>
      </c>
      <c r="H800" s="93" t="str">
        <f t="shared" si="135"/>
        <v/>
      </c>
      <c r="I800" s="93" t="str">
        <f t="shared" si="136"/>
        <v/>
      </c>
      <c r="J800" s="93" t="str">
        <f t="shared" si="137"/>
        <v/>
      </c>
      <c r="K800" s="125" t="str">
        <f>IF(OR(C800="",'Paste Data Here - Export'!BD800=""),"",1440*('Paste Data Here - Export'!BD800-C800))</f>
        <v/>
      </c>
      <c r="L800" s="93" t="str">
        <f t="shared" si="138"/>
        <v/>
      </c>
      <c r="M800" s="93" t="str">
        <f>IF(AND(L800="Yes",'Paste Data Here - Export'!BC800="SU",'Paste Data Here - Export'!EJ800&lt;&gt;"Y"),"Achieved",IF('Paste Data Here - Export'!EJ800="Y","Not applicable",(IF(AND('Patient level info'!L800="No",'Paste Data Here - Export'!BC800="SU"),"Not achieved",IF('Paste Data Here - Export'!BC800="ICH","Not applicable",IF(OR('Paste Data Here - Export'!BC800="O",'Paste Data Here - Export'!BC800="MAC"),"Not achieved",""))))))</f>
        <v/>
      </c>
      <c r="N800" s="142" t="str">
        <f>IF(B800="","",IF(OR('Paste Data Here - Export'!GN800="PERS",'Paste Data Here - Export'!GN800="TELEM"),'Paste Data Here - Export'!GK800,IF('Paste Data Here - Export'!GO800="","Not seen in person",'Paste Data Here - Export'!GO800)))</f>
        <v/>
      </c>
      <c r="O800" s="125" t="str">
        <f t="shared" si="139"/>
        <v/>
      </c>
      <c r="P800" s="126" t="str">
        <f t="shared" si="140"/>
        <v/>
      </c>
      <c r="Q800" s="95" t="str">
        <f>IF('Paste Data Here - Export'!CR800=TRUE, "Not imaged",IF('Paste Data Here - Export'!AR800="Y","Inpatient stroke",IF('Paste Data Here - Export'!BA800="","",IF('Paste Data Here - Export'!CR800="TRUE","",1440*('Paste Data Here - Export'!CP800-'Paste Data Here - Export'!BA800)))))</f>
        <v/>
      </c>
      <c r="R800" s="95" t="str">
        <f>IF('Paste Data Here - Export'!CR800=TRUE,"Not imaged",IF(OR(C800="",'Paste Data Here - Export'!CP800=""),"",1440*('Paste Data Here - Export'!CP800-C800)))</f>
        <v/>
      </c>
      <c r="S800" s="93" t="str">
        <f>IF(R800&lt;60.5,"Yes",IF('Paste Data Here - Export'!C800="","","No"))</f>
        <v/>
      </c>
      <c r="T800" s="93" t="str">
        <f t="shared" si="132"/>
        <v/>
      </c>
      <c r="U800" s="94" t="str">
        <f>IF(OR(C800="",'Paste Data Here - Export'!DF800=""),"",1440*('Paste Data Here - Export'!DF800-C800))</f>
        <v/>
      </c>
      <c r="V800" s="96" t="str">
        <f t="shared" si="141"/>
        <v/>
      </c>
      <c r="W800" s="97" t="str">
        <f>IF(B800="","",IF('Paste Data Here - Export'!KI800=TRUE,"Yes",IF('Paste Data Here - Export'!L800="","No","Yes")))</f>
        <v/>
      </c>
      <c r="X800" s="98" t="str">
        <f>IF(E800="Yes","6 Month Transfer",IF(AND(W800="Yes",'Paste Data Here - Export'!KM800="D"),"No",IF('Patient level info'!W800="Yes","Yes","")))</f>
        <v/>
      </c>
      <c r="Y800" s="91" t="str">
        <f t="shared" si="133"/>
        <v/>
      </c>
      <c r="Z800" s="99" t="str">
        <f>IF('Paste Data Here - Export'!KQ800="","",IF('Paste Data Here - Export'!KO800="","",'Paste Data Here - Export'!KN800-'Paste Data Here - Export'!KQ800))</f>
        <v/>
      </c>
      <c r="AA800" s="91" t="str">
        <f>IF(AND(W800="Yes",'Paste Data Here - Export'!KM800="D",'Paste Data Here - Export'!KO800="Y"),'Paste Data Here - Export'!KN800+'Patient level info'!AA$3,IF(AND(W800="Yes",'Paste Data Here - Export'!KM800="D",Z800&lt;0),'Paste Data Here - Export'!KQ800,IF(AND(W800="Yes",'Paste Data Here - Export'!KM800="D"),'Paste Data Here - Export'!KN800,IF(X800="Yes",'Paste Data Here - Export'!KS800,""))))</f>
        <v/>
      </c>
      <c r="AB800" s="100" t="str">
        <f>IF(W800="No","",IF('Paste Data Here - Export'!HS800="","",IF('Paste Data Here - Export'!KO800="Y",'Patient level info'!AA800-'Paste Data Here - Export'!HS800,'Paste Data Here - Export'!KQ800-'Paste Data Here - Export'!HS800)))</f>
        <v/>
      </c>
      <c r="AC800" s="100" t="str">
        <f>IF(E800="Yes","",IF(BPT!C800="Record transferred to this team",AA800-C800-(1/6),""))</f>
        <v/>
      </c>
      <c r="AD800" s="100" t="str">
        <f t="shared" si="134"/>
        <v/>
      </c>
      <c r="AE800" s="100" t="str">
        <f t="shared" si="142"/>
        <v/>
      </c>
      <c r="AF800" s="101" t="str">
        <f>IF(AE800="","",IF(Y800="Died same day","Died same day as arrival",IF(AB800="","Did not stay on SU",IF('Paste Data Here - Export'!HR800="ICH","ICU/CCU/HDU",IF(AB800&gt;AE800,100,100*AB800/AE800)))))</f>
        <v/>
      </c>
      <c r="AG800" s="82" t="str">
        <f>IF(E800="Yes","6 Month Transfer",IF(W800="No","Not locked to discharge/transfer",IF(AF800="Did not stay on SU","Not achieved as did not stay on SU",IF('Patient level info'!A800="","",IF(AND(A800=B800,M800="Achieved",P800="Achieved",AF800&gt;=90,AF800&lt;&gt;"Died same day as arrival"),"Achieved",IF(AND(A800&lt;&gt;B800,AF800&gt;=90,M800="Achieved",P800="Achieved"),"Not directly admitted by this team, but achieved criteria at previous team, and achieved 90% of stay on SU whilst at this team",IF(AF800="ICU/CCU/HDU","Admitted to ICU/CCU/HDU",IF(AF800="Died same day as arrival",AF800,IF(AND(AF800&lt;90,M800="Not achieved",P800="Not achieved"),"Not achieved as not direct to SU within 4h, not seen by a consultant within 14h, and less than 90% of stay on SU",IF(AND(AF800&lt;90,M800="Not achieved",P800="Achieved"),"Not achieved as not direct to SU within 4h and less than 90% of stay on SU",IF(AND(AF800&lt;90,M800="Achieved",P800="Not achieved"),"Not achieved as not seen by a consultant within 14h and less than 90% of stay on SU",IF(AND(AF800&gt;=90,M800="Not achieved",P800="Not achieved"),"Not achieved as not direct to SU within 4h and not seen by a consultant within 14h",IF(AND(AF800&gt;=90,M800="Achieved",P800="Not achieved"),"Not achieved as not seen by a consultant within 14h",IF(AF800&lt;90,"Not achieved as less than 90% of stay on SU","Not achieved as not direct to SU within 4h"))))))))))))))</f>
        <v/>
      </c>
    </row>
    <row r="801" spans="1:33" x14ac:dyDescent="0.25">
      <c r="A801" s="89" t="str">
        <f>IF('Paste Data Here - Export'!A801="","",'Paste Data Here - Export'!A801)</f>
        <v/>
      </c>
      <c r="B801" s="90" t="str">
        <f>IF('Paste Data Here - Export'!B801="","",'Paste Data Here - Export'!B801)</f>
        <v/>
      </c>
      <c r="C801" s="91" t="str">
        <f>IF('Paste Data Here - Export'!AR801="Y",'Paste Data Here - Export'!AS801,IF('Paste Data Here - Export'!C801="","",'Paste Data Here - Export'!BA801))</f>
        <v/>
      </c>
      <c r="D801" s="103" t="str">
        <f>IF(B801="","",IF('Paste Data Here - Export'!A801 ='Paste Data Here - Export'!B801, "Yes", "No"))</f>
        <v/>
      </c>
      <c r="E801" s="103" t="str">
        <f>IF(A801="","",IF(AND('Paste Data Here - Export'!P801="",'Paste Data Here - Export'!Q801&lt;&gt;""),"Yes","No"))</f>
        <v/>
      </c>
      <c r="F801" s="104" t="str">
        <f>IF('Paste Data Here - Export'!A801='Paste Data Here - Export'!B801,C801,IF(W801="No","",IF(E801="Yes","6 Month Transfer",'Paste Data Here - Export'!HP801)))</f>
        <v/>
      </c>
      <c r="G801" s="92" t="str">
        <f>IF(B801="","",IF(OR('Paste Data Here - Export'!KB801="Y",'Paste Data Here - Export'!GE801="Y"),"Yes","No"))</f>
        <v/>
      </c>
      <c r="H801" s="93" t="str">
        <f t="shared" si="135"/>
        <v/>
      </c>
      <c r="I801" s="93" t="str">
        <f t="shared" si="136"/>
        <v/>
      </c>
      <c r="J801" s="93" t="str">
        <f t="shared" si="137"/>
        <v/>
      </c>
      <c r="K801" s="125" t="str">
        <f>IF(OR(C801="",'Paste Data Here - Export'!BD801=""),"",1440*('Paste Data Here - Export'!BD801-C801))</f>
        <v/>
      </c>
      <c r="L801" s="93" t="str">
        <f t="shared" si="138"/>
        <v/>
      </c>
      <c r="M801" s="93" t="str">
        <f>IF(AND(L801="Yes",'Paste Data Here - Export'!BC801="SU",'Paste Data Here - Export'!EJ801&lt;&gt;"Y"),"Achieved",IF('Paste Data Here - Export'!EJ801="Y","Not applicable",(IF(AND('Patient level info'!L801="No",'Paste Data Here - Export'!BC801="SU"),"Not achieved",IF('Paste Data Here - Export'!BC801="ICH","Not applicable",IF(OR('Paste Data Here - Export'!BC801="O",'Paste Data Here - Export'!BC801="MAC"),"Not achieved",""))))))</f>
        <v/>
      </c>
      <c r="N801" s="142" t="str">
        <f>IF(B801="","",IF(OR('Paste Data Here - Export'!GN801="PERS",'Paste Data Here - Export'!GN801="TELEM"),'Paste Data Here - Export'!GK801,IF('Paste Data Here - Export'!GO801="","Not seen in person",'Paste Data Here - Export'!GO801)))</f>
        <v/>
      </c>
      <c r="O801" s="125" t="str">
        <f t="shared" si="139"/>
        <v/>
      </c>
      <c r="P801" s="126" t="str">
        <f t="shared" si="140"/>
        <v/>
      </c>
      <c r="Q801" s="95" t="str">
        <f>IF('Paste Data Here - Export'!CR801=TRUE, "Not imaged",IF('Paste Data Here - Export'!AR801="Y","Inpatient stroke",IF('Paste Data Here - Export'!BA801="","",IF('Paste Data Here - Export'!CR801="TRUE","",1440*('Paste Data Here - Export'!CP801-'Paste Data Here - Export'!BA801)))))</f>
        <v/>
      </c>
      <c r="R801" s="95" t="str">
        <f>IF('Paste Data Here - Export'!CR801=TRUE,"Not imaged",IF(OR(C801="",'Paste Data Here - Export'!CP801=""),"",1440*('Paste Data Here - Export'!CP801-C801)))</f>
        <v/>
      </c>
      <c r="S801" s="93" t="str">
        <f>IF(R801&lt;60.5,"Yes",IF('Paste Data Here - Export'!C801="","","No"))</f>
        <v/>
      </c>
      <c r="T801" s="93" t="str">
        <f t="shared" si="132"/>
        <v/>
      </c>
      <c r="U801" s="94" t="str">
        <f>IF(OR(C801="",'Paste Data Here - Export'!DF801=""),"",1440*('Paste Data Here - Export'!DF801-C801))</f>
        <v/>
      </c>
      <c r="V801" s="96" t="str">
        <f t="shared" si="141"/>
        <v/>
      </c>
      <c r="W801" s="97" t="str">
        <f>IF(B801="","",IF('Paste Data Here - Export'!KI801=TRUE,"Yes",IF('Paste Data Here - Export'!L801="","No","Yes")))</f>
        <v/>
      </c>
      <c r="X801" s="98" t="str">
        <f>IF(E801="Yes","6 Month Transfer",IF(AND(W801="Yes",'Paste Data Here - Export'!KM801="D"),"No",IF('Patient level info'!W801="Yes","Yes","")))</f>
        <v/>
      </c>
      <c r="Y801" s="91" t="str">
        <f t="shared" si="133"/>
        <v/>
      </c>
      <c r="Z801" s="99" t="str">
        <f>IF('Paste Data Here - Export'!KQ801="","",IF('Paste Data Here - Export'!KO801="","",'Paste Data Here - Export'!KN801-'Paste Data Here - Export'!KQ801))</f>
        <v/>
      </c>
      <c r="AA801" s="91" t="str">
        <f>IF(AND(W801="Yes",'Paste Data Here - Export'!KM801="D",'Paste Data Here - Export'!KO801="Y"),'Paste Data Here - Export'!KN801+'Patient level info'!AA$3,IF(AND(W801="Yes",'Paste Data Here - Export'!KM801="D",Z801&lt;0),'Paste Data Here - Export'!KQ801,IF(AND(W801="Yes",'Paste Data Here - Export'!KM801="D"),'Paste Data Here - Export'!KN801,IF(X801="Yes",'Paste Data Here - Export'!KS801,""))))</f>
        <v/>
      </c>
      <c r="AB801" s="100" t="str">
        <f>IF(W801="No","",IF('Paste Data Here - Export'!HS801="","",IF('Paste Data Here - Export'!KO801="Y",'Patient level info'!AA801-'Paste Data Here - Export'!HS801,'Paste Data Here - Export'!KQ801-'Paste Data Here - Export'!HS801)))</f>
        <v/>
      </c>
      <c r="AC801" s="100" t="str">
        <f>IF(E801="Yes","",IF(BPT!C801="Record transferred to this team",AA801-C801-(1/6),""))</f>
        <v/>
      </c>
      <c r="AD801" s="100" t="str">
        <f t="shared" si="134"/>
        <v/>
      </c>
      <c r="AE801" s="100" t="str">
        <f t="shared" si="142"/>
        <v/>
      </c>
      <c r="AF801" s="101" t="str">
        <f>IF(AE801="","",IF(Y801="Died same day","Died same day as arrival",IF(AB801="","Did not stay on SU",IF('Paste Data Here - Export'!HR801="ICH","ICU/CCU/HDU",IF(AB801&gt;AE801,100,100*AB801/AE801)))))</f>
        <v/>
      </c>
      <c r="AG801" s="82" t="str">
        <f>IF(E801="Yes","6 Month Transfer",IF(W801="No","Not locked to discharge/transfer",IF(AF801="Did not stay on SU","Not achieved as did not stay on SU",IF('Patient level info'!A801="","",IF(AND(A801=B801,M801="Achieved",P801="Achieved",AF801&gt;=90,AF801&lt;&gt;"Died same day as arrival"),"Achieved",IF(AND(A801&lt;&gt;B801,AF801&gt;=90,M801="Achieved",P801="Achieved"),"Not directly admitted by this team, but achieved criteria at previous team, and achieved 90% of stay on SU whilst at this team",IF(AF801="ICU/CCU/HDU","Admitted to ICU/CCU/HDU",IF(AF801="Died same day as arrival",AF801,IF(AND(AF801&lt;90,M801="Not achieved",P801="Not achieved"),"Not achieved as not direct to SU within 4h, not seen by a consultant within 14h, and less than 90% of stay on SU",IF(AND(AF801&lt;90,M801="Not achieved",P801="Achieved"),"Not achieved as not direct to SU within 4h and less than 90% of stay on SU",IF(AND(AF801&lt;90,M801="Achieved",P801="Not achieved"),"Not achieved as not seen by a consultant within 14h and less than 90% of stay on SU",IF(AND(AF801&gt;=90,M801="Not achieved",P801="Not achieved"),"Not achieved as not direct to SU within 4h and not seen by a consultant within 14h",IF(AND(AF801&gt;=90,M801="Achieved",P801="Not achieved"),"Not achieved as not seen by a consultant within 14h",IF(AF801&lt;90,"Not achieved as less than 90% of stay on SU","Not achieved as not direct to SU within 4h"))))))))))))))</f>
        <v/>
      </c>
    </row>
    <row r="802" spans="1:33" x14ac:dyDescent="0.25">
      <c r="A802" s="89" t="str">
        <f>IF('Paste Data Here - Export'!A802="","",'Paste Data Here - Export'!A802)</f>
        <v/>
      </c>
      <c r="B802" s="90" t="str">
        <f>IF('Paste Data Here - Export'!B802="","",'Paste Data Here - Export'!B802)</f>
        <v/>
      </c>
      <c r="C802" s="91" t="str">
        <f>IF('Paste Data Here - Export'!AR802="Y",'Paste Data Here - Export'!AS802,IF('Paste Data Here - Export'!C802="","",'Paste Data Here - Export'!BA802))</f>
        <v/>
      </c>
      <c r="D802" s="103" t="str">
        <f>IF(B802="","",IF('Paste Data Here - Export'!A802 ='Paste Data Here - Export'!B802, "Yes", "No"))</f>
        <v/>
      </c>
      <c r="E802" s="103" t="str">
        <f>IF(A802="","",IF(AND('Paste Data Here - Export'!P802="",'Paste Data Here - Export'!Q802&lt;&gt;""),"Yes","No"))</f>
        <v/>
      </c>
      <c r="F802" s="104" t="str">
        <f>IF('Paste Data Here - Export'!A802='Paste Data Here - Export'!B802,C802,IF(W802="No","",IF(E802="Yes","6 Month Transfer",'Paste Data Here - Export'!HP802)))</f>
        <v/>
      </c>
      <c r="G802" s="92" t="str">
        <f>IF(B802="","",IF(OR('Paste Data Here - Export'!KB802="Y",'Paste Data Here - Export'!GE802="Y"),"Yes","No"))</f>
        <v/>
      </c>
      <c r="H802" s="93" t="str">
        <f t="shared" si="135"/>
        <v/>
      </c>
      <c r="I802" s="93" t="str">
        <f t="shared" si="136"/>
        <v/>
      </c>
      <c r="J802" s="93" t="str">
        <f t="shared" si="137"/>
        <v/>
      </c>
      <c r="K802" s="125" t="str">
        <f>IF(OR(C802="",'Paste Data Here - Export'!BD802=""),"",1440*('Paste Data Here - Export'!BD802-C802))</f>
        <v/>
      </c>
      <c r="L802" s="93" t="str">
        <f t="shared" si="138"/>
        <v/>
      </c>
      <c r="M802" s="93" t="str">
        <f>IF(AND(L802="Yes",'Paste Data Here - Export'!BC802="SU",'Paste Data Here - Export'!EJ802&lt;&gt;"Y"),"Achieved",IF('Paste Data Here - Export'!EJ802="Y","Not applicable",(IF(AND('Patient level info'!L802="No",'Paste Data Here - Export'!BC802="SU"),"Not achieved",IF('Paste Data Here - Export'!BC802="ICH","Not applicable",IF(OR('Paste Data Here - Export'!BC802="O",'Paste Data Here - Export'!BC802="MAC"),"Not achieved",""))))))</f>
        <v/>
      </c>
      <c r="N802" s="142" t="str">
        <f>IF(B802="","",IF(OR('Paste Data Here - Export'!GN802="PERS",'Paste Data Here - Export'!GN802="TELEM"),'Paste Data Here - Export'!GK802,IF('Paste Data Here - Export'!GO802="","Not seen in person",'Paste Data Here - Export'!GO802)))</f>
        <v/>
      </c>
      <c r="O802" s="125" t="str">
        <f t="shared" si="139"/>
        <v/>
      </c>
      <c r="P802" s="126" t="str">
        <f t="shared" si="140"/>
        <v/>
      </c>
      <c r="Q802" s="95" t="str">
        <f>IF('Paste Data Here - Export'!CR802=TRUE, "Not imaged",IF('Paste Data Here - Export'!AR802="Y","Inpatient stroke",IF('Paste Data Here - Export'!BA802="","",IF('Paste Data Here - Export'!CR802="TRUE","",1440*('Paste Data Here - Export'!CP802-'Paste Data Here - Export'!BA802)))))</f>
        <v/>
      </c>
      <c r="R802" s="95" t="str">
        <f>IF('Paste Data Here - Export'!CR802=TRUE,"Not imaged",IF(OR(C802="",'Paste Data Here - Export'!CP802=""),"",1440*('Paste Data Here - Export'!CP802-C802)))</f>
        <v/>
      </c>
      <c r="S802" s="93" t="str">
        <f>IF(R802&lt;60.5,"Yes",IF('Paste Data Here - Export'!C802="","","No"))</f>
        <v/>
      </c>
      <c r="T802" s="93" t="str">
        <f t="shared" si="132"/>
        <v/>
      </c>
      <c r="U802" s="94" t="str">
        <f>IF(OR(C802="",'Paste Data Here - Export'!DF802=""),"",1440*('Paste Data Here - Export'!DF802-C802))</f>
        <v/>
      </c>
      <c r="V802" s="96" t="str">
        <f t="shared" si="141"/>
        <v/>
      </c>
      <c r="W802" s="97" t="str">
        <f>IF(B802="","",IF('Paste Data Here - Export'!KI802=TRUE,"Yes",IF('Paste Data Here - Export'!L802="","No","Yes")))</f>
        <v/>
      </c>
      <c r="X802" s="98" t="str">
        <f>IF(E802="Yes","6 Month Transfer",IF(AND(W802="Yes",'Paste Data Here - Export'!KM802="D"),"No",IF('Patient level info'!W802="Yes","Yes","")))</f>
        <v/>
      </c>
      <c r="Y802" s="91" t="str">
        <f t="shared" si="133"/>
        <v/>
      </c>
      <c r="Z802" s="99" t="str">
        <f>IF('Paste Data Here - Export'!KQ802="","",IF('Paste Data Here - Export'!KO802="","",'Paste Data Here - Export'!KN802-'Paste Data Here - Export'!KQ802))</f>
        <v/>
      </c>
      <c r="AA802" s="91" t="str">
        <f>IF(AND(W802="Yes",'Paste Data Here - Export'!KM802="D",'Paste Data Here - Export'!KO802="Y"),'Paste Data Here - Export'!KN802+'Patient level info'!AA$3,IF(AND(W802="Yes",'Paste Data Here - Export'!KM802="D",Z802&lt;0),'Paste Data Here - Export'!KQ802,IF(AND(W802="Yes",'Paste Data Here - Export'!KM802="D"),'Paste Data Here - Export'!KN802,IF(X802="Yes",'Paste Data Here - Export'!KS802,""))))</f>
        <v/>
      </c>
      <c r="AB802" s="100" t="str">
        <f>IF(W802="No","",IF('Paste Data Here - Export'!HS802="","",IF('Paste Data Here - Export'!KO802="Y",'Patient level info'!AA802-'Paste Data Here - Export'!HS802,'Paste Data Here - Export'!KQ802-'Paste Data Here - Export'!HS802)))</f>
        <v/>
      </c>
      <c r="AC802" s="100" t="str">
        <f>IF(E802="Yes","",IF(BPT!C802="Record transferred to this team",AA802-C802-(1/6),""))</f>
        <v/>
      </c>
      <c r="AD802" s="100" t="str">
        <f t="shared" si="134"/>
        <v/>
      </c>
      <c r="AE802" s="100" t="str">
        <f t="shared" si="142"/>
        <v/>
      </c>
      <c r="AF802" s="101" t="str">
        <f>IF(AE802="","",IF(Y802="Died same day","Died same day as arrival",IF(AB802="","Did not stay on SU",IF('Paste Data Here - Export'!HR802="ICH","ICU/CCU/HDU",IF(AB802&gt;AE802,100,100*AB802/AE802)))))</f>
        <v/>
      </c>
      <c r="AG802" s="82" t="str">
        <f>IF(E802="Yes","6 Month Transfer",IF(W802="No","Not locked to discharge/transfer",IF(AF802="Did not stay on SU","Not achieved as did not stay on SU",IF('Patient level info'!A802="","",IF(AND(A802=B802,M802="Achieved",P802="Achieved",AF802&gt;=90,AF802&lt;&gt;"Died same day as arrival"),"Achieved",IF(AND(A802&lt;&gt;B802,AF802&gt;=90,M802="Achieved",P802="Achieved"),"Not directly admitted by this team, but achieved criteria at previous team, and achieved 90% of stay on SU whilst at this team",IF(AF802="ICU/CCU/HDU","Admitted to ICU/CCU/HDU",IF(AF802="Died same day as arrival",AF802,IF(AND(AF802&lt;90,M802="Not achieved",P802="Not achieved"),"Not achieved as not direct to SU within 4h, not seen by a consultant within 14h, and less than 90% of stay on SU",IF(AND(AF802&lt;90,M802="Not achieved",P802="Achieved"),"Not achieved as not direct to SU within 4h and less than 90% of stay on SU",IF(AND(AF802&lt;90,M802="Achieved",P802="Not achieved"),"Not achieved as not seen by a consultant within 14h and less than 90% of stay on SU",IF(AND(AF802&gt;=90,M802="Not achieved",P802="Not achieved"),"Not achieved as not direct to SU within 4h and not seen by a consultant within 14h",IF(AND(AF802&gt;=90,M802="Achieved",P802="Not achieved"),"Not achieved as not seen by a consultant within 14h",IF(AF802&lt;90,"Not achieved as less than 90% of stay on SU","Not achieved as not direct to SU within 4h"))))))))))))))</f>
        <v/>
      </c>
    </row>
    <row r="803" spans="1:33" x14ac:dyDescent="0.25">
      <c r="A803" s="89" t="str">
        <f>IF('Paste Data Here - Export'!A803="","",'Paste Data Here - Export'!A803)</f>
        <v/>
      </c>
      <c r="B803" s="90" t="str">
        <f>IF('Paste Data Here - Export'!B803="","",'Paste Data Here - Export'!B803)</f>
        <v/>
      </c>
      <c r="C803" s="91" t="str">
        <f>IF('Paste Data Here - Export'!AR803="Y",'Paste Data Here - Export'!AS803,IF('Paste Data Here - Export'!C803="","",'Paste Data Here - Export'!BA803))</f>
        <v/>
      </c>
      <c r="D803" s="103" t="str">
        <f>IF(B803="","",IF('Paste Data Here - Export'!A803 ='Paste Data Here - Export'!B803, "Yes", "No"))</f>
        <v/>
      </c>
      <c r="E803" s="103" t="str">
        <f>IF(A803="","",IF(AND('Paste Data Here - Export'!P803="",'Paste Data Here - Export'!Q803&lt;&gt;""),"Yes","No"))</f>
        <v/>
      </c>
      <c r="F803" s="104" t="str">
        <f>IF('Paste Data Here - Export'!A803='Paste Data Here - Export'!B803,C803,IF(W803="No","",IF(E803="Yes","6 Month Transfer",'Paste Data Here - Export'!HP803)))</f>
        <v/>
      </c>
      <c r="G803" s="92" t="str">
        <f>IF(B803="","",IF(OR('Paste Data Here - Export'!KB803="Y",'Paste Data Here - Export'!GE803="Y"),"Yes","No"))</f>
        <v/>
      </c>
      <c r="H803" s="93" t="str">
        <f t="shared" si="135"/>
        <v/>
      </c>
      <c r="I803" s="93" t="str">
        <f t="shared" si="136"/>
        <v/>
      </c>
      <c r="J803" s="93" t="str">
        <f t="shared" si="137"/>
        <v/>
      </c>
      <c r="K803" s="125" t="str">
        <f>IF(OR(C803="",'Paste Data Here - Export'!BD803=""),"",1440*('Paste Data Here - Export'!BD803-C803))</f>
        <v/>
      </c>
      <c r="L803" s="93" t="str">
        <f t="shared" si="138"/>
        <v/>
      </c>
      <c r="M803" s="93" t="str">
        <f>IF(AND(L803="Yes",'Paste Data Here - Export'!BC803="SU",'Paste Data Here - Export'!EJ803&lt;&gt;"Y"),"Achieved",IF('Paste Data Here - Export'!EJ803="Y","Not applicable",(IF(AND('Patient level info'!L803="No",'Paste Data Here - Export'!BC803="SU"),"Not achieved",IF('Paste Data Here - Export'!BC803="ICH","Not applicable",IF(OR('Paste Data Here - Export'!BC803="O",'Paste Data Here - Export'!BC803="MAC"),"Not achieved",""))))))</f>
        <v/>
      </c>
      <c r="N803" s="142" t="str">
        <f>IF(B803="","",IF(OR('Paste Data Here - Export'!GN803="PERS",'Paste Data Here - Export'!GN803="TELEM"),'Paste Data Here - Export'!GK803,IF('Paste Data Here - Export'!GO803="","Not seen in person",'Paste Data Here - Export'!GO803)))</f>
        <v/>
      </c>
      <c r="O803" s="125" t="str">
        <f t="shared" si="139"/>
        <v/>
      </c>
      <c r="P803" s="126" t="str">
        <f t="shared" si="140"/>
        <v/>
      </c>
      <c r="Q803" s="95" t="str">
        <f>IF('Paste Data Here - Export'!CR803=TRUE, "Not imaged",IF('Paste Data Here - Export'!AR803="Y","Inpatient stroke",IF('Paste Data Here - Export'!BA803="","",IF('Paste Data Here - Export'!CR803="TRUE","",1440*('Paste Data Here - Export'!CP803-'Paste Data Here - Export'!BA803)))))</f>
        <v/>
      </c>
      <c r="R803" s="95" t="str">
        <f>IF('Paste Data Here - Export'!CR803=TRUE,"Not imaged",IF(OR(C803="",'Paste Data Here - Export'!CP803=""),"",1440*('Paste Data Here - Export'!CP803-C803)))</f>
        <v/>
      </c>
      <c r="S803" s="93" t="str">
        <f>IF(R803&lt;60.5,"Yes",IF('Paste Data Here - Export'!C803="","","No"))</f>
        <v/>
      </c>
      <c r="T803" s="93" t="str">
        <f t="shared" si="132"/>
        <v/>
      </c>
      <c r="U803" s="94" t="str">
        <f>IF(OR(C803="",'Paste Data Here - Export'!DF803=""),"",1440*('Paste Data Here - Export'!DF803-C803))</f>
        <v/>
      </c>
      <c r="V803" s="96" t="str">
        <f t="shared" si="141"/>
        <v/>
      </c>
      <c r="W803" s="97" t="str">
        <f>IF(B803="","",IF('Paste Data Here - Export'!KI803=TRUE,"Yes",IF('Paste Data Here - Export'!L803="","No","Yes")))</f>
        <v/>
      </c>
      <c r="X803" s="98" t="str">
        <f>IF(E803="Yes","6 Month Transfer",IF(AND(W803="Yes",'Paste Data Here - Export'!KM803="D"),"No",IF('Patient level info'!W803="Yes","Yes","")))</f>
        <v/>
      </c>
      <c r="Y803" s="91" t="str">
        <f t="shared" si="133"/>
        <v/>
      </c>
      <c r="Z803" s="99" t="str">
        <f>IF('Paste Data Here - Export'!KQ803="","",IF('Paste Data Here - Export'!KO803="","",'Paste Data Here - Export'!KN803-'Paste Data Here - Export'!KQ803))</f>
        <v/>
      </c>
      <c r="AA803" s="91" t="str">
        <f>IF(AND(W803="Yes",'Paste Data Here - Export'!KM803="D",'Paste Data Here - Export'!KO803="Y"),'Paste Data Here - Export'!KN803+'Patient level info'!AA$3,IF(AND(W803="Yes",'Paste Data Here - Export'!KM803="D",Z803&lt;0),'Paste Data Here - Export'!KQ803,IF(AND(W803="Yes",'Paste Data Here - Export'!KM803="D"),'Paste Data Here - Export'!KN803,IF(X803="Yes",'Paste Data Here - Export'!KS803,""))))</f>
        <v/>
      </c>
      <c r="AB803" s="100" t="str">
        <f>IF(W803="No","",IF('Paste Data Here - Export'!HS803="","",IF('Paste Data Here - Export'!KO803="Y",'Patient level info'!AA803-'Paste Data Here - Export'!HS803,'Paste Data Here - Export'!KQ803-'Paste Data Here - Export'!HS803)))</f>
        <v/>
      </c>
      <c r="AC803" s="100" t="str">
        <f>IF(E803="Yes","",IF(BPT!C803="Record transferred to this team",AA803-C803-(1/6),""))</f>
        <v/>
      </c>
      <c r="AD803" s="100" t="str">
        <f t="shared" si="134"/>
        <v/>
      </c>
      <c r="AE803" s="100" t="str">
        <f t="shared" si="142"/>
        <v/>
      </c>
      <c r="AF803" s="101" t="str">
        <f>IF(AE803="","",IF(Y803="Died same day","Died same day as arrival",IF(AB803="","Did not stay on SU",IF('Paste Data Here - Export'!HR803="ICH","ICU/CCU/HDU",IF(AB803&gt;AE803,100,100*AB803/AE803)))))</f>
        <v/>
      </c>
      <c r="AG803" s="82" t="str">
        <f>IF(E803="Yes","6 Month Transfer",IF(W803="No","Not locked to discharge/transfer",IF(AF803="Did not stay on SU","Not achieved as did not stay on SU",IF('Patient level info'!A803="","",IF(AND(A803=B803,M803="Achieved",P803="Achieved",AF803&gt;=90,AF803&lt;&gt;"Died same day as arrival"),"Achieved",IF(AND(A803&lt;&gt;B803,AF803&gt;=90,M803="Achieved",P803="Achieved"),"Not directly admitted by this team, but achieved criteria at previous team, and achieved 90% of stay on SU whilst at this team",IF(AF803="ICU/CCU/HDU","Admitted to ICU/CCU/HDU",IF(AF803="Died same day as arrival",AF803,IF(AND(AF803&lt;90,M803="Not achieved",P803="Not achieved"),"Not achieved as not direct to SU within 4h, not seen by a consultant within 14h, and less than 90% of stay on SU",IF(AND(AF803&lt;90,M803="Not achieved",P803="Achieved"),"Not achieved as not direct to SU within 4h and less than 90% of stay on SU",IF(AND(AF803&lt;90,M803="Achieved",P803="Not achieved"),"Not achieved as not seen by a consultant within 14h and less than 90% of stay on SU",IF(AND(AF803&gt;=90,M803="Not achieved",P803="Not achieved"),"Not achieved as not direct to SU within 4h and not seen by a consultant within 14h",IF(AND(AF803&gt;=90,M803="Achieved",P803="Not achieved"),"Not achieved as not seen by a consultant within 14h",IF(AF803&lt;90,"Not achieved as less than 90% of stay on SU","Not achieved as not direct to SU within 4h"))))))))))))))</f>
        <v/>
      </c>
    </row>
    <row r="804" spans="1:33" x14ac:dyDescent="0.25">
      <c r="A804" s="89" t="str">
        <f>IF('Paste Data Here - Export'!A804="","",'Paste Data Here - Export'!A804)</f>
        <v/>
      </c>
      <c r="B804" s="90" t="str">
        <f>IF('Paste Data Here - Export'!B804="","",'Paste Data Here - Export'!B804)</f>
        <v/>
      </c>
      <c r="C804" s="91" t="str">
        <f>IF('Paste Data Here - Export'!AR804="Y",'Paste Data Here - Export'!AS804,IF('Paste Data Here - Export'!C804="","",'Paste Data Here - Export'!BA804))</f>
        <v/>
      </c>
      <c r="D804" s="103" t="str">
        <f>IF(B804="","",IF('Paste Data Here - Export'!A804 ='Paste Data Here - Export'!B804, "Yes", "No"))</f>
        <v/>
      </c>
      <c r="E804" s="103" t="str">
        <f>IF(A804="","",IF(AND('Paste Data Here - Export'!P804="",'Paste Data Here - Export'!Q804&lt;&gt;""),"Yes","No"))</f>
        <v/>
      </c>
      <c r="F804" s="104" t="str">
        <f>IF('Paste Data Here - Export'!A804='Paste Data Here - Export'!B804,C804,IF(W804="No","",IF(E804="Yes","6 Month Transfer",'Paste Data Here - Export'!HP804)))</f>
        <v/>
      </c>
      <c r="G804" s="92" t="str">
        <f>IF(B804="","",IF(OR('Paste Data Here - Export'!KB804="Y",'Paste Data Here - Export'!GE804="Y"),"Yes","No"))</f>
        <v/>
      </c>
      <c r="H804" s="93" t="str">
        <f t="shared" si="135"/>
        <v/>
      </c>
      <c r="I804" s="93" t="str">
        <f t="shared" si="136"/>
        <v/>
      </c>
      <c r="J804" s="93" t="str">
        <f t="shared" si="137"/>
        <v/>
      </c>
      <c r="K804" s="125" t="str">
        <f>IF(OR(C804="",'Paste Data Here - Export'!BD804=""),"",1440*('Paste Data Here - Export'!BD804-C804))</f>
        <v/>
      </c>
      <c r="L804" s="93" t="str">
        <f t="shared" si="138"/>
        <v/>
      </c>
      <c r="M804" s="93" t="str">
        <f>IF(AND(L804="Yes",'Paste Data Here - Export'!BC804="SU",'Paste Data Here - Export'!EJ804&lt;&gt;"Y"),"Achieved",IF('Paste Data Here - Export'!EJ804="Y","Not applicable",(IF(AND('Patient level info'!L804="No",'Paste Data Here - Export'!BC804="SU"),"Not achieved",IF('Paste Data Here - Export'!BC804="ICH","Not applicable",IF(OR('Paste Data Here - Export'!BC804="O",'Paste Data Here - Export'!BC804="MAC"),"Not achieved",""))))))</f>
        <v/>
      </c>
      <c r="N804" s="142" t="str">
        <f>IF(B804="","",IF(OR('Paste Data Here - Export'!GN804="PERS",'Paste Data Here - Export'!GN804="TELEM"),'Paste Data Here - Export'!GK804,IF('Paste Data Here - Export'!GO804="","Not seen in person",'Paste Data Here - Export'!GO804)))</f>
        <v/>
      </c>
      <c r="O804" s="125" t="str">
        <f t="shared" si="139"/>
        <v/>
      </c>
      <c r="P804" s="126" t="str">
        <f t="shared" si="140"/>
        <v/>
      </c>
      <c r="Q804" s="95" t="str">
        <f>IF('Paste Data Here - Export'!CR804=TRUE, "Not imaged",IF('Paste Data Here - Export'!AR804="Y","Inpatient stroke",IF('Paste Data Here - Export'!BA804="","",IF('Paste Data Here - Export'!CR804="TRUE","",1440*('Paste Data Here - Export'!CP804-'Paste Data Here - Export'!BA804)))))</f>
        <v/>
      </c>
      <c r="R804" s="95" t="str">
        <f>IF('Paste Data Here - Export'!CR804=TRUE,"Not imaged",IF(OR(C804="",'Paste Data Here - Export'!CP804=""),"",1440*('Paste Data Here - Export'!CP804-C804)))</f>
        <v/>
      </c>
      <c r="S804" s="93" t="str">
        <f>IF(R804&lt;60.5,"Yes",IF('Paste Data Here - Export'!C804="","","No"))</f>
        <v/>
      </c>
      <c r="T804" s="93" t="str">
        <f t="shared" si="132"/>
        <v/>
      </c>
      <c r="U804" s="94" t="str">
        <f>IF(OR(C804="",'Paste Data Here - Export'!DF804=""),"",1440*('Paste Data Here - Export'!DF804-C804))</f>
        <v/>
      </c>
      <c r="V804" s="96" t="str">
        <f t="shared" si="141"/>
        <v/>
      </c>
      <c r="W804" s="97" t="str">
        <f>IF(B804="","",IF('Paste Data Here - Export'!KI804=TRUE,"Yes",IF('Paste Data Here - Export'!L804="","No","Yes")))</f>
        <v/>
      </c>
      <c r="X804" s="98" t="str">
        <f>IF(E804="Yes","6 Month Transfer",IF(AND(W804="Yes",'Paste Data Here - Export'!KM804="D"),"No",IF('Patient level info'!W804="Yes","Yes","")))</f>
        <v/>
      </c>
      <c r="Y804" s="91" t="str">
        <f t="shared" si="133"/>
        <v/>
      </c>
      <c r="Z804" s="99" t="str">
        <f>IF('Paste Data Here - Export'!KQ804="","",IF('Paste Data Here - Export'!KO804="","",'Paste Data Here - Export'!KN804-'Paste Data Here - Export'!KQ804))</f>
        <v/>
      </c>
      <c r="AA804" s="91" t="str">
        <f>IF(AND(W804="Yes",'Paste Data Here - Export'!KM804="D",'Paste Data Here - Export'!KO804="Y"),'Paste Data Here - Export'!KN804+'Patient level info'!AA$3,IF(AND(W804="Yes",'Paste Data Here - Export'!KM804="D",Z804&lt;0),'Paste Data Here - Export'!KQ804,IF(AND(W804="Yes",'Paste Data Here - Export'!KM804="D"),'Paste Data Here - Export'!KN804,IF(X804="Yes",'Paste Data Here - Export'!KS804,""))))</f>
        <v/>
      </c>
      <c r="AB804" s="100" t="str">
        <f>IF(W804="No","",IF('Paste Data Here - Export'!HS804="","",IF('Paste Data Here - Export'!KO804="Y",'Patient level info'!AA804-'Paste Data Here - Export'!HS804,'Paste Data Here - Export'!KQ804-'Paste Data Here - Export'!HS804)))</f>
        <v/>
      </c>
      <c r="AC804" s="100" t="str">
        <f>IF(E804="Yes","",IF(BPT!C804="Record transferred to this team",AA804-C804-(1/6),""))</f>
        <v/>
      </c>
      <c r="AD804" s="100" t="str">
        <f t="shared" si="134"/>
        <v/>
      </c>
      <c r="AE804" s="100" t="str">
        <f t="shared" si="142"/>
        <v/>
      </c>
      <c r="AF804" s="101" t="str">
        <f>IF(AE804="","",IF(Y804="Died same day","Died same day as arrival",IF(AB804="","Did not stay on SU",IF('Paste Data Here - Export'!HR804="ICH","ICU/CCU/HDU",IF(AB804&gt;AE804,100,100*AB804/AE804)))))</f>
        <v/>
      </c>
      <c r="AG804" s="82" t="str">
        <f>IF(E804="Yes","6 Month Transfer",IF(W804="No","Not locked to discharge/transfer",IF(AF804="Did not stay on SU","Not achieved as did not stay on SU",IF('Patient level info'!A804="","",IF(AND(A804=B804,M804="Achieved",P804="Achieved",AF804&gt;=90,AF804&lt;&gt;"Died same day as arrival"),"Achieved",IF(AND(A804&lt;&gt;B804,AF804&gt;=90,M804="Achieved",P804="Achieved"),"Not directly admitted by this team, but achieved criteria at previous team, and achieved 90% of stay on SU whilst at this team",IF(AF804="ICU/CCU/HDU","Admitted to ICU/CCU/HDU",IF(AF804="Died same day as arrival",AF804,IF(AND(AF804&lt;90,M804="Not achieved",P804="Not achieved"),"Not achieved as not direct to SU within 4h, not seen by a consultant within 14h, and less than 90% of stay on SU",IF(AND(AF804&lt;90,M804="Not achieved",P804="Achieved"),"Not achieved as not direct to SU within 4h and less than 90% of stay on SU",IF(AND(AF804&lt;90,M804="Achieved",P804="Not achieved"),"Not achieved as not seen by a consultant within 14h and less than 90% of stay on SU",IF(AND(AF804&gt;=90,M804="Not achieved",P804="Not achieved"),"Not achieved as not direct to SU within 4h and not seen by a consultant within 14h",IF(AND(AF804&gt;=90,M804="Achieved",P804="Not achieved"),"Not achieved as not seen by a consultant within 14h",IF(AF804&lt;90,"Not achieved as less than 90% of stay on SU","Not achieved as not direct to SU within 4h"))))))))))))))</f>
        <v/>
      </c>
    </row>
    <row r="805" spans="1:33" x14ac:dyDescent="0.25">
      <c r="A805" s="89" t="str">
        <f>IF('Paste Data Here - Export'!A805="","",'Paste Data Here - Export'!A805)</f>
        <v/>
      </c>
      <c r="B805" s="90" t="str">
        <f>IF('Paste Data Here - Export'!B805="","",'Paste Data Here - Export'!B805)</f>
        <v/>
      </c>
      <c r="C805" s="91" t="str">
        <f>IF('Paste Data Here - Export'!AR805="Y",'Paste Data Here - Export'!AS805,IF('Paste Data Here - Export'!C805="","",'Paste Data Here - Export'!BA805))</f>
        <v/>
      </c>
      <c r="D805" s="103" t="str">
        <f>IF(B805="","",IF('Paste Data Here - Export'!A805 ='Paste Data Here - Export'!B805, "Yes", "No"))</f>
        <v/>
      </c>
      <c r="E805" s="103" t="str">
        <f>IF(A805="","",IF(AND('Paste Data Here - Export'!P805="",'Paste Data Here - Export'!Q805&lt;&gt;""),"Yes","No"))</f>
        <v/>
      </c>
      <c r="F805" s="104" t="str">
        <f>IF('Paste Data Here - Export'!A805='Paste Data Here - Export'!B805,C805,IF(W805="No","",IF(E805="Yes","6 Month Transfer",'Paste Data Here - Export'!HP805)))</f>
        <v/>
      </c>
      <c r="G805" s="92" t="str">
        <f>IF(B805="","",IF(OR('Paste Data Here - Export'!KB805="Y",'Paste Data Here - Export'!GE805="Y"),"Yes","No"))</f>
        <v/>
      </c>
      <c r="H805" s="93" t="str">
        <f t="shared" si="135"/>
        <v/>
      </c>
      <c r="I805" s="93" t="str">
        <f t="shared" si="136"/>
        <v/>
      </c>
      <c r="J805" s="93" t="str">
        <f t="shared" si="137"/>
        <v/>
      </c>
      <c r="K805" s="125" t="str">
        <f>IF(OR(C805="",'Paste Data Here - Export'!BD805=""),"",1440*('Paste Data Here - Export'!BD805-C805))</f>
        <v/>
      </c>
      <c r="L805" s="93" t="str">
        <f t="shared" si="138"/>
        <v/>
      </c>
      <c r="M805" s="93" t="str">
        <f>IF(AND(L805="Yes",'Paste Data Here - Export'!BC805="SU",'Paste Data Here - Export'!EJ805&lt;&gt;"Y"),"Achieved",IF('Paste Data Here - Export'!EJ805="Y","Not applicable",(IF(AND('Patient level info'!L805="No",'Paste Data Here - Export'!BC805="SU"),"Not achieved",IF('Paste Data Here - Export'!BC805="ICH","Not applicable",IF(OR('Paste Data Here - Export'!BC805="O",'Paste Data Here - Export'!BC805="MAC"),"Not achieved",""))))))</f>
        <v/>
      </c>
      <c r="N805" s="142" t="str">
        <f>IF(B805="","",IF(OR('Paste Data Here - Export'!GN805="PERS",'Paste Data Here - Export'!GN805="TELEM"),'Paste Data Here - Export'!GK805,IF('Paste Data Here - Export'!GO805="","Not seen in person",'Paste Data Here - Export'!GO805)))</f>
        <v/>
      </c>
      <c r="O805" s="125" t="str">
        <f t="shared" si="139"/>
        <v/>
      </c>
      <c r="P805" s="126" t="str">
        <f t="shared" si="140"/>
        <v/>
      </c>
      <c r="Q805" s="95" t="str">
        <f>IF('Paste Data Here - Export'!CR805=TRUE, "Not imaged",IF('Paste Data Here - Export'!AR805="Y","Inpatient stroke",IF('Paste Data Here - Export'!BA805="","",IF('Paste Data Here - Export'!CR805="TRUE","",1440*('Paste Data Here - Export'!CP805-'Paste Data Here - Export'!BA805)))))</f>
        <v/>
      </c>
      <c r="R805" s="95" t="str">
        <f>IF('Paste Data Here - Export'!CR805=TRUE,"Not imaged",IF(OR(C805="",'Paste Data Here - Export'!CP805=""),"",1440*('Paste Data Here - Export'!CP805-C805)))</f>
        <v/>
      </c>
      <c r="S805" s="93" t="str">
        <f>IF(R805&lt;60.5,"Yes",IF('Paste Data Here - Export'!C805="","","No"))</f>
        <v/>
      </c>
      <c r="T805" s="93" t="str">
        <f t="shared" si="132"/>
        <v/>
      </c>
      <c r="U805" s="94" t="str">
        <f>IF(OR(C805="",'Paste Data Here - Export'!DF805=""),"",1440*('Paste Data Here - Export'!DF805-C805))</f>
        <v/>
      </c>
      <c r="V805" s="96" t="str">
        <f t="shared" si="141"/>
        <v/>
      </c>
      <c r="W805" s="97" t="str">
        <f>IF(B805="","",IF('Paste Data Here - Export'!KI805=TRUE,"Yes",IF('Paste Data Here - Export'!L805="","No","Yes")))</f>
        <v/>
      </c>
      <c r="X805" s="98" t="str">
        <f>IF(E805="Yes","6 Month Transfer",IF(AND(W805="Yes",'Paste Data Here - Export'!KM805="D"),"No",IF('Patient level info'!W805="Yes","Yes","")))</f>
        <v/>
      </c>
      <c r="Y805" s="91" t="str">
        <f t="shared" si="133"/>
        <v/>
      </c>
      <c r="Z805" s="99" t="str">
        <f>IF('Paste Data Here - Export'!KQ805="","",IF('Paste Data Here - Export'!KO805="","",'Paste Data Here - Export'!KN805-'Paste Data Here - Export'!KQ805))</f>
        <v/>
      </c>
      <c r="AA805" s="91" t="str">
        <f>IF(AND(W805="Yes",'Paste Data Here - Export'!KM805="D",'Paste Data Here - Export'!KO805="Y"),'Paste Data Here - Export'!KN805+'Patient level info'!AA$3,IF(AND(W805="Yes",'Paste Data Here - Export'!KM805="D",Z805&lt;0),'Paste Data Here - Export'!KQ805,IF(AND(W805="Yes",'Paste Data Here - Export'!KM805="D"),'Paste Data Here - Export'!KN805,IF(X805="Yes",'Paste Data Here - Export'!KS805,""))))</f>
        <v/>
      </c>
      <c r="AB805" s="100" t="str">
        <f>IF(W805="No","",IF('Paste Data Here - Export'!HS805="","",IF('Paste Data Here - Export'!KO805="Y",'Patient level info'!AA805-'Paste Data Here - Export'!HS805,'Paste Data Here - Export'!KQ805-'Paste Data Here - Export'!HS805)))</f>
        <v/>
      </c>
      <c r="AC805" s="100" t="str">
        <f>IF(E805="Yes","",IF(BPT!C805="Record transferred to this team",AA805-C805-(1/6),""))</f>
        <v/>
      </c>
      <c r="AD805" s="100" t="str">
        <f t="shared" si="134"/>
        <v/>
      </c>
      <c r="AE805" s="100" t="str">
        <f t="shared" si="142"/>
        <v/>
      </c>
      <c r="AF805" s="101" t="str">
        <f>IF(AE805="","",IF(Y805="Died same day","Died same day as arrival",IF(AB805="","Did not stay on SU",IF('Paste Data Here - Export'!HR805="ICH","ICU/CCU/HDU",IF(AB805&gt;AE805,100,100*AB805/AE805)))))</f>
        <v/>
      </c>
      <c r="AG805" s="82" t="str">
        <f>IF(E805="Yes","6 Month Transfer",IF(W805="No","Not locked to discharge/transfer",IF(AF805="Did not stay on SU","Not achieved as did not stay on SU",IF('Patient level info'!A805="","",IF(AND(A805=B805,M805="Achieved",P805="Achieved",AF805&gt;=90,AF805&lt;&gt;"Died same day as arrival"),"Achieved",IF(AND(A805&lt;&gt;B805,AF805&gt;=90,M805="Achieved",P805="Achieved"),"Not directly admitted by this team, but achieved criteria at previous team, and achieved 90% of stay on SU whilst at this team",IF(AF805="ICU/CCU/HDU","Admitted to ICU/CCU/HDU",IF(AF805="Died same day as arrival",AF805,IF(AND(AF805&lt;90,M805="Not achieved",P805="Not achieved"),"Not achieved as not direct to SU within 4h, not seen by a consultant within 14h, and less than 90% of stay on SU",IF(AND(AF805&lt;90,M805="Not achieved",P805="Achieved"),"Not achieved as not direct to SU within 4h and less than 90% of stay on SU",IF(AND(AF805&lt;90,M805="Achieved",P805="Not achieved"),"Not achieved as not seen by a consultant within 14h and less than 90% of stay on SU",IF(AND(AF805&gt;=90,M805="Not achieved",P805="Not achieved"),"Not achieved as not direct to SU within 4h and not seen by a consultant within 14h",IF(AND(AF805&gt;=90,M805="Achieved",P805="Not achieved"),"Not achieved as not seen by a consultant within 14h",IF(AF805&lt;90,"Not achieved as less than 90% of stay on SU","Not achieved as not direct to SU within 4h"))))))))))))))</f>
        <v/>
      </c>
    </row>
    <row r="806" spans="1:33" x14ac:dyDescent="0.25">
      <c r="A806" s="89" t="str">
        <f>IF('Paste Data Here - Export'!A806="","",'Paste Data Here - Export'!A806)</f>
        <v/>
      </c>
      <c r="B806" s="90" t="str">
        <f>IF('Paste Data Here - Export'!B806="","",'Paste Data Here - Export'!B806)</f>
        <v/>
      </c>
      <c r="C806" s="91" t="str">
        <f>IF('Paste Data Here - Export'!AR806="Y",'Paste Data Here - Export'!AS806,IF('Paste Data Here - Export'!C806="","",'Paste Data Here - Export'!BA806))</f>
        <v/>
      </c>
      <c r="D806" s="103" t="str">
        <f>IF(B806="","",IF('Paste Data Here - Export'!A806 ='Paste Data Here - Export'!B806, "Yes", "No"))</f>
        <v/>
      </c>
      <c r="E806" s="103" t="str">
        <f>IF(A806="","",IF(AND('Paste Data Here - Export'!P806="",'Paste Data Here - Export'!Q806&lt;&gt;""),"Yes","No"))</f>
        <v/>
      </c>
      <c r="F806" s="104" t="str">
        <f>IF('Paste Data Here - Export'!A806='Paste Data Here - Export'!B806,C806,IF(W806="No","",IF(E806="Yes","6 Month Transfer",'Paste Data Here - Export'!HP806)))</f>
        <v/>
      </c>
      <c r="G806" s="92" t="str">
        <f>IF(B806="","",IF(OR('Paste Data Here - Export'!KB806="Y",'Paste Data Here - Export'!GE806="Y"),"Yes","No"))</f>
        <v/>
      </c>
      <c r="H806" s="93" t="str">
        <f t="shared" si="135"/>
        <v/>
      </c>
      <c r="I806" s="93" t="str">
        <f t="shared" si="136"/>
        <v/>
      </c>
      <c r="J806" s="93" t="str">
        <f t="shared" si="137"/>
        <v/>
      </c>
      <c r="K806" s="125" t="str">
        <f>IF(OR(C806="",'Paste Data Here - Export'!BD806=""),"",1440*('Paste Data Here - Export'!BD806-C806))</f>
        <v/>
      </c>
      <c r="L806" s="93" t="str">
        <f t="shared" si="138"/>
        <v/>
      </c>
      <c r="M806" s="93" t="str">
        <f>IF(AND(L806="Yes",'Paste Data Here - Export'!BC806="SU",'Paste Data Here - Export'!EJ806&lt;&gt;"Y"),"Achieved",IF('Paste Data Here - Export'!EJ806="Y","Not applicable",(IF(AND('Patient level info'!L806="No",'Paste Data Here - Export'!BC806="SU"),"Not achieved",IF('Paste Data Here - Export'!BC806="ICH","Not applicable",IF(OR('Paste Data Here - Export'!BC806="O",'Paste Data Here - Export'!BC806="MAC"),"Not achieved",""))))))</f>
        <v/>
      </c>
      <c r="N806" s="142" t="str">
        <f>IF(B806="","",IF(OR('Paste Data Here - Export'!GN806="PERS",'Paste Data Here - Export'!GN806="TELEM"),'Paste Data Here - Export'!GK806,IF('Paste Data Here - Export'!GO806="","Not seen in person",'Paste Data Here - Export'!GO806)))</f>
        <v/>
      </c>
      <c r="O806" s="125" t="str">
        <f t="shared" si="139"/>
        <v/>
      </c>
      <c r="P806" s="126" t="str">
        <f t="shared" si="140"/>
        <v/>
      </c>
      <c r="Q806" s="95" t="str">
        <f>IF('Paste Data Here - Export'!CR806=TRUE, "Not imaged",IF('Paste Data Here - Export'!AR806="Y","Inpatient stroke",IF('Paste Data Here - Export'!BA806="","",IF('Paste Data Here - Export'!CR806="TRUE","",1440*('Paste Data Here - Export'!CP806-'Paste Data Here - Export'!BA806)))))</f>
        <v/>
      </c>
      <c r="R806" s="95" t="str">
        <f>IF('Paste Data Here - Export'!CR806=TRUE,"Not imaged",IF(OR(C806="",'Paste Data Here - Export'!CP806=""),"",1440*('Paste Data Here - Export'!CP806-C806)))</f>
        <v/>
      </c>
      <c r="S806" s="93" t="str">
        <f>IF(R806&lt;60.5,"Yes",IF('Paste Data Here - Export'!C806="","","No"))</f>
        <v/>
      </c>
      <c r="T806" s="93" t="str">
        <f t="shared" si="132"/>
        <v/>
      </c>
      <c r="U806" s="94" t="str">
        <f>IF(OR(C806="",'Paste Data Here - Export'!DF806=""),"",1440*('Paste Data Here - Export'!DF806-C806))</f>
        <v/>
      </c>
      <c r="V806" s="96" t="str">
        <f t="shared" si="141"/>
        <v/>
      </c>
      <c r="W806" s="97" t="str">
        <f>IF(B806="","",IF('Paste Data Here - Export'!KI806=TRUE,"Yes",IF('Paste Data Here - Export'!L806="","No","Yes")))</f>
        <v/>
      </c>
      <c r="X806" s="98" t="str">
        <f>IF(E806="Yes","6 Month Transfer",IF(AND(W806="Yes",'Paste Data Here - Export'!KM806="D"),"No",IF('Patient level info'!W806="Yes","Yes","")))</f>
        <v/>
      </c>
      <c r="Y806" s="91" t="str">
        <f t="shared" si="133"/>
        <v/>
      </c>
      <c r="Z806" s="99" t="str">
        <f>IF('Paste Data Here - Export'!KQ806="","",IF('Paste Data Here - Export'!KO806="","",'Paste Data Here - Export'!KN806-'Paste Data Here - Export'!KQ806))</f>
        <v/>
      </c>
      <c r="AA806" s="91" t="str">
        <f>IF(AND(W806="Yes",'Paste Data Here - Export'!KM806="D",'Paste Data Here - Export'!KO806="Y"),'Paste Data Here - Export'!KN806+'Patient level info'!AA$3,IF(AND(W806="Yes",'Paste Data Here - Export'!KM806="D",Z806&lt;0),'Paste Data Here - Export'!KQ806,IF(AND(W806="Yes",'Paste Data Here - Export'!KM806="D"),'Paste Data Here - Export'!KN806,IF(X806="Yes",'Paste Data Here - Export'!KS806,""))))</f>
        <v/>
      </c>
      <c r="AB806" s="100" t="str">
        <f>IF(W806="No","",IF('Paste Data Here - Export'!HS806="","",IF('Paste Data Here - Export'!KO806="Y",'Patient level info'!AA806-'Paste Data Here - Export'!HS806,'Paste Data Here - Export'!KQ806-'Paste Data Here - Export'!HS806)))</f>
        <v/>
      </c>
      <c r="AC806" s="100" t="str">
        <f>IF(E806="Yes","",IF(BPT!C806="Record transferred to this team",AA806-C806-(1/6),""))</f>
        <v/>
      </c>
      <c r="AD806" s="100" t="str">
        <f t="shared" si="134"/>
        <v/>
      </c>
      <c r="AE806" s="100" t="str">
        <f t="shared" si="142"/>
        <v/>
      </c>
      <c r="AF806" s="101" t="str">
        <f>IF(AE806="","",IF(Y806="Died same day","Died same day as arrival",IF(AB806="","Did not stay on SU",IF('Paste Data Here - Export'!HR806="ICH","ICU/CCU/HDU",IF(AB806&gt;AE806,100,100*AB806/AE806)))))</f>
        <v/>
      </c>
      <c r="AG806" s="82" t="str">
        <f>IF(E806="Yes","6 Month Transfer",IF(W806="No","Not locked to discharge/transfer",IF(AF806="Did not stay on SU","Not achieved as did not stay on SU",IF('Patient level info'!A806="","",IF(AND(A806=B806,M806="Achieved",P806="Achieved",AF806&gt;=90,AF806&lt;&gt;"Died same day as arrival"),"Achieved",IF(AND(A806&lt;&gt;B806,AF806&gt;=90,M806="Achieved",P806="Achieved"),"Not directly admitted by this team, but achieved criteria at previous team, and achieved 90% of stay on SU whilst at this team",IF(AF806="ICU/CCU/HDU","Admitted to ICU/CCU/HDU",IF(AF806="Died same day as arrival",AF806,IF(AND(AF806&lt;90,M806="Not achieved",P806="Not achieved"),"Not achieved as not direct to SU within 4h, not seen by a consultant within 14h, and less than 90% of stay on SU",IF(AND(AF806&lt;90,M806="Not achieved",P806="Achieved"),"Not achieved as not direct to SU within 4h and less than 90% of stay on SU",IF(AND(AF806&lt;90,M806="Achieved",P806="Not achieved"),"Not achieved as not seen by a consultant within 14h and less than 90% of stay on SU",IF(AND(AF806&gt;=90,M806="Not achieved",P806="Not achieved"),"Not achieved as not direct to SU within 4h and not seen by a consultant within 14h",IF(AND(AF806&gt;=90,M806="Achieved",P806="Not achieved"),"Not achieved as not seen by a consultant within 14h",IF(AF806&lt;90,"Not achieved as less than 90% of stay on SU","Not achieved as not direct to SU within 4h"))))))))))))))</f>
        <v/>
      </c>
    </row>
    <row r="807" spans="1:33" x14ac:dyDescent="0.25">
      <c r="A807" s="89" t="str">
        <f>IF('Paste Data Here - Export'!A807="","",'Paste Data Here - Export'!A807)</f>
        <v/>
      </c>
      <c r="B807" s="90" t="str">
        <f>IF('Paste Data Here - Export'!B807="","",'Paste Data Here - Export'!B807)</f>
        <v/>
      </c>
      <c r="C807" s="91" t="str">
        <f>IF('Paste Data Here - Export'!AR807="Y",'Paste Data Here - Export'!AS807,IF('Paste Data Here - Export'!C807="","",'Paste Data Here - Export'!BA807))</f>
        <v/>
      </c>
      <c r="D807" s="103" t="str">
        <f>IF(B807="","",IF('Paste Data Here - Export'!A807 ='Paste Data Here - Export'!B807, "Yes", "No"))</f>
        <v/>
      </c>
      <c r="E807" s="103" t="str">
        <f>IF(A807="","",IF(AND('Paste Data Here - Export'!P807="",'Paste Data Here - Export'!Q807&lt;&gt;""),"Yes","No"))</f>
        <v/>
      </c>
      <c r="F807" s="104" t="str">
        <f>IF('Paste Data Here - Export'!A807='Paste Data Here - Export'!B807,C807,IF(W807="No","",IF(E807="Yes","6 Month Transfer",'Paste Data Here - Export'!HP807)))</f>
        <v/>
      </c>
      <c r="G807" s="92" t="str">
        <f>IF(B807="","",IF(OR('Paste Data Here - Export'!KB807="Y",'Paste Data Here - Export'!GE807="Y"),"Yes","No"))</f>
        <v/>
      </c>
      <c r="H807" s="93" t="str">
        <f t="shared" si="135"/>
        <v/>
      </c>
      <c r="I807" s="93" t="str">
        <f t="shared" si="136"/>
        <v/>
      </c>
      <c r="J807" s="93" t="str">
        <f t="shared" si="137"/>
        <v/>
      </c>
      <c r="K807" s="125" t="str">
        <f>IF(OR(C807="",'Paste Data Here - Export'!BD807=""),"",1440*('Paste Data Here - Export'!BD807-C807))</f>
        <v/>
      </c>
      <c r="L807" s="93" t="str">
        <f t="shared" si="138"/>
        <v/>
      </c>
      <c r="M807" s="93" t="str">
        <f>IF(AND(L807="Yes",'Paste Data Here - Export'!BC807="SU",'Paste Data Here - Export'!EJ807&lt;&gt;"Y"),"Achieved",IF('Paste Data Here - Export'!EJ807="Y","Not applicable",(IF(AND('Patient level info'!L807="No",'Paste Data Here - Export'!BC807="SU"),"Not achieved",IF('Paste Data Here - Export'!BC807="ICH","Not applicable",IF(OR('Paste Data Here - Export'!BC807="O",'Paste Data Here - Export'!BC807="MAC"),"Not achieved",""))))))</f>
        <v/>
      </c>
      <c r="N807" s="142" t="str">
        <f>IF(B807="","",IF(OR('Paste Data Here - Export'!GN807="PERS",'Paste Data Here - Export'!GN807="TELEM"),'Paste Data Here - Export'!GK807,IF('Paste Data Here - Export'!GO807="","Not seen in person",'Paste Data Here - Export'!GO807)))</f>
        <v/>
      </c>
      <c r="O807" s="125" t="str">
        <f t="shared" si="139"/>
        <v/>
      </c>
      <c r="P807" s="126" t="str">
        <f t="shared" si="140"/>
        <v/>
      </c>
      <c r="Q807" s="95" t="str">
        <f>IF('Paste Data Here - Export'!CR807=TRUE, "Not imaged",IF('Paste Data Here - Export'!AR807="Y","Inpatient stroke",IF('Paste Data Here - Export'!BA807="","",IF('Paste Data Here - Export'!CR807="TRUE","",1440*('Paste Data Here - Export'!CP807-'Paste Data Here - Export'!BA807)))))</f>
        <v/>
      </c>
      <c r="R807" s="95" t="str">
        <f>IF('Paste Data Here - Export'!CR807=TRUE,"Not imaged",IF(OR(C807="",'Paste Data Here - Export'!CP807=""),"",1440*('Paste Data Here - Export'!CP807-C807)))</f>
        <v/>
      </c>
      <c r="S807" s="93" t="str">
        <f>IF(R807&lt;60.5,"Yes",IF('Paste Data Here - Export'!C807="","","No"))</f>
        <v/>
      </c>
      <c r="T807" s="93" t="str">
        <f t="shared" si="132"/>
        <v/>
      </c>
      <c r="U807" s="94" t="str">
        <f>IF(OR(C807="",'Paste Data Here - Export'!DF807=""),"",1440*('Paste Data Here - Export'!DF807-C807))</f>
        <v/>
      </c>
      <c r="V807" s="96" t="str">
        <f t="shared" si="141"/>
        <v/>
      </c>
      <c r="W807" s="97" t="str">
        <f>IF(B807="","",IF('Paste Data Here - Export'!KI807=TRUE,"Yes",IF('Paste Data Here - Export'!L807="","No","Yes")))</f>
        <v/>
      </c>
      <c r="X807" s="98" t="str">
        <f>IF(E807="Yes","6 Month Transfer",IF(AND(W807="Yes",'Paste Data Here - Export'!KM807="D"),"No",IF('Patient level info'!W807="Yes","Yes","")))</f>
        <v/>
      </c>
      <c r="Y807" s="91" t="str">
        <f t="shared" si="133"/>
        <v/>
      </c>
      <c r="Z807" s="99" t="str">
        <f>IF('Paste Data Here - Export'!KQ807="","",IF('Paste Data Here - Export'!KO807="","",'Paste Data Here - Export'!KN807-'Paste Data Here - Export'!KQ807))</f>
        <v/>
      </c>
      <c r="AA807" s="91" t="str">
        <f>IF(AND(W807="Yes",'Paste Data Here - Export'!KM807="D",'Paste Data Here - Export'!KO807="Y"),'Paste Data Here - Export'!KN807+'Patient level info'!AA$3,IF(AND(W807="Yes",'Paste Data Here - Export'!KM807="D",Z807&lt;0),'Paste Data Here - Export'!KQ807,IF(AND(W807="Yes",'Paste Data Here - Export'!KM807="D"),'Paste Data Here - Export'!KN807,IF(X807="Yes",'Paste Data Here - Export'!KS807,""))))</f>
        <v/>
      </c>
      <c r="AB807" s="100" t="str">
        <f>IF(W807="No","",IF('Paste Data Here - Export'!HS807="","",IF('Paste Data Here - Export'!KO807="Y",'Patient level info'!AA807-'Paste Data Here - Export'!HS807,'Paste Data Here - Export'!KQ807-'Paste Data Here - Export'!HS807)))</f>
        <v/>
      </c>
      <c r="AC807" s="100" t="str">
        <f>IF(E807="Yes","",IF(BPT!C807="Record transferred to this team",AA807-C807-(1/6),""))</f>
        <v/>
      </c>
      <c r="AD807" s="100" t="str">
        <f t="shared" si="134"/>
        <v/>
      </c>
      <c r="AE807" s="100" t="str">
        <f t="shared" si="142"/>
        <v/>
      </c>
      <c r="AF807" s="101" t="str">
        <f>IF(AE807="","",IF(Y807="Died same day","Died same day as arrival",IF(AB807="","Did not stay on SU",IF('Paste Data Here - Export'!HR807="ICH","ICU/CCU/HDU",IF(AB807&gt;AE807,100,100*AB807/AE807)))))</f>
        <v/>
      </c>
      <c r="AG807" s="82" t="str">
        <f>IF(E807="Yes","6 Month Transfer",IF(W807="No","Not locked to discharge/transfer",IF(AF807="Did not stay on SU","Not achieved as did not stay on SU",IF('Patient level info'!A807="","",IF(AND(A807=B807,M807="Achieved",P807="Achieved",AF807&gt;=90,AF807&lt;&gt;"Died same day as arrival"),"Achieved",IF(AND(A807&lt;&gt;B807,AF807&gt;=90,M807="Achieved",P807="Achieved"),"Not directly admitted by this team, but achieved criteria at previous team, and achieved 90% of stay on SU whilst at this team",IF(AF807="ICU/CCU/HDU","Admitted to ICU/CCU/HDU",IF(AF807="Died same day as arrival",AF807,IF(AND(AF807&lt;90,M807="Not achieved",P807="Not achieved"),"Not achieved as not direct to SU within 4h, not seen by a consultant within 14h, and less than 90% of stay on SU",IF(AND(AF807&lt;90,M807="Not achieved",P807="Achieved"),"Not achieved as not direct to SU within 4h and less than 90% of stay on SU",IF(AND(AF807&lt;90,M807="Achieved",P807="Not achieved"),"Not achieved as not seen by a consultant within 14h and less than 90% of stay on SU",IF(AND(AF807&gt;=90,M807="Not achieved",P807="Not achieved"),"Not achieved as not direct to SU within 4h and not seen by a consultant within 14h",IF(AND(AF807&gt;=90,M807="Achieved",P807="Not achieved"),"Not achieved as not seen by a consultant within 14h",IF(AF807&lt;90,"Not achieved as less than 90% of stay on SU","Not achieved as not direct to SU within 4h"))))))))))))))</f>
        <v/>
      </c>
    </row>
    <row r="808" spans="1:33" x14ac:dyDescent="0.25">
      <c r="A808" s="89" t="str">
        <f>IF('Paste Data Here - Export'!A808="","",'Paste Data Here - Export'!A808)</f>
        <v/>
      </c>
      <c r="B808" s="90" t="str">
        <f>IF('Paste Data Here - Export'!B808="","",'Paste Data Here - Export'!B808)</f>
        <v/>
      </c>
      <c r="C808" s="91" t="str">
        <f>IF('Paste Data Here - Export'!AR808="Y",'Paste Data Here - Export'!AS808,IF('Paste Data Here - Export'!C808="","",'Paste Data Here - Export'!BA808))</f>
        <v/>
      </c>
      <c r="D808" s="103" t="str">
        <f>IF(B808="","",IF('Paste Data Here - Export'!A808 ='Paste Data Here - Export'!B808, "Yes", "No"))</f>
        <v/>
      </c>
      <c r="E808" s="103" t="str">
        <f>IF(A808="","",IF(AND('Paste Data Here - Export'!P808="",'Paste Data Here - Export'!Q808&lt;&gt;""),"Yes","No"))</f>
        <v/>
      </c>
      <c r="F808" s="104" t="str">
        <f>IF('Paste Data Here - Export'!A808='Paste Data Here - Export'!B808,C808,IF(W808="No","",IF(E808="Yes","6 Month Transfer",'Paste Data Here - Export'!HP808)))</f>
        <v/>
      </c>
      <c r="G808" s="92" t="str">
        <f>IF(B808="","",IF(OR('Paste Data Here - Export'!KB808="Y",'Paste Data Here - Export'!GE808="Y"),"Yes","No"))</f>
        <v/>
      </c>
      <c r="H808" s="93" t="str">
        <f t="shared" si="135"/>
        <v/>
      </c>
      <c r="I808" s="93" t="str">
        <f t="shared" si="136"/>
        <v/>
      </c>
      <c r="J808" s="93" t="str">
        <f t="shared" si="137"/>
        <v/>
      </c>
      <c r="K808" s="125" t="str">
        <f>IF(OR(C808="",'Paste Data Here - Export'!BD808=""),"",1440*('Paste Data Here - Export'!BD808-C808))</f>
        <v/>
      </c>
      <c r="L808" s="93" t="str">
        <f t="shared" si="138"/>
        <v/>
      </c>
      <c r="M808" s="93" t="str">
        <f>IF(AND(L808="Yes",'Paste Data Here - Export'!BC808="SU",'Paste Data Here - Export'!EJ808&lt;&gt;"Y"),"Achieved",IF('Paste Data Here - Export'!EJ808="Y","Not applicable",(IF(AND('Patient level info'!L808="No",'Paste Data Here - Export'!BC808="SU"),"Not achieved",IF('Paste Data Here - Export'!BC808="ICH","Not applicable",IF(OR('Paste Data Here - Export'!BC808="O",'Paste Data Here - Export'!BC808="MAC"),"Not achieved",""))))))</f>
        <v/>
      </c>
      <c r="N808" s="142" t="str">
        <f>IF(B808="","",IF(OR('Paste Data Here - Export'!GN808="PERS",'Paste Data Here - Export'!GN808="TELEM"),'Paste Data Here - Export'!GK808,IF('Paste Data Here - Export'!GO808="","Not seen in person",'Paste Data Here - Export'!GO808)))</f>
        <v/>
      </c>
      <c r="O808" s="125" t="str">
        <f t="shared" si="139"/>
        <v/>
      </c>
      <c r="P808" s="126" t="str">
        <f t="shared" si="140"/>
        <v/>
      </c>
      <c r="Q808" s="95" t="str">
        <f>IF('Paste Data Here - Export'!CR808=TRUE, "Not imaged",IF('Paste Data Here - Export'!AR808="Y","Inpatient stroke",IF('Paste Data Here - Export'!BA808="","",IF('Paste Data Here - Export'!CR808="TRUE","",1440*('Paste Data Here - Export'!CP808-'Paste Data Here - Export'!BA808)))))</f>
        <v/>
      </c>
      <c r="R808" s="95" t="str">
        <f>IF('Paste Data Here - Export'!CR808=TRUE,"Not imaged",IF(OR(C808="",'Paste Data Here - Export'!CP808=""),"",1440*('Paste Data Here - Export'!CP808-C808)))</f>
        <v/>
      </c>
      <c r="S808" s="93" t="str">
        <f>IF(R808&lt;60.5,"Yes",IF('Paste Data Here - Export'!C808="","","No"))</f>
        <v/>
      </c>
      <c r="T808" s="93" t="str">
        <f t="shared" si="132"/>
        <v/>
      </c>
      <c r="U808" s="94" t="str">
        <f>IF(OR(C808="",'Paste Data Here - Export'!DF808=""),"",1440*('Paste Data Here - Export'!DF808-C808))</f>
        <v/>
      </c>
      <c r="V808" s="96" t="str">
        <f t="shared" si="141"/>
        <v/>
      </c>
      <c r="W808" s="97" t="str">
        <f>IF(B808="","",IF('Paste Data Here - Export'!KI808=TRUE,"Yes",IF('Paste Data Here - Export'!L808="","No","Yes")))</f>
        <v/>
      </c>
      <c r="X808" s="98" t="str">
        <f>IF(E808="Yes","6 Month Transfer",IF(AND(W808="Yes",'Paste Data Here - Export'!KM808="D"),"No",IF('Patient level info'!W808="Yes","Yes","")))</f>
        <v/>
      </c>
      <c r="Y808" s="91" t="str">
        <f t="shared" si="133"/>
        <v/>
      </c>
      <c r="Z808" s="99" t="str">
        <f>IF('Paste Data Here - Export'!KQ808="","",IF('Paste Data Here - Export'!KO808="","",'Paste Data Here - Export'!KN808-'Paste Data Here - Export'!KQ808))</f>
        <v/>
      </c>
      <c r="AA808" s="91" t="str">
        <f>IF(AND(W808="Yes",'Paste Data Here - Export'!KM808="D",'Paste Data Here - Export'!KO808="Y"),'Paste Data Here - Export'!KN808+'Patient level info'!AA$3,IF(AND(W808="Yes",'Paste Data Here - Export'!KM808="D",Z808&lt;0),'Paste Data Here - Export'!KQ808,IF(AND(W808="Yes",'Paste Data Here - Export'!KM808="D"),'Paste Data Here - Export'!KN808,IF(X808="Yes",'Paste Data Here - Export'!KS808,""))))</f>
        <v/>
      </c>
      <c r="AB808" s="100" t="str">
        <f>IF(W808="No","",IF('Paste Data Here - Export'!HS808="","",IF('Paste Data Here - Export'!KO808="Y",'Patient level info'!AA808-'Paste Data Here - Export'!HS808,'Paste Data Here - Export'!KQ808-'Paste Data Here - Export'!HS808)))</f>
        <v/>
      </c>
      <c r="AC808" s="100" t="str">
        <f>IF(E808="Yes","",IF(BPT!C808="Record transferred to this team",AA808-C808-(1/6),""))</f>
        <v/>
      </c>
      <c r="AD808" s="100" t="str">
        <f t="shared" si="134"/>
        <v/>
      </c>
      <c r="AE808" s="100" t="str">
        <f t="shared" si="142"/>
        <v/>
      </c>
      <c r="AF808" s="101" t="str">
        <f>IF(AE808="","",IF(Y808="Died same day","Died same day as arrival",IF(AB808="","Did not stay on SU",IF('Paste Data Here - Export'!HR808="ICH","ICU/CCU/HDU",IF(AB808&gt;AE808,100,100*AB808/AE808)))))</f>
        <v/>
      </c>
      <c r="AG808" s="82" t="str">
        <f>IF(E808="Yes","6 Month Transfer",IF(W808="No","Not locked to discharge/transfer",IF(AF808="Did not stay on SU","Not achieved as did not stay on SU",IF('Patient level info'!A808="","",IF(AND(A808=B808,M808="Achieved",P808="Achieved",AF808&gt;=90,AF808&lt;&gt;"Died same day as arrival"),"Achieved",IF(AND(A808&lt;&gt;B808,AF808&gt;=90,M808="Achieved",P808="Achieved"),"Not directly admitted by this team, but achieved criteria at previous team, and achieved 90% of stay on SU whilst at this team",IF(AF808="ICU/CCU/HDU","Admitted to ICU/CCU/HDU",IF(AF808="Died same day as arrival",AF808,IF(AND(AF808&lt;90,M808="Not achieved",P808="Not achieved"),"Not achieved as not direct to SU within 4h, not seen by a consultant within 14h, and less than 90% of stay on SU",IF(AND(AF808&lt;90,M808="Not achieved",P808="Achieved"),"Not achieved as not direct to SU within 4h and less than 90% of stay on SU",IF(AND(AF808&lt;90,M808="Achieved",P808="Not achieved"),"Not achieved as not seen by a consultant within 14h and less than 90% of stay on SU",IF(AND(AF808&gt;=90,M808="Not achieved",P808="Not achieved"),"Not achieved as not direct to SU within 4h and not seen by a consultant within 14h",IF(AND(AF808&gt;=90,M808="Achieved",P808="Not achieved"),"Not achieved as not seen by a consultant within 14h",IF(AF808&lt;90,"Not achieved as less than 90% of stay on SU","Not achieved as not direct to SU within 4h"))))))))))))))</f>
        <v/>
      </c>
    </row>
    <row r="809" spans="1:33" x14ac:dyDescent="0.25">
      <c r="A809" s="89" t="str">
        <f>IF('Paste Data Here - Export'!A809="","",'Paste Data Here - Export'!A809)</f>
        <v/>
      </c>
      <c r="B809" s="90" t="str">
        <f>IF('Paste Data Here - Export'!B809="","",'Paste Data Here - Export'!B809)</f>
        <v/>
      </c>
      <c r="C809" s="91" t="str">
        <f>IF('Paste Data Here - Export'!AR809="Y",'Paste Data Here - Export'!AS809,IF('Paste Data Here - Export'!C809="","",'Paste Data Here - Export'!BA809))</f>
        <v/>
      </c>
      <c r="D809" s="103" t="str">
        <f>IF(B809="","",IF('Paste Data Here - Export'!A809 ='Paste Data Here - Export'!B809, "Yes", "No"))</f>
        <v/>
      </c>
      <c r="E809" s="103" t="str">
        <f>IF(A809="","",IF(AND('Paste Data Here - Export'!P809="",'Paste Data Here - Export'!Q809&lt;&gt;""),"Yes","No"))</f>
        <v/>
      </c>
      <c r="F809" s="104" t="str">
        <f>IF('Paste Data Here - Export'!A809='Paste Data Here - Export'!B809,C809,IF(W809="No","",IF(E809="Yes","6 Month Transfer",'Paste Data Here - Export'!HP809)))</f>
        <v/>
      </c>
      <c r="G809" s="92" t="str">
        <f>IF(B809="","",IF(OR('Paste Data Here - Export'!KB809="Y",'Paste Data Here - Export'!GE809="Y"),"Yes","No"))</f>
        <v/>
      </c>
      <c r="H809" s="93" t="str">
        <f t="shared" si="135"/>
        <v/>
      </c>
      <c r="I809" s="93" t="str">
        <f t="shared" si="136"/>
        <v/>
      </c>
      <c r="J809" s="93" t="str">
        <f t="shared" si="137"/>
        <v/>
      </c>
      <c r="K809" s="125" t="str">
        <f>IF(OR(C809="",'Paste Data Here - Export'!BD809=""),"",1440*('Paste Data Here - Export'!BD809-C809))</f>
        <v/>
      </c>
      <c r="L809" s="93" t="str">
        <f t="shared" si="138"/>
        <v/>
      </c>
      <c r="M809" s="93" t="str">
        <f>IF(AND(L809="Yes",'Paste Data Here - Export'!BC809="SU",'Paste Data Here - Export'!EJ809&lt;&gt;"Y"),"Achieved",IF('Paste Data Here - Export'!EJ809="Y","Not applicable",(IF(AND('Patient level info'!L809="No",'Paste Data Here - Export'!BC809="SU"),"Not achieved",IF('Paste Data Here - Export'!BC809="ICH","Not applicable",IF(OR('Paste Data Here - Export'!BC809="O",'Paste Data Here - Export'!BC809="MAC"),"Not achieved",""))))))</f>
        <v/>
      </c>
      <c r="N809" s="142" t="str">
        <f>IF(B809="","",IF(OR('Paste Data Here - Export'!GN809="PERS",'Paste Data Here - Export'!GN809="TELEM"),'Paste Data Here - Export'!GK809,IF('Paste Data Here - Export'!GO809="","Not seen in person",'Paste Data Here - Export'!GO809)))</f>
        <v/>
      </c>
      <c r="O809" s="125" t="str">
        <f t="shared" si="139"/>
        <v/>
      </c>
      <c r="P809" s="126" t="str">
        <f t="shared" si="140"/>
        <v/>
      </c>
      <c r="Q809" s="95" t="str">
        <f>IF('Paste Data Here - Export'!CR809=TRUE, "Not imaged",IF('Paste Data Here - Export'!AR809="Y","Inpatient stroke",IF('Paste Data Here - Export'!BA809="","",IF('Paste Data Here - Export'!CR809="TRUE","",1440*('Paste Data Here - Export'!CP809-'Paste Data Here - Export'!BA809)))))</f>
        <v/>
      </c>
      <c r="R809" s="95" t="str">
        <f>IF('Paste Data Here - Export'!CR809=TRUE,"Not imaged",IF(OR(C809="",'Paste Data Here - Export'!CP809=""),"",1440*('Paste Data Here - Export'!CP809-C809)))</f>
        <v/>
      </c>
      <c r="S809" s="93" t="str">
        <f>IF(R809&lt;60.5,"Yes",IF('Paste Data Here - Export'!C809="","","No"))</f>
        <v/>
      </c>
      <c r="T809" s="93" t="str">
        <f t="shared" si="132"/>
        <v/>
      </c>
      <c r="U809" s="94" t="str">
        <f>IF(OR(C809="",'Paste Data Here - Export'!DF809=""),"",1440*('Paste Data Here - Export'!DF809-C809))</f>
        <v/>
      </c>
      <c r="V809" s="96" t="str">
        <f t="shared" si="141"/>
        <v/>
      </c>
      <c r="W809" s="97" t="str">
        <f>IF(B809="","",IF('Paste Data Here - Export'!KI809=TRUE,"Yes",IF('Paste Data Here - Export'!L809="","No","Yes")))</f>
        <v/>
      </c>
      <c r="X809" s="98" t="str">
        <f>IF(E809="Yes","6 Month Transfer",IF(AND(W809="Yes",'Paste Data Here - Export'!KM809="D"),"No",IF('Patient level info'!W809="Yes","Yes","")))</f>
        <v/>
      </c>
      <c r="Y809" s="91" t="str">
        <f t="shared" si="133"/>
        <v/>
      </c>
      <c r="Z809" s="99" t="str">
        <f>IF('Paste Data Here - Export'!KQ809="","",IF('Paste Data Here - Export'!KO809="","",'Paste Data Here - Export'!KN809-'Paste Data Here - Export'!KQ809))</f>
        <v/>
      </c>
      <c r="AA809" s="91" t="str">
        <f>IF(AND(W809="Yes",'Paste Data Here - Export'!KM809="D",'Paste Data Here - Export'!KO809="Y"),'Paste Data Here - Export'!KN809+'Patient level info'!AA$3,IF(AND(W809="Yes",'Paste Data Here - Export'!KM809="D",Z809&lt;0),'Paste Data Here - Export'!KQ809,IF(AND(W809="Yes",'Paste Data Here - Export'!KM809="D"),'Paste Data Here - Export'!KN809,IF(X809="Yes",'Paste Data Here - Export'!KS809,""))))</f>
        <v/>
      </c>
      <c r="AB809" s="100" t="str">
        <f>IF(W809="No","",IF('Paste Data Here - Export'!HS809="","",IF('Paste Data Here - Export'!KO809="Y",'Patient level info'!AA809-'Paste Data Here - Export'!HS809,'Paste Data Here - Export'!KQ809-'Paste Data Here - Export'!HS809)))</f>
        <v/>
      </c>
      <c r="AC809" s="100" t="str">
        <f>IF(E809="Yes","",IF(BPT!C809="Record transferred to this team",AA809-C809-(1/6),""))</f>
        <v/>
      </c>
      <c r="AD809" s="100" t="str">
        <f t="shared" si="134"/>
        <v/>
      </c>
      <c r="AE809" s="100" t="str">
        <f t="shared" si="142"/>
        <v/>
      </c>
      <c r="AF809" s="101" t="str">
        <f>IF(AE809="","",IF(Y809="Died same day","Died same day as arrival",IF(AB809="","Did not stay on SU",IF('Paste Data Here - Export'!HR809="ICH","ICU/CCU/HDU",IF(AB809&gt;AE809,100,100*AB809/AE809)))))</f>
        <v/>
      </c>
      <c r="AG809" s="82" t="str">
        <f>IF(E809="Yes","6 Month Transfer",IF(W809="No","Not locked to discharge/transfer",IF(AF809="Did not stay on SU","Not achieved as did not stay on SU",IF('Patient level info'!A809="","",IF(AND(A809=B809,M809="Achieved",P809="Achieved",AF809&gt;=90,AF809&lt;&gt;"Died same day as arrival"),"Achieved",IF(AND(A809&lt;&gt;B809,AF809&gt;=90,M809="Achieved",P809="Achieved"),"Not directly admitted by this team, but achieved criteria at previous team, and achieved 90% of stay on SU whilst at this team",IF(AF809="ICU/CCU/HDU","Admitted to ICU/CCU/HDU",IF(AF809="Died same day as arrival",AF809,IF(AND(AF809&lt;90,M809="Not achieved",P809="Not achieved"),"Not achieved as not direct to SU within 4h, not seen by a consultant within 14h, and less than 90% of stay on SU",IF(AND(AF809&lt;90,M809="Not achieved",P809="Achieved"),"Not achieved as not direct to SU within 4h and less than 90% of stay on SU",IF(AND(AF809&lt;90,M809="Achieved",P809="Not achieved"),"Not achieved as not seen by a consultant within 14h and less than 90% of stay on SU",IF(AND(AF809&gt;=90,M809="Not achieved",P809="Not achieved"),"Not achieved as not direct to SU within 4h and not seen by a consultant within 14h",IF(AND(AF809&gt;=90,M809="Achieved",P809="Not achieved"),"Not achieved as not seen by a consultant within 14h",IF(AF809&lt;90,"Not achieved as less than 90% of stay on SU","Not achieved as not direct to SU within 4h"))))))))))))))</f>
        <v/>
      </c>
    </row>
    <row r="810" spans="1:33" x14ac:dyDescent="0.25">
      <c r="A810" s="89" t="str">
        <f>IF('Paste Data Here - Export'!A810="","",'Paste Data Here - Export'!A810)</f>
        <v/>
      </c>
      <c r="B810" s="90" t="str">
        <f>IF('Paste Data Here - Export'!B810="","",'Paste Data Here - Export'!B810)</f>
        <v/>
      </c>
      <c r="C810" s="91" t="str">
        <f>IF('Paste Data Here - Export'!AR810="Y",'Paste Data Here - Export'!AS810,IF('Paste Data Here - Export'!C810="","",'Paste Data Here - Export'!BA810))</f>
        <v/>
      </c>
      <c r="D810" s="103" t="str">
        <f>IF(B810="","",IF('Paste Data Here - Export'!A810 ='Paste Data Here - Export'!B810, "Yes", "No"))</f>
        <v/>
      </c>
      <c r="E810" s="103" t="str">
        <f>IF(A810="","",IF(AND('Paste Data Here - Export'!P810="",'Paste Data Here - Export'!Q810&lt;&gt;""),"Yes","No"))</f>
        <v/>
      </c>
      <c r="F810" s="104" t="str">
        <f>IF('Paste Data Here - Export'!A810='Paste Data Here - Export'!B810,C810,IF(W810="No","",IF(E810="Yes","6 Month Transfer",'Paste Data Here - Export'!HP810)))</f>
        <v/>
      </c>
      <c r="G810" s="92" t="str">
        <f>IF(B810="","",IF(OR('Paste Data Here - Export'!KB810="Y",'Paste Data Here - Export'!GE810="Y"),"Yes","No"))</f>
        <v/>
      </c>
      <c r="H810" s="93" t="str">
        <f t="shared" si="135"/>
        <v/>
      </c>
      <c r="I810" s="93" t="str">
        <f t="shared" si="136"/>
        <v/>
      </c>
      <c r="J810" s="93" t="str">
        <f t="shared" si="137"/>
        <v/>
      </c>
      <c r="K810" s="125" t="str">
        <f>IF(OR(C810="",'Paste Data Here - Export'!BD810=""),"",1440*('Paste Data Here - Export'!BD810-C810))</f>
        <v/>
      </c>
      <c r="L810" s="93" t="str">
        <f t="shared" si="138"/>
        <v/>
      </c>
      <c r="M810" s="93" t="str">
        <f>IF(AND(L810="Yes",'Paste Data Here - Export'!BC810="SU",'Paste Data Here - Export'!EJ810&lt;&gt;"Y"),"Achieved",IF('Paste Data Here - Export'!EJ810="Y","Not applicable",(IF(AND('Patient level info'!L810="No",'Paste Data Here - Export'!BC810="SU"),"Not achieved",IF('Paste Data Here - Export'!BC810="ICH","Not applicable",IF(OR('Paste Data Here - Export'!BC810="O",'Paste Data Here - Export'!BC810="MAC"),"Not achieved",""))))))</f>
        <v/>
      </c>
      <c r="N810" s="142" t="str">
        <f>IF(B810="","",IF(OR('Paste Data Here - Export'!GN810="PERS",'Paste Data Here - Export'!GN810="TELEM"),'Paste Data Here - Export'!GK810,IF('Paste Data Here - Export'!GO810="","Not seen in person",'Paste Data Here - Export'!GO810)))</f>
        <v/>
      </c>
      <c r="O810" s="125" t="str">
        <f t="shared" si="139"/>
        <v/>
      </c>
      <c r="P810" s="126" t="str">
        <f t="shared" si="140"/>
        <v/>
      </c>
      <c r="Q810" s="95" t="str">
        <f>IF('Paste Data Here - Export'!CR810=TRUE, "Not imaged",IF('Paste Data Here - Export'!AR810="Y","Inpatient stroke",IF('Paste Data Here - Export'!BA810="","",IF('Paste Data Here - Export'!CR810="TRUE","",1440*('Paste Data Here - Export'!CP810-'Paste Data Here - Export'!BA810)))))</f>
        <v/>
      </c>
      <c r="R810" s="95" t="str">
        <f>IF('Paste Data Here - Export'!CR810=TRUE,"Not imaged",IF(OR(C810="",'Paste Data Here - Export'!CP810=""),"",1440*('Paste Data Here - Export'!CP810-C810)))</f>
        <v/>
      </c>
      <c r="S810" s="93" t="str">
        <f>IF(R810&lt;60.5,"Yes",IF('Paste Data Here - Export'!C810="","","No"))</f>
        <v/>
      </c>
      <c r="T810" s="93" t="str">
        <f t="shared" si="132"/>
        <v/>
      </c>
      <c r="U810" s="94" t="str">
        <f>IF(OR(C810="",'Paste Data Here - Export'!DF810=""),"",1440*('Paste Data Here - Export'!DF810-C810))</f>
        <v/>
      </c>
      <c r="V810" s="96" t="str">
        <f t="shared" si="141"/>
        <v/>
      </c>
      <c r="W810" s="97" t="str">
        <f>IF(B810="","",IF('Paste Data Here - Export'!KI810=TRUE,"Yes",IF('Paste Data Here - Export'!L810="","No","Yes")))</f>
        <v/>
      </c>
      <c r="X810" s="98" t="str">
        <f>IF(E810="Yes","6 Month Transfer",IF(AND(W810="Yes",'Paste Data Here - Export'!KM810="D"),"No",IF('Patient level info'!W810="Yes","Yes","")))</f>
        <v/>
      </c>
      <c r="Y810" s="91" t="str">
        <f t="shared" si="133"/>
        <v/>
      </c>
      <c r="Z810" s="99" t="str">
        <f>IF('Paste Data Here - Export'!KQ810="","",IF('Paste Data Here - Export'!KO810="","",'Paste Data Here - Export'!KN810-'Paste Data Here - Export'!KQ810))</f>
        <v/>
      </c>
      <c r="AA810" s="91" t="str">
        <f>IF(AND(W810="Yes",'Paste Data Here - Export'!KM810="D",'Paste Data Here - Export'!KO810="Y"),'Paste Data Here - Export'!KN810+'Patient level info'!AA$3,IF(AND(W810="Yes",'Paste Data Here - Export'!KM810="D",Z810&lt;0),'Paste Data Here - Export'!KQ810,IF(AND(W810="Yes",'Paste Data Here - Export'!KM810="D"),'Paste Data Here - Export'!KN810,IF(X810="Yes",'Paste Data Here - Export'!KS810,""))))</f>
        <v/>
      </c>
      <c r="AB810" s="100" t="str">
        <f>IF(W810="No","",IF('Paste Data Here - Export'!HS810="","",IF('Paste Data Here - Export'!KO810="Y",'Patient level info'!AA810-'Paste Data Here - Export'!HS810,'Paste Data Here - Export'!KQ810-'Paste Data Here - Export'!HS810)))</f>
        <v/>
      </c>
      <c r="AC810" s="100" t="str">
        <f>IF(E810="Yes","",IF(BPT!C810="Record transferred to this team",AA810-C810-(1/6),""))</f>
        <v/>
      </c>
      <c r="AD810" s="100" t="str">
        <f t="shared" si="134"/>
        <v/>
      </c>
      <c r="AE810" s="100" t="str">
        <f t="shared" si="142"/>
        <v/>
      </c>
      <c r="AF810" s="101" t="str">
        <f>IF(AE810="","",IF(Y810="Died same day","Died same day as arrival",IF(AB810="","Did not stay on SU",IF('Paste Data Here - Export'!HR810="ICH","ICU/CCU/HDU",IF(AB810&gt;AE810,100,100*AB810/AE810)))))</f>
        <v/>
      </c>
      <c r="AG810" s="82" t="str">
        <f>IF(E810="Yes","6 Month Transfer",IF(W810="No","Not locked to discharge/transfer",IF(AF810="Did not stay on SU","Not achieved as did not stay on SU",IF('Patient level info'!A810="","",IF(AND(A810=B810,M810="Achieved",P810="Achieved",AF810&gt;=90,AF810&lt;&gt;"Died same day as arrival"),"Achieved",IF(AND(A810&lt;&gt;B810,AF810&gt;=90,M810="Achieved",P810="Achieved"),"Not directly admitted by this team, but achieved criteria at previous team, and achieved 90% of stay on SU whilst at this team",IF(AF810="ICU/CCU/HDU","Admitted to ICU/CCU/HDU",IF(AF810="Died same day as arrival",AF810,IF(AND(AF810&lt;90,M810="Not achieved",P810="Not achieved"),"Not achieved as not direct to SU within 4h, not seen by a consultant within 14h, and less than 90% of stay on SU",IF(AND(AF810&lt;90,M810="Not achieved",P810="Achieved"),"Not achieved as not direct to SU within 4h and less than 90% of stay on SU",IF(AND(AF810&lt;90,M810="Achieved",P810="Not achieved"),"Not achieved as not seen by a consultant within 14h and less than 90% of stay on SU",IF(AND(AF810&gt;=90,M810="Not achieved",P810="Not achieved"),"Not achieved as not direct to SU within 4h and not seen by a consultant within 14h",IF(AND(AF810&gt;=90,M810="Achieved",P810="Not achieved"),"Not achieved as not seen by a consultant within 14h",IF(AF810&lt;90,"Not achieved as less than 90% of stay on SU","Not achieved as not direct to SU within 4h"))))))))))))))</f>
        <v/>
      </c>
    </row>
    <row r="811" spans="1:33" x14ac:dyDescent="0.25">
      <c r="A811" s="89" t="str">
        <f>IF('Paste Data Here - Export'!A811="","",'Paste Data Here - Export'!A811)</f>
        <v/>
      </c>
      <c r="B811" s="90" t="str">
        <f>IF('Paste Data Here - Export'!B811="","",'Paste Data Here - Export'!B811)</f>
        <v/>
      </c>
      <c r="C811" s="91" t="str">
        <f>IF('Paste Data Here - Export'!AR811="Y",'Paste Data Here - Export'!AS811,IF('Paste Data Here - Export'!C811="","",'Paste Data Here - Export'!BA811))</f>
        <v/>
      </c>
      <c r="D811" s="103" t="str">
        <f>IF(B811="","",IF('Paste Data Here - Export'!A811 ='Paste Data Here - Export'!B811, "Yes", "No"))</f>
        <v/>
      </c>
      <c r="E811" s="103" t="str">
        <f>IF(A811="","",IF(AND('Paste Data Here - Export'!P811="",'Paste Data Here - Export'!Q811&lt;&gt;""),"Yes","No"))</f>
        <v/>
      </c>
      <c r="F811" s="104" t="str">
        <f>IF('Paste Data Here - Export'!A811='Paste Data Here - Export'!B811,C811,IF(W811="No","",IF(E811="Yes","6 Month Transfer",'Paste Data Here - Export'!HP811)))</f>
        <v/>
      </c>
      <c r="G811" s="92" t="str">
        <f>IF(B811="","",IF(OR('Paste Data Here - Export'!KB811="Y",'Paste Data Here - Export'!GE811="Y"),"Yes","No"))</f>
        <v/>
      </c>
      <c r="H811" s="93" t="str">
        <f t="shared" si="135"/>
        <v/>
      </c>
      <c r="I811" s="93" t="str">
        <f t="shared" si="136"/>
        <v/>
      </c>
      <c r="J811" s="93" t="str">
        <f t="shared" si="137"/>
        <v/>
      </c>
      <c r="K811" s="125" t="str">
        <f>IF(OR(C811="",'Paste Data Here - Export'!BD811=""),"",1440*('Paste Data Here - Export'!BD811-C811))</f>
        <v/>
      </c>
      <c r="L811" s="93" t="str">
        <f t="shared" si="138"/>
        <v/>
      </c>
      <c r="M811" s="93" t="str">
        <f>IF(AND(L811="Yes",'Paste Data Here - Export'!BC811="SU",'Paste Data Here - Export'!EJ811&lt;&gt;"Y"),"Achieved",IF('Paste Data Here - Export'!EJ811="Y","Not applicable",(IF(AND('Patient level info'!L811="No",'Paste Data Here - Export'!BC811="SU"),"Not achieved",IF('Paste Data Here - Export'!BC811="ICH","Not applicable",IF(OR('Paste Data Here - Export'!BC811="O",'Paste Data Here - Export'!BC811="MAC"),"Not achieved",""))))))</f>
        <v/>
      </c>
      <c r="N811" s="142" t="str">
        <f>IF(B811="","",IF(OR('Paste Data Here - Export'!GN811="PERS",'Paste Data Here - Export'!GN811="TELEM"),'Paste Data Here - Export'!GK811,IF('Paste Data Here - Export'!GO811="","Not seen in person",'Paste Data Here - Export'!GO811)))</f>
        <v/>
      </c>
      <c r="O811" s="125" t="str">
        <f t="shared" si="139"/>
        <v/>
      </c>
      <c r="P811" s="126" t="str">
        <f t="shared" si="140"/>
        <v/>
      </c>
      <c r="Q811" s="95" t="str">
        <f>IF('Paste Data Here - Export'!CR811=TRUE, "Not imaged",IF('Paste Data Here - Export'!AR811="Y","Inpatient stroke",IF('Paste Data Here - Export'!BA811="","",IF('Paste Data Here - Export'!CR811="TRUE","",1440*('Paste Data Here - Export'!CP811-'Paste Data Here - Export'!BA811)))))</f>
        <v/>
      </c>
      <c r="R811" s="95" t="str">
        <f>IF('Paste Data Here - Export'!CR811=TRUE,"Not imaged",IF(OR(C811="",'Paste Data Here - Export'!CP811=""),"",1440*('Paste Data Here - Export'!CP811-C811)))</f>
        <v/>
      </c>
      <c r="S811" s="93" t="str">
        <f>IF(R811&lt;60.5,"Yes",IF('Paste Data Here - Export'!C811="","","No"))</f>
        <v/>
      </c>
      <c r="T811" s="93" t="str">
        <f t="shared" si="132"/>
        <v/>
      </c>
      <c r="U811" s="94" t="str">
        <f>IF(OR(C811="",'Paste Data Here - Export'!DF811=""),"",1440*('Paste Data Here - Export'!DF811-C811))</f>
        <v/>
      </c>
      <c r="V811" s="96" t="str">
        <f t="shared" si="141"/>
        <v/>
      </c>
      <c r="W811" s="97" t="str">
        <f>IF(B811="","",IF('Paste Data Here - Export'!KI811=TRUE,"Yes",IF('Paste Data Here - Export'!L811="","No","Yes")))</f>
        <v/>
      </c>
      <c r="X811" s="98" t="str">
        <f>IF(E811="Yes","6 Month Transfer",IF(AND(W811="Yes",'Paste Data Here - Export'!KM811="D"),"No",IF('Patient level info'!W811="Yes","Yes","")))</f>
        <v/>
      </c>
      <c r="Y811" s="91" t="str">
        <f t="shared" si="133"/>
        <v/>
      </c>
      <c r="Z811" s="99" t="str">
        <f>IF('Paste Data Here - Export'!KQ811="","",IF('Paste Data Here - Export'!KO811="","",'Paste Data Here - Export'!KN811-'Paste Data Here - Export'!KQ811))</f>
        <v/>
      </c>
      <c r="AA811" s="91" t="str">
        <f>IF(AND(W811="Yes",'Paste Data Here - Export'!KM811="D",'Paste Data Here - Export'!KO811="Y"),'Paste Data Here - Export'!KN811+'Patient level info'!AA$3,IF(AND(W811="Yes",'Paste Data Here - Export'!KM811="D",Z811&lt;0),'Paste Data Here - Export'!KQ811,IF(AND(W811="Yes",'Paste Data Here - Export'!KM811="D"),'Paste Data Here - Export'!KN811,IF(X811="Yes",'Paste Data Here - Export'!KS811,""))))</f>
        <v/>
      </c>
      <c r="AB811" s="100" t="str">
        <f>IF(W811="No","",IF('Paste Data Here - Export'!HS811="","",IF('Paste Data Here - Export'!KO811="Y",'Patient level info'!AA811-'Paste Data Here - Export'!HS811,'Paste Data Here - Export'!KQ811-'Paste Data Here - Export'!HS811)))</f>
        <v/>
      </c>
      <c r="AC811" s="100" t="str">
        <f>IF(E811="Yes","",IF(BPT!C811="Record transferred to this team",AA811-C811-(1/6),""))</f>
        <v/>
      </c>
      <c r="AD811" s="100" t="str">
        <f t="shared" si="134"/>
        <v/>
      </c>
      <c r="AE811" s="100" t="str">
        <f t="shared" si="142"/>
        <v/>
      </c>
      <c r="AF811" s="101" t="str">
        <f>IF(AE811="","",IF(Y811="Died same day","Died same day as arrival",IF(AB811="","Did not stay on SU",IF('Paste Data Here - Export'!HR811="ICH","ICU/CCU/HDU",IF(AB811&gt;AE811,100,100*AB811/AE811)))))</f>
        <v/>
      </c>
      <c r="AG811" s="82" t="str">
        <f>IF(E811="Yes","6 Month Transfer",IF(W811="No","Not locked to discharge/transfer",IF(AF811="Did not stay on SU","Not achieved as did not stay on SU",IF('Patient level info'!A811="","",IF(AND(A811=B811,M811="Achieved",P811="Achieved",AF811&gt;=90,AF811&lt;&gt;"Died same day as arrival"),"Achieved",IF(AND(A811&lt;&gt;B811,AF811&gt;=90,M811="Achieved",P811="Achieved"),"Not directly admitted by this team, but achieved criteria at previous team, and achieved 90% of stay on SU whilst at this team",IF(AF811="ICU/CCU/HDU","Admitted to ICU/CCU/HDU",IF(AF811="Died same day as arrival",AF811,IF(AND(AF811&lt;90,M811="Not achieved",P811="Not achieved"),"Not achieved as not direct to SU within 4h, not seen by a consultant within 14h, and less than 90% of stay on SU",IF(AND(AF811&lt;90,M811="Not achieved",P811="Achieved"),"Not achieved as not direct to SU within 4h and less than 90% of stay on SU",IF(AND(AF811&lt;90,M811="Achieved",P811="Not achieved"),"Not achieved as not seen by a consultant within 14h and less than 90% of stay on SU",IF(AND(AF811&gt;=90,M811="Not achieved",P811="Not achieved"),"Not achieved as not direct to SU within 4h and not seen by a consultant within 14h",IF(AND(AF811&gt;=90,M811="Achieved",P811="Not achieved"),"Not achieved as not seen by a consultant within 14h",IF(AF811&lt;90,"Not achieved as less than 90% of stay on SU","Not achieved as not direct to SU within 4h"))))))))))))))</f>
        <v/>
      </c>
    </row>
    <row r="812" spans="1:33" x14ac:dyDescent="0.25">
      <c r="A812" s="89" t="str">
        <f>IF('Paste Data Here - Export'!A812="","",'Paste Data Here - Export'!A812)</f>
        <v/>
      </c>
      <c r="B812" s="90" t="str">
        <f>IF('Paste Data Here - Export'!B812="","",'Paste Data Here - Export'!B812)</f>
        <v/>
      </c>
      <c r="C812" s="91" t="str">
        <f>IF('Paste Data Here - Export'!AR812="Y",'Paste Data Here - Export'!AS812,IF('Paste Data Here - Export'!C812="","",'Paste Data Here - Export'!BA812))</f>
        <v/>
      </c>
      <c r="D812" s="103" t="str">
        <f>IF(B812="","",IF('Paste Data Here - Export'!A812 ='Paste Data Here - Export'!B812, "Yes", "No"))</f>
        <v/>
      </c>
      <c r="E812" s="103" t="str">
        <f>IF(A812="","",IF(AND('Paste Data Here - Export'!P812="",'Paste Data Here - Export'!Q812&lt;&gt;""),"Yes","No"))</f>
        <v/>
      </c>
      <c r="F812" s="104" t="str">
        <f>IF('Paste Data Here - Export'!A812='Paste Data Here - Export'!B812,C812,IF(W812="No","",IF(E812="Yes","6 Month Transfer",'Paste Data Here - Export'!HP812)))</f>
        <v/>
      </c>
      <c r="G812" s="92" t="str">
        <f>IF(B812="","",IF(OR('Paste Data Here - Export'!KB812="Y",'Paste Data Here - Export'!GE812="Y"),"Yes","No"))</f>
        <v/>
      </c>
      <c r="H812" s="93" t="str">
        <f t="shared" si="135"/>
        <v/>
      </c>
      <c r="I812" s="93" t="str">
        <f t="shared" si="136"/>
        <v/>
      </c>
      <c r="J812" s="93" t="str">
        <f t="shared" si="137"/>
        <v/>
      </c>
      <c r="K812" s="125" t="str">
        <f>IF(OR(C812="",'Paste Data Here - Export'!BD812=""),"",1440*('Paste Data Here - Export'!BD812-C812))</f>
        <v/>
      </c>
      <c r="L812" s="93" t="str">
        <f t="shared" si="138"/>
        <v/>
      </c>
      <c r="M812" s="93" t="str">
        <f>IF(AND(L812="Yes",'Paste Data Here - Export'!BC812="SU",'Paste Data Here - Export'!EJ812&lt;&gt;"Y"),"Achieved",IF('Paste Data Here - Export'!EJ812="Y","Not applicable",(IF(AND('Patient level info'!L812="No",'Paste Data Here - Export'!BC812="SU"),"Not achieved",IF('Paste Data Here - Export'!BC812="ICH","Not applicable",IF(OR('Paste Data Here - Export'!BC812="O",'Paste Data Here - Export'!BC812="MAC"),"Not achieved",""))))))</f>
        <v/>
      </c>
      <c r="N812" s="142" t="str">
        <f>IF(B812="","",IF(OR('Paste Data Here - Export'!GN812="PERS",'Paste Data Here - Export'!GN812="TELEM"),'Paste Data Here - Export'!GK812,IF('Paste Data Here - Export'!GO812="","Not seen in person",'Paste Data Here - Export'!GO812)))</f>
        <v/>
      </c>
      <c r="O812" s="125" t="str">
        <f t="shared" si="139"/>
        <v/>
      </c>
      <c r="P812" s="126" t="str">
        <f t="shared" si="140"/>
        <v/>
      </c>
      <c r="Q812" s="95" t="str">
        <f>IF('Paste Data Here - Export'!CR812=TRUE, "Not imaged",IF('Paste Data Here - Export'!AR812="Y","Inpatient stroke",IF('Paste Data Here - Export'!BA812="","",IF('Paste Data Here - Export'!CR812="TRUE","",1440*('Paste Data Here - Export'!CP812-'Paste Data Here - Export'!BA812)))))</f>
        <v/>
      </c>
      <c r="R812" s="95" t="str">
        <f>IF('Paste Data Here - Export'!CR812=TRUE,"Not imaged",IF(OR(C812="",'Paste Data Here - Export'!CP812=""),"",1440*('Paste Data Here - Export'!CP812-C812)))</f>
        <v/>
      </c>
      <c r="S812" s="93" t="str">
        <f>IF(R812&lt;60.5,"Yes",IF('Paste Data Here - Export'!C812="","","No"))</f>
        <v/>
      </c>
      <c r="T812" s="93" t="str">
        <f t="shared" si="132"/>
        <v/>
      </c>
      <c r="U812" s="94" t="str">
        <f>IF(OR(C812="",'Paste Data Here - Export'!DF812=""),"",1440*('Paste Data Here - Export'!DF812-C812))</f>
        <v/>
      </c>
      <c r="V812" s="96" t="str">
        <f t="shared" si="141"/>
        <v/>
      </c>
      <c r="W812" s="97" t="str">
        <f>IF(B812="","",IF('Paste Data Here - Export'!KI812=TRUE,"Yes",IF('Paste Data Here - Export'!L812="","No","Yes")))</f>
        <v/>
      </c>
      <c r="X812" s="98" t="str">
        <f>IF(E812="Yes","6 Month Transfer",IF(AND(W812="Yes",'Paste Data Here - Export'!KM812="D"),"No",IF('Patient level info'!W812="Yes","Yes","")))</f>
        <v/>
      </c>
      <c r="Y812" s="91" t="str">
        <f t="shared" si="133"/>
        <v/>
      </c>
      <c r="Z812" s="99" t="str">
        <f>IF('Paste Data Here - Export'!KQ812="","",IF('Paste Data Here - Export'!KO812="","",'Paste Data Here - Export'!KN812-'Paste Data Here - Export'!KQ812))</f>
        <v/>
      </c>
      <c r="AA812" s="91" t="str">
        <f>IF(AND(W812="Yes",'Paste Data Here - Export'!KM812="D",'Paste Data Here - Export'!KO812="Y"),'Paste Data Here - Export'!KN812+'Patient level info'!AA$3,IF(AND(W812="Yes",'Paste Data Here - Export'!KM812="D",Z812&lt;0),'Paste Data Here - Export'!KQ812,IF(AND(W812="Yes",'Paste Data Here - Export'!KM812="D"),'Paste Data Here - Export'!KN812,IF(X812="Yes",'Paste Data Here - Export'!KS812,""))))</f>
        <v/>
      </c>
      <c r="AB812" s="100" t="str">
        <f>IF(W812="No","",IF('Paste Data Here - Export'!HS812="","",IF('Paste Data Here - Export'!KO812="Y",'Patient level info'!AA812-'Paste Data Here - Export'!HS812,'Paste Data Here - Export'!KQ812-'Paste Data Here - Export'!HS812)))</f>
        <v/>
      </c>
      <c r="AC812" s="100" t="str">
        <f>IF(E812="Yes","",IF(BPT!C812="Record transferred to this team",AA812-C812-(1/6),""))</f>
        <v/>
      </c>
      <c r="AD812" s="100" t="str">
        <f t="shared" si="134"/>
        <v/>
      </c>
      <c r="AE812" s="100" t="str">
        <f t="shared" si="142"/>
        <v/>
      </c>
      <c r="AF812" s="101" t="str">
        <f>IF(AE812="","",IF(Y812="Died same day","Died same day as arrival",IF(AB812="","Did not stay on SU",IF('Paste Data Here - Export'!HR812="ICH","ICU/CCU/HDU",IF(AB812&gt;AE812,100,100*AB812/AE812)))))</f>
        <v/>
      </c>
      <c r="AG812" s="82" t="str">
        <f>IF(E812="Yes","6 Month Transfer",IF(W812="No","Not locked to discharge/transfer",IF(AF812="Did not stay on SU","Not achieved as did not stay on SU",IF('Patient level info'!A812="","",IF(AND(A812=B812,M812="Achieved",P812="Achieved",AF812&gt;=90,AF812&lt;&gt;"Died same day as arrival"),"Achieved",IF(AND(A812&lt;&gt;B812,AF812&gt;=90,M812="Achieved",P812="Achieved"),"Not directly admitted by this team, but achieved criteria at previous team, and achieved 90% of stay on SU whilst at this team",IF(AF812="ICU/CCU/HDU","Admitted to ICU/CCU/HDU",IF(AF812="Died same day as arrival",AF812,IF(AND(AF812&lt;90,M812="Not achieved",P812="Not achieved"),"Not achieved as not direct to SU within 4h, not seen by a consultant within 14h, and less than 90% of stay on SU",IF(AND(AF812&lt;90,M812="Not achieved",P812="Achieved"),"Not achieved as not direct to SU within 4h and less than 90% of stay on SU",IF(AND(AF812&lt;90,M812="Achieved",P812="Not achieved"),"Not achieved as not seen by a consultant within 14h and less than 90% of stay on SU",IF(AND(AF812&gt;=90,M812="Not achieved",P812="Not achieved"),"Not achieved as not direct to SU within 4h and not seen by a consultant within 14h",IF(AND(AF812&gt;=90,M812="Achieved",P812="Not achieved"),"Not achieved as not seen by a consultant within 14h",IF(AF812&lt;90,"Not achieved as less than 90% of stay on SU","Not achieved as not direct to SU within 4h"))))))))))))))</f>
        <v/>
      </c>
    </row>
    <row r="813" spans="1:33" x14ac:dyDescent="0.25">
      <c r="A813" s="89" t="str">
        <f>IF('Paste Data Here - Export'!A813="","",'Paste Data Here - Export'!A813)</f>
        <v/>
      </c>
      <c r="B813" s="90" t="str">
        <f>IF('Paste Data Here - Export'!B813="","",'Paste Data Here - Export'!B813)</f>
        <v/>
      </c>
      <c r="C813" s="91" t="str">
        <f>IF('Paste Data Here - Export'!AR813="Y",'Paste Data Here - Export'!AS813,IF('Paste Data Here - Export'!C813="","",'Paste Data Here - Export'!BA813))</f>
        <v/>
      </c>
      <c r="D813" s="103" t="str">
        <f>IF(B813="","",IF('Paste Data Here - Export'!A813 ='Paste Data Here - Export'!B813, "Yes", "No"))</f>
        <v/>
      </c>
      <c r="E813" s="103" t="str">
        <f>IF(A813="","",IF(AND('Paste Data Here - Export'!P813="",'Paste Data Here - Export'!Q813&lt;&gt;""),"Yes","No"))</f>
        <v/>
      </c>
      <c r="F813" s="104" t="str">
        <f>IF('Paste Data Here - Export'!A813='Paste Data Here - Export'!B813,C813,IF(W813="No","",IF(E813="Yes","6 Month Transfer",'Paste Data Here - Export'!HP813)))</f>
        <v/>
      </c>
      <c r="G813" s="92" t="str">
        <f>IF(B813="","",IF(OR('Paste Data Here - Export'!KB813="Y",'Paste Data Here - Export'!GE813="Y"),"Yes","No"))</f>
        <v/>
      </c>
      <c r="H813" s="93" t="str">
        <f t="shared" si="135"/>
        <v/>
      </c>
      <c r="I813" s="93" t="str">
        <f t="shared" si="136"/>
        <v/>
      </c>
      <c r="J813" s="93" t="str">
        <f t="shared" si="137"/>
        <v/>
      </c>
      <c r="K813" s="125" t="str">
        <f>IF(OR(C813="",'Paste Data Here - Export'!BD813=""),"",1440*('Paste Data Here - Export'!BD813-C813))</f>
        <v/>
      </c>
      <c r="L813" s="93" t="str">
        <f t="shared" si="138"/>
        <v/>
      </c>
      <c r="M813" s="93" t="str">
        <f>IF(AND(L813="Yes",'Paste Data Here - Export'!BC813="SU",'Paste Data Here - Export'!EJ813&lt;&gt;"Y"),"Achieved",IF('Paste Data Here - Export'!EJ813="Y","Not applicable",(IF(AND('Patient level info'!L813="No",'Paste Data Here - Export'!BC813="SU"),"Not achieved",IF('Paste Data Here - Export'!BC813="ICH","Not applicable",IF(OR('Paste Data Here - Export'!BC813="O",'Paste Data Here - Export'!BC813="MAC"),"Not achieved",""))))))</f>
        <v/>
      </c>
      <c r="N813" s="142" t="str">
        <f>IF(B813="","",IF(OR('Paste Data Here - Export'!GN813="PERS",'Paste Data Here - Export'!GN813="TELEM"),'Paste Data Here - Export'!GK813,IF('Paste Data Here - Export'!GO813="","Not seen in person",'Paste Data Here - Export'!GO813)))</f>
        <v/>
      </c>
      <c r="O813" s="125" t="str">
        <f t="shared" si="139"/>
        <v/>
      </c>
      <c r="P813" s="126" t="str">
        <f t="shared" si="140"/>
        <v/>
      </c>
      <c r="Q813" s="95" t="str">
        <f>IF('Paste Data Here - Export'!CR813=TRUE, "Not imaged",IF('Paste Data Here - Export'!AR813="Y","Inpatient stroke",IF('Paste Data Here - Export'!BA813="","",IF('Paste Data Here - Export'!CR813="TRUE","",1440*('Paste Data Here - Export'!CP813-'Paste Data Here - Export'!BA813)))))</f>
        <v/>
      </c>
      <c r="R813" s="95" t="str">
        <f>IF('Paste Data Here - Export'!CR813=TRUE,"Not imaged",IF(OR(C813="",'Paste Data Here - Export'!CP813=""),"",1440*('Paste Data Here - Export'!CP813-C813)))</f>
        <v/>
      </c>
      <c r="S813" s="93" t="str">
        <f>IF(R813&lt;60.5,"Yes",IF('Paste Data Here - Export'!C813="","","No"))</f>
        <v/>
      </c>
      <c r="T813" s="93" t="str">
        <f t="shared" si="132"/>
        <v/>
      </c>
      <c r="U813" s="94" t="str">
        <f>IF(OR(C813="",'Paste Data Here - Export'!DF813=""),"",1440*('Paste Data Here - Export'!DF813-C813))</f>
        <v/>
      </c>
      <c r="V813" s="96" t="str">
        <f t="shared" si="141"/>
        <v/>
      </c>
      <c r="W813" s="97" t="str">
        <f>IF(B813="","",IF('Paste Data Here - Export'!KI813=TRUE,"Yes",IF('Paste Data Here - Export'!L813="","No","Yes")))</f>
        <v/>
      </c>
      <c r="X813" s="98" t="str">
        <f>IF(E813="Yes","6 Month Transfer",IF(AND(W813="Yes",'Paste Data Here - Export'!KM813="D"),"No",IF('Patient level info'!W813="Yes","Yes","")))</f>
        <v/>
      </c>
      <c r="Y813" s="91" t="str">
        <f t="shared" si="133"/>
        <v/>
      </c>
      <c r="Z813" s="99" t="str">
        <f>IF('Paste Data Here - Export'!KQ813="","",IF('Paste Data Here - Export'!KO813="","",'Paste Data Here - Export'!KN813-'Paste Data Here - Export'!KQ813))</f>
        <v/>
      </c>
      <c r="AA813" s="91" t="str">
        <f>IF(AND(W813="Yes",'Paste Data Here - Export'!KM813="D",'Paste Data Here - Export'!KO813="Y"),'Paste Data Here - Export'!KN813+'Patient level info'!AA$3,IF(AND(W813="Yes",'Paste Data Here - Export'!KM813="D",Z813&lt;0),'Paste Data Here - Export'!KQ813,IF(AND(W813="Yes",'Paste Data Here - Export'!KM813="D"),'Paste Data Here - Export'!KN813,IF(X813="Yes",'Paste Data Here - Export'!KS813,""))))</f>
        <v/>
      </c>
      <c r="AB813" s="100" t="str">
        <f>IF(W813="No","",IF('Paste Data Here - Export'!HS813="","",IF('Paste Data Here - Export'!KO813="Y",'Patient level info'!AA813-'Paste Data Here - Export'!HS813,'Paste Data Here - Export'!KQ813-'Paste Data Here - Export'!HS813)))</f>
        <v/>
      </c>
      <c r="AC813" s="100" t="str">
        <f>IF(E813="Yes","",IF(BPT!C813="Record transferred to this team",AA813-C813-(1/6),""))</f>
        <v/>
      </c>
      <c r="AD813" s="100" t="str">
        <f t="shared" si="134"/>
        <v/>
      </c>
      <c r="AE813" s="100" t="str">
        <f t="shared" si="142"/>
        <v/>
      </c>
      <c r="AF813" s="101" t="str">
        <f>IF(AE813="","",IF(Y813="Died same day","Died same day as arrival",IF(AB813="","Did not stay on SU",IF('Paste Data Here - Export'!HR813="ICH","ICU/CCU/HDU",IF(AB813&gt;AE813,100,100*AB813/AE813)))))</f>
        <v/>
      </c>
      <c r="AG813" s="82" t="str">
        <f>IF(E813="Yes","6 Month Transfer",IF(W813="No","Not locked to discharge/transfer",IF(AF813="Did not stay on SU","Not achieved as did not stay on SU",IF('Patient level info'!A813="","",IF(AND(A813=B813,M813="Achieved",P813="Achieved",AF813&gt;=90,AF813&lt;&gt;"Died same day as arrival"),"Achieved",IF(AND(A813&lt;&gt;B813,AF813&gt;=90,M813="Achieved",P813="Achieved"),"Not directly admitted by this team, but achieved criteria at previous team, and achieved 90% of stay on SU whilst at this team",IF(AF813="ICU/CCU/HDU","Admitted to ICU/CCU/HDU",IF(AF813="Died same day as arrival",AF813,IF(AND(AF813&lt;90,M813="Not achieved",P813="Not achieved"),"Not achieved as not direct to SU within 4h, not seen by a consultant within 14h, and less than 90% of stay on SU",IF(AND(AF813&lt;90,M813="Not achieved",P813="Achieved"),"Not achieved as not direct to SU within 4h and less than 90% of stay on SU",IF(AND(AF813&lt;90,M813="Achieved",P813="Not achieved"),"Not achieved as not seen by a consultant within 14h and less than 90% of stay on SU",IF(AND(AF813&gt;=90,M813="Not achieved",P813="Not achieved"),"Not achieved as not direct to SU within 4h and not seen by a consultant within 14h",IF(AND(AF813&gt;=90,M813="Achieved",P813="Not achieved"),"Not achieved as not seen by a consultant within 14h",IF(AF813&lt;90,"Not achieved as less than 90% of stay on SU","Not achieved as not direct to SU within 4h"))))))))))))))</f>
        <v/>
      </c>
    </row>
    <row r="814" spans="1:33" x14ac:dyDescent="0.25">
      <c r="A814" s="89" t="str">
        <f>IF('Paste Data Here - Export'!A814="","",'Paste Data Here - Export'!A814)</f>
        <v/>
      </c>
      <c r="B814" s="90" t="str">
        <f>IF('Paste Data Here - Export'!B814="","",'Paste Data Here - Export'!B814)</f>
        <v/>
      </c>
      <c r="C814" s="91" t="str">
        <f>IF('Paste Data Here - Export'!AR814="Y",'Paste Data Here - Export'!AS814,IF('Paste Data Here - Export'!C814="","",'Paste Data Here - Export'!BA814))</f>
        <v/>
      </c>
      <c r="D814" s="103" t="str">
        <f>IF(B814="","",IF('Paste Data Here - Export'!A814 ='Paste Data Here - Export'!B814, "Yes", "No"))</f>
        <v/>
      </c>
      <c r="E814" s="103" t="str">
        <f>IF(A814="","",IF(AND('Paste Data Here - Export'!P814="",'Paste Data Here - Export'!Q814&lt;&gt;""),"Yes","No"))</f>
        <v/>
      </c>
      <c r="F814" s="104" t="str">
        <f>IF('Paste Data Here - Export'!A814='Paste Data Here - Export'!B814,C814,IF(W814="No","",IF(E814="Yes","6 Month Transfer",'Paste Data Here - Export'!HP814)))</f>
        <v/>
      </c>
      <c r="G814" s="92" t="str">
        <f>IF(B814="","",IF(OR('Paste Data Here - Export'!KB814="Y",'Paste Data Here - Export'!GE814="Y"),"Yes","No"))</f>
        <v/>
      </c>
      <c r="H814" s="93" t="str">
        <f t="shared" si="135"/>
        <v/>
      </c>
      <c r="I814" s="93" t="str">
        <f t="shared" si="136"/>
        <v/>
      </c>
      <c r="J814" s="93" t="str">
        <f t="shared" si="137"/>
        <v/>
      </c>
      <c r="K814" s="125" t="str">
        <f>IF(OR(C814="",'Paste Data Here - Export'!BD814=""),"",1440*('Paste Data Here - Export'!BD814-C814))</f>
        <v/>
      </c>
      <c r="L814" s="93" t="str">
        <f t="shared" si="138"/>
        <v/>
      </c>
      <c r="M814" s="93" t="str">
        <f>IF(AND(L814="Yes",'Paste Data Here - Export'!BC814="SU",'Paste Data Here - Export'!EJ814&lt;&gt;"Y"),"Achieved",IF('Paste Data Here - Export'!EJ814="Y","Not applicable",(IF(AND('Patient level info'!L814="No",'Paste Data Here - Export'!BC814="SU"),"Not achieved",IF('Paste Data Here - Export'!BC814="ICH","Not applicable",IF(OR('Paste Data Here - Export'!BC814="O",'Paste Data Here - Export'!BC814="MAC"),"Not achieved",""))))))</f>
        <v/>
      </c>
      <c r="N814" s="142" t="str">
        <f>IF(B814="","",IF(OR('Paste Data Here - Export'!GN814="PERS",'Paste Data Here - Export'!GN814="TELEM"),'Paste Data Here - Export'!GK814,IF('Paste Data Here - Export'!GO814="","Not seen in person",'Paste Data Here - Export'!GO814)))</f>
        <v/>
      </c>
      <c r="O814" s="125" t="str">
        <f t="shared" si="139"/>
        <v/>
      </c>
      <c r="P814" s="126" t="str">
        <f t="shared" si="140"/>
        <v/>
      </c>
      <c r="Q814" s="95" t="str">
        <f>IF('Paste Data Here - Export'!CR814=TRUE, "Not imaged",IF('Paste Data Here - Export'!AR814="Y","Inpatient stroke",IF('Paste Data Here - Export'!BA814="","",IF('Paste Data Here - Export'!CR814="TRUE","",1440*('Paste Data Here - Export'!CP814-'Paste Data Here - Export'!BA814)))))</f>
        <v/>
      </c>
      <c r="R814" s="95" t="str">
        <f>IF('Paste Data Here - Export'!CR814=TRUE,"Not imaged",IF(OR(C814="",'Paste Data Here - Export'!CP814=""),"",1440*('Paste Data Here - Export'!CP814-C814)))</f>
        <v/>
      </c>
      <c r="S814" s="93" t="str">
        <f>IF(R814&lt;60.5,"Yes",IF('Paste Data Here - Export'!C814="","","No"))</f>
        <v/>
      </c>
      <c r="T814" s="93" t="str">
        <f t="shared" si="132"/>
        <v/>
      </c>
      <c r="U814" s="94" t="str">
        <f>IF(OR(C814="",'Paste Data Here - Export'!DF814=""),"",1440*('Paste Data Here - Export'!DF814-C814))</f>
        <v/>
      </c>
      <c r="V814" s="96" t="str">
        <f t="shared" si="141"/>
        <v/>
      </c>
      <c r="W814" s="97" t="str">
        <f>IF(B814="","",IF('Paste Data Here - Export'!KI814=TRUE,"Yes",IF('Paste Data Here - Export'!L814="","No","Yes")))</f>
        <v/>
      </c>
      <c r="X814" s="98" t="str">
        <f>IF(E814="Yes","6 Month Transfer",IF(AND(W814="Yes",'Paste Data Here - Export'!KM814="D"),"No",IF('Patient level info'!W814="Yes","Yes","")))</f>
        <v/>
      </c>
      <c r="Y814" s="91" t="str">
        <f t="shared" si="133"/>
        <v/>
      </c>
      <c r="Z814" s="99" t="str">
        <f>IF('Paste Data Here - Export'!KQ814="","",IF('Paste Data Here - Export'!KO814="","",'Paste Data Here - Export'!KN814-'Paste Data Here - Export'!KQ814))</f>
        <v/>
      </c>
      <c r="AA814" s="91" t="str">
        <f>IF(AND(W814="Yes",'Paste Data Here - Export'!KM814="D",'Paste Data Here - Export'!KO814="Y"),'Paste Data Here - Export'!KN814+'Patient level info'!AA$3,IF(AND(W814="Yes",'Paste Data Here - Export'!KM814="D",Z814&lt;0),'Paste Data Here - Export'!KQ814,IF(AND(W814="Yes",'Paste Data Here - Export'!KM814="D"),'Paste Data Here - Export'!KN814,IF(X814="Yes",'Paste Data Here - Export'!KS814,""))))</f>
        <v/>
      </c>
      <c r="AB814" s="100" t="str">
        <f>IF(W814="No","",IF('Paste Data Here - Export'!HS814="","",IF('Paste Data Here - Export'!KO814="Y",'Patient level info'!AA814-'Paste Data Here - Export'!HS814,'Paste Data Here - Export'!KQ814-'Paste Data Here - Export'!HS814)))</f>
        <v/>
      </c>
      <c r="AC814" s="100" t="str">
        <f>IF(E814="Yes","",IF(BPT!C814="Record transferred to this team",AA814-C814-(1/6),""))</f>
        <v/>
      </c>
      <c r="AD814" s="100" t="str">
        <f t="shared" si="134"/>
        <v/>
      </c>
      <c r="AE814" s="100" t="str">
        <f t="shared" si="142"/>
        <v/>
      </c>
      <c r="AF814" s="101" t="str">
        <f>IF(AE814="","",IF(Y814="Died same day","Died same day as arrival",IF(AB814="","Did not stay on SU",IF('Paste Data Here - Export'!HR814="ICH","ICU/CCU/HDU",IF(AB814&gt;AE814,100,100*AB814/AE814)))))</f>
        <v/>
      </c>
      <c r="AG814" s="82" t="str">
        <f>IF(E814="Yes","6 Month Transfer",IF(W814="No","Not locked to discharge/transfer",IF(AF814="Did not stay on SU","Not achieved as did not stay on SU",IF('Patient level info'!A814="","",IF(AND(A814=B814,M814="Achieved",P814="Achieved",AF814&gt;=90,AF814&lt;&gt;"Died same day as arrival"),"Achieved",IF(AND(A814&lt;&gt;B814,AF814&gt;=90,M814="Achieved",P814="Achieved"),"Not directly admitted by this team, but achieved criteria at previous team, and achieved 90% of stay on SU whilst at this team",IF(AF814="ICU/CCU/HDU","Admitted to ICU/CCU/HDU",IF(AF814="Died same day as arrival",AF814,IF(AND(AF814&lt;90,M814="Not achieved",P814="Not achieved"),"Not achieved as not direct to SU within 4h, not seen by a consultant within 14h, and less than 90% of stay on SU",IF(AND(AF814&lt;90,M814="Not achieved",P814="Achieved"),"Not achieved as not direct to SU within 4h and less than 90% of stay on SU",IF(AND(AF814&lt;90,M814="Achieved",P814="Not achieved"),"Not achieved as not seen by a consultant within 14h and less than 90% of stay on SU",IF(AND(AF814&gt;=90,M814="Not achieved",P814="Not achieved"),"Not achieved as not direct to SU within 4h and not seen by a consultant within 14h",IF(AND(AF814&gt;=90,M814="Achieved",P814="Not achieved"),"Not achieved as not seen by a consultant within 14h",IF(AF814&lt;90,"Not achieved as less than 90% of stay on SU","Not achieved as not direct to SU within 4h"))))))))))))))</f>
        <v/>
      </c>
    </row>
    <row r="815" spans="1:33" x14ac:dyDescent="0.25">
      <c r="A815" s="89" t="str">
        <f>IF('Paste Data Here - Export'!A815="","",'Paste Data Here - Export'!A815)</f>
        <v/>
      </c>
      <c r="B815" s="90" t="str">
        <f>IF('Paste Data Here - Export'!B815="","",'Paste Data Here - Export'!B815)</f>
        <v/>
      </c>
      <c r="C815" s="91" t="str">
        <f>IF('Paste Data Here - Export'!AR815="Y",'Paste Data Here - Export'!AS815,IF('Paste Data Here - Export'!C815="","",'Paste Data Here - Export'!BA815))</f>
        <v/>
      </c>
      <c r="D815" s="103" t="str">
        <f>IF(B815="","",IF('Paste Data Here - Export'!A815 ='Paste Data Here - Export'!B815, "Yes", "No"))</f>
        <v/>
      </c>
      <c r="E815" s="103" t="str">
        <f>IF(A815="","",IF(AND('Paste Data Here - Export'!P815="",'Paste Data Here - Export'!Q815&lt;&gt;""),"Yes","No"))</f>
        <v/>
      </c>
      <c r="F815" s="104" t="str">
        <f>IF('Paste Data Here - Export'!A815='Paste Data Here - Export'!B815,C815,IF(W815="No","",IF(E815="Yes","6 Month Transfer",'Paste Data Here - Export'!HP815)))</f>
        <v/>
      </c>
      <c r="G815" s="92" t="str">
        <f>IF(B815="","",IF(OR('Paste Data Here - Export'!KB815="Y",'Paste Data Here - Export'!GE815="Y"),"Yes","No"))</f>
        <v/>
      </c>
      <c r="H815" s="93" t="str">
        <f t="shared" si="135"/>
        <v/>
      </c>
      <c r="I815" s="93" t="str">
        <f t="shared" si="136"/>
        <v/>
      </c>
      <c r="J815" s="93" t="str">
        <f t="shared" si="137"/>
        <v/>
      </c>
      <c r="K815" s="125" t="str">
        <f>IF(OR(C815="",'Paste Data Here - Export'!BD815=""),"",1440*('Paste Data Here - Export'!BD815-C815))</f>
        <v/>
      </c>
      <c r="L815" s="93" t="str">
        <f t="shared" si="138"/>
        <v/>
      </c>
      <c r="M815" s="93" t="str">
        <f>IF(AND(L815="Yes",'Paste Data Here - Export'!BC815="SU",'Paste Data Here - Export'!EJ815&lt;&gt;"Y"),"Achieved",IF('Paste Data Here - Export'!EJ815="Y","Not applicable",(IF(AND('Patient level info'!L815="No",'Paste Data Here - Export'!BC815="SU"),"Not achieved",IF('Paste Data Here - Export'!BC815="ICH","Not applicable",IF(OR('Paste Data Here - Export'!BC815="O",'Paste Data Here - Export'!BC815="MAC"),"Not achieved",""))))))</f>
        <v/>
      </c>
      <c r="N815" s="142" t="str">
        <f>IF(B815="","",IF(OR('Paste Data Here - Export'!GN815="PERS",'Paste Data Here - Export'!GN815="TELEM"),'Paste Data Here - Export'!GK815,IF('Paste Data Here - Export'!GO815="","Not seen in person",'Paste Data Here - Export'!GO815)))</f>
        <v/>
      </c>
      <c r="O815" s="125" t="str">
        <f t="shared" si="139"/>
        <v/>
      </c>
      <c r="P815" s="126" t="str">
        <f t="shared" si="140"/>
        <v/>
      </c>
      <c r="Q815" s="95" t="str">
        <f>IF('Paste Data Here - Export'!CR815=TRUE, "Not imaged",IF('Paste Data Here - Export'!AR815="Y","Inpatient stroke",IF('Paste Data Here - Export'!BA815="","",IF('Paste Data Here - Export'!CR815="TRUE","",1440*('Paste Data Here - Export'!CP815-'Paste Data Here - Export'!BA815)))))</f>
        <v/>
      </c>
      <c r="R815" s="95" t="str">
        <f>IF('Paste Data Here - Export'!CR815=TRUE,"Not imaged",IF(OR(C815="",'Paste Data Here - Export'!CP815=""),"",1440*('Paste Data Here - Export'!CP815-C815)))</f>
        <v/>
      </c>
      <c r="S815" s="93" t="str">
        <f>IF(R815&lt;60.5,"Yes",IF('Paste Data Here - Export'!C815="","","No"))</f>
        <v/>
      </c>
      <c r="T815" s="93" t="str">
        <f t="shared" si="132"/>
        <v/>
      </c>
      <c r="U815" s="94" t="str">
        <f>IF(OR(C815="",'Paste Data Here - Export'!DF815=""),"",1440*('Paste Data Here - Export'!DF815-C815))</f>
        <v/>
      </c>
      <c r="V815" s="96" t="str">
        <f t="shared" si="141"/>
        <v/>
      </c>
      <c r="W815" s="97" t="str">
        <f>IF(B815="","",IF('Paste Data Here - Export'!KI815=TRUE,"Yes",IF('Paste Data Here - Export'!L815="","No","Yes")))</f>
        <v/>
      </c>
      <c r="X815" s="98" t="str">
        <f>IF(E815="Yes","6 Month Transfer",IF(AND(W815="Yes",'Paste Data Here - Export'!KM815="D"),"No",IF('Patient level info'!W815="Yes","Yes","")))</f>
        <v/>
      </c>
      <c r="Y815" s="91" t="str">
        <f t="shared" si="133"/>
        <v/>
      </c>
      <c r="Z815" s="99" t="str">
        <f>IF('Paste Data Here - Export'!KQ815="","",IF('Paste Data Here - Export'!KO815="","",'Paste Data Here - Export'!KN815-'Paste Data Here - Export'!KQ815))</f>
        <v/>
      </c>
      <c r="AA815" s="91" t="str">
        <f>IF(AND(W815="Yes",'Paste Data Here - Export'!KM815="D",'Paste Data Here - Export'!KO815="Y"),'Paste Data Here - Export'!KN815+'Patient level info'!AA$3,IF(AND(W815="Yes",'Paste Data Here - Export'!KM815="D",Z815&lt;0),'Paste Data Here - Export'!KQ815,IF(AND(W815="Yes",'Paste Data Here - Export'!KM815="D"),'Paste Data Here - Export'!KN815,IF(X815="Yes",'Paste Data Here - Export'!KS815,""))))</f>
        <v/>
      </c>
      <c r="AB815" s="100" t="str">
        <f>IF(W815="No","",IF('Paste Data Here - Export'!HS815="","",IF('Paste Data Here - Export'!KO815="Y",'Patient level info'!AA815-'Paste Data Here - Export'!HS815,'Paste Data Here - Export'!KQ815-'Paste Data Here - Export'!HS815)))</f>
        <v/>
      </c>
      <c r="AC815" s="100" t="str">
        <f>IF(E815="Yes","",IF(BPT!C815="Record transferred to this team",AA815-C815-(1/6),""))</f>
        <v/>
      </c>
      <c r="AD815" s="100" t="str">
        <f t="shared" si="134"/>
        <v/>
      </c>
      <c r="AE815" s="100" t="str">
        <f t="shared" si="142"/>
        <v/>
      </c>
      <c r="AF815" s="101" t="str">
        <f>IF(AE815="","",IF(Y815="Died same day","Died same day as arrival",IF(AB815="","Did not stay on SU",IF('Paste Data Here - Export'!HR815="ICH","ICU/CCU/HDU",IF(AB815&gt;AE815,100,100*AB815/AE815)))))</f>
        <v/>
      </c>
      <c r="AG815" s="82" t="str">
        <f>IF(E815="Yes","6 Month Transfer",IF(W815="No","Not locked to discharge/transfer",IF(AF815="Did not stay on SU","Not achieved as did not stay on SU",IF('Patient level info'!A815="","",IF(AND(A815=B815,M815="Achieved",P815="Achieved",AF815&gt;=90,AF815&lt;&gt;"Died same day as arrival"),"Achieved",IF(AND(A815&lt;&gt;B815,AF815&gt;=90,M815="Achieved",P815="Achieved"),"Not directly admitted by this team, but achieved criteria at previous team, and achieved 90% of stay on SU whilst at this team",IF(AF815="ICU/CCU/HDU","Admitted to ICU/CCU/HDU",IF(AF815="Died same day as arrival",AF815,IF(AND(AF815&lt;90,M815="Not achieved",P815="Not achieved"),"Not achieved as not direct to SU within 4h, not seen by a consultant within 14h, and less than 90% of stay on SU",IF(AND(AF815&lt;90,M815="Not achieved",P815="Achieved"),"Not achieved as not direct to SU within 4h and less than 90% of stay on SU",IF(AND(AF815&lt;90,M815="Achieved",P815="Not achieved"),"Not achieved as not seen by a consultant within 14h and less than 90% of stay on SU",IF(AND(AF815&gt;=90,M815="Not achieved",P815="Not achieved"),"Not achieved as not direct to SU within 4h and not seen by a consultant within 14h",IF(AND(AF815&gt;=90,M815="Achieved",P815="Not achieved"),"Not achieved as not seen by a consultant within 14h",IF(AF815&lt;90,"Not achieved as less than 90% of stay on SU","Not achieved as not direct to SU within 4h"))))))))))))))</f>
        <v/>
      </c>
    </row>
    <row r="816" spans="1:33" x14ac:dyDescent="0.25">
      <c r="A816" s="89" t="str">
        <f>IF('Paste Data Here - Export'!A816="","",'Paste Data Here - Export'!A816)</f>
        <v/>
      </c>
      <c r="B816" s="90" t="str">
        <f>IF('Paste Data Here - Export'!B816="","",'Paste Data Here - Export'!B816)</f>
        <v/>
      </c>
      <c r="C816" s="91" t="str">
        <f>IF('Paste Data Here - Export'!AR816="Y",'Paste Data Here - Export'!AS816,IF('Paste Data Here - Export'!C816="","",'Paste Data Here - Export'!BA816))</f>
        <v/>
      </c>
      <c r="D816" s="103" t="str">
        <f>IF(B816="","",IF('Paste Data Here - Export'!A816 ='Paste Data Here - Export'!B816, "Yes", "No"))</f>
        <v/>
      </c>
      <c r="E816" s="103" t="str">
        <f>IF(A816="","",IF(AND('Paste Data Here - Export'!P816="",'Paste Data Here - Export'!Q816&lt;&gt;""),"Yes","No"))</f>
        <v/>
      </c>
      <c r="F816" s="104" t="str">
        <f>IF('Paste Data Here - Export'!A816='Paste Data Here - Export'!B816,C816,IF(W816="No","",IF(E816="Yes","6 Month Transfer",'Paste Data Here - Export'!HP816)))</f>
        <v/>
      </c>
      <c r="G816" s="92" t="str">
        <f>IF(B816="","",IF(OR('Paste Data Here - Export'!KB816="Y",'Paste Data Here - Export'!GE816="Y"),"Yes","No"))</f>
        <v/>
      </c>
      <c r="H816" s="93" t="str">
        <f t="shared" si="135"/>
        <v/>
      </c>
      <c r="I816" s="93" t="str">
        <f t="shared" si="136"/>
        <v/>
      </c>
      <c r="J816" s="93" t="str">
        <f t="shared" si="137"/>
        <v/>
      </c>
      <c r="K816" s="125" t="str">
        <f>IF(OR(C816="",'Paste Data Here - Export'!BD816=""),"",1440*('Paste Data Here - Export'!BD816-C816))</f>
        <v/>
      </c>
      <c r="L816" s="93" t="str">
        <f t="shared" si="138"/>
        <v/>
      </c>
      <c r="M816" s="93" t="str">
        <f>IF(AND(L816="Yes",'Paste Data Here - Export'!BC816="SU",'Paste Data Here - Export'!EJ816&lt;&gt;"Y"),"Achieved",IF('Paste Data Here - Export'!EJ816="Y","Not applicable",(IF(AND('Patient level info'!L816="No",'Paste Data Here - Export'!BC816="SU"),"Not achieved",IF('Paste Data Here - Export'!BC816="ICH","Not applicable",IF(OR('Paste Data Here - Export'!BC816="O",'Paste Data Here - Export'!BC816="MAC"),"Not achieved",""))))))</f>
        <v/>
      </c>
      <c r="N816" s="142" t="str">
        <f>IF(B816="","",IF(OR('Paste Data Here - Export'!GN816="PERS",'Paste Data Here - Export'!GN816="TELEM"),'Paste Data Here - Export'!GK816,IF('Paste Data Here - Export'!GO816="","Not seen in person",'Paste Data Here - Export'!GO816)))</f>
        <v/>
      </c>
      <c r="O816" s="125" t="str">
        <f t="shared" si="139"/>
        <v/>
      </c>
      <c r="P816" s="126" t="str">
        <f t="shared" si="140"/>
        <v/>
      </c>
      <c r="Q816" s="95" t="str">
        <f>IF('Paste Data Here - Export'!CR816=TRUE, "Not imaged",IF('Paste Data Here - Export'!AR816="Y","Inpatient stroke",IF('Paste Data Here - Export'!BA816="","",IF('Paste Data Here - Export'!CR816="TRUE","",1440*('Paste Data Here - Export'!CP816-'Paste Data Here - Export'!BA816)))))</f>
        <v/>
      </c>
      <c r="R816" s="95" t="str">
        <f>IF('Paste Data Here - Export'!CR816=TRUE,"Not imaged",IF(OR(C816="",'Paste Data Here - Export'!CP816=""),"",1440*('Paste Data Here - Export'!CP816-C816)))</f>
        <v/>
      </c>
      <c r="S816" s="93" t="str">
        <f>IF(R816&lt;60.5,"Yes",IF('Paste Data Here - Export'!C816="","","No"))</f>
        <v/>
      </c>
      <c r="T816" s="93" t="str">
        <f t="shared" si="132"/>
        <v/>
      </c>
      <c r="U816" s="94" t="str">
        <f>IF(OR(C816="",'Paste Data Here - Export'!DF816=""),"",1440*('Paste Data Here - Export'!DF816-C816))</f>
        <v/>
      </c>
      <c r="V816" s="96" t="str">
        <f t="shared" si="141"/>
        <v/>
      </c>
      <c r="W816" s="97" t="str">
        <f>IF(B816="","",IF('Paste Data Here - Export'!KI816=TRUE,"Yes",IF('Paste Data Here - Export'!L816="","No","Yes")))</f>
        <v/>
      </c>
      <c r="X816" s="98" t="str">
        <f>IF(E816="Yes","6 Month Transfer",IF(AND(W816="Yes",'Paste Data Here - Export'!KM816="D"),"No",IF('Patient level info'!W816="Yes","Yes","")))</f>
        <v/>
      </c>
      <c r="Y816" s="91" t="str">
        <f t="shared" si="133"/>
        <v/>
      </c>
      <c r="Z816" s="99" t="str">
        <f>IF('Paste Data Here - Export'!KQ816="","",IF('Paste Data Here - Export'!KO816="","",'Paste Data Here - Export'!KN816-'Paste Data Here - Export'!KQ816))</f>
        <v/>
      </c>
      <c r="AA816" s="91" t="str">
        <f>IF(AND(W816="Yes",'Paste Data Here - Export'!KM816="D",'Paste Data Here - Export'!KO816="Y"),'Paste Data Here - Export'!KN816+'Patient level info'!AA$3,IF(AND(W816="Yes",'Paste Data Here - Export'!KM816="D",Z816&lt;0),'Paste Data Here - Export'!KQ816,IF(AND(W816="Yes",'Paste Data Here - Export'!KM816="D"),'Paste Data Here - Export'!KN816,IF(X816="Yes",'Paste Data Here - Export'!KS816,""))))</f>
        <v/>
      </c>
      <c r="AB816" s="100" t="str">
        <f>IF(W816="No","",IF('Paste Data Here - Export'!HS816="","",IF('Paste Data Here - Export'!KO816="Y",'Patient level info'!AA816-'Paste Data Here - Export'!HS816,'Paste Data Here - Export'!KQ816-'Paste Data Here - Export'!HS816)))</f>
        <v/>
      </c>
      <c r="AC816" s="100" t="str">
        <f>IF(E816="Yes","",IF(BPT!C816="Record transferred to this team",AA816-C816-(1/6),""))</f>
        <v/>
      </c>
      <c r="AD816" s="100" t="str">
        <f t="shared" si="134"/>
        <v/>
      </c>
      <c r="AE816" s="100" t="str">
        <f t="shared" si="142"/>
        <v/>
      </c>
      <c r="AF816" s="101" t="str">
        <f>IF(AE816="","",IF(Y816="Died same day","Died same day as arrival",IF(AB816="","Did not stay on SU",IF('Paste Data Here - Export'!HR816="ICH","ICU/CCU/HDU",IF(AB816&gt;AE816,100,100*AB816/AE816)))))</f>
        <v/>
      </c>
      <c r="AG816" s="82" t="str">
        <f>IF(E816="Yes","6 Month Transfer",IF(W816="No","Not locked to discharge/transfer",IF(AF816="Did not stay on SU","Not achieved as did not stay on SU",IF('Patient level info'!A816="","",IF(AND(A816=B816,M816="Achieved",P816="Achieved",AF816&gt;=90,AF816&lt;&gt;"Died same day as arrival"),"Achieved",IF(AND(A816&lt;&gt;B816,AF816&gt;=90,M816="Achieved",P816="Achieved"),"Not directly admitted by this team, but achieved criteria at previous team, and achieved 90% of stay on SU whilst at this team",IF(AF816="ICU/CCU/HDU","Admitted to ICU/CCU/HDU",IF(AF816="Died same day as arrival",AF816,IF(AND(AF816&lt;90,M816="Not achieved",P816="Not achieved"),"Not achieved as not direct to SU within 4h, not seen by a consultant within 14h, and less than 90% of stay on SU",IF(AND(AF816&lt;90,M816="Not achieved",P816="Achieved"),"Not achieved as not direct to SU within 4h and less than 90% of stay on SU",IF(AND(AF816&lt;90,M816="Achieved",P816="Not achieved"),"Not achieved as not seen by a consultant within 14h and less than 90% of stay on SU",IF(AND(AF816&gt;=90,M816="Not achieved",P816="Not achieved"),"Not achieved as not direct to SU within 4h and not seen by a consultant within 14h",IF(AND(AF816&gt;=90,M816="Achieved",P816="Not achieved"),"Not achieved as not seen by a consultant within 14h",IF(AF816&lt;90,"Not achieved as less than 90% of stay on SU","Not achieved as not direct to SU within 4h"))))))))))))))</f>
        <v/>
      </c>
    </row>
    <row r="817" spans="1:33" x14ac:dyDescent="0.25">
      <c r="A817" s="89" t="str">
        <f>IF('Paste Data Here - Export'!A817="","",'Paste Data Here - Export'!A817)</f>
        <v/>
      </c>
      <c r="B817" s="90" t="str">
        <f>IF('Paste Data Here - Export'!B817="","",'Paste Data Here - Export'!B817)</f>
        <v/>
      </c>
      <c r="C817" s="91" t="str">
        <f>IF('Paste Data Here - Export'!AR817="Y",'Paste Data Here - Export'!AS817,IF('Paste Data Here - Export'!C817="","",'Paste Data Here - Export'!BA817))</f>
        <v/>
      </c>
      <c r="D817" s="103" t="str">
        <f>IF(B817="","",IF('Paste Data Here - Export'!A817 ='Paste Data Here - Export'!B817, "Yes", "No"))</f>
        <v/>
      </c>
      <c r="E817" s="103" t="str">
        <f>IF(A817="","",IF(AND('Paste Data Here - Export'!P817="",'Paste Data Here - Export'!Q817&lt;&gt;""),"Yes","No"))</f>
        <v/>
      </c>
      <c r="F817" s="104" t="str">
        <f>IF('Paste Data Here - Export'!A817='Paste Data Here - Export'!B817,C817,IF(W817="No","",IF(E817="Yes","6 Month Transfer",'Paste Data Here - Export'!HP817)))</f>
        <v/>
      </c>
      <c r="G817" s="92" t="str">
        <f>IF(B817="","",IF(OR('Paste Data Here - Export'!KB817="Y",'Paste Data Here - Export'!GE817="Y"),"Yes","No"))</f>
        <v/>
      </c>
      <c r="H817" s="93" t="str">
        <f t="shared" si="135"/>
        <v/>
      </c>
      <c r="I817" s="93" t="str">
        <f t="shared" si="136"/>
        <v/>
      </c>
      <c r="J817" s="93" t="str">
        <f t="shared" si="137"/>
        <v/>
      </c>
      <c r="K817" s="125" t="str">
        <f>IF(OR(C817="",'Paste Data Here - Export'!BD817=""),"",1440*('Paste Data Here - Export'!BD817-C817))</f>
        <v/>
      </c>
      <c r="L817" s="93" t="str">
        <f t="shared" si="138"/>
        <v/>
      </c>
      <c r="M817" s="93" t="str">
        <f>IF(AND(L817="Yes",'Paste Data Here - Export'!BC817="SU",'Paste Data Here - Export'!EJ817&lt;&gt;"Y"),"Achieved",IF('Paste Data Here - Export'!EJ817="Y","Not applicable",(IF(AND('Patient level info'!L817="No",'Paste Data Here - Export'!BC817="SU"),"Not achieved",IF('Paste Data Here - Export'!BC817="ICH","Not applicable",IF(OR('Paste Data Here - Export'!BC817="O",'Paste Data Here - Export'!BC817="MAC"),"Not achieved",""))))))</f>
        <v/>
      </c>
      <c r="N817" s="142" t="str">
        <f>IF(B817="","",IF(OR('Paste Data Here - Export'!GN817="PERS",'Paste Data Here - Export'!GN817="TELEM"),'Paste Data Here - Export'!GK817,IF('Paste Data Here - Export'!GO817="","Not seen in person",'Paste Data Here - Export'!GO817)))</f>
        <v/>
      </c>
      <c r="O817" s="125" t="str">
        <f t="shared" si="139"/>
        <v/>
      </c>
      <c r="P817" s="126" t="str">
        <f t="shared" si="140"/>
        <v/>
      </c>
      <c r="Q817" s="95" t="str">
        <f>IF('Paste Data Here - Export'!CR817=TRUE, "Not imaged",IF('Paste Data Here - Export'!AR817="Y","Inpatient stroke",IF('Paste Data Here - Export'!BA817="","",IF('Paste Data Here - Export'!CR817="TRUE","",1440*('Paste Data Here - Export'!CP817-'Paste Data Here - Export'!BA817)))))</f>
        <v/>
      </c>
      <c r="R817" s="95" t="str">
        <f>IF('Paste Data Here - Export'!CR817=TRUE,"Not imaged",IF(OR(C817="",'Paste Data Here - Export'!CP817=""),"",1440*('Paste Data Here - Export'!CP817-C817)))</f>
        <v/>
      </c>
      <c r="S817" s="93" t="str">
        <f>IF(R817&lt;60.5,"Yes",IF('Paste Data Here - Export'!C817="","","No"))</f>
        <v/>
      </c>
      <c r="T817" s="93" t="str">
        <f t="shared" si="132"/>
        <v/>
      </c>
      <c r="U817" s="94" t="str">
        <f>IF(OR(C817="",'Paste Data Here - Export'!DF817=""),"",1440*('Paste Data Here - Export'!DF817-C817))</f>
        <v/>
      </c>
      <c r="V817" s="96" t="str">
        <f t="shared" si="141"/>
        <v/>
      </c>
      <c r="W817" s="97" t="str">
        <f>IF(B817="","",IF('Paste Data Here - Export'!KI817=TRUE,"Yes",IF('Paste Data Here - Export'!L817="","No","Yes")))</f>
        <v/>
      </c>
      <c r="X817" s="98" t="str">
        <f>IF(E817="Yes","6 Month Transfer",IF(AND(W817="Yes",'Paste Data Here - Export'!KM817="D"),"No",IF('Patient level info'!W817="Yes","Yes","")))</f>
        <v/>
      </c>
      <c r="Y817" s="91" t="str">
        <f t="shared" si="133"/>
        <v/>
      </c>
      <c r="Z817" s="99" t="str">
        <f>IF('Paste Data Here - Export'!KQ817="","",IF('Paste Data Here - Export'!KO817="","",'Paste Data Here - Export'!KN817-'Paste Data Here - Export'!KQ817))</f>
        <v/>
      </c>
      <c r="AA817" s="91" t="str">
        <f>IF(AND(W817="Yes",'Paste Data Here - Export'!KM817="D",'Paste Data Here - Export'!KO817="Y"),'Paste Data Here - Export'!KN817+'Patient level info'!AA$3,IF(AND(W817="Yes",'Paste Data Here - Export'!KM817="D",Z817&lt;0),'Paste Data Here - Export'!KQ817,IF(AND(W817="Yes",'Paste Data Here - Export'!KM817="D"),'Paste Data Here - Export'!KN817,IF(X817="Yes",'Paste Data Here - Export'!KS817,""))))</f>
        <v/>
      </c>
      <c r="AB817" s="100" t="str">
        <f>IF(W817="No","",IF('Paste Data Here - Export'!HS817="","",IF('Paste Data Here - Export'!KO817="Y",'Patient level info'!AA817-'Paste Data Here - Export'!HS817,'Paste Data Here - Export'!KQ817-'Paste Data Here - Export'!HS817)))</f>
        <v/>
      </c>
      <c r="AC817" s="100" t="str">
        <f>IF(E817="Yes","",IF(BPT!C817="Record transferred to this team",AA817-C817-(1/6),""))</f>
        <v/>
      </c>
      <c r="AD817" s="100" t="str">
        <f t="shared" si="134"/>
        <v/>
      </c>
      <c r="AE817" s="100" t="str">
        <f t="shared" si="142"/>
        <v/>
      </c>
      <c r="AF817" s="101" t="str">
        <f>IF(AE817="","",IF(Y817="Died same day","Died same day as arrival",IF(AB817="","Did not stay on SU",IF('Paste Data Here - Export'!HR817="ICH","ICU/CCU/HDU",IF(AB817&gt;AE817,100,100*AB817/AE817)))))</f>
        <v/>
      </c>
      <c r="AG817" s="82" t="str">
        <f>IF(E817="Yes","6 Month Transfer",IF(W817="No","Not locked to discharge/transfer",IF(AF817="Did not stay on SU","Not achieved as did not stay on SU",IF('Patient level info'!A817="","",IF(AND(A817=B817,M817="Achieved",P817="Achieved",AF817&gt;=90,AF817&lt;&gt;"Died same day as arrival"),"Achieved",IF(AND(A817&lt;&gt;B817,AF817&gt;=90,M817="Achieved",P817="Achieved"),"Not directly admitted by this team, but achieved criteria at previous team, and achieved 90% of stay on SU whilst at this team",IF(AF817="ICU/CCU/HDU","Admitted to ICU/CCU/HDU",IF(AF817="Died same day as arrival",AF817,IF(AND(AF817&lt;90,M817="Not achieved",P817="Not achieved"),"Not achieved as not direct to SU within 4h, not seen by a consultant within 14h, and less than 90% of stay on SU",IF(AND(AF817&lt;90,M817="Not achieved",P817="Achieved"),"Not achieved as not direct to SU within 4h and less than 90% of stay on SU",IF(AND(AF817&lt;90,M817="Achieved",P817="Not achieved"),"Not achieved as not seen by a consultant within 14h and less than 90% of stay on SU",IF(AND(AF817&gt;=90,M817="Not achieved",P817="Not achieved"),"Not achieved as not direct to SU within 4h and not seen by a consultant within 14h",IF(AND(AF817&gt;=90,M817="Achieved",P817="Not achieved"),"Not achieved as not seen by a consultant within 14h",IF(AF817&lt;90,"Not achieved as less than 90% of stay on SU","Not achieved as not direct to SU within 4h"))))))))))))))</f>
        <v/>
      </c>
    </row>
    <row r="818" spans="1:33" x14ac:dyDescent="0.25">
      <c r="A818" s="89" t="str">
        <f>IF('Paste Data Here - Export'!A818="","",'Paste Data Here - Export'!A818)</f>
        <v/>
      </c>
      <c r="B818" s="90" t="str">
        <f>IF('Paste Data Here - Export'!B818="","",'Paste Data Here - Export'!B818)</f>
        <v/>
      </c>
      <c r="C818" s="91" t="str">
        <f>IF('Paste Data Here - Export'!AR818="Y",'Paste Data Here - Export'!AS818,IF('Paste Data Here - Export'!C818="","",'Paste Data Here - Export'!BA818))</f>
        <v/>
      </c>
      <c r="D818" s="103" t="str">
        <f>IF(B818="","",IF('Paste Data Here - Export'!A818 ='Paste Data Here - Export'!B818, "Yes", "No"))</f>
        <v/>
      </c>
      <c r="E818" s="103" t="str">
        <f>IF(A818="","",IF(AND('Paste Data Here - Export'!P818="",'Paste Data Here - Export'!Q818&lt;&gt;""),"Yes","No"))</f>
        <v/>
      </c>
      <c r="F818" s="104" t="str">
        <f>IF('Paste Data Here - Export'!A818='Paste Data Here - Export'!B818,C818,IF(W818="No","",IF(E818="Yes","6 Month Transfer",'Paste Data Here - Export'!HP818)))</f>
        <v/>
      </c>
      <c r="G818" s="92" t="str">
        <f>IF(B818="","",IF(OR('Paste Data Here - Export'!KB818="Y",'Paste Data Here - Export'!GE818="Y"),"Yes","No"))</f>
        <v/>
      </c>
      <c r="H818" s="93" t="str">
        <f t="shared" si="135"/>
        <v/>
      </c>
      <c r="I818" s="93" t="str">
        <f t="shared" si="136"/>
        <v/>
      </c>
      <c r="J818" s="93" t="str">
        <f t="shared" si="137"/>
        <v/>
      </c>
      <c r="K818" s="125" t="str">
        <f>IF(OR(C818="",'Paste Data Here - Export'!BD818=""),"",1440*('Paste Data Here - Export'!BD818-C818))</f>
        <v/>
      </c>
      <c r="L818" s="93" t="str">
        <f t="shared" si="138"/>
        <v/>
      </c>
      <c r="M818" s="93" t="str">
        <f>IF(AND(L818="Yes",'Paste Data Here - Export'!BC818="SU",'Paste Data Here - Export'!EJ818&lt;&gt;"Y"),"Achieved",IF('Paste Data Here - Export'!EJ818="Y","Not applicable",(IF(AND('Patient level info'!L818="No",'Paste Data Here - Export'!BC818="SU"),"Not achieved",IF('Paste Data Here - Export'!BC818="ICH","Not applicable",IF(OR('Paste Data Here - Export'!BC818="O",'Paste Data Here - Export'!BC818="MAC"),"Not achieved",""))))))</f>
        <v/>
      </c>
      <c r="N818" s="142" t="str">
        <f>IF(B818="","",IF(OR('Paste Data Here - Export'!GN818="PERS",'Paste Data Here - Export'!GN818="TELEM"),'Paste Data Here - Export'!GK818,IF('Paste Data Here - Export'!GO818="","Not seen in person",'Paste Data Here - Export'!GO818)))</f>
        <v/>
      </c>
      <c r="O818" s="125" t="str">
        <f t="shared" si="139"/>
        <v/>
      </c>
      <c r="P818" s="126" t="str">
        <f t="shared" si="140"/>
        <v/>
      </c>
      <c r="Q818" s="95" t="str">
        <f>IF('Paste Data Here - Export'!CR818=TRUE, "Not imaged",IF('Paste Data Here - Export'!AR818="Y","Inpatient stroke",IF('Paste Data Here - Export'!BA818="","",IF('Paste Data Here - Export'!CR818="TRUE","",1440*('Paste Data Here - Export'!CP818-'Paste Data Here - Export'!BA818)))))</f>
        <v/>
      </c>
      <c r="R818" s="95" t="str">
        <f>IF('Paste Data Here - Export'!CR818=TRUE,"Not imaged",IF(OR(C818="",'Paste Data Here - Export'!CP818=""),"",1440*('Paste Data Here - Export'!CP818-C818)))</f>
        <v/>
      </c>
      <c r="S818" s="93" t="str">
        <f>IF(R818&lt;60.5,"Yes",IF('Paste Data Here - Export'!C818="","","No"))</f>
        <v/>
      </c>
      <c r="T818" s="93" t="str">
        <f t="shared" si="132"/>
        <v/>
      </c>
      <c r="U818" s="94" t="str">
        <f>IF(OR(C818="",'Paste Data Here - Export'!DF818=""),"",1440*('Paste Data Here - Export'!DF818-C818))</f>
        <v/>
      </c>
      <c r="V818" s="96" t="str">
        <f t="shared" si="141"/>
        <v/>
      </c>
      <c r="W818" s="97" t="str">
        <f>IF(B818="","",IF('Paste Data Here - Export'!KI818=TRUE,"Yes",IF('Paste Data Here - Export'!L818="","No","Yes")))</f>
        <v/>
      </c>
      <c r="X818" s="98" t="str">
        <f>IF(E818="Yes","6 Month Transfer",IF(AND(W818="Yes",'Paste Data Here - Export'!KM818="D"),"No",IF('Patient level info'!W818="Yes","Yes","")))</f>
        <v/>
      </c>
      <c r="Y818" s="91" t="str">
        <f t="shared" si="133"/>
        <v/>
      </c>
      <c r="Z818" s="99" t="str">
        <f>IF('Paste Data Here - Export'!KQ818="","",IF('Paste Data Here - Export'!KO818="","",'Paste Data Here - Export'!KN818-'Paste Data Here - Export'!KQ818))</f>
        <v/>
      </c>
      <c r="AA818" s="91" t="str">
        <f>IF(AND(W818="Yes",'Paste Data Here - Export'!KM818="D",'Paste Data Here - Export'!KO818="Y"),'Paste Data Here - Export'!KN818+'Patient level info'!AA$3,IF(AND(W818="Yes",'Paste Data Here - Export'!KM818="D",Z818&lt;0),'Paste Data Here - Export'!KQ818,IF(AND(W818="Yes",'Paste Data Here - Export'!KM818="D"),'Paste Data Here - Export'!KN818,IF(X818="Yes",'Paste Data Here - Export'!KS818,""))))</f>
        <v/>
      </c>
      <c r="AB818" s="100" t="str">
        <f>IF(W818="No","",IF('Paste Data Here - Export'!HS818="","",IF('Paste Data Here - Export'!KO818="Y",'Patient level info'!AA818-'Paste Data Here - Export'!HS818,'Paste Data Here - Export'!KQ818-'Paste Data Here - Export'!HS818)))</f>
        <v/>
      </c>
      <c r="AC818" s="100" t="str">
        <f>IF(E818="Yes","",IF(BPT!C818="Record transferred to this team",AA818-C818-(1/6),""))</f>
        <v/>
      </c>
      <c r="AD818" s="100" t="str">
        <f t="shared" si="134"/>
        <v/>
      </c>
      <c r="AE818" s="100" t="str">
        <f t="shared" si="142"/>
        <v/>
      </c>
      <c r="AF818" s="101" t="str">
        <f>IF(AE818="","",IF(Y818="Died same day","Died same day as arrival",IF(AB818="","Did not stay on SU",IF('Paste Data Here - Export'!HR818="ICH","ICU/CCU/HDU",IF(AB818&gt;AE818,100,100*AB818/AE818)))))</f>
        <v/>
      </c>
      <c r="AG818" s="82" t="str">
        <f>IF(E818="Yes","6 Month Transfer",IF(W818="No","Not locked to discharge/transfer",IF(AF818="Did not stay on SU","Not achieved as did not stay on SU",IF('Patient level info'!A818="","",IF(AND(A818=B818,M818="Achieved",P818="Achieved",AF818&gt;=90,AF818&lt;&gt;"Died same day as arrival"),"Achieved",IF(AND(A818&lt;&gt;B818,AF818&gt;=90,M818="Achieved",P818="Achieved"),"Not directly admitted by this team, but achieved criteria at previous team, and achieved 90% of stay on SU whilst at this team",IF(AF818="ICU/CCU/HDU","Admitted to ICU/CCU/HDU",IF(AF818="Died same day as arrival",AF818,IF(AND(AF818&lt;90,M818="Not achieved",P818="Not achieved"),"Not achieved as not direct to SU within 4h, not seen by a consultant within 14h, and less than 90% of stay on SU",IF(AND(AF818&lt;90,M818="Not achieved",P818="Achieved"),"Not achieved as not direct to SU within 4h and less than 90% of stay on SU",IF(AND(AF818&lt;90,M818="Achieved",P818="Not achieved"),"Not achieved as not seen by a consultant within 14h and less than 90% of stay on SU",IF(AND(AF818&gt;=90,M818="Not achieved",P818="Not achieved"),"Not achieved as not direct to SU within 4h and not seen by a consultant within 14h",IF(AND(AF818&gt;=90,M818="Achieved",P818="Not achieved"),"Not achieved as not seen by a consultant within 14h",IF(AF818&lt;90,"Not achieved as less than 90% of stay on SU","Not achieved as not direct to SU within 4h"))))))))))))))</f>
        <v/>
      </c>
    </row>
    <row r="819" spans="1:33" x14ac:dyDescent="0.25">
      <c r="A819" s="89" t="str">
        <f>IF('Paste Data Here - Export'!A819="","",'Paste Data Here - Export'!A819)</f>
        <v/>
      </c>
      <c r="B819" s="90" t="str">
        <f>IF('Paste Data Here - Export'!B819="","",'Paste Data Here - Export'!B819)</f>
        <v/>
      </c>
      <c r="C819" s="91" t="str">
        <f>IF('Paste Data Here - Export'!AR819="Y",'Paste Data Here - Export'!AS819,IF('Paste Data Here - Export'!C819="","",'Paste Data Here - Export'!BA819))</f>
        <v/>
      </c>
      <c r="D819" s="103" t="str">
        <f>IF(B819="","",IF('Paste Data Here - Export'!A819 ='Paste Data Here - Export'!B819, "Yes", "No"))</f>
        <v/>
      </c>
      <c r="E819" s="103" t="str">
        <f>IF(A819="","",IF(AND('Paste Data Here - Export'!P819="",'Paste Data Here - Export'!Q819&lt;&gt;""),"Yes","No"))</f>
        <v/>
      </c>
      <c r="F819" s="104" t="str">
        <f>IF('Paste Data Here - Export'!A819='Paste Data Here - Export'!B819,C819,IF(W819="No","",IF(E819="Yes","6 Month Transfer",'Paste Data Here - Export'!HP819)))</f>
        <v/>
      </c>
      <c r="G819" s="92" t="str">
        <f>IF(B819="","",IF(OR('Paste Data Here - Export'!KB819="Y",'Paste Data Here - Export'!GE819="Y"),"Yes","No"))</f>
        <v/>
      </c>
      <c r="H819" s="93" t="str">
        <f t="shared" si="135"/>
        <v/>
      </c>
      <c r="I819" s="93" t="str">
        <f t="shared" si="136"/>
        <v/>
      </c>
      <c r="J819" s="93" t="str">
        <f t="shared" si="137"/>
        <v/>
      </c>
      <c r="K819" s="125" t="str">
        <f>IF(OR(C819="",'Paste Data Here - Export'!BD819=""),"",1440*('Paste Data Here - Export'!BD819-C819))</f>
        <v/>
      </c>
      <c r="L819" s="93" t="str">
        <f t="shared" si="138"/>
        <v/>
      </c>
      <c r="M819" s="93" t="str">
        <f>IF(AND(L819="Yes",'Paste Data Here - Export'!BC819="SU",'Paste Data Here - Export'!EJ819&lt;&gt;"Y"),"Achieved",IF('Paste Data Here - Export'!EJ819="Y","Not applicable",(IF(AND('Patient level info'!L819="No",'Paste Data Here - Export'!BC819="SU"),"Not achieved",IF('Paste Data Here - Export'!BC819="ICH","Not applicable",IF(OR('Paste Data Here - Export'!BC819="O",'Paste Data Here - Export'!BC819="MAC"),"Not achieved",""))))))</f>
        <v/>
      </c>
      <c r="N819" s="142" t="str">
        <f>IF(B819="","",IF(OR('Paste Data Here - Export'!GN819="PERS",'Paste Data Here - Export'!GN819="TELEM"),'Paste Data Here - Export'!GK819,IF('Paste Data Here - Export'!GO819="","Not seen in person",'Paste Data Here - Export'!GO819)))</f>
        <v/>
      </c>
      <c r="O819" s="125" t="str">
        <f t="shared" si="139"/>
        <v/>
      </c>
      <c r="P819" s="126" t="str">
        <f t="shared" si="140"/>
        <v/>
      </c>
      <c r="Q819" s="95" t="str">
        <f>IF('Paste Data Here - Export'!CR819=TRUE, "Not imaged",IF('Paste Data Here - Export'!AR819="Y","Inpatient stroke",IF('Paste Data Here - Export'!BA819="","",IF('Paste Data Here - Export'!CR819="TRUE","",1440*('Paste Data Here - Export'!CP819-'Paste Data Here - Export'!BA819)))))</f>
        <v/>
      </c>
      <c r="R819" s="95" t="str">
        <f>IF('Paste Data Here - Export'!CR819=TRUE,"Not imaged",IF(OR(C819="",'Paste Data Here - Export'!CP819=""),"",1440*('Paste Data Here - Export'!CP819-C819)))</f>
        <v/>
      </c>
      <c r="S819" s="93" t="str">
        <f>IF(R819&lt;60.5,"Yes",IF('Paste Data Here - Export'!C819="","","No"))</f>
        <v/>
      </c>
      <c r="T819" s="93" t="str">
        <f t="shared" si="132"/>
        <v/>
      </c>
      <c r="U819" s="94" t="str">
        <f>IF(OR(C819="",'Paste Data Here - Export'!DF819=""),"",1440*('Paste Data Here - Export'!DF819-C819))</f>
        <v/>
      </c>
      <c r="V819" s="96" t="str">
        <f t="shared" si="141"/>
        <v/>
      </c>
      <c r="W819" s="97" t="str">
        <f>IF(B819="","",IF('Paste Data Here - Export'!KI819=TRUE,"Yes",IF('Paste Data Here - Export'!L819="","No","Yes")))</f>
        <v/>
      </c>
      <c r="X819" s="98" t="str">
        <f>IF(E819="Yes","6 Month Transfer",IF(AND(W819="Yes",'Paste Data Here - Export'!KM819="D"),"No",IF('Patient level info'!W819="Yes","Yes","")))</f>
        <v/>
      </c>
      <c r="Y819" s="91" t="str">
        <f t="shared" si="133"/>
        <v/>
      </c>
      <c r="Z819" s="99" t="str">
        <f>IF('Paste Data Here - Export'!KQ819="","",IF('Paste Data Here - Export'!KO819="","",'Paste Data Here - Export'!KN819-'Paste Data Here - Export'!KQ819))</f>
        <v/>
      </c>
      <c r="AA819" s="91" t="str">
        <f>IF(AND(W819="Yes",'Paste Data Here - Export'!KM819="D",'Paste Data Here - Export'!KO819="Y"),'Paste Data Here - Export'!KN819+'Patient level info'!AA$3,IF(AND(W819="Yes",'Paste Data Here - Export'!KM819="D",Z819&lt;0),'Paste Data Here - Export'!KQ819,IF(AND(W819="Yes",'Paste Data Here - Export'!KM819="D"),'Paste Data Here - Export'!KN819,IF(X819="Yes",'Paste Data Here - Export'!KS819,""))))</f>
        <v/>
      </c>
      <c r="AB819" s="100" t="str">
        <f>IF(W819="No","",IF('Paste Data Here - Export'!HS819="","",IF('Paste Data Here - Export'!KO819="Y",'Patient level info'!AA819-'Paste Data Here - Export'!HS819,'Paste Data Here - Export'!KQ819-'Paste Data Here - Export'!HS819)))</f>
        <v/>
      </c>
      <c r="AC819" s="100" t="str">
        <f>IF(E819="Yes","",IF(BPT!C819="Record transferred to this team",AA819-C819-(1/6),""))</f>
        <v/>
      </c>
      <c r="AD819" s="100" t="str">
        <f t="shared" si="134"/>
        <v/>
      </c>
      <c r="AE819" s="100" t="str">
        <f t="shared" si="142"/>
        <v/>
      </c>
      <c r="AF819" s="101" t="str">
        <f>IF(AE819="","",IF(Y819="Died same day","Died same day as arrival",IF(AB819="","Did not stay on SU",IF('Paste Data Here - Export'!HR819="ICH","ICU/CCU/HDU",IF(AB819&gt;AE819,100,100*AB819/AE819)))))</f>
        <v/>
      </c>
      <c r="AG819" s="82" t="str">
        <f>IF(E819="Yes","6 Month Transfer",IF(W819="No","Not locked to discharge/transfer",IF(AF819="Did not stay on SU","Not achieved as did not stay on SU",IF('Patient level info'!A819="","",IF(AND(A819=B819,M819="Achieved",P819="Achieved",AF819&gt;=90,AF819&lt;&gt;"Died same day as arrival"),"Achieved",IF(AND(A819&lt;&gt;B819,AF819&gt;=90,M819="Achieved",P819="Achieved"),"Not directly admitted by this team, but achieved criteria at previous team, and achieved 90% of stay on SU whilst at this team",IF(AF819="ICU/CCU/HDU","Admitted to ICU/CCU/HDU",IF(AF819="Died same day as arrival",AF819,IF(AND(AF819&lt;90,M819="Not achieved",P819="Not achieved"),"Not achieved as not direct to SU within 4h, not seen by a consultant within 14h, and less than 90% of stay on SU",IF(AND(AF819&lt;90,M819="Not achieved",P819="Achieved"),"Not achieved as not direct to SU within 4h and less than 90% of stay on SU",IF(AND(AF819&lt;90,M819="Achieved",P819="Not achieved"),"Not achieved as not seen by a consultant within 14h and less than 90% of stay on SU",IF(AND(AF819&gt;=90,M819="Not achieved",P819="Not achieved"),"Not achieved as not direct to SU within 4h and not seen by a consultant within 14h",IF(AND(AF819&gt;=90,M819="Achieved",P819="Not achieved"),"Not achieved as not seen by a consultant within 14h",IF(AF819&lt;90,"Not achieved as less than 90% of stay on SU","Not achieved as not direct to SU within 4h"))))))))))))))</f>
        <v/>
      </c>
    </row>
    <row r="820" spans="1:33" x14ac:dyDescent="0.25">
      <c r="A820" s="89" t="str">
        <f>IF('Paste Data Here - Export'!A820="","",'Paste Data Here - Export'!A820)</f>
        <v/>
      </c>
      <c r="B820" s="90" t="str">
        <f>IF('Paste Data Here - Export'!B820="","",'Paste Data Here - Export'!B820)</f>
        <v/>
      </c>
      <c r="C820" s="91" t="str">
        <f>IF('Paste Data Here - Export'!AR820="Y",'Paste Data Here - Export'!AS820,IF('Paste Data Here - Export'!C820="","",'Paste Data Here - Export'!BA820))</f>
        <v/>
      </c>
      <c r="D820" s="103" t="str">
        <f>IF(B820="","",IF('Paste Data Here - Export'!A820 ='Paste Data Here - Export'!B820, "Yes", "No"))</f>
        <v/>
      </c>
      <c r="E820" s="103" t="str">
        <f>IF(A820="","",IF(AND('Paste Data Here - Export'!P820="",'Paste Data Here - Export'!Q820&lt;&gt;""),"Yes","No"))</f>
        <v/>
      </c>
      <c r="F820" s="104" t="str">
        <f>IF('Paste Data Here - Export'!A820='Paste Data Here - Export'!B820,C820,IF(W820="No","",IF(E820="Yes","6 Month Transfer",'Paste Data Here - Export'!HP820)))</f>
        <v/>
      </c>
      <c r="G820" s="92" t="str">
        <f>IF(B820="","",IF(OR('Paste Data Here - Export'!KB820="Y",'Paste Data Here - Export'!GE820="Y"),"Yes","No"))</f>
        <v/>
      </c>
      <c r="H820" s="93" t="str">
        <f t="shared" si="135"/>
        <v/>
      </c>
      <c r="I820" s="93" t="str">
        <f t="shared" si="136"/>
        <v/>
      </c>
      <c r="J820" s="93" t="str">
        <f t="shared" si="137"/>
        <v/>
      </c>
      <c r="K820" s="125" t="str">
        <f>IF(OR(C820="",'Paste Data Here - Export'!BD820=""),"",1440*('Paste Data Here - Export'!BD820-C820))</f>
        <v/>
      </c>
      <c r="L820" s="93" t="str">
        <f t="shared" si="138"/>
        <v/>
      </c>
      <c r="M820" s="93" t="str">
        <f>IF(AND(L820="Yes",'Paste Data Here - Export'!BC820="SU",'Paste Data Here - Export'!EJ820&lt;&gt;"Y"),"Achieved",IF('Paste Data Here - Export'!EJ820="Y","Not applicable",(IF(AND('Patient level info'!L820="No",'Paste Data Here - Export'!BC820="SU"),"Not achieved",IF('Paste Data Here - Export'!BC820="ICH","Not applicable",IF(OR('Paste Data Here - Export'!BC820="O",'Paste Data Here - Export'!BC820="MAC"),"Not achieved",""))))))</f>
        <v/>
      </c>
      <c r="N820" s="142" t="str">
        <f>IF(B820="","",IF(OR('Paste Data Here - Export'!GN820="PERS",'Paste Data Here - Export'!GN820="TELEM"),'Paste Data Here - Export'!GK820,IF('Paste Data Here - Export'!GO820="","Not seen in person",'Paste Data Here - Export'!GO820)))</f>
        <v/>
      </c>
      <c r="O820" s="125" t="str">
        <f t="shared" si="139"/>
        <v/>
      </c>
      <c r="P820" s="126" t="str">
        <f t="shared" si="140"/>
        <v/>
      </c>
      <c r="Q820" s="95" t="str">
        <f>IF('Paste Data Here - Export'!CR820=TRUE, "Not imaged",IF('Paste Data Here - Export'!AR820="Y","Inpatient stroke",IF('Paste Data Here - Export'!BA820="","",IF('Paste Data Here - Export'!CR820="TRUE","",1440*('Paste Data Here - Export'!CP820-'Paste Data Here - Export'!BA820)))))</f>
        <v/>
      </c>
      <c r="R820" s="95" t="str">
        <f>IF('Paste Data Here - Export'!CR820=TRUE,"Not imaged",IF(OR(C820="",'Paste Data Here - Export'!CP820=""),"",1440*('Paste Data Here - Export'!CP820-C820)))</f>
        <v/>
      </c>
      <c r="S820" s="93" t="str">
        <f>IF(R820&lt;60.5,"Yes",IF('Paste Data Here - Export'!C820="","","No"))</f>
        <v/>
      </c>
      <c r="T820" s="93" t="str">
        <f t="shared" si="132"/>
        <v/>
      </c>
      <c r="U820" s="94" t="str">
        <f>IF(OR(C820="",'Paste Data Here - Export'!DF820=""),"",1440*('Paste Data Here - Export'!DF820-C820))</f>
        <v/>
      </c>
      <c r="V820" s="96" t="str">
        <f t="shared" si="141"/>
        <v/>
      </c>
      <c r="W820" s="97" t="str">
        <f>IF(B820="","",IF('Paste Data Here - Export'!KI820=TRUE,"Yes",IF('Paste Data Here - Export'!L820="","No","Yes")))</f>
        <v/>
      </c>
      <c r="X820" s="98" t="str">
        <f>IF(E820="Yes","6 Month Transfer",IF(AND(W820="Yes",'Paste Data Here - Export'!KM820="D"),"No",IF('Patient level info'!W820="Yes","Yes","")))</f>
        <v/>
      </c>
      <c r="Y820" s="91" t="str">
        <f t="shared" si="133"/>
        <v/>
      </c>
      <c r="Z820" s="99" t="str">
        <f>IF('Paste Data Here - Export'!KQ820="","",IF('Paste Data Here - Export'!KO820="","",'Paste Data Here - Export'!KN820-'Paste Data Here - Export'!KQ820))</f>
        <v/>
      </c>
      <c r="AA820" s="91" t="str">
        <f>IF(AND(W820="Yes",'Paste Data Here - Export'!KM820="D",'Paste Data Here - Export'!KO820="Y"),'Paste Data Here - Export'!KN820+'Patient level info'!AA$3,IF(AND(W820="Yes",'Paste Data Here - Export'!KM820="D",Z820&lt;0),'Paste Data Here - Export'!KQ820,IF(AND(W820="Yes",'Paste Data Here - Export'!KM820="D"),'Paste Data Here - Export'!KN820,IF(X820="Yes",'Paste Data Here - Export'!KS820,""))))</f>
        <v/>
      </c>
      <c r="AB820" s="100" t="str">
        <f>IF(W820="No","",IF('Paste Data Here - Export'!HS820="","",IF('Paste Data Here - Export'!KO820="Y",'Patient level info'!AA820-'Paste Data Here - Export'!HS820,'Paste Data Here - Export'!KQ820-'Paste Data Here - Export'!HS820)))</f>
        <v/>
      </c>
      <c r="AC820" s="100" t="str">
        <f>IF(E820="Yes","",IF(BPT!C820="Record transferred to this team",AA820-C820-(1/6),""))</f>
        <v/>
      </c>
      <c r="AD820" s="100" t="str">
        <f t="shared" si="134"/>
        <v/>
      </c>
      <c r="AE820" s="100" t="str">
        <f t="shared" si="142"/>
        <v/>
      </c>
      <c r="AF820" s="101" t="str">
        <f>IF(AE820="","",IF(Y820="Died same day","Died same day as arrival",IF(AB820="","Did not stay on SU",IF('Paste Data Here - Export'!HR820="ICH","ICU/CCU/HDU",IF(AB820&gt;AE820,100,100*AB820/AE820)))))</f>
        <v/>
      </c>
      <c r="AG820" s="82" t="str">
        <f>IF(E820="Yes","6 Month Transfer",IF(W820="No","Not locked to discharge/transfer",IF(AF820="Did not stay on SU","Not achieved as did not stay on SU",IF('Patient level info'!A820="","",IF(AND(A820=B820,M820="Achieved",P820="Achieved",AF820&gt;=90,AF820&lt;&gt;"Died same day as arrival"),"Achieved",IF(AND(A820&lt;&gt;B820,AF820&gt;=90,M820="Achieved",P820="Achieved"),"Not directly admitted by this team, but achieved criteria at previous team, and achieved 90% of stay on SU whilst at this team",IF(AF820="ICU/CCU/HDU","Admitted to ICU/CCU/HDU",IF(AF820="Died same day as arrival",AF820,IF(AND(AF820&lt;90,M820="Not achieved",P820="Not achieved"),"Not achieved as not direct to SU within 4h, not seen by a consultant within 14h, and less than 90% of stay on SU",IF(AND(AF820&lt;90,M820="Not achieved",P820="Achieved"),"Not achieved as not direct to SU within 4h and less than 90% of stay on SU",IF(AND(AF820&lt;90,M820="Achieved",P820="Not achieved"),"Not achieved as not seen by a consultant within 14h and less than 90% of stay on SU",IF(AND(AF820&gt;=90,M820="Not achieved",P820="Not achieved"),"Not achieved as not direct to SU within 4h and not seen by a consultant within 14h",IF(AND(AF820&gt;=90,M820="Achieved",P820="Not achieved"),"Not achieved as not seen by a consultant within 14h",IF(AF820&lt;90,"Not achieved as less than 90% of stay on SU","Not achieved as not direct to SU within 4h"))))))))))))))</f>
        <v/>
      </c>
    </row>
    <row r="821" spans="1:33" x14ac:dyDescent="0.25">
      <c r="A821" s="89" t="str">
        <f>IF('Paste Data Here - Export'!A821="","",'Paste Data Here - Export'!A821)</f>
        <v/>
      </c>
      <c r="B821" s="90" t="str">
        <f>IF('Paste Data Here - Export'!B821="","",'Paste Data Here - Export'!B821)</f>
        <v/>
      </c>
      <c r="C821" s="91" t="str">
        <f>IF('Paste Data Here - Export'!AR821="Y",'Paste Data Here - Export'!AS821,IF('Paste Data Here - Export'!C821="","",'Paste Data Here - Export'!BA821))</f>
        <v/>
      </c>
      <c r="D821" s="103" t="str">
        <f>IF(B821="","",IF('Paste Data Here - Export'!A821 ='Paste Data Here - Export'!B821, "Yes", "No"))</f>
        <v/>
      </c>
      <c r="E821" s="103" t="str">
        <f>IF(A821="","",IF(AND('Paste Data Here - Export'!P821="",'Paste Data Here - Export'!Q821&lt;&gt;""),"Yes","No"))</f>
        <v/>
      </c>
      <c r="F821" s="104" t="str">
        <f>IF('Paste Data Here - Export'!A821='Paste Data Here - Export'!B821,C821,IF(W821="No","",IF(E821="Yes","6 Month Transfer",'Paste Data Here - Export'!HP821)))</f>
        <v/>
      </c>
      <c r="G821" s="92" t="str">
        <f>IF(B821="","",IF(OR('Paste Data Here - Export'!KB821="Y",'Paste Data Here - Export'!GE821="Y"),"Yes","No"))</f>
        <v/>
      </c>
      <c r="H821" s="93" t="str">
        <f t="shared" si="135"/>
        <v/>
      </c>
      <c r="I821" s="93" t="str">
        <f t="shared" si="136"/>
        <v/>
      </c>
      <c r="J821" s="93" t="str">
        <f t="shared" si="137"/>
        <v/>
      </c>
      <c r="K821" s="125" t="str">
        <f>IF(OR(C821="",'Paste Data Here - Export'!BD821=""),"",1440*('Paste Data Here - Export'!BD821-C821))</f>
        <v/>
      </c>
      <c r="L821" s="93" t="str">
        <f t="shared" si="138"/>
        <v/>
      </c>
      <c r="M821" s="93" t="str">
        <f>IF(AND(L821="Yes",'Paste Data Here - Export'!BC821="SU",'Paste Data Here - Export'!EJ821&lt;&gt;"Y"),"Achieved",IF('Paste Data Here - Export'!EJ821="Y","Not applicable",(IF(AND('Patient level info'!L821="No",'Paste Data Here - Export'!BC821="SU"),"Not achieved",IF('Paste Data Here - Export'!BC821="ICH","Not applicable",IF(OR('Paste Data Here - Export'!BC821="O",'Paste Data Here - Export'!BC821="MAC"),"Not achieved",""))))))</f>
        <v/>
      </c>
      <c r="N821" s="142" t="str">
        <f>IF(B821="","",IF(OR('Paste Data Here - Export'!GN821="PERS",'Paste Data Here - Export'!GN821="TELEM"),'Paste Data Here - Export'!GK821,IF('Paste Data Here - Export'!GO821="","Not seen in person",'Paste Data Here - Export'!GO821)))</f>
        <v/>
      </c>
      <c r="O821" s="125" t="str">
        <f t="shared" si="139"/>
        <v/>
      </c>
      <c r="P821" s="126" t="str">
        <f t="shared" si="140"/>
        <v/>
      </c>
      <c r="Q821" s="95" t="str">
        <f>IF('Paste Data Here - Export'!CR821=TRUE, "Not imaged",IF('Paste Data Here - Export'!AR821="Y","Inpatient stroke",IF('Paste Data Here - Export'!BA821="","",IF('Paste Data Here - Export'!CR821="TRUE","",1440*('Paste Data Here - Export'!CP821-'Paste Data Here - Export'!BA821)))))</f>
        <v/>
      </c>
      <c r="R821" s="95" t="str">
        <f>IF('Paste Data Here - Export'!CR821=TRUE,"Not imaged",IF(OR(C821="",'Paste Data Here - Export'!CP821=""),"",1440*('Paste Data Here - Export'!CP821-C821)))</f>
        <v/>
      </c>
      <c r="S821" s="93" t="str">
        <f>IF(R821&lt;60.5,"Yes",IF('Paste Data Here - Export'!C821="","","No"))</f>
        <v/>
      </c>
      <c r="T821" s="93" t="str">
        <f t="shared" si="132"/>
        <v/>
      </c>
      <c r="U821" s="94" t="str">
        <f>IF(OR(C821="",'Paste Data Here - Export'!DF821=""),"",1440*('Paste Data Here - Export'!DF821-C821))</f>
        <v/>
      </c>
      <c r="V821" s="96" t="str">
        <f t="shared" si="141"/>
        <v/>
      </c>
      <c r="W821" s="97" t="str">
        <f>IF(B821="","",IF('Paste Data Here - Export'!KI821=TRUE,"Yes",IF('Paste Data Here - Export'!L821="","No","Yes")))</f>
        <v/>
      </c>
      <c r="X821" s="98" t="str">
        <f>IF(E821="Yes","6 Month Transfer",IF(AND(W821="Yes",'Paste Data Here - Export'!KM821="D"),"No",IF('Patient level info'!W821="Yes","Yes","")))</f>
        <v/>
      </c>
      <c r="Y821" s="91" t="str">
        <f t="shared" si="133"/>
        <v/>
      </c>
      <c r="Z821" s="99" t="str">
        <f>IF('Paste Data Here - Export'!KQ821="","",IF('Paste Data Here - Export'!KO821="","",'Paste Data Here - Export'!KN821-'Paste Data Here - Export'!KQ821))</f>
        <v/>
      </c>
      <c r="AA821" s="91" t="str">
        <f>IF(AND(W821="Yes",'Paste Data Here - Export'!KM821="D",'Paste Data Here - Export'!KO821="Y"),'Paste Data Here - Export'!KN821+'Patient level info'!AA$3,IF(AND(W821="Yes",'Paste Data Here - Export'!KM821="D",Z821&lt;0),'Paste Data Here - Export'!KQ821,IF(AND(W821="Yes",'Paste Data Here - Export'!KM821="D"),'Paste Data Here - Export'!KN821,IF(X821="Yes",'Paste Data Here - Export'!KS821,""))))</f>
        <v/>
      </c>
      <c r="AB821" s="100" t="str">
        <f>IF(W821="No","",IF('Paste Data Here - Export'!HS821="","",IF('Paste Data Here - Export'!KO821="Y",'Patient level info'!AA821-'Paste Data Here - Export'!HS821,'Paste Data Here - Export'!KQ821-'Paste Data Here - Export'!HS821)))</f>
        <v/>
      </c>
      <c r="AC821" s="100" t="str">
        <f>IF(E821="Yes","",IF(BPT!C821="Record transferred to this team",AA821-C821-(1/6),""))</f>
        <v/>
      </c>
      <c r="AD821" s="100" t="str">
        <f t="shared" si="134"/>
        <v/>
      </c>
      <c r="AE821" s="100" t="str">
        <f t="shared" si="142"/>
        <v/>
      </c>
      <c r="AF821" s="101" t="str">
        <f>IF(AE821="","",IF(Y821="Died same day","Died same day as arrival",IF(AB821="","Did not stay on SU",IF('Paste Data Here - Export'!HR821="ICH","ICU/CCU/HDU",IF(AB821&gt;AE821,100,100*AB821/AE821)))))</f>
        <v/>
      </c>
      <c r="AG821" s="82" t="str">
        <f>IF(E821="Yes","6 Month Transfer",IF(W821="No","Not locked to discharge/transfer",IF(AF821="Did not stay on SU","Not achieved as did not stay on SU",IF('Patient level info'!A821="","",IF(AND(A821=B821,M821="Achieved",P821="Achieved",AF821&gt;=90,AF821&lt;&gt;"Died same day as arrival"),"Achieved",IF(AND(A821&lt;&gt;B821,AF821&gt;=90,M821="Achieved",P821="Achieved"),"Not directly admitted by this team, but achieved criteria at previous team, and achieved 90% of stay on SU whilst at this team",IF(AF821="ICU/CCU/HDU","Admitted to ICU/CCU/HDU",IF(AF821="Died same day as arrival",AF821,IF(AND(AF821&lt;90,M821="Not achieved",P821="Not achieved"),"Not achieved as not direct to SU within 4h, not seen by a consultant within 14h, and less than 90% of stay on SU",IF(AND(AF821&lt;90,M821="Not achieved",P821="Achieved"),"Not achieved as not direct to SU within 4h and less than 90% of stay on SU",IF(AND(AF821&lt;90,M821="Achieved",P821="Not achieved"),"Not achieved as not seen by a consultant within 14h and less than 90% of stay on SU",IF(AND(AF821&gt;=90,M821="Not achieved",P821="Not achieved"),"Not achieved as not direct to SU within 4h and not seen by a consultant within 14h",IF(AND(AF821&gt;=90,M821="Achieved",P821="Not achieved"),"Not achieved as not seen by a consultant within 14h",IF(AF821&lt;90,"Not achieved as less than 90% of stay on SU","Not achieved as not direct to SU within 4h"))))))))))))))</f>
        <v/>
      </c>
    </row>
    <row r="822" spans="1:33" x14ac:dyDescent="0.25">
      <c r="A822" s="89" t="str">
        <f>IF('Paste Data Here - Export'!A822="","",'Paste Data Here - Export'!A822)</f>
        <v/>
      </c>
      <c r="B822" s="90" t="str">
        <f>IF('Paste Data Here - Export'!B822="","",'Paste Data Here - Export'!B822)</f>
        <v/>
      </c>
      <c r="C822" s="91" t="str">
        <f>IF('Paste Data Here - Export'!AR822="Y",'Paste Data Here - Export'!AS822,IF('Paste Data Here - Export'!C822="","",'Paste Data Here - Export'!BA822))</f>
        <v/>
      </c>
      <c r="D822" s="103" t="str">
        <f>IF(B822="","",IF('Paste Data Here - Export'!A822 ='Paste Data Here - Export'!B822, "Yes", "No"))</f>
        <v/>
      </c>
      <c r="E822" s="103" t="str">
        <f>IF(A822="","",IF(AND('Paste Data Here - Export'!P822="",'Paste Data Here - Export'!Q822&lt;&gt;""),"Yes","No"))</f>
        <v/>
      </c>
      <c r="F822" s="104" t="str">
        <f>IF('Paste Data Here - Export'!A822='Paste Data Here - Export'!B822,C822,IF(W822="No","",IF(E822="Yes","6 Month Transfer",'Paste Data Here - Export'!HP822)))</f>
        <v/>
      </c>
      <c r="G822" s="92" t="str">
        <f>IF(B822="","",IF(OR('Paste Data Here - Export'!KB822="Y",'Paste Data Here - Export'!GE822="Y"),"Yes","No"))</f>
        <v/>
      </c>
      <c r="H822" s="93" t="str">
        <f t="shared" si="135"/>
        <v/>
      </c>
      <c r="I822" s="93" t="str">
        <f t="shared" si="136"/>
        <v/>
      </c>
      <c r="J822" s="93" t="str">
        <f t="shared" si="137"/>
        <v/>
      </c>
      <c r="K822" s="125" t="str">
        <f>IF(OR(C822="",'Paste Data Here - Export'!BD822=""),"",1440*('Paste Data Here - Export'!BD822-C822))</f>
        <v/>
      </c>
      <c r="L822" s="93" t="str">
        <f t="shared" si="138"/>
        <v/>
      </c>
      <c r="M822" s="93" t="str">
        <f>IF(AND(L822="Yes",'Paste Data Here - Export'!BC822="SU",'Paste Data Here - Export'!EJ822&lt;&gt;"Y"),"Achieved",IF('Paste Data Here - Export'!EJ822="Y","Not applicable",(IF(AND('Patient level info'!L822="No",'Paste Data Here - Export'!BC822="SU"),"Not achieved",IF('Paste Data Here - Export'!BC822="ICH","Not applicable",IF(OR('Paste Data Here - Export'!BC822="O",'Paste Data Here - Export'!BC822="MAC"),"Not achieved",""))))))</f>
        <v/>
      </c>
      <c r="N822" s="142" t="str">
        <f>IF(B822="","",IF(OR('Paste Data Here - Export'!GN822="PERS",'Paste Data Here - Export'!GN822="TELEM"),'Paste Data Here - Export'!GK822,IF('Paste Data Here - Export'!GO822="","Not seen in person",'Paste Data Here - Export'!GO822)))</f>
        <v/>
      </c>
      <c r="O822" s="125" t="str">
        <f t="shared" si="139"/>
        <v/>
      </c>
      <c r="P822" s="126" t="str">
        <f t="shared" si="140"/>
        <v/>
      </c>
      <c r="Q822" s="95" t="str">
        <f>IF('Paste Data Here - Export'!CR822=TRUE, "Not imaged",IF('Paste Data Here - Export'!AR822="Y","Inpatient stroke",IF('Paste Data Here - Export'!BA822="","",IF('Paste Data Here - Export'!CR822="TRUE","",1440*('Paste Data Here - Export'!CP822-'Paste Data Here - Export'!BA822)))))</f>
        <v/>
      </c>
      <c r="R822" s="95" t="str">
        <f>IF('Paste Data Here - Export'!CR822=TRUE,"Not imaged",IF(OR(C822="",'Paste Data Here - Export'!CP822=""),"",1440*('Paste Data Here - Export'!CP822-C822)))</f>
        <v/>
      </c>
      <c r="S822" s="93" t="str">
        <f>IF(R822&lt;60.5,"Yes",IF('Paste Data Here - Export'!C822="","","No"))</f>
        <v/>
      </c>
      <c r="T822" s="93" t="str">
        <f t="shared" si="132"/>
        <v/>
      </c>
      <c r="U822" s="94" t="str">
        <f>IF(OR(C822="",'Paste Data Here - Export'!DF822=""),"",1440*('Paste Data Here - Export'!DF822-C822))</f>
        <v/>
      </c>
      <c r="V822" s="96" t="str">
        <f t="shared" si="141"/>
        <v/>
      </c>
      <c r="W822" s="97" t="str">
        <f>IF(B822="","",IF('Paste Data Here - Export'!KI822=TRUE,"Yes",IF('Paste Data Here - Export'!L822="","No","Yes")))</f>
        <v/>
      </c>
      <c r="X822" s="98" t="str">
        <f>IF(E822="Yes","6 Month Transfer",IF(AND(W822="Yes",'Paste Data Here - Export'!KM822="D"),"No",IF('Patient level info'!W822="Yes","Yes","")))</f>
        <v/>
      </c>
      <c r="Y822" s="91" t="str">
        <f t="shared" si="133"/>
        <v/>
      </c>
      <c r="Z822" s="99" t="str">
        <f>IF('Paste Data Here - Export'!KQ822="","",IF('Paste Data Here - Export'!KO822="","",'Paste Data Here - Export'!KN822-'Paste Data Here - Export'!KQ822))</f>
        <v/>
      </c>
      <c r="AA822" s="91" t="str">
        <f>IF(AND(W822="Yes",'Paste Data Here - Export'!KM822="D",'Paste Data Here - Export'!KO822="Y"),'Paste Data Here - Export'!KN822+'Patient level info'!AA$3,IF(AND(W822="Yes",'Paste Data Here - Export'!KM822="D",Z822&lt;0),'Paste Data Here - Export'!KQ822,IF(AND(W822="Yes",'Paste Data Here - Export'!KM822="D"),'Paste Data Here - Export'!KN822,IF(X822="Yes",'Paste Data Here - Export'!KS822,""))))</f>
        <v/>
      </c>
      <c r="AB822" s="100" t="str">
        <f>IF(W822="No","",IF('Paste Data Here - Export'!HS822="","",IF('Paste Data Here - Export'!KO822="Y",'Patient level info'!AA822-'Paste Data Here - Export'!HS822,'Paste Data Here - Export'!KQ822-'Paste Data Here - Export'!HS822)))</f>
        <v/>
      </c>
      <c r="AC822" s="100" t="str">
        <f>IF(E822="Yes","",IF(BPT!C822="Record transferred to this team",AA822-C822-(1/6),""))</f>
        <v/>
      </c>
      <c r="AD822" s="100" t="str">
        <f t="shared" si="134"/>
        <v/>
      </c>
      <c r="AE822" s="100" t="str">
        <f t="shared" si="142"/>
        <v/>
      </c>
      <c r="AF822" s="101" t="str">
        <f>IF(AE822="","",IF(Y822="Died same day","Died same day as arrival",IF(AB822="","Did not stay on SU",IF('Paste Data Here - Export'!HR822="ICH","ICU/CCU/HDU",IF(AB822&gt;AE822,100,100*AB822/AE822)))))</f>
        <v/>
      </c>
      <c r="AG822" s="82" t="str">
        <f>IF(E822="Yes","6 Month Transfer",IF(W822="No","Not locked to discharge/transfer",IF(AF822="Did not stay on SU","Not achieved as did not stay on SU",IF('Patient level info'!A822="","",IF(AND(A822=B822,M822="Achieved",P822="Achieved",AF822&gt;=90,AF822&lt;&gt;"Died same day as arrival"),"Achieved",IF(AND(A822&lt;&gt;B822,AF822&gt;=90,M822="Achieved",P822="Achieved"),"Not directly admitted by this team, but achieved criteria at previous team, and achieved 90% of stay on SU whilst at this team",IF(AF822="ICU/CCU/HDU","Admitted to ICU/CCU/HDU",IF(AF822="Died same day as arrival",AF822,IF(AND(AF822&lt;90,M822="Not achieved",P822="Not achieved"),"Not achieved as not direct to SU within 4h, not seen by a consultant within 14h, and less than 90% of stay on SU",IF(AND(AF822&lt;90,M822="Not achieved",P822="Achieved"),"Not achieved as not direct to SU within 4h and less than 90% of stay on SU",IF(AND(AF822&lt;90,M822="Achieved",P822="Not achieved"),"Not achieved as not seen by a consultant within 14h and less than 90% of stay on SU",IF(AND(AF822&gt;=90,M822="Not achieved",P822="Not achieved"),"Not achieved as not direct to SU within 4h and not seen by a consultant within 14h",IF(AND(AF822&gt;=90,M822="Achieved",P822="Not achieved"),"Not achieved as not seen by a consultant within 14h",IF(AF822&lt;90,"Not achieved as less than 90% of stay on SU","Not achieved as not direct to SU within 4h"))))))))))))))</f>
        <v/>
      </c>
    </row>
    <row r="823" spans="1:33" x14ac:dyDescent="0.25">
      <c r="A823" s="89" t="str">
        <f>IF('Paste Data Here - Export'!A823="","",'Paste Data Here - Export'!A823)</f>
        <v/>
      </c>
      <c r="B823" s="90" t="str">
        <f>IF('Paste Data Here - Export'!B823="","",'Paste Data Here - Export'!B823)</f>
        <v/>
      </c>
      <c r="C823" s="91" t="str">
        <f>IF('Paste Data Here - Export'!AR823="Y",'Paste Data Here - Export'!AS823,IF('Paste Data Here - Export'!C823="","",'Paste Data Here - Export'!BA823))</f>
        <v/>
      </c>
      <c r="D823" s="103" t="str">
        <f>IF(B823="","",IF('Paste Data Here - Export'!A823 ='Paste Data Here - Export'!B823, "Yes", "No"))</f>
        <v/>
      </c>
      <c r="E823" s="103" t="str">
        <f>IF(A823="","",IF(AND('Paste Data Here - Export'!P823="",'Paste Data Here - Export'!Q823&lt;&gt;""),"Yes","No"))</f>
        <v/>
      </c>
      <c r="F823" s="104" t="str">
        <f>IF('Paste Data Here - Export'!A823='Paste Data Here - Export'!B823,C823,IF(W823="No","",IF(E823="Yes","6 Month Transfer",'Paste Data Here - Export'!HP823)))</f>
        <v/>
      </c>
      <c r="G823" s="92" t="str">
        <f>IF(B823="","",IF(OR('Paste Data Here - Export'!KB823="Y",'Paste Data Here - Export'!GE823="Y"),"Yes","No"))</f>
        <v/>
      </c>
      <c r="H823" s="93" t="str">
        <f t="shared" si="135"/>
        <v/>
      </c>
      <c r="I823" s="93" t="str">
        <f t="shared" si="136"/>
        <v/>
      </c>
      <c r="J823" s="93" t="str">
        <f t="shared" si="137"/>
        <v/>
      </c>
      <c r="K823" s="125" t="str">
        <f>IF(OR(C823="",'Paste Data Here - Export'!BD823=""),"",1440*('Paste Data Here - Export'!BD823-C823))</f>
        <v/>
      </c>
      <c r="L823" s="93" t="str">
        <f t="shared" si="138"/>
        <v/>
      </c>
      <c r="M823" s="93" t="str">
        <f>IF(AND(L823="Yes",'Paste Data Here - Export'!BC823="SU",'Paste Data Here - Export'!EJ823&lt;&gt;"Y"),"Achieved",IF('Paste Data Here - Export'!EJ823="Y","Not applicable",(IF(AND('Patient level info'!L823="No",'Paste Data Here - Export'!BC823="SU"),"Not achieved",IF('Paste Data Here - Export'!BC823="ICH","Not applicable",IF(OR('Paste Data Here - Export'!BC823="O",'Paste Data Here - Export'!BC823="MAC"),"Not achieved",""))))))</f>
        <v/>
      </c>
      <c r="N823" s="142" t="str">
        <f>IF(B823="","",IF(OR('Paste Data Here - Export'!GN823="PERS",'Paste Data Here - Export'!GN823="TELEM"),'Paste Data Here - Export'!GK823,IF('Paste Data Here - Export'!GO823="","Not seen in person",'Paste Data Here - Export'!GO823)))</f>
        <v/>
      </c>
      <c r="O823" s="125" t="str">
        <f t="shared" si="139"/>
        <v/>
      </c>
      <c r="P823" s="126" t="str">
        <f t="shared" si="140"/>
        <v/>
      </c>
      <c r="Q823" s="95" t="str">
        <f>IF('Paste Data Here - Export'!CR823=TRUE, "Not imaged",IF('Paste Data Here - Export'!AR823="Y","Inpatient stroke",IF('Paste Data Here - Export'!BA823="","",IF('Paste Data Here - Export'!CR823="TRUE","",1440*('Paste Data Here - Export'!CP823-'Paste Data Here - Export'!BA823)))))</f>
        <v/>
      </c>
      <c r="R823" s="95" t="str">
        <f>IF('Paste Data Here - Export'!CR823=TRUE,"Not imaged",IF(OR(C823="",'Paste Data Here - Export'!CP823=""),"",1440*('Paste Data Here - Export'!CP823-C823)))</f>
        <v/>
      </c>
      <c r="S823" s="93" t="str">
        <f>IF(R823&lt;60.5,"Yes",IF('Paste Data Here - Export'!C823="","","No"))</f>
        <v/>
      </c>
      <c r="T823" s="93" t="str">
        <f t="shared" si="132"/>
        <v/>
      </c>
      <c r="U823" s="94" t="str">
        <f>IF(OR(C823="",'Paste Data Here - Export'!DF823=""),"",1440*('Paste Data Here - Export'!DF823-C823))</f>
        <v/>
      </c>
      <c r="V823" s="96" t="str">
        <f t="shared" si="141"/>
        <v/>
      </c>
      <c r="W823" s="97" t="str">
        <f>IF(B823="","",IF('Paste Data Here - Export'!KI823=TRUE,"Yes",IF('Paste Data Here - Export'!L823="","No","Yes")))</f>
        <v/>
      </c>
      <c r="X823" s="98" t="str">
        <f>IF(E823="Yes","6 Month Transfer",IF(AND(W823="Yes",'Paste Data Here - Export'!KM823="D"),"No",IF('Patient level info'!W823="Yes","Yes","")))</f>
        <v/>
      </c>
      <c r="Y823" s="91" t="str">
        <f t="shared" si="133"/>
        <v/>
      </c>
      <c r="Z823" s="99" t="str">
        <f>IF('Paste Data Here - Export'!KQ823="","",IF('Paste Data Here - Export'!KO823="","",'Paste Data Here - Export'!KN823-'Paste Data Here - Export'!KQ823))</f>
        <v/>
      </c>
      <c r="AA823" s="91" t="str">
        <f>IF(AND(W823="Yes",'Paste Data Here - Export'!KM823="D",'Paste Data Here - Export'!KO823="Y"),'Paste Data Here - Export'!KN823+'Patient level info'!AA$3,IF(AND(W823="Yes",'Paste Data Here - Export'!KM823="D",Z823&lt;0),'Paste Data Here - Export'!KQ823,IF(AND(W823="Yes",'Paste Data Here - Export'!KM823="D"),'Paste Data Here - Export'!KN823,IF(X823="Yes",'Paste Data Here - Export'!KS823,""))))</f>
        <v/>
      </c>
      <c r="AB823" s="100" t="str">
        <f>IF(W823="No","",IF('Paste Data Here - Export'!HS823="","",IF('Paste Data Here - Export'!KO823="Y",'Patient level info'!AA823-'Paste Data Here - Export'!HS823,'Paste Data Here - Export'!KQ823-'Paste Data Here - Export'!HS823)))</f>
        <v/>
      </c>
      <c r="AC823" s="100" t="str">
        <f>IF(E823="Yes","",IF(BPT!C823="Record transferred to this team",AA823-C823-(1/6),""))</f>
        <v/>
      </c>
      <c r="AD823" s="100" t="str">
        <f t="shared" si="134"/>
        <v/>
      </c>
      <c r="AE823" s="100" t="str">
        <f t="shared" si="142"/>
        <v/>
      </c>
      <c r="AF823" s="101" t="str">
        <f>IF(AE823="","",IF(Y823="Died same day","Died same day as arrival",IF(AB823="","Did not stay on SU",IF('Paste Data Here - Export'!HR823="ICH","ICU/CCU/HDU",IF(AB823&gt;AE823,100,100*AB823/AE823)))))</f>
        <v/>
      </c>
      <c r="AG823" s="82" t="str">
        <f>IF(E823="Yes","6 Month Transfer",IF(W823="No","Not locked to discharge/transfer",IF(AF823="Did not stay on SU","Not achieved as did not stay on SU",IF('Patient level info'!A823="","",IF(AND(A823=B823,M823="Achieved",P823="Achieved",AF823&gt;=90,AF823&lt;&gt;"Died same day as arrival"),"Achieved",IF(AND(A823&lt;&gt;B823,AF823&gt;=90,M823="Achieved",P823="Achieved"),"Not directly admitted by this team, but achieved criteria at previous team, and achieved 90% of stay on SU whilst at this team",IF(AF823="ICU/CCU/HDU","Admitted to ICU/CCU/HDU",IF(AF823="Died same day as arrival",AF823,IF(AND(AF823&lt;90,M823="Not achieved",P823="Not achieved"),"Not achieved as not direct to SU within 4h, not seen by a consultant within 14h, and less than 90% of stay on SU",IF(AND(AF823&lt;90,M823="Not achieved",P823="Achieved"),"Not achieved as not direct to SU within 4h and less than 90% of stay on SU",IF(AND(AF823&lt;90,M823="Achieved",P823="Not achieved"),"Not achieved as not seen by a consultant within 14h and less than 90% of stay on SU",IF(AND(AF823&gt;=90,M823="Not achieved",P823="Not achieved"),"Not achieved as not direct to SU within 4h and not seen by a consultant within 14h",IF(AND(AF823&gt;=90,M823="Achieved",P823="Not achieved"),"Not achieved as not seen by a consultant within 14h",IF(AF823&lt;90,"Not achieved as less than 90% of stay on SU","Not achieved as not direct to SU within 4h"))))))))))))))</f>
        <v/>
      </c>
    </row>
    <row r="824" spans="1:33" x14ac:dyDescent="0.25">
      <c r="A824" s="89" t="str">
        <f>IF('Paste Data Here - Export'!A824="","",'Paste Data Here - Export'!A824)</f>
        <v/>
      </c>
      <c r="B824" s="90" t="str">
        <f>IF('Paste Data Here - Export'!B824="","",'Paste Data Here - Export'!B824)</f>
        <v/>
      </c>
      <c r="C824" s="91" t="str">
        <f>IF('Paste Data Here - Export'!AR824="Y",'Paste Data Here - Export'!AS824,IF('Paste Data Here - Export'!C824="","",'Paste Data Here - Export'!BA824))</f>
        <v/>
      </c>
      <c r="D824" s="103" t="str">
        <f>IF(B824="","",IF('Paste Data Here - Export'!A824 ='Paste Data Here - Export'!B824, "Yes", "No"))</f>
        <v/>
      </c>
      <c r="E824" s="103" t="str">
        <f>IF(A824="","",IF(AND('Paste Data Here - Export'!P824="",'Paste Data Here - Export'!Q824&lt;&gt;""),"Yes","No"))</f>
        <v/>
      </c>
      <c r="F824" s="104" t="str">
        <f>IF('Paste Data Here - Export'!A824='Paste Data Here - Export'!B824,C824,IF(W824="No","",IF(E824="Yes","6 Month Transfer",'Paste Data Here - Export'!HP824)))</f>
        <v/>
      </c>
      <c r="G824" s="92" t="str">
        <f>IF(B824="","",IF(OR('Paste Data Here - Export'!KB824="Y",'Paste Data Here - Export'!GE824="Y"),"Yes","No"))</f>
        <v/>
      </c>
      <c r="H824" s="93" t="str">
        <f t="shared" si="135"/>
        <v/>
      </c>
      <c r="I824" s="93" t="str">
        <f t="shared" si="136"/>
        <v/>
      </c>
      <c r="J824" s="93" t="str">
        <f t="shared" si="137"/>
        <v/>
      </c>
      <c r="K824" s="125" t="str">
        <f>IF(OR(C824="",'Paste Data Here - Export'!BD824=""),"",1440*('Paste Data Here - Export'!BD824-C824))</f>
        <v/>
      </c>
      <c r="L824" s="93" t="str">
        <f t="shared" si="138"/>
        <v/>
      </c>
      <c r="M824" s="93" t="str">
        <f>IF(AND(L824="Yes",'Paste Data Here - Export'!BC824="SU",'Paste Data Here - Export'!EJ824&lt;&gt;"Y"),"Achieved",IF('Paste Data Here - Export'!EJ824="Y","Not applicable",(IF(AND('Patient level info'!L824="No",'Paste Data Here - Export'!BC824="SU"),"Not achieved",IF('Paste Data Here - Export'!BC824="ICH","Not applicable",IF(OR('Paste Data Here - Export'!BC824="O",'Paste Data Here - Export'!BC824="MAC"),"Not achieved",""))))))</f>
        <v/>
      </c>
      <c r="N824" s="142" t="str">
        <f>IF(B824="","",IF(OR('Paste Data Here - Export'!GN824="PERS",'Paste Data Here - Export'!GN824="TELEM"),'Paste Data Here - Export'!GK824,IF('Paste Data Here - Export'!GO824="","Not seen in person",'Paste Data Here - Export'!GO824)))</f>
        <v/>
      </c>
      <c r="O824" s="125" t="str">
        <f t="shared" si="139"/>
        <v/>
      </c>
      <c r="P824" s="126" t="str">
        <f t="shared" si="140"/>
        <v/>
      </c>
      <c r="Q824" s="95" t="str">
        <f>IF('Paste Data Here - Export'!CR824=TRUE, "Not imaged",IF('Paste Data Here - Export'!AR824="Y","Inpatient stroke",IF('Paste Data Here - Export'!BA824="","",IF('Paste Data Here - Export'!CR824="TRUE","",1440*('Paste Data Here - Export'!CP824-'Paste Data Here - Export'!BA824)))))</f>
        <v/>
      </c>
      <c r="R824" s="95" t="str">
        <f>IF('Paste Data Here - Export'!CR824=TRUE,"Not imaged",IF(OR(C824="",'Paste Data Here - Export'!CP824=""),"",1440*('Paste Data Here - Export'!CP824-C824)))</f>
        <v/>
      </c>
      <c r="S824" s="93" t="str">
        <f>IF(R824&lt;60.5,"Yes",IF('Paste Data Here - Export'!C824="","","No"))</f>
        <v/>
      </c>
      <c r="T824" s="93" t="str">
        <f t="shared" si="132"/>
        <v/>
      </c>
      <c r="U824" s="94" t="str">
        <f>IF(OR(C824="",'Paste Data Here - Export'!DF824=""),"",1440*('Paste Data Here - Export'!DF824-C824))</f>
        <v/>
      </c>
      <c r="V824" s="96" t="str">
        <f t="shared" si="141"/>
        <v/>
      </c>
      <c r="W824" s="97" t="str">
        <f>IF(B824="","",IF('Paste Data Here - Export'!KI824=TRUE,"Yes",IF('Paste Data Here - Export'!L824="","No","Yes")))</f>
        <v/>
      </c>
      <c r="X824" s="98" t="str">
        <f>IF(E824="Yes","6 Month Transfer",IF(AND(W824="Yes",'Paste Data Here - Export'!KM824="D"),"No",IF('Patient level info'!W824="Yes","Yes","")))</f>
        <v/>
      </c>
      <c r="Y824" s="91" t="str">
        <f t="shared" si="133"/>
        <v/>
      </c>
      <c r="Z824" s="99" t="str">
        <f>IF('Paste Data Here - Export'!KQ824="","",IF('Paste Data Here - Export'!KO824="","",'Paste Data Here - Export'!KN824-'Paste Data Here - Export'!KQ824))</f>
        <v/>
      </c>
      <c r="AA824" s="91" t="str">
        <f>IF(AND(W824="Yes",'Paste Data Here - Export'!KM824="D",'Paste Data Here - Export'!KO824="Y"),'Paste Data Here - Export'!KN824+'Patient level info'!AA$3,IF(AND(W824="Yes",'Paste Data Here - Export'!KM824="D",Z824&lt;0),'Paste Data Here - Export'!KQ824,IF(AND(W824="Yes",'Paste Data Here - Export'!KM824="D"),'Paste Data Here - Export'!KN824,IF(X824="Yes",'Paste Data Here - Export'!KS824,""))))</f>
        <v/>
      </c>
      <c r="AB824" s="100" t="str">
        <f>IF(W824="No","",IF('Paste Data Here - Export'!HS824="","",IF('Paste Data Here - Export'!KO824="Y",'Patient level info'!AA824-'Paste Data Here - Export'!HS824,'Paste Data Here - Export'!KQ824-'Paste Data Here - Export'!HS824)))</f>
        <v/>
      </c>
      <c r="AC824" s="100" t="str">
        <f>IF(E824="Yes","",IF(BPT!C824="Record transferred to this team",AA824-C824-(1/6),""))</f>
        <v/>
      </c>
      <c r="AD824" s="100" t="str">
        <f t="shared" si="134"/>
        <v/>
      </c>
      <c r="AE824" s="100" t="str">
        <f t="shared" si="142"/>
        <v/>
      </c>
      <c r="AF824" s="101" t="str">
        <f>IF(AE824="","",IF(Y824="Died same day","Died same day as arrival",IF(AB824="","Did not stay on SU",IF('Paste Data Here - Export'!HR824="ICH","ICU/CCU/HDU",IF(AB824&gt;AE824,100,100*AB824/AE824)))))</f>
        <v/>
      </c>
      <c r="AG824" s="82" t="str">
        <f>IF(E824="Yes","6 Month Transfer",IF(W824="No","Not locked to discharge/transfer",IF(AF824="Did not stay on SU","Not achieved as did not stay on SU",IF('Patient level info'!A824="","",IF(AND(A824=B824,M824="Achieved",P824="Achieved",AF824&gt;=90,AF824&lt;&gt;"Died same day as arrival"),"Achieved",IF(AND(A824&lt;&gt;B824,AF824&gt;=90,M824="Achieved",P824="Achieved"),"Not directly admitted by this team, but achieved criteria at previous team, and achieved 90% of stay on SU whilst at this team",IF(AF824="ICU/CCU/HDU","Admitted to ICU/CCU/HDU",IF(AF824="Died same day as arrival",AF824,IF(AND(AF824&lt;90,M824="Not achieved",P824="Not achieved"),"Not achieved as not direct to SU within 4h, not seen by a consultant within 14h, and less than 90% of stay on SU",IF(AND(AF824&lt;90,M824="Not achieved",P824="Achieved"),"Not achieved as not direct to SU within 4h and less than 90% of stay on SU",IF(AND(AF824&lt;90,M824="Achieved",P824="Not achieved"),"Not achieved as not seen by a consultant within 14h and less than 90% of stay on SU",IF(AND(AF824&gt;=90,M824="Not achieved",P824="Not achieved"),"Not achieved as not direct to SU within 4h and not seen by a consultant within 14h",IF(AND(AF824&gt;=90,M824="Achieved",P824="Not achieved"),"Not achieved as not seen by a consultant within 14h",IF(AF824&lt;90,"Not achieved as less than 90% of stay on SU","Not achieved as not direct to SU within 4h"))))))))))))))</f>
        <v/>
      </c>
    </row>
    <row r="825" spans="1:33" x14ac:dyDescent="0.25">
      <c r="A825" s="89" t="str">
        <f>IF('Paste Data Here - Export'!A825="","",'Paste Data Here - Export'!A825)</f>
        <v/>
      </c>
      <c r="B825" s="90" t="str">
        <f>IF('Paste Data Here - Export'!B825="","",'Paste Data Here - Export'!B825)</f>
        <v/>
      </c>
      <c r="C825" s="91" t="str">
        <f>IF('Paste Data Here - Export'!AR825="Y",'Paste Data Here - Export'!AS825,IF('Paste Data Here - Export'!C825="","",'Paste Data Here - Export'!BA825))</f>
        <v/>
      </c>
      <c r="D825" s="103" t="str">
        <f>IF(B825="","",IF('Paste Data Here - Export'!A825 ='Paste Data Here - Export'!B825, "Yes", "No"))</f>
        <v/>
      </c>
      <c r="E825" s="103" t="str">
        <f>IF(A825="","",IF(AND('Paste Data Here - Export'!P825="",'Paste Data Here - Export'!Q825&lt;&gt;""),"Yes","No"))</f>
        <v/>
      </c>
      <c r="F825" s="104" t="str">
        <f>IF('Paste Data Here - Export'!A825='Paste Data Here - Export'!B825,C825,IF(W825="No","",IF(E825="Yes","6 Month Transfer",'Paste Data Here - Export'!HP825)))</f>
        <v/>
      </c>
      <c r="G825" s="92" t="str">
        <f>IF(B825="","",IF(OR('Paste Data Here - Export'!KB825="Y",'Paste Data Here - Export'!GE825="Y"),"Yes","No"))</f>
        <v/>
      </c>
      <c r="H825" s="93" t="str">
        <f t="shared" si="135"/>
        <v/>
      </c>
      <c r="I825" s="93" t="str">
        <f t="shared" si="136"/>
        <v/>
      </c>
      <c r="J825" s="93" t="str">
        <f t="shared" si="137"/>
        <v/>
      </c>
      <c r="K825" s="125" t="str">
        <f>IF(OR(C825="",'Paste Data Here - Export'!BD825=""),"",1440*('Paste Data Here - Export'!BD825-C825))</f>
        <v/>
      </c>
      <c r="L825" s="93" t="str">
        <f t="shared" si="138"/>
        <v/>
      </c>
      <c r="M825" s="93" t="str">
        <f>IF(AND(L825="Yes",'Paste Data Here - Export'!BC825="SU",'Paste Data Here - Export'!EJ825&lt;&gt;"Y"),"Achieved",IF('Paste Data Here - Export'!EJ825="Y","Not applicable",(IF(AND('Patient level info'!L825="No",'Paste Data Here - Export'!BC825="SU"),"Not achieved",IF('Paste Data Here - Export'!BC825="ICH","Not applicable",IF(OR('Paste Data Here - Export'!BC825="O",'Paste Data Here - Export'!BC825="MAC"),"Not achieved",""))))))</f>
        <v/>
      </c>
      <c r="N825" s="142" t="str">
        <f>IF(B825="","",IF(OR('Paste Data Here - Export'!GN825="PERS",'Paste Data Here - Export'!GN825="TELEM"),'Paste Data Here - Export'!GK825,IF('Paste Data Here - Export'!GO825="","Not seen in person",'Paste Data Here - Export'!GO825)))</f>
        <v/>
      </c>
      <c r="O825" s="125" t="str">
        <f t="shared" si="139"/>
        <v/>
      </c>
      <c r="P825" s="126" t="str">
        <f t="shared" si="140"/>
        <v/>
      </c>
      <c r="Q825" s="95" t="str">
        <f>IF('Paste Data Here - Export'!CR825=TRUE, "Not imaged",IF('Paste Data Here - Export'!AR825="Y","Inpatient stroke",IF('Paste Data Here - Export'!BA825="","",IF('Paste Data Here - Export'!CR825="TRUE","",1440*('Paste Data Here - Export'!CP825-'Paste Data Here - Export'!BA825)))))</f>
        <v/>
      </c>
      <c r="R825" s="95" t="str">
        <f>IF('Paste Data Here - Export'!CR825=TRUE,"Not imaged",IF(OR(C825="",'Paste Data Here - Export'!CP825=""),"",1440*('Paste Data Here - Export'!CP825-C825)))</f>
        <v/>
      </c>
      <c r="S825" s="93" t="str">
        <f>IF(R825&lt;60.5,"Yes",IF('Paste Data Here - Export'!C825="","","No"))</f>
        <v/>
      </c>
      <c r="T825" s="93" t="str">
        <f t="shared" si="132"/>
        <v/>
      </c>
      <c r="U825" s="94" t="str">
        <f>IF(OR(C825="",'Paste Data Here - Export'!DF825=""),"",1440*('Paste Data Here - Export'!DF825-C825))</f>
        <v/>
      </c>
      <c r="V825" s="96" t="str">
        <f t="shared" si="141"/>
        <v/>
      </c>
      <c r="W825" s="97" t="str">
        <f>IF(B825="","",IF('Paste Data Here - Export'!KI825=TRUE,"Yes",IF('Paste Data Here - Export'!L825="","No","Yes")))</f>
        <v/>
      </c>
      <c r="X825" s="98" t="str">
        <f>IF(E825="Yes","6 Month Transfer",IF(AND(W825="Yes",'Paste Data Here - Export'!KM825="D"),"No",IF('Patient level info'!W825="Yes","Yes","")))</f>
        <v/>
      </c>
      <c r="Y825" s="91" t="str">
        <f t="shared" si="133"/>
        <v/>
      </c>
      <c r="Z825" s="99" t="str">
        <f>IF('Paste Data Here - Export'!KQ825="","",IF('Paste Data Here - Export'!KO825="","",'Paste Data Here - Export'!KN825-'Paste Data Here - Export'!KQ825))</f>
        <v/>
      </c>
      <c r="AA825" s="91" t="str">
        <f>IF(AND(W825="Yes",'Paste Data Here - Export'!KM825="D",'Paste Data Here - Export'!KO825="Y"),'Paste Data Here - Export'!KN825+'Patient level info'!AA$3,IF(AND(W825="Yes",'Paste Data Here - Export'!KM825="D",Z825&lt;0),'Paste Data Here - Export'!KQ825,IF(AND(W825="Yes",'Paste Data Here - Export'!KM825="D"),'Paste Data Here - Export'!KN825,IF(X825="Yes",'Paste Data Here - Export'!KS825,""))))</f>
        <v/>
      </c>
      <c r="AB825" s="100" t="str">
        <f>IF(W825="No","",IF('Paste Data Here - Export'!HS825="","",IF('Paste Data Here - Export'!KO825="Y",'Patient level info'!AA825-'Paste Data Here - Export'!HS825,'Paste Data Here - Export'!KQ825-'Paste Data Here - Export'!HS825)))</f>
        <v/>
      </c>
      <c r="AC825" s="100" t="str">
        <f>IF(E825="Yes","",IF(BPT!C825="Record transferred to this team",AA825-C825-(1/6),""))</f>
        <v/>
      </c>
      <c r="AD825" s="100" t="str">
        <f t="shared" si="134"/>
        <v/>
      </c>
      <c r="AE825" s="100" t="str">
        <f t="shared" si="142"/>
        <v/>
      </c>
      <c r="AF825" s="101" t="str">
        <f>IF(AE825="","",IF(Y825="Died same day","Died same day as arrival",IF(AB825="","Did not stay on SU",IF('Paste Data Here - Export'!HR825="ICH","ICU/CCU/HDU",IF(AB825&gt;AE825,100,100*AB825/AE825)))))</f>
        <v/>
      </c>
      <c r="AG825" s="82" t="str">
        <f>IF(E825="Yes","6 Month Transfer",IF(W825="No","Not locked to discharge/transfer",IF(AF825="Did not stay on SU","Not achieved as did not stay on SU",IF('Patient level info'!A825="","",IF(AND(A825=B825,M825="Achieved",P825="Achieved",AF825&gt;=90,AF825&lt;&gt;"Died same day as arrival"),"Achieved",IF(AND(A825&lt;&gt;B825,AF825&gt;=90,M825="Achieved",P825="Achieved"),"Not directly admitted by this team, but achieved criteria at previous team, and achieved 90% of stay on SU whilst at this team",IF(AF825="ICU/CCU/HDU","Admitted to ICU/CCU/HDU",IF(AF825="Died same day as arrival",AF825,IF(AND(AF825&lt;90,M825="Not achieved",P825="Not achieved"),"Not achieved as not direct to SU within 4h, not seen by a consultant within 14h, and less than 90% of stay on SU",IF(AND(AF825&lt;90,M825="Not achieved",P825="Achieved"),"Not achieved as not direct to SU within 4h and less than 90% of stay on SU",IF(AND(AF825&lt;90,M825="Achieved",P825="Not achieved"),"Not achieved as not seen by a consultant within 14h and less than 90% of stay on SU",IF(AND(AF825&gt;=90,M825="Not achieved",P825="Not achieved"),"Not achieved as not direct to SU within 4h and not seen by a consultant within 14h",IF(AND(AF825&gt;=90,M825="Achieved",P825="Not achieved"),"Not achieved as not seen by a consultant within 14h",IF(AF825&lt;90,"Not achieved as less than 90% of stay on SU","Not achieved as not direct to SU within 4h"))))))))))))))</f>
        <v/>
      </c>
    </row>
    <row r="826" spans="1:33" x14ac:dyDescent="0.25">
      <c r="A826" s="89" t="str">
        <f>IF('Paste Data Here - Export'!A826="","",'Paste Data Here - Export'!A826)</f>
        <v/>
      </c>
      <c r="B826" s="90" t="str">
        <f>IF('Paste Data Here - Export'!B826="","",'Paste Data Here - Export'!B826)</f>
        <v/>
      </c>
      <c r="C826" s="91" t="str">
        <f>IF('Paste Data Here - Export'!AR826="Y",'Paste Data Here - Export'!AS826,IF('Paste Data Here - Export'!C826="","",'Paste Data Here - Export'!BA826))</f>
        <v/>
      </c>
      <c r="D826" s="103" t="str">
        <f>IF(B826="","",IF('Paste Data Here - Export'!A826 ='Paste Data Here - Export'!B826, "Yes", "No"))</f>
        <v/>
      </c>
      <c r="E826" s="103" t="str">
        <f>IF(A826="","",IF(AND('Paste Data Here - Export'!P826="",'Paste Data Here - Export'!Q826&lt;&gt;""),"Yes","No"))</f>
        <v/>
      </c>
      <c r="F826" s="104" t="str">
        <f>IF('Paste Data Here - Export'!A826='Paste Data Here - Export'!B826,C826,IF(W826="No","",IF(E826="Yes","6 Month Transfer",'Paste Data Here - Export'!HP826)))</f>
        <v/>
      </c>
      <c r="G826" s="92" t="str">
        <f>IF(B826="","",IF(OR('Paste Data Here - Export'!KB826="Y",'Paste Data Here - Export'!GE826="Y"),"Yes","No"))</f>
        <v/>
      </c>
      <c r="H826" s="93" t="str">
        <f t="shared" si="135"/>
        <v/>
      </c>
      <c r="I826" s="93" t="str">
        <f t="shared" si="136"/>
        <v/>
      </c>
      <c r="J826" s="93" t="str">
        <f t="shared" si="137"/>
        <v/>
      </c>
      <c r="K826" s="125" t="str">
        <f>IF(OR(C826="",'Paste Data Here - Export'!BD826=""),"",1440*('Paste Data Here - Export'!BD826-C826))</f>
        <v/>
      </c>
      <c r="L826" s="93" t="str">
        <f t="shared" si="138"/>
        <v/>
      </c>
      <c r="M826" s="93" t="str">
        <f>IF(AND(L826="Yes",'Paste Data Here - Export'!BC826="SU",'Paste Data Here - Export'!EJ826&lt;&gt;"Y"),"Achieved",IF('Paste Data Here - Export'!EJ826="Y","Not applicable",(IF(AND('Patient level info'!L826="No",'Paste Data Here - Export'!BC826="SU"),"Not achieved",IF('Paste Data Here - Export'!BC826="ICH","Not applicable",IF(OR('Paste Data Here - Export'!BC826="O",'Paste Data Here - Export'!BC826="MAC"),"Not achieved",""))))))</f>
        <v/>
      </c>
      <c r="N826" s="142" t="str">
        <f>IF(B826="","",IF(OR('Paste Data Here - Export'!GN826="PERS",'Paste Data Here - Export'!GN826="TELEM"),'Paste Data Here - Export'!GK826,IF('Paste Data Here - Export'!GO826="","Not seen in person",'Paste Data Here - Export'!GO826)))</f>
        <v/>
      </c>
      <c r="O826" s="125" t="str">
        <f t="shared" si="139"/>
        <v/>
      </c>
      <c r="P826" s="126" t="str">
        <f t="shared" si="140"/>
        <v/>
      </c>
      <c r="Q826" s="95" t="str">
        <f>IF('Paste Data Here - Export'!CR826=TRUE, "Not imaged",IF('Paste Data Here - Export'!AR826="Y","Inpatient stroke",IF('Paste Data Here - Export'!BA826="","",IF('Paste Data Here - Export'!CR826="TRUE","",1440*('Paste Data Here - Export'!CP826-'Paste Data Here - Export'!BA826)))))</f>
        <v/>
      </c>
      <c r="R826" s="95" t="str">
        <f>IF('Paste Data Here - Export'!CR826=TRUE,"Not imaged",IF(OR(C826="",'Paste Data Here - Export'!CP826=""),"",1440*('Paste Data Here - Export'!CP826-C826)))</f>
        <v/>
      </c>
      <c r="S826" s="93" t="str">
        <f>IF(R826&lt;60.5,"Yes",IF('Paste Data Here - Export'!C826="","","No"))</f>
        <v/>
      </c>
      <c r="T826" s="93" t="str">
        <f t="shared" si="132"/>
        <v/>
      </c>
      <c r="U826" s="94" t="str">
        <f>IF(OR(C826="",'Paste Data Here - Export'!DF826=""),"",1440*('Paste Data Here - Export'!DF826-C826))</f>
        <v/>
      </c>
      <c r="V826" s="96" t="str">
        <f t="shared" si="141"/>
        <v/>
      </c>
      <c r="W826" s="97" t="str">
        <f>IF(B826="","",IF('Paste Data Here - Export'!KI826=TRUE,"Yes",IF('Paste Data Here - Export'!L826="","No","Yes")))</f>
        <v/>
      </c>
      <c r="X826" s="98" t="str">
        <f>IF(E826="Yes","6 Month Transfer",IF(AND(W826="Yes",'Paste Data Here - Export'!KM826="D"),"No",IF('Patient level info'!W826="Yes","Yes","")))</f>
        <v/>
      </c>
      <c r="Y826" s="91" t="str">
        <f t="shared" si="133"/>
        <v/>
      </c>
      <c r="Z826" s="99" t="str">
        <f>IF('Paste Data Here - Export'!KQ826="","",IF('Paste Data Here - Export'!KO826="","",'Paste Data Here - Export'!KN826-'Paste Data Here - Export'!KQ826))</f>
        <v/>
      </c>
      <c r="AA826" s="91" t="str">
        <f>IF(AND(W826="Yes",'Paste Data Here - Export'!KM826="D",'Paste Data Here - Export'!KO826="Y"),'Paste Data Here - Export'!KN826+'Patient level info'!AA$3,IF(AND(W826="Yes",'Paste Data Here - Export'!KM826="D",Z826&lt;0),'Paste Data Here - Export'!KQ826,IF(AND(W826="Yes",'Paste Data Here - Export'!KM826="D"),'Paste Data Here - Export'!KN826,IF(X826="Yes",'Paste Data Here - Export'!KS826,""))))</f>
        <v/>
      </c>
      <c r="AB826" s="100" t="str">
        <f>IF(W826="No","",IF('Paste Data Here - Export'!HS826="","",IF('Paste Data Here - Export'!KO826="Y",'Patient level info'!AA826-'Paste Data Here - Export'!HS826,'Paste Data Here - Export'!KQ826-'Paste Data Here - Export'!HS826)))</f>
        <v/>
      </c>
      <c r="AC826" s="100" t="str">
        <f>IF(E826="Yes","",IF(BPT!C826="Record transferred to this team",AA826-C826-(1/6),""))</f>
        <v/>
      </c>
      <c r="AD826" s="100" t="str">
        <f t="shared" si="134"/>
        <v/>
      </c>
      <c r="AE826" s="100" t="str">
        <f t="shared" si="142"/>
        <v/>
      </c>
      <c r="AF826" s="101" t="str">
        <f>IF(AE826="","",IF(Y826="Died same day","Died same day as arrival",IF(AB826="","Did not stay on SU",IF('Paste Data Here - Export'!HR826="ICH","ICU/CCU/HDU",IF(AB826&gt;AE826,100,100*AB826/AE826)))))</f>
        <v/>
      </c>
      <c r="AG826" s="82" t="str">
        <f>IF(E826="Yes","6 Month Transfer",IF(W826="No","Not locked to discharge/transfer",IF(AF826="Did not stay on SU","Not achieved as did not stay on SU",IF('Patient level info'!A826="","",IF(AND(A826=B826,M826="Achieved",P826="Achieved",AF826&gt;=90,AF826&lt;&gt;"Died same day as arrival"),"Achieved",IF(AND(A826&lt;&gt;B826,AF826&gt;=90,M826="Achieved",P826="Achieved"),"Not directly admitted by this team, but achieved criteria at previous team, and achieved 90% of stay on SU whilst at this team",IF(AF826="ICU/CCU/HDU","Admitted to ICU/CCU/HDU",IF(AF826="Died same day as arrival",AF826,IF(AND(AF826&lt;90,M826="Not achieved",P826="Not achieved"),"Not achieved as not direct to SU within 4h, not seen by a consultant within 14h, and less than 90% of stay on SU",IF(AND(AF826&lt;90,M826="Not achieved",P826="Achieved"),"Not achieved as not direct to SU within 4h and less than 90% of stay on SU",IF(AND(AF826&lt;90,M826="Achieved",P826="Not achieved"),"Not achieved as not seen by a consultant within 14h and less than 90% of stay on SU",IF(AND(AF826&gt;=90,M826="Not achieved",P826="Not achieved"),"Not achieved as not direct to SU within 4h and not seen by a consultant within 14h",IF(AND(AF826&gt;=90,M826="Achieved",P826="Not achieved"),"Not achieved as not seen by a consultant within 14h",IF(AF826&lt;90,"Not achieved as less than 90% of stay on SU","Not achieved as not direct to SU within 4h"))))))))))))))</f>
        <v/>
      </c>
    </row>
    <row r="827" spans="1:33" x14ac:dyDescent="0.25">
      <c r="A827" s="89" t="str">
        <f>IF('Paste Data Here - Export'!A827="","",'Paste Data Here - Export'!A827)</f>
        <v/>
      </c>
      <c r="B827" s="90" t="str">
        <f>IF('Paste Data Here - Export'!B827="","",'Paste Data Here - Export'!B827)</f>
        <v/>
      </c>
      <c r="C827" s="91" t="str">
        <f>IF('Paste Data Here - Export'!AR827="Y",'Paste Data Here - Export'!AS827,IF('Paste Data Here - Export'!C827="","",'Paste Data Here - Export'!BA827))</f>
        <v/>
      </c>
      <c r="D827" s="103" t="str">
        <f>IF(B827="","",IF('Paste Data Here - Export'!A827 ='Paste Data Here - Export'!B827, "Yes", "No"))</f>
        <v/>
      </c>
      <c r="E827" s="103" t="str">
        <f>IF(A827="","",IF(AND('Paste Data Here - Export'!P827="",'Paste Data Here - Export'!Q827&lt;&gt;""),"Yes","No"))</f>
        <v/>
      </c>
      <c r="F827" s="104" t="str">
        <f>IF('Paste Data Here - Export'!A827='Paste Data Here - Export'!B827,C827,IF(W827="No","",IF(E827="Yes","6 Month Transfer",'Paste Data Here - Export'!HP827)))</f>
        <v/>
      </c>
      <c r="G827" s="92" t="str">
        <f>IF(B827="","",IF(OR('Paste Data Here - Export'!KB827="Y",'Paste Data Here - Export'!GE827="Y"),"Yes","No"))</f>
        <v/>
      </c>
      <c r="H827" s="93" t="str">
        <f t="shared" si="135"/>
        <v/>
      </c>
      <c r="I827" s="93" t="str">
        <f t="shared" si="136"/>
        <v/>
      </c>
      <c r="J827" s="93" t="str">
        <f t="shared" si="137"/>
        <v/>
      </c>
      <c r="K827" s="125" t="str">
        <f>IF(OR(C827="",'Paste Data Here - Export'!BD827=""),"",1440*('Paste Data Here - Export'!BD827-C827))</f>
        <v/>
      </c>
      <c r="L827" s="93" t="str">
        <f t="shared" si="138"/>
        <v/>
      </c>
      <c r="M827" s="93" t="str">
        <f>IF(AND(L827="Yes",'Paste Data Here - Export'!BC827="SU",'Paste Data Here - Export'!EJ827&lt;&gt;"Y"),"Achieved",IF('Paste Data Here - Export'!EJ827="Y","Not applicable",(IF(AND('Patient level info'!L827="No",'Paste Data Here - Export'!BC827="SU"),"Not achieved",IF('Paste Data Here - Export'!BC827="ICH","Not applicable",IF(OR('Paste Data Here - Export'!BC827="O",'Paste Data Here - Export'!BC827="MAC"),"Not achieved",""))))))</f>
        <v/>
      </c>
      <c r="N827" s="142" t="str">
        <f>IF(B827="","",IF(OR('Paste Data Here - Export'!GN827="PERS",'Paste Data Here - Export'!GN827="TELEM"),'Paste Data Here - Export'!GK827,IF('Paste Data Here - Export'!GO827="","Not seen in person",'Paste Data Here - Export'!GO827)))</f>
        <v/>
      </c>
      <c r="O827" s="125" t="str">
        <f t="shared" si="139"/>
        <v/>
      </c>
      <c r="P827" s="126" t="str">
        <f t="shared" si="140"/>
        <v/>
      </c>
      <c r="Q827" s="95" t="str">
        <f>IF('Paste Data Here - Export'!CR827=TRUE, "Not imaged",IF('Paste Data Here - Export'!AR827="Y","Inpatient stroke",IF('Paste Data Here - Export'!BA827="","",IF('Paste Data Here - Export'!CR827="TRUE","",1440*('Paste Data Here - Export'!CP827-'Paste Data Here - Export'!BA827)))))</f>
        <v/>
      </c>
      <c r="R827" s="95" t="str">
        <f>IF('Paste Data Here - Export'!CR827=TRUE,"Not imaged",IF(OR(C827="",'Paste Data Here - Export'!CP827=""),"",1440*('Paste Data Here - Export'!CP827-C827)))</f>
        <v/>
      </c>
      <c r="S827" s="93" t="str">
        <f>IF(R827&lt;60.5,"Yes",IF('Paste Data Here - Export'!C827="","","No"))</f>
        <v/>
      </c>
      <c r="T827" s="93" t="str">
        <f t="shared" si="132"/>
        <v/>
      </c>
      <c r="U827" s="94" t="str">
        <f>IF(OR(C827="",'Paste Data Here - Export'!DF827=""),"",1440*('Paste Data Here - Export'!DF827-C827))</f>
        <v/>
      </c>
      <c r="V827" s="96" t="str">
        <f t="shared" si="141"/>
        <v/>
      </c>
      <c r="W827" s="97" t="str">
        <f>IF(B827="","",IF('Paste Data Here - Export'!KI827=TRUE,"Yes",IF('Paste Data Here - Export'!L827="","No","Yes")))</f>
        <v/>
      </c>
      <c r="X827" s="98" t="str">
        <f>IF(E827="Yes","6 Month Transfer",IF(AND(W827="Yes",'Paste Data Here - Export'!KM827="D"),"No",IF('Patient level info'!W827="Yes","Yes","")))</f>
        <v/>
      </c>
      <c r="Y827" s="91" t="str">
        <f t="shared" si="133"/>
        <v/>
      </c>
      <c r="Z827" s="99" t="str">
        <f>IF('Paste Data Here - Export'!KQ827="","",IF('Paste Data Here - Export'!KO827="","",'Paste Data Here - Export'!KN827-'Paste Data Here - Export'!KQ827))</f>
        <v/>
      </c>
      <c r="AA827" s="91" t="str">
        <f>IF(AND(W827="Yes",'Paste Data Here - Export'!KM827="D",'Paste Data Here - Export'!KO827="Y"),'Paste Data Here - Export'!KN827+'Patient level info'!AA$3,IF(AND(W827="Yes",'Paste Data Here - Export'!KM827="D",Z827&lt;0),'Paste Data Here - Export'!KQ827,IF(AND(W827="Yes",'Paste Data Here - Export'!KM827="D"),'Paste Data Here - Export'!KN827,IF(X827="Yes",'Paste Data Here - Export'!KS827,""))))</f>
        <v/>
      </c>
      <c r="AB827" s="100" t="str">
        <f>IF(W827="No","",IF('Paste Data Here - Export'!HS827="","",IF('Paste Data Here - Export'!KO827="Y",'Patient level info'!AA827-'Paste Data Here - Export'!HS827,'Paste Data Here - Export'!KQ827-'Paste Data Here - Export'!HS827)))</f>
        <v/>
      </c>
      <c r="AC827" s="100" t="str">
        <f>IF(E827="Yes","",IF(BPT!C827="Record transferred to this team",AA827-C827-(1/6),""))</f>
        <v/>
      </c>
      <c r="AD827" s="100" t="str">
        <f t="shared" si="134"/>
        <v/>
      </c>
      <c r="AE827" s="100" t="str">
        <f t="shared" si="142"/>
        <v/>
      </c>
      <c r="AF827" s="101" t="str">
        <f>IF(AE827="","",IF(Y827="Died same day","Died same day as arrival",IF(AB827="","Did not stay on SU",IF('Paste Data Here - Export'!HR827="ICH","ICU/CCU/HDU",IF(AB827&gt;AE827,100,100*AB827/AE827)))))</f>
        <v/>
      </c>
      <c r="AG827" s="82" t="str">
        <f>IF(E827="Yes","6 Month Transfer",IF(W827="No","Not locked to discharge/transfer",IF(AF827="Did not stay on SU","Not achieved as did not stay on SU",IF('Patient level info'!A827="","",IF(AND(A827=B827,M827="Achieved",P827="Achieved",AF827&gt;=90,AF827&lt;&gt;"Died same day as arrival"),"Achieved",IF(AND(A827&lt;&gt;B827,AF827&gt;=90,M827="Achieved",P827="Achieved"),"Not directly admitted by this team, but achieved criteria at previous team, and achieved 90% of stay on SU whilst at this team",IF(AF827="ICU/CCU/HDU","Admitted to ICU/CCU/HDU",IF(AF827="Died same day as arrival",AF827,IF(AND(AF827&lt;90,M827="Not achieved",P827="Not achieved"),"Not achieved as not direct to SU within 4h, not seen by a consultant within 14h, and less than 90% of stay on SU",IF(AND(AF827&lt;90,M827="Not achieved",P827="Achieved"),"Not achieved as not direct to SU within 4h and less than 90% of stay on SU",IF(AND(AF827&lt;90,M827="Achieved",P827="Not achieved"),"Not achieved as not seen by a consultant within 14h and less than 90% of stay on SU",IF(AND(AF827&gt;=90,M827="Not achieved",P827="Not achieved"),"Not achieved as not direct to SU within 4h and not seen by a consultant within 14h",IF(AND(AF827&gt;=90,M827="Achieved",P827="Not achieved"),"Not achieved as not seen by a consultant within 14h",IF(AF827&lt;90,"Not achieved as less than 90% of stay on SU","Not achieved as not direct to SU within 4h"))))))))))))))</f>
        <v/>
      </c>
    </row>
    <row r="828" spans="1:33" x14ac:dyDescent="0.25">
      <c r="A828" s="89" t="str">
        <f>IF('Paste Data Here - Export'!A828="","",'Paste Data Here - Export'!A828)</f>
        <v/>
      </c>
      <c r="B828" s="90" t="str">
        <f>IF('Paste Data Here - Export'!B828="","",'Paste Data Here - Export'!B828)</f>
        <v/>
      </c>
      <c r="C828" s="91" t="str">
        <f>IF('Paste Data Here - Export'!AR828="Y",'Paste Data Here - Export'!AS828,IF('Paste Data Here - Export'!C828="","",'Paste Data Here - Export'!BA828))</f>
        <v/>
      </c>
      <c r="D828" s="103" t="str">
        <f>IF(B828="","",IF('Paste Data Here - Export'!A828 ='Paste Data Here - Export'!B828, "Yes", "No"))</f>
        <v/>
      </c>
      <c r="E828" s="103" t="str">
        <f>IF(A828="","",IF(AND('Paste Data Here - Export'!P828="",'Paste Data Here - Export'!Q828&lt;&gt;""),"Yes","No"))</f>
        <v/>
      </c>
      <c r="F828" s="104" t="str">
        <f>IF('Paste Data Here - Export'!A828='Paste Data Here - Export'!B828,C828,IF(W828="No","",IF(E828="Yes","6 Month Transfer",'Paste Data Here - Export'!HP828)))</f>
        <v/>
      </c>
      <c r="G828" s="92" t="str">
        <f>IF(B828="","",IF(OR('Paste Data Here - Export'!KB828="Y",'Paste Data Here - Export'!GE828="Y"),"Yes","No"))</f>
        <v/>
      </c>
      <c r="H828" s="93" t="str">
        <f t="shared" si="135"/>
        <v/>
      </c>
      <c r="I828" s="93" t="str">
        <f t="shared" si="136"/>
        <v/>
      </c>
      <c r="J828" s="93" t="str">
        <f t="shared" si="137"/>
        <v/>
      </c>
      <c r="K828" s="125" t="str">
        <f>IF(OR(C828="",'Paste Data Here - Export'!BD828=""),"",1440*('Paste Data Here - Export'!BD828-C828))</f>
        <v/>
      </c>
      <c r="L828" s="93" t="str">
        <f t="shared" si="138"/>
        <v/>
      </c>
      <c r="M828" s="93" t="str">
        <f>IF(AND(L828="Yes",'Paste Data Here - Export'!BC828="SU",'Paste Data Here - Export'!EJ828&lt;&gt;"Y"),"Achieved",IF('Paste Data Here - Export'!EJ828="Y","Not applicable",(IF(AND('Patient level info'!L828="No",'Paste Data Here - Export'!BC828="SU"),"Not achieved",IF('Paste Data Here - Export'!BC828="ICH","Not applicable",IF(OR('Paste Data Here - Export'!BC828="O",'Paste Data Here - Export'!BC828="MAC"),"Not achieved",""))))))</f>
        <v/>
      </c>
      <c r="N828" s="142" t="str">
        <f>IF(B828="","",IF(OR('Paste Data Here - Export'!GN828="PERS",'Paste Data Here - Export'!GN828="TELEM"),'Paste Data Here - Export'!GK828,IF('Paste Data Here - Export'!GO828="","Not seen in person",'Paste Data Here - Export'!GO828)))</f>
        <v/>
      </c>
      <c r="O828" s="125" t="str">
        <f t="shared" si="139"/>
        <v/>
      </c>
      <c r="P828" s="126" t="str">
        <f t="shared" si="140"/>
        <v/>
      </c>
      <c r="Q828" s="95" t="str">
        <f>IF('Paste Data Here - Export'!CR828=TRUE, "Not imaged",IF('Paste Data Here - Export'!AR828="Y","Inpatient stroke",IF('Paste Data Here - Export'!BA828="","",IF('Paste Data Here - Export'!CR828="TRUE","",1440*('Paste Data Here - Export'!CP828-'Paste Data Here - Export'!BA828)))))</f>
        <v/>
      </c>
      <c r="R828" s="95" t="str">
        <f>IF('Paste Data Here - Export'!CR828=TRUE,"Not imaged",IF(OR(C828="",'Paste Data Here - Export'!CP828=""),"",1440*('Paste Data Here - Export'!CP828-C828)))</f>
        <v/>
      </c>
      <c r="S828" s="93" t="str">
        <f>IF(R828&lt;60.5,"Yes",IF('Paste Data Here - Export'!C828="","","No"))</f>
        <v/>
      </c>
      <c r="T828" s="93" t="str">
        <f t="shared" si="132"/>
        <v/>
      </c>
      <c r="U828" s="94" t="str">
        <f>IF(OR(C828="",'Paste Data Here - Export'!DF828=""),"",1440*('Paste Data Here - Export'!DF828-C828))</f>
        <v/>
      </c>
      <c r="V828" s="96" t="str">
        <f t="shared" si="141"/>
        <v/>
      </c>
      <c r="W828" s="97" t="str">
        <f>IF(B828="","",IF('Paste Data Here - Export'!KI828=TRUE,"Yes",IF('Paste Data Here - Export'!L828="","No","Yes")))</f>
        <v/>
      </c>
      <c r="X828" s="98" t="str">
        <f>IF(E828="Yes","6 Month Transfer",IF(AND(W828="Yes",'Paste Data Here - Export'!KM828="D"),"No",IF('Patient level info'!W828="Yes","Yes","")))</f>
        <v/>
      </c>
      <c r="Y828" s="91" t="str">
        <f t="shared" si="133"/>
        <v/>
      </c>
      <c r="Z828" s="99" t="str">
        <f>IF('Paste Data Here - Export'!KQ828="","",IF('Paste Data Here - Export'!KO828="","",'Paste Data Here - Export'!KN828-'Paste Data Here - Export'!KQ828))</f>
        <v/>
      </c>
      <c r="AA828" s="91" t="str">
        <f>IF(AND(W828="Yes",'Paste Data Here - Export'!KM828="D",'Paste Data Here - Export'!KO828="Y"),'Paste Data Here - Export'!KN828+'Patient level info'!AA$3,IF(AND(W828="Yes",'Paste Data Here - Export'!KM828="D",Z828&lt;0),'Paste Data Here - Export'!KQ828,IF(AND(W828="Yes",'Paste Data Here - Export'!KM828="D"),'Paste Data Here - Export'!KN828,IF(X828="Yes",'Paste Data Here - Export'!KS828,""))))</f>
        <v/>
      </c>
      <c r="AB828" s="100" t="str">
        <f>IF(W828="No","",IF('Paste Data Here - Export'!HS828="","",IF('Paste Data Here - Export'!KO828="Y",'Patient level info'!AA828-'Paste Data Here - Export'!HS828,'Paste Data Here - Export'!KQ828-'Paste Data Here - Export'!HS828)))</f>
        <v/>
      </c>
      <c r="AC828" s="100" t="str">
        <f>IF(E828="Yes","",IF(BPT!C828="Record transferred to this team",AA828-C828-(1/6),""))</f>
        <v/>
      </c>
      <c r="AD828" s="100" t="str">
        <f t="shared" si="134"/>
        <v/>
      </c>
      <c r="AE828" s="100" t="str">
        <f t="shared" si="142"/>
        <v/>
      </c>
      <c r="AF828" s="101" t="str">
        <f>IF(AE828="","",IF(Y828="Died same day","Died same day as arrival",IF(AB828="","Did not stay on SU",IF('Paste Data Here - Export'!HR828="ICH","ICU/CCU/HDU",IF(AB828&gt;AE828,100,100*AB828/AE828)))))</f>
        <v/>
      </c>
      <c r="AG828" s="82" t="str">
        <f>IF(E828="Yes","6 Month Transfer",IF(W828="No","Not locked to discharge/transfer",IF(AF828="Did not stay on SU","Not achieved as did not stay on SU",IF('Patient level info'!A828="","",IF(AND(A828=B828,M828="Achieved",P828="Achieved",AF828&gt;=90,AF828&lt;&gt;"Died same day as arrival"),"Achieved",IF(AND(A828&lt;&gt;B828,AF828&gt;=90,M828="Achieved",P828="Achieved"),"Not directly admitted by this team, but achieved criteria at previous team, and achieved 90% of stay on SU whilst at this team",IF(AF828="ICU/CCU/HDU","Admitted to ICU/CCU/HDU",IF(AF828="Died same day as arrival",AF828,IF(AND(AF828&lt;90,M828="Not achieved",P828="Not achieved"),"Not achieved as not direct to SU within 4h, not seen by a consultant within 14h, and less than 90% of stay on SU",IF(AND(AF828&lt;90,M828="Not achieved",P828="Achieved"),"Not achieved as not direct to SU within 4h and less than 90% of stay on SU",IF(AND(AF828&lt;90,M828="Achieved",P828="Not achieved"),"Not achieved as not seen by a consultant within 14h and less than 90% of stay on SU",IF(AND(AF828&gt;=90,M828="Not achieved",P828="Not achieved"),"Not achieved as not direct to SU within 4h and not seen by a consultant within 14h",IF(AND(AF828&gt;=90,M828="Achieved",P828="Not achieved"),"Not achieved as not seen by a consultant within 14h",IF(AF828&lt;90,"Not achieved as less than 90% of stay on SU","Not achieved as not direct to SU within 4h"))))))))))))))</f>
        <v/>
      </c>
    </row>
    <row r="829" spans="1:33" x14ac:dyDescent="0.25">
      <c r="A829" s="89" t="str">
        <f>IF('Paste Data Here - Export'!A829="","",'Paste Data Here - Export'!A829)</f>
        <v/>
      </c>
      <c r="B829" s="90" t="str">
        <f>IF('Paste Data Here - Export'!B829="","",'Paste Data Here - Export'!B829)</f>
        <v/>
      </c>
      <c r="C829" s="91" t="str">
        <f>IF('Paste Data Here - Export'!AR829="Y",'Paste Data Here - Export'!AS829,IF('Paste Data Here - Export'!C829="","",'Paste Data Here - Export'!BA829))</f>
        <v/>
      </c>
      <c r="D829" s="103" t="str">
        <f>IF(B829="","",IF('Paste Data Here - Export'!A829 ='Paste Data Here - Export'!B829, "Yes", "No"))</f>
        <v/>
      </c>
      <c r="E829" s="103" t="str">
        <f>IF(A829="","",IF(AND('Paste Data Here - Export'!P829="",'Paste Data Here - Export'!Q829&lt;&gt;""),"Yes","No"))</f>
        <v/>
      </c>
      <c r="F829" s="104" t="str">
        <f>IF('Paste Data Here - Export'!A829='Paste Data Here - Export'!B829,C829,IF(W829="No","",IF(E829="Yes","6 Month Transfer",'Paste Data Here - Export'!HP829)))</f>
        <v/>
      </c>
      <c r="G829" s="92" t="str">
        <f>IF(B829="","",IF(OR('Paste Data Here - Export'!KB829="Y",'Paste Data Here - Export'!GE829="Y"),"Yes","No"))</f>
        <v/>
      </c>
      <c r="H829" s="93" t="str">
        <f t="shared" si="135"/>
        <v/>
      </c>
      <c r="I829" s="93" t="str">
        <f t="shared" si="136"/>
        <v/>
      </c>
      <c r="J829" s="93" t="str">
        <f t="shared" si="137"/>
        <v/>
      </c>
      <c r="K829" s="125" t="str">
        <f>IF(OR(C829="",'Paste Data Here - Export'!BD829=""),"",1440*('Paste Data Here - Export'!BD829-C829))</f>
        <v/>
      </c>
      <c r="L829" s="93" t="str">
        <f t="shared" si="138"/>
        <v/>
      </c>
      <c r="M829" s="93" t="str">
        <f>IF(AND(L829="Yes",'Paste Data Here - Export'!BC829="SU",'Paste Data Here - Export'!EJ829&lt;&gt;"Y"),"Achieved",IF('Paste Data Here - Export'!EJ829="Y","Not applicable",(IF(AND('Patient level info'!L829="No",'Paste Data Here - Export'!BC829="SU"),"Not achieved",IF('Paste Data Here - Export'!BC829="ICH","Not applicable",IF(OR('Paste Data Here - Export'!BC829="O",'Paste Data Here - Export'!BC829="MAC"),"Not achieved",""))))))</f>
        <v/>
      </c>
      <c r="N829" s="142" t="str">
        <f>IF(B829="","",IF(OR('Paste Data Here - Export'!GN829="PERS",'Paste Data Here - Export'!GN829="TELEM"),'Paste Data Here - Export'!GK829,IF('Paste Data Here - Export'!GO829="","Not seen in person",'Paste Data Here - Export'!GO829)))</f>
        <v/>
      </c>
      <c r="O829" s="125" t="str">
        <f t="shared" si="139"/>
        <v/>
      </c>
      <c r="P829" s="126" t="str">
        <f t="shared" si="140"/>
        <v/>
      </c>
      <c r="Q829" s="95" t="str">
        <f>IF('Paste Data Here - Export'!CR829=TRUE, "Not imaged",IF('Paste Data Here - Export'!AR829="Y","Inpatient stroke",IF('Paste Data Here - Export'!BA829="","",IF('Paste Data Here - Export'!CR829="TRUE","",1440*('Paste Data Here - Export'!CP829-'Paste Data Here - Export'!BA829)))))</f>
        <v/>
      </c>
      <c r="R829" s="95" t="str">
        <f>IF('Paste Data Here - Export'!CR829=TRUE,"Not imaged",IF(OR(C829="",'Paste Data Here - Export'!CP829=""),"",1440*('Paste Data Here - Export'!CP829-C829)))</f>
        <v/>
      </c>
      <c r="S829" s="93" t="str">
        <f>IF(R829&lt;60.5,"Yes",IF('Paste Data Here - Export'!C829="","","No"))</f>
        <v/>
      </c>
      <c r="T829" s="93" t="str">
        <f t="shared" si="132"/>
        <v/>
      </c>
      <c r="U829" s="94" t="str">
        <f>IF(OR(C829="",'Paste Data Here - Export'!DF829=""),"",1440*('Paste Data Here - Export'!DF829-C829))</f>
        <v/>
      </c>
      <c r="V829" s="96" t="str">
        <f t="shared" si="141"/>
        <v/>
      </c>
      <c r="W829" s="97" t="str">
        <f>IF(B829="","",IF('Paste Data Here - Export'!KI829=TRUE,"Yes",IF('Paste Data Here - Export'!L829="","No","Yes")))</f>
        <v/>
      </c>
      <c r="X829" s="98" t="str">
        <f>IF(E829="Yes","6 Month Transfer",IF(AND(W829="Yes",'Paste Data Here - Export'!KM829="D"),"No",IF('Patient level info'!W829="Yes","Yes","")))</f>
        <v/>
      </c>
      <c r="Y829" s="91" t="str">
        <f t="shared" si="133"/>
        <v/>
      </c>
      <c r="Z829" s="99" t="str">
        <f>IF('Paste Data Here - Export'!KQ829="","",IF('Paste Data Here - Export'!KO829="","",'Paste Data Here - Export'!KN829-'Paste Data Here - Export'!KQ829))</f>
        <v/>
      </c>
      <c r="AA829" s="91" t="str">
        <f>IF(AND(W829="Yes",'Paste Data Here - Export'!KM829="D",'Paste Data Here - Export'!KO829="Y"),'Paste Data Here - Export'!KN829+'Patient level info'!AA$3,IF(AND(W829="Yes",'Paste Data Here - Export'!KM829="D",Z829&lt;0),'Paste Data Here - Export'!KQ829,IF(AND(W829="Yes",'Paste Data Here - Export'!KM829="D"),'Paste Data Here - Export'!KN829,IF(X829="Yes",'Paste Data Here - Export'!KS829,""))))</f>
        <v/>
      </c>
      <c r="AB829" s="100" t="str">
        <f>IF(W829="No","",IF('Paste Data Here - Export'!HS829="","",IF('Paste Data Here - Export'!KO829="Y",'Patient level info'!AA829-'Paste Data Here - Export'!HS829,'Paste Data Here - Export'!KQ829-'Paste Data Here - Export'!HS829)))</f>
        <v/>
      </c>
      <c r="AC829" s="100" t="str">
        <f>IF(E829="Yes","",IF(BPT!C829="Record transferred to this team",AA829-C829-(1/6),""))</f>
        <v/>
      </c>
      <c r="AD829" s="100" t="str">
        <f t="shared" si="134"/>
        <v/>
      </c>
      <c r="AE829" s="100" t="str">
        <f t="shared" si="142"/>
        <v/>
      </c>
      <c r="AF829" s="101" t="str">
        <f>IF(AE829="","",IF(Y829="Died same day","Died same day as arrival",IF(AB829="","Did not stay on SU",IF('Paste Data Here - Export'!HR829="ICH","ICU/CCU/HDU",IF(AB829&gt;AE829,100,100*AB829/AE829)))))</f>
        <v/>
      </c>
      <c r="AG829" s="82" t="str">
        <f>IF(E829="Yes","6 Month Transfer",IF(W829="No","Not locked to discharge/transfer",IF(AF829="Did not stay on SU","Not achieved as did not stay on SU",IF('Patient level info'!A829="","",IF(AND(A829=B829,M829="Achieved",P829="Achieved",AF829&gt;=90,AF829&lt;&gt;"Died same day as arrival"),"Achieved",IF(AND(A829&lt;&gt;B829,AF829&gt;=90,M829="Achieved",P829="Achieved"),"Not directly admitted by this team, but achieved criteria at previous team, and achieved 90% of stay on SU whilst at this team",IF(AF829="ICU/CCU/HDU","Admitted to ICU/CCU/HDU",IF(AF829="Died same day as arrival",AF829,IF(AND(AF829&lt;90,M829="Not achieved",P829="Not achieved"),"Not achieved as not direct to SU within 4h, not seen by a consultant within 14h, and less than 90% of stay on SU",IF(AND(AF829&lt;90,M829="Not achieved",P829="Achieved"),"Not achieved as not direct to SU within 4h and less than 90% of stay on SU",IF(AND(AF829&lt;90,M829="Achieved",P829="Not achieved"),"Not achieved as not seen by a consultant within 14h and less than 90% of stay on SU",IF(AND(AF829&gt;=90,M829="Not achieved",P829="Not achieved"),"Not achieved as not direct to SU within 4h and not seen by a consultant within 14h",IF(AND(AF829&gt;=90,M829="Achieved",P829="Not achieved"),"Not achieved as not seen by a consultant within 14h",IF(AF829&lt;90,"Not achieved as less than 90% of stay on SU","Not achieved as not direct to SU within 4h"))))))))))))))</f>
        <v/>
      </c>
    </row>
    <row r="830" spans="1:33" x14ac:dyDescent="0.25">
      <c r="A830" s="89" t="str">
        <f>IF('Paste Data Here - Export'!A830="","",'Paste Data Here - Export'!A830)</f>
        <v/>
      </c>
      <c r="B830" s="90" t="str">
        <f>IF('Paste Data Here - Export'!B830="","",'Paste Data Here - Export'!B830)</f>
        <v/>
      </c>
      <c r="C830" s="91" t="str">
        <f>IF('Paste Data Here - Export'!AR830="Y",'Paste Data Here - Export'!AS830,IF('Paste Data Here - Export'!C830="","",'Paste Data Here - Export'!BA830))</f>
        <v/>
      </c>
      <c r="D830" s="103" t="str">
        <f>IF(B830="","",IF('Paste Data Here - Export'!A830 ='Paste Data Here - Export'!B830, "Yes", "No"))</f>
        <v/>
      </c>
      <c r="E830" s="103" t="str">
        <f>IF(A830="","",IF(AND('Paste Data Here - Export'!P830="",'Paste Data Here - Export'!Q830&lt;&gt;""),"Yes","No"))</f>
        <v/>
      </c>
      <c r="F830" s="104" t="str">
        <f>IF('Paste Data Here - Export'!A830='Paste Data Here - Export'!B830,C830,IF(W830="No","",IF(E830="Yes","6 Month Transfer",'Paste Data Here - Export'!HP830)))</f>
        <v/>
      </c>
      <c r="G830" s="92" t="str">
        <f>IF(B830="","",IF(OR('Paste Data Here - Export'!KB830="Y",'Paste Data Here - Export'!GE830="Y"),"Yes","No"))</f>
        <v/>
      </c>
      <c r="H830" s="93" t="str">
        <f t="shared" si="135"/>
        <v/>
      </c>
      <c r="I830" s="93" t="str">
        <f t="shared" si="136"/>
        <v/>
      </c>
      <c r="J830" s="93" t="str">
        <f t="shared" si="137"/>
        <v/>
      </c>
      <c r="K830" s="125" t="str">
        <f>IF(OR(C830="",'Paste Data Here - Export'!BD830=""),"",1440*('Paste Data Here - Export'!BD830-C830))</f>
        <v/>
      </c>
      <c r="L830" s="93" t="str">
        <f t="shared" si="138"/>
        <v/>
      </c>
      <c r="M830" s="93" t="str">
        <f>IF(AND(L830="Yes",'Paste Data Here - Export'!BC830="SU",'Paste Data Here - Export'!EJ830&lt;&gt;"Y"),"Achieved",IF('Paste Data Here - Export'!EJ830="Y","Not applicable",(IF(AND('Patient level info'!L830="No",'Paste Data Here - Export'!BC830="SU"),"Not achieved",IF('Paste Data Here - Export'!BC830="ICH","Not applicable",IF(OR('Paste Data Here - Export'!BC830="O",'Paste Data Here - Export'!BC830="MAC"),"Not achieved",""))))))</f>
        <v/>
      </c>
      <c r="N830" s="142" t="str">
        <f>IF(B830="","",IF(OR('Paste Data Here - Export'!GN830="PERS",'Paste Data Here - Export'!GN830="TELEM"),'Paste Data Here - Export'!GK830,IF('Paste Data Here - Export'!GO830="","Not seen in person",'Paste Data Here - Export'!GO830)))</f>
        <v/>
      </c>
      <c r="O830" s="125" t="str">
        <f t="shared" si="139"/>
        <v/>
      </c>
      <c r="P830" s="126" t="str">
        <f t="shared" si="140"/>
        <v/>
      </c>
      <c r="Q830" s="95" t="str">
        <f>IF('Paste Data Here - Export'!CR830=TRUE, "Not imaged",IF('Paste Data Here - Export'!AR830="Y","Inpatient stroke",IF('Paste Data Here - Export'!BA830="","",IF('Paste Data Here - Export'!CR830="TRUE","",1440*('Paste Data Here - Export'!CP830-'Paste Data Here - Export'!BA830)))))</f>
        <v/>
      </c>
      <c r="R830" s="95" t="str">
        <f>IF('Paste Data Here - Export'!CR830=TRUE,"Not imaged",IF(OR(C830="",'Paste Data Here - Export'!CP830=""),"",1440*('Paste Data Here - Export'!CP830-C830)))</f>
        <v/>
      </c>
      <c r="S830" s="93" t="str">
        <f>IF(R830&lt;60.5,"Yes",IF('Paste Data Here - Export'!C830="","","No"))</f>
        <v/>
      </c>
      <c r="T830" s="93" t="str">
        <f t="shared" si="132"/>
        <v/>
      </c>
      <c r="U830" s="94" t="str">
        <f>IF(OR(C830="",'Paste Data Here - Export'!DF830=""),"",1440*('Paste Data Here - Export'!DF830-C830))</f>
        <v/>
      </c>
      <c r="V830" s="96" t="str">
        <f t="shared" si="141"/>
        <v/>
      </c>
      <c r="W830" s="97" t="str">
        <f>IF(B830="","",IF('Paste Data Here - Export'!KI830=TRUE,"Yes",IF('Paste Data Here - Export'!L830="","No","Yes")))</f>
        <v/>
      </c>
      <c r="X830" s="98" t="str">
        <f>IF(E830="Yes","6 Month Transfer",IF(AND(W830="Yes",'Paste Data Here - Export'!KM830="D"),"No",IF('Patient level info'!W830="Yes","Yes","")))</f>
        <v/>
      </c>
      <c r="Y830" s="91" t="str">
        <f t="shared" si="133"/>
        <v/>
      </c>
      <c r="Z830" s="99" t="str">
        <f>IF('Paste Data Here - Export'!KQ830="","",IF('Paste Data Here - Export'!KO830="","",'Paste Data Here - Export'!KN830-'Paste Data Here - Export'!KQ830))</f>
        <v/>
      </c>
      <c r="AA830" s="91" t="str">
        <f>IF(AND(W830="Yes",'Paste Data Here - Export'!KM830="D",'Paste Data Here - Export'!KO830="Y"),'Paste Data Here - Export'!KN830+'Patient level info'!AA$3,IF(AND(W830="Yes",'Paste Data Here - Export'!KM830="D",Z830&lt;0),'Paste Data Here - Export'!KQ830,IF(AND(W830="Yes",'Paste Data Here - Export'!KM830="D"),'Paste Data Here - Export'!KN830,IF(X830="Yes",'Paste Data Here - Export'!KS830,""))))</f>
        <v/>
      </c>
      <c r="AB830" s="100" t="str">
        <f>IF(W830="No","",IF('Paste Data Here - Export'!HS830="","",IF('Paste Data Here - Export'!KO830="Y",'Patient level info'!AA830-'Paste Data Here - Export'!HS830,'Paste Data Here - Export'!KQ830-'Paste Data Here - Export'!HS830)))</f>
        <v/>
      </c>
      <c r="AC830" s="100" t="str">
        <f>IF(E830="Yes","",IF(BPT!C830="Record transferred to this team",AA830-C830-(1/6),""))</f>
        <v/>
      </c>
      <c r="AD830" s="100" t="str">
        <f t="shared" si="134"/>
        <v/>
      </c>
      <c r="AE830" s="100" t="str">
        <f t="shared" si="142"/>
        <v/>
      </c>
      <c r="AF830" s="101" t="str">
        <f>IF(AE830="","",IF(Y830="Died same day","Died same day as arrival",IF(AB830="","Did not stay on SU",IF('Paste Data Here - Export'!HR830="ICH","ICU/CCU/HDU",IF(AB830&gt;AE830,100,100*AB830/AE830)))))</f>
        <v/>
      </c>
      <c r="AG830" s="82" t="str">
        <f>IF(E830="Yes","6 Month Transfer",IF(W830="No","Not locked to discharge/transfer",IF(AF830="Did not stay on SU","Not achieved as did not stay on SU",IF('Patient level info'!A830="","",IF(AND(A830=B830,M830="Achieved",P830="Achieved",AF830&gt;=90,AF830&lt;&gt;"Died same day as arrival"),"Achieved",IF(AND(A830&lt;&gt;B830,AF830&gt;=90,M830="Achieved",P830="Achieved"),"Not directly admitted by this team, but achieved criteria at previous team, and achieved 90% of stay on SU whilst at this team",IF(AF830="ICU/CCU/HDU","Admitted to ICU/CCU/HDU",IF(AF830="Died same day as arrival",AF830,IF(AND(AF830&lt;90,M830="Not achieved",P830="Not achieved"),"Not achieved as not direct to SU within 4h, not seen by a consultant within 14h, and less than 90% of stay on SU",IF(AND(AF830&lt;90,M830="Not achieved",P830="Achieved"),"Not achieved as not direct to SU within 4h and less than 90% of stay on SU",IF(AND(AF830&lt;90,M830="Achieved",P830="Not achieved"),"Not achieved as not seen by a consultant within 14h and less than 90% of stay on SU",IF(AND(AF830&gt;=90,M830="Not achieved",P830="Not achieved"),"Not achieved as not direct to SU within 4h and not seen by a consultant within 14h",IF(AND(AF830&gt;=90,M830="Achieved",P830="Not achieved"),"Not achieved as not seen by a consultant within 14h",IF(AF830&lt;90,"Not achieved as less than 90% of stay on SU","Not achieved as not direct to SU within 4h"))))))))))))))</f>
        <v/>
      </c>
    </row>
    <row r="831" spans="1:33" x14ac:dyDescent="0.25">
      <c r="A831" s="89" t="str">
        <f>IF('Paste Data Here - Export'!A831="","",'Paste Data Here - Export'!A831)</f>
        <v/>
      </c>
      <c r="B831" s="90" t="str">
        <f>IF('Paste Data Here - Export'!B831="","",'Paste Data Here - Export'!B831)</f>
        <v/>
      </c>
      <c r="C831" s="91" t="str">
        <f>IF('Paste Data Here - Export'!AR831="Y",'Paste Data Here - Export'!AS831,IF('Paste Data Here - Export'!C831="","",'Paste Data Here - Export'!BA831))</f>
        <v/>
      </c>
      <c r="D831" s="103" t="str">
        <f>IF(B831="","",IF('Paste Data Here - Export'!A831 ='Paste Data Here - Export'!B831, "Yes", "No"))</f>
        <v/>
      </c>
      <c r="E831" s="103" t="str">
        <f>IF(A831="","",IF(AND('Paste Data Here - Export'!P831="",'Paste Data Here - Export'!Q831&lt;&gt;""),"Yes","No"))</f>
        <v/>
      </c>
      <c r="F831" s="104" t="str">
        <f>IF('Paste Data Here - Export'!A831='Paste Data Here - Export'!B831,C831,IF(W831="No","",IF(E831="Yes","6 Month Transfer",'Paste Data Here - Export'!HP831)))</f>
        <v/>
      </c>
      <c r="G831" s="92" t="str">
        <f>IF(B831="","",IF(OR('Paste Data Here - Export'!KB831="Y",'Paste Data Here - Export'!GE831="Y"),"Yes","No"))</f>
        <v/>
      </c>
      <c r="H831" s="93" t="str">
        <f t="shared" si="135"/>
        <v/>
      </c>
      <c r="I831" s="93" t="str">
        <f t="shared" si="136"/>
        <v/>
      </c>
      <c r="J831" s="93" t="str">
        <f t="shared" si="137"/>
        <v/>
      </c>
      <c r="K831" s="125" t="str">
        <f>IF(OR(C831="",'Paste Data Here - Export'!BD831=""),"",1440*('Paste Data Here - Export'!BD831-C831))</f>
        <v/>
      </c>
      <c r="L831" s="93" t="str">
        <f t="shared" si="138"/>
        <v/>
      </c>
      <c r="M831" s="93" t="str">
        <f>IF(AND(L831="Yes",'Paste Data Here - Export'!BC831="SU",'Paste Data Here - Export'!EJ831&lt;&gt;"Y"),"Achieved",IF('Paste Data Here - Export'!EJ831="Y","Not applicable",(IF(AND('Patient level info'!L831="No",'Paste Data Here - Export'!BC831="SU"),"Not achieved",IF('Paste Data Here - Export'!BC831="ICH","Not applicable",IF(OR('Paste Data Here - Export'!BC831="O",'Paste Data Here - Export'!BC831="MAC"),"Not achieved",""))))))</f>
        <v/>
      </c>
      <c r="N831" s="142" t="str">
        <f>IF(B831="","",IF(OR('Paste Data Here - Export'!GN831="PERS",'Paste Data Here - Export'!GN831="TELEM"),'Paste Data Here - Export'!GK831,IF('Paste Data Here - Export'!GO831="","Not seen in person",'Paste Data Here - Export'!GO831)))</f>
        <v/>
      </c>
      <c r="O831" s="125" t="str">
        <f t="shared" si="139"/>
        <v/>
      </c>
      <c r="P831" s="126" t="str">
        <f t="shared" si="140"/>
        <v/>
      </c>
      <c r="Q831" s="95" t="str">
        <f>IF('Paste Data Here - Export'!CR831=TRUE, "Not imaged",IF('Paste Data Here - Export'!AR831="Y","Inpatient stroke",IF('Paste Data Here - Export'!BA831="","",IF('Paste Data Here - Export'!CR831="TRUE","",1440*('Paste Data Here - Export'!CP831-'Paste Data Here - Export'!BA831)))))</f>
        <v/>
      </c>
      <c r="R831" s="95" t="str">
        <f>IF('Paste Data Here - Export'!CR831=TRUE,"Not imaged",IF(OR(C831="",'Paste Data Here - Export'!CP831=""),"",1440*('Paste Data Here - Export'!CP831-C831)))</f>
        <v/>
      </c>
      <c r="S831" s="93" t="str">
        <f>IF(R831&lt;60.5,"Yes",IF('Paste Data Here - Export'!C831="","","No"))</f>
        <v/>
      </c>
      <c r="T831" s="93" t="str">
        <f t="shared" si="132"/>
        <v/>
      </c>
      <c r="U831" s="94" t="str">
        <f>IF(OR(C831="",'Paste Data Here - Export'!DF831=""),"",1440*('Paste Data Here - Export'!DF831-C831))</f>
        <v/>
      </c>
      <c r="V831" s="96" t="str">
        <f t="shared" si="141"/>
        <v/>
      </c>
      <c r="W831" s="97" t="str">
        <f>IF(B831="","",IF('Paste Data Here - Export'!KI831=TRUE,"Yes",IF('Paste Data Here - Export'!L831="","No","Yes")))</f>
        <v/>
      </c>
      <c r="X831" s="98" t="str">
        <f>IF(E831="Yes","6 Month Transfer",IF(AND(W831="Yes",'Paste Data Here - Export'!KM831="D"),"No",IF('Patient level info'!W831="Yes","Yes","")))</f>
        <v/>
      </c>
      <c r="Y831" s="91" t="str">
        <f t="shared" si="133"/>
        <v/>
      </c>
      <c r="Z831" s="99" t="str">
        <f>IF('Paste Data Here - Export'!KQ831="","",IF('Paste Data Here - Export'!KO831="","",'Paste Data Here - Export'!KN831-'Paste Data Here - Export'!KQ831))</f>
        <v/>
      </c>
      <c r="AA831" s="91" t="str">
        <f>IF(AND(W831="Yes",'Paste Data Here - Export'!KM831="D",'Paste Data Here - Export'!KO831="Y"),'Paste Data Here - Export'!KN831+'Patient level info'!AA$3,IF(AND(W831="Yes",'Paste Data Here - Export'!KM831="D",Z831&lt;0),'Paste Data Here - Export'!KQ831,IF(AND(W831="Yes",'Paste Data Here - Export'!KM831="D"),'Paste Data Here - Export'!KN831,IF(X831="Yes",'Paste Data Here - Export'!KS831,""))))</f>
        <v/>
      </c>
      <c r="AB831" s="100" t="str">
        <f>IF(W831="No","",IF('Paste Data Here - Export'!HS831="","",IF('Paste Data Here - Export'!KO831="Y",'Patient level info'!AA831-'Paste Data Here - Export'!HS831,'Paste Data Here - Export'!KQ831-'Paste Data Here - Export'!HS831)))</f>
        <v/>
      </c>
      <c r="AC831" s="100" t="str">
        <f>IF(E831="Yes","",IF(BPT!C831="Record transferred to this team",AA831-C831-(1/6),""))</f>
        <v/>
      </c>
      <c r="AD831" s="100" t="str">
        <f t="shared" si="134"/>
        <v/>
      </c>
      <c r="AE831" s="100" t="str">
        <f t="shared" si="142"/>
        <v/>
      </c>
      <c r="AF831" s="101" t="str">
        <f>IF(AE831="","",IF(Y831="Died same day","Died same day as arrival",IF(AB831="","Did not stay on SU",IF('Paste Data Here - Export'!HR831="ICH","ICU/CCU/HDU",IF(AB831&gt;AE831,100,100*AB831/AE831)))))</f>
        <v/>
      </c>
      <c r="AG831" s="82" t="str">
        <f>IF(E831="Yes","6 Month Transfer",IF(W831="No","Not locked to discharge/transfer",IF(AF831="Did not stay on SU","Not achieved as did not stay on SU",IF('Patient level info'!A831="","",IF(AND(A831=B831,M831="Achieved",P831="Achieved",AF831&gt;=90,AF831&lt;&gt;"Died same day as arrival"),"Achieved",IF(AND(A831&lt;&gt;B831,AF831&gt;=90,M831="Achieved",P831="Achieved"),"Not directly admitted by this team, but achieved criteria at previous team, and achieved 90% of stay on SU whilst at this team",IF(AF831="ICU/CCU/HDU","Admitted to ICU/CCU/HDU",IF(AF831="Died same day as arrival",AF831,IF(AND(AF831&lt;90,M831="Not achieved",P831="Not achieved"),"Not achieved as not direct to SU within 4h, not seen by a consultant within 14h, and less than 90% of stay on SU",IF(AND(AF831&lt;90,M831="Not achieved",P831="Achieved"),"Not achieved as not direct to SU within 4h and less than 90% of stay on SU",IF(AND(AF831&lt;90,M831="Achieved",P831="Not achieved"),"Not achieved as not seen by a consultant within 14h and less than 90% of stay on SU",IF(AND(AF831&gt;=90,M831="Not achieved",P831="Not achieved"),"Not achieved as not direct to SU within 4h and not seen by a consultant within 14h",IF(AND(AF831&gt;=90,M831="Achieved",P831="Not achieved"),"Not achieved as not seen by a consultant within 14h",IF(AF831&lt;90,"Not achieved as less than 90% of stay on SU","Not achieved as not direct to SU within 4h"))))))))))))))</f>
        <v/>
      </c>
    </row>
    <row r="832" spans="1:33" x14ac:dyDescent="0.25">
      <c r="A832" s="89" t="str">
        <f>IF('Paste Data Here - Export'!A832="","",'Paste Data Here - Export'!A832)</f>
        <v/>
      </c>
      <c r="B832" s="90" t="str">
        <f>IF('Paste Data Here - Export'!B832="","",'Paste Data Here - Export'!B832)</f>
        <v/>
      </c>
      <c r="C832" s="91" t="str">
        <f>IF('Paste Data Here - Export'!AR832="Y",'Paste Data Here - Export'!AS832,IF('Paste Data Here - Export'!C832="","",'Paste Data Here - Export'!BA832))</f>
        <v/>
      </c>
      <c r="D832" s="103" t="str">
        <f>IF(B832="","",IF('Paste Data Here - Export'!A832 ='Paste Data Here - Export'!B832, "Yes", "No"))</f>
        <v/>
      </c>
      <c r="E832" s="103" t="str">
        <f>IF(A832="","",IF(AND('Paste Data Here - Export'!P832="",'Paste Data Here - Export'!Q832&lt;&gt;""),"Yes","No"))</f>
        <v/>
      </c>
      <c r="F832" s="104" t="str">
        <f>IF('Paste Data Here - Export'!A832='Paste Data Here - Export'!B832,C832,IF(W832="No","",IF(E832="Yes","6 Month Transfer",'Paste Data Here - Export'!HP832)))</f>
        <v/>
      </c>
      <c r="G832" s="92" t="str">
        <f>IF(B832="","",IF(OR('Paste Data Here - Export'!KB832="Y",'Paste Data Here - Export'!GE832="Y"),"Yes","No"))</f>
        <v/>
      </c>
      <c r="H832" s="93" t="str">
        <f t="shared" si="135"/>
        <v/>
      </c>
      <c r="I832" s="93" t="str">
        <f t="shared" si="136"/>
        <v/>
      </c>
      <c r="J832" s="93" t="str">
        <f t="shared" si="137"/>
        <v/>
      </c>
      <c r="K832" s="125" t="str">
        <f>IF(OR(C832="",'Paste Data Here - Export'!BD832=""),"",1440*('Paste Data Here - Export'!BD832-C832))</f>
        <v/>
      </c>
      <c r="L832" s="93" t="str">
        <f t="shared" si="138"/>
        <v/>
      </c>
      <c r="M832" s="93" t="str">
        <f>IF(AND(L832="Yes",'Paste Data Here - Export'!BC832="SU",'Paste Data Here - Export'!EJ832&lt;&gt;"Y"),"Achieved",IF('Paste Data Here - Export'!EJ832="Y","Not applicable",(IF(AND('Patient level info'!L832="No",'Paste Data Here - Export'!BC832="SU"),"Not achieved",IF('Paste Data Here - Export'!BC832="ICH","Not applicable",IF(OR('Paste Data Here - Export'!BC832="O",'Paste Data Here - Export'!BC832="MAC"),"Not achieved",""))))))</f>
        <v/>
      </c>
      <c r="N832" s="142" t="str">
        <f>IF(B832="","",IF(OR('Paste Data Here - Export'!GN832="PERS",'Paste Data Here - Export'!GN832="TELEM"),'Paste Data Here - Export'!GK832,IF('Paste Data Here - Export'!GO832="","Not seen in person",'Paste Data Here - Export'!GO832)))</f>
        <v/>
      </c>
      <c r="O832" s="125" t="str">
        <f t="shared" si="139"/>
        <v/>
      </c>
      <c r="P832" s="126" t="str">
        <f t="shared" si="140"/>
        <v/>
      </c>
      <c r="Q832" s="95" t="str">
        <f>IF('Paste Data Here - Export'!CR832=TRUE, "Not imaged",IF('Paste Data Here - Export'!AR832="Y","Inpatient stroke",IF('Paste Data Here - Export'!BA832="","",IF('Paste Data Here - Export'!CR832="TRUE","",1440*('Paste Data Here - Export'!CP832-'Paste Data Here - Export'!BA832)))))</f>
        <v/>
      </c>
      <c r="R832" s="95" t="str">
        <f>IF('Paste Data Here - Export'!CR832=TRUE,"Not imaged",IF(OR(C832="",'Paste Data Here - Export'!CP832=""),"",1440*('Paste Data Here - Export'!CP832-C832)))</f>
        <v/>
      </c>
      <c r="S832" s="93" t="str">
        <f>IF(R832&lt;60.5,"Yes",IF('Paste Data Here - Export'!C832="","","No"))</f>
        <v/>
      </c>
      <c r="T832" s="93" t="str">
        <f t="shared" si="132"/>
        <v/>
      </c>
      <c r="U832" s="94" t="str">
        <f>IF(OR(C832="",'Paste Data Here - Export'!DF832=""),"",1440*('Paste Data Here - Export'!DF832-C832))</f>
        <v/>
      </c>
      <c r="V832" s="96" t="str">
        <f t="shared" si="141"/>
        <v/>
      </c>
      <c r="W832" s="97" t="str">
        <f>IF(B832="","",IF('Paste Data Here - Export'!KI832=TRUE,"Yes",IF('Paste Data Here - Export'!L832="","No","Yes")))</f>
        <v/>
      </c>
      <c r="X832" s="98" t="str">
        <f>IF(E832="Yes","6 Month Transfer",IF(AND(W832="Yes",'Paste Data Here - Export'!KM832="D"),"No",IF('Patient level info'!W832="Yes","Yes","")))</f>
        <v/>
      </c>
      <c r="Y832" s="91" t="str">
        <f t="shared" si="133"/>
        <v/>
      </c>
      <c r="Z832" s="99" t="str">
        <f>IF('Paste Data Here - Export'!KQ832="","",IF('Paste Data Here - Export'!KO832="","",'Paste Data Here - Export'!KN832-'Paste Data Here - Export'!KQ832))</f>
        <v/>
      </c>
      <c r="AA832" s="91" t="str">
        <f>IF(AND(W832="Yes",'Paste Data Here - Export'!KM832="D",'Paste Data Here - Export'!KO832="Y"),'Paste Data Here - Export'!KN832+'Patient level info'!AA$3,IF(AND(W832="Yes",'Paste Data Here - Export'!KM832="D",Z832&lt;0),'Paste Data Here - Export'!KQ832,IF(AND(W832="Yes",'Paste Data Here - Export'!KM832="D"),'Paste Data Here - Export'!KN832,IF(X832="Yes",'Paste Data Here - Export'!KS832,""))))</f>
        <v/>
      </c>
      <c r="AB832" s="100" t="str">
        <f>IF(W832="No","",IF('Paste Data Here - Export'!HS832="","",IF('Paste Data Here - Export'!KO832="Y",'Patient level info'!AA832-'Paste Data Here - Export'!HS832,'Paste Data Here - Export'!KQ832-'Paste Data Here - Export'!HS832)))</f>
        <v/>
      </c>
      <c r="AC832" s="100" t="str">
        <f>IF(E832="Yes","",IF(BPT!C832="Record transferred to this team",AA832-C832-(1/6),""))</f>
        <v/>
      </c>
      <c r="AD832" s="100" t="str">
        <f t="shared" si="134"/>
        <v/>
      </c>
      <c r="AE832" s="100" t="str">
        <f t="shared" si="142"/>
        <v/>
      </c>
      <c r="AF832" s="101" t="str">
        <f>IF(AE832="","",IF(Y832="Died same day","Died same day as arrival",IF(AB832="","Did not stay on SU",IF('Paste Data Here - Export'!HR832="ICH","ICU/CCU/HDU",IF(AB832&gt;AE832,100,100*AB832/AE832)))))</f>
        <v/>
      </c>
      <c r="AG832" s="82" t="str">
        <f>IF(E832="Yes","6 Month Transfer",IF(W832="No","Not locked to discharge/transfer",IF(AF832="Did not stay on SU","Not achieved as did not stay on SU",IF('Patient level info'!A832="","",IF(AND(A832=B832,M832="Achieved",P832="Achieved",AF832&gt;=90,AF832&lt;&gt;"Died same day as arrival"),"Achieved",IF(AND(A832&lt;&gt;B832,AF832&gt;=90,M832="Achieved",P832="Achieved"),"Not directly admitted by this team, but achieved criteria at previous team, and achieved 90% of stay on SU whilst at this team",IF(AF832="ICU/CCU/HDU","Admitted to ICU/CCU/HDU",IF(AF832="Died same day as arrival",AF832,IF(AND(AF832&lt;90,M832="Not achieved",P832="Not achieved"),"Not achieved as not direct to SU within 4h, not seen by a consultant within 14h, and less than 90% of stay on SU",IF(AND(AF832&lt;90,M832="Not achieved",P832="Achieved"),"Not achieved as not direct to SU within 4h and less than 90% of stay on SU",IF(AND(AF832&lt;90,M832="Achieved",P832="Not achieved"),"Not achieved as not seen by a consultant within 14h and less than 90% of stay on SU",IF(AND(AF832&gt;=90,M832="Not achieved",P832="Not achieved"),"Not achieved as not direct to SU within 4h and not seen by a consultant within 14h",IF(AND(AF832&gt;=90,M832="Achieved",P832="Not achieved"),"Not achieved as not seen by a consultant within 14h",IF(AF832&lt;90,"Not achieved as less than 90% of stay on SU","Not achieved as not direct to SU within 4h"))))))))))))))</f>
        <v/>
      </c>
    </row>
    <row r="833" spans="1:33" x14ac:dyDescent="0.25">
      <c r="A833" s="89" t="str">
        <f>IF('Paste Data Here - Export'!A833="","",'Paste Data Here - Export'!A833)</f>
        <v/>
      </c>
      <c r="B833" s="90" t="str">
        <f>IF('Paste Data Here - Export'!B833="","",'Paste Data Here - Export'!B833)</f>
        <v/>
      </c>
      <c r="C833" s="91" t="str">
        <f>IF('Paste Data Here - Export'!AR833="Y",'Paste Data Here - Export'!AS833,IF('Paste Data Here - Export'!C833="","",'Paste Data Here - Export'!BA833))</f>
        <v/>
      </c>
      <c r="D833" s="103" t="str">
        <f>IF(B833="","",IF('Paste Data Here - Export'!A833 ='Paste Data Here - Export'!B833, "Yes", "No"))</f>
        <v/>
      </c>
      <c r="E833" s="103" t="str">
        <f>IF(A833="","",IF(AND('Paste Data Here - Export'!P833="",'Paste Data Here - Export'!Q833&lt;&gt;""),"Yes","No"))</f>
        <v/>
      </c>
      <c r="F833" s="104" t="str">
        <f>IF('Paste Data Here - Export'!A833='Paste Data Here - Export'!B833,C833,IF(W833="No","",IF(E833="Yes","6 Month Transfer",'Paste Data Here - Export'!HP833)))</f>
        <v/>
      </c>
      <c r="G833" s="92" t="str">
        <f>IF(B833="","",IF(OR('Paste Data Here - Export'!KB833="Y",'Paste Data Here - Export'!GE833="Y"),"Yes","No"))</f>
        <v/>
      </c>
      <c r="H833" s="93" t="str">
        <f t="shared" si="135"/>
        <v/>
      </c>
      <c r="I833" s="93" t="str">
        <f t="shared" si="136"/>
        <v/>
      </c>
      <c r="J833" s="93" t="str">
        <f t="shared" si="137"/>
        <v/>
      </c>
      <c r="K833" s="125" t="str">
        <f>IF(OR(C833="",'Paste Data Here - Export'!BD833=""),"",1440*('Paste Data Here - Export'!BD833-C833))</f>
        <v/>
      </c>
      <c r="L833" s="93" t="str">
        <f t="shared" si="138"/>
        <v/>
      </c>
      <c r="M833" s="93" t="str">
        <f>IF(AND(L833="Yes",'Paste Data Here - Export'!BC833="SU",'Paste Data Here - Export'!EJ833&lt;&gt;"Y"),"Achieved",IF('Paste Data Here - Export'!EJ833="Y","Not applicable",(IF(AND('Patient level info'!L833="No",'Paste Data Here - Export'!BC833="SU"),"Not achieved",IF('Paste Data Here - Export'!BC833="ICH","Not applicable",IF(OR('Paste Data Here - Export'!BC833="O",'Paste Data Here - Export'!BC833="MAC"),"Not achieved",""))))))</f>
        <v/>
      </c>
      <c r="N833" s="142" t="str">
        <f>IF(B833="","",IF(OR('Paste Data Here - Export'!GN833="PERS",'Paste Data Here - Export'!GN833="TELEM"),'Paste Data Here - Export'!GK833,IF('Paste Data Here - Export'!GO833="","Not seen in person",'Paste Data Here - Export'!GO833)))</f>
        <v/>
      </c>
      <c r="O833" s="125" t="str">
        <f t="shared" si="139"/>
        <v/>
      </c>
      <c r="P833" s="126" t="str">
        <f t="shared" si="140"/>
        <v/>
      </c>
      <c r="Q833" s="95" t="str">
        <f>IF('Paste Data Here - Export'!CR833=TRUE, "Not imaged",IF('Paste Data Here - Export'!AR833="Y","Inpatient stroke",IF('Paste Data Here - Export'!BA833="","",IF('Paste Data Here - Export'!CR833="TRUE","",1440*('Paste Data Here - Export'!CP833-'Paste Data Here - Export'!BA833)))))</f>
        <v/>
      </c>
      <c r="R833" s="95" t="str">
        <f>IF('Paste Data Here - Export'!CR833=TRUE,"Not imaged",IF(OR(C833="",'Paste Data Here - Export'!CP833=""),"",1440*('Paste Data Here - Export'!CP833-C833)))</f>
        <v/>
      </c>
      <c r="S833" s="93" t="str">
        <f>IF(R833&lt;60.5,"Yes",IF('Paste Data Here - Export'!C833="","","No"))</f>
        <v/>
      </c>
      <c r="T833" s="93" t="str">
        <f t="shared" si="132"/>
        <v/>
      </c>
      <c r="U833" s="94" t="str">
        <f>IF(OR(C833="",'Paste Data Here - Export'!DF833=""),"",1440*('Paste Data Here - Export'!DF833-C833))</f>
        <v/>
      </c>
      <c r="V833" s="96" t="str">
        <f t="shared" si="141"/>
        <v/>
      </c>
      <c r="W833" s="97" t="str">
        <f>IF(B833="","",IF('Paste Data Here - Export'!KI833=TRUE,"Yes",IF('Paste Data Here - Export'!L833="","No","Yes")))</f>
        <v/>
      </c>
      <c r="X833" s="98" t="str">
        <f>IF(E833="Yes","6 Month Transfer",IF(AND(W833="Yes",'Paste Data Here - Export'!KM833="D"),"No",IF('Patient level info'!W833="Yes","Yes","")))</f>
        <v/>
      </c>
      <c r="Y833" s="91" t="str">
        <f t="shared" si="133"/>
        <v/>
      </c>
      <c r="Z833" s="99" t="str">
        <f>IF('Paste Data Here - Export'!KQ833="","",IF('Paste Data Here - Export'!KO833="","",'Paste Data Here - Export'!KN833-'Paste Data Here - Export'!KQ833))</f>
        <v/>
      </c>
      <c r="AA833" s="91" t="str">
        <f>IF(AND(W833="Yes",'Paste Data Here - Export'!KM833="D",'Paste Data Here - Export'!KO833="Y"),'Paste Data Here - Export'!KN833+'Patient level info'!AA$3,IF(AND(W833="Yes",'Paste Data Here - Export'!KM833="D",Z833&lt;0),'Paste Data Here - Export'!KQ833,IF(AND(W833="Yes",'Paste Data Here - Export'!KM833="D"),'Paste Data Here - Export'!KN833,IF(X833="Yes",'Paste Data Here - Export'!KS833,""))))</f>
        <v/>
      </c>
      <c r="AB833" s="100" t="str">
        <f>IF(W833="No","",IF('Paste Data Here - Export'!HS833="","",IF('Paste Data Here - Export'!KO833="Y",'Patient level info'!AA833-'Paste Data Here - Export'!HS833,'Paste Data Here - Export'!KQ833-'Paste Data Here - Export'!HS833)))</f>
        <v/>
      </c>
      <c r="AC833" s="100" t="str">
        <f>IF(E833="Yes","",IF(BPT!C833="Record transferred to this team",AA833-C833-(1/6),""))</f>
        <v/>
      </c>
      <c r="AD833" s="100" t="str">
        <f t="shared" si="134"/>
        <v/>
      </c>
      <c r="AE833" s="100" t="str">
        <f t="shared" si="142"/>
        <v/>
      </c>
      <c r="AF833" s="101" t="str">
        <f>IF(AE833="","",IF(Y833="Died same day","Died same day as arrival",IF(AB833="","Did not stay on SU",IF('Paste Data Here - Export'!HR833="ICH","ICU/CCU/HDU",IF(AB833&gt;AE833,100,100*AB833/AE833)))))</f>
        <v/>
      </c>
      <c r="AG833" s="82" t="str">
        <f>IF(E833="Yes","6 Month Transfer",IF(W833="No","Not locked to discharge/transfer",IF(AF833="Did not stay on SU","Not achieved as did not stay on SU",IF('Patient level info'!A833="","",IF(AND(A833=B833,M833="Achieved",P833="Achieved",AF833&gt;=90,AF833&lt;&gt;"Died same day as arrival"),"Achieved",IF(AND(A833&lt;&gt;B833,AF833&gt;=90,M833="Achieved",P833="Achieved"),"Not directly admitted by this team, but achieved criteria at previous team, and achieved 90% of stay on SU whilst at this team",IF(AF833="ICU/CCU/HDU","Admitted to ICU/CCU/HDU",IF(AF833="Died same day as arrival",AF833,IF(AND(AF833&lt;90,M833="Not achieved",P833="Not achieved"),"Not achieved as not direct to SU within 4h, not seen by a consultant within 14h, and less than 90% of stay on SU",IF(AND(AF833&lt;90,M833="Not achieved",P833="Achieved"),"Not achieved as not direct to SU within 4h and less than 90% of stay on SU",IF(AND(AF833&lt;90,M833="Achieved",P833="Not achieved"),"Not achieved as not seen by a consultant within 14h and less than 90% of stay on SU",IF(AND(AF833&gt;=90,M833="Not achieved",P833="Not achieved"),"Not achieved as not direct to SU within 4h and not seen by a consultant within 14h",IF(AND(AF833&gt;=90,M833="Achieved",P833="Not achieved"),"Not achieved as not seen by a consultant within 14h",IF(AF833&lt;90,"Not achieved as less than 90% of stay on SU","Not achieved as not direct to SU within 4h"))))))))))))))</f>
        <v/>
      </c>
    </row>
    <row r="834" spans="1:33" x14ac:dyDescent="0.25">
      <c r="A834" s="89" t="str">
        <f>IF('Paste Data Here - Export'!A834="","",'Paste Data Here - Export'!A834)</f>
        <v/>
      </c>
      <c r="B834" s="90" t="str">
        <f>IF('Paste Data Here - Export'!B834="","",'Paste Data Here - Export'!B834)</f>
        <v/>
      </c>
      <c r="C834" s="91" t="str">
        <f>IF('Paste Data Here - Export'!AR834="Y",'Paste Data Here - Export'!AS834,IF('Paste Data Here - Export'!C834="","",'Paste Data Here - Export'!BA834))</f>
        <v/>
      </c>
      <c r="D834" s="103" t="str">
        <f>IF(B834="","",IF('Paste Data Here - Export'!A834 ='Paste Data Here - Export'!B834, "Yes", "No"))</f>
        <v/>
      </c>
      <c r="E834" s="103" t="str">
        <f>IF(A834="","",IF(AND('Paste Data Here - Export'!P834="",'Paste Data Here - Export'!Q834&lt;&gt;""),"Yes","No"))</f>
        <v/>
      </c>
      <c r="F834" s="104" t="str">
        <f>IF('Paste Data Here - Export'!A834='Paste Data Here - Export'!B834,C834,IF(W834="No","",IF(E834="Yes","6 Month Transfer",'Paste Data Here - Export'!HP834)))</f>
        <v/>
      </c>
      <c r="G834" s="92" t="str">
        <f>IF(B834="","",IF(OR('Paste Data Here - Export'!KB834="Y",'Paste Data Here - Export'!GE834="Y"),"Yes","No"))</f>
        <v/>
      </c>
      <c r="H834" s="93" t="str">
        <f t="shared" si="135"/>
        <v/>
      </c>
      <c r="I834" s="93" t="str">
        <f t="shared" si="136"/>
        <v/>
      </c>
      <c r="J834" s="93" t="str">
        <f t="shared" si="137"/>
        <v/>
      </c>
      <c r="K834" s="125" t="str">
        <f>IF(OR(C834="",'Paste Data Here - Export'!BD834=""),"",1440*('Paste Data Here - Export'!BD834-C834))</f>
        <v/>
      </c>
      <c r="L834" s="93" t="str">
        <f t="shared" si="138"/>
        <v/>
      </c>
      <c r="M834" s="93" t="str">
        <f>IF(AND(L834="Yes",'Paste Data Here - Export'!BC834="SU",'Paste Data Here - Export'!EJ834&lt;&gt;"Y"),"Achieved",IF('Paste Data Here - Export'!EJ834="Y","Not applicable",(IF(AND('Patient level info'!L834="No",'Paste Data Here - Export'!BC834="SU"),"Not achieved",IF('Paste Data Here - Export'!BC834="ICH","Not applicable",IF(OR('Paste Data Here - Export'!BC834="O",'Paste Data Here - Export'!BC834="MAC"),"Not achieved",""))))))</f>
        <v/>
      </c>
      <c r="N834" s="142" t="str">
        <f>IF(B834="","",IF(OR('Paste Data Here - Export'!GN834="PERS",'Paste Data Here - Export'!GN834="TELEM"),'Paste Data Here - Export'!GK834,IF('Paste Data Here - Export'!GO834="","Not seen in person",'Paste Data Here - Export'!GO834)))</f>
        <v/>
      </c>
      <c r="O834" s="125" t="str">
        <f t="shared" si="139"/>
        <v/>
      </c>
      <c r="P834" s="126" t="str">
        <f t="shared" si="140"/>
        <v/>
      </c>
      <c r="Q834" s="95" t="str">
        <f>IF('Paste Data Here - Export'!CR834=TRUE, "Not imaged",IF('Paste Data Here - Export'!AR834="Y","Inpatient stroke",IF('Paste Data Here - Export'!BA834="","",IF('Paste Data Here - Export'!CR834="TRUE","",1440*('Paste Data Here - Export'!CP834-'Paste Data Here - Export'!BA834)))))</f>
        <v/>
      </c>
      <c r="R834" s="95" t="str">
        <f>IF('Paste Data Here - Export'!CR834=TRUE,"Not imaged",IF(OR(C834="",'Paste Data Here - Export'!CP834=""),"",1440*('Paste Data Here - Export'!CP834-C834)))</f>
        <v/>
      </c>
      <c r="S834" s="93" t="str">
        <f>IF(R834&lt;60.5,"Yes",IF('Paste Data Here - Export'!C834="","","No"))</f>
        <v/>
      </c>
      <c r="T834" s="93" t="str">
        <f t="shared" si="132"/>
        <v/>
      </c>
      <c r="U834" s="94" t="str">
        <f>IF(OR(C834="",'Paste Data Here - Export'!DF834=""),"",1440*('Paste Data Here - Export'!DF834-C834))</f>
        <v/>
      </c>
      <c r="V834" s="96" t="str">
        <f t="shared" si="141"/>
        <v/>
      </c>
      <c r="W834" s="97" t="str">
        <f>IF(B834="","",IF('Paste Data Here - Export'!KI834=TRUE,"Yes",IF('Paste Data Here - Export'!L834="","No","Yes")))</f>
        <v/>
      </c>
      <c r="X834" s="98" t="str">
        <f>IF(E834="Yes","6 Month Transfer",IF(AND(W834="Yes",'Paste Data Here - Export'!KM834="D"),"No",IF('Patient level info'!W834="Yes","Yes","")))</f>
        <v/>
      </c>
      <c r="Y834" s="91" t="str">
        <f t="shared" si="133"/>
        <v/>
      </c>
      <c r="Z834" s="99" t="str">
        <f>IF('Paste Data Here - Export'!KQ834="","",IF('Paste Data Here - Export'!KO834="","",'Paste Data Here - Export'!KN834-'Paste Data Here - Export'!KQ834))</f>
        <v/>
      </c>
      <c r="AA834" s="91" t="str">
        <f>IF(AND(W834="Yes",'Paste Data Here - Export'!KM834="D",'Paste Data Here - Export'!KO834="Y"),'Paste Data Here - Export'!KN834+'Patient level info'!AA$3,IF(AND(W834="Yes",'Paste Data Here - Export'!KM834="D",Z834&lt;0),'Paste Data Here - Export'!KQ834,IF(AND(W834="Yes",'Paste Data Here - Export'!KM834="D"),'Paste Data Here - Export'!KN834,IF(X834="Yes",'Paste Data Here - Export'!KS834,""))))</f>
        <v/>
      </c>
      <c r="AB834" s="100" t="str">
        <f>IF(W834="No","",IF('Paste Data Here - Export'!HS834="","",IF('Paste Data Here - Export'!KO834="Y",'Patient level info'!AA834-'Paste Data Here - Export'!HS834,'Paste Data Here - Export'!KQ834-'Paste Data Here - Export'!HS834)))</f>
        <v/>
      </c>
      <c r="AC834" s="100" t="str">
        <f>IF(E834="Yes","",IF(BPT!C834="Record transferred to this team",AA834-C834-(1/6),""))</f>
        <v/>
      </c>
      <c r="AD834" s="100" t="str">
        <f t="shared" si="134"/>
        <v/>
      </c>
      <c r="AE834" s="100" t="str">
        <f t="shared" si="142"/>
        <v/>
      </c>
      <c r="AF834" s="101" t="str">
        <f>IF(AE834="","",IF(Y834="Died same day","Died same day as arrival",IF(AB834="","Did not stay on SU",IF('Paste Data Here - Export'!HR834="ICH","ICU/CCU/HDU",IF(AB834&gt;AE834,100,100*AB834/AE834)))))</f>
        <v/>
      </c>
      <c r="AG834" s="82" t="str">
        <f>IF(E834="Yes","6 Month Transfer",IF(W834="No","Not locked to discharge/transfer",IF(AF834="Did not stay on SU","Not achieved as did not stay on SU",IF('Patient level info'!A834="","",IF(AND(A834=B834,M834="Achieved",P834="Achieved",AF834&gt;=90,AF834&lt;&gt;"Died same day as arrival"),"Achieved",IF(AND(A834&lt;&gt;B834,AF834&gt;=90,M834="Achieved",P834="Achieved"),"Not directly admitted by this team, but achieved criteria at previous team, and achieved 90% of stay on SU whilst at this team",IF(AF834="ICU/CCU/HDU","Admitted to ICU/CCU/HDU",IF(AF834="Died same day as arrival",AF834,IF(AND(AF834&lt;90,M834="Not achieved",P834="Not achieved"),"Not achieved as not direct to SU within 4h, not seen by a consultant within 14h, and less than 90% of stay on SU",IF(AND(AF834&lt;90,M834="Not achieved",P834="Achieved"),"Not achieved as not direct to SU within 4h and less than 90% of stay on SU",IF(AND(AF834&lt;90,M834="Achieved",P834="Not achieved"),"Not achieved as not seen by a consultant within 14h and less than 90% of stay on SU",IF(AND(AF834&gt;=90,M834="Not achieved",P834="Not achieved"),"Not achieved as not direct to SU within 4h and not seen by a consultant within 14h",IF(AND(AF834&gt;=90,M834="Achieved",P834="Not achieved"),"Not achieved as not seen by a consultant within 14h",IF(AF834&lt;90,"Not achieved as less than 90% of stay on SU","Not achieved as not direct to SU within 4h"))))))))))))))</f>
        <v/>
      </c>
    </row>
    <row r="835" spans="1:33" x14ac:dyDescent="0.25">
      <c r="A835" s="89" t="str">
        <f>IF('Paste Data Here - Export'!A835="","",'Paste Data Here - Export'!A835)</f>
        <v/>
      </c>
      <c r="B835" s="90" t="str">
        <f>IF('Paste Data Here - Export'!B835="","",'Paste Data Here - Export'!B835)</f>
        <v/>
      </c>
      <c r="C835" s="91" t="str">
        <f>IF('Paste Data Here - Export'!AR835="Y",'Paste Data Here - Export'!AS835,IF('Paste Data Here - Export'!C835="","",'Paste Data Here - Export'!BA835))</f>
        <v/>
      </c>
      <c r="D835" s="103" t="str">
        <f>IF(B835="","",IF('Paste Data Here - Export'!A835 ='Paste Data Here - Export'!B835, "Yes", "No"))</f>
        <v/>
      </c>
      <c r="E835" s="103" t="str">
        <f>IF(A835="","",IF(AND('Paste Data Here - Export'!P835="",'Paste Data Here - Export'!Q835&lt;&gt;""),"Yes","No"))</f>
        <v/>
      </c>
      <c r="F835" s="104" t="str">
        <f>IF('Paste Data Here - Export'!A835='Paste Data Here - Export'!B835,C835,IF(W835="No","",IF(E835="Yes","6 Month Transfer",'Paste Data Here - Export'!HP835)))</f>
        <v/>
      </c>
      <c r="G835" s="92" t="str">
        <f>IF(B835="","",IF(OR('Paste Data Here - Export'!KB835="Y",'Paste Data Here - Export'!GE835="Y"),"Yes","No"))</f>
        <v/>
      </c>
      <c r="H835" s="93" t="str">
        <f t="shared" si="135"/>
        <v/>
      </c>
      <c r="I835" s="93" t="str">
        <f t="shared" si="136"/>
        <v/>
      </c>
      <c r="J835" s="93" t="str">
        <f t="shared" si="137"/>
        <v/>
      </c>
      <c r="K835" s="125" t="str">
        <f>IF(OR(C835="",'Paste Data Here - Export'!BD835=""),"",1440*('Paste Data Here - Export'!BD835-C835))</f>
        <v/>
      </c>
      <c r="L835" s="93" t="str">
        <f t="shared" si="138"/>
        <v/>
      </c>
      <c r="M835" s="93" t="str">
        <f>IF(AND(L835="Yes",'Paste Data Here - Export'!BC835="SU",'Paste Data Here - Export'!EJ835&lt;&gt;"Y"),"Achieved",IF('Paste Data Here - Export'!EJ835="Y","Not applicable",(IF(AND('Patient level info'!L835="No",'Paste Data Here - Export'!BC835="SU"),"Not achieved",IF('Paste Data Here - Export'!BC835="ICH","Not applicable",IF(OR('Paste Data Here - Export'!BC835="O",'Paste Data Here - Export'!BC835="MAC"),"Not achieved",""))))))</f>
        <v/>
      </c>
      <c r="N835" s="142" t="str">
        <f>IF(B835="","",IF(OR('Paste Data Here - Export'!GN835="PERS",'Paste Data Here - Export'!GN835="TELEM"),'Paste Data Here - Export'!GK835,IF('Paste Data Here - Export'!GO835="","Not seen in person",'Paste Data Here - Export'!GO835)))</f>
        <v/>
      </c>
      <c r="O835" s="125" t="str">
        <f t="shared" si="139"/>
        <v/>
      </c>
      <c r="P835" s="126" t="str">
        <f t="shared" si="140"/>
        <v/>
      </c>
      <c r="Q835" s="95" t="str">
        <f>IF('Paste Data Here - Export'!CR835=TRUE, "Not imaged",IF('Paste Data Here - Export'!AR835="Y","Inpatient stroke",IF('Paste Data Here - Export'!BA835="","",IF('Paste Data Here - Export'!CR835="TRUE","",1440*('Paste Data Here - Export'!CP835-'Paste Data Here - Export'!BA835)))))</f>
        <v/>
      </c>
      <c r="R835" s="95" t="str">
        <f>IF('Paste Data Here - Export'!CR835=TRUE,"Not imaged",IF(OR(C835="",'Paste Data Here - Export'!CP835=""),"",1440*('Paste Data Here - Export'!CP835-C835)))</f>
        <v/>
      </c>
      <c r="S835" s="93" t="str">
        <f>IF(R835&lt;60.5,"Yes",IF('Paste Data Here - Export'!C835="","","No"))</f>
        <v/>
      </c>
      <c r="T835" s="93" t="str">
        <f t="shared" si="132"/>
        <v/>
      </c>
      <c r="U835" s="94" t="str">
        <f>IF(OR(C835="",'Paste Data Here - Export'!DF835=""),"",1440*('Paste Data Here - Export'!DF835-C835))</f>
        <v/>
      </c>
      <c r="V835" s="96" t="str">
        <f t="shared" si="141"/>
        <v/>
      </c>
      <c r="W835" s="97" t="str">
        <f>IF(B835="","",IF('Paste Data Here - Export'!KI835=TRUE,"Yes",IF('Paste Data Here - Export'!L835="","No","Yes")))</f>
        <v/>
      </c>
      <c r="X835" s="98" t="str">
        <f>IF(E835="Yes","6 Month Transfer",IF(AND(W835="Yes",'Paste Data Here - Export'!KM835="D"),"No",IF('Patient level info'!W835="Yes","Yes","")))</f>
        <v/>
      </c>
      <c r="Y835" s="91" t="str">
        <f t="shared" si="133"/>
        <v/>
      </c>
      <c r="Z835" s="99" t="str">
        <f>IF('Paste Data Here - Export'!KQ835="","",IF('Paste Data Here - Export'!KO835="","",'Paste Data Here - Export'!KN835-'Paste Data Here - Export'!KQ835))</f>
        <v/>
      </c>
      <c r="AA835" s="91" t="str">
        <f>IF(AND(W835="Yes",'Paste Data Here - Export'!KM835="D",'Paste Data Here - Export'!KO835="Y"),'Paste Data Here - Export'!KN835+'Patient level info'!AA$3,IF(AND(W835="Yes",'Paste Data Here - Export'!KM835="D",Z835&lt;0),'Paste Data Here - Export'!KQ835,IF(AND(W835="Yes",'Paste Data Here - Export'!KM835="D"),'Paste Data Here - Export'!KN835,IF(X835="Yes",'Paste Data Here - Export'!KS835,""))))</f>
        <v/>
      </c>
      <c r="AB835" s="100" t="str">
        <f>IF(W835="No","",IF('Paste Data Here - Export'!HS835="","",IF('Paste Data Here - Export'!KO835="Y",'Patient level info'!AA835-'Paste Data Here - Export'!HS835,'Paste Data Here - Export'!KQ835-'Paste Data Here - Export'!HS835)))</f>
        <v/>
      </c>
      <c r="AC835" s="100" t="str">
        <f>IF(E835="Yes","",IF(BPT!C835="Record transferred to this team",AA835-C835-(1/6),""))</f>
        <v/>
      </c>
      <c r="AD835" s="100" t="str">
        <f t="shared" si="134"/>
        <v/>
      </c>
      <c r="AE835" s="100" t="str">
        <f t="shared" si="142"/>
        <v/>
      </c>
      <c r="AF835" s="101" t="str">
        <f>IF(AE835="","",IF(Y835="Died same day","Died same day as arrival",IF(AB835="","Did not stay on SU",IF('Paste Data Here - Export'!HR835="ICH","ICU/CCU/HDU",IF(AB835&gt;AE835,100,100*AB835/AE835)))))</f>
        <v/>
      </c>
      <c r="AG835" s="82" t="str">
        <f>IF(E835="Yes","6 Month Transfer",IF(W835="No","Not locked to discharge/transfer",IF(AF835="Did not stay on SU","Not achieved as did not stay on SU",IF('Patient level info'!A835="","",IF(AND(A835=B835,M835="Achieved",P835="Achieved",AF835&gt;=90,AF835&lt;&gt;"Died same day as arrival"),"Achieved",IF(AND(A835&lt;&gt;B835,AF835&gt;=90,M835="Achieved",P835="Achieved"),"Not directly admitted by this team, but achieved criteria at previous team, and achieved 90% of stay on SU whilst at this team",IF(AF835="ICU/CCU/HDU","Admitted to ICU/CCU/HDU",IF(AF835="Died same day as arrival",AF835,IF(AND(AF835&lt;90,M835="Not achieved",P835="Not achieved"),"Not achieved as not direct to SU within 4h, not seen by a consultant within 14h, and less than 90% of stay on SU",IF(AND(AF835&lt;90,M835="Not achieved",P835="Achieved"),"Not achieved as not direct to SU within 4h and less than 90% of stay on SU",IF(AND(AF835&lt;90,M835="Achieved",P835="Not achieved"),"Not achieved as not seen by a consultant within 14h and less than 90% of stay on SU",IF(AND(AF835&gt;=90,M835="Not achieved",P835="Not achieved"),"Not achieved as not direct to SU within 4h and not seen by a consultant within 14h",IF(AND(AF835&gt;=90,M835="Achieved",P835="Not achieved"),"Not achieved as not seen by a consultant within 14h",IF(AF835&lt;90,"Not achieved as less than 90% of stay on SU","Not achieved as not direct to SU within 4h"))))))))))))))</f>
        <v/>
      </c>
    </row>
    <row r="836" spans="1:33" x14ac:dyDescent="0.25">
      <c r="A836" s="89" t="str">
        <f>IF('Paste Data Here - Export'!A836="","",'Paste Data Here - Export'!A836)</f>
        <v/>
      </c>
      <c r="B836" s="90" t="str">
        <f>IF('Paste Data Here - Export'!B836="","",'Paste Data Here - Export'!B836)</f>
        <v/>
      </c>
      <c r="C836" s="91" t="str">
        <f>IF('Paste Data Here - Export'!AR836="Y",'Paste Data Here - Export'!AS836,IF('Paste Data Here - Export'!C836="","",'Paste Data Here - Export'!BA836))</f>
        <v/>
      </c>
      <c r="D836" s="103" t="str">
        <f>IF(B836="","",IF('Paste Data Here - Export'!A836 ='Paste Data Here - Export'!B836, "Yes", "No"))</f>
        <v/>
      </c>
      <c r="E836" s="103" t="str">
        <f>IF(A836="","",IF(AND('Paste Data Here - Export'!P836="",'Paste Data Here - Export'!Q836&lt;&gt;""),"Yes","No"))</f>
        <v/>
      </c>
      <c r="F836" s="104" t="str">
        <f>IF('Paste Data Here - Export'!A836='Paste Data Here - Export'!B836,C836,IF(W836="No","",IF(E836="Yes","6 Month Transfer",'Paste Data Here - Export'!HP836)))</f>
        <v/>
      </c>
      <c r="G836" s="92" t="str">
        <f>IF(B836="","",IF(OR('Paste Data Here - Export'!KB836="Y",'Paste Data Here - Export'!GE836="Y"),"Yes","No"))</f>
        <v/>
      </c>
      <c r="H836" s="93" t="str">
        <f t="shared" si="135"/>
        <v/>
      </c>
      <c r="I836" s="93" t="str">
        <f t="shared" si="136"/>
        <v/>
      </c>
      <c r="J836" s="93" t="str">
        <f t="shared" si="137"/>
        <v/>
      </c>
      <c r="K836" s="125" t="str">
        <f>IF(OR(C836="",'Paste Data Here - Export'!BD836=""),"",1440*('Paste Data Here - Export'!BD836-C836))</f>
        <v/>
      </c>
      <c r="L836" s="93" t="str">
        <f t="shared" si="138"/>
        <v/>
      </c>
      <c r="M836" s="93" t="str">
        <f>IF(AND(L836="Yes",'Paste Data Here - Export'!BC836="SU",'Paste Data Here - Export'!EJ836&lt;&gt;"Y"),"Achieved",IF('Paste Data Here - Export'!EJ836="Y","Not applicable",(IF(AND('Patient level info'!L836="No",'Paste Data Here - Export'!BC836="SU"),"Not achieved",IF('Paste Data Here - Export'!BC836="ICH","Not applicable",IF(OR('Paste Data Here - Export'!BC836="O",'Paste Data Here - Export'!BC836="MAC"),"Not achieved",""))))))</f>
        <v/>
      </c>
      <c r="N836" s="142" t="str">
        <f>IF(B836="","",IF(OR('Paste Data Here - Export'!GN836="PERS",'Paste Data Here - Export'!GN836="TELEM"),'Paste Data Here - Export'!GK836,IF('Paste Data Here - Export'!GO836="","Not seen in person",'Paste Data Here - Export'!GO836)))</f>
        <v/>
      </c>
      <c r="O836" s="125" t="str">
        <f t="shared" si="139"/>
        <v/>
      </c>
      <c r="P836" s="126" t="str">
        <f t="shared" si="140"/>
        <v/>
      </c>
      <c r="Q836" s="95" t="str">
        <f>IF('Paste Data Here - Export'!CR836=TRUE, "Not imaged",IF('Paste Data Here - Export'!AR836="Y","Inpatient stroke",IF('Paste Data Here - Export'!BA836="","",IF('Paste Data Here - Export'!CR836="TRUE","",1440*('Paste Data Here - Export'!CP836-'Paste Data Here - Export'!BA836)))))</f>
        <v/>
      </c>
      <c r="R836" s="95" t="str">
        <f>IF('Paste Data Here - Export'!CR836=TRUE,"Not imaged",IF(OR(C836="",'Paste Data Here - Export'!CP836=""),"",1440*('Paste Data Here - Export'!CP836-C836)))</f>
        <v/>
      </c>
      <c r="S836" s="93" t="str">
        <f>IF(R836&lt;60.5,"Yes",IF('Paste Data Here - Export'!C836="","","No"))</f>
        <v/>
      </c>
      <c r="T836" s="93" t="str">
        <f t="shared" si="132"/>
        <v/>
      </c>
      <c r="U836" s="94" t="str">
        <f>IF(OR(C836="",'Paste Data Here - Export'!DF836=""),"",1440*('Paste Data Here - Export'!DF836-C836))</f>
        <v/>
      </c>
      <c r="V836" s="96" t="str">
        <f t="shared" si="141"/>
        <v/>
      </c>
      <c r="W836" s="97" t="str">
        <f>IF(B836="","",IF('Paste Data Here - Export'!KI836=TRUE,"Yes",IF('Paste Data Here - Export'!L836="","No","Yes")))</f>
        <v/>
      </c>
      <c r="X836" s="98" t="str">
        <f>IF(E836="Yes","6 Month Transfer",IF(AND(W836="Yes",'Paste Data Here - Export'!KM836="D"),"No",IF('Patient level info'!W836="Yes","Yes","")))</f>
        <v/>
      </c>
      <c r="Y836" s="91" t="str">
        <f t="shared" si="133"/>
        <v/>
      </c>
      <c r="Z836" s="99" t="str">
        <f>IF('Paste Data Here - Export'!KQ836="","",IF('Paste Data Here - Export'!KO836="","",'Paste Data Here - Export'!KN836-'Paste Data Here - Export'!KQ836))</f>
        <v/>
      </c>
      <c r="AA836" s="91" t="str">
        <f>IF(AND(W836="Yes",'Paste Data Here - Export'!KM836="D",'Paste Data Here - Export'!KO836="Y"),'Paste Data Here - Export'!KN836+'Patient level info'!AA$3,IF(AND(W836="Yes",'Paste Data Here - Export'!KM836="D",Z836&lt;0),'Paste Data Here - Export'!KQ836,IF(AND(W836="Yes",'Paste Data Here - Export'!KM836="D"),'Paste Data Here - Export'!KN836,IF(X836="Yes",'Paste Data Here - Export'!KS836,""))))</f>
        <v/>
      </c>
      <c r="AB836" s="100" t="str">
        <f>IF(W836="No","",IF('Paste Data Here - Export'!HS836="","",IF('Paste Data Here - Export'!KO836="Y",'Patient level info'!AA836-'Paste Data Here - Export'!HS836,'Paste Data Here - Export'!KQ836-'Paste Data Here - Export'!HS836)))</f>
        <v/>
      </c>
      <c r="AC836" s="100" t="str">
        <f>IF(E836="Yes","",IF(BPT!C836="Record transferred to this team",AA836-C836-(1/6),""))</f>
        <v/>
      </c>
      <c r="AD836" s="100" t="str">
        <f t="shared" si="134"/>
        <v/>
      </c>
      <c r="AE836" s="100" t="str">
        <f t="shared" si="142"/>
        <v/>
      </c>
      <c r="AF836" s="101" t="str">
        <f>IF(AE836="","",IF(Y836="Died same day","Died same day as arrival",IF(AB836="","Did not stay on SU",IF('Paste Data Here - Export'!HR836="ICH","ICU/CCU/HDU",IF(AB836&gt;AE836,100,100*AB836/AE836)))))</f>
        <v/>
      </c>
      <c r="AG836" s="82" t="str">
        <f>IF(E836="Yes","6 Month Transfer",IF(W836="No","Not locked to discharge/transfer",IF(AF836="Did not stay on SU","Not achieved as did not stay on SU",IF('Patient level info'!A836="","",IF(AND(A836=B836,M836="Achieved",P836="Achieved",AF836&gt;=90,AF836&lt;&gt;"Died same day as arrival"),"Achieved",IF(AND(A836&lt;&gt;B836,AF836&gt;=90,M836="Achieved",P836="Achieved"),"Not directly admitted by this team, but achieved criteria at previous team, and achieved 90% of stay on SU whilst at this team",IF(AF836="ICU/CCU/HDU","Admitted to ICU/CCU/HDU",IF(AF836="Died same day as arrival",AF836,IF(AND(AF836&lt;90,M836="Not achieved",P836="Not achieved"),"Not achieved as not direct to SU within 4h, not seen by a consultant within 14h, and less than 90% of stay on SU",IF(AND(AF836&lt;90,M836="Not achieved",P836="Achieved"),"Not achieved as not direct to SU within 4h and less than 90% of stay on SU",IF(AND(AF836&lt;90,M836="Achieved",P836="Not achieved"),"Not achieved as not seen by a consultant within 14h and less than 90% of stay on SU",IF(AND(AF836&gt;=90,M836="Not achieved",P836="Not achieved"),"Not achieved as not direct to SU within 4h and not seen by a consultant within 14h",IF(AND(AF836&gt;=90,M836="Achieved",P836="Not achieved"),"Not achieved as not seen by a consultant within 14h",IF(AF836&lt;90,"Not achieved as less than 90% of stay on SU","Not achieved as not direct to SU within 4h"))))))))))))))</f>
        <v/>
      </c>
    </row>
    <row r="837" spans="1:33" x14ac:dyDescent="0.25">
      <c r="A837" s="89" t="str">
        <f>IF('Paste Data Here - Export'!A837="","",'Paste Data Here - Export'!A837)</f>
        <v/>
      </c>
      <c r="B837" s="90" t="str">
        <f>IF('Paste Data Here - Export'!B837="","",'Paste Data Here - Export'!B837)</f>
        <v/>
      </c>
      <c r="C837" s="91" t="str">
        <f>IF('Paste Data Here - Export'!AR837="Y",'Paste Data Here - Export'!AS837,IF('Paste Data Here - Export'!C837="","",'Paste Data Here - Export'!BA837))</f>
        <v/>
      </c>
      <c r="D837" s="103" t="str">
        <f>IF(B837="","",IF('Paste Data Here - Export'!A837 ='Paste Data Here - Export'!B837, "Yes", "No"))</f>
        <v/>
      </c>
      <c r="E837" s="103" t="str">
        <f>IF(A837="","",IF(AND('Paste Data Here - Export'!P837="",'Paste Data Here - Export'!Q837&lt;&gt;""),"Yes","No"))</f>
        <v/>
      </c>
      <c r="F837" s="104" t="str">
        <f>IF('Paste Data Here - Export'!A837='Paste Data Here - Export'!B837,C837,IF(W837="No","",IF(E837="Yes","6 Month Transfer",'Paste Data Here - Export'!HP837)))</f>
        <v/>
      </c>
      <c r="G837" s="92" t="str">
        <f>IF(B837="","",IF(OR('Paste Data Here - Export'!KB837="Y",'Paste Data Here - Export'!GE837="Y"),"Yes","No"))</f>
        <v/>
      </c>
      <c r="H837" s="93" t="str">
        <f t="shared" si="135"/>
        <v/>
      </c>
      <c r="I837" s="93" t="str">
        <f t="shared" si="136"/>
        <v/>
      </c>
      <c r="J837" s="93" t="str">
        <f t="shared" si="137"/>
        <v/>
      </c>
      <c r="K837" s="125" t="str">
        <f>IF(OR(C837="",'Paste Data Here - Export'!BD837=""),"",1440*('Paste Data Here - Export'!BD837-C837))</f>
        <v/>
      </c>
      <c r="L837" s="93" t="str">
        <f t="shared" si="138"/>
        <v/>
      </c>
      <c r="M837" s="93" t="str">
        <f>IF(AND(L837="Yes",'Paste Data Here - Export'!BC837="SU",'Paste Data Here - Export'!EJ837&lt;&gt;"Y"),"Achieved",IF('Paste Data Here - Export'!EJ837="Y","Not applicable",(IF(AND('Patient level info'!L837="No",'Paste Data Here - Export'!BC837="SU"),"Not achieved",IF('Paste Data Here - Export'!BC837="ICH","Not applicable",IF(OR('Paste Data Here - Export'!BC837="O",'Paste Data Here - Export'!BC837="MAC"),"Not achieved",""))))))</f>
        <v/>
      </c>
      <c r="N837" s="142" t="str">
        <f>IF(B837="","",IF(OR('Paste Data Here - Export'!GN837="PERS",'Paste Data Here - Export'!GN837="TELEM"),'Paste Data Here - Export'!GK837,IF('Paste Data Here - Export'!GO837="","Not seen in person",'Paste Data Here - Export'!GO837)))</f>
        <v/>
      </c>
      <c r="O837" s="125" t="str">
        <f t="shared" si="139"/>
        <v/>
      </c>
      <c r="P837" s="126" t="str">
        <f t="shared" si="140"/>
        <v/>
      </c>
      <c r="Q837" s="95" t="str">
        <f>IF('Paste Data Here - Export'!CR837=TRUE, "Not imaged",IF('Paste Data Here - Export'!AR837="Y","Inpatient stroke",IF('Paste Data Here - Export'!BA837="","",IF('Paste Data Here - Export'!CR837="TRUE","",1440*('Paste Data Here - Export'!CP837-'Paste Data Here - Export'!BA837)))))</f>
        <v/>
      </c>
      <c r="R837" s="95" t="str">
        <f>IF('Paste Data Here - Export'!CR837=TRUE,"Not imaged",IF(OR(C837="",'Paste Data Here - Export'!CP837=""),"",1440*('Paste Data Here - Export'!CP837-C837)))</f>
        <v/>
      </c>
      <c r="S837" s="93" t="str">
        <f>IF(R837&lt;60.5,"Yes",IF('Paste Data Here - Export'!C837="","","No"))</f>
        <v/>
      </c>
      <c r="T837" s="93" t="str">
        <f t="shared" si="132"/>
        <v/>
      </c>
      <c r="U837" s="94" t="str">
        <f>IF(OR(C837="",'Paste Data Here - Export'!DF837=""),"",1440*('Paste Data Here - Export'!DF837-C837))</f>
        <v/>
      </c>
      <c r="V837" s="96" t="str">
        <f t="shared" si="141"/>
        <v/>
      </c>
      <c r="W837" s="97" t="str">
        <f>IF(B837="","",IF('Paste Data Here - Export'!KI837=TRUE,"Yes",IF('Paste Data Here - Export'!L837="","No","Yes")))</f>
        <v/>
      </c>
      <c r="X837" s="98" t="str">
        <f>IF(E837="Yes","6 Month Transfer",IF(AND(W837="Yes",'Paste Data Here - Export'!KM837="D"),"No",IF('Patient level info'!W837="Yes","Yes","")))</f>
        <v/>
      </c>
      <c r="Y837" s="91" t="str">
        <f t="shared" si="133"/>
        <v/>
      </c>
      <c r="Z837" s="99" t="str">
        <f>IF('Paste Data Here - Export'!KQ837="","",IF('Paste Data Here - Export'!KO837="","",'Paste Data Here - Export'!KN837-'Paste Data Here - Export'!KQ837))</f>
        <v/>
      </c>
      <c r="AA837" s="91" t="str">
        <f>IF(AND(W837="Yes",'Paste Data Here - Export'!KM837="D",'Paste Data Here - Export'!KO837="Y"),'Paste Data Here - Export'!KN837+'Patient level info'!AA$3,IF(AND(W837="Yes",'Paste Data Here - Export'!KM837="D",Z837&lt;0),'Paste Data Here - Export'!KQ837,IF(AND(W837="Yes",'Paste Data Here - Export'!KM837="D"),'Paste Data Here - Export'!KN837,IF(X837="Yes",'Paste Data Here - Export'!KS837,""))))</f>
        <v/>
      </c>
      <c r="AB837" s="100" t="str">
        <f>IF(W837="No","",IF('Paste Data Here - Export'!HS837="","",IF('Paste Data Here - Export'!KO837="Y",'Patient level info'!AA837-'Paste Data Here - Export'!HS837,'Paste Data Here - Export'!KQ837-'Paste Data Here - Export'!HS837)))</f>
        <v/>
      </c>
      <c r="AC837" s="100" t="str">
        <f>IF(E837="Yes","",IF(BPT!C837="Record transferred to this team",AA837-C837-(1/6),""))</f>
        <v/>
      </c>
      <c r="AD837" s="100" t="str">
        <f t="shared" si="134"/>
        <v/>
      </c>
      <c r="AE837" s="100" t="str">
        <f t="shared" si="142"/>
        <v/>
      </c>
      <c r="AF837" s="101" t="str">
        <f>IF(AE837="","",IF(Y837="Died same day","Died same day as arrival",IF(AB837="","Did not stay on SU",IF('Paste Data Here - Export'!HR837="ICH","ICU/CCU/HDU",IF(AB837&gt;AE837,100,100*AB837/AE837)))))</f>
        <v/>
      </c>
      <c r="AG837" s="82" t="str">
        <f>IF(E837="Yes","6 Month Transfer",IF(W837="No","Not locked to discharge/transfer",IF(AF837="Did not stay on SU","Not achieved as did not stay on SU",IF('Patient level info'!A837="","",IF(AND(A837=B837,M837="Achieved",P837="Achieved",AF837&gt;=90,AF837&lt;&gt;"Died same day as arrival"),"Achieved",IF(AND(A837&lt;&gt;B837,AF837&gt;=90,M837="Achieved",P837="Achieved"),"Not directly admitted by this team, but achieved criteria at previous team, and achieved 90% of stay on SU whilst at this team",IF(AF837="ICU/CCU/HDU","Admitted to ICU/CCU/HDU",IF(AF837="Died same day as arrival",AF837,IF(AND(AF837&lt;90,M837="Not achieved",P837="Not achieved"),"Not achieved as not direct to SU within 4h, not seen by a consultant within 14h, and less than 90% of stay on SU",IF(AND(AF837&lt;90,M837="Not achieved",P837="Achieved"),"Not achieved as not direct to SU within 4h and less than 90% of stay on SU",IF(AND(AF837&lt;90,M837="Achieved",P837="Not achieved"),"Not achieved as not seen by a consultant within 14h and less than 90% of stay on SU",IF(AND(AF837&gt;=90,M837="Not achieved",P837="Not achieved"),"Not achieved as not direct to SU within 4h and not seen by a consultant within 14h",IF(AND(AF837&gt;=90,M837="Achieved",P837="Not achieved"),"Not achieved as not seen by a consultant within 14h",IF(AF837&lt;90,"Not achieved as less than 90% of stay on SU","Not achieved as not direct to SU within 4h"))))))))))))))</f>
        <v/>
      </c>
    </row>
    <row r="838" spans="1:33" x14ac:dyDescent="0.25">
      <c r="A838" s="89" t="str">
        <f>IF('Paste Data Here - Export'!A838="","",'Paste Data Here - Export'!A838)</f>
        <v/>
      </c>
      <c r="B838" s="90" t="str">
        <f>IF('Paste Data Here - Export'!B838="","",'Paste Data Here - Export'!B838)</f>
        <v/>
      </c>
      <c r="C838" s="91" t="str">
        <f>IF('Paste Data Here - Export'!AR838="Y",'Paste Data Here - Export'!AS838,IF('Paste Data Here - Export'!C838="","",'Paste Data Here - Export'!BA838))</f>
        <v/>
      </c>
      <c r="D838" s="103" t="str">
        <f>IF(B838="","",IF('Paste Data Here - Export'!A838 ='Paste Data Here - Export'!B838, "Yes", "No"))</f>
        <v/>
      </c>
      <c r="E838" s="103" t="str">
        <f>IF(A838="","",IF(AND('Paste Data Here - Export'!P838="",'Paste Data Here - Export'!Q838&lt;&gt;""),"Yes","No"))</f>
        <v/>
      </c>
      <c r="F838" s="104" t="str">
        <f>IF('Paste Data Here - Export'!A838='Paste Data Here - Export'!B838,C838,IF(W838="No","",IF(E838="Yes","6 Month Transfer",'Paste Data Here - Export'!HP838)))</f>
        <v/>
      </c>
      <c r="G838" s="92" t="str">
        <f>IF(B838="","",IF(OR('Paste Data Here - Export'!KB838="Y",'Paste Data Here - Export'!GE838="Y"),"Yes","No"))</f>
        <v/>
      </c>
      <c r="H838" s="93" t="str">
        <f t="shared" si="135"/>
        <v/>
      </c>
      <c r="I838" s="93" t="str">
        <f t="shared" si="136"/>
        <v/>
      </c>
      <c r="J838" s="93" t="str">
        <f t="shared" si="137"/>
        <v/>
      </c>
      <c r="K838" s="125" t="str">
        <f>IF(OR(C838="",'Paste Data Here - Export'!BD838=""),"",1440*('Paste Data Here - Export'!BD838-C838))</f>
        <v/>
      </c>
      <c r="L838" s="93" t="str">
        <f t="shared" si="138"/>
        <v/>
      </c>
      <c r="M838" s="93" t="str">
        <f>IF(AND(L838="Yes",'Paste Data Here - Export'!BC838="SU",'Paste Data Here - Export'!EJ838&lt;&gt;"Y"),"Achieved",IF('Paste Data Here - Export'!EJ838="Y","Not applicable",(IF(AND('Patient level info'!L838="No",'Paste Data Here - Export'!BC838="SU"),"Not achieved",IF('Paste Data Here - Export'!BC838="ICH","Not applicable",IF(OR('Paste Data Here - Export'!BC838="O",'Paste Data Here - Export'!BC838="MAC"),"Not achieved",""))))))</f>
        <v/>
      </c>
      <c r="N838" s="142" t="str">
        <f>IF(B838="","",IF(OR('Paste Data Here - Export'!GN838="PERS",'Paste Data Here - Export'!GN838="TELEM"),'Paste Data Here - Export'!GK838,IF('Paste Data Here - Export'!GO838="","Not seen in person",'Paste Data Here - Export'!GO838)))</f>
        <v/>
      </c>
      <c r="O838" s="125" t="str">
        <f t="shared" si="139"/>
        <v/>
      </c>
      <c r="P838" s="126" t="str">
        <f t="shared" si="140"/>
        <v/>
      </c>
      <c r="Q838" s="95" t="str">
        <f>IF('Paste Data Here - Export'!CR838=TRUE, "Not imaged",IF('Paste Data Here - Export'!AR838="Y","Inpatient stroke",IF('Paste Data Here - Export'!BA838="","",IF('Paste Data Here - Export'!CR838="TRUE","",1440*('Paste Data Here - Export'!CP838-'Paste Data Here - Export'!BA838)))))</f>
        <v/>
      </c>
      <c r="R838" s="95" t="str">
        <f>IF('Paste Data Here - Export'!CR838=TRUE,"Not imaged",IF(OR(C838="",'Paste Data Here - Export'!CP838=""),"",1440*('Paste Data Here - Export'!CP838-C838)))</f>
        <v/>
      </c>
      <c r="S838" s="93" t="str">
        <f>IF(R838&lt;60.5,"Yes",IF('Paste Data Here - Export'!C838="","","No"))</f>
        <v/>
      </c>
      <c r="T838" s="93" t="str">
        <f t="shared" ref="T838:T901" si="143">IF(B838="","",IF(R838&lt;720.5,"Yes","No"))</f>
        <v/>
      </c>
      <c r="U838" s="94" t="str">
        <f>IF(OR(C838="",'Paste Data Here - Export'!DF838=""),"",1440*('Paste Data Here - Export'!DF838-C838))</f>
        <v/>
      </c>
      <c r="V838" s="96" t="str">
        <f t="shared" si="141"/>
        <v/>
      </c>
      <c r="W838" s="97" t="str">
        <f>IF(B838="","",IF('Paste Data Here - Export'!KI838=TRUE,"Yes",IF('Paste Data Here - Export'!L838="","No","Yes")))</f>
        <v/>
      </c>
      <c r="X838" s="98" t="str">
        <f>IF(E838="Yes","6 Month Transfer",IF(AND(W838="Yes",'Paste Data Here - Export'!KM838="D"),"No",IF('Patient level info'!W838="Yes","Yes","")))</f>
        <v/>
      </c>
      <c r="Y838" s="91" t="str">
        <f t="shared" ref="Y838:Y901" si="144">IF(E838="Yes","",IF(X838="","",IF(X838="Yes","Alive",IF(AND(DAY(AA838)-DAY(F838)=0,AA838-F838&lt;2),"Died same day","Died different day"))))</f>
        <v/>
      </c>
      <c r="Z838" s="99" t="str">
        <f>IF('Paste Data Here - Export'!KQ838="","",IF('Paste Data Here - Export'!KO838="","",'Paste Data Here - Export'!KN838-'Paste Data Here - Export'!KQ838))</f>
        <v/>
      </c>
      <c r="AA838" s="91" t="str">
        <f>IF(AND(W838="Yes",'Paste Data Here - Export'!KM838="D",'Paste Data Here - Export'!KO838="Y"),'Paste Data Here - Export'!KN838+'Patient level info'!AA$3,IF(AND(W838="Yes",'Paste Data Here - Export'!KM838="D",Z838&lt;0),'Paste Data Here - Export'!KQ838,IF(AND(W838="Yes",'Paste Data Here - Export'!KM838="D"),'Paste Data Here - Export'!KN838,IF(X838="Yes",'Paste Data Here - Export'!KS838,""))))</f>
        <v/>
      </c>
      <c r="AB838" s="100" t="str">
        <f>IF(W838="No","",IF('Paste Data Here - Export'!HS838="","",IF('Paste Data Here - Export'!KO838="Y",'Patient level info'!AA838-'Paste Data Here - Export'!HS838,'Paste Data Here - Export'!KQ838-'Paste Data Here - Export'!HS838)))</f>
        <v/>
      </c>
      <c r="AC838" s="100" t="str">
        <f>IF(E838="Yes","",IF(BPT!C838="Record transferred to this team",AA838-C838-(1/6),""))</f>
        <v/>
      </c>
      <c r="AD838" s="100" t="str">
        <f t="shared" ref="AD838:AD901" si="145">IF(AA838="","",AA838-F838)</f>
        <v/>
      </c>
      <c r="AE838" s="100" t="str">
        <f t="shared" si="142"/>
        <v/>
      </c>
      <c r="AF838" s="101" t="str">
        <f>IF(AE838="","",IF(Y838="Died same day","Died same day as arrival",IF(AB838="","Did not stay on SU",IF('Paste Data Here - Export'!HR838="ICH","ICU/CCU/HDU",IF(AB838&gt;AE838,100,100*AB838/AE838)))))</f>
        <v/>
      </c>
      <c r="AG838" s="82" t="str">
        <f>IF(E838="Yes","6 Month Transfer",IF(W838="No","Not locked to discharge/transfer",IF(AF838="Did not stay on SU","Not achieved as did not stay on SU",IF('Patient level info'!A838="","",IF(AND(A838=B838,M838="Achieved",P838="Achieved",AF838&gt;=90,AF838&lt;&gt;"Died same day as arrival"),"Achieved",IF(AND(A838&lt;&gt;B838,AF838&gt;=90,M838="Achieved",P838="Achieved"),"Not directly admitted by this team, but achieved criteria at previous team, and achieved 90% of stay on SU whilst at this team",IF(AF838="ICU/CCU/HDU","Admitted to ICU/CCU/HDU",IF(AF838="Died same day as arrival",AF838,IF(AND(AF838&lt;90,M838="Not achieved",P838="Not achieved"),"Not achieved as not direct to SU within 4h, not seen by a consultant within 14h, and less than 90% of stay on SU",IF(AND(AF838&lt;90,M838="Not achieved",P838="Achieved"),"Not achieved as not direct to SU within 4h and less than 90% of stay on SU",IF(AND(AF838&lt;90,M838="Achieved",P838="Not achieved"),"Not achieved as not seen by a consultant within 14h and less than 90% of stay on SU",IF(AND(AF838&gt;=90,M838="Not achieved",P838="Not achieved"),"Not achieved as not direct to SU within 4h and not seen by a consultant within 14h",IF(AND(AF838&gt;=90,M838="Achieved",P838="Not achieved"),"Not achieved as not seen by a consultant within 14h",IF(AF838&lt;90,"Not achieved as less than 90% of stay on SU","Not achieved as not direct to SU within 4h"))))))))))))))</f>
        <v/>
      </c>
    </row>
    <row r="839" spans="1:33" x14ac:dyDescent="0.25">
      <c r="A839" s="89" t="str">
        <f>IF('Paste Data Here - Export'!A839="","",'Paste Data Here - Export'!A839)</f>
        <v/>
      </c>
      <c r="B839" s="90" t="str">
        <f>IF('Paste Data Here - Export'!B839="","",'Paste Data Here - Export'!B839)</f>
        <v/>
      </c>
      <c r="C839" s="91" t="str">
        <f>IF('Paste Data Here - Export'!AR839="Y",'Paste Data Here - Export'!AS839,IF('Paste Data Here - Export'!C839="","",'Paste Data Here - Export'!BA839))</f>
        <v/>
      </c>
      <c r="D839" s="103" t="str">
        <f>IF(B839="","",IF('Paste Data Here - Export'!A839 ='Paste Data Here - Export'!B839, "Yes", "No"))</f>
        <v/>
      </c>
      <c r="E839" s="103" t="str">
        <f>IF(A839="","",IF(AND('Paste Data Here - Export'!P839="",'Paste Data Here - Export'!Q839&lt;&gt;""),"Yes","No"))</f>
        <v/>
      </c>
      <c r="F839" s="104" t="str">
        <f>IF('Paste Data Here - Export'!A839='Paste Data Here - Export'!B839,C839,IF(W839="No","",IF(E839="Yes","6 Month Transfer",'Paste Data Here - Export'!HP839)))</f>
        <v/>
      </c>
      <c r="G839" s="92" t="str">
        <f>IF(B839="","",IF(OR('Paste Data Here - Export'!KB839="Y",'Paste Data Here - Export'!GE839="Y"),"Yes","No"))</f>
        <v/>
      </c>
      <c r="H839" s="93" t="str">
        <f t="shared" ref="H839:H902" si="146">IF(F839="","",(TEXT(F839,"ddd")))</f>
        <v/>
      </c>
      <c r="I839" s="93" t="str">
        <f t="shared" ref="I839:I902" si="147">IF(F839="","",(TEXT(F839,"h")))</f>
        <v/>
      </c>
      <c r="J839" s="93" t="str">
        <f t="shared" ref="J839:J902" si="148">IF(F839="","",IF(OR(H839="Sat",H839="Sun",I839="18",I839="19",I839="20",I839="21",I839="22",I839="23",I839="0",I839="1",I839="2",I839="3",I839="4",I839="5",I839="6",I839="7"),"Out of hours","In hours"))</f>
        <v/>
      </c>
      <c r="K839" s="125" t="str">
        <f>IF(OR(C839="",'Paste Data Here - Export'!BD839=""),"",1440*('Paste Data Here - Export'!BD839-C839))</f>
        <v/>
      </c>
      <c r="L839" s="93" t="str">
        <f t="shared" ref="L839:L902" si="149">IF(B839="","",IF(K839="","No",IF(K839&lt;240.5,"Yes","No")))</f>
        <v/>
      </c>
      <c r="M839" s="93" t="str">
        <f>IF(AND(L839="Yes",'Paste Data Here - Export'!BC839="SU",'Paste Data Here - Export'!EJ839&lt;&gt;"Y"),"Achieved",IF('Paste Data Here - Export'!EJ839="Y","Not applicable",(IF(AND('Patient level info'!L839="No",'Paste Data Here - Export'!BC839="SU"),"Not achieved",IF('Paste Data Here - Export'!BC839="ICH","Not applicable",IF(OR('Paste Data Here - Export'!BC839="O",'Paste Data Here - Export'!BC839="MAC"),"Not achieved",""))))))</f>
        <v/>
      </c>
      <c r="N839" s="142" t="str">
        <f>IF(B839="","",IF(OR('Paste Data Here - Export'!GN839="PERS",'Paste Data Here - Export'!GN839="TELEM"),'Paste Data Here - Export'!GK839,IF('Paste Data Here - Export'!GO839="","Not seen in person",'Paste Data Here - Export'!GO839)))</f>
        <v/>
      </c>
      <c r="O839" s="125" t="str">
        <f t="shared" ref="O839:O902" si="150">IF(C839="","",IF(N839="Not seen in person","Not seen within 72h",1440*(N839-C839)))</f>
        <v/>
      </c>
      <c r="P839" s="126" t="str">
        <f t="shared" ref="P839:P902" si="151">IF(C839="","",IF(O839="Not seen within 72h","Not achieved",IF(O839&lt;840.5,"Achieved","Not achieved")))</f>
        <v/>
      </c>
      <c r="Q839" s="95" t="str">
        <f>IF('Paste Data Here - Export'!CR839=TRUE, "Not imaged",IF('Paste Data Here - Export'!AR839="Y","Inpatient stroke",IF('Paste Data Here - Export'!BA839="","",IF('Paste Data Here - Export'!CR839="TRUE","",1440*('Paste Data Here - Export'!CP839-'Paste Data Here - Export'!BA839)))))</f>
        <v/>
      </c>
      <c r="R839" s="95" t="str">
        <f>IF('Paste Data Here - Export'!CR839=TRUE,"Not imaged",IF(OR(C839="",'Paste Data Here - Export'!CP839=""),"",1440*('Paste Data Here - Export'!CP839-C839)))</f>
        <v/>
      </c>
      <c r="S839" s="93" t="str">
        <f>IF(R839&lt;60.5,"Yes",IF('Paste Data Here - Export'!C839="","","No"))</f>
        <v/>
      </c>
      <c r="T839" s="93" t="str">
        <f t="shared" si="143"/>
        <v/>
      </c>
      <c r="U839" s="94" t="str">
        <f>IF(OR(C839="",'Paste Data Here - Export'!DF839=""),"",1440*('Paste Data Here - Export'!DF839-C839))</f>
        <v/>
      </c>
      <c r="V839" s="96" t="str">
        <f t="shared" ref="V839:V902" si="152">IF(U839="","",IF(U839&lt;60.5,"Yes","No"))</f>
        <v/>
      </c>
      <c r="W839" s="97" t="str">
        <f>IF(B839="","",IF('Paste Data Here - Export'!KI839=TRUE,"Yes",IF('Paste Data Here - Export'!L839="","No","Yes")))</f>
        <v/>
      </c>
      <c r="X839" s="98" t="str">
        <f>IF(E839="Yes","6 Month Transfer",IF(AND(W839="Yes",'Paste Data Here - Export'!KM839="D"),"No",IF('Patient level info'!W839="Yes","Yes","")))</f>
        <v/>
      </c>
      <c r="Y839" s="91" t="str">
        <f t="shared" si="144"/>
        <v/>
      </c>
      <c r="Z839" s="99" t="str">
        <f>IF('Paste Data Here - Export'!KQ839="","",IF('Paste Data Here - Export'!KO839="","",'Paste Data Here - Export'!KN839-'Paste Data Here - Export'!KQ839))</f>
        <v/>
      </c>
      <c r="AA839" s="91" t="str">
        <f>IF(AND(W839="Yes",'Paste Data Here - Export'!KM839="D",'Paste Data Here - Export'!KO839="Y"),'Paste Data Here - Export'!KN839+'Patient level info'!AA$3,IF(AND(W839="Yes",'Paste Data Here - Export'!KM839="D",Z839&lt;0),'Paste Data Here - Export'!KQ839,IF(AND(W839="Yes",'Paste Data Here - Export'!KM839="D"),'Paste Data Here - Export'!KN839,IF(X839="Yes",'Paste Data Here - Export'!KS839,""))))</f>
        <v/>
      </c>
      <c r="AB839" s="100" t="str">
        <f>IF(W839="No","",IF('Paste Data Here - Export'!HS839="","",IF('Paste Data Here - Export'!KO839="Y",'Patient level info'!AA839-'Paste Data Here - Export'!HS839,'Paste Data Here - Export'!KQ839-'Paste Data Here - Export'!HS839)))</f>
        <v/>
      </c>
      <c r="AC839" s="100" t="str">
        <f>IF(E839="Yes","",IF(BPT!C839="Record transferred to this team",AA839-C839-(1/6),""))</f>
        <v/>
      </c>
      <c r="AD839" s="100" t="str">
        <f t="shared" si="145"/>
        <v/>
      </c>
      <c r="AE839" s="100" t="str">
        <f t="shared" ref="AE839:AE902" si="153">IF(AD839="","",AD839-(1/6))</f>
        <v/>
      </c>
      <c r="AF839" s="101" t="str">
        <f>IF(AE839="","",IF(Y839="Died same day","Died same day as arrival",IF(AB839="","Did not stay on SU",IF('Paste Data Here - Export'!HR839="ICH","ICU/CCU/HDU",IF(AB839&gt;AE839,100,100*AB839/AE839)))))</f>
        <v/>
      </c>
      <c r="AG839" s="82" t="str">
        <f>IF(E839="Yes","6 Month Transfer",IF(W839="No","Not locked to discharge/transfer",IF(AF839="Did not stay on SU","Not achieved as did not stay on SU",IF('Patient level info'!A839="","",IF(AND(A839=B839,M839="Achieved",P839="Achieved",AF839&gt;=90,AF839&lt;&gt;"Died same day as arrival"),"Achieved",IF(AND(A839&lt;&gt;B839,AF839&gt;=90,M839="Achieved",P839="Achieved"),"Not directly admitted by this team, but achieved criteria at previous team, and achieved 90% of stay on SU whilst at this team",IF(AF839="ICU/CCU/HDU","Admitted to ICU/CCU/HDU",IF(AF839="Died same day as arrival",AF839,IF(AND(AF839&lt;90,M839="Not achieved",P839="Not achieved"),"Not achieved as not direct to SU within 4h, not seen by a consultant within 14h, and less than 90% of stay on SU",IF(AND(AF839&lt;90,M839="Not achieved",P839="Achieved"),"Not achieved as not direct to SU within 4h and less than 90% of stay on SU",IF(AND(AF839&lt;90,M839="Achieved",P839="Not achieved"),"Not achieved as not seen by a consultant within 14h and less than 90% of stay on SU",IF(AND(AF839&gt;=90,M839="Not achieved",P839="Not achieved"),"Not achieved as not direct to SU within 4h and not seen by a consultant within 14h",IF(AND(AF839&gt;=90,M839="Achieved",P839="Not achieved"),"Not achieved as not seen by a consultant within 14h",IF(AF839&lt;90,"Not achieved as less than 90% of stay on SU","Not achieved as not direct to SU within 4h"))))))))))))))</f>
        <v/>
      </c>
    </row>
    <row r="840" spans="1:33" x14ac:dyDescent="0.25">
      <c r="A840" s="89" t="str">
        <f>IF('Paste Data Here - Export'!A840="","",'Paste Data Here - Export'!A840)</f>
        <v/>
      </c>
      <c r="B840" s="90" t="str">
        <f>IF('Paste Data Here - Export'!B840="","",'Paste Data Here - Export'!B840)</f>
        <v/>
      </c>
      <c r="C840" s="91" t="str">
        <f>IF('Paste Data Here - Export'!AR840="Y",'Paste Data Here - Export'!AS840,IF('Paste Data Here - Export'!C840="","",'Paste Data Here - Export'!BA840))</f>
        <v/>
      </c>
      <c r="D840" s="103" t="str">
        <f>IF(B840="","",IF('Paste Data Here - Export'!A840 ='Paste Data Here - Export'!B840, "Yes", "No"))</f>
        <v/>
      </c>
      <c r="E840" s="103" t="str">
        <f>IF(A840="","",IF(AND('Paste Data Here - Export'!P840="",'Paste Data Here - Export'!Q840&lt;&gt;""),"Yes","No"))</f>
        <v/>
      </c>
      <c r="F840" s="104" t="str">
        <f>IF('Paste Data Here - Export'!A840='Paste Data Here - Export'!B840,C840,IF(W840="No","",IF(E840="Yes","6 Month Transfer",'Paste Data Here - Export'!HP840)))</f>
        <v/>
      </c>
      <c r="G840" s="92" t="str">
        <f>IF(B840="","",IF(OR('Paste Data Here - Export'!KB840="Y",'Paste Data Here - Export'!GE840="Y"),"Yes","No"))</f>
        <v/>
      </c>
      <c r="H840" s="93" t="str">
        <f t="shared" si="146"/>
        <v/>
      </c>
      <c r="I840" s="93" t="str">
        <f t="shared" si="147"/>
        <v/>
      </c>
      <c r="J840" s="93" t="str">
        <f t="shared" si="148"/>
        <v/>
      </c>
      <c r="K840" s="125" t="str">
        <f>IF(OR(C840="",'Paste Data Here - Export'!BD840=""),"",1440*('Paste Data Here - Export'!BD840-C840))</f>
        <v/>
      </c>
      <c r="L840" s="93" t="str">
        <f t="shared" si="149"/>
        <v/>
      </c>
      <c r="M840" s="93" t="str">
        <f>IF(AND(L840="Yes",'Paste Data Here - Export'!BC840="SU",'Paste Data Here - Export'!EJ840&lt;&gt;"Y"),"Achieved",IF('Paste Data Here - Export'!EJ840="Y","Not applicable",(IF(AND('Patient level info'!L840="No",'Paste Data Here - Export'!BC840="SU"),"Not achieved",IF('Paste Data Here - Export'!BC840="ICH","Not applicable",IF(OR('Paste Data Here - Export'!BC840="O",'Paste Data Here - Export'!BC840="MAC"),"Not achieved",""))))))</f>
        <v/>
      </c>
      <c r="N840" s="142" t="str">
        <f>IF(B840="","",IF(OR('Paste Data Here - Export'!GN840="PERS",'Paste Data Here - Export'!GN840="TELEM"),'Paste Data Here - Export'!GK840,IF('Paste Data Here - Export'!GO840="","Not seen in person",'Paste Data Here - Export'!GO840)))</f>
        <v/>
      </c>
      <c r="O840" s="125" t="str">
        <f t="shared" si="150"/>
        <v/>
      </c>
      <c r="P840" s="126" t="str">
        <f t="shared" si="151"/>
        <v/>
      </c>
      <c r="Q840" s="95" t="str">
        <f>IF('Paste Data Here - Export'!CR840=TRUE, "Not imaged",IF('Paste Data Here - Export'!AR840="Y","Inpatient stroke",IF('Paste Data Here - Export'!BA840="","",IF('Paste Data Here - Export'!CR840="TRUE","",1440*('Paste Data Here - Export'!CP840-'Paste Data Here - Export'!BA840)))))</f>
        <v/>
      </c>
      <c r="R840" s="95" t="str">
        <f>IF('Paste Data Here - Export'!CR840=TRUE,"Not imaged",IF(OR(C840="",'Paste Data Here - Export'!CP840=""),"",1440*('Paste Data Here - Export'!CP840-C840)))</f>
        <v/>
      </c>
      <c r="S840" s="93" t="str">
        <f>IF(R840&lt;60.5,"Yes",IF('Paste Data Here - Export'!C840="","","No"))</f>
        <v/>
      </c>
      <c r="T840" s="93" t="str">
        <f t="shared" si="143"/>
        <v/>
      </c>
      <c r="U840" s="94" t="str">
        <f>IF(OR(C840="",'Paste Data Here - Export'!DF840=""),"",1440*('Paste Data Here - Export'!DF840-C840))</f>
        <v/>
      </c>
      <c r="V840" s="96" t="str">
        <f t="shared" si="152"/>
        <v/>
      </c>
      <c r="W840" s="97" t="str">
        <f>IF(B840="","",IF('Paste Data Here - Export'!KI840=TRUE,"Yes",IF('Paste Data Here - Export'!L840="","No","Yes")))</f>
        <v/>
      </c>
      <c r="X840" s="98" t="str">
        <f>IF(E840="Yes","6 Month Transfer",IF(AND(W840="Yes",'Paste Data Here - Export'!KM840="D"),"No",IF('Patient level info'!W840="Yes","Yes","")))</f>
        <v/>
      </c>
      <c r="Y840" s="91" t="str">
        <f t="shared" si="144"/>
        <v/>
      </c>
      <c r="Z840" s="99" t="str">
        <f>IF('Paste Data Here - Export'!KQ840="","",IF('Paste Data Here - Export'!KO840="","",'Paste Data Here - Export'!KN840-'Paste Data Here - Export'!KQ840))</f>
        <v/>
      </c>
      <c r="AA840" s="91" t="str">
        <f>IF(AND(W840="Yes",'Paste Data Here - Export'!KM840="D",'Paste Data Here - Export'!KO840="Y"),'Paste Data Here - Export'!KN840+'Patient level info'!AA$3,IF(AND(W840="Yes",'Paste Data Here - Export'!KM840="D",Z840&lt;0),'Paste Data Here - Export'!KQ840,IF(AND(W840="Yes",'Paste Data Here - Export'!KM840="D"),'Paste Data Here - Export'!KN840,IF(X840="Yes",'Paste Data Here - Export'!KS840,""))))</f>
        <v/>
      </c>
      <c r="AB840" s="100" t="str">
        <f>IF(W840="No","",IF('Paste Data Here - Export'!HS840="","",IF('Paste Data Here - Export'!KO840="Y",'Patient level info'!AA840-'Paste Data Here - Export'!HS840,'Paste Data Here - Export'!KQ840-'Paste Data Here - Export'!HS840)))</f>
        <v/>
      </c>
      <c r="AC840" s="100" t="str">
        <f>IF(E840="Yes","",IF(BPT!C840="Record transferred to this team",AA840-C840-(1/6),""))</f>
        <v/>
      </c>
      <c r="AD840" s="100" t="str">
        <f t="shared" si="145"/>
        <v/>
      </c>
      <c r="AE840" s="100" t="str">
        <f t="shared" si="153"/>
        <v/>
      </c>
      <c r="AF840" s="101" t="str">
        <f>IF(AE840="","",IF(Y840="Died same day","Died same day as arrival",IF(AB840="","Did not stay on SU",IF('Paste Data Here - Export'!HR840="ICH","ICU/CCU/HDU",IF(AB840&gt;AE840,100,100*AB840/AE840)))))</f>
        <v/>
      </c>
      <c r="AG840" s="82" t="str">
        <f>IF(E840="Yes","6 Month Transfer",IF(W840="No","Not locked to discharge/transfer",IF(AF840="Did not stay on SU","Not achieved as did not stay on SU",IF('Patient level info'!A840="","",IF(AND(A840=B840,M840="Achieved",P840="Achieved",AF840&gt;=90,AF840&lt;&gt;"Died same day as arrival"),"Achieved",IF(AND(A840&lt;&gt;B840,AF840&gt;=90,M840="Achieved",P840="Achieved"),"Not directly admitted by this team, but achieved criteria at previous team, and achieved 90% of stay on SU whilst at this team",IF(AF840="ICU/CCU/HDU","Admitted to ICU/CCU/HDU",IF(AF840="Died same day as arrival",AF840,IF(AND(AF840&lt;90,M840="Not achieved",P840="Not achieved"),"Not achieved as not direct to SU within 4h, not seen by a consultant within 14h, and less than 90% of stay on SU",IF(AND(AF840&lt;90,M840="Not achieved",P840="Achieved"),"Not achieved as not direct to SU within 4h and less than 90% of stay on SU",IF(AND(AF840&lt;90,M840="Achieved",P840="Not achieved"),"Not achieved as not seen by a consultant within 14h and less than 90% of stay on SU",IF(AND(AF840&gt;=90,M840="Not achieved",P840="Not achieved"),"Not achieved as not direct to SU within 4h and not seen by a consultant within 14h",IF(AND(AF840&gt;=90,M840="Achieved",P840="Not achieved"),"Not achieved as not seen by a consultant within 14h",IF(AF840&lt;90,"Not achieved as less than 90% of stay on SU","Not achieved as not direct to SU within 4h"))))))))))))))</f>
        <v/>
      </c>
    </row>
    <row r="841" spans="1:33" x14ac:dyDescent="0.25">
      <c r="A841" s="89" t="str">
        <f>IF('Paste Data Here - Export'!A841="","",'Paste Data Here - Export'!A841)</f>
        <v/>
      </c>
      <c r="B841" s="90" t="str">
        <f>IF('Paste Data Here - Export'!B841="","",'Paste Data Here - Export'!B841)</f>
        <v/>
      </c>
      <c r="C841" s="91" t="str">
        <f>IF('Paste Data Here - Export'!AR841="Y",'Paste Data Here - Export'!AS841,IF('Paste Data Here - Export'!C841="","",'Paste Data Here - Export'!BA841))</f>
        <v/>
      </c>
      <c r="D841" s="103" t="str">
        <f>IF(B841="","",IF('Paste Data Here - Export'!A841 ='Paste Data Here - Export'!B841, "Yes", "No"))</f>
        <v/>
      </c>
      <c r="E841" s="103" t="str">
        <f>IF(A841="","",IF(AND('Paste Data Here - Export'!P841="",'Paste Data Here - Export'!Q841&lt;&gt;""),"Yes","No"))</f>
        <v/>
      </c>
      <c r="F841" s="104" t="str">
        <f>IF('Paste Data Here - Export'!A841='Paste Data Here - Export'!B841,C841,IF(W841="No","",IF(E841="Yes","6 Month Transfer",'Paste Data Here - Export'!HP841)))</f>
        <v/>
      </c>
      <c r="G841" s="92" t="str">
        <f>IF(B841="","",IF(OR('Paste Data Here - Export'!KB841="Y",'Paste Data Here - Export'!GE841="Y"),"Yes","No"))</f>
        <v/>
      </c>
      <c r="H841" s="93" t="str">
        <f t="shared" si="146"/>
        <v/>
      </c>
      <c r="I841" s="93" t="str">
        <f t="shared" si="147"/>
        <v/>
      </c>
      <c r="J841" s="93" t="str">
        <f t="shared" si="148"/>
        <v/>
      </c>
      <c r="K841" s="125" t="str">
        <f>IF(OR(C841="",'Paste Data Here - Export'!BD841=""),"",1440*('Paste Data Here - Export'!BD841-C841))</f>
        <v/>
      </c>
      <c r="L841" s="93" t="str">
        <f t="shared" si="149"/>
        <v/>
      </c>
      <c r="M841" s="93" t="str">
        <f>IF(AND(L841="Yes",'Paste Data Here - Export'!BC841="SU",'Paste Data Here - Export'!EJ841&lt;&gt;"Y"),"Achieved",IF('Paste Data Here - Export'!EJ841="Y","Not applicable",(IF(AND('Patient level info'!L841="No",'Paste Data Here - Export'!BC841="SU"),"Not achieved",IF('Paste Data Here - Export'!BC841="ICH","Not applicable",IF(OR('Paste Data Here - Export'!BC841="O",'Paste Data Here - Export'!BC841="MAC"),"Not achieved",""))))))</f>
        <v/>
      </c>
      <c r="N841" s="142" t="str">
        <f>IF(B841="","",IF(OR('Paste Data Here - Export'!GN841="PERS",'Paste Data Here - Export'!GN841="TELEM"),'Paste Data Here - Export'!GK841,IF('Paste Data Here - Export'!GO841="","Not seen in person",'Paste Data Here - Export'!GO841)))</f>
        <v/>
      </c>
      <c r="O841" s="125" t="str">
        <f t="shared" si="150"/>
        <v/>
      </c>
      <c r="P841" s="126" t="str">
        <f t="shared" si="151"/>
        <v/>
      </c>
      <c r="Q841" s="95" t="str">
        <f>IF('Paste Data Here - Export'!CR841=TRUE, "Not imaged",IF('Paste Data Here - Export'!AR841="Y","Inpatient stroke",IF('Paste Data Here - Export'!BA841="","",IF('Paste Data Here - Export'!CR841="TRUE","",1440*('Paste Data Here - Export'!CP841-'Paste Data Here - Export'!BA841)))))</f>
        <v/>
      </c>
      <c r="R841" s="95" t="str">
        <f>IF('Paste Data Here - Export'!CR841=TRUE,"Not imaged",IF(OR(C841="",'Paste Data Here - Export'!CP841=""),"",1440*('Paste Data Here - Export'!CP841-C841)))</f>
        <v/>
      </c>
      <c r="S841" s="93" t="str">
        <f>IF(R841&lt;60.5,"Yes",IF('Paste Data Here - Export'!C841="","","No"))</f>
        <v/>
      </c>
      <c r="T841" s="93" t="str">
        <f t="shared" si="143"/>
        <v/>
      </c>
      <c r="U841" s="94" t="str">
        <f>IF(OR(C841="",'Paste Data Here - Export'!DF841=""),"",1440*('Paste Data Here - Export'!DF841-C841))</f>
        <v/>
      </c>
      <c r="V841" s="96" t="str">
        <f t="shared" si="152"/>
        <v/>
      </c>
      <c r="W841" s="97" t="str">
        <f>IF(B841="","",IF('Paste Data Here - Export'!KI841=TRUE,"Yes",IF('Paste Data Here - Export'!L841="","No","Yes")))</f>
        <v/>
      </c>
      <c r="X841" s="98" t="str">
        <f>IF(E841="Yes","6 Month Transfer",IF(AND(W841="Yes",'Paste Data Here - Export'!KM841="D"),"No",IF('Patient level info'!W841="Yes","Yes","")))</f>
        <v/>
      </c>
      <c r="Y841" s="91" t="str">
        <f t="shared" si="144"/>
        <v/>
      </c>
      <c r="Z841" s="99" t="str">
        <f>IF('Paste Data Here - Export'!KQ841="","",IF('Paste Data Here - Export'!KO841="","",'Paste Data Here - Export'!KN841-'Paste Data Here - Export'!KQ841))</f>
        <v/>
      </c>
      <c r="AA841" s="91" t="str">
        <f>IF(AND(W841="Yes",'Paste Data Here - Export'!KM841="D",'Paste Data Here - Export'!KO841="Y"),'Paste Data Here - Export'!KN841+'Patient level info'!AA$3,IF(AND(W841="Yes",'Paste Data Here - Export'!KM841="D",Z841&lt;0),'Paste Data Here - Export'!KQ841,IF(AND(W841="Yes",'Paste Data Here - Export'!KM841="D"),'Paste Data Here - Export'!KN841,IF(X841="Yes",'Paste Data Here - Export'!KS841,""))))</f>
        <v/>
      </c>
      <c r="AB841" s="100" t="str">
        <f>IF(W841="No","",IF('Paste Data Here - Export'!HS841="","",IF('Paste Data Here - Export'!KO841="Y",'Patient level info'!AA841-'Paste Data Here - Export'!HS841,'Paste Data Here - Export'!KQ841-'Paste Data Here - Export'!HS841)))</f>
        <v/>
      </c>
      <c r="AC841" s="100" t="str">
        <f>IF(E841="Yes","",IF(BPT!C841="Record transferred to this team",AA841-C841-(1/6),""))</f>
        <v/>
      </c>
      <c r="AD841" s="100" t="str">
        <f t="shared" si="145"/>
        <v/>
      </c>
      <c r="AE841" s="100" t="str">
        <f t="shared" si="153"/>
        <v/>
      </c>
      <c r="AF841" s="101" t="str">
        <f>IF(AE841="","",IF(Y841="Died same day","Died same day as arrival",IF(AB841="","Did not stay on SU",IF('Paste Data Here - Export'!HR841="ICH","ICU/CCU/HDU",IF(AB841&gt;AE841,100,100*AB841/AE841)))))</f>
        <v/>
      </c>
      <c r="AG841" s="82" t="str">
        <f>IF(E841="Yes","6 Month Transfer",IF(W841="No","Not locked to discharge/transfer",IF(AF841="Did not stay on SU","Not achieved as did not stay on SU",IF('Patient level info'!A841="","",IF(AND(A841=B841,M841="Achieved",P841="Achieved",AF841&gt;=90,AF841&lt;&gt;"Died same day as arrival"),"Achieved",IF(AND(A841&lt;&gt;B841,AF841&gt;=90,M841="Achieved",P841="Achieved"),"Not directly admitted by this team, but achieved criteria at previous team, and achieved 90% of stay on SU whilst at this team",IF(AF841="ICU/CCU/HDU","Admitted to ICU/CCU/HDU",IF(AF841="Died same day as arrival",AF841,IF(AND(AF841&lt;90,M841="Not achieved",P841="Not achieved"),"Not achieved as not direct to SU within 4h, not seen by a consultant within 14h, and less than 90% of stay on SU",IF(AND(AF841&lt;90,M841="Not achieved",P841="Achieved"),"Not achieved as not direct to SU within 4h and less than 90% of stay on SU",IF(AND(AF841&lt;90,M841="Achieved",P841="Not achieved"),"Not achieved as not seen by a consultant within 14h and less than 90% of stay on SU",IF(AND(AF841&gt;=90,M841="Not achieved",P841="Not achieved"),"Not achieved as not direct to SU within 4h and not seen by a consultant within 14h",IF(AND(AF841&gt;=90,M841="Achieved",P841="Not achieved"),"Not achieved as not seen by a consultant within 14h",IF(AF841&lt;90,"Not achieved as less than 90% of stay on SU","Not achieved as not direct to SU within 4h"))))))))))))))</f>
        <v/>
      </c>
    </row>
    <row r="842" spans="1:33" x14ac:dyDescent="0.25">
      <c r="A842" s="89" t="str">
        <f>IF('Paste Data Here - Export'!A842="","",'Paste Data Here - Export'!A842)</f>
        <v/>
      </c>
      <c r="B842" s="90" t="str">
        <f>IF('Paste Data Here - Export'!B842="","",'Paste Data Here - Export'!B842)</f>
        <v/>
      </c>
      <c r="C842" s="91" t="str">
        <f>IF('Paste Data Here - Export'!AR842="Y",'Paste Data Here - Export'!AS842,IF('Paste Data Here - Export'!C842="","",'Paste Data Here - Export'!BA842))</f>
        <v/>
      </c>
      <c r="D842" s="103" t="str">
        <f>IF(B842="","",IF('Paste Data Here - Export'!A842 ='Paste Data Here - Export'!B842, "Yes", "No"))</f>
        <v/>
      </c>
      <c r="E842" s="103" t="str">
        <f>IF(A842="","",IF(AND('Paste Data Here - Export'!P842="",'Paste Data Here - Export'!Q842&lt;&gt;""),"Yes","No"))</f>
        <v/>
      </c>
      <c r="F842" s="104" t="str">
        <f>IF('Paste Data Here - Export'!A842='Paste Data Here - Export'!B842,C842,IF(W842="No","",IF(E842="Yes","6 Month Transfer",'Paste Data Here - Export'!HP842)))</f>
        <v/>
      </c>
      <c r="G842" s="92" t="str">
        <f>IF(B842="","",IF(OR('Paste Data Here - Export'!KB842="Y",'Paste Data Here - Export'!GE842="Y"),"Yes","No"))</f>
        <v/>
      </c>
      <c r="H842" s="93" t="str">
        <f t="shared" si="146"/>
        <v/>
      </c>
      <c r="I842" s="93" t="str">
        <f t="shared" si="147"/>
        <v/>
      </c>
      <c r="J842" s="93" t="str">
        <f t="shared" si="148"/>
        <v/>
      </c>
      <c r="K842" s="125" t="str">
        <f>IF(OR(C842="",'Paste Data Here - Export'!BD842=""),"",1440*('Paste Data Here - Export'!BD842-C842))</f>
        <v/>
      </c>
      <c r="L842" s="93" t="str">
        <f t="shared" si="149"/>
        <v/>
      </c>
      <c r="M842" s="93" t="str">
        <f>IF(AND(L842="Yes",'Paste Data Here - Export'!BC842="SU",'Paste Data Here - Export'!EJ842&lt;&gt;"Y"),"Achieved",IF('Paste Data Here - Export'!EJ842="Y","Not applicable",(IF(AND('Patient level info'!L842="No",'Paste Data Here - Export'!BC842="SU"),"Not achieved",IF('Paste Data Here - Export'!BC842="ICH","Not applicable",IF(OR('Paste Data Here - Export'!BC842="O",'Paste Data Here - Export'!BC842="MAC"),"Not achieved",""))))))</f>
        <v/>
      </c>
      <c r="N842" s="142" t="str">
        <f>IF(B842="","",IF(OR('Paste Data Here - Export'!GN842="PERS",'Paste Data Here - Export'!GN842="TELEM"),'Paste Data Here - Export'!GK842,IF('Paste Data Here - Export'!GO842="","Not seen in person",'Paste Data Here - Export'!GO842)))</f>
        <v/>
      </c>
      <c r="O842" s="125" t="str">
        <f t="shared" si="150"/>
        <v/>
      </c>
      <c r="P842" s="126" t="str">
        <f t="shared" si="151"/>
        <v/>
      </c>
      <c r="Q842" s="95" t="str">
        <f>IF('Paste Data Here - Export'!CR842=TRUE, "Not imaged",IF('Paste Data Here - Export'!AR842="Y","Inpatient stroke",IF('Paste Data Here - Export'!BA842="","",IF('Paste Data Here - Export'!CR842="TRUE","",1440*('Paste Data Here - Export'!CP842-'Paste Data Here - Export'!BA842)))))</f>
        <v/>
      </c>
      <c r="R842" s="95" t="str">
        <f>IF('Paste Data Here - Export'!CR842=TRUE,"Not imaged",IF(OR(C842="",'Paste Data Here - Export'!CP842=""),"",1440*('Paste Data Here - Export'!CP842-C842)))</f>
        <v/>
      </c>
      <c r="S842" s="93" t="str">
        <f>IF(R842&lt;60.5,"Yes",IF('Paste Data Here - Export'!C842="","","No"))</f>
        <v/>
      </c>
      <c r="T842" s="93" t="str">
        <f t="shared" si="143"/>
        <v/>
      </c>
      <c r="U842" s="94" t="str">
        <f>IF(OR(C842="",'Paste Data Here - Export'!DF842=""),"",1440*('Paste Data Here - Export'!DF842-C842))</f>
        <v/>
      </c>
      <c r="V842" s="96" t="str">
        <f t="shared" si="152"/>
        <v/>
      </c>
      <c r="W842" s="97" t="str">
        <f>IF(B842="","",IF('Paste Data Here - Export'!KI842=TRUE,"Yes",IF('Paste Data Here - Export'!L842="","No","Yes")))</f>
        <v/>
      </c>
      <c r="X842" s="98" t="str">
        <f>IF(E842="Yes","6 Month Transfer",IF(AND(W842="Yes",'Paste Data Here - Export'!KM842="D"),"No",IF('Patient level info'!W842="Yes","Yes","")))</f>
        <v/>
      </c>
      <c r="Y842" s="91" t="str">
        <f t="shared" si="144"/>
        <v/>
      </c>
      <c r="Z842" s="99" t="str">
        <f>IF('Paste Data Here - Export'!KQ842="","",IF('Paste Data Here - Export'!KO842="","",'Paste Data Here - Export'!KN842-'Paste Data Here - Export'!KQ842))</f>
        <v/>
      </c>
      <c r="AA842" s="91" t="str">
        <f>IF(AND(W842="Yes",'Paste Data Here - Export'!KM842="D",'Paste Data Here - Export'!KO842="Y"),'Paste Data Here - Export'!KN842+'Patient level info'!AA$3,IF(AND(W842="Yes",'Paste Data Here - Export'!KM842="D",Z842&lt;0),'Paste Data Here - Export'!KQ842,IF(AND(W842="Yes",'Paste Data Here - Export'!KM842="D"),'Paste Data Here - Export'!KN842,IF(X842="Yes",'Paste Data Here - Export'!KS842,""))))</f>
        <v/>
      </c>
      <c r="AB842" s="100" t="str">
        <f>IF(W842="No","",IF('Paste Data Here - Export'!HS842="","",IF('Paste Data Here - Export'!KO842="Y",'Patient level info'!AA842-'Paste Data Here - Export'!HS842,'Paste Data Here - Export'!KQ842-'Paste Data Here - Export'!HS842)))</f>
        <v/>
      </c>
      <c r="AC842" s="100" t="str">
        <f>IF(E842="Yes","",IF(BPT!C842="Record transferred to this team",AA842-C842-(1/6),""))</f>
        <v/>
      </c>
      <c r="AD842" s="100" t="str">
        <f t="shared" si="145"/>
        <v/>
      </c>
      <c r="AE842" s="100" t="str">
        <f t="shared" si="153"/>
        <v/>
      </c>
      <c r="AF842" s="101" t="str">
        <f>IF(AE842="","",IF(Y842="Died same day","Died same day as arrival",IF(AB842="","Did not stay on SU",IF('Paste Data Here - Export'!HR842="ICH","ICU/CCU/HDU",IF(AB842&gt;AE842,100,100*AB842/AE842)))))</f>
        <v/>
      </c>
      <c r="AG842" s="82" t="str">
        <f>IF(E842="Yes","6 Month Transfer",IF(W842="No","Not locked to discharge/transfer",IF(AF842="Did not stay on SU","Not achieved as did not stay on SU",IF('Patient level info'!A842="","",IF(AND(A842=B842,M842="Achieved",P842="Achieved",AF842&gt;=90,AF842&lt;&gt;"Died same day as arrival"),"Achieved",IF(AND(A842&lt;&gt;B842,AF842&gt;=90,M842="Achieved",P842="Achieved"),"Not directly admitted by this team, but achieved criteria at previous team, and achieved 90% of stay on SU whilst at this team",IF(AF842="ICU/CCU/HDU","Admitted to ICU/CCU/HDU",IF(AF842="Died same day as arrival",AF842,IF(AND(AF842&lt;90,M842="Not achieved",P842="Not achieved"),"Not achieved as not direct to SU within 4h, not seen by a consultant within 14h, and less than 90% of stay on SU",IF(AND(AF842&lt;90,M842="Not achieved",P842="Achieved"),"Not achieved as not direct to SU within 4h and less than 90% of stay on SU",IF(AND(AF842&lt;90,M842="Achieved",P842="Not achieved"),"Not achieved as not seen by a consultant within 14h and less than 90% of stay on SU",IF(AND(AF842&gt;=90,M842="Not achieved",P842="Not achieved"),"Not achieved as not direct to SU within 4h and not seen by a consultant within 14h",IF(AND(AF842&gt;=90,M842="Achieved",P842="Not achieved"),"Not achieved as not seen by a consultant within 14h",IF(AF842&lt;90,"Not achieved as less than 90% of stay on SU","Not achieved as not direct to SU within 4h"))))))))))))))</f>
        <v/>
      </c>
    </row>
    <row r="843" spans="1:33" x14ac:dyDescent="0.25">
      <c r="A843" s="89" t="str">
        <f>IF('Paste Data Here - Export'!A843="","",'Paste Data Here - Export'!A843)</f>
        <v/>
      </c>
      <c r="B843" s="90" t="str">
        <f>IF('Paste Data Here - Export'!B843="","",'Paste Data Here - Export'!B843)</f>
        <v/>
      </c>
      <c r="C843" s="91" t="str">
        <f>IF('Paste Data Here - Export'!AR843="Y",'Paste Data Here - Export'!AS843,IF('Paste Data Here - Export'!C843="","",'Paste Data Here - Export'!BA843))</f>
        <v/>
      </c>
      <c r="D843" s="103" t="str">
        <f>IF(B843="","",IF('Paste Data Here - Export'!A843 ='Paste Data Here - Export'!B843, "Yes", "No"))</f>
        <v/>
      </c>
      <c r="E843" s="103" t="str">
        <f>IF(A843="","",IF(AND('Paste Data Here - Export'!P843="",'Paste Data Here - Export'!Q843&lt;&gt;""),"Yes","No"))</f>
        <v/>
      </c>
      <c r="F843" s="104" t="str">
        <f>IF('Paste Data Here - Export'!A843='Paste Data Here - Export'!B843,C843,IF(W843="No","",IF(E843="Yes","6 Month Transfer",'Paste Data Here - Export'!HP843)))</f>
        <v/>
      </c>
      <c r="G843" s="92" t="str">
        <f>IF(B843="","",IF(OR('Paste Data Here - Export'!KB843="Y",'Paste Data Here - Export'!GE843="Y"),"Yes","No"))</f>
        <v/>
      </c>
      <c r="H843" s="93" t="str">
        <f t="shared" si="146"/>
        <v/>
      </c>
      <c r="I843" s="93" t="str">
        <f t="shared" si="147"/>
        <v/>
      </c>
      <c r="J843" s="93" t="str">
        <f t="shared" si="148"/>
        <v/>
      </c>
      <c r="K843" s="125" t="str">
        <f>IF(OR(C843="",'Paste Data Here - Export'!BD843=""),"",1440*('Paste Data Here - Export'!BD843-C843))</f>
        <v/>
      </c>
      <c r="L843" s="93" t="str">
        <f t="shared" si="149"/>
        <v/>
      </c>
      <c r="M843" s="93" t="str">
        <f>IF(AND(L843="Yes",'Paste Data Here - Export'!BC843="SU",'Paste Data Here - Export'!EJ843&lt;&gt;"Y"),"Achieved",IF('Paste Data Here - Export'!EJ843="Y","Not applicable",(IF(AND('Patient level info'!L843="No",'Paste Data Here - Export'!BC843="SU"),"Not achieved",IF('Paste Data Here - Export'!BC843="ICH","Not applicable",IF(OR('Paste Data Here - Export'!BC843="O",'Paste Data Here - Export'!BC843="MAC"),"Not achieved",""))))))</f>
        <v/>
      </c>
      <c r="N843" s="142" t="str">
        <f>IF(B843="","",IF(OR('Paste Data Here - Export'!GN843="PERS",'Paste Data Here - Export'!GN843="TELEM"),'Paste Data Here - Export'!GK843,IF('Paste Data Here - Export'!GO843="","Not seen in person",'Paste Data Here - Export'!GO843)))</f>
        <v/>
      </c>
      <c r="O843" s="125" t="str">
        <f t="shared" si="150"/>
        <v/>
      </c>
      <c r="P843" s="126" t="str">
        <f t="shared" si="151"/>
        <v/>
      </c>
      <c r="Q843" s="95" t="str">
        <f>IF('Paste Data Here - Export'!CR843=TRUE, "Not imaged",IF('Paste Data Here - Export'!AR843="Y","Inpatient stroke",IF('Paste Data Here - Export'!BA843="","",IF('Paste Data Here - Export'!CR843="TRUE","",1440*('Paste Data Here - Export'!CP843-'Paste Data Here - Export'!BA843)))))</f>
        <v/>
      </c>
      <c r="R843" s="95" t="str">
        <f>IF('Paste Data Here - Export'!CR843=TRUE,"Not imaged",IF(OR(C843="",'Paste Data Here - Export'!CP843=""),"",1440*('Paste Data Here - Export'!CP843-C843)))</f>
        <v/>
      </c>
      <c r="S843" s="93" t="str">
        <f>IF(R843&lt;60.5,"Yes",IF('Paste Data Here - Export'!C843="","","No"))</f>
        <v/>
      </c>
      <c r="T843" s="93" t="str">
        <f t="shared" si="143"/>
        <v/>
      </c>
      <c r="U843" s="94" t="str">
        <f>IF(OR(C843="",'Paste Data Here - Export'!DF843=""),"",1440*('Paste Data Here - Export'!DF843-C843))</f>
        <v/>
      </c>
      <c r="V843" s="96" t="str">
        <f t="shared" si="152"/>
        <v/>
      </c>
      <c r="W843" s="97" t="str">
        <f>IF(B843="","",IF('Paste Data Here - Export'!KI843=TRUE,"Yes",IF('Paste Data Here - Export'!L843="","No","Yes")))</f>
        <v/>
      </c>
      <c r="X843" s="98" t="str">
        <f>IF(E843="Yes","6 Month Transfer",IF(AND(W843="Yes",'Paste Data Here - Export'!KM843="D"),"No",IF('Patient level info'!W843="Yes","Yes","")))</f>
        <v/>
      </c>
      <c r="Y843" s="91" t="str">
        <f t="shared" si="144"/>
        <v/>
      </c>
      <c r="Z843" s="99" t="str">
        <f>IF('Paste Data Here - Export'!KQ843="","",IF('Paste Data Here - Export'!KO843="","",'Paste Data Here - Export'!KN843-'Paste Data Here - Export'!KQ843))</f>
        <v/>
      </c>
      <c r="AA843" s="91" t="str">
        <f>IF(AND(W843="Yes",'Paste Data Here - Export'!KM843="D",'Paste Data Here - Export'!KO843="Y"),'Paste Data Here - Export'!KN843+'Patient level info'!AA$3,IF(AND(W843="Yes",'Paste Data Here - Export'!KM843="D",Z843&lt;0),'Paste Data Here - Export'!KQ843,IF(AND(W843="Yes",'Paste Data Here - Export'!KM843="D"),'Paste Data Here - Export'!KN843,IF(X843="Yes",'Paste Data Here - Export'!KS843,""))))</f>
        <v/>
      </c>
      <c r="AB843" s="100" t="str">
        <f>IF(W843="No","",IF('Paste Data Here - Export'!HS843="","",IF('Paste Data Here - Export'!KO843="Y",'Patient level info'!AA843-'Paste Data Here - Export'!HS843,'Paste Data Here - Export'!KQ843-'Paste Data Here - Export'!HS843)))</f>
        <v/>
      </c>
      <c r="AC843" s="100" t="str">
        <f>IF(E843="Yes","",IF(BPT!C843="Record transferred to this team",AA843-C843-(1/6),""))</f>
        <v/>
      </c>
      <c r="AD843" s="100" t="str">
        <f t="shared" si="145"/>
        <v/>
      </c>
      <c r="AE843" s="100" t="str">
        <f t="shared" si="153"/>
        <v/>
      </c>
      <c r="AF843" s="101" t="str">
        <f>IF(AE843="","",IF(Y843="Died same day","Died same day as arrival",IF(AB843="","Did not stay on SU",IF('Paste Data Here - Export'!HR843="ICH","ICU/CCU/HDU",IF(AB843&gt;AE843,100,100*AB843/AE843)))))</f>
        <v/>
      </c>
      <c r="AG843" s="82" t="str">
        <f>IF(E843="Yes","6 Month Transfer",IF(W843="No","Not locked to discharge/transfer",IF(AF843="Did not stay on SU","Not achieved as did not stay on SU",IF('Patient level info'!A843="","",IF(AND(A843=B843,M843="Achieved",P843="Achieved",AF843&gt;=90,AF843&lt;&gt;"Died same day as arrival"),"Achieved",IF(AND(A843&lt;&gt;B843,AF843&gt;=90,M843="Achieved",P843="Achieved"),"Not directly admitted by this team, but achieved criteria at previous team, and achieved 90% of stay on SU whilst at this team",IF(AF843="ICU/CCU/HDU","Admitted to ICU/CCU/HDU",IF(AF843="Died same day as arrival",AF843,IF(AND(AF843&lt;90,M843="Not achieved",P843="Not achieved"),"Not achieved as not direct to SU within 4h, not seen by a consultant within 14h, and less than 90% of stay on SU",IF(AND(AF843&lt;90,M843="Not achieved",P843="Achieved"),"Not achieved as not direct to SU within 4h and less than 90% of stay on SU",IF(AND(AF843&lt;90,M843="Achieved",P843="Not achieved"),"Not achieved as not seen by a consultant within 14h and less than 90% of stay on SU",IF(AND(AF843&gt;=90,M843="Not achieved",P843="Not achieved"),"Not achieved as not direct to SU within 4h and not seen by a consultant within 14h",IF(AND(AF843&gt;=90,M843="Achieved",P843="Not achieved"),"Not achieved as not seen by a consultant within 14h",IF(AF843&lt;90,"Not achieved as less than 90% of stay on SU","Not achieved as not direct to SU within 4h"))))))))))))))</f>
        <v/>
      </c>
    </row>
    <row r="844" spans="1:33" x14ac:dyDescent="0.25">
      <c r="A844" s="89" t="str">
        <f>IF('Paste Data Here - Export'!A844="","",'Paste Data Here - Export'!A844)</f>
        <v/>
      </c>
      <c r="B844" s="90" t="str">
        <f>IF('Paste Data Here - Export'!B844="","",'Paste Data Here - Export'!B844)</f>
        <v/>
      </c>
      <c r="C844" s="91" t="str">
        <f>IF('Paste Data Here - Export'!AR844="Y",'Paste Data Here - Export'!AS844,IF('Paste Data Here - Export'!C844="","",'Paste Data Here - Export'!BA844))</f>
        <v/>
      </c>
      <c r="D844" s="103" t="str">
        <f>IF(B844="","",IF('Paste Data Here - Export'!A844 ='Paste Data Here - Export'!B844, "Yes", "No"))</f>
        <v/>
      </c>
      <c r="E844" s="103" t="str">
        <f>IF(A844="","",IF(AND('Paste Data Here - Export'!P844="",'Paste Data Here - Export'!Q844&lt;&gt;""),"Yes","No"))</f>
        <v/>
      </c>
      <c r="F844" s="104" t="str">
        <f>IF('Paste Data Here - Export'!A844='Paste Data Here - Export'!B844,C844,IF(W844="No","",IF(E844="Yes","6 Month Transfer",'Paste Data Here - Export'!HP844)))</f>
        <v/>
      </c>
      <c r="G844" s="92" t="str">
        <f>IF(B844="","",IF(OR('Paste Data Here - Export'!KB844="Y",'Paste Data Here - Export'!GE844="Y"),"Yes","No"))</f>
        <v/>
      </c>
      <c r="H844" s="93" t="str">
        <f t="shared" si="146"/>
        <v/>
      </c>
      <c r="I844" s="93" t="str">
        <f t="shared" si="147"/>
        <v/>
      </c>
      <c r="J844" s="93" t="str">
        <f t="shared" si="148"/>
        <v/>
      </c>
      <c r="K844" s="125" t="str">
        <f>IF(OR(C844="",'Paste Data Here - Export'!BD844=""),"",1440*('Paste Data Here - Export'!BD844-C844))</f>
        <v/>
      </c>
      <c r="L844" s="93" t="str">
        <f t="shared" si="149"/>
        <v/>
      </c>
      <c r="M844" s="93" t="str">
        <f>IF(AND(L844="Yes",'Paste Data Here - Export'!BC844="SU",'Paste Data Here - Export'!EJ844&lt;&gt;"Y"),"Achieved",IF('Paste Data Here - Export'!EJ844="Y","Not applicable",(IF(AND('Patient level info'!L844="No",'Paste Data Here - Export'!BC844="SU"),"Not achieved",IF('Paste Data Here - Export'!BC844="ICH","Not applicable",IF(OR('Paste Data Here - Export'!BC844="O",'Paste Data Here - Export'!BC844="MAC"),"Not achieved",""))))))</f>
        <v/>
      </c>
      <c r="N844" s="142" t="str">
        <f>IF(B844="","",IF(OR('Paste Data Here - Export'!GN844="PERS",'Paste Data Here - Export'!GN844="TELEM"),'Paste Data Here - Export'!GK844,IF('Paste Data Here - Export'!GO844="","Not seen in person",'Paste Data Here - Export'!GO844)))</f>
        <v/>
      </c>
      <c r="O844" s="125" t="str">
        <f t="shared" si="150"/>
        <v/>
      </c>
      <c r="P844" s="126" t="str">
        <f t="shared" si="151"/>
        <v/>
      </c>
      <c r="Q844" s="95" t="str">
        <f>IF('Paste Data Here - Export'!CR844=TRUE, "Not imaged",IF('Paste Data Here - Export'!AR844="Y","Inpatient stroke",IF('Paste Data Here - Export'!BA844="","",IF('Paste Data Here - Export'!CR844="TRUE","",1440*('Paste Data Here - Export'!CP844-'Paste Data Here - Export'!BA844)))))</f>
        <v/>
      </c>
      <c r="R844" s="95" t="str">
        <f>IF('Paste Data Here - Export'!CR844=TRUE,"Not imaged",IF(OR(C844="",'Paste Data Here - Export'!CP844=""),"",1440*('Paste Data Here - Export'!CP844-C844)))</f>
        <v/>
      </c>
      <c r="S844" s="93" t="str">
        <f>IF(R844&lt;60.5,"Yes",IF('Paste Data Here - Export'!C844="","","No"))</f>
        <v/>
      </c>
      <c r="T844" s="93" t="str">
        <f t="shared" si="143"/>
        <v/>
      </c>
      <c r="U844" s="94" t="str">
        <f>IF(OR(C844="",'Paste Data Here - Export'!DF844=""),"",1440*('Paste Data Here - Export'!DF844-C844))</f>
        <v/>
      </c>
      <c r="V844" s="96" t="str">
        <f t="shared" si="152"/>
        <v/>
      </c>
      <c r="W844" s="97" t="str">
        <f>IF(B844="","",IF('Paste Data Here - Export'!KI844=TRUE,"Yes",IF('Paste Data Here - Export'!L844="","No","Yes")))</f>
        <v/>
      </c>
      <c r="X844" s="98" t="str">
        <f>IF(E844="Yes","6 Month Transfer",IF(AND(W844="Yes",'Paste Data Here - Export'!KM844="D"),"No",IF('Patient level info'!W844="Yes","Yes","")))</f>
        <v/>
      </c>
      <c r="Y844" s="91" t="str">
        <f t="shared" si="144"/>
        <v/>
      </c>
      <c r="Z844" s="99" t="str">
        <f>IF('Paste Data Here - Export'!KQ844="","",IF('Paste Data Here - Export'!KO844="","",'Paste Data Here - Export'!KN844-'Paste Data Here - Export'!KQ844))</f>
        <v/>
      </c>
      <c r="AA844" s="91" t="str">
        <f>IF(AND(W844="Yes",'Paste Data Here - Export'!KM844="D",'Paste Data Here - Export'!KO844="Y"),'Paste Data Here - Export'!KN844+'Patient level info'!AA$3,IF(AND(W844="Yes",'Paste Data Here - Export'!KM844="D",Z844&lt;0),'Paste Data Here - Export'!KQ844,IF(AND(W844="Yes",'Paste Data Here - Export'!KM844="D"),'Paste Data Here - Export'!KN844,IF(X844="Yes",'Paste Data Here - Export'!KS844,""))))</f>
        <v/>
      </c>
      <c r="AB844" s="100" t="str">
        <f>IF(W844="No","",IF('Paste Data Here - Export'!HS844="","",IF('Paste Data Here - Export'!KO844="Y",'Patient level info'!AA844-'Paste Data Here - Export'!HS844,'Paste Data Here - Export'!KQ844-'Paste Data Here - Export'!HS844)))</f>
        <v/>
      </c>
      <c r="AC844" s="100" t="str">
        <f>IF(E844="Yes","",IF(BPT!C844="Record transferred to this team",AA844-C844-(1/6),""))</f>
        <v/>
      </c>
      <c r="AD844" s="100" t="str">
        <f t="shared" si="145"/>
        <v/>
      </c>
      <c r="AE844" s="100" t="str">
        <f t="shared" si="153"/>
        <v/>
      </c>
      <c r="AF844" s="101" t="str">
        <f>IF(AE844="","",IF(Y844="Died same day","Died same day as arrival",IF(AB844="","Did not stay on SU",IF('Paste Data Here - Export'!HR844="ICH","ICU/CCU/HDU",IF(AB844&gt;AE844,100,100*AB844/AE844)))))</f>
        <v/>
      </c>
      <c r="AG844" s="82" t="str">
        <f>IF(E844="Yes","6 Month Transfer",IF(W844="No","Not locked to discharge/transfer",IF(AF844="Did not stay on SU","Not achieved as did not stay on SU",IF('Patient level info'!A844="","",IF(AND(A844=B844,M844="Achieved",P844="Achieved",AF844&gt;=90,AF844&lt;&gt;"Died same day as arrival"),"Achieved",IF(AND(A844&lt;&gt;B844,AF844&gt;=90,M844="Achieved",P844="Achieved"),"Not directly admitted by this team, but achieved criteria at previous team, and achieved 90% of stay on SU whilst at this team",IF(AF844="ICU/CCU/HDU","Admitted to ICU/CCU/HDU",IF(AF844="Died same day as arrival",AF844,IF(AND(AF844&lt;90,M844="Not achieved",P844="Not achieved"),"Not achieved as not direct to SU within 4h, not seen by a consultant within 14h, and less than 90% of stay on SU",IF(AND(AF844&lt;90,M844="Not achieved",P844="Achieved"),"Not achieved as not direct to SU within 4h and less than 90% of stay on SU",IF(AND(AF844&lt;90,M844="Achieved",P844="Not achieved"),"Not achieved as not seen by a consultant within 14h and less than 90% of stay on SU",IF(AND(AF844&gt;=90,M844="Not achieved",P844="Not achieved"),"Not achieved as not direct to SU within 4h and not seen by a consultant within 14h",IF(AND(AF844&gt;=90,M844="Achieved",P844="Not achieved"),"Not achieved as not seen by a consultant within 14h",IF(AF844&lt;90,"Not achieved as less than 90% of stay on SU","Not achieved as not direct to SU within 4h"))))))))))))))</f>
        <v/>
      </c>
    </row>
    <row r="845" spans="1:33" x14ac:dyDescent="0.25">
      <c r="A845" s="89" t="str">
        <f>IF('Paste Data Here - Export'!A845="","",'Paste Data Here - Export'!A845)</f>
        <v/>
      </c>
      <c r="B845" s="90" t="str">
        <f>IF('Paste Data Here - Export'!B845="","",'Paste Data Here - Export'!B845)</f>
        <v/>
      </c>
      <c r="C845" s="91" t="str">
        <f>IF('Paste Data Here - Export'!AR845="Y",'Paste Data Here - Export'!AS845,IF('Paste Data Here - Export'!C845="","",'Paste Data Here - Export'!BA845))</f>
        <v/>
      </c>
      <c r="D845" s="103" t="str">
        <f>IF(B845="","",IF('Paste Data Here - Export'!A845 ='Paste Data Here - Export'!B845, "Yes", "No"))</f>
        <v/>
      </c>
      <c r="E845" s="103" t="str">
        <f>IF(A845="","",IF(AND('Paste Data Here - Export'!P845="",'Paste Data Here - Export'!Q845&lt;&gt;""),"Yes","No"))</f>
        <v/>
      </c>
      <c r="F845" s="104" t="str">
        <f>IF('Paste Data Here - Export'!A845='Paste Data Here - Export'!B845,C845,IF(W845="No","",IF(E845="Yes","6 Month Transfer",'Paste Data Here - Export'!HP845)))</f>
        <v/>
      </c>
      <c r="G845" s="92" t="str">
        <f>IF(B845="","",IF(OR('Paste Data Here - Export'!KB845="Y",'Paste Data Here - Export'!GE845="Y"),"Yes","No"))</f>
        <v/>
      </c>
      <c r="H845" s="93" t="str">
        <f t="shared" si="146"/>
        <v/>
      </c>
      <c r="I845" s="93" t="str">
        <f t="shared" si="147"/>
        <v/>
      </c>
      <c r="J845" s="93" t="str">
        <f t="shared" si="148"/>
        <v/>
      </c>
      <c r="K845" s="125" t="str">
        <f>IF(OR(C845="",'Paste Data Here - Export'!BD845=""),"",1440*('Paste Data Here - Export'!BD845-C845))</f>
        <v/>
      </c>
      <c r="L845" s="93" t="str">
        <f t="shared" si="149"/>
        <v/>
      </c>
      <c r="M845" s="93" t="str">
        <f>IF(AND(L845="Yes",'Paste Data Here - Export'!BC845="SU",'Paste Data Here - Export'!EJ845&lt;&gt;"Y"),"Achieved",IF('Paste Data Here - Export'!EJ845="Y","Not applicable",(IF(AND('Patient level info'!L845="No",'Paste Data Here - Export'!BC845="SU"),"Not achieved",IF('Paste Data Here - Export'!BC845="ICH","Not applicable",IF(OR('Paste Data Here - Export'!BC845="O",'Paste Data Here - Export'!BC845="MAC"),"Not achieved",""))))))</f>
        <v/>
      </c>
      <c r="N845" s="142" t="str">
        <f>IF(B845="","",IF(OR('Paste Data Here - Export'!GN845="PERS",'Paste Data Here - Export'!GN845="TELEM"),'Paste Data Here - Export'!GK845,IF('Paste Data Here - Export'!GO845="","Not seen in person",'Paste Data Here - Export'!GO845)))</f>
        <v/>
      </c>
      <c r="O845" s="125" t="str">
        <f t="shared" si="150"/>
        <v/>
      </c>
      <c r="P845" s="126" t="str">
        <f t="shared" si="151"/>
        <v/>
      </c>
      <c r="Q845" s="95" t="str">
        <f>IF('Paste Data Here - Export'!CR845=TRUE, "Not imaged",IF('Paste Data Here - Export'!AR845="Y","Inpatient stroke",IF('Paste Data Here - Export'!BA845="","",IF('Paste Data Here - Export'!CR845="TRUE","",1440*('Paste Data Here - Export'!CP845-'Paste Data Here - Export'!BA845)))))</f>
        <v/>
      </c>
      <c r="R845" s="95" t="str">
        <f>IF('Paste Data Here - Export'!CR845=TRUE,"Not imaged",IF(OR(C845="",'Paste Data Here - Export'!CP845=""),"",1440*('Paste Data Here - Export'!CP845-C845)))</f>
        <v/>
      </c>
      <c r="S845" s="93" t="str">
        <f>IF(R845&lt;60.5,"Yes",IF('Paste Data Here - Export'!C845="","","No"))</f>
        <v/>
      </c>
      <c r="T845" s="93" t="str">
        <f t="shared" si="143"/>
        <v/>
      </c>
      <c r="U845" s="94" t="str">
        <f>IF(OR(C845="",'Paste Data Here - Export'!DF845=""),"",1440*('Paste Data Here - Export'!DF845-C845))</f>
        <v/>
      </c>
      <c r="V845" s="96" t="str">
        <f t="shared" si="152"/>
        <v/>
      </c>
      <c r="W845" s="97" t="str">
        <f>IF(B845="","",IF('Paste Data Here - Export'!KI845=TRUE,"Yes",IF('Paste Data Here - Export'!L845="","No","Yes")))</f>
        <v/>
      </c>
      <c r="X845" s="98" t="str">
        <f>IF(E845="Yes","6 Month Transfer",IF(AND(W845="Yes",'Paste Data Here - Export'!KM845="D"),"No",IF('Patient level info'!W845="Yes","Yes","")))</f>
        <v/>
      </c>
      <c r="Y845" s="91" t="str">
        <f t="shared" si="144"/>
        <v/>
      </c>
      <c r="Z845" s="99" t="str">
        <f>IF('Paste Data Here - Export'!KQ845="","",IF('Paste Data Here - Export'!KO845="","",'Paste Data Here - Export'!KN845-'Paste Data Here - Export'!KQ845))</f>
        <v/>
      </c>
      <c r="AA845" s="91" t="str">
        <f>IF(AND(W845="Yes",'Paste Data Here - Export'!KM845="D",'Paste Data Here - Export'!KO845="Y"),'Paste Data Here - Export'!KN845+'Patient level info'!AA$3,IF(AND(W845="Yes",'Paste Data Here - Export'!KM845="D",Z845&lt;0),'Paste Data Here - Export'!KQ845,IF(AND(W845="Yes",'Paste Data Here - Export'!KM845="D"),'Paste Data Here - Export'!KN845,IF(X845="Yes",'Paste Data Here - Export'!KS845,""))))</f>
        <v/>
      </c>
      <c r="AB845" s="100" t="str">
        <f>IF(W845="No","",IF('Paste Data Here - Export'!HS845="","",IF('Paste Data Here - Export'!KO845="Y",'Patient level info'!AA845-'Paste Data Here - Export'!HS845,'Paste Data Here - Export'!KQ845-'Paste Data Here - Export'!HS845)))</f>
        <v/>
      </c>
      <c r="AC845" s="100" t="str">
        <f>IF(E845="Yes","",IF(BPT!C845="Record transferred to this team",AA845-C845-(1/6),""))</f>
        <v/>
      </c>
      <c r="AD845" s="100" t="str">
        <f t="shared" si="145"/>
        <v/>
      </c>
      <c r="AE845" s="100" t="str">
        <f t="shared" si="153"/>
        <v/>
      </c>
      <c r="AF845" s="101" t="str">
        <f>IF(AE845="","",IF(Y845="Died same day","Died same day as arrival",IF(AB845="","Did not stay on SU",IF('Paste Data Here - Export'!HR845="ICH","ICU/CCU/HDU",IF(AB845&gt;AE845,100,100*AB845/AE845)))))</f>
        <v/>
      </c>
      <c r="AG845" s="82" t="str">
        <f>IF(E845="Yes","6 Month Transfer",IF(W845="No","Not locked to discharge/transfer",IF(AF845="Did not stay on SU","Not achieved as did not stay on SU",IF('Patient level info'!A845="","",IF(AND(A845=B845,M845="Achieved",P845="Achieved",AF845&gt;=90,AF845&lt;&gt;"Died same day as arrival"),"Achieved",IF(AND(A845&lt;&gt;B845,AF845&gt;=90,M845="Achieved",P845="Achieved"),"Not directly admitted by this team, but achieved criteria at previous team, and achieved 90% of stay on SU whilst at this team",IF(AF845="ICU/CCU/HDU","Admitted to ICU/CCU/HDU",IF(AF845="Died same day as arrival",AF845,IF(AND(AF845&lt;90,M845="Not achieved",P845="Not achieved"),"Not achieved as not direct to SU within 4h, not seen by a consultant within 14h, and less than 90% of stay on SU",IF(AND(AF845&lt;90,M845="Not achieved",P845="Achieved"),"Not achieved as not direct to SU within 4h and less than 90% of stay on SU",IF(AND(AF845&lt;90,M845="Achieved",P845="Not achieved"),"Not achieved as not seen by a consultant within 14h and less than 90% of stay on SU",IF(AND(AF845&gt;=90,M845="Not achieved",P845="Not achieved"),"Not achieved as not direct to SU within 4h and not seen by a consultant within 14h",IF(AND(AF845&gt;=90,M845="Achieved",P845="Not achieved"),"Not achieved as not seen by a consultant within 14h",IF(AF845&lt;90,"Not achieved as less than 90% of stay on SU","Not achieved as not direct to SU within 4h"))))))))))))))</f>
        <v/>
      </c>
    </row>
    <row r="846" spans="1:33" x14ac:dyDescent="0.25">
      <c r="A846" s="89" t="str">
        <f>IF('Paste Data Here - Export'!A846="","",'Paste Data Here - Export'!A846)</f>
        <v/>
      </c>
      <c r="B846" s="90" t="str">
        <f>IF('Paste Data Here - Export'!B846="","",'Paste Data Here - Export'!B846)</f>
        <v/>
      </c>
      <c r="C846" s="91" t="str">
        <f>IF('Paste Data Here - Export'!AR846="Y",'Paste Data Here - Export'!AS846,IF('Paste Data Here - Export'!C846="","",'Paste Data Here - Export'!BA846))</f>
        <v/>
      </c>
      <c r="D846" s="103" t="str">
        <f>IF(B846="","",IF('Paste Data Here - Export'!A846 ='Paste Data Here - Export'!B846, "Yes", "No"))</f>
        <v/>
      </c>
      <c r="E846" s="103" t="str">
        <f>IF(A846="","",IF(AND('Paste Data Here - Export'!P846="",'Paste Data Here - Export'!Q846&lt;&gt;""),"Yes","No"))</f>
        <v/>
      </c>
      <c r="F846" s="104" t="str">
        <f>IF('Paste Data Here - Export'!A846='Paste Data Here - Export'!B846,C846,IF(W846="No","",IF(E846="Yes","6 Month Transfer",'Paste Data Here - Export'!HP846)))</f>
        <v/>
      </c>
      <c r="G846" s="92" t="str">
        <f>IF(B846="","",IF(OR('Paste Data Here - Export'!KB846="Y",'Paste Data Here - Export'!GE846="Y"),"Yes","No"))</f>
        <v/>
      </c>
      <c r="H846" s="93" t="str">
        <f t="shared" si="146"/>
        <v/>
      </c>
      <c r="I846" s="93" t="str">
        <f t="shared" si="147"/>
        <v/>
      </c>
      <c r="J846" s="93" t="str">
        <f t="shared" si="148"/>
        <v/>
      </c>
      <c r="K846" s="125" t="str">
        <f>IF(OR(C846="",'Paste Data Here - Export'!BD846=""),"",1440*('Paste Data Here - Export'!BD846-C846))</f>
        <v/>
      </c>
      <c r="L846" s="93" t="str">
        <f t="shared" si="149"/>
        <v/>
      </c>
      <c r="M846" s="93" t="str">
        <f>IF(AND(L846="Yes",'Paste Data Here - Export'!BC846="SU",'Paste Data Here - Export'!EJ846&lt;&gt;"Y"),"Achieved",IF('Paste Data Here - Export'!EJ846="Y","Not applicable",(IF(AND('Patient level info'!L846="No",'Paste Data Here - Export'!BC846="SU"),"Not achieved",IF('Paste Data Here - Export'!BC846="ICH","Not applicable",IF(OR('Paste Data Here - Export'!BC846="O",'Paste Data Here - Export'!BC846="MAC"),"Not achieved",""))))))</f>
        <v/>
      </c>
      <c r="N846" s="142" t="str">
        <f>IF(B846="","",IF(OR('Paste Data Here - Export'!GN846="PERS",'Paste Data Here - Export'!GN846="TELEM"),'Paste Data Here - Export'!GK846,IF('Paste Data Here - Export'!GO846="","Not seen in person",'Paste Data Here - Export'!GO846)))</f>
        <v/>
      </c>
      <c r="O846" s="125" t="str">
        <f t="shared" si="150"/>
        <v/>
      </c>
      <c r="P846" s="126" t="str">
        <f t="shared" si="151"/>
        <v/>
      </c>
      <c r="Q846" s="95" t="str">
        <f>IF('Paste Data Here - Export'!CR846=TRUE, "Not imaged",IF('Paste Data Here - Export'!AR846="Y","Inpatient stroke",IF('Paste Data Here - Export'!BA846="","",IF('Paste Data Here - Export'!CR846="TRUE","",1440*('Paste Data Here - Export'!CP846-'Paste Data Here - Export'!BA846)))))</f>
        <v/>
      </c>
      <c r="R846" s="95" t="str">
        <f>IF('Paste Data Here - Export'!CR846=TRUE,"Not imaged",IF(OR(C846="",'Paste Data Here - Export'!CP846=""),"",1440*('Paste Data Here - Export'!CP846-C846)))</f>
        <v/>
      </c>
      <c r="S846" s="93" t="str">
        <f>IF(R846&lt;60.5,"Yes",IF('Paste Data Here - Export'!C846="","","No"))</f>
        <v/>
      </c>
      <c r="T846" s="93" t="str">
        <f t="shared" si="143"/>
        <v/>
      </c>
      <c r="U846" s="94" t="str">
        <f>IF(OR(C846="",'Paste Data Here - Export'!DF846=""),"",1440*('Paste Data Here - Export'!DF846-C846))</f>
        <v/>
      </c>
      <c r="V846" s="96" t="str">
        <f t="shared" si="152"/>
        <v/>
      </c>
      <c r="W846" s="97" t="str">
        <f>IF(B846="","",IF('Paste Data Here - Export'!KI846=TRUE,"Yes",IF('Paste Data Here - Export'!L846="","No","Yes")))</f>
        <v/>
      </c>
      <c r="X846" s="98" t="str">
        <f>IF(E846="Yes","6 Month Transfer",IF(AND(W846="Yes",'Paste Data Here - Export'!KM846="D"),"No",IF('Patient level info'!W846="Yes","Yes","")))</f>
        <v/>
      </c>
      <c r="Y846" s="91" t="str">
        <f t="shared" si="144"/>
        <v/>
      </c>
      <c r="Z846" s="99" t="str">
        <f>IF('Paste Data Here - Export'!KQ846="","",IF('Paste Data Here - Export'!KO846="","",'Paste Data Here - Export'!KN846-'Paste Data Here - Export'!KQ846))</f>
        <v/>
      </c>
      <c r="AA846" s="91" t="str">
        <f>IF(AND(W846="Yes",'Paste Data Here - Export'!KM846="D",'Paste Data Here - Export'!KO846="Y"),'Paste Data Here - Export'!KN846+'Patient level info'!AA$3,IF(AND(W846="Yes",'Paste Data Here - Export'!KM846="D",Z846&lt;0),'Paste Data Here - Export'!KQ846,IF(AND(W846="Yes",'Paste Data Here - Export'!KM846="D"),'Paste Data Here - Export'!KN846,IF(X846="Yes",'Paste Data Here - Export'!KS846,""))))</f>
        <v/>
      </c>
      <c r="AB846" s="100" t="str">
        <f>IF(W846="No","",IF('Paste Data Here - Export'!HS846="","",IF('Paste Data Here - Export'!KO846="Y",'Patient level info'!AA846-'Paste Data Here - Export'!HS846,'Paste Data Here - Export'!KQ846-'Paste Data Here - Export'!HS846)))</f>
        <v/>
      </c>
      <c r="AC846" s="100" t="str">
        <f>IF(E846="Yes","",IF(BPT!C846="Record transferred to this team",AA846-C846-(1/6),""))</f>
        <v/>
      </c>
      <c r="AD846" s="100" t="str">
        <f t="shared" si="145"/>
        <v/>
      </c>
      <c r="AE846" s="100" t="str">
        <f t="shared" si="153"/>
        <v/>
      </c>
      <c r="AF846" s="101" t="str">
        <f>IF(AE846="","",IF(Y846="Died same day","Died same day as arrival",IF(AB846="","Did not stay on SU",IF('Paste Data Here - Export'!HR846="ICH","ICU/CCU/HDU",IF(AB846&gt;AE846,100,100*AB846/AE846)))))</f>
        <v/>
      </c>
      <c r="AG846" s="82" t="str">
        <f>IF(E846="Yes","6 Month Transfer",IF(W846="No","Not locked to discharge/transfer",IF(AF846="Did not stay on SU","Not achieved as did not stay on SU",IF('Patient level info'!A846="","",IF(AND(A846=B846,M846="Achieved",P846="Achieved",AF846&gt;=90,AF846&lt;&gt;"Died same day as arrival"),"Achieved",IF(AND(A846&lt;&gt;B846,AF846&gt;=90,M846="Achieved",P846="Achieved"),"Not directly admitted by this team, but achieved criteria at previous team, and achieved 90% of stay on SU whilst at this team",IF(AF846="ICU/CCU/HDU","Admitted to ICU/CCU/HDU",IF(AF846="Died same day as arrival",AF846,IF(AND(AF846&lt;90,M846="Not achieved",P846="Not achieved"),"Not achieved as not direct to SU within 4h, not seen by a consultant within 14h, and less than 90% of stay on SU",IF(AND(AF846&lt;90,M846="Not achieved",P846="Achieved"),"Not achieved as not direct to SU within 4h and less than 90% of stay on SU",IF(AND(AF846&lt;90,M846="Achieved",P846="Not achieved"),"Not achieved as not seen by a consultant within 14h and less than 90% of stay on SU",IF(AND(AF846&gt;=90,M846="Not achieved",P846="Not achieved"),"Not achieved as not direct to SU within 4h and not seen by a consultant within 14h",IF(AND(AF846&gt;=90,M846="Achieved",P846="Not achieved"),"Not achieved as not seen by a consultant within 14h",IF(AF846&lt;90,"Not achieved as less than 90% of stay on SU","Not achieved as not direct to SU within 4h"))))))))))))))</f>
        <v/>
      </c>
    </row>
    <row r="847" spans="1:33" x14ac:dyDescent="0.25">
      <c r="A847" s="89" t="str">
        <f>IF('Paste Data Here - Export'!A847="","",'Paste Data Here - Export'!A847)</f>
        <v/>
      </c>
      <c r="B847" s="90" t="str">
        <f>IF('Paste Data Here - Export'!B847="","",'Paste Data Here - Export'!B847)</f>
        <v/>
      </c>
      <c r="C847" s="91" t="str">
        <f>IF('Paste Data Here - Export'!AR847="Y",'Paste Data Here - Export'!AS847,IF('Paste Data Here - Export'!C847="","",'Paste Data Here - Export'!BA847))</f>
        <v/>
      </c>
      <c r="D847" s="103" t="str">
        <f>IF(B847="","",IF('Paste Data Here - Export'!A847 ='Paste Data Here - Export'!B847, "Yes", "No"))</f>
        <v/>
      </c>
      <c r="E847" s="103" t="str">
        <f>IF(A847="","",IF(AND('Paste Data Here - Export'!P847="",'Paste Data Here - Export'!Q847&lt;&gt;""),"Yes","No"))</f>
        <v/>
      </c>
      <c r="F847" s="104" t="str">
        <f>IF('Paste Data Here - Export'!A847='Paste Data Here - Export'!B847,C847,IF(W847="No","",IF(E847="Yes","6 Month Transfer",'Paste Data Here - Export'!HP847)))</f>
        <v/>
      </c>
      <c r="G847" s="92" t="str">
        <f>IF(B847="","",IF(OR('Paste Data Here - Export'!KB847="Y",'Paste Data Here - Export'!GE847="Y"),"Yes","No"))</f>
        <v/>
      </c>
      <c r="H847" s="93" t="str">
        <f t="shared" si="146"/>
        <v/>
      </c>
      <c r="I847" s="93" t="str">
        <f t="shared" si="147"/>
        <v/>
      </c>
      <c r="J847" s="93" t="str">
        <f t="shared" si="148"/>
        <v/>
      </c>
      <c r="K847" s="125" t="str">
        <f>IF(OR(C847="",'Paste Data Here - Export'!BD847=""),"",1440*('Paste Data Here - Export'!BD847-C847))</f>
        <v/>
      </c>
      <c r="L847" s="93" t="str">
        <f t="shared" si="149"/>
        <v/>
      </c>
      <c r="M847" s="93" t="str">
        <f>IF(AND(L847="Yes",'Paste Data Here - Export'!BC847="SU",'Paste Data Here - Export'!EJ847&lt;&gt;"Y"),"Achieved",IF('Paste Data Here - Export'!EJ847="Y","Not applicable",(IF(AND('Patient level info'!L847="No",'Paste Data Here - Export'!BC847="SU"),"Not achieved",IF('Paste Data Here - Export'!BC847="ICH","Not applicable",IF(OR('Paste Data Here - Export'!BC847="O",'Paste Data Here - Export'!BC847="MAC"),"Not achieved",""))))))</f>
        <v/>
      </c>
      <c r="N847" s="142" t="str">
        <f>IF(B847="","",IF(OR('Paste Data Here - Export'!GN847="PERS",'Paste Data Here - Export'!GN847="TELEM"),'Paste Data Here - Export'!GK847,IF('Paste Data Here - Export'!GO847="","Not seen in person",'Paste Data Here - Export'!GO847)))</f>
        <v/>
      </c>
      <c r="O847" s="125" t="str">
        <f t="shared" si="150"/>
        <v/>
      </c>
      <c r="P847" s="126" t="str">
        <f t="shared" si="151"/>
        <v/>
      </c>
      <c r="Q847" s="95" t="str">
        <f>IF('Paste Data Here - Export'!CR847=TRUE, "Not imaged",IF('Paste Data Here - Export'!AR847="Y","Inpatient stroke",IF('Paste Data Here - Export'!BA847="","",IF('Paste Data Here - Export'!CR847="TRUE","",1440*('Paste Data Here - Export'!CP847-'Paste Data Here - Export'!BA847)))))</f>
        <v/>
      </c>
      <c r="R847" s="95" t="str">
        <f>IF('Paste Data Here - Export'!CR847=TRUE,"Not imaged",IF(OR(C847="",'Paste Data Here - Export'!CP847=""),"",1440*('Paste Data Here - Export'!CP847-C847)))</f>
        <v/>
      </c>
      <c r="S847" s="93" t="str">
        <f>IF(R847&lt;60.5,"Yes",IF('Paste Data Here - Export'!C847="","","No"))</f>
        <v/>
      </c>
      <c r="T847" s="93" t="str">
        <f t="shared" si="143"/>
        <v/>
      </c>
      <c r="U847" s="94" t="str">
        <f>IF(OR(C847="",'Paste Data Here - Export'!DF847=""),"",1440*('Paste Data Here - Export'!DF847-C847))</f>
        <v/>
      </c>
      <c r="V847" s="96" t="str">
        <f t="shared" si="152"/>
        <v/>
      </c>
      <c r="W847" s="97" t="str">
        <f>IF(B847="","",IF('Paste Data Here - Export'!KI847=TRUE,"Yes",IF('Paste Data Here - Export'!L847="","No","Yes")))</f>
        <v/>
      </c>
      <c r="X847" s="98" t="str">
        <f>IF(E847="Yes","6 Month Transfer",IF(AND(W847="Yes",'Paste Data Here - Export'!KM847="D"),"No",IF('Patient level info'!W847="Yes","Yes","")))</f>
        <v/>
      </c>
      <c r="Y847" s="91" t="str">
        <f t="shared" si="144"/>
        <v/>
      </c>
      <c r="Z847" s="99" t="str">
        <f>IF('Paste Data Here - Export'!KQ847="","",IF('Paste Data Here - Export'!KO847="","",'Paste Data Here - Export'!KN847-'Paste Data Here - Export'!KQ847))</f>
        <v/>
      </c>
      <c r="AA847" s="91" t="str">
        <f>IF(AND(W847="Yes",'Paste Data Here - Export'!KM847="D",'Paste Data Here - Export'!KO847="Y"),'Paste Data Here - Export'!KN847+'Patient level info'!AA$3,IF(AND(W847="Yes",'Paste Data Here - Export'!KM847="D",Z847&lt;0),'Paste Data Here - Export'!KQ847,IF(AND(W847="Yes",'Paste Data Here - Export'!KM847="D"),'Paste Data Here - Export'!KN847,IF(X847="Yes",'Paste Data Here - Export'!KS847,""))))</f>
        <v/>
      </c>
      <c r="AB847" s="100" t="str">
        <f>IF(W847="No","",IF('Paste Data Here - Export'!HS847="","",IF('Paste Data Here - Export'!KO847="Y",'Patient level info'!AA847-'Paste Data Here - Export'!HS847,'Paste Data Here - Export'!KQ847-'Paste Data Here - Export'!HS847)))</f>
        <v/>
      </c>
      <c r="AC847" s="100" t="str">
        <f>IF(E847="Yes","",IF(BPT!C847="Record transferred to this team",AA847-C847-(1/6),""))</f>
        <v/>
      </c>
      <c r="AD847" s="100" t="str">
        <f t="shared" si="145"/>
        <v/>
      </c>
      <c r="AE847" s="100" t="str">
        <f t="shared" si="153"/>
        <v/>
      </c>
      <c r="AF847" s="101" t="str">
        <f>IF(AE847="","",IF(Y847="Died same day","Died same day as arrival",IF(AB847="","Did not stay on SU",IF('Paste Data Here - Export'!HR847="ICH","ICU/CCU/HDU",IF(AB847&gt;AE847,100,100*AB847/AE847)))))</f>
        <v/>
      </c>
      <c r="AG847" s="82" t="str">
        <f>IF(E847="Yes","6 Month Transfer",IF(W847="No","Not locked to discharge/transfer",IF(AF847="Did not stay on SU","Not achieved as did not stay on SU",IF('Patient level info'!A847="","",IF(AND(A847=B847,M847="Achieved",P847="Achieved",AF847&gt;=90,AF847&lt;&gt;"Died same day as arrival"),"Achieved",IF(AND(A847&lt;&gt;B847,AF847&gt;=90,M847="Achieved",P847="Achieved"),"Not directly admitted by this team, but achieved criteria at previous team, and achieved 90% of stay on SU whilst at this team",IF(AF847="ICU/CCU/HDU","Admitted to ICU/CCU/HDU",IF(AF847="Died same day as arrival",AF847,IF(AND(AF847&lt;90,M847="Not achieved",P847="Not achieved"),"Not achieved as not direct to SU within 4h, not seen by a consultant within 14h, and less than 90% of stay on SU",IF(AND(AF847&lt;90,M847="Not achieved",P847="Achieved"),"Not achieved as not direct to SU within 4h and less than 90% of stay on SU",IF(AND(AF847&lt;90,M847="Achieved",P847="Not achieved"),"Not achieved as not seen by a consultant within 14h and less than 90% of stay on SU",IF(AND(AF847&gt;=90,M847="Not achieved",P847="Not achieved"),"Not achieved as not direct to SU within 4h and not seen by a consultant within 14h",IF(AND(AF847&gt;=90,M847="Achieved",P847="Not achieved"),"Not achieved as not seen by a consultant within 14h",IF(AF847&lt;90,"Not achieved as less than 90% of stay on SU","Not achieved as not direct to SU within 4h"))))))))))))))</f>
        <v/>
      </c>
    </row>
    <row r="848" spans="1:33" x14ac:dyDescent="0.25">
      <c r="A848" s="89" t="str">
        <f>IF('Paste Data Here - Export'!A848="","",'Paste Data Here - Export'!A848)</f>
        <v/>
      </c>
      <c r="B848" s="90" t="str">
        <f>IF('Paste Data Here - Export'!B848="","",'Paste Data Here - Export'!B848)</f>
        <v/>
      </c>
      <c r="C848" s="91" t="str">
        <f>IF('Paste Data Here - Export'!AR848="Y",'Paste Data Here - Export'!AS848,IF('Paste Data Here - Export'!C848="","",'Paste Data Here - Export'!BA848))</f>
        <v/>
      </c>
      <c r="D848" s="103" t="str">
        <f>IF(B848="","",IF('Paste Data Here - Export'!A848 ='Paste Data Here - Export'!B848, "Yes", "No"))</f>
        <v/>
      </c>
      <c r="E848" s="103" t="str">
        <f>IF(A848="","",IF(AND('Paste Data Here - Export'!P848="",'Paste Data Here - Export'!Q848&lt;&gt;""),"Yes","No"))</f>
        <v/>
      </c>
      <c r="F848" s="104" t="str">
        <f>IF('Paste Data Here - Export'!A848='Paste Data Here - Export'!B848,C848,IF(W848="No","",IF(E848="Yes","6 Month Transfer",'Paste Data Here - Export'!HP848)))</f>
        <v/>
      </c>
      <c r="G848" s="92" t="str">
        <f>IF(B848="","",IF(OR('Paste Data Here - Export'!KB848="Y",'Paste Data Here - Export'!GE848="Y"),"Yes","No"))</f>
        <v/>
      </c>
      <c r="H848" s="93" t="str">
        <f t="shared" si="146"/>
        <v/>
      </c>
      <c r="I848" s="93" t="str">
        <f t="shared" si="147"/>
        <v/>
      </c>
      <c r="J848" s="93" t="str">
        <f t="shared" si="148"/>
        <v/>
      </c>
      <c r="K848" s="125" t="str">
        <f>IF(OR(C848="",'Paste Data Here - Export'!BD848=""),"",1440*('Paste Data Here - Export'!BD848-C848))</f>
        <v/>
      </c>
      <c r="L848" s="93" t="str">
        <f t="shared" si="149"/>
        <v/>
      </c>
      <c r="M848" s="93" t="str">
        <f>IF(AND(L848="Yes",'Paste Data Here - Export'!BC848="SU",'Paste Data Here - Export'!EJ848&lt;&gt;"Y"),"Achieved",IF('Paste Data Here - Export'!EJ848="Y","Not applicable",(IF(AND('Patient level info'!L848="No",'Paste Data Here - Export'!BC848="SU"),"Not achieved",IF('Paste Data Here - Export'!BC848="ICH","Not applicable",IF(OR('Paste Data Here - Export'!BC848="O",'Paste Data Here - Export'!BC848="MAC"),"Not achieved",""))))))</f>
        <v/>
      </c>
      <c r="N848" s="142" t="str">
        <f>IF(B848="","",IF(OR('Paste Data Here - Export'!GN848="PERS",'Paste Data Here - Export'!GN848="TELEM"),'Paste Data Here - Export'!GK848,IF('Paste Data Here - Export'!GO848="","Not seen in person",'Paste Data Here - Export'!GO848)))</f>
        <v/>
      </c>
      <c r="O848" s="125" t="str">
        <f t="shared" si="150"/>
        <v/>
      </c>
      <c r="P848" s="126" t="str">
        <f t="shared" si="151"/>
        <v/>
      </c>
      <c r="Q848" s="95" t="str">
        <f>IF('Paste Data Here - Export'!CR848=TRUE, "Not imaged",IF('Paste Data Here - Export'!AR848="Y","Inpatient stroke",IF('Paste Data Here - Export'!BA848="","",IF('Paste Data Here - Export'!CR848="TRUE","",1440*('Paste Data Here - Export'!CP848-'Paste Data Here - Export'!BA848)))))</f>
        <v/>
      </c>
      <c r="R848" s="95" t="str">
        <f>IF('Paste Data Here - Export'!CR848=TRUE,"Not imaged",IF(OR(C848="",'Paste Data Here - Export'!CP848=""),"",1440*('Paste Data Here - Export'!CP848-C848)))</f>
        <v/>
      </c>
      <c r="S848" s="93" t="str">
        <f>IF(R848&lt;60.5,"Yes",IF('Paste Data Here - Export'!C848="","","No"))</f>
        <v/>
      </c>
      <c r="T848" s="93" t="str">
        <f t="shared" si="143"/>
        <v/>
      </c>
      <c r="U848" s="94" t="str">
        <f>IF(OR(C848="",'Paste Data Here - Export'!DF848=""),"",1440*('Paste Data Here - Export'!DF848-C848))</f>
        <v/>
      </c>
      <c r="V848" s="96" t="str">
        <f t="shared" si="152"/>
        <v/>
      </c>
      <c r="W848" s="97" t="str">
        <f>IF(B848="","",IF('Paste Data Here - Export'!KI848=TRUE,"Yes",IF('Paste Data Here - Export'!L848="","No","Yes")))</f>
        <v/>
      </c>
      <c r="X848" s="98" t="str">
        <f>IF(E848="Yes","6 Month Transfer",IF(AND(W848="Yes",'Paste Data Here - Export'!KM848="D"),"No",IF('Patient level info'!W848="Yes","Yes","")))</f>
        <v/>
      </c>
      <c r="Y848" s="91" t="str">
        <f t="shared" si="144"/>
        <v/>
      </c>
      <c r="Z848" s="99" t="str">
        <f>IF('Paste Data Here - Export'!KQ848="","",IF('Paste Data Here - Export'!KO848="","",'Paste Data Here - Export'!KN848-'Paste Data Here - Export'!KQ848))</f>
        <v/>
      </c>
      <c r="AA848" s="91" t="str">
        <f>IF(AND(W848="Yes",'Paste Data Here - Export'!KM848="D",'Paste Data Here - Export'!KO848="Y"),'Paste Data Here - Export'!KN848+'Patient level info'!AA$3,IF(AND(W848="Yes",'Paste Data Here - Export'!KM848="D",Z848&lt;0),'Paste Data Here - Export'!KQ848,IF(AND(W848="Yes",'Paste Data Here - Export'!KM848="D"),'Paste Data Here - Export'!KN848,IF(X848="Yes",'Paste Data Here - Export'!KS848,""))))</f>
        <v/>
      </c>
      <c r="AB848" s="100" t="str">
        <f>IF(W848="No","",IF('Paste Data Here - Export'!HS848="","",IF('Paste Data Here - Export'!KO848="Y",'Patient level info'!AA848-'Paste Data Here - Export'!HS848,'Paste Data Here - Export'!KQ848-'Paste Data Here - Export'!HS848)))</f>
        <v/>
      </c>
      <c r="AC848" s="100" t="str">
        <f>IF(E848="Yes","",IF(BPT!C848="Record transferred to this team",AA848-C848-(1/6),""))</f>
        <v/>
      </c>
      <c r="AD848" s="100" t="str">
        <f t="shared" si="145"/>
        <v/>
      </c>
      <c r="AE848" s="100" t="str">
        <f t="shared" si="153"/>
        <v/>
      </c>
      <c r="AF848" s="101" t="str">
        <f>IF(AE848="","",IF(Y848="Died same day","Died same day as arrival",IF(AB848="","Did not stay on SU",IF('Paste Data Here - Export'!HR848="ICH","ICU/CCU/HDU",IF(AB848&gt;AE848,100,100*AB848/AE848)))))</f>
        <v/>
      </c>
      <c r="AG848" s="82" t="str">
        <f>IF(E848="Yes","6 Month Transfer",IF(W848="No","Not locked to discharge/transfer",IF(AF848="Did not stay on SU","Not achieved as did not stay on SU",IF('Patient level info'!A848="","",IF(AND(A848=B848,M848="Achieved",P848="Achieved",AF848&gt;=90,AF848&lt;&gt;"Died same day as arrival"),"Achieved",IF(AND(A848&lt;&gt;B848,AF848&gt;=90,M848="Achieved",P848="Achieved"),"Not directly admitted by this team, but achieved criteria at previous team, and achieved 90% of stay on SU whilst at this team",IF(AF848="ICU/CCU/HDU","Admitted to ICU/CCU/HDU",IF(AF848="Died same day as arrival",AF848,IF(AND(AF848&lt;90,M848="Not achieved",P848="Not achieved"),"Not achieved as not direct to SU within 4h, not seen by a consultant within 14h, and less than 90% of stay on SU",IF(AND(AF848&lt;90,M848="Not achieved",P848="Achieved"),"Not achieved as not direct to SU within 4h and less than 90% of stay on SU",IF(AND(AF848&lt;90,M848="Achieved",P848="Not achieved"),"Not achieved as not seen by a consultant within 14h and less than 90% of stay on SU",IF(AND(AF848&gt;=90,M848="Not achieved",P848="Not achieved"),"Not achieved as not direct to SU within 4h and not seen by a consultant within 14h",IF(AND(AF848&gt;=90,M848="Achieved",P848="Not achieved"),"Not achieved as not seen by a consultant within 14h",IF(AF848&lt;90,"Not achieved as less than 90% of stay on SU","Not achieved as not direct to SU within 4h"))))))))))))))</f>
        <v/>
      </c>
    </row>
    <row r="849" spans="1:33" x14ac:dyDescent="0.25">
      <c r="A849" s="89" t="str">
        <f>IF('Paste Data Here - Export'!A849="","",'Paste Data Here - Export'!A849)</f>
        <v/>
      </c>
      <c r="B849" s="90" t="str">
        <f>IF('Paste Data Here - Export'!B849="","",'Paste Data Here - Export'!B849)</f>
        <v/>
      </c>
      <c r="C849" s="91" t="str">
        <f>IF('Paste Data Here - Export'!AR849="Y",'Paste Data Here - Export'!AS849,IF('Paste Data Here - Export'!C849="","",'Paste Data Here - Export'!BA849))</f>
        <v/>
      </c>
      <c r="D849" s="103" t="str">
        <f>IF(B849="","",IF('Paste Data Here - Export'!A849 ='Paste Data Here - Export'!B849, "Yes", "No"))</f>
        <v/>
      </c>
      <c r="E849" s="103" t="str">
        <f>IF(A849="","",IF(AND('Paste Data Here - Export'!P849="",'Paste Data Here - Export'!Q849&lt;&gt;""),"Yes","No"))</f>
        <v/>
      </c>
      <c r="F849" s="104" t="str">
        <f>IF('Paste Data Here - Export'!A849='Paste Data Here - Export'!B849,C849,IF(W849="No","",IF(E849="Yes","6 Month Transfer",'Paste Data Here - Export'!HP849)))</f>
        <v/>
      </c>
      <c r="G849" s="92" t="str">
        <f>IF(B849="","",IF(OR('Paste Data Here - Export'!KB849="Y",'Paste Data Here - Export'!GE849="Y"),"Yes","No"))</f>
        <v/>
      </c>
      <c r="H849" s="93" t="str">
        <f t="shared" si="146"/>
        <v/>
      </c>
      <c r="I849" s="93" t="str">
        <f t="shared" si="147"/>
        <v/>
      </c>
      <c r="J849" s="93" t="str">
        <f t="shared" si="148"/>
        <v/>
      </c>
      <c r="K849" s="125" t="str">
        <f>IF(OR(C849="",'Paste Data Here - Export'!BD849=""),"",1440*('Paste Data Here - Export'!BD849-C849))</f>
        <v/>
      </c>
      <c r="L849" s="93" t="str">
        <f t="shared" si="149"/>
        <v/>
      </c>
      <c r="M849" s="93" t="str">
        <f>IF(AND(L849="Yes",'Paste Data Here - Export'!BC849="SU",'Paste Data Here - Export'!EJ849&lt;&gt;"Y"),"Achieved",IF('Paste Data Here - Export'!EJ849="Y","Not applicable",(IF(AND('Patient level info'!L849="No",'Paste Data Here - Export'!BC849="SU"),"Not achieved",IF('Paste Data Here - Export'!BC849="ICH","Not applicable",IF(OR('Paste Data Here - Export'!BC849="O",'Paste Data Here - Export'!BC849="MAC"),"Not achieved",""))))))</f>
        <v/>
      </c>
      <c r="N849" s="142" t="str">
        <f>IF(B849="","",IF(OR('Paste Data Here - Export'!GN849="PERS",'Paste Data Here - Export'!GN849="TELEM"),'Paste Data Here - Export'!GK849,IF('Paste Data Here - Export'!GO849="","Not seen in person",'Paste Data Here - Export'!GO849)))</f>
        <v/>
      </c>
      <c r="O849" s="125" t="str">
        <f t="shared" si="150"/>
        <v/>
      </c>
      <c r="P849" s="126" t="str">
        <f t="shared" si="151"/>
        <v/>
      </c>
      <c r="Q849" s="95" t="str">
        <f>IF('Paste Data Here - Export'!CR849=TRUE, "Not imaged",IF('Paste Data Here - Export'!AR849="Y","Inpatient stroke",IF('Paste Data Here - Export'!BA849="","",IF('Paste Data Here - Export'!CR849="TRUE","",1440*('Paste Data Here - Export'!CP849-'Paste Data Here - Export'!BA849)))))</f>
        <v/>
      </c>
      <c r="R849" s="95" t="str">
        <f>IF('Paste Data Here - Export'!CR849=TRUE,"Not imaged",IF(OR(C849="",'Paste Data Here - Export'!CP849=""),"",1440*('Paste Data Here - Export'!CP849-C849)))</f>
        <v/>
      </c>
      <c r="S849" s="93" t="str">
        <f>IF(R849&lt;60.5,"Yes",IF('Paste Data Here - Export'!C849="","","No"))</f>
        <v/>
      </c>
      <c r="T849" s="93" t="str">
        <f t="shared" si="143"/>
        <v/>
      </c>
      <c r="U849" s="94" t="str">
        <f>IF(OR(C849="",'Paste Data Here - Export'!DF849=""),"",1440*('Paste Data Here - Export'!DF849-C849))</f>
        <v/>
      </c>
      <c r="V849" s="96" t="str">
        <f t="shared" si="152"/>
        <v/>
      </c>
      <c r="W849" s="97" t="str">
        <f>IF(B849="","",IF('Paste Data Here - Export'!KI849=TRUE,"Yes",IF('Paste Data Here - Export'!L849="","No","Yes")))</f>
        <v/>
      </c>
      <c r="X849" s="98" t="str">
        <f>IF(E849="Yes","6 Month Transfer",IF(AND(W849="Yes",'Paste Data Here - Export'!KM849="D"),"No",IF('Patient level info'!W849="Yes","Yes","")))</f>
        <v/>
      </c>
      <c r="Y849" s="91" t="str">
        <f t="shared" si="144"/>
        <v/>
      </c>
      <c r="Z849" s="99" t="str">
        <f>IF('Paste Data Here - Export'!KQ849="","",IF('Paste Data Here - Export'!KO849="","",'Paste Data Here - Export'!KN849-'Paste Data Here - Export'!KQ849))</f>
        <v/>
      </c>
      <c r="AA849" s="91" t="str">
        <f>IF(AND(W849="Yes",'Paste Data Here - Export'!KM849="D",'Paste Data Here - Export'!KO849="Y"),'Paste Data Here - Export'!KN849+'Patient level info'!AA$3,IF(AND(W849="Yes",'Paste Data Here - Export'!KM849="D",Z849&lt;0),'Paste Data Here - Export'!KQ849,IF(AND(W849="Yes",'Paste Data Here - Export'!KM849="D"),'Paste Data Here - Export'!KN849,IF(X849="Yes",'Paste Data Here - Export'!KS849,""))))</f>
        <v/>
      </c>
      <c r="AB849" s="100" t="str">
        <f>IF(W849="No","",IF('Paste Data Here - Export'!HS849="","",IF('Paste Data Here - Export'!KO849="Y",'Patient level info'!AA849-'Paste Data Here - Export'!HS849,'Paste Data Here - Export'!KQ849-'Paste Data Here - Export'!HS849)))</f>
        <v/>
      </c>
      <c r="AC849" s="100" t="str">
        <f>IF(E849="Yes","",IF(BPT!C849="Record transferred to this team",AA849-C849-(1/6),""))</f>
        <v/>
      </c>
      <c r="AD849" s="100" t="str">
        <f t="shared" si="145"/>
        <v/>
      </c>
      <c r="AE849" s="100" t="str">
        <f t="shared" si="153"/>
        <v/>
      </c>
      <c r="AF849" s="101" t="str">
        <f>IF(AE849="","",IF(Y849="Died same day","Died same day as arrival",IF(AB849="","Did not stay on SU",IF('Paste Data Here - Export'!HR849="ICH","ICU/CCU/HDU",IF(AB849&gt;AE849,100,100*AB849/AE849)))))</f>
        <v/>
      </c>
      <c r="AG849" s="82" t="str">
        <f>IF(E849="Yes","6 Month Transfer",IF(W849="No","Not locked to discharge/transfer",IF(AF849="Did not stay on SU","Not achieved as did not stay on SU",IF('Patient level info'!A849="","",IF(AND(A849=B849,M849="Achieved",P849="Achieved",AF849&gt;=90,AF849&lt;&gt;"Died same day as arrival"),"Achieved",IF(AND(A849&lt;&gt;B849,AF849&gt;=90,M849="Achieved",P849="Achieved"),"Not directly admitted by this team, but achieved criteria at previous team, and achieved 90% of stay on SU whilst at this team",IF(AF849="ICU/CCU/HDU","Admitted to ICU/CCU/HDU",IF(AF849="Died same day as arrival",AF849,IF(AND(AF849&lt;90,M849="Not achieved",P849="Not achieved"),"Not achieved as not direct to SU within 4h, not seen by a consultant within 14h, and less than 90% of stay on SU",IF(AND(AF849&lt;90,M849="Not achieved",P849="Achieved"),"Not achieved as not direct to SU within 4h and less than 90% of stay on SU",IF(AND(AF849&lt;90,M849="Achieved",P849="Not achieved"),"Not achieved as not seen by a consultant within 14h and less than 90% of stay on SU",IF(AND(AF849&gt;=90,M849="Not achieved",P849="Not achieved"),"Not achieved as not direct to SU within 4h and not seen by a consultant within 14h",IF(AND(AF849&gt;=90,M849="Achieved",P849="Not achieved"),"Not achieved as not seen by a consultant within 14h",IF(AF849&lt;90,"Not achieved as less than 90% of stay on SU","Not achieved as not direct to SU within 4h"))))))))))))))</f>
        <v/>
      </c>
    </row>
    <row r="850" spans="1:33" x14ac:dyDescent="0.25">
      <c r="A850" s="89" t="str">
        <f>IF('Paste Data Here - Export'!A850="","",'Paste Data Here - Export'!A850)</f>
        <v/>
      </c>
      <c r="B850" s="90" t="str">
        <f>IF('Paste Data Here - Export'!B850="","",'Paste Data Here - Export'!B850)</f>
        <v/>
      </c>
      <c r="C850" s="91" t="str">
        <f>IF('Paste Data Here - Export'!AR850="Y",'Paste Data Here - Export'!AS850,IF('Paste Data Here - Export'!C850="","",'Paste Data Here - Export'!BA850))</f>
        <v/>
      </c>
      <c r="D850" s="103" t="str">
        <f>IF(B850="","",IF('Paste Data Here - Export'!A850 ='Paste Data Here - Export'!B850, "Yes", "No"))</f>
        <v/>
      </c>
      <c r="E850" s="103" t="str">
        <f>IF(A850="","",IF(AND('Paste Data Here - Export'!P850="",'Paste Data Here - Export'!Q850&lt;&gt;""),"Yes","No"))</f>
        <v/>
      </c>
      <c r="F850" s="104" t="str">
        <f>IF('Paste Data Here - Export'!A850='Paste Data Here - Export'!B850,C850,IF(W850="No","",IF(E850="Yes","6 Month Transfer",'Paste Data Here - Export'!HP850)))</f>
        <v/>
      </c>
      <c r="G850" s="92" t="str">
        <f>IF(B850="","",IF(OR('Paste Data Here - Export'!KB850="Y",'Paste Data Here - Export'!GE850="Y"),"Yes","No"))</f>
        <v/>
      </c>
      <c r="H850" s="93" t="str">
        <f t="shared" si="146"/>
        <v/>
      </c>
      <c r="I850" s="93" t="str">
        <f t="shared" si="147"/>
        <v/>
      </c>
      <c r="J850" s="93" t="str">
        <f t="shared" si="148"/>
        <v/>
      </c>
      <c r="K850" s="125" t="str">
        <f>IF(OR(C850="",'Paste Data Here - Export'!BD850=""),"",1440*('Paste Data Here - Export'!BD850-C850))</f>
        <v/>
      </c>
      <c r="L850" s="93" t="str">
        <f t="shared" si="149"/>
        <v/>
      </c>
      <c r="M850" s="93" t="str">
        <f>IF(AND(L850="Yes",'Paste Data Here - Export'!BC850="SU",'Paste Data Here - Export'!EJ850&lt;&gt;"Y"),"Achieved",IF('Paste Data Here - Export'!EJ850="Y","Not applicable",(IF(AND('Patient level info'!L850="No",'Paste Data Here - Export'!BC850="SU"),"Not achieved",IF('Paste Data Here - Export'!BC850="ICH","Not applicable",IF(OR('Paste Data Here - Export'!BC850="O",'Paste Data Here - Export'!BC850="MAC"),"Not achieved",""))))))</f>
        <v/>
      </c>
      <c r="N850" s="142" t="str">
        <f>IF(B850="","",IF(OR('Paste Data Here - Export'!GN850="PERS",'Paste Data Here - Export'!GN850="TELEM"),'Paste Data Here - Export'!GK850,IF('Paste Data Here - Export'!GO850="","Not seen in person",'Paste Data Here - Export'!GO850)))</f>
        <v/>
      </c>
      <c r="O850" s="125" t="str">
        <f t="shared" si="150"/>
        <v/>
      </c>
      <c r="P850" s="126" t="str">
        <f t="shared" si="151"/>
        <v/>
      </c>
      <c r="Q850" s="95" t="str">
        <f>IF('Paste Data Here - Export'!CR850=TRUE, "Not imaged",IF('Paste Data Here - Export'!AR850="Y","Inpatient stroke",IF('Paste Data Here - Export'!BA850="","",IF('Paste Data Here - Export'!CR850="TRUE","",1440*('Paste Data Here - Export'!CP850-'Paste Data Here - Export'!BA850)))))</f>
        <v/>
      </c>
      <c r="R850" s="95" t="str">
        <f>IF('Paste Data Here - Export'!CR850=TRUE,"Not imaged",IF(OR(C850="",'Paste Data Here - Export'!CP850=""),"",1440*('Paste Data Here - Export'!CP850-C850)))</f>
        <v/>
      </c>
      <c r="S850" s="93" t="str">
        <f>IF(R850&lt;60.5,"Yes",IF('Paste Data Here - Export'!C850="","","No"))</f>
        <v/>
      </c>
      <c r="T850" s="93" t="str">
        <f t="shared" si="143"/>
        <v/>
      </c>
      <c r="U850" s="94" t="str">
        <f>IF(OR(C850="",'Paste Data Here - Export'!DF850=""),"",1440*('Paste Data Here - Export'!DF850-C850))</f>
        <v/>
      </c>
      <c r="V850" s="96" t="str">
        <f t="shared" si="152"/>
        <v/>
      </c>
      <c r="W850" s="97" t="str">
        <f>IF(B850="","",IF('Paste Data Here - Export'!KI850=TRUE,"Yes",IF('Paste Data Here - Export'!L850="","No","Yes")))</f>
        <v/>
      </c>
      <c r="X850" s="98" t="str">
        <f>IF(E850="Yes","6 Month Transfer",IF(AND(W850="Yes",'Paste Data Here - Export'!KM850="D"),"No",IF('Patient level info'!W850="Yes","Yes","")))</f>
        <v/>
      </c>
      <c r="Y850" s="91" t="str">
        <f t="shared" si="144"/>
        <v/>
      </c>
      <c r="Z850" s="99" t="str">
        <f>IF('Paste Data Here - Export'!KQ850="","",IF('Paste Data Here - Export'!KO850="","",'Paste Data Here - Export'!KN850-'Paste Data Here - Export'!KQ850))</f>
        <v/>
      </c>
      <c r="AA850" s="91" t="str">
        <f>IF(AND(W850="Yes",'Paste Data Here - Export'!KM850="D",'Paste Data Here - Export'!KO850="Y"),'Paste Data Here - Export'!KN850+'Patient level info'!AA$3,IF(AND(W850="Yes",'Paste Data Here - Export'!KM850="D",Z850&lt;0),'Paste Data Here - Export'!KQ850,IF(AND(W850="Yes",'Paste Data Here - Export'!KM850="D"),'Paste Data Here - Export'!KN850,IF(X850="Yes",'Paste Data Here - Export'!KS850,""))))</f>
        <v/>
      </c>
      <c r="AB850" s="100" t="str">
        <f>IF(W850="No","",IF('Paste Data Here - Export'!HS850="","",IF('Paste Data Here - Export'!KO850="Y",'Patient level info'!AA850-'Paste Data Here - Export'!HS850,'Paste Data Here - Export'!KQ850-'Paste Data Here - Export'!HS850)))</f>
        <v/>
      </c>
      <c r="AC850" s="100" t="str">
        <f>IF(E850="Yes","",IF(BPT!C850="Record transferred to this team",AA850-C850-(1/6),""))</f>
        <v/>
      </c>
      <c r="AD850" s="100" t="str">
        <f t="shared" si="145"/>
        <v/>
      </c>
      <c r="AE850" s="100" t="str">
        <f t="shared" si="153"/>
        <v/>
      </c>
      <c r="AF850" s="101" t="str">
        <f>IF(AE850="","",IF(Y850="Died same day","Died same day as arrival",IF(AB850="","Did not stay on SU",IF('Paste Data Here - Export'!HR850="ICH","ICU/CCU/HDU",IF(AB850&gt;AE850,100,100*AB850/AE850)))))</f>
        <v/>
      </c>
      <c r="AG850" s="82" t="str">
        <f>IF(E850="Yes","6 Month Transfer",IF(W850="No","Not locked to discharge/transfer",IF(AF850="Did not stay on SU","Not achieved as did not stay on SU",IF('Patient level info'!A850="","",IF(AND(A850=B850,M850="Achieved",P850="Achieved",AF850&gt;=90,AF850&lt;&gt;"Died same day as arrival"),"Achieved",IF(AND(A850&lt;&gt;B850,AF850&gt;=90,M850="Achieved",P850="Achieved"),"Not directly admitted by this team, but achieved criteria at previous team, and achieved 90% of stay on SU whilst at this team",IF(AF850="ICU/CCU/HDU","Admitted to ICU/CCU/HDU",IF(AF850="Died same day as arrival",AF850,IF(AND(AF850&lt;90,M850="Not achieved",P850="Not achieved"),"Not achieved as not direct to SU within 4h, not seen by a consultant within 14h, and less than 90% of stay on SU",IF(AND(AF850&lt;90,M850="Not achieved",P850="Achieved"),"Not achieved as not direct to SU within 4h and less than 90% of stay on SU",IF(AND(AF850&lt;90,M850="Achieved",P850="Not achieved"),"Not achieved as not seen by a consultant within 14h and less than 90% of stay on SU",IF(AND(AF850&gt;=90,M850="Not achieved",P850="Not achieved"),"Not achieved as not direct to SU within 4h and not seen by a consultant within 14h",IF(AND(AF850&gt;=90,M850="Achieved",P850="Not achieved"),"Not achieved as not seen by a consultant within 14h",IF(AF850&lt;90,"Not achieved as less than 90% of stay on SU","Not achieved as not direct to SU within 4h"))))))))))))))</f>
        <v/>
      </c>
    </row>
    <row r="851" spans="1:33" x14ac:dyDescent="0.25">
      <c r="A851" s="89" t="str">
        <f>IF('Paste Data Here - Export'!A851="","",'Paste Data Here - Export'!A851)</f>
        <v/>
      </c>
      <c r="B851" s="90" t="str">
        <f>IF('Paste Data Here - Export'!B851="","",'Paste Data Here - Export'!B851)</f>
        <v/>
      </c>
      <c r="C851" s="91" t="str">
        <f>IF('Paste Data Here - Export'!AR851="Y",'Paste Data Here - Export'!AS851,IF('Paste Data Here - Export'!C851="","",'Paste Data Here - Export'!BA851))</f>
        <v/>
      </c>
      <c r="D851" s="103" t="str">
        <f>IF(B851="","",IF('Paste Data Here - Export'!A851 ='Paste Data Here - Export'!B851, "Yes", "No"))</f>
        <v/>
      </c>
      <c r="E851" s="103" t="str">
        <f>IF(A851="","",IF(AND('Paste Data Here - Export'!P851="",'Paste Data Here - Export'!Q851&lt;&gt;""),"Yes","No"))</f>
        <v/>
      </c>
      <c r="F851" s="104" t="str">
        <f>IF('Paste Data Here - Export'!A851='Paste Data Here - Export'!B851,C851,IF(W851="No","",IF(E851="Yes","6 Month Transfer",'Paste Data Here - Export'!HP851)))</f>
        <v/>
      </c>
      <c r="G851" s="92" t="str">
        <f>IF(B851="","",IF(OR('Paste Data Here - Export'!KB851="Y",'Paste Data Here - Export'!GE851="Y"),"Yes","No"))</f>
        <v/>
      </c>
      <c r="H851" s="93" t="str">
        <f t="shared" si="146"/>
        <v/>
      </c>
      <c r="I851" s="93" t="str">
        <f t="shared" si="147"/>
        <v/>
      </c>
      <c r="J851" s="93" t="str">
        <f t="shared" si="148"/>
        <v/>
      </c>
      <c r="K851" s="125" t="str">
        <f>IF(OR(C851="",'Paste Data Here - Export'!BD851=""),"",1440*('Paste Data Here - Export'!BD851-C851))</f>
        <v/>
      </c>
      <c r="L851" s="93" t="str">
        <f t="shared" si="149"/>
        <v/>
      </c>
      <c r="M851" s="93" t="str">
        <f>IF(AND(L851="Yes",'Paste Data Here - Export'!BC851="SU",'Paste Data Here - Export'!EJ851&lt;&gt;"Y"),"Achieved",IF('Paste Data Here - Export'!EJ851="Y","Not applicable",(IF(AND('Patient level info'!L851="No",'Paste Data Here - Export'!BC851="SU"),"Not achieved",IF('Paste Data Here - Export'!BC851="ICH","Not applicable",IF(OR('Paste Data Here - Export'!BC851="O",'Paste Data Here - Export'!BC851="MAC"),"Not achieved",""))))))</f>
        <v/>
      </c>
      <c r="N851" s="142" t="str">
        <f>IF(B851="","",IF(OR('Paste Data Here - Export'!GN851="PERS",'Paste Data Here - Export'!GN851="TELEM"),'Paste Data Here - Export'!GK851,IF('Paste Data Here - Export'!GO851="","Not seen in person",'Paste Data Here - Export'!GO851)))</f>
        <v/>
      </c>
      <c r="O851" s="125" t="str">
        <f t="shared" si="150"/>
        <v/>
      </c>
      <c r="P851" s="126" t="str">
        <f t="shared" si="151"/>
        <v/>
      </c>
      <c r="Q851" s="95" t="str">
        <f>IF('Paste Data Here - Export'!CR851=TRUE, "Not imaged",IF('Paste Data Here - Export'!AR851="Y","Inpatient stroke",IF('Paste Data Here - Export'!BA851="","",IF('Paste Data Here - Export'!CR851="TRUE","",1440*('Paste Data Here - Export'!CP851-'Paste Data Here - Export'!BA851)))))</f>
        <v/>
      </c>
      <c r="R851" s="95" t="str">
        <f>IF('Paste Data Here - Export'!CR851=TRUE,"Not imaged",IF(OR(C851="",'Paste Data Here - Export'!CP851=""),"",1440*('Paste Data Here - Export'!CP851-C851)))</f>
        <v/>
      </c>
      <c r="S851" s="93" t="str">
        <f>IF(R851&lt;60.5,"Yes",IF('Paste Data Here - Export'!C851="","","No"))</f>
        <v/>
      </c>
      <c r="T851" s="93" t="str">
        <f t="shared" si="143"/>
        <v/>
      </c>
      <c r="U851" s="94" t="str">
        <f>IF(OR(C851="",'Paste Data Here - Export'!DF851=""),"",1440*('Paste Data Here - Export'!DF851-C851))</f>
        <v/>
      </c>
      <c r="V851" s="96" t="str">
        <f t="shared" si="152"/>
        <v/>
      </c>
      <c r="W851" s="97" t="str">
        <f>IF(B851="","",IF('Paste Data Here - Export'!KI851=TRUE,"Yes",IF('Paste Data Here - Export'!L851="","No","Yes")))</f>
        <v/>
      </c>
      <c r="X851" s="98" t="str">
        <f>IF(E851="Yes","6 Month Transfer",IF(AND(W851="Yes",'Paste Data Here - Export'!KM851="D"),"No",IF('Patient level info'!W851="Yes","Yes","")))</f>
        <v/>
      </c>
      <c r="Y851" s="91" t="str">
        <f t="shared" si="144"/>
        <v/>
      </c>
      <c r="Z851" s="99" t="str">
        <f>IF('Paste Data Here - Export'!KQ851="","",IF('Paste Data Here - Export'!KO851="","",'Paste Data Here - Export'!KN851-'Paste Data Here - Export'!KQ851))</f>
        <v/>
      </c>
      <c r="AA851" s="91" t="str">
        <f>IF(AND(W851="Yes",'Paste Data Here - Export'!KM851="D",'Paste Data Here - Export'!KO851="Y"),'Paste Data Here - Export'!KN851+'Patient level info'!AA$3,IF(AND(W851="Yes",'Paste Data Here - Export'!KM851="D",Z851&lt;0),'Paste Data Here - Export'!KQ851,IF(AND(W851="Yes",'Paste Data Here - Export'!KM851="D"),'Paste Data Here - Export'!KN851,IF(X851="Yes",'Paste Data Here - Export'!KS851,""))))</f>
        <v/>
      </c>
      <c r="AB851" s="100" t="str">
        <f>IF(W851="No","",IF('Paste Data Here - Export'!HS851="","",IF('Paste Data Here - Export'!KO851="Y",'Patient level info'!AA851-'Paste Data Here - Export'!HS851,'Paste Data Here - Export'!KQ851-'Paste Data Here - Export'!HS851)))</f>
        <v/>
      </c>
      <c r="AC851" s="100" t="str">
        <f>IF(E851="Yes","",IF(BPT!C851="Record transferred to this team",AA851-C851-(1/6),""))</f>
        <v/>
      </c>
      <c r="AD851" s="100" t="str">
        <f t="shared" si="145"/>
        <v/>
      </c>
      <c r="AE851" s="100" t="str">
        <f t="shared" si="153"/>
        <v/>
      </c>
      <c r="AF851" s="101" t="str">
        <f>IF(AE851="","",IF(Y851="Died same day","Died same day as arrival",IF(AB851="","Did not stay on SU",IF('Paste Data Here - Export'!HR851="ICH","ICU/CCU/HDU",IF(AB851&gt;AE851,100,100*AB851/AE851)))))</f>
        <v/>
      </c>
      <c r="AG851" s="82" t="str">
        <f>IF(E851="Yes","6 Month Transfer",IF(W851="No","Not locked to discharge/transfer",IF(AF851="Did not stay on SU","Not achieved as did not stay on SU",IF('Patient level info'!A851="","",IF(AND(A851=B851,M851="Achieved",P851="Achieved",AF851&gt;=90,AF851&lt;&gt;"Died same day as arrival"),"Achieved",IF(AND(A851&lt;&gt;B851,AF851&gt;=90,M851="Achieved",P851="Achieved"),"Not directly admitted by this team, but achieved criteria at previous team, and achieved 90% of stay on SU whilst at this team",IF(AF851="ICU/CCU/HDU","Admitted to ICU/CCU/HDU",IF(AF851="Died same day as arrival",AF851,IF(AND(AF851&lt;90,M851="Not achieved",P851="Not achieved"),"Not achieved as not direct to SU within 4h, not seen by a consultant within 14h, and less than 90% of stay on SU",IF(AND(AF851&lt;90,M851="Not achieved",P851="Achieved"),"Not achieved as not direct to SU within 4h and less than 90% of stay on SU",IF(AND(AF851&lt;90,M851="Achieved",P851="Not achieved"),"Not achieved as not seen by a consultant within 14h and less than 90% of stay on SU",IF(AND(AF851&gt;=90,M851="Not achieved",P851="Not achieved"),"Not achieved as not direct to SU within 4h and not seen by a consultant within 14h",IF(AND(AF851&gt;=90,M851="Achieved",P851="Not achieved"),"Not achieved as not seen by a consultant within 14h",IF(AF851&lt;90,"Not achieved as less than 90% of stay on SU","Not achieved as not direct to SU within 4h"))))))))))))))</f>
        <v/>
      </c>
    </row>
    <row r="852" spans="1:33" x14ac:dyDescent="0.25">
      <c r="A852" s="89" t="str">
        <f>IF('Paste Data Here - Export'!A852="","",'Paste Data Here - Export'!A852)</f>
        <v/>
      </c>
      <c r="B852" s="90" t="str">
        <f>IF('Paste Data Here - Export'!B852="","",'Paste Data Here - Export'!B852)</f>
        <v/>
      </c>
      <c r="C852" s="91" t="str">
        <f>IF('Paste Data Here - Export'!AR852="Y",'Paste Data Here - Export'!AS852,IF('Paste Data Here - Export'!C852="","",'Paste Data Here - Export'!BA852))</f>
        <v/>
      </c>
      <c r="D852" s="103" t="str">
        <f>IF(B852="","",IF('Paste Data Here - Export'!A852 ='Paste Data Here - Export'!B852, "Yes", "No"))</f>
        <v/>
      </c>
      <c r="E852" s="103" t="str">
        <f>IF(A852="","",IF(AND('Paste Data Here - Export'!P852="",'Paste Data Here - Export'!Q852&lt;&gt;""),"Yes","No"))</f>
        <v/>
      </c>
      <c r="F852" s="104" t="str">
        <f>IF('Paste Data Here - Export'!A852='Paste Data Here - Export'!B852,C852,IF(W852="No","",IF(E852="Yes","6 Month Transfer",'Paste Data Here - Export'!HP852)))</f>
        <v/>
      </c>
      <c r="G852" s="92" t="str">
        <f>IF(B852="","",IF(OR('Paste Data Here - Export'!KB852="Y",'Paste Data Here - Export'!GE852="Y"),"Yes","No"))</f>
        <v/>
      </c>
      <c r="H852" s="93" t="str">
        <f t="shared" si="146"/>
        <v/>
      </c>
      <c r="I852" s="93" t="str">
        <f t="shared" si="147"/>
        <v/>
      </c>
      <c r="J852" s="93" t="str">
        <f t="shared" si="148"/>
        <v/>
      </c>
      <c r="K852" s="125" t="str">
        <f>IF(OR(C852="",'Paste Data Here - Export'!BD852=""),"",1440*('Paste Data Here - Export'!BD852-C852))</f>
        <v/>
      </c>
      <c r="L852" s="93" t="str">
        <f t="shared" si="149"/>
        <v/>
      </c>
      <c r="M852" s="93" t="str">
        <f>IF(AND(L852="Yes",'Paste Data Here - Export'!BC852="SU",'Paste Data Here - Export'!EJ852&lt;&gt;"Y"),"Achieved",IF('Paste Data Here - Export'!EJ852="Y","Not applicable",(IF(AND('Patient level info'!L852="No",'Paste Data Here - Export'!BC852="SU"),"Not achieved",IF('Paste Data Here - Export'!BC852="ICH","Not applicable",IF(OR('Paste Data Here - Export'!BC852="O",'Paste Data Here - Export'!BC852="MAC"),"Not achieved",""))))))</f>
        <v/>
      </c>
      <c r="N852" s="142" t="str">
        <f>IF(B852="","",IF(OR('Paste Data Here - Export'!GN852="PERS",'Paste Data Here - Export'!GN852="TELEM"),'Paste Data Here - Export'!GK852,IF('Paste Data Here - Export'!GO852="","Not seen in person",'Paste Data Here - Export'!GO852)))</f>
        <v/>
      </c>
      <c r="O852" s="125" t="str">
        <f t="shared" si="150"/>
        <v/>
      </c>
      <c r="P852" s="126" t="str">
        <f t="shared" si="151"/>
        <v/>
      </c>
      <c r="Q852" s="95" t="str">
        <f>IF('Paste Data Here - Export'!CR852=TRUE, "Not imaged",IF('Paste Data Here - Export'!AR852="Y","Inpatient stroke",IF('Paste Data Here - Export'!BA852="","",IF('Paste Data Here - Export'!CR852="TRUE","",1440*('Paste Data Here - Export'!CP852-'Paste Data Here - Export'!BA852)))))</f>
        <v/>
      </c>
      <c r="R852" s="95" t="str">
        <f>IF('Paste Data Here - Export'!CR852=TRUE,"Not imaged",IF(OR(C852="",'Paste Data Here - Export'!CP852=""),"",1440*('Paste Data Here - Export'!CP852-C852)))</f>
        <v/>
      </c>
      <c r="S852" s="93" t="str">
        <f>IF(R852&lt;60.5,"Yes",IF('Paste Data Here - Export'!C852="","","No"))</f>
        <v/>
      </c>
      <c r="T852" s="93" t="str">
        <f t="shared" si="143"/>
        <v/>
      </c>
      <c r="U852" s="94" t="str">
        <f>IF(OR(C852="",'Paste Data Here - Export'!DF852=""),"",1440*('Paste Data Here - Export'!DF852-C852))</f>
        <v/>
      </c>
      <c r="V852" s="96" t="str">
        <f t="shared" si="152"/>
        <v/>
      </c>
      <c r="W852" s="97" t="str">
        <f>IF(B852="","",IF('Paste Data Here - Export'!KI852=TRUE,"Yes",IF('Paste Data Here - Export'!L852="","No","Yes")))</f>
        <v/>
      </c>
      <c r="X852" s="98" t="str">
        <f>IF(E852="Yes","6 Month Transfer",IF(AND(W852="Yes",'Paste Data Here - Export'!KM852="D"),"No",IF('Patient level info'!W852="Yes","Yes","")))</f>
        <v/>
      </c>
      <c r="Y852" s="91" t="str">
        <f t="shared" si="144"/>
        <v/>
      </c>
      <c r="Z852" s="99" t="str">
        <f>IF('Paste Data Here - Export'!KQ852="","",IF('Paste Data Here - Export'!KO852="","",'Paste Data Here - Export'!KN852-'Paste Data Here - Export'!KQ852))</f>
        <v/>
      </c>
      <c r="AA852" s="91" t="str">
        <f>IF(AND(W852="Yes",'Paste Data Here - Export'!KM852="D",'Paste Data Here - Export'!KO852="Y"),'Paste Data Here - Export'!KN852+'Patient level info'!AA$3,IF(AND(W852="Yes",'Paste Data Here - Export'!KM852="D",Z852&lt;0),'Paste Data Here - Export'!KQ852,IF(AND(W852="Yes",'Paste Data Here - Export'!KM852="D"),'Paste Data Here - Export'!KN852,IF(X852="Yes",'Paste Data Here - Export'!KS852,""))))</f>
        <v/>
      </c>
      <c r="AB852" s="100" t="str">
        <f>IF(W852="No","",IF('Paste Data Here - Export'!HS852="","",IF('Paste Data Here - Export'!KO852="Y",'Patient level info'!AA852-'Paste Data Here - Export'!HS852,'Paste Data Here - Export'!KQ852-'Paste Data Here - Export'!HS852)))</f>
        <v/>
      </c>
      <c r="AC852" s="100" t="str">
        <f>IF(E852="Yes","",IF(BPT!C852="Record transferred to this team",AA852-C852-(1/6),""))</f>
        <v/>
      </c>
      <c r="AD852" s="100" t="str">
        <f t="shared" si="145"/>
        <v/>
      </c>
      <c r="AE852" s="100" t="str">
        <f t="shared" si="153"/>
        <v/>
      </c>
      <c r="AF852" s="101" t="str">
        <f>IF(AE852="","",IF(Y852="Died same day","Died same day as arrival",IF(AB852="","Did not stay on SU",IF('Paste Data Here - Export'!HR852="ICH","ICU/CCU/HDU",IF(AB852&gt;AE852,100,100*AB852/AE852)))))</f>
        <v/>
      </c>
      <c r="AG852" s="82" t="str">
        <f>IF(E852="Yes","6 Month Transfer",IF(W852="No","Not locked to discharge/transfer",IF(AF852="Did not stay on SU","Not achieved as did not stay on SU",IF('Patient level info'!A852="","",IF(AND(A852=B852,M852="Achieved",P852="Achieved",AF852&gt;=90,AF852&lt;&gt;"Died same day as arrival"),"Achieved",IF(AND(A852&lt;&gt;B852,AF852&gt;=90,M852="Achieved",P852="Achieved"),"Not directly admitted by this team, but achieved criteria at previous team, and achieved 90% of stay on SU whilst at this team",IF(AF852="ICU/CCU/HDU","Admitted to ICU/CCU/HDU",IF(AF852="Died same day as arrival",AF852,IF(AND(AF852&lt;90,M852="Not achieved",P852="Not achieved"),"Not achieved as not direct to SU within 4h, not seen by a consultant within 14h, and less than 90% of stay on SU",IF(AND(AF852&lt;90,M852="Not achieved",P852="Achieved"),"Not achieved as not direct to SU within 4h and less than 90% of stay on SU",IF(AND(AF852&lt;90,M852="Achieved",P852="Not achieved"),"Not achieved as not seen by a consultant within 14h and less than 90% of stay on SU",IF(AND(AF852&gt;=90,M852="Not achieved",P852="Not achieved"),"Not achieved as not direct to SU within 4h and not seen by a consultant within 14h",IF(AND(AF852&gt;=90,M852="Achieved",P852="Not achieved"),"Not achieved as not seen by a consultant within 14h",IF(AF852&lt;90,"Not achieved as less than 90% of stay on SU","Not achieved as not direct to SU within 4h"))))))))))))))</f>
        <v/>
      </c>
    </row>
    <row r="853" spans="1:33" x14ac:dyDescent="0.25">
      <c r="A853" s="89" t="str">
        <f>IF('Paste Data Here - Export'!A853="","",'Paste Data Here - Export'!A853)</f>
        <v/>
      </c>
      <c r="B853" s="90" t="str">
        <f>IF('Paste Data Here - Export'!B853="","",'Paste Data Here - Export'!B853)</f>
        <v/>
      </c>
      <c r="C853" s="91" t="str">
        <f>IF('Paste Data Here - Export'!AR853="Y",'Paste Data Here - Export'!AS853,IF('Paste Data Here - Export'!C853="","",'Paste Data Here - Export'!BA853))</f>
        <v/>
      </c>
      <c r="D853" s="103" t="str">
        <f>IF(B853="","",IF('Paste Data Here - Export'!A853 ='Paste Data Here - Export'!B853, "Yes", "No"))</f>
        <v/>
      </c>
      <c r="E853" s="103" t="str">
        <f>IF(A853="","",IF(AND('Paste Data Here - Export'!P853="",'Paste Data Here - Export'!Q853&lt;&gt;""),"Yes","No"))</f>
        <v/>
      </c>
      <c r="F853" s="104" t="str">
        <f>IF('Paste Data Here - Export'!A853='Paste Data Here - Export'!B853,C853,IF(W853="No","",IF(E853="Yes","6 Month Transfer",'Paste Data Here - Export'!HP853)))</f>
        <v/>
      </c>
      <c r="G853" s="92" t="str">
        <f>IF(B853="","",IF(OR('Paste Data Here - Export'!KB853="Y",'Paste Data Here - Export'!GE853="Y"),"Yes","No"))</f>
        <v/>
      </c>
      <c r="H853" s="93" t="str">
        <f t="shared" si="146"/>
        <v/>
      </c>
      <c r="I853" s="93" t="str">
        <f t="shared" si="147"/>
        <v/>
      </c>
      <c r="J853" s="93" t="str">
        <f t="shared" si="148"/>
        <v/>
      </c>
      <c r="K853" s="125" t="str">
        <f>IF(OR(C853="",'Paste Data Here - Export'!BD853=""),"",1440*('Paste Data Here - Export'!BD853-C853))</f>
        <v/>
      </c>
      <c r="L853" s="93" t="str">
        <f t="shared" si="149"/>
        <v/>
      </c>
      <c r="M853" s="93" t="str">
        <f>IF(AND(L853="Yes",'Paste Data Here - Export'!BC853="SU",'Paste Data Here - Export'!EJ853&lt;&gt;"Y"),"Achieved",IF('Paste Data Here - Export'!EJ853="Y","Not applicable",(IF(AND('Patient level info'!L853="No",'Paste Data Here - Export'!BC853="SU"),"Not achieved",IF('Paste Data Here - Export'!BC853="ICH","Not applicable",IF(OR('Paste Data Here - Export'!BC853="O",'Paste Data Here - Export'!BC853="MAC"),"Not achieved",""))))))</f>
        <v/>
      </c>
      <c r="N853" s="142" t="str">
        <f>IF(B853="","",IF(OR('Paste Data Here - Export'!GN853="PERS",'Paste Data Here - Export'!GN853="TELEM"),'Paste Data Here - Export'!GK853,IF('Paste Data Here - Export'!GO853="","Not seen in person",'Paste Data Here - Export'!GO853)))</f>
        <v/>
      </c>
      <c r="O853" s="125" t="str">
        <f t="shared" si="150"/>
        <v/>
      </c>
      <c r="P853" s="126" t="str">
        <f t="shared" si="151"/>
        <v/>
      </c>
      <c r="Q853" s="95" t="str">
        <f>IF('Paste Data Here - Export'!CR853=TRUE, "Not imaged",IF('Paste Data Here - Export'!AR853="Y","Inpatient stroke",IF('Paste Data Here - Export'!BA853="","",IF('Paste Data Here - Export'!CR853="TRUE","",1440*('Paste Data Here - Export'!CP853-'Paste Data Here - Export'!BA853)))))</f>
        <v/>
      </c>
      <c r="R853" s="95" t="str">
        <f>IF('Paste Data Here - Export'!CR853=TRUE,"Not imaged",IF(OR(C853="",'Paste Data Here - Export'!CP853=""),"",1440*('Paste Data Here - Export'!CP853-C853)))</f>
        <v/>
      </c>
      <c r="S853" s="93" t="str">
        <f>IF(R853&lt;60.5,"Yes",IF('Paste Data Here - Export'!C853="","","No"))</f>
        <v/>
      </c>
      <c r="T853" s="93" t="str">
        <f t="shared" si="143"/>
        <v/>
      </c>
      <c r="U853" s="94" t="str">
        <f>IF(OR(C853="",'Paste Data Here - Export'!DF853=""),"",1440*('Paste Data Here - Export'!DF853-C853))</f>
        <v/>
      </c>
      <c r="V853" s="96" t="str">
        <f t="shared" si="152"/>
        <v/>
      </c>
      <c r="W853" s="97" t="str">
        <f>IF(B853="","",IF('Paste Data Here - Export'!KI853=TRUE,"Yes",IF('Paste Data Here - Export'!L853="","No","Yes")))</f>
        <v/>
      </c>
      <c r="X853" s="98" t="str">
        <f>IF(E853="Yes","6 Month Transfer",IF(AND(W853="Yes",'Paste Data Here - Export'!KM853="D"),"No",IF('Patient level info'!W853="Yes","Yes","")))</f>
        <v/>
      </c>
      <c r="Y853" s="91" t="str">
        <f t="shared" si="144"/>
        <v/>
      </c>
      <c r="Z853" s="99" t="str">
        <f>IF('Paste Data Here - Export'!KQ853="","",IF('Paste Data Here - Export'!KO853="","",'Paste Data Here - Export'!KN853-'Paste Data Here - Export'!KQ853))</f>
        <v/>
      </c>
      <c r="AA853" s="91" t="str">
        <f>IF(AND(W853="Yes",'Paste Data Here - Export'!KM853="D",'Paste Data Here - Export'!KO853="Y"),'Paste Data Here - Export'!KN853+'Patient level info'!AA$3,IF(AND(W853="Yes",'Paste Data Here - Export'!KM853="D",Z853&lt;0),'Paste Data Here - Export'!KQ853,IF(AND(W853="Yes",'Paste Data Here - Export'!KM853="D"),'Paste Data Here - Export'!KN853,IF(X853="Yes",'Paste Data Here - Export'!KS853,""))))</f>
        <v/>
      </c>
      <c r="AB853" s="100" t="str">
        <f>IF(W853="No","",IF('Paste Data Here - Export'!HS853="","",IF('Paste Data Here - Export'!KO853="Y",'Patient level info'!AA853-'Paste Data Here - Export'!HS853,'Paste Data Here - Export'!KQ853-'Paste Data Here - Export'!HS853)))</f>
        <v/>
      </c>
      <c r="AC853" s="100" t="str">
        <f>IF(E853="Yes","",IF(BPT!C853="Record transferred to this team",AA853-C853-(1/6),""))</f>
        <v/>
      </c>
      <c r="AD853" s="100" t="str">
        <f t="shared" si="145"/>
        <v/>
      </c>
      <c r="AE853" s="100" t="str">
        <f t="shared" si="153"/>
        <v/>
      </c>
      <c r="AF853" s="101" t="str">
        <f>IF(AE853="","",IF(Y853="Died same day","Died same day as arrival",IF(AB853="","Did not stay on SU",IF('Paste Data Here - Export'!HR853="ICH","ICU/CCU/HDU",IF(AB853&gt;AE853,100,100*AB853/AE853)))))</f>
        <v/>
      </c>
      <c r="AG853" s="82" t="str">
        <f>IF(E853="Yes","6 Month Transfer",IF(W853="No","Not locked to discharge/transfer",IF(AF853="Did not stay on SU","Not achieved as did not stay on SU",IF('Patient level info'!A853="","",IF(AND(A853=B853,M853="Achieved",P853="Achieved",AF853&gt;=90,AF853&lt;&gt;"Died same day as arrival"),"Achieved",IF(AND(A853&lt;&gt;B853,AF853&gt;=90,M853="Achieved",P853="Achieved"),"Not directly admitted by this team, but achieved criteria at previous team, and achieved 90% of stay on SU whilst at this team",IF(AF853="ICU/CCU/HDU","Admitted to ICU/CCU/HDU",IF(AF853="Died same day as arrival",AF853,IF(AND(AF853&lt;90,M853="Not achieved",P853="Not achieved"),"Not achieved as not direct to SU within 4h, not seen by a consultant within 14h, and less than 90% of stay on SU",IF(AND(AF853&lt;90,M853="Not achieved",P853="Achieved"),"Not achieved as not direct to SU within 4h and less than 90% of stay on SU",IF(AND(AF853&lt;90,M853="Achieved",P853="Not achieved"),"Not achieved as not seen by a consultant within 14h and less than 90% of stay on SU",IF(AND(AF853&gt;=90,M853="Not achieved",P853="Not achieved"),"Not achieved as not direct to SU within 4h and not seen by a consultant within 14h",IF(AND(AF853&gt;=90,M853="Achieved",P853="Not achieved"),"Not achieved as not seen by a consultant within 14h",IF(AF853&lt;90,"Not achieved as less than 90% of stay on SU","Not achieved as not direct to SU within 4h"))))))))))))))</f>
        <v/>
      </c>
    </row>
    <row r="854" spans="1:33" x14ac:dyDescent="0.25">
      <c r="A854" s="89" t="str">
        <f>IF('Paste Data Here - Export'!A854="","",'Paste Data Here - Export'!A854)</f>
        <v/>
      </c>
      <c r="B854" s="90" t="str">
        <f>IF('Paste Data Here - Export'!B854="","",'Paste Data Here - Export'!B854)</f>
        <v/>
      </c>
      <c r="C854" s="91" t="str">
        <f>IF('Paste Data Here - Export'!AR854="Y",'Paste Data Here - Export'!AS854,IF('Paste Data Here - Export'!C854="","",'Paste Data Here - Export'!BA854))</f>
        <v/>
      </c>
      <c r="D854" s="103" t="str">
        <f>IF(B854="","",IF('Paste Data Here - Export'!A854 ='Paste Data Here - Export'!B854, "Yes", "No"))</f>
        <v/>
      </c>
      <c r="E854" s="103" t="str">
        <f>IF(A854="","",IF(AND('Paste Data Here - Export'!P854="",'Paste Data Here - Export'!Q854&lt;&gt;""),"Yes","No"))</f>
        <v/>
      </c>
      <c r="F854" s="104" t="str">
        <f>IF('Paste Data Here - Export'!A854='Paste Data Here - Export'!B854,C854,IF(W854="No","",IF(E854="Yes","6 Month Transfer",'Paste Data Here - Export'!HP854)))</f>
        <v/>
      </c>
      <c r="G854" s="92" t="str">
        <f>IF(B854="","",IF(OR('Paste Data Here - Export'!KB854="Y",'Paste Data Here - Export'!GE854="Y"),"Yes","No"))</f>
        <v/>
      </c>
      <c r="H854" s="93" t="str">
        <f t="shared" si="146"/>
        <v/>
      </c>
      <c r="I854" s="93" t="str">
        <f t="shared" si="147"/>
        <v/>
      </c>
      <c r="J854" s="93" t="str">
        <f t="shared" si="148"/>
        <v/>
      </c>
      <c r="K854" s="125" t="str">
        <f>IF(OR(C854="",'Paste Data Here - Export'!BD854=""),"",1440*('Paste Data Here - Export'!BD854-C854))</f>
        <v/>
      </c>
      <c r="L854" s="93" t="str">
        <f t="shared" si="149"/>
        <v/>
      </c>
      <c r="M854" s="93" t="str">
        <f>IF(AND(L854="Yes",'Paste Data Here - Export'!BC854="SU",'Paste Data Here - Export'!EJ854&lt;&gt;"Y"),"Achieved",IF('Paste Data Here - Export'!EJ854="Y","Not applicable",(IF(AND('Patient level info'!L854="No",'Paste Data Here - Export'!BC854="SU"),"Not achieved",IF('Paste Data Here - Export'!BC854="ICH","Not applicable",IF(OR('Paste Data Here - Export'!BC854="O",'Paste Data Here - Export'!BC854="MAC"),"Not achieved",""))))))</f>
        <v/>
      </c>
      <c r="N854" s="142" t="str">
        <f>IF(B854="","",IF(OR('Paste Data Here - Export'!GN854="PERS",'Paste Data Here - Export'!GN854="TELEM"),'Paste Data Here - Export'!GK854,IF('Paste Data Here - Export'!GO854="","Not seen in person",'Paste Data Here - Export'!GO854)))</f>
        <v/>
      </c>
      <c r="O854" s="125" t="str">
        <f t="shared" si="150"/>
        <v/>
      </c>
      <c r="P854" s="126" t="str">
        <f t="shared" si="151"/>
        <v/>
      </c>
      <c r="Q854" s="95" t="str">
        <f>IF('Paste Data Here - Export'!CR854=TRUE, "Not imaged",IF('Paste Data Here - Export'!AR854="Y","Inpatient stroke",IF('Paste Data Here - Export'!BA854="","",IF('Paste Data Here - Export'!CR854="TRUE","",1440*('Paste Data Here - Export'!CP854-'Paste Data Here - Export'!BA854)))))</f>
        <v/>
      </c>
      <c r="R854" s="95" t="str">
        <f>IF('Paste Data Here - Export'!CR854=TRUE,"Not imaged",IF(OR(C854="",'Paste Data Here - Export'!CP854=""),"",1440*('Paste Data Here - Export'!CP854-C854)))</f>
        <v/>
      </c>
      <c r="S854" s="93" t="str">
        <f>IF(R854&lt;60.5,"Yes",IF('Paste Data Here - Export'!C854="","","No"))</f>
        <v/>
      </c>
      <c r="T854" s="93" t="str">
        <f t="shared" si="143"/>
        <v/>
      </c>
      <c r="U854" s="94" t="str">
        <f>IF(OR(C854="",'Paste Data Here - Export'!DF854=""),"",1440*('Paste Data Here - Export'!DF854-C854))</f>
        <v/>
      </c>
      <c r="V854" s="96" t="str">
        <f t="shared" si="152"/>
        <v/>
      </c>
      <c r="W854" s="97" t="str">
        <f>IF(B854="","",IF('Paste Data Here - Export'!KI854=TRUE,"Yes",IF('Paste Data Here - Export'!L854="","No","Yes")))</f>
        <v/>
      </c>
      <c r="X854" s="98" t="str">
        <f>IF(E854="Yes","6 Month Transfer",IF(AND(W854="Yes",'Paste Data Here - Export'!KM854="D"),"No",IF('Patient level info'!W854="Yes","Yes","")))</f>
        <v/>
      </c>
      <c r="Y854" s="91" t="str">
        <f t="shared" si="144"/>
        <v/>
      </c>
      <c r="Z854" s="99" t="str">
        <f>IF('Paste Data Here - Export'!KQ854="","",IF('Paste Data Here - Export'!KO854="","",'Paste Data Here - Export'!KN854-'Paste Data Here - Export'!KQ854))</f>
        <v/>
      </c>
      <c r="AA854" s="91" t="str">
        <f>IF(AND(W854="Yes",'Paste Data Here - Export'!KM854="D",'Paste Data Here - Export'!KO854="Y"),'Paste Data Here - Export'!KN854+'Patient level info'!AA$3,IF(AND(W854="Yes",'Paste Data Here - Export'!KM854="D",Z854&lt;0),'Paste Data Here - Export'!KQ854,IF(AND(W854="Yes",'Paste Data Here - Export'!KM854="D"),'Paste Data Here - Export'!KN854,IF(X854="Yes",'Paste Data Here - Export'!KS854,""))))</f>
        <v/>
      </c>
      <c r="AB854" s="100" t="str">
        <f>IF(W854="No","",IF('Paste Data Here - Export'!HS854="","",IF('Paste Data Here - Export'!KO854="Y",'Patient level info'!AA854-'Paste Data Here - Export'!HS854,'Paste Data Here - Export'!KQ854-'Paste Data Here - Export'!HS854)))</f>
        <v/>
      </c>
      <c r="AC854" s="100" t="str">
        <f>IF(E854="Yes","",IF(BPT!C854="Record transferred to this team",AA854-C854-(1/6),""))</f>
        <v/>
      </c>
      <c r="AD854" s="100" t="str">
        <f t="shared" si="145"/>
        <v/>
      </c>
      <c r="AE854" s="100" t="str">
        <f t="shared" si="153"/>
        <v/>
      </c>
      <c r="AF854" s="101" t="str">
        <f>IF(AE854="","",IF(Y854="Died same day","Died same day as arrival",IF(AB854="","Did not stay on SU",IF('Paste Data Here - Export'!HR854="ICH","ICU/CCU/HDU",IF(AB854&gt;AE854,100,100*AB854/AE854)))))</f>
        <v/>
      </c>
      <c r="AG854" s="82" t="str">
        <f>IF(E854="Yes","6 Month Transfer",IF(W854="No","Not locked to discharge/transfer",IF(AF854="Did not stay on SU","Not achieved as did not stay on SU",IF('Patient level info'!A854="","",IF(AND(A854=B854,M854="Achieved",P854="Achieved",AF854&gt;=90,AF854&lt;&gt;"Died same day as arrival"),"Achieved",IF(AND(A854&lt;&gt;B854,AF854&gt;=90,M854="Achieved",P854="Achieved"),"Not directly admitted by this team, but achieved criteria at previous team, and achieved 90% of stay on SU whilst at this team",IF(AF854="ICU/CCU/HDU","Admitted to ICU/CCU/HDU",IF(AF854="Died same day as arrival",AF854,IF(AND(AF854&lt;90,M854="Not achieved",P854="Not achieved"),"Not achieved as not direct to SU within 4h, not seen by a consultant within 14h, and less than 90% of stay on SU",IF(AND(AF854&lt;90,M854="Not achieved",P854="Achieved"),"Not achieved as not direct to SU within 4h and less than 90% of stay on SU",IF(AND(AF854&lt;90,M854="Achieved",P854="Not achieved"),"Not achieved as not seen by a consultant within 14h and less than 90% of stay on SU",IF(AND(AF854&gt;=90,M854="Not achieved",P854="Not achieved"),"Not achieved as not direct to SU within 4h and not seen by a consultant within 14h",IF(AND(AF854&gt;=90,M854="Achieved",P854="Not achieved"),"Not achieved as not seen by a consultant within 14h",IF(AF854&lt;90,"Not achieved as less than 90% of stay on SU","Not achieved as not direct to SU within 4h"))))))))))))))</f>
        <v/>
      </c>
    </row>
    <row r="855" spans="1:33" x14ac:dyDescent="0.25">
      <c r="A855" s="89" t="str">
        <f>IF('Paste Data Here - Export'!A855="","",'Paste Data Here - Export'!A855)</f>
        <v/>
      </c>
      <c r="B855" s="90" t="str">
        <f>IF('Paste Data Here - Export'!B855="","",'Paste Data Here - Export'!B855)</f>
        <v/>
      </c>
      <c r="C855" s="91" t="str">
        <f>IF('Paste Data Here - Export'!AR855="Y",'Paste Data Here - Export'!AS855,IF('Paste Data Here - Export'!C855="","",'Paste Data Here - Export'!BA855))</f>
        <v/>
      </c>
      <c r="D855" s="103" t="str">
        <f>IF(B855="","",IF('Paste Data Here - Export'!A855 ='Paste Data Here - Export'!B855, "Yes", "No"))</f>
        <v/>
      </c>
      <c r="E855" s="103" t="str">
        <f>IF(A855="","",IF(AND('Paste Data Here - Export'!P855="",'Paste Data Here - Export'!Q855&lt;&gt;""),"Yes","No"))</f>
        <v/>
      </c>
      <c r="F855" s="104" t="str">
        <f>IF('Paste Data Here - Export'!A855='Paste Data Here - Export'!B855,C855,IF(W855="No","",IF(E855="Yes","6 Month Transfer",'Paste Data Here - Export'!HP855)))</f>
        <v/>
      </c>
      <c r="G855" s="92" t="str">
        <f>IF(B855="","",IF(OR('Paste Data Here - Export'!KB855="Y",'Paste Data Here - Export'!GE855="Y"),"Yes","No"))</f>
        <v/>
      </c>
      <c r="H855" s="93" t="str">
        <f t="shared" si="146"/>
        <v/>
      </c>
      <c r="I855" s="93" t="str">
        <f t="shared" si="147"/>
        <v/>
      </c>
      <c r="J855" s="93" t="str">
        <f t="shared" si="148"/>
        <v/>
      </c>
      <c r="K855" s="125" t="str">
        <f>IF(OR(C855="",'Paste Data Here - Export'!BD855=""),"",1440*('Paste Data Here - Export'!BD855-C855))</f>
        <v/>
      </c>
      <c r="L855" s="93" t="str">
        <f t="shared" si="149"/>
        <v/>
      </c>
      <c r="M855" s="93" t="str">
        <f>IF(AND(L855="Yes",'Paste Data Here - Export'!BC855="SU",'Paste Data Here - Export'!EJ855&lt;&gt;"Y"),"Achieved",IF('Paste Data Here - Export'!EJ855="Y","Not applicable",(IF(AND('Patient level info'!L855="No",'Paste Data Here - Export'!BC855="SU"),"Not achieved",IF('Paste Data Here - Export'!BC855="ICH","Not applicable",IF(OR('Paste Data Here - Export'!BC855="O",'Paste Data Here - Export'!BC855="MAC"),"Not achieved",""))))))</f>
        <v/>
      </c>
      <c r="N855" s="142" t="str">
        <f>IF(B855="","",IF(OR('Paste Data Here - Export'!GN855="PERS",'Paste Data Here - Export'!GN855="TELEM"),'Paste Data Here - Export'!GK855,IF('Paste Data Here - Export'!GO855="","Not seen in person",'Paste Data Here - Export'!GO855)))</f>
        <v/>
      </c>
      <c r="O855" s="125" t="str">
        <f t="shared" si="150"/>
        <v/>
      </c>
      <c r="P855" s="126" t="str">
        <f t="shared" si="151"/>
        <v/>
      </c>
      <c r="Q855" s="95" t="str">
        <f>IF('Paste Data Here - Export'!CR855=TRUE, "Not imaged",IF('Paste Data Here - Export'!AR855="Y","Inpatient stroke",IF('Paste Data Here - Export'!BA855="","",IF('Paste Data Here - Export'!CR855="TRUE","",1440*('Paste Data Here - Export'!CP855-'Paste Data Here - Export'!BA855)))))</f>
        <v/>
      </c>
      <c r="R855" s="95" t="str">
        <f>IF('Paste Data Here - Export'!CR855=TRUE,"Not imaged",IF(OR(C855="",'Paste Data Here - Export'!CP855=""),"",1440*('Paste Data Here - Export'!CP855-C855)))</f>
        <v/>
      </c>
      <c r="S855" s="93" t="str">
        <f>IF(R855&lt;60.5,"Yes",IF('Paste Data Here - Export'!C855="","","No"))</f>
        <v/>
      </c>
      <c r="T855" s="93" t="str">
        <f t="shared" si="143"/>
        <v/>
      </c>
      <c r="U855" s="94" t="str">
        <f>IF(OR(C855="",'Paste Data Here - Export'!DF855=""),"",1440*('Paste Data Here - Export'!DF855-C855))</f>
        <v/>
      </c>
      <c r="V855" s="96" t="str">
        <f t="shared" si="152"/>
        <v/>
      </c>
      <c r="W855" s="97" t="str">
        <f>IF(B855="","",IF('Paste Data Here - Export'!KI855=TRUE,"Yes",IF('Paste Data Here - Export'!L855="","No","Yes")))</f>
        <v/>
      </c>
      <c r="X855" s="98" t="str">
        <f>IF(E855="Yes","6 Month Transfer",IF(AND(W855="Yes",'Paste Data Here - Export'!KM855="D"),"No",IF('Patient level info'!W855="Yes","Yes","")))</f>
        <v/>
      </c>
      <c r="Y855" s="91" t="str">
        <f t="shared" si="144"/>
        <v/>
      </c>
      <c r="Z855" s="99" t="str">
        <f>IF('Paste Data Here - Export'!KQ855="","",IF('Paste Data Here - Export'!KO855="","",'Paste Data Here - Export'!KN855-'Paste Data Here - Export'!KQ855))</f>
        <v/>
      </c>
      <c r="AA855" s="91" t="str">
        <f>IF(AND(W855="Yes",'Paste Data Here - Export'!KM855="D",'Paste Data Here - Export'!KO855="Y"),'Paste Data Here - Export'!KN855+'Patient level info'!AA$3,IF(AND(W855="Yes",'Paste Data Here - Export'!KM855="D",Z855&lt;0),'Paste Data Here - Export'!KQ855,IF(AND(W855="Yes",'Paste Data Here - Export'!KM855="D"),'Paste Data Here - Export'!KN855,IF(X855="Yes",'Paste Data Here - Export'!KS855,""))))</f>
        <v/>
      </c>
      <c r="AB855" s="100" t="str">
        <f>IF(W855="No","",IF('Paste Data Here - Export'!HS855="","",IF('Paste Data Here - Export'!KO855="Y",'Patient level info'!AA855-'Paste Data Here - Export'!HS855,'Paste Data Here - Export'!KQ855-'Paste Data Here - Export'!HS855)))</f>
        <v/>
      </c>
      <c r="AC855" s="100" t="str">
        <f>IF(E855="Yes","",IF(BPT!C855="Record transferred to this team",AA855-C855-(1/6),""))</f>
        <v/>
      </c>
      <c r="AD855" s="100" t="str">
        <f t="shared" si="145"/>
        <v/>
      </c>
      <c r="AE855" s="100" t="str">
        <f t="shared" si="153"/>
        <v/>
      </c>
      <c r="AF855" s="101" t="str">
        <f>IF(AE855="","",IF(Y855="Died same day","Died same day as arrival",IF(AB855="","Did not stay on SU",IF('Paste Data Here - Export'!HR855="ICH","ICU/CCU/HDU",IF(AB855&gt;AE855,100,100*AB855/AE855)))))</f>
        <v/>
      </c>
      <c r="AG855" s="82" t="str">
        <f>IF(E855="Yes","6 Month Transfer",IF(W855="No","Not locked to discharge/transfer",IF(AF855="Did not stay on SU","Not achieved as did not stay on SU",IF('Patient level info'!A855="","",IF(AND(A855=B855,M855="Achieved",P855="Achieved",AF855&gt;=90,AF855&lt;&gt;"Died same day as arrival"),"Achieved",IF(AND(A855&lt;&gt;B855,AF855&gt;=90,M855="Achieved",P855="Achieved"),"Not directly admitted by this team, but achieved criteria at previous team, and achieved 90% of stay on SU whilst at this team",IF(AF855="ICU/CCU/HDU","Admitted to ICU/CCU/HDU",IF(AF855="Died same day as arrival",AF855,IF(AND(AF855&lt;90,M855="Not achieved",P855="Not achieved"),"Not achieved as not direct to SU within 4h, not seen by a consultant within 14h, and less than 90% of stay on SU",IF(AND(AF855&lt;90,M855="Not achieved",P855="Achieved"),"Not achieved as not direct to SU within 4h and less than 90% of stay on SU",IF(AND(AF855&lt;90,M855="Achieved",P855="Not achieved"),"Not achieved as not seen by a consultant within 14h and less than 90% of stay on SU",IF(AND(AF855&gt;=90,M855="Not achieved",P855="Not achieved"),"Not achieved as not direct to SU within 4h and not seen by a consultant within 14h",IF(AND(AF855&gt;=90,M855="Achieved",P855="Not achieved"),"Not achieved as not seen by a consultant within 14h",IF(AF855&lt;90,"Not achieved as less than 90% of stay on SU","Not achieved as not direct to SU within 4h"))))))))))))))</f>
        <v/>
      </c>
    </row>
    <row r="856" spans="1:33" x14ac:dyDescent="0.25">
      <c r="A856" s="89" t="str">
        <f>IF('Paste Data Here - Export'!A856="","",'Paste Data Here - Export'!A856)</f>
        <v/>
      </c>
      <c r="B856" s="90" t="str">
        <f>IF('Paste Data Here - Export'!B856="","",'Paste Data Here - Export'!B856)</f>
        <v/>
      </c>
      <c r="C856" s="91" t="str">
        <f>IF('Paste Data Here - Export'!AR856="Y",'Paste Data Here - Export'!AS856,IF('Paste Data Here - Export'!C856="","",'Paste Data Here - Export'!BA856))</f>
        <v/>
      </c>
      <c r="D856" s="103" t="str">
        <f>IF(B856="","",IF('Paste Data Here - Export'!A856 ='Paste Data Here - Export'!B856, "Yes", "No"))</f>
        <v/>
      </c>
      <c r="E856" s="103" t="str">
        <f>IF(A856="","",IF(AND('Paste Data Here - Export'!P856="",'Paste Data Here - Export'!Q856&lt;&gt;""),"Yes","No"))</f>
        <v/>
      </c>
      <c r="F856" s="104" t="str">
        <f>IF('Paste Data Here - Export'!A856='Paste Data Here - Export'!B856,C856,IF(W856="No","",IF(E856="Yes","6 Month Transfer",'Paste Data Here - Export'!HP856)))</f>
        <v/>
      </c>
      <c r="G856" s="92" t="str">
        <f>IF(B856="","",IF(OR('Paste Data Here - Export'!KB856="Y",'Paste Data Here - Export'!GE856="Y"),"Yes","No"))</f>
        <v/>
      </c>
      <c r="H856" s="93" t="str">
        <f t="shared" si="146"/>
        <v/>
      </c>
      <c r="I856" s="93" t="str">
        <f t="shared" si="147"/>
        <v/>
      </c>
      <c r="J856" s="93" t="str">
        <f t="shared" si="148"/>
        <v/>
      </c>
      <c r="K856" s="125" t="str">
        <f>IF(OR(C856="",'Paste Data Here - Export'!BD856=""),"",1440*('Paste Data Here - Export'!BD856-C856))</f>
        <v/>
      </c>
      <c r="L856" s="93" t="str">
        <f t="shared" si="149"/>
        <v/>
      </c>
      <c r="M856" s="93" t="str">
        <f>IF(AND(L856="Yes",'Paste Data Here - Export'!BC856="SU",'Paste Data Here - Export'!EJ856&lt;&gt;"Y"),"Achieved",IF('Paste Data Here - Export'!EJ856="Y","Not applicable",(IF(AND('Patient level info'!L856="No",'Paste Data Here - Export'!BC856="SU"),"Not achieved",IF('Paste Data Here - Export'!BC856="ICH","Not applicable",IF(OR('Paste Data Here - Export'!BC856="O",'Paste Data Here - Export'!BC856="MAC"),"Not achieved",""))))))</f>
        <v/>
      </c>
      <c r="N856" s="142" t="str">
        <f>IF(B856="","",IF(OR('Paste Data Here - Export'!GN856="PERS",'Paste Data Here - Export'!GN856="TELEM"),'Paste Data Here - Export'!GK856,IF('Paste Data Here - Export'!GO856="","Not seen in person",'Paste Data Here - Export'!GO856)))</f>
        <v/>
      </c>
      <c r="O856" s="125" t="str">
        <f t="shared" si="150"/>
        <v/>
      </c>
      <c r="P856" s="126" t="str">
        <f t="shared" si="151"/>
        <v/>
      </c>
      <c r="Q856" s="95" t="str">
        <f>IF('Paste Data Here - Export'!CR856=TRUE, "Not imaged",IF('Paste Data Here - Export'!AR856="Y","Inpatient stroke",IF('Paste Data Here - Export'!BA856="","",IF('Paste Data Here - Export'!CR856="TRUE","",1440*('Paste Data Here - Export'!CP856-'Paste Data Here - Export'!BA856)))))</f>
        <v/>
      </c>
      <c r="R856" s="95" t="str">
        <f>IF('Paste Data Here - Export'!CR856=TRUE,"Not imaged",IF(OR(C856="",'Paste Data Here - Export'!CP856=""),"",1440*('Paste Data Here - Export'!CP856-C856)))</f>
        <v/>
      </c>
      <c r="S856" s="93" t="str">
        <f>IF(R856&lt;60.5,"Yes",IF('Paste Data Here - Export'!C856="","","No"))</f>
        <v/>
      </c>
      <c r="T856" s="93" t="str">
        <f t="shared" si="143"/>
        <v/>
      </c>
      <c r="U856" s="94" t="str">
        <f>IF(OR(C856="",'Paste Data Here - Export'!DF856=""),"",1440*('Paste Data Here - Export'!DF856-C856))</f>
        <v/>
      </c>
      <c r="V856" s="96" t="str">
        <f t="shared" si="152"/>
        <v/>
      </c>
      <c r="W856" s="97" t="str">
        <f>IF(B856="","",IF('Paste Data Here - Export'!KI856=TRUE,"Yes",IF('Paste Data Here - Export'!L856="","No","Yes")))</f>
        <v/>
      </c>
      <c r="X856" s="98" t="str">
        <f>IF(E856="Yes","6 Month Transfer",IF(AND(W856="Yes",'Paste Data Here - Export'!KM856="D"),"No",IF('Patient level info'!W856="Yes","Yes","")))</f>
        <v/>
      </c>
      <c r="Y856" s="91" t="str">
        <f t="shared" si="144"/>
        <v/>
      </c>
      <c r="Z856" s="99" t="str">
        <f>IF('Paste Data Here - Export'!KQ856="","",IF('Paste Data Here - Export'!KO856="","",'Paste Data Here - Export'!KN856-'Paste Data Here - Export'!KQ856))</f>
        <v/>
      </c>
      <c r="AA856" s="91" t="str">
        <f>IF(AND(W856="Yes",'Paste Data Here - Export'!KM856="D",'Paste Data Here - Export'!KO856="Y"),'Paste Data Here - Export'!KN856+'Patient level info'!AA$3,IF(AND(W856="Yes",'Paste Data Here - Export'!KM856="D",Z856&lt;0),'Paste Data Here - Export'!KQ856,IF(AND(W856="Yes",'Paste Data Here - Export'!KM856="D"),'Paste Data Here - Export'!KN856,IF(X856="Yes",'Paste Data Here - Export'!KS856,""))))</f>
        <v/>
      </c>
      <c r="AB856" s="100" t="str">
        <f>IF(W856="No","",IF('Paste Data Here - Export'!HS856="","",IF('Paste Data Here - Export'!KO856="Y",'Patient level info'!AA856-'Paste Data Here - Export'!HS856,'Paste Data Here - Export'!KQ856-'Paste Data Here - Export'!HS856)))</f>
        <v/>
      </c>
      <c r="AC856" s="100" t="str">
        <f>IF(E856="Yes","",IF(BPT!C856="Record transferred to this team",AA856-C856-(1/6),""))</f>
        <v/>
      </c>
      <c r="AD856" s="100" t="str">
        <f t="shared" si="145"/>
        <v/>
      </c>
      <c r="AE856" s="100" t="str">
        <f t="shared" si="153"/>
        <v/>
      </c>
      <c r="AF856" s="101" t="str">
        <f>IF(AE856="","",IF(Y856="Died same day","Died same day as arrival",IF(AB856="","Did not stay on SU",IF('Paste Data Here - Export'!HR856="ICH","ICU/CCU/HDU",IF(AB856&gt;AE856,100,100*AB856/AE856)))))</f>
        <v/>
      </c>
      <c r="AG856" s="82" t="str">
        <f>IF(E856="Yes","6 Month Transfer",IF(W856="No","Not locked to discharge/transfer",IF(AF856="Did not stay on SU","Not achieved as did not stay on SU",IF('Patient level info'!A856="","",IF(AND(A856=B856,M856="Achieved",P856="Achieved",AF856&gt;=90,AF856&lt;&gt;"Died same day as arrival"),"Achieved",IF(AND(A856&lt;&gt;B856,AF856&gt;=90,M856="Achieved",P856="Achieved"),"Not directly admitted by this team, but achieved criteria at previous team, and achieved 90% of stay on SU whilst at this team",IF(AF856="ICU/CCU/HDU","Admitted to ICU/CCU/HDU",IF(AF856="Died same day as arrival",AF856,IF(AND(AF856&lt;90,M856="Not achieved",P856="Not achieved"),"Not achieved as not direct to SU within 4h, not seen by a consultant within 14h, and less than 90% of stay on SU",IF(AND(AF856&lt;90,M856="Not achieved",P856="Achieved"),"Not achieved as not direct to SU within 4h and less than 90% of stay on SU",IF(AND(AF856&lt;90,M856="Achieved",P856="Not achieved"),"Not achieved as not seen by a consultant within 14h and less than 90% of stay on SU",IF(AND(AF856&gt;=90,M856="Not achieved",P856="Not achieved"),"Not achieved as not direct to SU within 4h and not seen by a consultant within 14h",IF(AND(AF856&gt;=90,M856="Achieved",P856="Not achieved"),"Not achieved as not seen by a consultant within 14h",IF(AF856&lt;90,"Not achieved as less than 90% of stay on SU","Not achieved as not direct to SU within 4h"))))))))))))))</f>
        <v/>
      </c>
    </row>
    <row r="857" spans="1:33" x14ac:dyDescent="0.25">
      <c r="A857" s="89" t="str">
        <f>IF('Paste Data Here - Export'!A857="","",'Paste Data Here - Export'!A857)</f>
        <v/>
      </c>
      <c r="B857" s="90" t="str">
        <f>IF('Paste Data Here - Export'!B857="","",'Paste Data Here - Export'!B857)</f>
        <v/>
      </c>
      <c r="C857" s="91" t="str">
        <f>IF('Paste Data Here - Export'!AR857="Y",'Paste Data Here - Export'!AS857,IF('Paste Data Here - Export'!C857="","",'Paste Data Here - Export'!BA857))</f>
        <v/>
      </c>
      <c r="D857" s="103" t="str">
        <f>IF(B857="","",IF('Paste Data Here - Export'!A857 ='Paste Data Here - Export'!B857, "Yes", "No"))</f>
        <v/>
      </c>
      <c r="E857" s="103" t="str">
        <f>IF(A857="","",IF(AND('Paste Data Here - Export'!P857="",'Paste Data Here - Export'!Q857&lt;&gt;""),"Yes","No"))</f>
        <v/>
      </c>
      <c r="F857" s="104" t="str">
        <f>IF('Paste Data Here - Export'!A857='Paste Data Here - Export'!B857,C857,IF(W857="No","",IF(E857="Yes","6 Month Transfer",'Paste Data Here - Export'!HP857)))</f>
        <v/>
      </c>
      <c r="G857" s="92" t="str">
        <f>IF(B857="","",IF(OR('Paste Data Here - Export'!KB857="Y",'Paste Data Here - Export'!GE857="Y"),"Yes","No"))</f>
        <v/>
      </c>
      <c r="H857" s="93" t="str">
        <f t="shared" si="146"/>
        <v/>
      </c>
      <c r="I857" s="93" t="str">
        <f t="shared" si="147"/>
        <v/>
      </c>
      <c r="J857" s="93" t="str">
        <f t="shared" si="148"/>
        <v/>
      </c>
      <c r="K857" s="125" t="str">
        <f>IF(OR(C857="",'Paste Data Here - Export'!BD857=""),"",1440*('Paste Data Here - Export'!BD857-C857))</f>
        <v/>
      </c>
      <c r="L857" s="93" t="str">
        <f t="shared" si="149"/>
        <v/>
      </c>
      <c r="M857" s="93" t="str">
        <f>IF(AND(L857="Yes",'Paste Data Here - Export'!BC857="SU",'Paste Data Here - Export'!EJ857&lt;&gt;"Y"),"Achieved",IF('Paste Data Here - Export'!EJ857="Y","Not applicable",(IF(AND('Patient level info'!L857="No",'Paste Data Here - Export'!BC857="SU"),"Not achieved",IF('Paste Data Here - Export'!BC857="ICH","Not applicable",IF(OR('Paste Data Here - Export'!BC857="O",'Paste Data Here - Export'!BC857="MAC"),"Not achieved",""))))))</f>
        <v/>
      </c>
      <c r="N857" s="142" t="str">
        <f>IF(B857="","",IF(OR('Paste Data Here - Export'!GN857="PERS",'Paste Data Here - Export'!GN857="TELEM"),'Paste Data Here - Export'!GK857,IF('Paste Data Here - Export'!GO857="","Not seen in person",'Paste Data Here - Export'!GO857)))</f>
        <v/>
      </c>
      <c r="O857" s="125" t="str">
        <f t="shared" si="150"/>
        <v/>
      </c>
      <c r="P857" s="126" t="str">
        <f t="shared" si="151"/>
        <v/>
      </c>
      <c r="Q857" s="95" t="str">
        <f>IF('Paste Data Here - Export'!CR857=TRUE, "Not imaged",IF('Paste Data Here - Export'!AR857="Y","Inpatient stroke",IF('Paste Data Here - Export'!BA857="","",IF('Paste Data Here - Export'!CR857="TRUE","",1440*('Paste Data Here - Export'!CP857-'Paste Data Here - Export'!BA857)))))</f>
        <v/>
      </c>
      <c r="R857" s="95" t="str">
        <f>IF('Paste Data Here - Export'!CR857=TRUE,"Not imaged",IF(OR(C857="",'Paste Data Here - Export'!CP857=""),"",1440*('Paste Data Here - Export'!CP857-C857)))</f>
        <v/>
      </c>
      <c r="S857" s="93" t="str">
        <f>IF(R857&lt;60.5,"Yes",IF('Paste Data Here - Export'!C857="","","No"))</f>
        <v/>
      </c>
      <c r="T857" s="93" t="str">
        <f t="shared" si="143"/>
        <v/>
      </c>
      <c r="U857" s="94" t="str">
        <f>IF(OR(C857="",'Paste Data Here - Export'!DF857=""),"",1440*('Paste Data Here - Export'!DF857-C857))</f>
        <v/>
      </c>
      <c r="V857" s="96" t="str">
        <f t="shared" si="152"/>
        <v/>
      </c>
      <c r="W857" s="97" t="str">
        <f>IF(B857="","",IF('Paste Data Here - Export'!KI857=TRUE,"Yes",IF('Paste Data Here - Export'!L857="","No","Yes")))</f>
        <v/>
      </c>
      <c r="X857" s="98" t="str">
        <f>IF(E857="Yes","6 Month Transfer",IF(AND(W857="Yes",'Paste Data Here - Export'!KM857="D"),"No",IF('Patient level info'!W857="Yes","Yes","")))</f>
        <v/>
      </c>
      <c r="Y857" s="91" t="str">
        <f t="shared" si="144"/>
        <v/>
      </c>
      <c r="Z857" s="99" t="str">
        <f>IF('Paste Data Here - Export'!KQ857="","",IF('Paste Data Here - Export'!KO857="","",'Paste Data Here - Export'!KN857-'Paste Data Here - Export'!KQ857))</f>
        <v/>
      </c>
      <c r="AA857" s="91" t="str">
        <f>IF(AND(W857="Yes",'Paste Data Here - Export'!KM857="D",'Paste Data Here - Export'!KO857="Y"),'Paste Data Here - Export'!KN857+'Patient level info'!AA$3,IF(AND(W857="Yes",'Paste Data Here - Export'!KM857="D",Z857&lt;0),'Paste Data Here - Export'!KQ857,IF(AND(W857="Yes",'Paste Data Here - Export'!KM857="D"),'Paste Data Here - Export'!KN857,IF(X857="Yes",'Paste Data Here - Export'!KS857,""))))</f>
        <v/>
      </c>
      <c r="AB857" s="100" t="str">
        <f>IF(W857="No","",IF('Paste Data Here - Export'!HS857="","",IF('Paste Data Here - Export'!KO857="Y",'Patient level info'!AA857-'Paste Data Here - Export'!HS857,'Paste Data Here - Export'!KQ857-'Paste Data Here - Export'!HS857)))</f>
        <v/>
      </c>
      <c r="AC857" s="100" t="str">
        <f>IF(E857="Yes","",IF(BPT!C857="Record transferred to this team",AA857-C857-(1/6),""))</f>
        <v/>
      </c>
      <c r="AD857" s="100" t="str">
        <f t="shared" si="145"/>
        <v/>
      </c>
      <c r="AE857" s="100" t="str">
        <f t="shared" si="153"/>
        <v/>
      </c>
      <c r="AF857" s="101" t="str">
        <f>IF(AE857="","",IF(Y857="Died same day","Died same day as arrival",IF(AB857="","Did not stay on SU",IF('Paste Data Here - Export'!HR857="ICH","ICU/CCU/HDU",IF(AB857&gt;AE857,100,100*AB857/AE857)))))</f>
        <v/>
      </c>
      <c r="AG857" s="82" t="str">
        <f>IF(E857="Yes","6 Month Transfer",IF(W857="No","Not locked to discharge/transfer",IF(AF857="Did not stay on SU","Not achieved as did not stay on SU",IF('Patient level info'!A857="","",IF(AND(A857=B857,M857="Achieved",P857="Achieved",AF857&gt;=90,AF857&lt;&gt;"Died same day as arrival"),"Achieved",IF(AND(A857&lt;&gt;B857,AF857&gt;=90,M857="Achieved",P857="Achieved"),"Not directly admitted by this team, but achieved criteria at previous team, and achieved 90% of stay on SU whilst at this team",IF(AF857="ICU/CCU/HDU","Admitted to ICU/CCU/HDU",IF(AF857="Died same day as arrival",AF857,IF(AND(AF857&lt;90,M857="Not achieved",P857="Not achieved"),"Not achieved as not direct to SU within 4h, not seen by a consultant within 14h, and less than 90% of stay on SU",IF(AND(AF857&lt;90,M857="Not achieved",P857="Achieved"),"Not achieved as not direct to SU within 4h and less than 90% of stay on SU",IF(AND(AF857&lt;90,M857="Achieved",P857="Not achieved"),"Not achieved as not seen by a consultant within 14h and less than 90% of stay on SU",IF(AND(AF857&gt;=90,M857="Not achieved",P857="Not achieved"),"Not achieved as not direct to SU within 4h and not seen by a consultant within 14h",IF(AND(AF857&gt;=90,M857="Achieved",P857="Not achieved"),"Not achieved as not seen by a consultant within 14h",IF(AF857&lt;90,"Not achieved as less than 90% of stay on SU","Not achieved as not direct to SU within 4h"))))))))))))))</f>
        <v/>
      </c>
    </row>
    <row r="858" spans="1:33" x14ac:dyDescent="0.25">
      <c r="A858" s="89" t="str">
        <f>IF('Paste Data Here - Export'!A858="","",'Paste Data Here - Export'!A858)</f>
        <v/>
      </c>
      <c r="B858" s="90" t="str">
        <f>IF('Paste Data Here - Export'!B858="","",'Paste Data Here - Export'!B858)</f>
        <v/>
      </c>
      <c r="C858" s="91" t="str">
        <f>IF('Paste Data Here - Export'!AR858="Y",'Paste Data Here - Export'!AS858,IF('Paste Data Here - Export'!C858="","",'Paste Data Here - Export'!BA858))</f>
        <v/>
      </c>
      <c r="D858" s="103" t="str">
        <f>IF(B858="","",IF('Paste Data Here - Export'!A858 ='Paste Data Here - Export'!B858, "Yes", "No"))</f>
        <v/>
      </c>
      <c r="E858" s="103" t="str">
        <f>IF(A858="","",IF(AND('Paste Data Here - Export'!P858="",'Paste Data Here - Export'!Q858&lt;&gt;""),"Yes","No"))</f>
        <v/>
      </c>
      <c r="F858" s="104" t="str">
        <f>IF('Paste Data Here - Export'!A858='Paste Data Here - Export'!B858,C858,IF(W858="No","",IF(E858="Yes","6 Month Transfer",'Paste Data Here - Export'!HP858)))</f>
        <v/>
      </c>
      <c r="G858" s="92" t="str">
        <f>IF(B858="","",IF(OR('Paste Data Here - Export'!KB858="Y",'Paste Data Here - Export'!GE858="Y"),"Yes","No"))</f>
        <v/>
      </c>
      <c r="H858" s="93" t="str">
        <f t="shared" si="146"/>
        <v/>
      </c>
      <c r="I858" s="93" t="str">
        <f t="shared" si="147"/>
        <v/>
      </c>
      <c r="J858" s="93" t="str">
        <f t="shared" si="148"/>
        <v/>
      </c>
      <c r="K858" s="125" t="str">
        <f>IF(OR(C858="",'Paste Data Here - Export'!BD858=""),"",1440*('Paste Data Here - Export'!BD858-C858))</f>
        <v/>
      </c>
      <c r="L858" s="93" t="str">
        <f t="shared" si="149"/>
        <v/>
      </c>
      <c r="M858" s="93" t="str">
        <f>IF(AND(L858="Yes",'Paste Data Here - Export'!BC858="SU",'Paste Data Here - Export'!EJ858&lt;&gt;"Y"),"Achieved",IF('Paste Data Here - Export'!EJ858="Y","Not applicable",(IF(AND('Patient level info'!L858="No",'Paste Data Here - Export'!BC858="SU"),"Not achieved",IF('Paste Data Here - Export'!BC858="ICH","Not applicable",IF(OR('Paste Data Here - Export'!BC858="O",'Paste Data Here - Export'!BC858="MAC"),"Not achieved",""))))))</f>
        <v/>
      </c>
      <c r="N858" s="142" t="str">
        <f>IF(B858="","",IF(OR('Paste Data Here - Export'!GN858="PERS",'Paste Data Here - Export'!GN858="TELEM"),'Paste Data Here - Export'!GK858,IF('Paste Data Here - Export'!GO858="","Not seen in person",'Paste Data Here - Export'!GO858)))</f>
        <v/>
      </c>
      <c r="O858" s="125" t="str">
        <f t="shared" si="150"/>
        <v/>
      </c>
      <c r="P858" s="126" t="str">
        <f t="shared" si="151"/>
        <v/>
      </c>
      <c r="Q858" s="95" t="str">
        <f>IF('Paste Data Here - Export'!CR858=TRUE, "Not imaged",IF('Paste Data Here - Export'!AR858="Y","Inpatient stroke",IF('Paste Data Here - Export'!BA858="","",IF('Paste Data Here - Export'!CR858="TRUE","",1440*('Paste Data Here - Export'!CP858-'Paste Data Here - Export'!BA858)))))</f>
        <v/>
      </c>
      <c r="R858" s="95" t="str">
        <f>IF('Paste Data Here - Export'!CR858=TRUE,"Not imaged",IF(OR(C858="",'Paste Data Here - Export'!CP858=""),"",1440*('Paste Data Here - Export'!CP858-C858)))</f>
        <v/>
      </c>
      <c r="S858" s="93" t="str">
        <f>IF(R858&lt;60.5,"Yes",IF('Paste Data Here - Export'!C858="","","No"))</f>
        <v/>
      </c>
      <c r="T858" s="93" t="str">
        <f t="shared" si="143"/>
        <v/>
      </c>
      <c r="U858" s="94" t="str">
        <f>IF(OR(C858="",'Paste Data Here - Export'!DF858=""),"",1440*('Paste Data Here - Export'!DF858-C858))</f>
        <v/>
      </c>
      <c r="V858" s="96" t="str">
        <f t="shared" si="152"/>
        <v/>
      </c>
      <c r="W858" s="97" t="str">
        <f>IF(B858="","",IF('Paste Data Here - Export'!KI858=TRUE,"Yes",IF('Paste Data Here - Export'!L858="","No","Yes")))</f>
        <v/>
      </c>
      <c r="X858" s="98" t="str">
        <f>IF(E858="Yes","6 Month Transfer",IF(AND(W858="Yes",'Paste Data Here - Export'!KM858="D"),"No",IF('Patient level info'!W858="Yes","Yes","")))</f>
        <v/>
      </c>
      <c r="Y858" s="91" t="str">
        <f t="shared" si="144"/>
        <v/>
      </c>
      <c r="Z858" s="99" t="str">
        <f>IF('Paste Data Here - Export'!KQ858="","",IF('Paste Data Here - Export'!KO858="","",'Paste Data Here - Export'!KN858-'Paste Data Here - Export'!KQ858))</f>
        <v/>
      </c>
      <c r="AA858" s="91" t="str">
        <f>IF(AND(W858="Yes",'Paste Data Here - Export'!KM858="D",'Paste Data Here - Export'!KO858="Y"),'Paste Data Here - Export'!KN858+'Patient level info'!AA$3,IF(AND(W858="Yes",'Paste Data Here - Export'!KM858="D",Z858&lt;0),'Paste Data Here - Export'!KQ858,IF(AND(W858="Yes",'Paste Data Here - Export'!KM858="D"),'Paste Data Here - Export'!KN858,IF(X858="Yes",'Paste Data Here - Export'!KS858,""))))</f>
        <v/>
      </c>
      <c r="AB858" s="100" t="str">
        <f>IF(W858="No","",IF('Paste Data Here - Export'!HS858="","",IF('Paste Data Here - Export'!KO858="Y",'Patient level info'!AA858-'Paste Data Here - Export'!HS858,'Paste Data Here - Export'!KQ858-'Paste Data Here - Export'!HS858)))</f>
        <v/>
      </c>
      <c r="AC858" s="100" t="str">
        <f>IF(E858="Yes","",IF(BPT!C858="Record transferred to this team",AA858-C858-(1/6),""))</f>
        <v/>
      </c>
      <c r="AD858" s="100" t="str">
        <f t="shared" si="145"/>
        <v/>
      </c>
      <c r="AE858" s="100" t="str">
        <f t="shared" si="153"/>
        <v/>
      </c>
      <c r="AF858" s="101" t="str">
        <f>IF(AE858="","",IF(Y858="Died same day","Died same day as arrival",IF(AB858="","Did not stay on SU",IF('Paste Data Here - Export'!HR858="ICH","ICU/CCU/HDU",IF(AB858&gt;AE858,100,100*AB858/AE858)))))</f>
        <v/>
      </c>
      <c r="AG858" s="82" t="str">
        <f>IF(E858="Yes","6 Month Transfer",IF(W858="No","Not locked to discharge/transfer",IF(AF858="Did not stay on SU","Not achieved as did not stay on SU",IF('Patient level info'!A858="","",IF(AND(A858=B858,M858="Achieved",P858="Achieved",AF858&gt;=90,AF858&lt;&gt;"Died same day as arrival"),"Achieved",IF(AND(A858&lt;&gt;B858,AF858&gt;=90,M858="Achieved",P858="Achieved"),"Not directly admitted by this team, but achieved criteria at previous team, and achieved 90% of stay on SU whilst at this team",IF(AF858="ICU/CCU/HDU","Admitted to ICU/CCU/HDU",IF(AF858="Died same day as arrival",AF858,IF(AND(AF858&lt;90,M858="Not achieved",P858="Not achieved"),"Not achieved as not direct to SU within 4h, not seen by a consultant within 14h, and less than 90% of stay on SU",IF(AND(AF858&lt;90,M858="Not achieved",P858="Achieved"),"Not achieved as not direct to SU within 4h and less than 90% of stay on SU",IF(AND(AF858&lt;90,M858="Achieved",P858="Not achieved"),"Not achieved as not seen by a consultant within 14h and less than 90% of stay on SU",IF(AND(AF858&gt;=90,M858="Not achieved",P858="Not achieved"),"Not achieved as not direct to SU within 4h and not seen by a consultant within 14h",IF(AND(AF858&gt;=90,M858="Achieved",P858="Not achieved"),"Not achieved as not seen by a consultant within 14h",IF(AF858&lt;90,"Not achieved as less than 90% of stay on SU","Not achieved as not direct to SU within 4h"))))))))))))))</f>
        <v/>
      </c>
    </row>
    <row r="859" spans="1:33" x14ac:dyDescent="0.25">
      <c r="A859" s="89" t="str">
        <f>IF('Paste Data Here - Export'!A859="","",'Paste Data Here - Export'!A859)</f>
        <v/>
      </c>
      <c r="B859" s="90" t="str">
        <f>IF('Paste Data Here - Export'!B859="","",'Paste Data Here - Export'!B859)</f>
        <v/>
      </c>
      <c r="C859" s="91" t="str">
        <f>IF('Paste Data Here - Export'!AR859="Y",'Paste Data Here - Export'!AS859,IF('Paste Data Here - Export'!C859="","",'Paste Data Here - Export'!BA859))</f>
        <v/>
      </c>
      <c r="D859" s="103" t="str">
        <f>IF(B859="","",IF('Paste Data Here - Export'!A859 ='Paste Data Here - Export'!B859, "Yes", "No"))</f>
        <v/>
      </c>
      <c r="E859" s="103" t="str">
        <f>IF(A859="","",IF(AND('Paste Data Here - Export'!P859="",'Paste Data Here - Export'!Q859&lt;&gt;""),"Yes","No"))</f>
        <v/>
      </c>
      <c r="F859" s="104" t="str">
        <f>IF('Paste Data Here - Export'!A859='Paste Data Here - Export'!B859,C859,IF(W859="No","",IF(E859="Yes","6 Month Transfer",'Paste Data Here - Export'!HP859)))</f>
        <v/>
      </c>
      <c r="G859" s="92" t="str">
        <f>IF(B859="","",IF(OR('Paste Data Here - Export'!KB859="Y",'Paste Data Here - Export'!GE859="Y"),"Yes","No"))</f>
        <v/>
      </c>
      <c r="H859" s="93" t="str">
        <f t="shared" si="146"/>
        <v/>
      </c>
      <c r="I859" s="93" t="str">
        <f t="shared" si="147"/>
        <v/>
      </c>
      <c r="J859" s="93" t="str">
        <f t="shared" si="148"/>
        <v/>
      </c>
      <c r="K859" s="125" t="str">
        <f>IF(OR(C859="",'Paste Data Here - Export'!BD859=""),"",1440*('Paste Data Here - Export'!BD859-C859))</f>
        <v/>
      </c>
      <c r="L859" s="93" t="str">
        <f t="shared" si="149"/>
        <v/>
      </c>
      <c r="M859" s="93" t="str">
        <f>IF(AND(L859="Yes",'Paste Data Here - Export'!BC859="SU",'Paste Data Here - Export'!EJ859&lt;&gt;"Y"),"Achieved",IF('Paste Data Here - Export'!EJ859="Y","Not applicable",(IF(AND('Patient level info'!L859="No",'Paste Data Here - Export'!BC859="SU"),"Not achieved",IF('Paste Data Here - Export'!BC859="ICH","Not applicable",IF(OR('Paste Data Here - Export'!BC859="O",'Paste Data Here - Export'!BC859="MAC"),"Not achieved",""))))))</f>
        <v/>
      </c>
      <c r="N859" s="142" t="str">
        <f>IF(B859="","",IF(OR('Paste Data Here - Export'!GN859="PERS",'Paste Data Here - Export'!GN859="TELEM"),'Paste Data Here - Export'!GK859,IF('Paste Data Here - Export'!GO859="","Not seen in person",'Paste Data Here - Export'!GO859)))</f>
        <v/>
      </c>
      <c r="O859" s="125" t="str">
        <f t="shared" si="150"/>
        <v/>
      </c>
      <c r="P859" s="126" t="str">
        <f t="shared" si="151"/>
        <v/>
      </c>
      <c r="Q859" s="95" t="str">
        <f>IF('Paste Data Here - Export'!CR859=TRUE, "Not imaged",IF('Paste Data Here - Export'!AR859="Y","Inpatient stroke",IF('Paste Data Here - Export'!BA859="","",IF('Paste Data Here - Export'!CR859="TRUE","",1440*('Paste Data Here - Export'!CP859-'Paste Data Here - Export'!BA859)))))</f>
        <v/>
      </c>
      <c r="R859" s="95" t="str">
        <f>IF('Paste Data Here - Export'!CR859=TRUE,"Not imaged",IF(OR(C859="",'Paste Data Here - Export'!CP859=""),"",1440*('Paste Data Here - Export'!CP859-C859)))</f>
        <v/>
      </c>
      <c r="S859" s="93" t="str">
        <f>IF(R859&lt;60.5,"Yes",IF('Paste Data Here - Export'!C859="","","No"))</f>
        <v/>
      </c>
      <c r="T859" s="93" t="str">
        <f t="shared" si="143"/>
        <v/>
      </c>
      <c r="U859" s="94" t="str">
        <f>IF(OR(C859="",'Paste Data Here - Export'!DF859=""),"",1440*('Paste Data Here - Export'!DF859-C859))</f>
        <v/>
      </c>
      <c r="V859" s="96" t="str">
        <f t="shared" si="152"/>
        <v/>
      </c>
      <c r="W859" s="97" t="str">
        <f>IF(B859="","",IF('Paste Data Here - Export'!KI859=TRUE,"Yes",IF('Paste Data Here - Export'!L859="","No","Yes")))</f>
        <v/>
      </c>
      <c r="X859" s="98" t="str">
        <f>IF(E859="Yes","6 Month Transfer",IF(AND(W859="Yes",'Paste Data Here - Export'!KM859="D"),"No",IF('Patient level info'!W859="Yes","Yes","")))</f>
        <v/>
      </c>
      <c r="Y859" s="91" t="str">
        <f t="shared" si="144"/>
        <v/>
      </c>
      <c r="Z859" s="99" t="str">
        <f>IF('Paste Data Here - Export'!KQ859="","",IF('Paste Data Here - Export'!KO859="","",'Paste Data Here - Export'!KN859-'Paste Data Here - Export'!KQ859))</f>
        <v/>
      </c>
      <c r="AA859" s="91" t="str">
        <f>IF(AND(W859="Yes",'Paste Data Here - Export'!KM859="D",'Paste Data Here - Export'!KO859="Y"),'Paste Data Here - Export'!KN859+'Patient level info'!AA$3,IF(AND(W859="Yes",'Paste Data Here - Export'!KM859="D",Z859&lt;0),'Paste Data Here - Export'!KQ859,IF(AND(W859="Yes",'Paste Data Here - Export'!KM859="D"),'Paste Data Here - Export'!KN859,IF(X859="Yes",'Paste Data Here - Export'!KS859,""))))</f>
        <v/>
      </c>
      <c r="AB859" s="100" t="str">
        <f>IF(W859="No","",IF('Paste Data Here - Export'!HS859="","",IF('Paste Data Here - Export'!KO859="Y",'Patient level info'!AA859-'Paste Data Here - Export'!HS859,'Paste Data Here - Export'!KQ859-'Paste Data Here - Export'!HS859)))</f>
        <v/>
      </c>
      <c r="AC859" s="100" t="str">
        <f>IF(E859="Yes","",IF(BPT!C859="Record transferred to this team",AA859-C859-(1/6),""))</f>
        <v/>
      </c>
      <c r="AD859" s="100" t="str">
        <f t="shared" si="145"/>
        <v/>
      </c>
      <c r="AE859" s="100" t="str">
        <f t="shared" si="153"/>
        <v/>
      </c>
      <c r="AF859" s="101" t="str">
        <f>IF(AE859="","",IF(Y859="Died same day","Died same day as arrival",IF(AB859="","Did not stay on SU",IF('Paste Data Here - Export'!HR859="ICH","ICU/CCU/HDU",IF(AB859&gt;AE859,100,100*AB859/AE859)))))</f>
        <v/>
      </c>
      <c r="AG859" s="82" t="str">
        <f>IF(E859="Yes","6 Month Transfer",IF(W859="No","Not locked to discharge/transfer",IF(AF859="Did not stay on SU","Not achieved as did not stay on SU",IF('Patient level info'!A859="","",IF(AND(A859=B859,M859="Achieved",P859="Achieved",AF859&gt;=90,AF859&lt;&gt;"Died same day as arrival"),"Achieved",IF(AND(A859&lt;&gt;B859,AF859&gt;=90,M859="Achieved",P859="Achieved"),"Not directly admitted by this team, but achieved criteria at previous team, and achieved 90% of stay on SU whilst at this team",IF(AF859="ICU/CCU/HDU","Admitted to ICU/CCU/HDU",IF(AF859="Died same day as arrival",AF859,IF(AND(AF859&lt;90,M859="Not achieved",P859="Not achieved"),"Not achieved as not direct to SU within 4h, not seen by a consultant within 14h, and less than 90% of stay on SU",IF(AND(AF859&lt;90,M859="Not achieved",P859="Achieved"),"Not achieved as not direct to SU within 4h and less than 90% of stay on SU",IF(AND(AF859&lt;90,M859="Achieved",P859="Not achieved"),"Not achieved as not seen by a consultant within 14h and less than 90% of stay on SU",IF(AND(AF859&gt;=90,M859="Not achieved",P859="Not achieved"),"Not achieved as not direct to SU within 4h and not seen by a consultant within 14h",IF(AND(AF859&gt;=90,M859="Achieved",P859="Not achieved"),"Not achieved as not seen by a consultant within 14h",IF(AF859&lt;90,"Not achieved as less than 90% of stay on SU","Not achieved as not direct to SU within 4h"))))))))))))))</f>
        <v/>
      </c>
    </row>
    <row r="860" spans="1:33" x14ac:dyDescent="0.25">
      <c r="A860" s="89" t="str">
        <f>IF('Paste Data Here - Export'!A860="","",'Paste Data Here - Export'!A860)</f>
        <v/>
      </c>
      <c r="B860" s="90" t="str">
        <f>IF('Paste Data Here - Export'!B860="","",'Paste Data Here - Export'!B860)</f>
        <v/>
      </c>
      <c r="C860" s="91" t="str">
        <f>IF('Paste Data Here - Export'!AR860="Y",'Paste Data Here - Export'!AS860,IF('Paste Data Here - Export'!C860="","",'Paste Data Here - Export'!BA860))</f>
        <v/>
      </c>
      <c r="D860" s="103" t="str">
        <f>IF(B860="","",IF('Paste Data Here - Export'!A860 ='Paste Data Here - Export'!B860, "Yes", "No"))</f>
        <v/>
      </c>
      <c r="E860" s="103" t="str">
        <f>IF(A860="","",IF(AND('Paste Data Here - Export'!P860="",'Paste Data Here - Export'!Q860&lt;&gt;""),"Yes","No"))</f>
        <v/>
      </c>
      <c r="F860" s="104" t="str">
        <f>IF('Paste Data Here - Export'!A860='Paste Data Here - Export'!B860,C860,IF(W860="No","",IF(E860="Yes","6 Month Transfer",'Paste Data Here - Export'!HP860)))</f>
        <v/>
      </c>
      <c r="G860" s="92" t="str">
        <f>IF(B860="","",IF(OR('Paste Data Here - Export'!KB860="Y",'Paste Data Here - Export'!GE860="Y"),"Yes","No"))</f>
        <v/>
      </c>
      <c r="H860" s="93" t="str">
        <f t="shared" si="146"/>
        <v/>
      </c>
      <c r="I860" s="93" t="str">
        <f t="shared" si="147"/>
        <v/>
      </c>
      <c r="J860" s="93" t="str">
        <f t="shared" si="148"/>
        <v/>
      </c>
      <c r="K860" s="125" t="str">
        <f>IF(OR(C860="",'Paste Data Here - Export'!BD860=""),"",1440*('Paste Data Here - Export'!BD860-C860))</f>
        <v/>
      </c>
      <c r="L860" s="93" t="str">
        <f t="shared" si="149"/>
        <v/>
      </c>
      <c r="M860" s="93" t="str">
        <f>IF(AND(L860="Yes",'Paste Data Here - Export'!BC860="SU",'Paste Data Here - Export'!EJ860&lt;&gt;"Y"),"Achieved",IF('Paste Data Here - Export'!EJ860="Y","Not applicable",(IF(AND('Patient level info'!L860="No",'Paste Data Here - Export'!BC860="SU"),"Not achieved",IF('Paste Data Here - Export'!BC860="ICH","Not applicable",IF(OR('Paste Data Here - Export'!BC860="O",'Paste Data Here - Export'!BC860="MAC"),"Not achieved",""))))))</f>
        <v/>
      </c>
      <c r="N860" s="142" t="str">
        <f>IF(B860="","",IF(OR('Paste Data Here - Export'!GN860="PERS",'Paste Data Here - Export'!GN860="TELEM"),'Paste Data Here - Export'!GK860,IF('Paste Data Here - Export'!GO860="","Not seen in person",'Paste Data Here - Export'!GO860)))</f>
        <v/>
      </c>
      <c r="O860" s="125" t="str">
        <f t="shared" si="150"/>
        <v/>
      </c>
      <c r="P860" s="126" t="str">
        <f t="shared" si="151"/>
        <v/>
      </c>
      <c r="Q860" s="95" t="str">
        <f>IF('Paste Data Here - Export'!CR860=TRUE, "Not imaged",IF('Paste Data Here - Export'!AR860="Y","Inpatient stroke",IF('Paste Data Here - Export'!BA860="","",IF('Paste Data Here - Export'!CR860="TRUE","",1440*('Paste Data Here - Export'!CP860-'Paste Data Here - Export'!BA860)))))</f>
        <v/>
      </c>
      <c r="R860" s="95" t="str">
        <f>IF('Paste Data Here - Export'!CR860=TRUE,"Not imaged",IF(OR(C860="",'Paste Data Here - Export'!CP860=""),"",1440*('Paste Data Here - Export'!CP860-C860)))</f>
        <v/>
      </c>
      <c r="S860" s="93" t="str">
        <f>IF(R860&lt;60.5,"Yes",IF('Paste Data Here - Export'!C860="","","No"))</f>
        <v/>
      </c>
      <c r="T860" s="93" t="str">
        <f t="shared" si="143"/>
        <v/>
      </c>
      <c r="U860" s="94" t="str">
        <f>IF(OR(C860="",'Paste Data Here - Export'!DF860=""),"",1440*('Paste Data Here - Export'!DF860-C860))</f>
        <v/>
      </c>
      <c r="V860" s="96" t="str">
        <f t="shared" si="152"/>
        <v/>
      </c>
      <c r="W860" s="97" t="str">
        <f>IF(B860="","",IF('Paste Data Here - Export'!KI860=TRUE,"Yes",IF('Paste Data Here - Export'!L860="","No","Yes")))</f>
        <v/>
      </c>
      <c r="X860" s="98" t="str">
        <f>IF(E860="Yes","6 Month Transfer",IF(AND(W860="Yes",'Paste Data Here - Export'!KM860="D"),"No",IF('Patient level info'!W860="Yes","Yes","")))</f>
        <v/>
      </c>
      <c r="Y860" s="91" t="str">
        <f t="shared" si="144"/>
        <v/>
      </c>
      <c r="Z860" s="99" t="str">
        <f>IF('Paste Data Here - Export'!KQ860="","",IF('Paste Data Here - Export'!KO860="","",'Paste Data Here - Export'!KN860-'Paste Data Here - Export'!KQ860))</f>
        <v/>
      </c>
      <c r="AA860" s="91" t="str">
        <f>IF(AND(W860="Yes",'Paste Data Here - Export'!KM860="D",'Paste Data Here - Export'!KO860="Y"),'Paste Data Here - Export'!KN860+'Patient level info'!AA$3,IF(AND(W860="Yes",'Paste Data Here - Export'!KM860="D",Z860&lt;0),'Paste Data Here - Export'!KQ860,IF(AND(W860="Yes",'Paste Data Here - Export'!KM860="D"),'Paste Data Here - Export'!KN860,IF(X860="Yes",'Paste Data Here - Export'!KS860,""))))</f>
        <v/>
      </c>
      <c r="AB860" s="100" t="str">
        <f>IF(W860="No","",IF('Paste Data Here - Export'!HS860="","",IF('Paste Data Here - Export'!KO860="Y",'Patient level info'!AA860-'Paste Data Here - Export'!HS860,'Paste Data Here - Export'!KQ860-'Paste Data Here - Export'!HS860)))</f>
        <v/>
      </c>
      <c r="AC860" s="100" t="str">
        <f>IF(E860="Yes","",IF(BPT!C860="Record transferred to this team",AA860-C860-(1/6),""))</f>
        <v/>
      </c>
      <c r="AD860" s="100" t="str">
        <f t="shared" si="145"/>
        <v/>
      </c>
      <c r="AE860" s="100" t="str">
        <f t="shared" si="153"/>
        <v/>
      </c>
      <c r="AF860" s="101" t="str">
        <f>IF(AE860="","",IF(Y860="Died same day","Died same day as arrival",IF(AB860="","Did not stay on SU",IF('Paste Data Here - Export'!HR860="ICH","ICU/CCU/HDU",IF(AB860&gt;AE860,100,100*AB860/AE860)))))</f>
        <v/>
      </c>
      <c r="AG860" s="82" t="str">
        <f>IF(E860="Yes","6 Month Transfer",IF(W860="No","Not locked to discharge/transfer",IF(AF860="Did not stay on SU","Not achieved as did not stay on SU",IF('Patient level info'!A860="","",IF(AND(A860=B860,M860="Achieved",P860="Achieved",AF860&gt;=90,AF860&lt;&gt;"Died same day as arrival"),"Achieved",IF(AND(A860&lt;&gt;B860,AF860&gt;=90,M860="Achieved",P860="Achieved"),"Not directly admitted by this team, but achieved criteria at previous team, and achieved 90% of stay on SU whilst at this team",IF(AF860="ICU/CCU/HDU","Admitted to ICU/CCU/HDU",IF(AF860="Died same day as arrival",AF860,IF(AND(AF860&lt;90,M860="Not achieved",P860="Not achieved"),"Not achieved as not direct to SU within 4h, not seen by a consultant within 14h, and less than 90% of stay on SU",IF(AND(AF860&lt;90,M860="Not achieved",P860="Achieved"),"Not achieved as not direct to SU within 4h and less than 90% of stay on SU",IF(AND(AF860&lt;90,M860="Achieved",P860="Not achieved"),"Not achieved as not seen by a consultant within 14h and less than 90% of stay on SU",IF(AND(AF860&gt;=90,M860="Not achieved",P860="Not achieved"),"Not achieved as not direct to SU within 4h and not seen by a consultant within 14h",IF(AND(AF860&gt;=90,M860="Achieved",P860="Not achieved"),"Not achieved as not seen by a consultant within 14h",IF(AF860&lt;90,"Not achieved as less than 90% of stay on SU","Not achieved as not direct to SU within 4h"))))))))))))))</f>
        <v/>
      </c>
    </row>
    <row r="861" spans="1:33" x14ac:dyDescent="0.25">
      <c r="A861" s="89" t="str">
        <f>IF('Paste Data Here - Export'!A861="","",'Paste Data Here - Export'!A861)</f>
        <v/>
      </c>
      <c r="B861" s="90" t="str">
        <f>IF('Paste Data Here - Export'!B861="","",'Paste Data Here - Export'!B861)</f>
        <v/>
      </c>
      <c r="C861" s="91" t="str">
        <f>IF('Paste Data Here - Export'!AR861="Y",'Paste Data Here - Export'!AS861,IF('Paste Data Here - Export'!C861="","",'Paste Data Here - Export'!BA861))</f>
        <v/>
      </c>
      <c r="D861" s="103" t="str">
        <f>IF(B861="","",IF('Paste Data Here - Export'!A861 ='Paste Data Here - Export'!B861, "Yes", "No"))</f>
        <v/>
      </c>
      <c r="E861" s="103" t="str">
        <f>IF(A861="","",IF(AND('Paste Data Here - Export'!P861="",'Paste Data Here - Export'!Q861&lt;&gt;""),"Yes","No"))</f>
        <v/>
      </c>
      <c r="F861" s="104" t="str">
        <f>IF('Paste Data Here - Export'!A861='Paste Data Here - Export'!B861,C861,IF(W861="No","",IF(E861="Yes","6 Month Transfer",'Paste Data Here - Export'!HP861)))</f>
        <v/>
      </c>
      <c r="G861" s="92" t="str">
        <f>IF(B861="","",IF(OR('Paste Data Here - Export'!KB861="Y",'Paste Data Here - Export'!GE861="Y"),"Yes","No"))</f>
        <v/>
      </c>
      <c r="H861" s="93" t="str">
        <f t="shared" si="146"/>
        <v/>
      </c>
      <c r="I861" s="93" t="str">
        <f t="shared" si="147"/>
        <v/>
      </c>
      <c r="J861" s="93" t="str">
        <f t="shared" si="148"/>
        <v/>
      </c>
      <c r="K861" s="125" t="str">
        <f>IF(OR(C861="",'Paste Data Here - Export'!BD861=""),"",1440*('Paste Data Here - Export'!BD861-C861))</f>
        <v/>
      </c>
      <c r="L861" s="93" t="str">
        <f t="shared" si="149"/>
        <v/>
      </c>
      <c r="M861" s="93" t="str">
        <f>IF(AND(L861="Yes",'Paste Data Here - Export'!BC861="SU",'Paste Data Here - Export'!EJ861&lt;&gt;"Y"),"Achieved",IF('Paste Data Here - Export'!EJ861="Y","Not applicable",(IF(AND('Patient level info'!L861="No",'Paste Data Here - Export'!BC861="SU"),"Not achieved",IF('Paste Data Here - Export'!BC861="ICH","Not applicable",IF(OR('Paste Data Here - Export'!BC861="O",'Paste Data Here - Export'!BC861="MAC"),"Not achieved",""))))))</f>
        <v/>
      </c>
      <c r="N861" s="142" t="str">
        <f>IF(B861="","",IF(OR('Paste Data Here - Export'!GN861="PERS",'Paste Data Here - Export'!GN861="TELEM"),'Paste Data Here - Export'!GK861,IF('Paste Data Here - Export'!GO861="","Not seen in person",'Paste Data Here - Export'!GO861)))</f>
        <v/>
      </c>
      <c r="O861" s="125" t="str">
        <f t="shared" si="150"/>
        <v/>
      </c>
      <c r="P861" s="126" t="str">
        <f t="shared" si="151"/>
        <v/>
      </c>
      <c r="Q861" s="95" t="str">
        <f>IF('Paste Data Here - Export'!CR861=TRUE, "Not imaged",IF('Paste Data Here - Export'!AR861="Y","Inpatient stroke",IF('Paste Data Here - Export'!BA861="","",IF('Paste Data Here - Export'!CR861="TRUE","",1440*('Paste Data Here - Export'!CP861-'Paste Data Here - Export'!BA861)))))</f>
        <v/>
      </c>
      <c r="R861" s="95" t="str">
        <f>IF('Paste Data Here - Export'!CR861=TRUE,"Not imaged",IF(OR(C861="",'Paste Data Here - Export'!CP861=""),"",1440*('Paste Data Here - Export'!CP861-C861)))</f>
        <v/>
      </c>
      <c r="S861" s="93" t="str">
        <f>IF(R861&lt;60.5,"Yes",IF('Paste Data Here - Export'!C861="","","No"))</f>
        <v/>
      </c>
      <c r="T861" s="93" t="str">
        <f t="shared" si="143"/>
        <v/>
      </c>
      <c r="U861" s="94" t="str">
        <f>IF(OR(C861="",'Paste Data Here - Export'!DF861=""),"",1440*('Paste Data Here - Export'!DF861-C861))</f>
        <v/>
      </c>
      <c r="V861" s="96" t="str">
        <f t="shared" si="152"/>
        <v/>
      </c>
      <c r="W861" s="97" t="str">
        <f>IF(B861="","",IF('Paste Data Here - Export'!KI861=TRUE,"Yes",IF('Paste Data Here - Export'!L861="","No","Yes")))</f>
        <v/>
      </c>
      <c r="X861" s="98" t="str">
        <f>IF(E861="Yes","6 Month Transfer",IF(AND(W861="Yes",'Paste Data Here - Export'!KM861="D"),"No",IF('Patient level info'!W861="Yes","Yes","")))</f>
        <v/>
      </c>
      <c r="Y861" s="91" t="str">
        <f t="shared" si="144"/>
        <v/>
      </c>
      <c r="Z861" s="99" t="str">
        <f>IF('Paste Data Here - Export'!KQ861="","",IF('Paste Data Here - Export'!KO861="","",'Paste Data Here - Export'!KN861-'Paste Data Here - Export'!KQ861))</f>
        <v/>
      </c>
      <c r="AA861" s="91" t="str">
        <f>IF(AND(W861="Yes",'Paste Data Here - Export'!KM861="D",'Paste Data Here - Export'!KO861="Y"),'Paste Data Here - Export'!KN861+'Patient level info'!AA$3,IF(AND(W861="Yes",'Paste Data Here - Export'!KM861="D",Z861&lt;0),'Paste Data Here - Export'!KQ861,IF(AND(W861="Yes",'Paste Data Here - Export'!KM861="D"),'Paste Data Here - Export'!KN861,IF(X861="Yes",'Paste Data Here - Export'!KS861,""))))</f>
        <v/>
      </c>
      <c r="AB861" s="100" t="str">
        <f>IF(W861="No","",IF('Paste Data Here - Export'!HS861="","",IF('Paste Data Here - Export'!KO861="Y",'Patient level info'!AA861-'Paste Data Here - Export'!HS861,'Paste Data Here - Export'!KQ861-'Paste Data Here - Export'!HS861)))</f>
        <v/>
      </c>
      <c r="AC861" s="100" t="str">
        <f>IF(E861="Yes","",IF(BPT!C861="Record transferred to this team",AA861-C861-(1/6),""))</f>
        <v/>
      </c>
      <c r="AD861" s="100" t="str">
        <f t="shared" si="145"/>
        <v/>
      </c>
      <c r="AE861" s="100" t="str">
        <f t="shared" si="153"/>
        <v/>
      </c>
      <c r="AF861" s="101" t="str">
        <f>IF(AE861="","",IF(Y861="Died same day","Died same day as arrival",IF(AB861="","Did not stay on SU",IF('Paste Data Here - Export'!HR861="ICH","ICU/CCU/HDU",IF(AB861&gt;AE861,100,100*AB861/AE861)))))</f>
        <v/>
      </c>
      <c r="AG861" s="82" t="str">
        <f>IF(E861="Yes","6 Month Transfer",IF(W861="No","Not locked to discharge/transfer",IF(AF861="Did not stay on SU","Not achieved as did not stay on SU",IF('Patient level info'!A861="","",IF(AND(A861=B861,M861="Achieved",P861="Achieved",AF861&gt;=90,AF861&lt;&gt;"Died same day as arrival"),"Achieved",IF(AND(A861&lt;&gt;B861,AF861&gt;=90,M861="Achieved",P861="Achieved"),"Not directly admitted by this team, but achieved criteria at previous team, and achieved 90% of stay on SU whilst at this team",IF(AF861="ICU/CCU/HDU","Admitted to ICU/CCU/HDU",IF(AF861="Died same day as arrival",AF861,IF(AND(AF861&lt;90,M861="Not achieved",P861="Not achieved"),"Not achieved as not direct to SU within 4h, not seen by a consultant within 14h, and less than 90% of stay on SU",IF(AND(AF861&lt;90,M861="Not achieved",P861="Achieved"),"Not achieved as not direct to SU within 4h and less than 90% of stay on SU",IF(AND(AF861&lt;90,M861="Achieved",P861="Not achieved"),"Not achieved as not seen by a consultant within 14h and less than 90% of stay on SU",IF(AND(AF861&gt;=90,M861="Not achieved",P861="Not achieved"),"Not achieved as not direct to SU within 4h and not seen by a consultant within 14h",IF(AND(AF861&gt;=90,M861="Achieved",P861="Not achieved"),"Not achieved as not seen by a consultant within 14h",IF(AF861&lt;90,"Not achieved as less than 90% of stay on SU","Not achieved as not direct to SU within 4h"))))))))))))))</f>
        <v/>
      </c>
    </row>
    <row r="862" spans="1:33" x14ac:dyDescent="0.25">
      <c r="A862" s="89" t="str">
        <f>IF('Paste Data Here - Export'!A862="","",'Paste Data Here - Export'!A862)</f>
        <v/>
      </c>
      <c r="B862" s="90" t="str">
        <f>IF('Paste Data Here - Export'!B862="","",'Paste Data Here - Export'!B862)</f>
        <v/>
      </c>
      <c r="C862" s="91" t="str">
        <f>IF('Paste Data Here - Export'!AR862="Y",'Paste Data Here - Export'!AS862,IF('Paste Data Here - Export'!C862="","",'Paste Data Here - Export'!BA862))</f>
        <v/>
      </c>
      <c r="D862" s="103" t="str">
        <f>IF(B862="","",IF('Paste Data Here - Export'!A862 ='Paste Data Here - Export'!B862, "Yes", "No"))</f>
        <v/>
      </c>
      <c r="E862" s="103" t="str">
        <f>IF(A862="","",IF(AND('Paste Data Here - Export'!P862="",'Paste Data Here - Export'!Q862&lt;&gt;""),"Yes","No"))</f>
        <v/>
      </c>
      <c r="F862" s="104" t="str">
        <f>IF('Paste Data Here - Export'!A862='Paste Data Here - Export'!B862,C862,IF(W862="No","",IF(E862="Yes","6 Month Transfer",'Paste Data Here - Export'!HP862)))</f>
        <v/>
      </c>
      <c r="G862" s="92" t="str">
        <f>IF(B862="","",IF(OR('Paste Data Here - Export'!KB862="Y",'Paste Data Here - Export'!GE862="Y"),"Yes","No"))</f>
        <v/>
      </c>
      <c r="H862" s="93" t="str">
        <f t="shared" si="146"/>
        <v/>
      </c>
      <c r="I862" s="93" t="str">
        <f t="shared" si="147"/>
        <v/>
      </c>
      <c r="J862" s="93" t="str">
        <f t="shared" si="148"/>
        <v/>
      </c>
      <c r="K862" s="125" t="str">
        <f>IF(OR(C862="",'Paste Data Here - Export'!BD862=""),"",1440*('Paste Data Here - Export'!BD862-C862))</f>
        <v/>
      </c>
      <c r="L862" s="93" t="str">
        <f t="shared" si="149"/>
        <v/>
      </c>
      <c r="M862" s="93" t="str">
        <f>IF(AND(L862="Yes",'Paste Data Here - Export'!BC862="SU",'Paste Data Here - Export'!EJ862&lt;&gt;"Y"),"Achieved",IF('Paste Data Here - Export'!EJ862="Y","Not applicable",(IF(AND('Patient level info'!L862="No",'Paste Data Here - Export'!BC862="SU"),"Not achieved",IF('Paste Data Here - Export'!BC862="ICH","Not applicable",IF(OR('Paste Data Here - Export'!BC862="O",'Paste Data Here - Export'!BC862="MAC"),"Not achieved",""))))))</f>
        <v/>
      </c>
      <c r="N862" s="142" t="str">
        <f>IF(B862="","",IF(OR('Paste Data Here - Export'!GN862="PERS",'Paste Data Here - Export'!GN862="TELEM"),'Paste Data Here - Export'!GK862,IF('Paste Data Here - Export'!GO862="","Not seen in person",'Paste Data Here - Export'!GO862)))</f>
        <v/>
      </c>
      <c r="O862" s="125" t="str">
        <f t="shared" si="150"/>
        <v/>
      </c>
      <c r="P862" s="126" t="str">
        <f t="shared" si="151"/>
        <v/>
      </c>
      <c r="Q862" s="95" t="str">
        <f>IF('Paste Data Here - Export'!CR862=TRUE, "Not imaged",IF('Paste Data Here - Export'!AR862="Y","Inpatient stroke",IF('Paste Data Here - Export'!BA862="","",IF('Paste Data Here - Export'!CR862="TRUE","",1440*('Paste Data Here - Export'!CP862-'Paste Data Here - Export'!BA862)))))</f>
        <v/>
      </c>
      <c r="R862" s="95" t="str">
        <f>IF('Paste Data Here - Export'!CR862=TRUE,"Not imaged",IF(OR(C862="",'Paste Data Here - Export'!CP862=""),"",1440*('Paste Data Here - Export'!CP862-C862)))</f>
        <v/>
      </c>
      <c r="S862" s="93" t="str">
        <f>IF(R862&lt;60.5,"Yes",IF('Paste Data Here - Export'!C862="","","No"))</f>
        <v/>
      </c>
      <c r="T862" s="93" t="str">
        <f t="shared" si="143"/>
        <v/>
      </c>
      <c r="U862" s="94" t="str">
        <f>IF(OR(C862="",'Paste Data Here - Export'!DF862=""),"",1440*('Paste Data Here - Export'!DF862-C862))</f>
        <v/>
      </c>
      <c r="V862" s="96" t="str">
        <f t="shared" si="152"/>
        <v/>
      </c>
      <c r="W862" s="97" t="str">
        <f>IF(B862="","",IF('Paste Data Here - Export'!KI862=TRUE,"Yes",IF('Paste Data Here - Export'!L862="","No","Yes")))</f>
        <v/>
      </c>
      <c r="X862" s="98" t="str">
        <f>IF(E862="Yes","6 Month Transfer",IF(AND(W862="Yes",'Paste Data Here - Export'!KM862="D"),"No",IF('Patient level info'!W862="Yes","Yes","")))</f>
        <v/>
      </c>
      <c r="Y862" s="91" t="str">
        <f t="shared" si="144"/>
        <v/>
      </c>
      <c r="Z862" s="99" t="str">
        <f>IF('Paste Data Here - Export'!KQ862="","",IF('Paste Data Here - Export'!KO862="","",'Paste Data Here - Export'!KN862-'Paste Data Here - Export'!KQ862))</f>
        <v/>
      </c>
      <c r="AA862" s="91" t="str">
        <f>IF(AND(W862="Yes",'Paste Data Here - Export'!KM862="D",'Paste Data Here - Export'!KO862="Y"),'Paste Data Here - Export'!KN862+'Patient level info'!AA$3,IF(AND(W862="Yes",'Paste Data Here - Export'!KM862="D",Z862&lt;0),'Paste Data Here - Export'!KQ862,IF(AND(W862="Yes",'Paste Data Here - Export'!KM862="D"),'Paste Data Here - Export'!KN862,IF(X862="Yes",'Paste Data Here - Export'!KS862,""))))</f>
        <v/>
      </c>
      <c r="AB862" s="100" t="str">
        <f>IF(W862="No","",IF('Paste Data Here - Export'!HS862="","",IF('Paste Data Here - Export'!KO862="Y",'Patient level info'!AA862-'Paste Data Here - Export'!HS862,'Paste Data Here - Export'!KQ862-'Paste Data Here - Export'!HS862)))</f>
        <v/>
      </c>
      <c r="AC862" s="100" t="str">
        <f>IF(E862="Yes","",IF(BPT!C862="Record transferred to this team",AA862-C862-(1/6),""))</f>
        <v/>
      </c>
      <c r="AD862" s="100" t="str">
        <f t="shared" si="145"/>
        <v/>
      </c>
      <c r="AE862" s="100" t="str">
        <f t="shared" si="153"/>
        <v/>
      </c>
      <c r="AF862" s="101" t="str">
        <f>IF(AE862="","",IF(Y862="Died same day","Died same day as arrival",IF(AB862="","Did not stay on SU",IF('Paste Data Here - Export'!HR862="ICH","ICU/CCU/HDU",IF(AB862&gt;AE862,100,100*AB862/AE862)))))</f>
        <v/>
      </c>
      <c r="AG862" s="82" t="str">
        <f>IF(E862="Yes","6 Month Transfer",IF(W862="No","Not locked to discharge/transfer",IF(AF862="Did not stay on SU","Not achieved as did not stay on SU",IF('Patient level info'!A862="","",IF(AND(A862=B862,M862="Achieved",P862="Achieved",AF862&gt;=90,AF862&lt;&gt;"Died same day as arrival"),"Achieved",IF(AND(A862&lt;&gt;B862,AF862&gt;=90,M862="Achieved",P862="Achieved"),"Not directly admitted by this team, but achieved criteria at previous team, and achieved 90% of stay on SU whilst at this team",IF(AF862="ICU/CCU/HDU","Admitted to ICU/CCU/HDU",IF(AF862="Died same day as arrival",AF862,IF(AND(AF862&lt;90,M862="Not achieved",P862="Not achieved"),"Not achieved as not direct to SU within 4h, not seen by a consultant within 14h, and less than 90% of stay on SU",IF(AND(AF862&lt;90,M862="Not achieved",P862="Achieved"),"Not achieved as not direct to SU within 4h and less than 90% of stay on SU",IF(AND(AF862&lt;90,M862="Achieved",P862="Not achieved"),"Not achieved as not seen by a consultant within 14h and less than 90% of stay on SU",IF(AND(AF862&gt;=90,M862="Not achieved",P862="Not achieved"),"Not achieved as not direct to SU within 4h and not seen by a consultant within 14h",IF(AND(AF862&gt;=90,M862="Achieved",P862="Not achieved"),"Not achieved as not seen by a consultant within 14h",IF(AF862&lt;90,"Not achieved as less than 90% of stay on SU","Not achieved as not direct to SU within 4h"))))))))))))))</f>
        <v/>
      </c>
    </row>
    <row r="863" spans="1:33" x14ac:dyDescent="0.25">
      <c r="A863" s="89" t="str">
        <f>IF('Paste Data Here - Export'!A863="","",'Paste Data Here - Export'!A863)</f>
        <v/>
      </c>
      <c r="B863" s="90" t="str">
        <f>IF('Paste Data Here - Export'!B863="","",'Paste Data Here - Export'!B863)</f>
        <v/>
      </c>
      <c r="C863" s="91" t="str">
        <f>IF('Paste Data Here - Export'!AR863="Y",'Paste Data Here - Export'!AS863,IF('Paste Data Here - Export'!C863="","",'Paste Data Here - Export'!BA863))</f>
        <v/>
      </c>
      <c r="D863" s="103" t="str">
        <f>IF(B863="","",IF('Paste Data Here - Export'!A863 ='Paste Data Here - Export'!B863, "Yes", "No"))</f>
        <v/>
      </c>
      <c r="E863" s="103" t="str">
        <f>IF(A863="","",IF(AND('Paste Data Here - Export'!P863="",'Paste Data Here - Export'!Q863&lt;&gt;""),"Yes","No"))</f>
        <v/>
      </c>
      <c r="F863" s="104" t="str">
        <f>IF('Paste Data Here - Export'!A863='Paste Data Here - Export'!B863,C863,IF(W863="No","",IF(E863="Yes","6 Month Transfer",'Paste Data Here - Export'!HP863)))</f>
        <v/>
      </c>
      <c r="G863" s="92" t="str">
        <f>IF(B863="","",IF(OR('Paste Data Here - Export'!KB863="Y",'Paste Data Here - Export'!GE863="Y"),"Yes","No"))</f>
        <v/>
      </c>
      <c r="H863" s="93" t="str">
        <f t="shared" si="146"/>
        <v/>
      </c>
      <c r="I863" s="93" t="str">
        <f t="shared" si="147"/>
        <v/>
      </c>
      <c r="J863" s="93" t="str">
        <f t="shared" si="148"/>
        <v/>
      </c>
      <c r="K863" s="125" t="str">
        <f>IF(OR(C863="",'Paste Data Here - Export'!BD863=""),"",1440*('Paste Data Here - Export'!BD863-C863))</f>
        <v/>
      </c>
      <c r="L863" s="93" t="str">
        <f t="shared" si="149"/>
        <v/>
      </c>
      <c r="M863" s="93" t="str">
        <f>IF(AND(L863="Yes",'Paste Data Here - Export'!BC863="SU",'Paste Data Here - Export'!EJ863&lt;&gt;"Y"),"Achieved",IF('Paste Data Here - Export'!EJ863="Y","Not applicable",(IF(AND('Patient level info'!L863="No",'Paste Data Here - Export'!BC863="SU"),"Not achieved",IF('Paste Data Here - Export'!BC863="ICH","Not applicable",IF(OR('Paste Data Here - Export'!BC863="O",'Paste Data Here - Export'!BC863="MAC"),"Not achieved",""))))))</f>
        <v/>
      </c>
      <c r="N863" s="142" t="str">
        <f>IF(B863="","",IF(OR('Paste Data Here - Export'!GN863="PERS",'Paste Data Here - Export'!GN863="TELEM"),'Paste Data Here - Export'!GK863,IF('Paste Data Here - Export'!GO863="","Not seen in person",'Paste Data Here - Export'!GO863)))</f>
        <v/>
      </c>
      <c r="O863" s="125" t="str">
        <f t="shared" si="150"/>
        <v/>
      </c>
      <c r="P863" s="126" t="str">
        <f t="shared" si="151"/>
        <v/>
      </c>
      <c r="Q863" s="95" t="str">
        <f>IF('Paste Data Here - Export'!CR863=TRUE, "Not imaged",IF('Paste Data Here - Export'!AR863="Y","Inpatient stroke",IF('Paste Data Here - Export'!BA863="","",IF('Paste Data Here - Export'!CR863="TRUE","",1440*('Paste Data Here - Export'!CP863-'Paste Data Here - Export'!BA863)))))</f>
        <v/>
      </c>
      <c r="R863" s="95" t="str">
        <f>IF('Paste Data Here - Export'!CR863=TRUE,"Not imaged",IF(OR(C863="",'Paste Data Here - Export'!CP863=""),"",1440*('Paste Data Here - Export'!CP863-C863)))</f>
        <v/>
      </c>
      <c r="S863" s="93" t="str">
        <f>IF(R863&lt;60.5,"Yes",IF('Paste Data Here - Export'!C863="","","No"))</f>
        <v/>
      </c>
      <c r="T863" s="93" t="str">
        <f t="shared" si="143"/>
        <v/>
      </c>
      <c r="U863" s="94" t="str">
        <f>IF(OR(C863="",'Paste Data Here - Export'!DF863=""),"",1440*('Paste Data Here - Export'!DF863-C863))</f>
        <v/>
      </c>
      <c r="V863" s="96" t="str">
        <f t="shared" si="152"/>
        <v/>
      </c>
      <c r="W863" s="97" t="str">
        <f>IF(B863="","",IF('Paste Data Here - Export'!KI863=TRUE,"Yes",IF('Paste Data Here - Export'!L863="","No","Yes")))</f>
        <v/>
      </c>
      <c r="X863" s="98" t="str">
        <f>IF(E863="Yes","6 Month Transfer",IF(AND(W863="Yes",'Paste Data Here - Export'!KM863="D"),"No",IF('Patient level info'!W863="Yes","Yes","")))</f>
        <v/>
      </c>
      <c r="Y863" s="91" t="str">
        <f t="shared" si="144"/>
        <v/>
      </c>
      <c r="Z863" s="99" t="str">
        <f>IF('Paste Data Here - Export'!KQ863="","",IF('Paste Data Here - Export'!KO863="","",'Paste Data Here - Export'!KN863-'Paste Data Here - Export'!KQ863))</f>
        <v/>
      </c>
      <c r="AA863" s="91" t="str">
        <f>IF(AND(W863="Yes",'Paste Data Here - Export'!KM863="D",'Paste Data Here - Export'!KO863="Y"),'Paste Data Here - Export'!KN863+'Patient level info'!AA$3,IF(AND(W863="Yes",'Paste Data Here - Export'!KM863="D",Z863&lt;0),'Paste Data Here - Export'!KQ863,IF(AND(W863="Yes",'Paste Data Here - Export'!KM863="D"),'Paste Data Here - Export'!KN863,IF(X863="Yes",'Paste Data Here - Export'!KS863,""))))</f>
        <v/>
      </c>
      <c r="AB863" s="100" t="str">
        <f>IF(W863="No","",IF('Paste Data Here - Export'!HS863="","",IF('Paste Data Here - Export'!KO863="Y",'Patient level info'!AA863-'Paste Data Here - Export'!HS863,'Paste Data Here - Export'!KQ863-'Paste Data Here - Export'!HS863)))</f>
        <v/>
      </c>
      <c r="AC863" s="100" t="str">
        <f>IF(E863="Yes","",IF(BPT!C863="Record transferred to this team",AA863-C863-(1/6),""))</f>
        <v/>
      </c>
      <c r="AD863" s="100" t="str">
        <f t="shared" si="145"/>
        <v/>
      </c>
      <c r="AE863" s="100" t="str">
        <f t="shared" si="153"/>
        <v/>
      </c>
      <c r="AF863" s="101" t="str">
        <f>IF(AE863="","",IF(Y863="Died same day","Died same day as arrival",IF(AB863="","Did not stay on SU",IF('Paste Data Here - Export'!HR863="ICH","ICU/CCU/HDU",IF(AB863&gt;AE863,100,100*AB863/AE863)))))</f>
        <v/>
      </c>
      <c r="AG863" s="82" t="str">
        <f>IF(E863="Yes","6 Month Transfer",IF(W863="No","Not locked to discharge/transfer",IF(AF863="Did not stay on SU","Not achieved as did not stay on SU",IF('Patient level info'!A863="","",IF(AND(A863=B863,M863="Achieved",P863="Achieved",AF863&gt;=90,AF863&lt;&gt;"Died same day as arrival"),"Achieved",IF(AND(A863&lt;&gt;B863,AF863&gt;=90,M863="Achieved",P863="Achieved"),"Not directly admitted by this team, but achieved criteria at previous team, and achieved 90% of stay on SU whilst at this team",IF(AF863="ICU/CCU/HDU","Admitted to ICU/CCU/HDU",IF(AF863="Died same day as arrival",AF863,IF(AND(AF863&lt;90,M863="Not achieved",P863="Not achieved"),"Not achieved as not direct to SU within 4h, not seen by a consultant within 14h, and less than 90% of stay on SU",IF(AND(AF863&lt;90,M863="Not achieved",P863="Achieved"),"Not achieved as not direct to SU within 4h and less than 90% of stay on SU",IF(AND(AF863&lt;90,M863="Achieved",P863="Not achieved"),"Not achieved as not seen by a consultant within 14h and less than 90% of stay on SU",IF(AND(AF863&gt;=90,M863="Not achieved",P863="Not achieved"),"Not achieved as not direct to SU within 4h and not seen by a consultant within 14h",IF(AND(AF863&gt;=90,M863="Achieved",P863="Not achieved"),"Not achieved as not seen by a consultant within 14h",IF(AF863&lt;90,"Not achieved as less than 90% of stay on SU","Not achieved as not direct to SU within 4h"))))))))))))))</f>
        <v/>
      </c>
    </row>
    <row r="864" spans="1:33" x14ac:dyDescent="0.25">
      <c r="A864" s="89" t="str">
        <f>IF('Paste Data Here - Export'!A864="","",'Paste Data Here - Export'!A864)</f>
        <v/>
      </c>
      <c r="B864" s="90" t="str">
        <f>IF('Paste Data Here - Export'!B864="","",'Paste Data Here - Export'!B864)</f>
        <v/>
      </c>
      <c r="C864" s="91" t="str">
        <f>IF('Paste Data Here - Export'!AR864="Y",'Paste Data Here - Export'!AS864,IF('Paste Data Here - Export'!C864="","",'Paste Data Here - Export'!BA864))</f>
        <v/>
      </c>
      <c r="D864" s="103" t="str">
        <f>IF(B864="","",IF('Paste Data Here - Export'!A864 ='Paste Data Here - Export'!B864, "Yes", "No"))</f>
        <v/>
      </c>
      <c r="E864" s="103" t="str">
        <f>IF(A864="","",IF(AND('Paste Data Here - Export'!P864="",'Paste Data Here - Export'!Q864&lt;&gt;""),"Yes","No"))</f>
        <v/>
      </c>
      <c r="F864" s="104" t="str">
        <f>IF('Paste Data Here - Export'!A864='Paste Data Here - Export'!B864,C864,IF(W864="No","",IF(E864="Yes","6 Month Transfer",'Paste Data Here - Export'!HP864)))</f>
        <v/>
      </c>
      <c r="G864" s="92" t="str">
        <f>IF(B864="","",IF(OR('Paste Data Here - Export'!KB864="Y",'Paste Data Here - Export'!GE864="Y"),"Yes","No"))</f>
        <v/>
      </c>
      <c r="H864" s="93" t="str">
        <f t="shared" si="146"/>
        <v/>
      </c>
      <c r="I864" s="93" t="str">
        <f t="shared" si="147"/>
        <v/>
      </c>
      <c r="J864" s="93" t="str">
        <f t="shared" si="148"/>
        <v/>
      </c>
      <c r="K864" s="125" t="str">
        <f>IF(OR(C864="",'Paste Data Here - Export'!BD864=""),"",1440*('Paste Data Here - Export'!BD864-C864))</f>
        <v/>
      </c>
      <c r="L864" s="93" t="str">
        <f t="shared" si="149"/>
        <v/>
      </c>
      <c r="M864" s="93" t="str">
        <f>IF(AND(L864="Yes",'Paste Data Here - Export'!BC864="SU",'Paste Data Here - Export'!EJ864&lt;&gt;"Y"),"Achieved",IF('Paste Data Here - Export'!EJ864="Y","Not applicable",(IF(AND('Patient level info'!L864="No",'Paste Data Here - Export'!BC864="SU"),"Not achieved",IF('Paste Data Here - Export'!BC864="ICH","Not applicable",IF(OR('Paste Data Here - Export'!BC864="O",'Paste Data Here - Export'!BC864="MAC"),"Not achieved",""))))))</f>
        <v/>
      </c>
      <c r="N864" s="142" t="str">
        <f>IF(B864="","",IF(OR('Paste Data Here - Export'!GN864="PERS",'Paste Data Here - Export'!GN864="TELEM"),'Paste Data Here - Export'!GK864,IF('Paste Data Here - Export'!GO864="","Not seen in person",'Paste Data Here - Export'!GO864)))</f>
        <v/>
      </c>
      <c r="O864" s="125" t="str">
        <f t="shared" si="150"/>
        <v/>
      </c>
      <c r="P864" s="126" t="str">
        <f t="shared" si="151"/>
        <v/>
      </c>
      <c r="Q864" s="95" t="str">
        <f>IF('Paste Data Here - Export'!CR864=TRUE, "Not imaged",IF('Paste Data Here - Export'!AR864="Y","Inpatient stroke",IF('Paste Data Here - Export'!BA864="","",IF('Paste Data Here - Export'!CR864="TRUE","",1440*('Paste Data Here - Export'!CP864-'Paste Data Here - Export'!BA864)))))</f>
        <v/>
      </c>
      <c r="R864" s="95" t="str">
        <f>IF('Paste Data Here - Export'!CR864=TRUE,"Not imaged",IF(OR(C864="",'Paste Data Here - Export'!CP864=""),"",1440*('Paste Data Here - Export'!CP864-C864)))</f>
        <v/>
      </c>
      <c r="S864" s="93" t="str">
        <f>IF(R864&lt;60.5,"Yes",IF('Paste Data Here - Export'!C864="","","No"))</f>
        <v/>
      </c>
      <c r="T864" s="93" t="str">
        <f t="shared" si="143"/>
        <v/>
      </c>
      <c r="U864" s="94" t="str">
        <f>IF(OR(C864="",'Paste Data Here - Export'!DF864=""),"",1440*('Paste Data Here - Export'!DF864-C864))</f>
        <v/>
      </c>
      <c r="V864" s="96" t="str">
        <f t="shared" si="152"/>
        <v/>
      </c>
      <c r="W864" s="97" t="str">
        <f>IF(B864="","",IF('Paste Data Here - Export'!KI864=TRUE,"Yes",IF('Paste Data Here - Export'!L864="","No","Yes")))</f>
        <v/>
      </c>
      <c r="X864" s="98" t="str">
        <f>IF(E864="Yes","6 Month Transfer",IF(AND(W864="Yes",'Paste Data Here - Export'!KM864="D"),"No",IF('Patient level info'!W864="Yes","Yes","")))</f>
        <v/>
      </c>
      <c r="Y864" s="91" t="str">
        <f t="shared" si="144"/>
        <v/>
      </c>
      <c r="Z864" s="99" t="str">
        <f>IF('Paste Data Here - Export'!KQ864="","",IF('Paste Data Here - Export'!KO864="","",'Paste Data Here - Export'!KN864-'Paste Data Here - Export'!KQ864))</f>
        <v/>
      </c>
      <c r="AA864" s="91" t="str">
        <f>IF(AND(W864="Yes",'Paste Data Here - Export'!KM864="D",'Paste Data Here - Export'!KO864="Y"),'Paste Data Here - Export'!KN864+'Patient level info'!AA$3,IF(AND(W864="Yes",'Paste Data Here - Export'!KM864="D",Z864&lt;0),'Paste Data Here - Export'!KQ864,IF(AND(W864="Yes",'Paste Data Here - Export'!KM864="D"),'Paste Data Here - Export'!KN864,IF(X864="Yes",'Paste Data Here - Export'!KS864,""))))</f>
        <v/>
      </c>
      <c r="AB864" s="100" t="str">
        <f>IF(W864="No","",IF('Paste Data Here - Export'!HS864="","",IF('Paste Data Here - Export'!KO864="Y",'Patient level info'!AA864-'Paste Data Here - Export'!HS864,'Paste Data Here - Export'!KQ864-'Paste Data Here - Export'!HS864)))</f>
        <v/>
      </c>
      <c r="AC864" s="100" t="str">
        <f>IF(E864="Yes","",IF(BPT!C864="Record transferred to this team",AA864-C864-(1/6),""))</f>
        <v/>
      </c>
      <c r="AD864" s="100" t="str">
        <f t="shared" si="145"/>
        <v/>
      </c>
      <c r="AE864" s="100" t="str">
        <f t="shared" si="153"/>
        <v/>
      </c>
      <c r="AF864" s="101" t="str">
        <f>IF(AE864="","",IF(Y864="Died same day","Died same day as arrival",IF(AB864="","Did not stay on SU",IF('Paste Data Here - Export'!HR864="ICH","ICU/CCU/HDU",IF(AB864&gt;AE864,100,100*AB864/AE864)))))</f>
        <v/>
      </c>
      <c r="AG864" s="82" t="str">
        <f>IF(E864="Yes","6 Month Transfer",IF(W864="No","Not locked to discharge/transfer",IF(AF864="Did not stay on SU","Not achieved as did not stay on SU",IF('Patient level info'!A864="","",IF(AND(A864=B864,M864="Achieved",P864="Achieved",AF864&gt;=90,AF864&lt;&gt;"Died same day as arrival"),"Achieved",IF(AND(A864&lt;&gt;B864,AF864&gt;=90,M864="Achieved",P864="Achieved"),"Not directly admitted by this team, but achieved criteria at previous team, and achieved 90% of stay on SU whilst at this team",IF(AF864="ICU/CCU/HDU","Admitted to ICU/CCU/HDU",IF(AF864="Died same day as arrival",AF864,IF(AND(AF864&lt;90,M864="Not achieved",P864="Not achieved"),"Not achieved as not direct to SU within 4h, not seen by a consultant within 14h, and less than 90% of stay on SU",IF(AND(AF864&lt;90,M864="Not achieved",P864="Achieved"),"Not achieved as not direct to SU within 4h and less than 90% of stay on SU",IF(AND(AF864&lt;90,M864="Achieved",P864="Not achieved"),"Not achieved as not seen by a consultant within 14h and less than 90% of stay on SU",IF(AND(AF864&gt;=90,M864="Not achieved",P864="Not achieved"),"Not achieved as not direct to SU within 4h and not seen by a consultant within 14h",IF(AND(AF864&gt;=90,M864="Achieved",P864="Not achieved"),"Not achieved as not seen by a consultant within 14h",IF(AF864&lt;90,"Not achieved as less than 90% of stay on SU","Not achieved as not direct to SU within 4h"))))))))))))))</f>
        <v/>
      </c>
    </row>
    <row r="865" spans="1:33" x14ac:dyDescent="0.25">
      <c r="A865" s="89" t="str">
        <f>IF('Paste Data Here - Export'!A865="","",'Paste Data Here - Export'!A865)</f>
        <v/>
      </c>
      <c r="B865" s="90" t="str">
        <f>IF('Paste Data Here - Export'!B865="","",'Paste Data Here - Export'!B865)</f>
        <v/>
      </c>
      <c r="C865" s="91" t="str">
        <f>IF('Paste Data Here - Export'!AR865="Y",'Paste Data Here - Export'!AS865,IF('Paste Data Here - Export'!C865="","",'Paste Data Here - Export'!BA865))</f>
        <v/>
      </c>
      <c r="D865" s="103" t="str">
        <f>IF(B865="","",IF('Paste Data Here - Export'!A865 ='Paste Data Here - Export'!B865, "Yes", "No"))</f>
        <v/>
      </c>
      <c r="E865" s="103" t="str">
        <f>IF(A865="","",IF(AND('Paste Data Here - Export'!P865="",'Paste Data Here - Export'!Q865&lt;&gt;""),"Yes","No"))</f>
        <v/>
      </c>
      <c r="F865" s="104" t="str">
        <f>IF('Paste Data Here - Export'!A865='Paste Data Here - Export'!B865,C865,IF(W865="No","",IF(E865="Yes","6 Month Transfer",'Paste Data Here - Export'!HP865)))</f>
        <v/>
      </c>
      <c r="G865" s="92" t="str">
        <f>IF(B865="","",IF(OR('Paste Data Here - Export'!KB865="Y",'Paste Data Here - Export'!GE865="Y"),"Yes","No"))</f>
        <v/>
      </c>
      <c r="H865" s="93" t="str">
        <f t="shared" si="146"/>
        <v/>
      </c>
      <c r="I865" s="93" t="str">
        <f t="shared" si="147"/>
        <v/>
      </c>
      <c r="J865" s="93" t="str">
        <f t="shared" si="148"/>
        <v/>
      </c>
      <c r="K865" s="125" t="str">
        <f>IF(OR(C865="",'Paste Data Here - Export'!BD865=""),"",1440*('Paste Data Here - Export'!BD865-C865))</f>
        <v/>
      </c>
      <c r="L865" s="93" t="str">
        <f t="shared" si="149"/>
        <v/>
      </c>
      <c r="M865" s="93" t="str">
        <f>IF(AND(L865="Yes",'Paste Data Here - Export'!BC865="SU",'Paste Data Here - Export'!EJ865&lt;&gt;"Y"),"Achieved",IF('Paste Data Here - Export'!EJ865="Y","Not applicable",(IF(AND('Patient level info'!L865="No",'Paste Data Here - Export'!BC865="SU"),"Not achieved",IF('Paste Data Here - Export'!BC865="ICH","Not applicable",IF(OR('Paste Data Here - Export'!BC865="O",'Paste Data Here - Export'!BC865="MAC"),"Not achieved",""))))))</f>
        <v/>
      </c>
      <c r="N865" s="142" t="str">
        <f>IF(B865="","",IF(OR('Paste Data Here - Export'!GN865="PERS",'Paste Data Here - Export'!GN865="TELEM"),'Paste Data Here - Export'!GK865,IF('Paste Data Here - Export'!GO865="","Not seen in person",'Paste Data Here - Export'!GO865)))</f>
        <v/>
      </c>
      <c r="O865" s="125" t="str">
        <f t="shared" si="150"/>
        <v/>
      </c>
      <c r="P865" s="126" t="str">
        <f t="shared" si="151"/>
        <v/>
      </c>
      <c r="Q865" s="95" t="str">
        <f>IF('Paste Data Here - Export'!CR865=TRUE, "Not imaged",IF('Paste Data Here - Export'!AR865="Y","Inpatient stroke",IF('Paste Data Here - Export'!BA865="","",IF('Paste Data Here - Export'!CR865="TRUE","",1440*('Paste Data Here - Export'!CP865-'Paste Data Here - Export'!BA865)))))</f>
        <v/>
      </c>
      <c r="R865" s="95" t="str">
        <f>IF('Paste Data Here - Export'!CR865=TRUE,"Not imaged",IF(OR(C865="",'Paste Data Here - Export'!CP865=""),"",1440*('Paste Data Here - Export'!CP865-C865)))</f>
        <v/>
      </c>
      <c r="S865" s="93" t="str">
        <f>IF(R865&lt;60.5,"Yes",IF('Paste Data Here - Export'!C865="","","No"))</f>
        <v/>
      </c>
      <c r="T865" s="93" t="str">
        <f t="shared" si="143"/>
        <v/>
      </c>
      <c r="U865" s="94" t="str">
        <f>IF(OR(C865="",'Paste Data Here - Export'!DF865=""),"",1440*('Paste Data Here - Export'!DF865-C865))</f>
        <v/>
      </c>
      <c r="V865" s="96" t="str">
        <f t="shared" si="152"/>
        <v/>
      </c>
      <c r="W865" s="97" t="str">
        <f>IF(B865="","",IF('Paste Data Here - Export'!KI865=TRUE,"Yes",IF('Paste Data Here - Export'!L865="","No","Yes")))</f>
        <v/>
      </c>
      <c r="X865" s="98" t="str">
        <f>IF(E865="Yes","6 Month Transfer",IF(AND(W865="Yes",'Paste Data Here - Export'!KM865="D"),"No",IF('Patient level info'!W865="Yes","Yes","")))</f>
        <v/>
      </c>
      <c r="Y865" s="91" t="str">
        <f t="shared" si="144"/>
        <v/>
      </c>
      <c r="Z865" s="99" t="str">
        <f>IF('Paste Data Here - Export'!KQ865="","",IF('Paste Data Here - Export'!KO865="","",'Paste Data Here - Export'!KN865-'Paste Data Here - Export'!KQ865))</f>
        <v/>
      </c>
      <c r="AA865" s="91" t="str">
        <f>IF(AND(W865="Yes",'Paste Data Here - Export'!KM865="D",'Paste Data Here - Export'!KO865="Y"),'Paste Data Here - Export'!KN865+'Patient level info'!AA$3,IF(AND(W865="Yes",'Paste Data Here - Export'!KM865="D",Z865&lt;0),'Paste Data Here - Export'!KQ865,IF(AND(W865="Yes",'Paste Data Here - Export'!KM865="D"),'Paste Data Here - Export'!KN865,IF(X865="Yes",'Paste Data Here - Export'!KS865,""))))</f>
        <v/>
      </c>
      <c r="AB865" s="100" t="str">
        <f>IF(W865="No","",IF('Paste Data Here - Export'!HS865="","",IF('Paste Data Here - Export'!KO865="Y",'Patient level info'!AA865-'Paste Data Here - Export'!HS865,'Paste Data Here - Export'!KQ865-'Paste Data Here - Export'!HS865)))</f>
        <v/>
      </c>
      <c r="AC865" s="100" t="str">
        <f>IF(E865="Yes","",IF(BPT!C865="Record transferred to this team",AA865-C865-(1/6),""))</f>
        <v/>
      </c>
      <c r="AD865" s="100" t="str">
        <f t="shared" si="145"/>
        <v/>
      </c>
      <c r="AE865" s="100" t="str">
        <f t="shared" si="153"/>
        <v/>
      </c>
      <c r="AF865" s="101" t="str">
        <f>IF(AE865="","",IF(Y865="Died same day","Died same day as arrival",IF(AB865="","Did not stay on SU",IF('Paste Data Here - Export'!HR865="ICH","ICU/CCU/HDU",IF(AB865&gt;AE865,100,100*AB865/AE865)))))</f>
        <v/>
      </c>
      <c r="AG865" s="82" t="str">
        <f>IF(E865="Yes","6 Month Transfer",IF(W865="No","Not locked to discharge/transfer",IF(AF865="Did not stay on SU","Not achieved as did not stay on SU",IF('Patient level info'!A865="","",IF(AND(A865=B865,M865="Achieved",P865="Achieved",AF865&gt;=90,AF865&lt;&gt;"Died same day as arrival"),"Achieved",IF(AND(A865&lt;&gt;B865,AF865&gt;=90,M865="Achieved",P865="Achieved"),"Not directly admitted by this team, but achieved criteria at previous team, and achieved 90% of stay on SU whilst at this team",IF(AF865="ICU/CCU/HDU","Admitted to ICU/CCU/HDU",IF(AF865="Died same day as arrival",AF865,IF(AND(AF865&lt;90,M865="Not achieved",P865="Not achieved"),"Not achieved as not direct to SU within 4h, not seen by a consultant within 14h, and less than 90% of stay on SU",IF(AND(AF865&lt;90,M865="Not achieved",P865="Achieved"),"Not achieved as not direct to SU within 4h and less than 90% of stay on SU",IF(AND(AF865&lt;90,M865="Achieved",P865="Not achieved"),"Not achieved as not seen by a consultant within 14h and less than 90% of stay on SU",IF(AND(AF865&gt;=90,M865="Not achieved",P865="Not achieved"),"Not achieved as not direct to SU within 4h and not seen by a consultant within 14h",IF(AND(AF865&gt;=90,M865="Achieved",P865="Not achieved"),"Not achieved as not seen by a consultant within 14h",IF(AF865&lt;90,"Not achieved as less than 90% of stay on SU","Not achieved as not direct to SU within 4h"))))))))))))))</f>
        <v/>
      </c>
    </row>
    <row r="866" spans="1:33" x14ac:dyDescent="0.25">
      <c r="A866" s="89" t="str">
        <f>IF('Paste Data Here - Export'!A866="","",'Paste Data Here - Export'!A866)</f>
        <v/>
      </c>
      <c r="B866" s="90" t="str">
        <f>IF('Paste Data Here - Export'!B866="","",'Paste Data Here - Export'!B866)</f>
        <v/>
      </c>
      <c r="C866" s="91" t="str">
        <f>IF('Paste Data Here - Export'!AR866="Y",'Paste Data Here - Export'!AS866,IF('Paste Data Here - Export'!C866="","",'Paste Data Here - Export'!BA866))</f>
        <v/>
      </c>
      <c r="D866" s="103" t="str">
        <f>IF(B866="","",IF('Paste Data Here - Export'!A866 ='Paste Data Here - Export'!B866, "Yes", "No"))</f>
        <v/>
      </c>
      <c r="E866" s="103" t="str">
        <f>IF(A866="","",IF(AND('Paste Data Here - Export'!P866="",'Paste Data Here - Export'!Q866&lt;&gt;""),"Yes","No"))</f>
        <v/>
      </c>
      <c r="F866" s="104" t="str">
        <f>IF('Paste Data Here - Export'!A866='Paste Data Here - Export'!B866,C866,IF(W866="No","",IF(E866="Yes","6 Month Transfer",'Paste Data Here - Export'!HP866)))</f>
        <v/>
      </c>
      <c r="G866" s="92" t="str">
        <f>IF(B866="","",IF(OR('Paste Data Here - Export'!KB866="Y",'Paste Data Here - Export'!GE866="Y"),"Yes","No"))</f>
        <v/>
      </c>
      <c r="H866" s="93" t="str">
        <f t="shared" si="146"/>
        <v/>
      </c>
      <c r="I866" s="93" t="str">
        <f t="shared" si="147"/>
        <v/>
      </c>
      <c r="J866" s="93" t="str">
        <f t="shared" si="148"/>
        <v/>
      </c>
      <c r="K866" s="125" t="str">
        <f>IF(OR(C866="",'Paste Data Here - Export'!BD866=""),"",1440*('Paste Data Here - Export'!BD866-C866))</f>
        <v/>
      </c>
      <c r="L866" s="93" t="str">
        <f t="shared" si="149"/>
        <v/>
      </c>
      <c r="M866" s="93" t="str">
        <f>IF(AND(L866="Yes",'Paste Data Here - Export'!BC866="SU",'Paste Data Here - Export'!EJ866&lt;&gt;"Y"),"Achieved",IF('Paste Data Here - Export'!EJ866="Y","Not applicable",(IF(AND('Patient level info'!L866="No",'Paste Data Here - Export'!BC866="SU"),"Not achieved",IF('Paste Data Here - Export'!BC866="ICH","Not applicable",IF(OR('Paste Data Here - Export'!BC866="O",'Paste Data Here - Export'!BC866="MAC"),"Not achieved",""))))))</f>
        <v/>
      </c>
      <c r="N866" s="142" t="str">
        <f>IF(B866="","",IF(OR('Paste Data Here - Export'!GN866="PERS",'Paste Data Here - Export'!GN866="TELEM"),'Paste Data Here - Export'!GK866,IF('Paste Data Here - Export'!GO866="","Not seen in person",'Paste Data Here - Export'!GO866)))</f>
        <v/>
      </c>
      <c r="O866" s="125" t="str">
        <f t="shared" si="150"/>
        <v/>
      </c>
      <c r="P866" s="126" t="str">
        <f t="shared" si="151"/>
        <v/>
      </c>
      <c r="Q866" s="95" t="str">
        <f>IF('Paste Data Here - Export'!CR866=TRUE, "Not imaged",IF('Paste Data Here - Export'!AR866="Y","Inpatient stroke",IF('Paste Data Here - Export'!BA866="","",IF('Paste Data Here - Export'!CR866="TRUE","",1440*('Paste Data Here - Export'!CP866-'Paste Data Here - Export'!BA866)))))</f>
        <v/>
      </c>
      <c r="R866" s="95" t="str">
        <f>IF('Paste Data Here - Export'!CR866=TRUE,"Not imaged",IF(OR(C866="",'Paste Data Here - Export'!CP866=""),"",1440*('Paste Data Here - Export'!CP866-C866)))</f>
        <v/>
      </c>
      <c r="S866" s="93" t="str">
        <f>IF(R866&lt;60.5,"Yes",IF('Paste Data Here - Export'!C866="","","No"))</f>
        <v/>
      </c>
      <c r="T866" s="93" t="str">
        <f t="shared" si="143"/>
        <v/>
      </c>
      <c r="U866" s="94" t="str">
        <f>IF(OR(C866="",'Paste Data Here - Export'!DF866=""),"",1440*('Paste Data Here - Export'!DF866-C866))</f>
        <v/>
      </c>
      <c r="V866" s="96" t="str">
        <f t="shared" si="152"/>
        <v/>
      </c>
      <c r="W866" s="97" t="str">
        <f>IF(B866="","",IF('Paste Data Here - Export'!KI866=TRUE,"Yes",IF('Paste Data Here - Export'!L866="","No","Yes")))</f>
        <v/>
      </c>
      <c r="X866" s="98" t="str">
        <f>IF(E866="Yes","6 Month Transfer",IF(AND(W866="Yes",'Paste Data Here - Export'!KM866="D"),"No",IF('Patient level info'!W866="Yes","Yes","")))</f>
        <v/>
      </c>
      <c r="Y866" s="91" t="str">
        <f t="shared" si="144"/>
        <v/>
      </c>
      <c r="Z866" s="99" t="str">
        <f>IF('Paste Data Here - Export'!KQ866="","",IF('Paste Data Here - Export'!KO866="","",'Paste Data Here - Export'!KN866-'Paste Data Here - Export'!KQ866))</f>
        <v/>
      </c>
      <c r="AA866" s="91" t="str">
        <f>IF(AND(W866="Yes",'Paste Data Here - Export'!KM866="D",'Paste Data Here - Export'!KO866="Y"),'Paste Data Here - Export'!KN866+'Patient level info'!AA$3,IF(AND(W866="Yes",'Paste Data Here - Export'!KM866="D",Z866&lt;0),'Paste Data Here - Export'!KQ866,IF(AND(W866="Yes",'Paste Data Here - Export'!KM866="D"),'Paste Data Here - Export'!KN866,IF(X866="Yes",'Paste Data Here - Export'!KS866,""))))</f>
        <v/>
      </c>
      <c r="AB866" s="100" t="str">
        <f>IF(W866="No","",IF('Paste Data Here - Export'!HS866="","",IF('Paste Data Here - Export'!KO866="Y",'Patient level info'!AA866-'Paste Data Here - Export'!HS866,'Paste Data Here - Export'!KQ866-'Paste Data Here - Export'!HS866)))</f>
        <v/>
      </c>
      <c r="AC866" s="100" t="str">
        <f>IF(E866="Yes","",IF(BPT!C866="Record transferred to this team",AA866-C866-(1/6),""))</f>
        <v/>
      </c>
      <c r="AD866" s="100" t="str">
        <f t="shared" si="145"/>
        <v/>
      </c>
      <c r="AE866" s="100" t="str">
        <f t="shared" si="153"/>
        <v/>
      </c>
      <c r="AF866" s="101" t="str">
        <f>IF(AE866="","",IF(Y866="Died same day","Died same day as arrival",IF(AB866="","Did not stay on SU",IF('Paste Data Here - Export'!HR866="ICH","ICU/CCU/HDU",IF(AB866&gt;AE866,100,100*AB866/AE866)))))</f>
        <v/>
      </c>
      <c r="AG866" s="82" t="str">
        <f>IF(E866="Yes","6 Month Transfer",IF(W866="No","Not locked to discharge/transfer",IF(AF866="Did not stay on SU","Not achieved as did not stay on SU",IF('Patient level info'!A866="","",IF(AND(A866=B866,M866="Achieved",P866="Achieved",AF866&gt;=90,AF866&lt;&gt;"Died same day as arrival"),"Achieved",IF(AND(A866&lt;&gt;B866,AF866&gt;=90,M866="Achieved",P866="Achieved"),"Not directly admitted by this team, but achieved criteria at previous team, and achieved 90% of stay on SU whilst at this team",IF(AF866="ICU/CCU/HDU","Admitted to ICU/CCU/HDU",IF(AF866="Died same day as arrival",AF866,IF(AND(AF866&lt;90,M866="Not achieved",P866="Not achieved"),"Not achieved as not direct to SU within 4h, not seen by a consultant within 14h, and less than 90% of stay on SU",IF(AND(AF866&lt;90,M866="Not achieved",P866="Achieved"),"Not achieved as not direct to SU within 4h and less than 90% of stay on SU",IF(AND(AF866&lt;90,M866="Achieved",P866="Not achieved"),"Not achieved as not seen by a consultant within 14h and less than 90% of stay on SU",IF(AND(AF866&gt;=90,M866="Not achieved",P866="Not achieved"),"Not achieved as not direct to SU within 4h and not seen by a consultant within 14h",IF(AND(AF866&gt;=90,M866="Achieved",P866="Not achieved"),"Not achieved as not seen by a consultant within 14h",IF(AF866&lt;90,"Not achieved as less than 90% of stay on SU","Not achieved as not direct to SU within 4h"))))))))))))))</f>
        <v/>
      </c>
    </row>
    <row r="867" spans="1:33" x14ac:dyDescent="0.25">
      <c r="A867" s="89" t="str">
        <f>IF('Paste Data Here - Export'!A867="","",'Paste Data Here - Export'!A867)</f>
        <v/>
      </c>
      <c r="B867" s="90" t="str">
        <f>IF('Paste Data Here - Export'!B867="","",'Paste Data Here - Export'!B867)</f>
        <v/>
      </c>
      <c r="C867" s="91" t="str">
        <f>IF('Paste Data Here - Export'!AR867="Y",'Paste Data Here - Export'!AS867,IF('Paste Data Here - Export'!C867="","",'Paste Data Here - Export'!BA867))</f>
        <v/>
      </c>
      <c r="D867" s="103" t="str">
        <f>IF(B867="","",IF('Paste Data Here - Export'!A867 ='Paste Data Here - Export'!B867, "Yes", "No"))</f>
        <v/>
      </c>
      <c r="E867" s="103" t="str">
        <f>IF(A867="","",IF(AND('Paste Data Here - Export'!P867="",'Paste Data Here - Export'!Q867&lt;&gt;""),"Yes","No"))</f>
        <v/>
      </c>
      <c r="F867" s="104" t="str">
        <f>IF('Paste Data Here - Export'!A867='Paste Data Here - Export'!B867,C867,IF(W867="No","",IF(E867="Yes","6 Month Transfer",'Paste Data Here - Export'!HP867)))</f>
        <v/>
      </c>
      <c r="G867" s="92" t="str">
        <f>IF(B867="","",IF(OR('Paste Data Here - Export'!KB867="Y",'Paste Data Here - Export'!GE867="Y"),"Yes","No"))</f>
        <v/>
      </c>
      <c r="H867" s="93" t="str">
        <f t="shared" si="146"/>
        <v/>
      </c>
      <c r="I867" s="93" t="str">
        <f t="shared" si="147"/>
        <v/>
      </c>
      <c r="J867" s="93" t="str">
        <f t="shared" si="148"/>
        <v/>
      </c>
      <c r="K867" s="125" t="str">
        <f>IF(OR(C867="",'Paste Data Here - Export'!BD867=""),"",1440*('Paste Data Here - Export'!BD867-C867))</f>
        <v/>
      </c>
      <c r="L867" s="93" t="str">
        <f t="shared" si="149"/>
        <v/>
      </c>
      <c r="M867" s="93" t="str">
        <f>IF(AND(L867="Yes",'Paste Data Here - Export'!BC867="SU",'Paste Data Here - Export'!EJ867&lt;&gt;"Y"),"Achieved",IF('Paste Data Here - Export'!EJ867="Y","Not applicable",(IF(AND('Patient level info'!L867="No",'Paste Data Here - Export'!BC867="SU"),"Not achieved",IF('Paste Data Here - Export'!BC867="ICH","Not applicable",IF(OR('Paste Data Here - Export'!BC867="O",'Paste Data Here - Export'!BC867="MAC"),"Not achieved",""))))))</f>
        <v/>
      </c>
      <c r="N867" s="142" t="str">
        <f>IF(B867="","",IF(OR('Paste Data Here - Export'!GN867="PERS",'Paste Data Here - Export'!GN867="TELEM"),'Paste Data Here - Export'!GK867,IF('Paste Data Here - Export'!GO867="","Not seen in person",'Paste Data Here - Export'!GO867)))</f>
        <v/>
      </c>
      <c r="O867" s="125" t="str">
        <f t="shared" si="150"/>
        <v/>
      </c>
      <c r="P867" s="126" t="str">
        <f t="shared" si="151"/>
        <v/>
      </c>
      <c r="Q867" s="95" t="str">
        <f>IF('Paste Data Here - Export'!CR867=TRUE, "Not imaged",IF('Paste Data Here - Export'!AR867="Y","Inpatient stroke",IF('Paste Data Here - Export'!BA867="","",IF('Paste Data Here - Export'!CR867="TRUE","",1440*('Paste Data Here - Export'!CP867-'Paste Data Here - Export'!BA867)))))</f>
        <v/>
      </c>
      <c r="R867" s="95" t="str">
        <f>IF('Paste Data Here - Export'!CR867=TRUE,"Not imaged",IF(OR(C867="",'Paste Data Here - Export'!CP867=""),"",1440*('Paste Data Here - Export'!CP867-C867)))</f>
        <v/>
      </c>
      <c r="S867" s="93" t="str">
        <f>IF(R867&lt;60.5,"Yes",IF('Paste Data Here - Export'!C867="","","No"))</f>
        <v/>
      </c>
      <c r="T867" s="93" t="str">
        <f t="shared" si="143"/>
        <v/>
      </c>
      <c r="U867" s="94" t="str">
        <f>IF(OR(C867="",'Paste Data Here - Export'!DF867=""),"",1440*('Paste Data Here - Export'!DF867-C867))</f>
        <v/>
      </c>
      <c r="V867" s="96" t="str">
        <f t="shared" si="152"/>
        <v/>
      </c>
      <c r="W867" s="97" t="str">
        <f>IF(B867="","",IF('Paste Data Here - Export'!KI867=TRUE,"Yes",IF('Paste Data Here - Export'!L867="","No","Yes")))</f>
        <v/>
      </c>
      <c r="X867" s="98" t="str">
        <f>IF(E867="Yes","6 Month Transfer",IF(AND(W867="Yes",'Paste Data Here - Export'!KM867="D"),"No",IF('Patient level info'!W867="Yes","Yes","")))</f>
        <v/>
      </c>
      <c r="Y867" s="91" t="str">
        <f t="shared" si="144"/>
        <v/>
      </c>
      <c r="Z867" s="99" t="str">
        <f>IF('Paste Data Here - Export'!KQ867="","",IF('Paste Data Here - Export'!KO867="","",'Paste Data Here - Export'!KN867-'Paste Data Here - Export'!KQ867))</f>
        <v/>
      </c>
      <c r="AA867" s="91" t="str">
        <f>IF(AND(W867="Yes",'Paste Data Here - Export'!KM867="D",'Paste Data Here - Export'!KO867="Y"),'Paste Data Here - Export'!KN867+'Patient level info'!AA$3,IF(AND(W867="Yes",'Paste Data Here - Export'!KM867="D",Z867&lt;0),'Paste Data Here - Export'!KQ867,IF(AND(W867="Yes",'Paste Data Here - Export'!KM867="D"),'Paste Data Here - Export'!KN867,IF(X867="Yes",'Paste Data Here - Export'!KS867,""))))</f>
        <v/>
      </c>
      <c r="AB867" s="100" t="str">
        <f>IF(W867="No","",IF('Paste Data Here - Export'!HS867="","",IF('Paste Data Here - Export'!KO867="Y",'Patient level info'!AA867-'Paste Data Here - Export'!HS867,'Paste Data Here - Export'!KQ867-'Paste Data Here - Export'!HS867)))</f>
        <v/>
      </c>
      <c r="AC867" s="100" t="str">
        <f>IF(E867="Yes","",IF(BPT!C867="Record transferred to this team",AA867-C867-(1/6),""))</f>
        <v/>
      </c>
      <c r="AD867" s="100" t="str">
        <f t="shared" si="145"/>
        <v/>
      </c>
      <c r="AE867" s="100" t="str">
        <f t="shared" si="153"/>
        <v/>
      </c>
      <c r="AF867" s="101" t="str">
        <f>IF(AE867="","",IF(Y867="Died same day","Died same day as arrival",IF(AB867="","Did not stay on SU",IF('Paste Data Here - Export'!HR867="ICH","ICU/CCU/HDU",IF(AB867&gt;AE867,100,100*AB867/AE867)))))</f>
        <v/>
      </c>
      <c r="AG867" s="82" t="str">
        <f>IF(E867="Yes","6 Month Transfer",IF(W867="No","Not locked to discharge/transfer",IF(AF867="Did not stay on SU","Not achieved as did not stay on SU",IF('Patient level info'!A867="","",IF(AND(A867=B867,M867="Achieved",P867="Achieved",AF867&gt;=90,AF867&lt;&gt;"Died same day as arrival"),"Achieved",IF(AND(A867&lt;&gt;B867,AF867&gt;=90,M867="Achieved",P867="Achieved"),"Not directly admitted by this team, but achieved criteria at previous team, and achieved 90% of stay on SU whilst at this team",IF(AF867="ICU/CCU/HDU","Admitted to ICU/CCU/HDU",IF(AF867="Died same day as arrival",AF867,IF(AND(AF867&lt;90,M867="Not achieved",P867="Not achieved"),"Not achieved as not direct to SU within 4h, not seen by a consultant within 14h, and less than 90% of stay on SU",IF(AND(AF867&lt;90,M867="Not achieved",P867="Achieved"),"Not achieved as not direct to SU within 4h and less than 90% of stay on SU",IF(AND(AF867&lt;90,M867="Achieved",P867="Not achieved"),"Not achieved as not seen by a consultant within 14h and less than 90% of stay on SU",IF(AND(AF867&gt;=90,M867="Not achieved",P867="Not achieved"),"Not achieved as not direct to SU within 4h and not seen by a consultant within 14h",IF(AND(AF867&gt;=90,M867="Achieved",P867="Not achieved"),"Not achieved as not seen by a consultant within 14h",IF(AF867&lt;90,"Not achieved as less than 90% of stay on SU","Not achieved as not direct to SU within 4h"))))))))))))))</f>
        <v/>
      </c>
    </row>
    <row r="868" spans="1:33" x14ac:dyDescent="0.25">
      <c r="A868" s="89" t="str">
        <f>IF('Paste Data Here - Export'!A868="","",'Paste Data Here - Export'!A868)</f>
        <v/>
      </c>
      <c r="B868" s="90" t="str">
        <f>IF('Paste Data Here - Export'!B868="","",'Paste Data Here - Export'!B868)</f>
        <v/>
      </c>
      <c r="C868" s="91" t="str">
        <f>IF('Paste Data Here - Export'!AR868="Y",'Paste Data Here - Export'!AS868,IF('Paste Data Here - Export'!C868="","",'Paste Data Here - Export'!BA868))</f>
        <v/>
      </c>
      <c r="D868" s="103" t="str">
        <f>IF(B868="","",IF('Paste Data Here - Export'!A868 ='Paste Data Here - Export'!B868, "Yes", "No"))</f>
        <v/>
      </c>
      <c r="E868" s="103" t="str">
        <f>IF(A868="","",IF(AND('Paste Data Here - Export'!P868="",'Paste Data Here - Export'!Q868&lt;&gt;""),"Yes","No"))</f>
        <v/>
      </c>
      <c r="F868" s="104" t="str">
        <f>IF('Paste Data Here - Export'!A868='Paste Data Here - Export'!B868,C868,IF(W868="No","",IF(E868="Yes","6 Month Transfer",'Paste Data Here - Export'!HP868)))</f>
        <v/>
      </c>
      <c r="G868" s="92" t="str">
        <f>IF(B868="","",IF(OR('Paste Data Here - Export'!KB868="Y",'Paste Data Here - Export'!GE868="Y"),"Yes","No"))</f>
        <v/>
      </c>
      <c r="H868" s="93" t="str">
        <f t="shared" si="146"/>
        <v/>
      </c>
      <c r="I868" s="93" t="str">
        <f t="shared" si="147"/>
        <v/>
      </c>
      <c r="J868" s="93" t="str">
        <f t="shared" si="148"/>
        <v/>
      </c>
      <c r="K868" s="125" t="str">
        <f>IF(OR(C868="",'Paste Data Here - Export'!BD868=""),"",1440*('Paste Data Here - Export'!BD868-C868))</f>
        <v/>
      </c>
      <c r="L868" s="93" t="str">
        <f t="shared" si="149"/>
        <v/>
      </c>
      <c r="M868" s="93" t="str">
        <f>IF(AND(L868="Yes",'Paste Data Here - Export'!BC868="SU",'Paste Data Here - Export'!EJ868&lt;&gt;"Y"),"Achieved",IF('Paste Data Here - Export'!EJ868="Y","Not applicable",(IF(AND('Patient level info'!L868="No",'Paste Data Here - Export'!BC868="SU"),"Not achieved",IF('Paste Data Here - Export'!BC868="ICH","Not applicable",IF(OR('Paste Data Here - Export'!BC868="O",'Paste Data Here - Export'!BC868="MAC"),"Not achieved",""))))))</f>
        <v/>
      </c>
      <c r="N868" s="142" t="str">
        <f>IF(B868="","",IF(OR('Paste Data Here - Export'!GN868="PERS",'Paste Data Here - Export'!GN868="TELEM"),'Paste Data Here - Export'!GK868,IF('Paste Data Here - Export'!GO868="","Not seen in person",'Paste Data Here - Export'!GO868)))</f>
        <v/>
      </c>
      <c r="O868" s="125" t="str">
        <f t="shared" si="150"/>
        <v/>
      </c>
      <c r="P868" s="126" t="str">
        <f t="shared" si="151"/>
        <v/>
      </c>
      <c r="Q868" s="95" t="str">
        <f>IF('Paste Data Here - Export'!CR868=TRUE, "Not imaged",IF('Paste Data Here - Export'!AR868="Y","Inpatient stroke",IF('Paste Data Here - Export'!BA868="","",IF('Paste Data Here - Export'!CR868="TRUE","",1440*('Paste Data Here - Export'!CP868-'Paste Data Here - Export'!BA868)))))</f>
        <v/>
      </c>
      <c r="R868" s="95" t="str">
        <f>IF('Paste Data Here - Export'!CR868=TRUE,"Not imaged",IF(OR(C868="",'Paste Data Here - Export'!CP868=""),"",1440*('Paste Data Here - Export'!CP868-C868)))</f>
        <v/>
      </c>
      <c r="S868" s="93" t="str">
        <f>IF(R868&lt;60.5,"Yes",IF('Paste Data Here - Export'!C868="","","No"))</f>
        <v/>
      </c>
      <c r="T868" s="93" t="str">
        <f t="shared" si="143"/>
        <v/>
      </c>
      <c r="U868" s="94" t="str">
        <f>IF(OR(C868="",'Paste Data Here - Export'!DF868=""),"",1440*('Paste Data Here - Export'!DF868-C868))</f>
        <v/>
      </c>
      <c r="V868" s="96" t="str">
        <f t="shared" si="152"/>
        <v/>
      </c>
      <c r="W868" s="97" t="str">
        <f>IF(B868="","",IF('Paste Data Here - Export'!KI868=TRUE,"Yes",IF('Paste Data Here - Export'!L868="","No","Yes")))</f>
        <v/>
      </c>
      <c r="X868" s="98" t="str">
        <f>IF(E868="Yes","6 Month Transfer",IF(AND(W868="Yes",'Paste Data Here - Export'!KM868="D"),"No",IF('Patient level info'!W868="Yes","Yes","")))</f>
        <v/>
      </c>
      <c r="Y868" s="91" t="str">
        <f t="shared" si="144"/>
        <v/>
      </c>
      <c r="Z868" s="99" t="str">
        <f>IF('Paste Data Here - Export'!KQ868="","",IF('Paste Data Here - Export'!KO868="","",'Paste Data Here - Export'!KN868-'Paste Data Here - Export'!KQ868))</f>
        <v/>
      </c>
      <c r="AA868" s="91" t="str">
        <f>IF(AND(W868="Yes",'Paste Data Here - Export'!KM868="D",'Paste Data Here - Export'!KO868="Y"),'Paste Data Here - Export'!KN868+'Patient level info'!AA$3,IF(AND(W868="Yes",'Paste Data Here - Export'!KM868="D",Z868&lt;0),'Paste Data Here - Export'!KQ868,IF(AND(W868="Yes",'Paste Data Here - Export'!KM868="D"),'Paste Data Here - Export'!KN868,IF(X868="Yes",'Paste Data Here - Export'!KS868,""))))</f>
        <v/>
      </c>
      <c r="AB868" s="100" t="str">
        <f>IF(W868="No","",IF('Paste Data Here - Export'!HS868="","",IF('Paste Data Here - Export'!KO868="Y",'Patient level info'!AA868-'Paste Data Here - Export'!HS868,'Paste Data Here - Export'!KQ868-'Paste Data Here - Export'!HS868)))</f>
        <v/>
      </c>
      <c r="AC868" s="100" t="str">
        <f>IF(E868="Yes","",IF(BPT!C868="Record transferred to this team",AA868-C868-(1/6),""))</f>
        <v/>
      </c>
      <c r="AD868" s="100" t="str">
        <f t="shared" si="145"/>
        <v/>
      </c>
      <c r="AE868" s="100" t="str">
        <f t="shared" si="153"/>
        <v/>
      </c>
      <c r="AF868" s="101" t="str">
        <f>IF(AE868="","",IF(Y868="Died same day","Died same day as arrival",IF(AB868="","Did not stay on SU",IF('Paste Data Here - Export'!HR868="ICH","ICU/CCU/HDU",IF(AB868&gt;AE868,100,100*AB868/AE868)))))</f>
        <v/>
      </c>
      <c r="AG868" s="82" t="str">
        <f>IF(E868="Yes","6 Month Transfer",IF(W868="No","Not locked to discharge/transfer",IF(AF868="Did not stay on SU","Not achieved as did not stay on SU",IF('Patient level info'!A868="","",IF(AND(A868=B868,M868="Achieved",P868="Achieved",AF868&gt;=90,AF868&lt;&gt;"Died same day as arrival"),"Achieved",IF(AND(A868&lt;&gt;B868,AF868&gt;=90,M868="Achieved",P868="Achieved"),"Not directly admitted by this team, but achieved criteria at previous team, and achieved 90% of stay on SU whilst at this team",IF(AF868="ICU/CCU/HDU","Admitted to ICU/CCU/HDU",IF(AF868="Died same day as arrival",AF868,IF(AND(AF868&lt;90,M868="Not achieved",P868="Not achieved"),"Not achieved as not direct to SU within 4h, not seen by a consultant within 14h, and less than 90% of stay on SU",IF(AND(AF868&lt;90,M868="Not achieved",P868="Achieved"),"Not achieved as not direct to SU within 4h and less than 90% of stay on SU",IF(AND(AF868&lt;90,M868="Achieved",P868="Not achieved"),"Not achieved as not seen by a consultant within 14h and less than 90% of stay on SU",IF(AND(AF868&gt;=90,M868="Not achieved",P868="Not achieved"),"Not achieved as not direct to SU within 4h and not seen by a consultant within 14h",IF(AND(AF868&gt;=90,M868="Achieved",P868="Not achieved"),"Not achieved as not seen by a consultant within 14h",IF(AF868&lt;90,"Not achieved as less than 90% of stay on SU","Not achieved as not direct to SU within 4h"))))))))))))))</f>
        <v/>
      </c>
    </row>
    <row r="869" spans="1:33" x14ac:dyDescent="0.25">
      <c r="A869" s="89" t="str">
        <f>IF('Paste Data Here - Export'!A869="","",'Paste Data Here - Export'!A869)</f>
        <v/>
      </c>
      <c r="B869" s="90" t="str">
        <f>IF('Paste Data Here - Export'!B869="","",'Paste Data Here - Export'!B869)</f>
        <v/>
      </c>
      <c r="C869" s="91" t="str">
        <f>IF('Paste Data Here - Export'!AR869="Y",'Paste Data Here - Export'!AS869,IF('Paste Data Here - Export'!C869="","",'Paste Data Here - Export'!BA869))</f>
        <v/>
      </c>
      <c r="D869" s="103" t="str">
        <f>IF(B869="","",IF('Paste Data Here - Export'!A869 ='Paste Data Here - Export'!B869, "Yes", "No"))</f>
        <v/>
      </c>
      <c r="E869" s="103" t="str">
        <f>IF(A869="","",IF(AND('Paste Data Here - Export'!P869="",'Paste Data Here - Export'!Q869&lt;&gt;""),"Yes","No"))</f>
        <v/>
      </c>
      <c r="F869" s="104" t="str">
        <f>IF('Paste Data Here - Export'!A869='Paste Data Here - Export'!B869,C869,IF(W869="No","",IF(E869="Yes","6 Month Transfer",'Paste Data Here - Export'!HP869)))</f>
        <v/>
      </c>
      <c r="G869" s="92" t="str">
        <f>IF(B869="","",IF(OR('Paste Data Here - Export'!KB869="Y",'Paste Data Here - Export'!GE869="Y"),"Yes","No"))</f>
        <v/>
      </c>
      <c r="H869" s="93" t="str">
        <f t="shared" si="146"/>
        <v/>
      </c>
      <c r="I869" s="93" t="str">
        <f t="shared" si="147"/>
        <v/>
      </c>
      <c r="J869" s="93" t="str">
        <f t="shared" si="148"/>
        <v/>
      </c>
      <c r="K869" s="125" t="str">
        <f>IF(OR(C869="",'Paste Data Here - Export'!BD869=""),"",1440*('Paste Data Here - Export'!BD869-C869))</f>
        <v/>
      </c>
      <c r="L869" s="93" t="str">
        <f t="shared" si="149"/>
        <v/>
      </c>
      <c r="M869" s="93" t="str">
        <f>IF(AND(L869="Yes",'Paste Data Here - Export'!BC869="SU",'Paste Data Here - Export'!EJ869&lt;&gt;"Y"),"Achieved",IF('Paste Data Here - Export'!EJ869="Y","Not applicable",(IF(AND('Patient level info'!L869="No",'Paste Data Here - Export'!BC869="SU"),"Not achieved",IF('Paste Data Here - Export'!BC869="ICH","Not applicable",IF(OR('Paste Data Here - Export'!BC869="O",'Paste Data Here - Export'!BC869="MAC"),"Not achieved",""))))))</f>
        <v/>
      </c>
      <c r="N869" s="142" t="str">
        <f>IF(B869="","",IF(OR('Paste Data Here - Export'!GN869="PERS",'Paste Data Here - Export'!GN869="TELEM"),'Paste Data Here - Export'!GK869,IF('Paste Data Here - Export'!GO869="","Not seen in person",'Paste Data Here - Export'!GO869)))</f>
        <v/>
      </c>
      <c r="O869" s="125" t="str">
        <f t="shared" si="150"/>
        <v/>
      </c>
      <c r="P869" s="126" t="str">
        <f t="shared" si="151"/>
        <v/>
      </c>
      <c r="Q869" s="95" t="str">
        <f>IF('Paste Data Here - Export'!CR869=TRUE, "Not imaged",IF('Paste Data Here - Export'!AR869="Y","Inpatient stroke",IF('Paste Data Here - Export'!BA869="","",IF('Paste Data Here - Export'!CR869="TRUE","",1440*('Paste Data Here - Export'!CP869-'Paste Data Here - Export'!BA869)))))</f>
        <v/>
      </c>
      <c r="R869" s="95" t="str">
        <f>IF('Paste Data Here - Export'!CR869=TRUE,"Not imaged",IF(OR(C869="",'Paste Data Here - Export'!CP869=""),"",1440*('Paste Data Here - Export'!CP869-C869)))</f>
        <v/>
      </c>
      <c r="S869" s="93" t="str">
        <f>IF(R869&lt;60.5,"Yes",IF('Paste Data Here - Export'!C869="","","No"))</f>
        <v/>
      </c>
      <c r="T869" s="93" t="str">
        <f t="shared" si="143"/>
        <v/>
      </c>
      <c r="U869" s="94" t="str">
        <f>IF(OR(C869="",'Paste Data Here - Export'!DF869=""),"",1440*('Paste Data Here - Export'!DF869-C869))</f>
        <v/>
      </c>
      <c r="V869" s="96" t="str">
        <f t="shared" si="152"/>
        <v/>
      </c>
      <c r="W869" s="97" t="str">
        <f>IF(B869="","",IF('Paste Data Here - Export'!KI869=TRUE,"Yes",IF('Paste Data Here - Export'!L869="","No","Yes")))</f>
        <v/>
      </c>
      <c r="X869" s="98" t="str">
        <f>IF(E869="Yes","6 Month Transfer",IF(AND(W869="Yes",'Paste Data Here - Export'!KM869="D"),"No",IF('Patient level info'!W869="Yes","Yes","")))</f>
        <v/>
      </c>
      <c r="Y869" s="91" t="str">
        <f t="shared" si="144"/>
        <v/>
      </c>
      <c r="Z869" s="99" t="str">
        <f>IF('Paste Data Here - Export'!KQ869="","",IF('Paste Data Here - Export'!KO869="","",'Paste Data Here - Export'!KN869-'Paste Data Here - Export'!KQ869))</f>
        <v/>
      </c>
      <c r="AA869" s="91" t="str">
        <f>IF(AND(W869="Yes",'Paste Data Here - Export'!KM869="D",'Paste Data Here - Export'!KO869="Y"),'Paste Data Here - Export'!KN869+'Patient level info'!AA$3,IF(AND(W869="Yes",'Paste Data Here - Export'!KM869="D",Z869&lt;0),'Paste Data Here - Export'!KQ869,IF(AND(W869="Yes",'Paste Data Here - Export'!KM869="D"),'Paste Data Here - Export'!KN869,IF(X869="Yes",'Paste Data Here - Export'!KS869,""))))</f>
        <v/>
      </c>
      <c r="AB869" s="100" t="str">
        <f>IF(W869="No","",IF('Paste Data Here - Export'!HS869="","",IF('Paste Data Here - Export'!KO869="Y",'Patient level info'!AA869-'Paste Data Here - Export'!HS869,'Paste Data Here - Export'!KQ869-'Paste Data Here - Export'!HS869)))</f>
        <v/>
      </c>
      <c r="AC869" s="100" t="str">
        <f>IF(E869="Yes","",IF(BPT!C869="Record transferred to this team",AA869-C869-(1/6),""))</f>
        <v/>
      </c>
      <c r="AD869" s="100" t="str">
        <f t="shared" si="145"/>
        <v/>
      </c>
      <c r="AE869" s="100" t="str">
        <f t="shared" si="153"/>
        <v/>
      </c>
      <c r="AF869" s="101" t="str">
        <f>IF(AE869="","",IF(Y869="Died same day","Died same day as arrival",IF(AB869="","Did not stay on SU",IF('Paste Data Here - Export'!HR869="ICH","ICU/CCU/HDU",IF(AB869&gt;AE869,100,100*AB869/AE869)))))</f>
        <v/>
      </c>
      <c r="AG869" s="82" t="str">
        <f>IF(E869="Yes","6 Month Transfer",IF(W869="No","Not locked to discharge/transfer",IF(AF869="Did not stay on SU","Not achieved as did not stay on SU",IF('Patient level info'!A869="","",IF(AND(A869=B869,M869="Achieved",P869="Achieved",AF869&gt;=90,AF869&lt;&gt;"Died same day as arrival"),"Achieved",IF(AND(A869&lt;&gt;B869,AF869&gt;=90,M869="Achieved",P869="Achieved"),"Not directly admitted by this team, but achieved criteria at previous team, and achieved 90% of stay on SU whilst at this team",IF(AF869="ICU/CCU/HDU","Admitted to ICU/CCU/HDU",IF(AF869="Died same day as arrival",AF869,IF(AND(AF869&lt;90,M869="Not achieved",P869="Not achieved"),"Not achieved as not direct to SU within 4h, not seen by a consultant within 14h, and less than 90% of stay on SU",IF(AND(AF869&lt;90,M869="Not achieved",P869="Achieved"),"Not achieved as not direct to SU within 4h and less than 90% of stay on SU",IF(AND(AF869&lt;90,M869="Achieved",P869="Not achieved"),"Not achieved as not seen by a consultant within 14h and less than 90% of stay on SU",IF(AND(AF869&gt;=90,M869="Not achieved",P869="Not achieved"),"Not achieved as not direct to SU within 4h and not seen by a consultant within 14h",IF(AND(AF869&gt;=90,M869="Achieved",P869="Not achieved"),"Not achieved as not seen by a consultant within 14h",IF(AF869&lt;90,"Not achieved as less than 90% of stay on SU","Not achieved as not direct to SU within 4h"))))))))))))))</f>
        <v/>
      </c>
    </row>
    <row r="870" spans="1:33" x14ac:dyDescent="0.25">
      <c r="A870" s="89" t="str">
        <f>IF('Paste Data Here - Export'!A870="","",'Paste Data Here - Export'!A870)</f>
        <v/>
      </c>
      <c r="B870" s="90" t="str">
        <f>IF('Paste Data Here - Export'!B870="","",'Paste Data Here - Export'!B870)</f>
        <v/>
      </c>
      <c r="C870" s="91" t="str">
        <f>IF('Paste Data Here - Export'!AR870="Y",'Paste Data Here - Export'!AS870,IF('Paste Data Here - Export'!C870="","",'Paste Data Here - Export'!BA870))</f>
        <v/>
      </c>
      <c r="D870" s="103" t="str">
        <f>IF(B870="","",IF('Paste Data Here - Export'!A870 ='Paste Data Here - Export'!B870, "Yes", "No"))</f>
        <v/>
      </c>
      <c r="E870" s="103" t="str">
        <f>IF(A870="","",IF(AND('Paste Data Here - Export'!P870="",'Paste Data Here - Export'!Q870&lt;&gt;""),"Yes","No"))</f>
        <v/>
      </c>
      <c r="F870" s="104" t="str">
        <f>IF('Paste Data Here - Export'!A870='Paste Data Here - Export'!B870,C870,IF(W870="No","",IF(E870="Yes","6 Month Transfer",'Paste Data Here - Export'!HP870)))</f>
        <v/>
      </c>
      <c r="G870" s="92" t="str">
        <f>IF(B870="","",IF(OR('Paste Data Here - Export'!KB870="Y",'Paste Data Here - Export'!GE870="Y"),"Yes","No"))</f>
        <v/>
      </c>
      <c r="H870" s="93" t="str">
        <f t="shared" si="146"/>
        <v/>
      </c>
      <c r="I870" s="93" t="str">
        <f t="shared" si="147"/>
        <v/>
      </c>
      <c r="J870" s="93" t="str">
        <f t="shared" si="148"/>
        <v/>
      </c>
      <c r="K870" s="125" t="str">
        <f>IF(OR(C870="",'Paste Data Here - Export'!BD870=""),"",1440*('Paste Data Here - Export'!BD870-C870))</f>
        <v/>
      </c>
      <c r="L870" s="93" t="str">
        <f t="shared" si="149"/>
        <v/>
      </c>
      <c r="M870" s="93" t="str">
        <f>IF(AND(L870="Yes",'Paste Data Here - Export'!BC870="SU",'Paste Data Here - Export'!EJ870&lt;&gt;"Y"),"Achieved",IF('Paste Data Here - Export'!EJ870="Y","Not applicable",(IF(AND('Patient level info'!L870="No",'Paste Data Here - Export'!BC870="SU"),"Not achieved",IF('Paste Data Here - Export'!BC870="ICH","Not applicable",IF(OR('Paste Data Here - Export'!BC870="O",'Paste Data Here - Export'!BC870="MAC"),"Not achieved",""))))))</f>
        <v/>
      </c>
      <c r="N870" s="142" t="str">
        <f>IF(B870="","",IF(OR('Paste Data Here - Export'!GN870="PERS",'Paste Data Here - Export'!GN870="TELEM"),'Paste Data Here - Export'!GK870,IF('Paste Data Here - Export'!GO870="","Not seen in person",'Paste Data Here - Export'!GO870)))</f>
        <v/>
      </c>
      <c r="O870" s="125" t="str">
        <f t="shared" si="150"/>
        <v/>
      </c>
      <c r="P870" s="126" t="str">
        <f t="shared" si="151"/>
        <v/>
      </c>
      <c r="Q870" s="95" t="str">
        <f>IF('Paste Data Here - Export'!CR870=TRUE, "Not imaged",IF('Paste Data Here - Export'!AR870="Y","Inpatient stroke",IF('Paste Data Here - Export'!BA870="","",IF('Paste Data Here - Export'!CR870="TRUE","",1440*('Paste Data Here - Export'!CP870-'Paste Data Here - Export'!BA870)))))</f>
        <v/>
      </c>
      <c r="R870" s="95" t="str">
        <f>IF('Paste Data Here - Export'!CR870=TRUE,"Not imaged",IF(OR(C870="",'Paste Data Here - Export'!CP870=""),"",1440*('Paste Data Here - Export'!CP870-C870)))</f>
        <v/>
      </c>
      <c r="S870" s="93" t="str">
        <f>IF(R870&lt;60.5,"Yes",IF('Paste Data Here - Export'!C870="","","No"))</f>
        <v/>
      </c>
      <c r="T870" s="93" t="str">
        <f t="shared" si="143"/>
        <v/>
      </c>
      <c r="U870" s="94" t="str">
        <f>IF(OR(C870="",'Paste Data Here - Export'!DF870=""),"",1440*('Paste Data Here - Export'!DF870-C870))</f>
        <v/>
      </c>
      <c r="V870" s="96" t="str">
        <f t="shared" si="152"/>
        <v/>
      </c>
      <c r="W870" s="97" t="str">
        <f>IF(B870="","",IF('Paste Data Here - Export'!KI870=TRUE,"Yes",IF('Paste Data Here - Export'!L870="","No","Yes")))</f>
        <v/>
      </c>
      <c r="X870" s="98" t="str">
        <f>IF(E870="Yes","6 Month Transfer",IF(AND(W870="Yes",'Paste Data Here - Export'!KM870="D"),"No",IF('Patient level info'!W870="Yes","Yes","")))</f>
        <v/>
      </c>
      <c r="Y870" s="91" t="str">
        <f t="shared" si="144"/>
        <v/>
      </c>
      <c r="Z870" s="99" t="str">
        <f>IF('Paste Data Here - Export'!KQ870="","",IF('Paste Data Here - Export'!KO870="","",'Paste Data Here - Export'!KN870-'Paste Data Here - Export'!KQ870))</f>
        <v/>
      </c>
      <c r="AA870" s="91" t="str">
        <f>IF(AND(W870="Yes",'Paste Data Here - Export'!KM870="D",'Paste Data Here - Export'!KO870="Y"),'Paste Data Here - Export'!KN870+'Patient level info'!AA$3,IF(AND(W870="Yes",'Paste Data Here - Export'!KM870="D",Z870&lt;0),'Paste Data Here - Export'!KQ870,IF(AND(W870="Yes",'Paste Data Here - Export'!KM870="D"),'Paste Data Here - Export'!KN870,IF(X870="Yes",'Paste Data Here - Export'!KS870,""))))</f>
        <v/>
      </c>
      <c r="AB870" s="100" t="str">
        <f>IF(W870="No","",IF('Paste Data Here - Export'!HS870="","",IF('Paste Data Here - Export'!KO870="Y",'Patient level info'!AA870-'Paste Data Here - Export'!HS870,'Paste Data Here - Export'!KQ870-'Paste Data Here - Export'!HS870)))</f>
        <v/>
      </c>
      <c r="AC870" s="100" t="str">
        <f>IF(E870="Yes","",IF(BPT!C870="Record transferred to this team",AA870-C870-(1/6),""))</f>
        <v/>
      </c>
      <c r="AD870" s="100" t="str">
        <f t="shared" si="145"/>
        <v/>
      </c>
      <c r="AE870" s="100" t="str">
        <f t="shared" si="153"/>
        <v/>
      </c>
      <c r="AF870" s="101" t="str">
        <f>IF(AE870="","",IF(Y870="Died same day","Died same day as arrival",IF(AB870="","Did not stay on SU",IF('Paste Data Here - Export'!HR870="ICH","ICU/CCU/HDU",IF(AB870&gt;AE870,100,100*AB870/AE870)))))</f>
        <v/>
      </c>
      <c r="AG870" s="82" t="str">
        <f>IF(E870="Yes","6 Month Transfer",IF(W870="No","Not locked to discharge/transfer",IF(AF870="Did not stay on SU","Not achieved as did not stay on SU",IF('Patient level info'!A870="","",IF(AND(A870=B870,M870="Achieved",P870="Achieved",AF870&gt;=90,AF870&lt;&gt;"Died same day as arrival"),"Achieved",IF(AND(A870&lt;&gt;B870,AF870&gt;=90,M870="Achieved",P870="Achieved"),"Not directly admitted by this team, but achieved criteria at previous team, and achieved 90% of stay on SU whilst at this team",IF(AF870="ICU/CCU/HDU","Admitted to ICU/CCU/HDU",IF(AF870="Died same day as arrival",AF870,IF(AND(AF870&lt;90,M870="Not achieved",P870="Not achieved"),"Not achieved as not direct to SU within 4h, not seen by a consultant within 14h, and less than 90% of stay on SU",IF(AND(AF870&lt;90,M870="Not achieved",P870="Achieved"),"Not achieved as not direct to SU within 4h and less than 90% of stay on SU",IF(AND(AF870&lt;90,M870="Achieved",P870="Not achieved"),"Not achieved as not seen by a consultant within 14h and less than 90% of stay on SU",IF(AND(AF870&gt;=90,M870="Not achieved",P870="Not achieved"),"Not achieved as not direct to SU within 4h and not seen by a consultant within 14h",IF(AND(AF870&gt;=90,M870="Achieved",P870="Not achieved"),"Not achieved as not seen by a consultant within 14h",IF(AF870&lt;90,"Not achieved as less than 90% of stay on SU","Not achieved as not direct to SU within 4h"))))))))))))))</f>
        <v/>
      </c>
    </row>
    <row r="871" spans="1:33" x14ac:dyDescent="0.25">
      <c r="A871" s="89" t="str">
        <f>IF('Paste Data Here - Export'!A871="","",'Paste Data Here - Export'!A871)</f>
        <v/>
      </c>
      <c r="B871" s="90" t="str">
        <f>IF('Paste Data Here - Export'!B871="","",'Paste Data Here - Export'!B871)</f>
        <v/>
      </c>
      <c r="C871" s="91" t="str">
        <f>IF('Paste Data Here - Export'!AR871="Y",'Paste Data Here - Export'!AS871,IF('Paste Data Here - Export'!C871="","",'Paste Data Here - Export'!BA871))</f>
        <v/>
      </c>
      <c r="D871" s="103" t="str">
        <f>IF(B871="","",IF('Paste Data Here - Export'!A871 ='Paste Data Here - Export'!B871, "Yes", "No"))</f>
        <v/>
      </c>
      <c r="E871" s="103" t="str">
        <f>IF(A871="","",IF(AND('Paste Data Here - Export'!P871="",'Paste Data Here - Export'!Q871&lt;&gt;""),"Yes","No"))</f>
        <v/>
      </c>
      <c r="F871" s="104" t="str">
        <f>IF('Paste Data Here - Export'!A871='Paste Data Here - Export'!B871,C871,IF(W871="No","",IF(E871="Yes","6 Month Transfer",'Paste Data Here - Export'!HP871)))</f>
        <v/>
      </c>
      <c r="G871" s="92" t="str">
        <f>IF(B871="","",IF(OR('Paste Data Here - Export'!KB871="Y",'Paste Data Here - Export'!GE871="Y"),"Yes","No"))</f>
        <v/>
      </c>
      <c r="H871" s="93" t="str">
        <f t="shared" si="146"/>
        <v/>
      </c>
      <c r="I871" s="93" t="str">
        <f t="shared" si="147"/>
        <v/>
      </c>
      <c r="J871" s="93" t="str">
        <f t="shared" si="148"/>
        <v/>
      </c>
      <c r="K871" s="125" t="str">
        <f>IF(OR(C871="",'Paste Data Here - Export'!BD871=""),"",1440*('Paste Data Here - Export'!BD871-C871))</f>
        <v/>
      </c>
      <c r="L871" s="93" t="str">
        <f t="shared" si="149"/>
        <v/>
      </c>
      <c r="M871" s="93" t="str">
        <f>IF(AND(L871="Yes",'Paste Data Here - Export'!BC871="SU",'Paste Data Here - Export'!EJ871&lt;&gt;"Y"),"Achieved",IF('Paste Data Here - Export'!EJ871="Y","Not applicable",(IF(AND('Patient level info'!L871="No",'Paste Data Here - Export'!BC871="SU"),"Not achieved",IF('Paste Data Here - Export'!BC871="ICH","Not applicable",IF(OR('Paste Data Here - Export'!BC871="O",'Paste Data Here - Export'!BC871="MAC"),"Not achieved",""))))))</f>
        <v/>
      </c>
      <c r="N871" s="142" t="str">
        <f>IF(B871="","",IF(OR('Paste Data Here - Export'!GN871="PERS",'Paste Data Here - Export'!GN871="TELEM"),'Paste Data Here - Export'!GK871,IF('Paste Data Here - Export'!GO871="","Not seen in person",'Paste Data Here - Export'!GO871)))</f>
        <v/>
      </c>
      <c r="O871" s="125" t="str">
        <f t="shared" si="150"/>
        <v/>
      </c>
      <c r="P871" s="126" t="str">
        <f t="shared" si="151"/>
        <v/>
      </c>
      <c r="Q871" s="95" t="str">
        <f>IF('Paste Data Here - Export'!CR871=TRUE, "Not imaged",IF('Paste Data Here - Export'!AR871="Y","Inpatient stroke",IF('Paste Data Here - Export'!BA871="","",IF('Paste Data Here - Export'!CR871="TRUE","",1440*('Paste Data Here - Export'!CP871-'Paste Data Here - Export'!BA871)))))</f>
        <v/>
      </c>
      <c r="R871" s="95" t="str">
        <f>IF('Paste Data Here - Export'!CR871=TRUE,"Not imaged",IF(OR(C871="",'Paste Data Here - Export'!CP871=""),"",1440*('Paste Data Here - Export'!CP871-C871)))</f>
        <v/>
      </c>
      <c r="S871" s="93" t="str">
        <f>IF(R871&lt;60.5,"Yes",IF('Paste Data Here - Export'!C871="","","No"))</f>
        <v/>
      </c>
      <c r="T871" s="93" t="str">
        <f t="shared" si="143"/>
        <v/>
      </c>
      <c r="U871" s="94" t="str">
        <f>IF(OR(C871="",'Paste Data Here - Export'!DF871=""),"",1440*('Paste Data Here - Export'!DF871-C871))</f>
        <v/>
      </c>
      <c r="V871" s="96" t="str">
        <f t="shared" si="152"/>
        <v/>
      </c>
      <c r="W871" s="97" t="str">
        <f>IF(B871="","",IF('Paste Data Here - Export'!KI871=TRUE,"Yes",IF('Paste Data Here - Export'!L871="","No","Yes")))</f>
        <v/>
      </c>
      <c r="X871" s="98" t="str">
        <f>IF(E871="Yes","6 Month Transfer",IF(AND(W871="Yes",'Paste Data Here - Export'!KM871="D"),"No",IF('Patient level info'!W871="Yes","Yes","")))</f>
        <v/>
      </c>
      <c r="Y871" s="91" t="str">
        <f t="shared" si="144"/>
        <v/>
      </c>
      <c r="Z871" s="99" t="str">
        <f>IF('Paste Data Here - Export'!KQ871="","",IF('Paste Data Here - Export'!KO871="","",'Paste Data Here - Export'!KN871-'Paste Data Here - Export'!KQ871))</f>
        <v/>
      </c>
      <c r="AA871" s="91" t="str">
        <f>IF(AND(W871="Yes",'Paste Data Here - Export'!KM871="D",'Paste Data Here - Export'!KO871="Y"),'Paste Data Here - Export'!KN871+'Patient level info'!AA$3,IF(AND(W871="Yes",'Paste Data Here - Export'!KM871="D",Z871&lt;0),'Paste Data Here - Export'!KQ871,IF(AND(W871="Yes",'Paste Data Here - Export'!KM871="D"),'Paste Data Here - Export'!KN871,IF(X871="Yes",'Paste Data Here - Export'!KS871,""))))</f>
        <v/>
      </c>
      <c r="AB871" s="100" t="str">
        <f>IF(W871="No","",IF('Paste Data Here - Export'!HS871="","",IF('Paste Data Here - Export'!KO871="Y",'Patient level info'!AA871-'Paste Data Here - Export'!HS871,'Paste Data Here - Export'!KQ871-'Paste Data Here - Export'!HS871)))</f>
        <v/>
      </c>
      <c r="AC871" s="100" t="str">
        <f>IF(E871="Yes","",IF(BPT!C871="Record transferred to this team",AA871-C871-(1/6),""))</f>
        <v/>
      </c>
      <c r="AD871" s="100" t="str">
        <f t="shared" si="145"/>
        <v/>
      </c>
      <c r="AE871" s="100" t="str">
        <f t="shared" si="153"/>
        <v/>
      </c>
      <c r="AF871" s="101" t="str">
        <f>IF(AE871="","",IF(Y871="Died same day","Died same day as arrival",IF(AB871="","Did not stay on SU",IF('Paste Data Here - Export'!HR871="ICH","ICU/CCU/HDU",IF(AB871&gt;AE871,100,100*AB871/AE871)))))</f>
        <v/>
      </c>
      <c r="AG871" s="82" t="str">
        <f>IF(E871="Yes","6 Month Transfer",IF(W871="No","Not locked to discharge/transfer",IF(AF871="Did not stay on SU","Not achieved as did not stay on SU",IF('Patient level info'!A871="","",IF(AND(A871=B871,M871="Achieved",P871="Achieved",AF871&gt;=90,AF871&lt;&gt;"Died same day as arrival"),"Achieved",IF(AND(A871&lt;&gt;B871,AF871&gt;=90,M871="Achieved",P871="Achieved"),"Not directly admitted by this team, but achieved criteria at previous team, and achieved 90% of stay on SU whilst at this team",IF(AF871="ICU/CCU/HDU","Admitted to ICU/CCU/HDU",IF(AF871="Died same day as arrival",AF871,IF(AND(AF871&lt;90,M871="Not achieved",P871="Not achieved"),"Not achieved as not direct to SU within 4h, not seen by a consultant within 14h, and less than 90% of stay on SU",IF(AND(AF871&lt;90,M871="Not achieved",P871="Achieved"),"Not achieved as not direct to SU within 4h and less than 90% of stay on SU",IF(AND(AF871&lt;90,M871="Achieved",P871="Not achieved"),"Not achieved as not seen by a consultant within 14h and less than 90% of stay on SU",IF(AND(AF871&gt;=90,M871="Not achieved",P871="Not achieved"),"Not achieved as not direct to SU within 4h and not seen by a consultant within 14h",IF(AND(AF871&gt;=90,M871="Achieved",P871="Not achieved"),"Not achieved as not seen by a consultant within 14h",IF(AF871&lt;90,"Not achieved as less than 90% of stay on SU","Not achieved as not direct to SU within 4h"))))))))))))))</f>
        <v/>
      </c>
    </row>
    <row r="872" spans="1:33" x14ac:dyDescent="0.25">
      <c r="A872" s="89" t="str">
        <f>IF('Paste Data Here - Export'!A872="","",'Paste Data Here - Export'!A872)</f>
        <v/>
      </c>
      <c r="B872" s="90" t="str">
        <f>IF('Paste Data Here - Export'!B872="","",'Paste Data Here - Export'!B872)</f>
        <v/>
      </c>
      <c r="C872" s="91" t="str">
        <f>IF('Paste Data Here - Export'!AR872="Y",'Paste Data Here - Export'!AS872,IF('Paste Data Here - Export'!C872="","",'Paste Data Here - Export'!BA872))</f>
        <v/>
      </c>
      <c r="D872" s="103" t="str">
        <f>IF(B872="","",IF('Paste Data Here - Export'!A872 ='Paste Data Here - Export'!B872, "Yes", "No"))</f>
        <v/>
      </c>
      <c r="E872" s="103" t="str">
        <f>IF(A872="","",IF(AND('Paste Data Here - Export'!P872="",'Paste Data Here - Export'!Q872&lt;&gt;""),"Yes","No"))</f>
        <v/>
      </c>
      <c r="F872" s="104" t="str">
        <f>IF('Paste Data Here - Export'!A872='Paste Data Here - Export'!B872,C872,IF(W872="No","",IF(E872="Yes","6 Month Transfer",'Paste Data Here - Export'!HP872)))</f>
        <v/>
      </c>
      <c r="G872" s="92" t="str">
        <f>IF(B872="","",IF(OR('Paste Data Here - Export'!KB872="Y",'Paste Data Here - Export'!GE872="Y"),"Yes","No"))</f>
        <v/>
      </c>
      <c r="H872" s="93" t="str">
        <f t="shared" si="146"/>
        <v/>
      </c>
      <c r="I872" s="93" t="str">
        <f t="shared" si="147"/>
        <v/>
      </c>
      <c r="J872" s="93" t="str">
        <f t="shared" si="148"/>
        <v/>
      </c>
      <c r="K872" s="125" t="str">
        <f>IF(OR(C872="",'Paste Data Here - Export'!BD872=""),"",1440*('Paste Data Here - Export'!BD872-C872))</f>
        <v/>
      </c>
      <c r="L872" s="93" t="str">
        <f t="shared" si="149"/>
        <v/>
      </c>
      <c r="M872" s="93" t="str">
        <f>IF(AND(L872="Yes",'Paste Data Here - Export'!BC872="SU",'Paste Data Here - Export'!EJ872&lt;&gt;"Y"),"Achieved",IF('Paste Data Here - Export'!EJ872="Y","Not applicable",(IF(AND('Patient level info'!L872="No",'Paste Data Here - Export'!BC872="SU"),"Not achieved",IF('Paste Data Here - Export'!BC872="ICH","Not applicable",IF(OR('Paste Data Here - Export'!BC872="O",'Paste Data Here - Export'!BC872="MAC"),"Not achieved",""))))))</f>
        <v/>
      </c>
      <c r="N872" s="142" t="str">
        <f>IF(B872="","",IF(OR('Paste Data Here - Export'!GN872="PERS",'Paste Data Here - Export'!GN872="TELEM"),'Paste Data Here - Export'!GK872,IF('Paste Data Here - Export'!GO872="","Not seen in person",'Paste Data Here - Export'!GO872)))</f>
        <v/>
      </c>
      <c r="O872" s="125" t="str">
        <f t="shared" si="150"/>
        <v/>
      </c>
      <c r="P872" s="126" t="str">
        <f t="shared" si="151"/>
        <v/>
      </c>
      <c r="Q872" s="95" t="str">
        <f>IF('Paste Data Here - Export'!CR872=TRUE, "Not imaged",IF('Paste Data Here - Export'!AR872="Y","Inpatient stroke",IF('Paste Data Here - Export'!BA872="","",IF('Paste Data Here - Export'!CR872="TRUE","",1440*('Paste Data Here - Export'!CP872-'Paste Data Here - Export'!BA872)))))</f>
        <v/>
      </c>
      <c r="R872" s="95" t="str">
        <f>IF('Paste Data Here - Export'!CR872=TRUE,"Not imaged",IF(OR(C872="",'Paste Data Here - Export'!CP872=""),"",1440*('Paste Data Here - Export'!CP872-C872)))</f>
        <v/>
      </c>
      <c r="S872" s="93" t="str">
        <f>IF(R872&lt;60.5,"Yes",IF('Paste Data Here - Export'!C872="","","No"))</f>
        <v/>
      </c>
      <c r="T872" s="93" t="str">
        <f t="shared" si="143"/>
        <v/>
      </c>
      <c r="U872" s="94" t="str">
        <f>IF(OR(C872="",'Paste Data Here - Export'!DF872=""),"",1440*('Paste Data Here - Export'!DF872-C872))</f>
        <v/>
      </c>
      <c r="V872" s="96" t="str">
        <f t="shared" si="152"/>
        <v/>
      </c>
      <c r="W872" s="97" t="str">
        <f>IF(B872="","",IF('Paste Data Here - Export'!KI872=TRUE,"Yes",IF('Paste Data Here - Export'!L872="","No","Yes")))</f>
        <v/>
      </c>
      <c r="X872" s="98" t="str">
        <f>IF(E872="Yes","6 Month Transfer",IF(AND(W872="Yes",'Paste Data Here - Export'!KM872="D"),"No",IF('Patient level info'!W872="Yes","Yes","")))</f>
        <v/>
      </c>
      <c r="Y872" s="91" t="str">
        <f t="shared" si="144"/>
        <v/>
      </c>
      <c r="Z872" s="99" t="str">
        <f>IF('Paste Data Here - Export'!KQ872="","",IF('Paste Data Here - Export'!KO872="","",'Paste Data Here - Export'!KN872-'Paste Data Here - Export'!KQ872))</f>
        <v/>
      </c>
      <c r="AA872" s="91" t="str">
        <f>IF(AND(W872="Yes",'Paste Data Here - Export'!KM872="D",'Paste Data Here - Export'!KO872="Y"),'Paste Data Here - Export'!KN872+'Patient level info'!AA$3,IF(AND(W872="Yes",'Paste Data Here - Export'!KM872="D",Z872&lt;0),'Paste Data Here - Export'!KQ872,IF(AND(W872="Yes",'Paste Data Here - Export'!KM872="D"),'Paste Data Here - Export'!KN872,IF(X872="Yes",'Paste Data Here - Export'!KS872,""))))</f>
        <v/>
      </c>
      <c r="AB872" s="100" t="str">
        <f>IF(W872="No","",IF('Paste Data Here - Export'!HS872="","",IF('Paste Data Here - Export'!KO872="Y",'Patient level info'!AA872-'Paste Data Here - Export'!HS872,'Paste Data Here - Export'!KQ872-'Paste Data Here - Export'!HS872)))</f>
        <v/>
      </c>
      <c r="AC872" s="100" t="str">
        <f>IF(E872="Yes","",IF(BPT!C872="Record transferred to this team",AA872-C872-(1/6),""))</f>
        <v/>
      </c>
      <c r="AD872" s="100" t="str">
        <f t="shared" si="145"/>
        <v/>
      </c>
      <c r="AE872" s="100" t="str">
        <f t="shared" si="153"/>
        <v/>
      </c>
      <c r="AF872" s="101" t="str">
        <f>IF(AE872="","",IF(Y872="Died same day","Died same day as arrival",IF(AB872="","Did not stay on SU",IF('Paste Data Here - Export'!HR872="ICH","ICU/CCU/HDU",IF(AB872&gt;AE872,100,100*AB872/AE872)))))</f>
        <v/>
      </c>
      <c r="AG872" s="82" t="str">
        <f>IF(E872="Yes","6 Month Transfer",IF(W872="No","Not locked to discharge/transfer",IF(AF872="Did not stay on SU","Not achieved as did not stay on SU",IF('Patient level info'!A872="","",IF(AND(A872=B872,M872="Achieved",P872="Achieved",AF872&gt;=90,AF872&lt;&gt;"Died same day as arrival"),"Achieved",IF(AND(A872&lt;&gt;B872,AF872&gt;=90,M872="Achieved",P872="Achieved"),"Not directly admitted by this team, but achieved criteria at previous team, and achieved 90% of stay on SU whilst at this team",IF(AF872="ICU/CCU/HDU","Admitted to ICU/CCU/HDU",IF(AF872="Died same day as arrival",AF872,IF(AND(AF872&lt;90,M872="Not achieved",P872="Not achieved"),"Not achieved as not direct to SU within 4h, not seen by a consultant within 14h, and less than 90% of stay on SU",IF(AND(AF872&lt;90,M872="Not achieved",P872="Achieved"),"Not achieved as not direct to SU within 4h and less than 90% of stay on SU",IF(AND(AF872&lt;90,M872="Achieved",P872="Not achieved"),"Not achieved as not seen by a consultant within 14h and less than 90% of stay on SU",IF(AND(AF872&gt;=90,M872="Not achieved",P872="Not achieved"),"Not achieved as not direct to SU within 4h and not seen by a consultant within 14h",IF(AND(AF872&gt;=90,M872="Achieved",P872="Not achieved"),"Not achieved as not seen by a consultant within 14h",IF(AF872&lt;90,"Not achieved as less than 90% of stay on SU","Not achieved as not direct to SU within 4h"))))))))))))))</f>
        <v/>
      </c>
    </row>
    <row r="873" spans="1:33" x14ac:dyDescent="0.25">
      <c r="A873" s="89" t="str">
        <f>IF('Paste Data Here - Export'!A873="","",'Paste Data Here - Export'!A873)</f>
        <v/>
      </c>
      <c r="B873" s="90" t="str">
        <f>IF('Paste Data Here - Export'!B873="","",'Paste Data Here - Export'!B873)</f>
        <v/>
      </c>
      <c r="C873" s="91" t="str">
        <f>IF('Paste Data Here - Export'!AR873="Y",'Paste Data Here - Export'!AS873,IF('Paste Data Here - Export'!C873="","",'Paste Data Here - Export'!BA873))</f>
        <v/>
      </c>
      <c r="D873" s="103" t="str">
        <f>IF(B873="","",IF('Paste Data Here - Export'!A873 ='Paste Data Here - Export'!B873, "Yes", "No"))</f>
        <v/>
      </c>
      <c r="E873" s="103" t="str">
        <f>IF(A873="","",IF(AND('Paste Data Here - Export'!P873="",'Paste Data Here - Export'!Q873&lt;&gt;""),"Yes","No"))</f>
        <v/>
      </c>
      <c r="F873" s="104" t="str">
        <f>IF('Paste Data Here - Export'!A873='Paste Data Here - Export'!B873,C873,IF(W873="No","",IF(E873="Yes","6 Month Transfer",'Paste Data Here - Export'!HP873)))</f>
        <v/>
      </c>
      <c r="G873" s="92" t="str">
        <f>IF(B873="","",IF(OR('Paste Data Here - Export'!KB873="Y",'Paste Data Here - Export'!GE873="Y"),"Yes","No"))</f>
        <v/>
      </c>
      <c r="H873" s="93" t="str">
        <f t="shared" si="146"/>
        <v/>
      </c>
      <c r="I873" s="93" t="str">
        <f t="shared" si="147"/>
        <v/>
      </c>
      <c r="J873" s="93" t="str">
        <f t="shared" si="148"/>
        <v/>
      </c>
      <c r="K873" s="125" t="str">
        <f>IF(OR(C873="",'Paste Data Here - Export'!BD873=""),"",1440*('Paste Data Here - Export'!BD873-C873))</f>
        <v/>
      </c>
      <c r="L873" s="93" t="str">
        <f t="shared" si="149"/>
        <v/>
      </c>
      <c r="M873" s="93" t="str">
        <f>IF(AND(L873="Yes",'Paste Data Here - Export'!BC873="SU",'Paste Data Here - Export'!EJ873&lt;&gt;"Y"),"Achieved",IF('Paste Data Here - Export'!EJ873="Y","Not applicable",(IF(AND('Patient level info'!L873="No",'Paste Data Here - Export'!BC873="SU"),"Not achieved",IF('Paste Data Here - Export'!BC873="ICH","Not applicable",IF(OR('Paste Data Here - Export'!BC873="O",'Paste Data Here - Export'!BC873="MAC"),"Not achieved",""))))))</f>
        <v/>
      </c>
      <c r="N873" s="142" t="str">
        <f>IF(B873="","",IF(OR('Paste Data Here - Export'!GN873="PERS",'Paste Data Here - Export'!GN873="TELEM"),'Paste Data Here - Export'!GK873,IF('Paste Data Here - Export'!GO873="","Not seen in person",'Paste Data Here - Export'!GO873)))</f>
        <v/>
      </c>
      <c r="O873" s="125" t="str">
        <f t="shared" si="150"/>
        <v/>
      </c>
      <c r="P873" s="126" t="str">
        <f t="shared" si="151"/>
        <v/>
      </c>
      <c r="Q873" s="95" t="str">
        <f>IF('Paste Data Here - Export'!CR873=TRUE, "Not imaged",IF('Paste Data Here - Export'!AR873="Y","Inpatient stroke",IF('Paste Data Here - Export'!BA873="","",IF('Paste Data Here - Export'!CR873="TRUE","",1440*('Paste Data Here - Export'!CP873-'Paste Data Here - Export'!BA873)))))</f>
        <v/>
      </c>
      <c r="R873" s="95" t="str">
        <f>IF('Paste Data Here - Export'!CR873=TRUE,"Not imaged",IF(OR(C873="",'Paste Data Here - Export'!CP873=""),"",1440*('Paste Data Here - Export'!CP873-C873)))</f>
        <v/>
      </c>
      <c r="S873" s="93" t="str">
        <f>IF(R873&lt;60.5,"Yes",IF('Paste Data Here - Export'!C873="","","No"))</f>
        <v/>
      </c>
      <c r="T873" s="93" t="str">
        <f t="shared" si="143"/>
        <v/>
      </c>
      <c r="U873" s="94" t="str">
        <f>IF(OR(C873="",'Paste Data Here - Export'!DF873=""),"",1440*('Paste Data Here - Export'!DF873-C873))</f>
        <v/>
      </c>
      <c r="V873" s="96" t="str">
        <f t="shared" si="152"/>
        <v/>
      </c>
      <c r="W873" s="97" t="str">
        <f>IF(B873="","",IF('Paste Data Here - Export'!KI873=TRUE,"Yes",IF('Paste Data Here - Export'!L873="","No","Yes")))</f>
        <v/>
      </c>
      <c r="X873" s="98" t="str">
        <f>IF(E873="Yes","6 Month Transfer",IF(AND(W873="Yes",'Paste Data Here - Export'!KM873="D"),"No",IF('Patient level info'!W873="Yes","Yes","")))</f>
        <v/>
      </c>
      <c r="Y873" s="91" t="str">
        <f t="shared" si="144"/>
        <v/>
      </c>
      <c r="Z873" s="99" t="str">
        <f>IF('Paste Data Here - Export'!KQ873="","",IF('Paste Data Here - Export'!KO873="","",'Paste Data Here - Export'!KN873-'Paste Data Here - Export'!KQ873))</f>
        <v/>
      </c>
      <c r="AA873" s="91" t="str">
        <f>IF(AND(W873="Yes",'Paste Data Here - Export'!KM873="D",'Paste Data Here - Export'!KO873="Y"),'Paste Data Here - Export'!KN873+'Patient level info'!AA$3,IF(AND(W873="Yes",'Paste Data Here - Export'!KM873="D",Z873&lt;0),'Paste Data Here - Export'!KQ873,IF(AND(W873="Yes",'Paste Data Here - Export'!KM873="D"),'Paste Data Here - Export'!KN873,IF(X873="Yes",'Paste Data Here - Export'!KS873,""))))</f>
        <v/>
      </c>
      <c r="AB873" s="100" t="str">
        <f>IF(W873="No","",IF('Paste Data Here - Export'!HS873="","",IF('Paste Data Here - Export'!KO873="Y",'Patient level info'!AA873-'Paste Data Here - Export'!HS873,'Paste Data Here - Export'!KQ873-'Paste Data Here - Export'!HS873)))</f>
        <v/>
      </c>
      <c r="AC873" s="100" t="str">
        <f>IF(E873="Yes","",IF(BPT!C873="Record transferred to this team",AA873-C873-(1/6),""))</f>
        <v/>
      </c>
      <c r="AD873" s="100" t="str">
        <f t="shared" si="145"/>
        <v/>
      </c>
      <c r="AE873" s="100" t="str">
        <f t="shared" si="153"/>
        <v/>
      </c>
      <c r="AF873" s="101" t="str">
        <f>IF(AE873="","",IF(Y873="Died same day","Died same day as arrival",IF(AB873="","Did not stay on SU",IF('Paste Data Here - Export'!HR873="ICH","ICU/CCU/HDU",IF(AB873&gt;AE873,100,100*AB873/AE873)))))</f>
        <v/>
      </c>
      <c r="AG873" s="82" t="str">
        <f>IF(E873="Yes","6 Month Transfer",IF(W873="No","Not locked to discharge/transfer",IF(AF873="Did not stay on SU","Not achieved as did not stay on SU",IF('Patient level info'!A873="","",IF(AND(A873=B873,M873="Achieved",P873="Achieved",AF873&gt;=90,AF873&lt;&gt;"Died same day as arrival"),"Achieved",IF(AND(A873&lt;&gt;B873,AF873&gt;=90,M873="Achieved",P873="Achieved"),"Not directly admitted by this team, but achieved criteria at previous team, and achieved 90% of stay on SU whilst at this team",IF(AF873="ICU/CCU/HDU","Admitted to ICU/CCU/HDU",IF(AF873="Died same day as arrival",AF873,IF(AND(AF873&lt;90,M873="Not achieved",P873="Not achieved"),"Not achieved as not direct to SU within 4h, not seen by a consultant within 14h, and less than 90% of stay on SU",IF(AND(AF873&lt;90,M873="Not achieved",P873="Achieved"),"Not achieved as not direct to SU within 4h and less than 90% of stay on SU",IF(AND(AF873&lt;90,M873="Achieved",P873="Not achieved"),"Not achieved as not seen by a consultant within 14h and less than 90% of stay on SU",IF(AND(AF873&gt;=90,M873="Not achieved",P873="Not achieved"),"Not achieved as not direct to SU within 4h and not seen by a consultant within 14h",IF(AND(AF873&gt;=90,M873="Achieved",P873="Not achieved"),"Not achieved as not seen by a consultant within 14h",IF(AF873&lt;90,"Not achieved as less than 90% of stay on SU","Not achieved as not direct to SU within 4h"))))))))))))))</f>
        <v/>
      </c>
    </row>
    <row r="874" spans="1:33" x14ac:dyDescent="0.25">
      <c r="A874" s="89" t="str">
        <f>IF('Paste Data Here - Export'!A874="","",'Paste Data Here - Export'!A874)</f>
        <v/>
      </c>
      <c r="B874" s="90" t="str">
        <f>IF('Paste Data Here - Export'!B874="","",'Paste Data Here - Export'!B874)</f>
        <v/>
      </c>
      <c r="C874" s="91" t="str">
        <f>IF('Paste Data Here - Export'!AR874="Y",'Paste Data Here - Export'!AS874,IF('Paste Data Here - Export'!C874="","",'Paste Data Here - Export'!BA874))</f>
        <v/>
      </c>
      <c r="D874" s="103" t="str">
        <f>IF(B874="","",IF('Paste Data Here - Export'!A874 ='Paste Data Here - Export'!B874, "Yes", "No"))</f>
        <v/>
      </c>
      <c r="E874" s="103" t="str">
        <f>IF(A874="","",IF(AND('Paste Data Here - Export'!P874="",'Paste Data Here - Export'!Q874&lt;&gt;""),"Yes","No"))</f>
        <v/>
      </c>
      <c r="F874" s="104" t="str">
        <f>IF('Paste Data Here - Export'!A874='Paste Data Here - Export'!B874,C874,IF(W874="No","",IF(E874="Yes","6 Month Transfer",'Paste Data Here - Export'!HP874)))</f>
        <v/>
      </c>
      <c r="G874" s="92" t="str">
        <f>IF(B874="","",IF(OR('Paste Data Here - Export'!KB874="Y",'Paste Data Here - Export'!GE874="Y"),"Yes","No"))</f>
        <v/>
      </c>
      <c r="H874" s="93" t="str">
        <f t="shared" si="146"/>
        <v/>
      </c>
      <c r="I874" s="93" t="str">
        <f t="shared" si="147"/>
        <v/>
      </c>
      <c r="J874" s="93" t="str">
        <f t="shared" si="148"/>
        <v/>
      </c>
      <c r="K874" s="125" t="str">
        <f>IF(OR(C874="",'Paste Data Here - Export'!BD874=""),"",1440*('Paste Data Here - Export'!BD874-C874))</f>
        <v/>
      </c>
      <c r="L874" s="93" t="str">
        <f t="shared" si="149"/>
        <v/>
      </c>
      <c r="M874" s="93" t="str">
        <f>IF(AND(L874="Yes",'Paste Data Here - Export'!BC874="SU",'Paste Data Here - Export'!EJ874&lt;&gt;"Y"),"Achieved",IF('Paste Data Here - Export'!EJ874="Y","Not applicable",(IF(AND('Patient level info'!L874="No",'Paste Data Here - Export'!BC874="SU"),"Not achieved",IF('Paste Data Here - Export'!BC874="ICH","Not applicable",IF(OR('Paste Data Here - Export'!BC874="O",'Paste Data Here - Export'!BC874="MAC"),"Not achieved",""))))))</f>
        <v/>
      </c>
      <c r="N874" s="142" t="str">
        <f>IF(B874="","",IF(OR('Paste Data Here - Export'!GN874="PERS",'Paste Data Here - Export'!GN874="TELEM"),'Paste Data Here - Export'!GK874,IF('Paste Data Here - Export'!GO874="","Not seen in person",'Paste Data Here - Export'!GO874)))</f>
        <v/>
      </c>
      <c r="O874" s="125" t="str">
        <f t="shared" si="150"/>
        <v/>
      </c>
      <c r="P874" s="126" t="str">
        <f t="shared" si="151"/>
        <v/>
      </c>
      <c r="Q874" s="95" t="str">
        <f>IF('Paste Data Here - Export'!CR874=TRUE, "Not imaged",IF('Paste Data Here - Export'!AR874="Y","Inpatient stroke",IF('Paste Data Here - Export'!BA874="","",IF('Paste Data Here - Export'!CR874="TRUE","",1440*('Paste Data Here - Export'!CP874-'Paste Data Here - Export'!BA874)))))</f>
        <v/>
      </c>
      <c r="R874" s="95" t="str">
        <f>IF('Paste Data Here - Export'!CR874=TRUE,"Not imaged",IF(OR(C874="",'Paste Data Here - Export'!CP874=""),"",1440*('Paste Data Here - Export'!CP874-C874)))</f>
        <v/>
      </c>
      <c r="S874" s="93" t="str">
        <f>IF(R874&lt;60.5,"Yes",IF('Paste Data Here - Export'!C874="","","No"))</f>
        <v/>
      </c>
      <c r="T874" s="93" t="str">
        <f t="shared" si="143"/>
        <v/>
      </c>
      <c r="U874" s="94" t="str">
        <f>IF(OR(C874="",'Paste Data Here - Export'!DF874=""),"",1440*('Paste Data Here - Export'!DF874-C874))</f>
        <v/>
      </c>
      <c r="V874" s="96" t="str">
        <f t="shared" si="152"/>
        <v/>
      </c>
      <c r="W874" s="97" t="str">
        <f>IF(B874="","",IF('Paste Data Here - Export'!KI874=TRUE,"Yes",IF('Paste Data Here - Export'!L874="","No","Yes")))</f>
        <v/>
      </c>
      <c r="X874" s="98" t="str">
        <f>IF(E874="Yes","6 Month Transfer",IF(AND(W874="Yes",'Paste Data Here - Export'!KM874="D"),"No",IF('Patient level info'!W874="Yes","Yes","")))</f>
        <v/>
      </c>
      <c r="Y874" s="91" t="str">
        <f t="shared" si="144"/>
        <v/>
      </c>
      <c r="Z874" s="99" t="str">
        <f>IF('Paste Data Here - Export'!KQ874="","",IF('Paste Data Here - Export'!KO874="","",'Paste Data Here - Export'!KN874-'Paste Data Here - Export'!KQ874))</f>
        <v/>
      </c>
      <c r="AA874" s="91" t="str">
        <f>IF(AND(W874="Yes",'Paste Data Here - Export'!KM874="D",'Paste Data Here - Export'!KO874="Y"),'Paste Data Here - Export'!KN874+'Patient level info'!AA$3,IF(AND(W874="Yes",'Paste Data Here - Export'!KM874="D",Z874&lt;0),'Paste Data Here - Export'!KQ874,IF(AND(W874="Yes",'Paste Data Here - Export'!KM874="D"),'Paste Data Here - Export'!KN874,IF(X874="Yes",'Paste Data Here - Export'!KS874,""))))</f>
        <v/>
      </c>
      <c r="AB874" s="100" t="str">
        <f>IF(W874="No","",IF('Paste Data Here - Export'!HS874="","",IF('Paste Data Here - Export'!KO874="Y",'Patient level info'!AA874-'Paste Data Here - Export'!HS874,'Paste Data Here - Export'!KQ874-'Paste Data Here - Export'!HS874)))</f>
        <v/>
      </c>
      <c r="AC874" s="100" t="str">
        <f>IF(E874="Yes","",IF(BPT!C874="Record transferred to this team",AA874-C874-(1/6),""))</f>
        <v/>
      </c>
      <c r="AD874" s="100" t="str">
        <f t="shared" si="145"/>
        <v/>
      </c>
      <c r="AE874" s="100" t="str">
        <f t="shared" si="153"/>
        <v/>
      </c>
      <c r="AF874" s="101" t="str">
        <f>IF(AE874="","",IF(Y874="Died same day","Died same day as arrival",IF(AB874="","Did not stay on SU",IF('Paste Data Here - Export'!HR874="ICH","ICU/CCU/HDU",IF(AB874&gt;AE874,100,100*AB874/AE874)))))</f>
        <v/>
      </c>
      <c r="AG874" s="82" t="str">
        <f>IF(E874="Yes","6 Month Transfer",IF(W874="No","Not locked to discharge/transfer",IF(AF874="Did not stay on SU","Not achieved as did not stay on SU",IF('Patient level info'!A874="","",IF(AND(A874=B874,M874="Achieved",P874="Achieved",AF874&gt;=90,AF874&lt;&gt;"Died same day as arrival"),"Achieved",IF(AND(A874&lt;&gt;B874,AF874&gt;=90,M874="Achieved",P874="Achieved"),"Not directly admitted by this team, but achieved criteria at previous team, and achieved 90% of stay on SU whilst at this team",IF(AF874="ICU/CCU/HDU","Admitted to ICU/CCU/HDU",IF(AF874="Died same day as arrival",AF874,IF(AND(AF874&lt;90,M874="Not achieved",P874="Not achieved"),"Not achieved as not direct to SU within 4h, not seen by a consultant within 14h, and less than 90% of stay on SU",IF(AND(AF874&lt;90,M874="Not achieved",P874="Achieved"),"Not achieved as not direct to SU within 4h and less than 90% of stay on SU",IF(AND(AF874&lt;90,M874="Achieved",P874="Not achieved"),"Not achieved as not seen by a consultant within 14h and less than 90% of stay on SU",IF(AND(AF874&gt;=90,M874="Not achieved",P874="Not achieved"),"Not achieved as not direct to SU within 4h and not seen by a consultant within 14h",IF(AND(AF874&gt;=90,M874="Achieved",P874="Not achieved"),"Not achieved as not seen by a consultant within 14h",IF(AF874&lt;90,"Not achieved as less than 90% of stay on SU","Not achieved as not direct to SU within 4h"))))))))))))))</f>
        <v/>
      </c>
    </row>
    <row r="875" spans="1:33" x14ac:dyDescent="0.25">
      <c r="A875" s="89" t="str">
        <f>IF('Paste Data Here - Export'!A875="","",'Paste Data Here - Export'!A875)</f>
        <v/>
      </c>
      <c r="B875" s="90" t="str">
        <f>IF('Paste Data Here - Export'!B875="","",'Paste Data Here - Export'!B875)</f>
        <v/>
      </c>
      <c r="C875" s="91" t="str">
        <f>IF('Paste Data Here - Export'!AR875="Y",'Paste Data Here - Export'!AS875,IF('Paste Data Here - Export'!C875="","",'Paste Data Here - Export'!BA875))</f>
        <v/>
      </c>
      <c r="D875" s="103" t="str">
        <f>IF(B875="","",IF('Paste Data Here - Export'!A875 ='Paste Data Here - Export'!B875, "Yes", "No"))</f>
        <v/>
      </c>
      <c r="E875" s="103" t="str">
        <f>IF(A875="","",IF(AND('Paste Data Here - Export'!P875="",'Paste Data Here - Export'!Q875&lt;&gt;""),"Yes","No"))</f>
        <v/>
      </c>
      <c r="F875" s="104" t="str">
        <f>IF('Paste Data Here - Export'!A875='Paste Data Here - Export'!B875,C875,IF(W875="No","",IF(E875="Yes","6 Month Transfer",'Paste Data Here - Export'!HP875)))</f>
        <v/>
      </c>
      <c r="G875" s="92" t="str">
        <f>IF(B875="","",IF(OR('Paste Data Here - Export'!KB875="Y",'Paste Data Here - Export'!GE875="Y"),"Yes","No"))</f>
        <v/>
      </c>
      <c r="H875" s="93" t="str">
        <f t="shared" si="146"/>
        <v/>
      </c>
      <c r="I875" s="93" t="str">
        <f t="shared" si="147"/>
        <v/>
      </c>
      <c r="J875" s="93" t="str">
        <f t="shared" si="148"/>
        <v/>
      </c>
      <c r="K875" s="125" t="str">
        <f>IF(OR(C875="",'Paste Data Here - Export'!BD875=""),"",1440*('Paste Data Here - Export'!BD875-C875))</f>
        <v/>
      </c>
      <c r="L875" s="93" t="str">
        <f t="shared" si="149"/>
        <v/>
      </c>
      <c r="M875" s="93" t="str">
        <f>IF(AND(L875="Yes",'Paste Data Here - Export'!BC875="SU",'Paste Data Here - Export'!EJ875&lt;&gt;"Y"),"Achieved",IF('Paste Data Here - Export'!EJ875="Y","Not applicable",(IF(AND('Patient level info'!L875="No",'Paste Data Here - Export'!BC875="SU"),"Not achieved",IF('Paste Data Here - Export'!BC875="ICH","Not applicable",IF(OR('Paste Data Here - Export'!BC875="O",'Paste Data Here - Export'!BC875="MAC"),"Not achieved",""))))))</f>
        <v/>
      </c>
      <c r="N875" s="142" t="str">
        <f>IF(B875="","",IF(OR('Paste Data Here - Export'!GN875="PERS",'Paste Data Here - Export'!GN875="TELEM"),'Paste Data Here - Export'!GK875,IF('Paste Data Here - Export'!GO875="","Not seen in person",'Paste Data Here - Export'!GO875)))</f>
        <v/>
      </c>
      <c r="O875" s="125" t="str">
        <f t="shared" si="150"/>
        <v/>
      </c>
      <c r="P875" s="126" t="str">
        <f t="shared" si="151"/>
        <v/>
      </c>
      <c r="Q875" s="95" t="str">
        <f>IF('Paste Data Here - Export'!CR875=TRUE, "Not imaged",IF('Paste Data Here - Export'!AR875="Y","Inpatient stroke",IF('Paste Data Here - Export'!BA875="","",IF('Paste Data Here - Export'!CR875="TRUE","",1440*('Paste Data Here - Export'!CP875-'Paste Data Here - Export'!BA875)))))</f>
        <v/>
      </c>
      <c r="R875" s="95" t="str">
        <f>IF('Paste Data Here - Export'!CR875=TRUE,"Not imaged",IF(OR(C875="",'Paste Data Here - Export'!CP875=""),"",1440*('Paste Data Here - Export'!CP875-C875)))</f>
        <v/>
      </c>
      <c r="S875" s="93" t="str">
        <f>IF(R875&lt;60.5,"Yes",IF('Paste Data Here - Export'!C875="","","No"))</f>
        <v/>
      </c>
      <c r="T875" s="93" t="str">
        <f t="shared" si="143"/>
        <v/>
      </c>
      <c r="U875" s="94" t="str">
        <f>IF(OR(C875="",'Paste Data Here - Export'!DF875=""),"",1440*('Paste Data Here - Export'!DF875-C875))</f>
        <v/>
      </c>
      <c r="V875" s="96" t="str">
        <f t="shared" si="152"/>
        <v/>
      </c>
      <c r="W875" s="97" t="str">
        <f>IF(B875="","",IF('Paste Data Here - Export'!KI875=TRUE,"Yes",IF('Paste Data Here - Export'!L875="","No","Yes")))</f>
        <v/>
      </c>
      <c r="X875" s="98" t="str">
        <f>IF(E875="Yes","6 Month Transfer",IF(AND(W875="Yes",'Paste Data Here - Export'!KM875="D"),"No",IF('Patient level info'!W875="Yes","Yes","")))</f>
        <v/>
      </c>
      <c r="Y875" s="91" t="str">
        <f t="shared" si="144"/>
        <v/>
      </c>
      <c r="Z875" s="99" t="str">
        <f>IF('Paste Data Here - Export'!KQ875="","",IF('Paste Data Here - Export'!KO875="","",'Paste Data Here - Export'!KN875-'Paste Data Here - Export'!KQ875))</f>
        <v/>
      </c>
      <c r="AA875" s="91" t="str">
        <f>IF(AND(W875="Yes",'Paste Data Here - Export'!KM875="D",'Paste Data Here - Export'!KO875="Y"),'Paste Data Here - Export'!KN875+'Patient level info'!AA$3,IF(AND(W875="Yes",'Paste Data Here - Export'!KM875="D",Z875&lt;0),'Paste Data Here - Export'!KQ875,IF(AND(W875="Yes",'Paste Data Here - Export'!KM875="D"),'Paste Data Here - Export'!KN875,IF(X875="Yes",'Paste Data Here - Export'!KS875,""))))</f>
        <v/>
      </c>
      <c r="AB875" s="100" t="str">
        <f>IF(W875="No","",IF('Paste Data Here - Export'!HS875="","",IF('Paste Data Here - Export'!KO875="Y",'Patient level info'!AA875-'Paste Data Here - Export'!HS875,'Paste Data Here - Export'!KQ875-'Paste Data Here - Export'!HS875)))</f>
        <v/>
      </c>
      <c r="AC875" s="100" t="str">
        <f>IF(E875="Yes","",IF(BPT!C875="Record transferred to this team",AA875-C875-(1/6),""))</f>
        <v/>
      </c>
      <c r="AD875" s="100" t="str">
        <f t="shared" si="145"/>
        <v/>
      </c>
      <c r="AE875" s="100" t="str">
        <f t="shared" si="153"/>
        <v/>
      </c>
      <c r="AF875" s="101" t="str">
        <f>IF(AE875="","",IF(Y875="Died same day","Died same day as arrival",IF(AB875="","Did not stay on SU",IF('Paste Data Here - Export'!HR875="ICH","ICU/CCU/HDU",IF(AB875&gt;AE875,100,100*AB875/AE875)))))</f>
        <v/>
      </c>
      <c r="AG875" s="82" t="str">
        <f>IF(E875="Yes","6 Month Transfer",IF(W875="No","Not locked to discharge/transfer",IF(AF875="Did not stay on SU","Not achieved as did not stay on SU",IF('Patient level info'!A875="","",IF(AND(A875=B875,M875="Achieved",P875="Achieved",AF875&gt;=90,AF875&lt;&gt;"Died same day as arrival"),"Achieved",IF(AND(A875&lt;&gt;B875,AF875&gt;=90,M875="Achieved",P875="Achieved"),"Not directly admitted by this team, but achieved criteria at previous team, and achieved 90% of stay on SU whilst at this team",IF(AF875="ICU/CCU/HDU","Admitted to ICU/CCU/HDU",IF(AF875="Died same day as arrival",AF875,IF(AND(AF875&lt;90,M875="Not achieved",P875="Not achieved"),"Not achieved as not direct to SU within 4h, not seen by a consultant within 14h, and less than 90% of stay on SU",IF(AND(AF875&lt;90,M875="Not achieved",P875="Achieved"),"Not achieved as not direct to SU within 4h and less than 90% of stay on SU",IF(AND(AF875&lt;90,M875="Achieved",P875="Not achieved"),"Not achieved as not seen by a consultant within 14h and less than 90% of stay on SU",IF(AND(AF875&gt;=90,M875="Not achieved",P875="Not achieved"),"Not achieved as not direct to SU within 4h and not seen by a consultant within 14h",IF(AND(AF875&gt;=90,M875="Achieved",P875="Not achieved"),"Not achieved as not seen by a consultant within 14h",IF(AF875&lt;90,"Not achieved as less than 90% of stay on SU","Not achieved as not direct to SU within 4h"))))))))))))))</f>
        <v/>
      </c>
    </row>
    <row r="876" spans="1:33" x14ac:dyDescent="0.25">
      <c r="A876" s="89" t="str">
        <f>IF('Paste Data Here - Export'!A876="","",'Paste Data Here - Export'!A876)</f>
        <v/>
      </c>
      <c r="B876" s="90" t="str">
        <f>IF('Paste Data Here - Export'!B876="","",'Paste Data Here - Export'!B876)</f>
        <v/>
      </c>
      <c r="C876" s="91" t="str">
        <f>IF('Paste Data Here - Export'!AR876="Y",'Paste Data Here - Export'!AS876,IF('Paste Data Here - Export'!C876="","",'Paste Data Here - Export'!BA876))</f>
        <v/>
      </c>
      <c r="D876" s="103" t="str">
        <f>IF(B876="","",IF('Paste Data Here - Export'!A876 ='Paste Data Here - Export'!B876, "Yes", "No"))</f>
        <v/>
      </c>
      <c r="E876" s="103" t="str">
        <f>IF(A876="","",IF(AND('Paste Data Here - Export'!P876="",'Paste Data Here - Export'!Q876&lt;&gt;""),"Yes","No"))</f>
        <v/>
      </c>
      <c r="F876" s="104" t="str">
        <f>IF('Paste Data Here - Export'!A876='Paste Data Here - Export'!B876,C876,IF(W876="No","",IF(E876="Yes","6 Month Transfer",'Paste Data Here - Export'!HP876)))</f>
        <v/>
      </c>
      <c r="G876" s="92" t="str">
        <f>IF(B876="","",IF(OR('Paste Data Here - Export'!KB876="Y",'Paste Data Here - Export'!GE876="Y"),"Yes","No"))</f>
        <v/>
      </c>
      <c r="H876" s="93" t="str">
        <f t="shared" si="146"/>
        <v/>
      </c>
      <c r="I876" s="93" t="str">
        <f t="shared" si="147"/>
        <v/>
      </c>
      <c r="J876" s="93" t="str">
        <f t="shared" si="148"/>
        <v/>
      </c>
      <c r="K876" s="125" t="str">
        <f>IF(OR(C876="",'Paste Data Here - Export'!BD876=""),"",1440*('Paste Data Here - Export'!BD876-C876))</f>
        <v/>
      </c>
      <c r="L876" s="93" t="str">
        <f t="shared" si="149"/>
        <v/>
      </c>
      <c r="M876" s="93" t="str">
        <f>IF(AND(L876="Yes",'Paste Data Here - Export'!BC876="SU",'Paste Data Here - Export'!EJ876&lt;&gt;"Y"),"Achieved",IF('Paste Data Here - Export'!EJ876="Y","Not applicable",(IF(AND('Patient level info'!L876="No",'Paste Data Here - Export'!BC876="SU"),"Not achieved",IF('Paste Data Here - Export'!BC876="ICH","Not applicable",IF(OR('Paste Data Here - Export'!BC876="O",'Paste Data Here - Export'!BC876="MAC"),"Not achieved",""))))))</f>
        <v/>
      </c>
      <c r="N876" s="142" t="str">
        <f>IF(B876="","",IF(OR('Paste Data Here - Export'!GN876="PERS",'Paste Data Here - Export'!GN876="TELEM"),'Paste Data Here - Export'!GK876,IF('Paste Data Here - Export'!GO876="","Not seen in person",'Paste Data Here - Export'!GO876)))</f>
        <v/>
      </c>
      <c r="O876" s="125" t="str">
        <f t="shared" si="150"/>
        <v/>
      </c>
      <c r="P876" s="126" t="str">
        <f t="shared" si="151"/>
        <v/>
      </c>
      <c r="Q876" s="95" t="str">
        <f>IF('Paste Data Here - Export'!CR876=TRUE, "Not imaged",IF('Paste Data Here - Export'!AR876="Y","Inpatient stroke",IF('Paste Data Here - Export'!BA876="","",IF('Paste Data Here - Export'!CR876="TRUE","",1440*('Paste Data Here - Export'!CP876-'Paste Data Here - Export'!BA876)))))</f>
        <v/>
      </c>
      <c r="R876" s="95" t="str">
        <f>IF('Paste Data Here - Export'!CR876=TRUE,"Not imaged",IF(OR(C876="",'Paste Data Here - Export'!CP876=""),"",1440*('Paste Data Here - Export'!CP876-C876)))</f>
        <v/>
      </c>
      <c r="S876" s="93" t="str">
        <f>IF(R876&lt;60.5,"Yes",IF('Paste Data Here - Export'!C876="","","No"))</f>
        <v/>
      </c>
      <c r="T876" s="93" t="str">
        <f t="shared" si="143"/>
        <v/>
      </c>
      <c r="U876" s="94" t="str">
        <f>IF(OR(C876="",'Paste Data Here - Export'!DF876=""),"",1440*('Paste Data Here - Export'!DF876-C876))</f>
        <v/>
      </c>
      <c r="V876" s="96" t="str">
        <f t="shared" si="152"/>
        <v/>
      </c>
      <c r="W876" s="97" t="str">
        <f>IF(B876="","",IF('Paste Data Here - Export'!KI876=TRUE,"Yes",IF('Paste Data Here - Export'!L876="","No","Yes")))</f>
        <v/>
      </c>
      <c r="X876" s="98" t="str">
        <f>IF(E876="Yes","6 Month Transfer",IF(AND(W876="Yes",'Paste Data Here - Export'!KM876="D"),"No",IF('Patient level info'!W876="Yes","Yes","")))</f>
        <v/>
      </c>
      <c r="Y876" s="91" t="str">
        <f t="shared" si="144"/>
        <v/>
      </c>
      <c r="Z876" s="99" t="str">
        <f>IF('Paste Data Here - Export'!KQ876="","",IF('Paste Data Here - Export'!KO876="","",'Paste Data Here - Export'!KN876-'Paste Data Here - Export'!KQ876))</f>
        <v/>
      </c>
      <c r="AA876" s="91" t="str">
        <f>IF(AND(W876="Yes",'Paste Data Here - Export'!KM876="D",'Paste Data Here - Export'!KO876="Y"),'Paste Data Here - Export'!KN876+'Patient level info'!AA$3,IF(AND(W876="Yes",'Paste Data Here - Export'!KM876="D",Z876&lt;0),'Paste Data Here - Export'!KQ876,IF(AND(W876="Yes",'Paste Data Here - Export'!KM876="D"),'Paste Data Here - Export'!KN876,IF(X876="Yes",'Paste Data Here - Export'!KS876,""))))</f>
        <v/>
      </c>
      <c r="AB876" s="100" t="str">
        <f>IF(W876="No","",IF('Paste Data Here - Export'!HS876="","",IF('Paste Data Here - Export'!KO876="Y",'Patient level info'!AA876-'Paste Data Here - Export'!HS876,'Paste Data Here - Export'!KQ876-'Paste Data Here - Export'!HS876)))</f>
        <v/>
      </c>
      <c r="AC876" s="100" t="str">
        <f>IF(E876="Yes","",IF(BPT!C876="Record transferred to this team",AA876-C876-(1/6),""))</f>
        <v/>
      </c>
      <c r="AD876" s="100" t="str">
        <f t="shared" si="145"/>
        <v/>
      </c>
      <c r="AE876" s="100" t="str">
        <f t="shared" si="153"/>
        <v/>
      </c>
      <c r="AF876" s="101" t="str">
        <f>IF(AE876="","",IF(Y876="Died same day","Died same day as arrival",IF(AB876="","Did not stay on SU",IF('Paste Data Here - Export'!HR876="ICH","ICU/CCU/HDU",IF(AB876&gt;AE876,100,100*AB876/AE876)))))</f>
        <v/>
      </c>
      <c r="AG876" s="82" t="str">
        <f>IF(E876="Yes","6 Month Transfer",IF(W876="No","Not locked to discharge/transfer",IF(AF876="Did not stay on SU","Not achieved as did not stay on SU",IF('Patient level info'!A876="","",IF(AND(A876=B876,M876="Achieved",P876="Achieved",AF876&gt;=90,AF876&lt;&gt;"Died same day as arrival"),"Achieved",IF(AND(A876&lt;&gt;B876,AF876&gt;=90,M876="Achieved",P876="Achieved"),"Not directly admitted by this team, but achieved criteria at previous team, and achieved 90% of stay on SU whilst at this team",IF(AF876="ICU/CCU/HDU","Admitted to ICU/CCU/HDU",IF(AF876="Died same day as arrival",AF876,IF(AND(AF876&lt;90,M876="Not achieved",P876="Not achieved"),"Not achieved as not direct to SU within 4h, not seen by a consultant within 14h, and less than 90% of stay on SU",IF(AND(AF876&lt;90,M876="Not achieved",P876="Achieved"),"Not achieved as not direct to SU within 4h and less than 90% of stay on SU",IF(AND(AF876&lt;90,M876="Achieved",P876="Not achieved"),"Not achieved as not seen by a consultant within 14h and less than 90% of stay on SU",IF(AND(AF876&gt;=90,M876="Not achieved",P876="Not achieved"),"Not achieved as not direct to SU within 4h and not seen by a consultant within 14h",IF(AND(AF876&gt;=90,M876="Achieved",P876="Not achieved"),"Not achieved as not seen by a consultant within 14h",IF(AF876&lt;90,"Not achieved as less than 90% of stay on SU","Not achieved as not direct to SU within 4h"))))))))))))))</f>
        <v/>
      </c>
    </row>
    <row r="877" spans="1:33" x14ac:dyDescent="0.25">
      <c r="A877" s="89" t="str">
        <f>IF('Paste Data Here - Export'!A877="","",'Paste Data Here - Export'!A877)</f>
        <v/>
      </c>
      <c r="B877" s="90" t="str">
        <f>IF('Paste Data Here - Export'!B877="","",'Paste Data Here - Export'!B877)</f>
        <v/>
      </c>
      <c r="C877" s="91" t="str">
        <f>IF('Paste Data Here - Export'!AR877="Y",'Paste Data Here - Export'!AS877,IF('Paste Data Here - Export'!C877="","",'Paste Data Here - Export'!BA877))</f>
        <v/>
      </c>
      <c r="D877" s="103" t="str">
        <f>IF(B877="","",IF('Paste Data Here - Export'!A877 ='Paste Data Here - Export'!B877, "Yes", "No"))</f>
        <v/>
      </c>
      <c r="E877" s="103" t="str">
        <f>IF(A877="","",IF(AND('Paste Data Here - Export'!P877="",'Paste Data Here - Export'!Q877&lt;&gt;""),"Yes","No"))</f>
        <v/>
      </c>
      <c r="F877" s="104" t="str">
        <f>IF('Paste Data Here - Export'!A877='Paste Data Here - Export'!B877,C877,IF(W877="No","",IF(E877="Yes","6 Month Transfer",'Paste Data Here - Export'!HP877)))</f>
        <v/>
      </c>
      <c r="G877" s="92" t="str">
        <f>IF(B877="","",IF(OR('Paste Data Here - Export'!KB877="Y",'Paste Data Here - Export'!GE877="Y"),"Yes","No"))</f>
        <v/>
      </c>
      <c r="H877" s="93" t="str">
        <f t="shared" si="146"/>
        <v/>
      </c>
      <c r="I877" s="93" t="str">
        <f t="shared" si="147"/>
        <v/>
      </c>
      <c r="J877" s="93" t="str">
        <f t="shared" si="148"/>
        <v/>
      </c>
      <c r="K877" s="125" t="str">
        <f>IF(OR(C877="",'Paste Data Here - Export'!BD877=""),"",1440*('Paste Data Here - Export'!BD877-C877))</f>
        <v/>
      </c>
      <c r="L877" s="93" t="str">
        <f t="shared" si="149"/>
        <v/>
      </c>
      <c r="M877" s="93" t="str">
        <f>IF(AND(L877="Yes",'Paste Data Here - Export'!BC877="SU",'Paste Data Here - Export'!EJ877&lt;&gt;"Y"),"Achieved",IF('Paste Data Here - Export'!EJ877="Y","Not applicable",(IF(AND('Patient level info'!L877="No",'Paste Data Here - Export'!BC877="SU"),"Not achieved",IF('Paste Data Here - Export'!BC877="ICH","Not applicable",IF(OR('Paste Data Here - Export'!BC877="O",'Paste Data Here - Export'!BC877="MAC"),"Not achieved",""))))))</f>
        <v/>
      </c>
      <c r="N877" s="142" t="str">
        <f>IF(B877="","",IF(OR('Paste Data Here - Export'!GN877="PERS",'Paste Data Here - Export'!GN877="TELEM"),'Paste Data Here - Export'!GK877,IF('Paste Data Here - Export'!GO877="","Not seen in person",'Paste Data Here - Export'!GO877)))</f>
        <v/>
      </c>
      <c r="O877" s="125" t="str">
        <f t="shared" si="150"/>
        <v/>
      </c>
      <c r="P877" s="126" t="str">
        <f t="shared" si="151"/>
        <v/>
      </c>
      <c r="Q877" s="95" t="str">
        <f>IF('Paste Data Here - Export'!CR877=TRUE, "Not imaged",IF('Paste Data Here - Export'!AR877="Y","Inpatient stroke",IF('Paste Data Here - Export'!BA877="","",IF('Paste Data Here - Export'!CR877="TRUE","",1440*('Paste Data Here - Export'!CP877-'Paste Data Here - Export'!BA877)))))</f>
        <v/>
      </c>
      <c r="R877" s="95" t="str">
        <f>IF('Paste Data Here - Export'!CR877=TRUE,"Not imaged",IF(OR(C877="",'Paste Data Here - Export'!CP877=""),"",1440*('Paste Data Here - Export'!CP877-C877)))</f>
        <v/>
      </c>
      <c r="S877" s="93" t="str">
        <f>IF(R877&lt;60.5,"Yes",IF('Paste Data Here - Export'!C877="","","No"))</f>
        <v/>
      </c>
      <c r="T877" s="93" t="str">
        <f t="shared" si="143"/>
        <v/>
      </c>
      <c r="U877" s="94" t="str">
        <f>IF(OR(C877="",'Paste Data Here - Export'!DF877=""),"",1440*('Paste Data Here - Export'!DF877-C877))</f>
        <v/>
      </c>
      <c r="V877" s="96" t="str">
        <f t="shared" si="152"/>
        <v/>
      </c>
      <c r="W877" s="97" t="str">
        <f>IF(B877="","",IF('Paste Data Here - Export'!KI877=TRUE,"Yes",IF('Paste Data Here - Export'!L877="","No","Yes")))</f>
        <v/>
      </c>
      <c r="X877" s="98" t="str">
        <f>IF(E877="Yes","6 Month Transfer",IF(AND(W877="Yes",'Paste Data Here - Export'!KM877="D"),"No",IF('Patient level info'!W877="Yes","Yes","")))</f>
        <v/>
      </c>
      <c r="Y877" s="91" t="str">
        <f t="shared" si="144"/>
        <v/>
      </c>
      <c r="Z877" s="99" t="str">
        <f>IF('Paste Data Here - Export'!KQ877="","",IF('Paste Data Here - Export'!KO877="","",'Paste Data Here - Export'!KN877-'Paste Data Here - Export'!KQ877))</f>
        <v/>
      </c>
      <c r="AA877" s="91" t="str">
        <f>IF(AND(W877="Yes",'Paste Data Here - Export'!KM877="D",'Paste Data Here - Export'!KO877="Y"),'Paste Data Here - Export'!KN877+'Patient level info'!AA$3,IF(AND(W877="Yes",'Paste Data Here - Export'!KM877="D",Z877&lt;0),'Paste Data Here - Export'!KQ877,IF(AND(W877="Yes",'Paste Data Here - Export'!KM877="D"),'Paste Data Here - Export'!KN877,IF(X877="Yes",'Paste Data Here - Export'!KS877,""))))</f>
        <v/>
      </c>
      <c r="AB877" s="100" t="str">
        <f>IF(W877="No","",IF('Paste Data Here - Export'!HS877="","",IF('Paste Data Here - Export'!KO877="Y",'Patient level info'!AA877-'Paste Data Here - Export'!HS877,'Paste Data Here - Export'!KQ877-'Paste Data Here - Export'!HS877)))</f>
        <v/>
      </c>
      <c r="AC877" s="100" t="str">
        <f>IF(E877="Yes","",IF(BPT!C877="Record transferred to this team",AA877-C877-(1/6),""))</f>
        <v/>
      </c>
      <c r="AD877" s="100" t="str">
        <f t="shared" si="145"/>
        <v/>
      </c>
      <c r="AE877" s="100" t="str">
        <f t="shared" si="153"/>
        <v/>
      </c>
      <c r="AF877" s="101" t="str">
        <f>IF(AE877="","",IF(Y877="Died same day","Died same day as arrival",IF(AB877="","Did not stay on SU",IF('Paste Data Here - Export'!HR877="ICH","ICU/CCU/HDU",IF(AB877&gt;AE877,100,100*AB877/AE877)))))</f>
        <v/>
      </c>
      <c r="AG877" s="82" t="str">
        <f>IF(E877="Yes","6 Month Transfer",IF(W877="No","Not locked to discharge/transfer",IF(AF877="Did not stay on SU","Not achieved as did not stay on SU",IF('Patient level info'!A877="","",IF(AND(A877=B877,M877="Achieved",P877="Achieved",AF877&gt;=90,AF877&lt;&gt;"Died same day as arrival"),"Achieved",IF(AND(A877&lt;&gt;B877,AF877&gt;=90,M877="Achieved",P877="Achieved"),"Not directly admitted by this team, but achieved criteria at previous team, and achieved 90% of stay on SU whilst at this team",IF(AF877="ICU/CCU/HDU","Admitted to ICU/CCU/HDU",IF(AF877="Died same day as arrival",AF877,IF(AND(AF877&lt;90,M877="Not achieved",P877="Not achieved"),"Not achieved as not direct to SU within 4h, not seen by a consultant within 14h, and less than 90% of stay on SU",IF(AND(AF877&lt;90,M877="Not achieved",P877="Achieved"),"Not achieved as not direct to SU within 4h and less than 90% of stay on SU",IF(AND(AF877&lt;90,M877="Achieved",P877="Not achieved"),"Not achieved as not seen by a consultant within 14h and less than 90% of stay on SU",IF(AND(AF877&gt;=90,M877="Not achieved",P877="Not achieved"),"Not achieved as not direct to SU within 4h and not seen by a consultant within 14h",IF(AND(AF877&gt;=90,M877="Achieved",P877="Not achieved"),"Not achieved as not seen by a consultant within 14h",IF(AF877&lt;90,"Not achieved as less than 90% of stay on SU","Not achieved as not direct to SU within 4h"))))))))))))))</f>
        <v/>
      </c>
    </row>
    <row r="878" spans="1:33" x14ac:dyDescent="0.25">
      <c r="A878" s="89" t="str">
        <f>IF('Paste Data Here - Export'!A878="","",'Paste Data Here - Export'!A878)</f>
        <v/>
      </c>
      <c r="B878" s="90" t="str">
        <f>IF('Paste Data Here - Export'!B878="","",'Paste Data Here - Export'!B878)</f>
        <v/>
      </c>
      <c r="C878" s="91" t="str">
        <f>IF('Paste Data Here - Export'!AR878="Y",'Paste Data Here - Export'!AS878,IF('Paste Data Here - Export'!C878="","",'Paste Data Here - Export'!BA878))</f>
        <v/>
      </c>
      <c r="D878" s="103" t="str">
        <f>IF(B878="","",IF('Paste Data Here - Export'!A878 ='Paste Data Here - Export'!B878, "Yes", "No"))</f>
        <v/>
      </c>
      <c r="E878" s="103" t="str">
        <f>IF(A878="","",IF(AND('Paste Data Here - Export'!P878="",'Paste Data Here - Export'!Q878&lt;&gt;""),"Yes","No"))</f>
        <v/>
      </c>
      <c r="F878" s="104" t="str">
        <f>IF('Paste Data Here - Export'!A878='Paste Data Here - Export'!B878,C878,IF(W878="No","",IF(E878="Yes","6 Month Transfer",'Paste Data Here - Export'!HP878)))</f>
        <v/>
      </c>
      <c r="G878" s="92" t="str">
        <f>IF(B878="","",IF(OR('Paste Data Here - Export'!KB878="Y",'Paste Data Here - Export'!GE878="Y"),"Yes","No"))</f>
        <v/>
      </c>
      <c r="H878" s="93" t="str">
        <f t="shared" si="146"/>
        <v/>
      </c>
      <c r="I878" s="93" t="str">
        <f t="shared" si="147"/>
        <v/>
      </c>
      <c r="J878" s="93" t="str">
        <f t="shared" si="148"/>
        <v/>
      </c>
      <c r="K878" s="125" t="str">
        <f>IF(OR(C878="",'Paste Data Here - Export'!BD878=""),"",1440*('Paste Data Here - Export'!BD878-C878))</f>
        <v/>
      </c>
      <c r="L878" s="93" t="str">
        <f t="shared" si="149"/>
        <v/>
      </c>
      <c r="M878" s="93" t="str">
        <f>IF(AND(L878="Yes",'Paste Data Here - Export'!BC878="SU",'Paste Data Here - Export'!EJ878&lt;&gt;"Y"),"Achieved",IF('Paste Data Here - Export'!EJ878="Y","Not applicable",(IF(AND('Patient level info'!L878="No",'Paste Data Here - Export'!BC878="SU"),"Not achieved",IF('Paste Data Here - Export'!BC878="ICH","Not applicable",IF(OR('Paste Data Here - Export'!BC878="O",'Paste Data Here - Export'!BC878="MAC"),"Not achieved",""))))))</f>
        <v/>
      </c>
      <c r="N878" s="142" t="str">
        <f>IF(B878="","",IF(OR('Paste Data Here - Export'!GN878="PERS",'Paste Data Here - Export'!GN878="TELEM"),'Paste Data Here - Export'!GK878,IF('Paste Data Here - Export'!GO878="","Not seen in person",'Paste Data Here - Export'!GO878)))</f>
        <v/>
      </c>
      <c r="O878" s="125" t="str">
        <f t="shared" si="150"/>
        <v/>
      </c>
      <c r="P878" s="126" t="str">
        <f t="shared" si="151"/>
        <v/>
      </c>
      <c r="Q878" s="95" t="str">
        <f>IF('Paste Data Here - Export'!CR878=TRUE, "Not imaged",IF('Paste Data Here - Export'!AR878="Y","Inpatient stroke",IF('Paste Data Here - Export'!BA878="","",IF('Paste Data Here - Export'!CR878="TRUE","",1440*('Paste Data Here - Export'!CP878-'Paste Data Here - Export'!BA878)))))</f>
        <v/>
      </c>
      <c r="R878" s="95" t="str">
        <f>IF('Paste Data Here - Export'!CR878=TRUE,"Not imaged",IF(OR(C878="",'Paste Data Here - Export'!CP878=""),"",1440*('Paste Data Here - Export'!CP878-C878)))</f>
        <v/>
      </c>
      <c r="S878" s="93" t="str">
        <f>IF(R878&lt;60.5,"Yes",IF('Paste Data Here - Export'!C878="","","No"))</f>
        <v/>
      </c>
      <c r="T878" s="93" t="str">
        <f t="shared" si="143"/>
        <v/>
      </c>
      <c r="U878" s="94" t="str">
        <f>IF(OR(C878="",'Paste Data Here - Export'!DF878=""),"",1440*('Paste Data Here - Export'!DF878-C878))</f>
        <v/>
      </c>
      <c r="V878" s="96" t="str">
        <f t="shared" si="152"/>
        <v/>
      </c>
      <c r="W878" s="97" t="str">
        <f>IF(B878="","",IF('Paste Data Here - Export'!KI878=TRUE,"Yes",IF('Paste Data Here - Export'!L878="","No","Yes")))</f>
        <v/>
      </c>
      <c r="X878" s="98" t="str">
        <f>IF(E878="Yes","6 Month Transfer",IF(AND(W878="Yes",'Paste Data Here - Export'!KM878="D"),"No",IF('Patient level info'!W878="Yes","Yes","")))</f>
        <v/>
      </c>
      <c r="Y878" s="91" t="str">
        <f t="shared" si="144"/>
        <v/>
      </c>
      <c r="Z878" s="99" t="str">
        <f>IF('Paste Data Here - Export'!KQ878="","",IF('Paste Data Here - Export'!KO878="","",'Paste Data Here - Export'!KN878-'Paste Data Here - Export'!KQ878))</f>
        <v/>
      </c>
      <c r="AA878" s="91" t="str">
        <f>IF(AND(W878="Yes",'Paste Data Here - Export'!KM878="D",'Paste Data Here - Export'!KO878="Y"),'Paste Data Here - Export'!KN878+'Patient level info'!AA$3,IF(AND(W878="Yes",'Paste Data Here - Export'!KM878="D",Z878&lt;0),'Paste Data Here - Export'!KQ878,IF(AND(W878="Yes",'Paste Data Here - Export'!KM878="D"),'Paste Data Here - Export'!KN878,IF(X878="Yes",'Paste Data Here - Export'!KS878,""))))</f>
        <v/>
      </c>
      <c r="AB878" s="100" t="str">
        <f>IF(W878="No","",IF('Paste Data Here - Export'!HS878="","",IF('Paste Data Here - Export'!KO878="Y",'Patient level info'!AA878-'Paste Data Here - Export'!HS878,'Paste Data Here - Export'!KQ878-'Paste Data Here - Export'!HS878)))</f>
        <v/>
      </c>
      <c r="AC878" s="100" t="str">
        <f>IF(E878="Yes","",IF(BPT!C878="Record transferred to this team",AA878-C878-(1/6),""))</f>
        <v/>
      </c>
      <c r="AD878" s="100" t="str">
        <f t="shared" si="145"/>
        <v/>
      </c>
      <c r="AE878" s="100" t="str">
        <f t="shared" si="153"/>
        <v/>
      </c>
      <c r="AF878" s="101" t="str">
        <f>IF(AE878="","",IF(Y878="Died same day","Died same day as arrival",IF(AB878="","Did not stay on SU",IF('Paste Data Here - Export'!HR878="ICH","ICU/CCU/HDU",IF(AB878&gt;AE878,100,100*AB878/AE878)))))</f>
        <v/>
      </c>
      <c r="AG878" s="82" t="str">
        <f>IF(E878="Yes","6 Month Transfer",IF(W878="No","Not locked to discharge/transfer",IF(AF878="Did not stay on SU","Not achieved as did not stay on SU",IF('Patient level info'!A878="","",IF(AND(A878=B878,M878="Achieved",P878="Achieved",AF878&gt;=90,AF878&lt;&gt;"Died same day as arrival"),"Achieved",IF(AND(A878&lt;&gt;B878,AF878&gt;=90,M878="Achieved",P878="Achieved"),"Not directly admitted by this team, but achieved criteria at previous team, and achieved 90% of stay on SU whilst at this team",IF(AF878="ICU/CCU/HDU","Admitted to ICU/CCU/HDU",IF(AF878="Died same day as arrival",AF878,IF(AND(AF878&lt;90,M878="Not achieved",P878="Not achieved"),"Not achieved as not direct to SU within 4h, not seen by a consultant within 14h, and less than 90% of stay on SU",IF(AND(AF878&lt;90,M878="Not achieved",P878="Achieved"),"Not achieved as not direct to SU within 4h and less than 90% of stay on SU",IF(AND(AF878&lt;90,M878="Achieved",P878="Not achieved"),"Not achieved as not seen by a consultant within 14h and less than 90% of stay on SU",IF(AND(AF878&gt;=90,M878="Not achieved",P878="Not achieved"),"Not achieved as not direct to SU within 4h and not seen by a consultant within 14h",IF(AND(AF878&gt;=90,M878="Achieved",P878="Not achieved"),"Not achieved as not seen by a consultant within 14h",IF(AF878&lt;90,"Not achieved as less than 90% of stay on SU","Not achieved as not direct to SU within 4h"))))))))))))))</f>
        <v/>
      </c>
    </row>
    <row r="879" spans="1:33" x14ac:dyDescent="0.25">
      <c r="A879" s="89" t="str">
        <f>IF('Paste Data Here - Export'!A879="","",'Paste Data Here - Export'!A879)</f>
        <v/>
      </c>
      <c r="B879" s="90" t="str">
        <f>IF('Paste Data Here - Export'!B879="","",'Paste Data Here - Export'!B879)</f>
        <v/>
      </c>
      <c r="C879" s="91" t="str">
        <f>IF('Paste Data Here - Export'!AR879="Y",'Paste Data Here - Export'!AS879,IF('Paste Data Here - Export'!C879="","",'Paste Data Here - Export'!BA879))</f>
        <v/>
      </c>
      <c r="D879" s="103" t="str">
        <f>IF(B879="","",IF('Paste Data Here - Export'!A879 ='Paste Data Here - Export'!B879, "Yes", "No"))</f>
        <v/>
      </c>
      <c r="E879" s="103" t="str">
        <f>IF(A879="","",IF(AND('Paste Data Here - Export'!P879="",'Paste Data Here - Export'!Q879&lt;&gt;""),"Yes","No"))</f>
        <v/>
      </c>
      <c r="F879" s="104" t="str">
        <f>IF('Paste Data Here - Export'!A879='Paste Data Here - Export'!B879,C879,IF(W879="No","",IF(E879="Yes","6 Month Transfer",'Paste Data Here - Export'!HP879)))</f>
        <v/>
      </c>
      <c r="G879" s="92" t="str">
        <f>IF(B879="","",IF(OR('Paste Data Here - Export'!KB879="Y",'Paste Data Here - Export'!GE879="Y"),"Yes","No"))</f>
        <v/>
      </c>
      <c r="H879" s="93" t="str">
        <f t="shared" si="146"/>
        <v/>
      </c>
      <c r="I879" s="93" t="str">
        <f t="shared" si="147"/>
        <v/>
      </c>
      <c r="J879" s="93" t="str">
        <f t="shared" si="148"/>
        <v/>
      </c>
      <c r="K879" s="125" t="str">
        <f>IF(OR(C879="",'Paste Data Here - Export'!BD879=""),"",1440*('Paste Data Here - Export'!BD879-C879))</f>
        <v/>
      </c>
      <c r="L879" s="93" t="str">
        <f t="shared" si="149"/>
        <v/>
      </c>
      <c r="M879" s="93" t="str">
        <f>IF(AND(L879="Yes",'Paste Data Here - Export'!BC879="SU",'Paste Data Here - Export'!EJ879&lt;&gt;"Y"),"Achieved",IF('Paste Data Here - Export'!EJ879="Y","Not applicable",(IF(AND('Patient level info'!L879="No",'Paste Data Here - Export'!BC879="SU"),"Not achieved",IF('Paste Data Here - Export'!BC879="ICH","Not applicable",IF(OR('Paste Data Here - Export'!BC879="O",'Paste Data Here - Export'!BC879="MAC"),"Not achieved",""))))))</f>
        <v/>
      </c>
      <c r="N879" s="142" t="str">
        <f>IF(B879="","",IF(OR('Paste Data Here - Export'!GN879="PERS",'Paste Data Here - Export'!GN879="TELEM"),'Paste Data Here - Export'!GK879,IF('Paste Data Here - Export'!GO879="","Not seen in person",'Paste Data Here - Export'!GO879)))</f>
        <v/>
      </c>
      <c r="O879" s="125" t="str">
        <f t="shared" si="150"/>
        <v/>
      </c>
      <c r="P879" s="126" t="str">
        <f t="shared" si="151"/>
        <v/>
      </c>
      <c r="Q879" s="95" t="str">
        <f>IF('Paste Data Here - Export'!CR879=TRUE, "Not imaged",IF('Paste Data Here - Export'!AR879="Y","Inpatient stroke",IF('Paste Data Here - Export'!BA879="","",IF('Paste Data Here - Export'!CR879="TRUE","",1440*('Paste Data Here - Export'!CP879-'Paste Data Here - Export'!BA879)))))</f>
        <v/>
      </c>
      <c r="R879" s="95" t="str">
        <f>IF('Paste Data Here - Export'!CR879=TRUE,"Not imaged",IF(OR(C879="",'Paste Data Here - Export'!CP879=""),"",1440*('Paste Data Here - Export'!CP879-C879)))</f>
        <v/>
      </c>
      <c r="S879" s="93" t="str">
        <f>IF(R879&lt;60.5,"Yes",IF('Paste Data Here - Export'!C879="","","No"))</f>
        <v/>
      </c>
      <c r="T879" s="93" t="str">
        <f t="shared" si="143"/>
        <v/>
      </c>
      <c r="U879" s="94" t="str">
        <f>IF(OR(C879="",'Paste Data Here - Export'!DF879=""),"",1440*('Paste Data Here - Export'!DF879-C879))</f>
        <v/>
      </c>
      <c r="V879" s="96" t="str">
        <f t="shared" si="152"/>
        <v/>
      </c>
      <c r="W879" s="97" t="str">
        <f>IF(B879="","",IF('Paste Data Here - Export'!KI879=TRUE,"Yes",IF('Paste Data Here - Export'!L879="","No","Yes")))</f>
        <v/>
      </c>
      <c r="X879" s="98" t="str">
        <f>IF(E879="Yes","6 Month Transfer",IF(AND(W879="Yes",'Paste Data Here - Export'!KM879="D"),"No",IF('Patient level info'!W879="Yes","Yes","")))</f>
        <v/>
      </c>
      <c r="Y879" s="91" t="str">
        <f t="shared" si="144"/>
        <v/>
      </c>
      <c r="Z879" s="99" t="str">
        <f>IF('Paste Data Here - Export'!KQ879="","",IF('Paste Data Here - Export'!KO879="","",'Paste Data Here - Export'!KN879-'Paste Data Here - Export'!KQ879))</f>
        <v/>
      </c>
      <c r="AA879" s="91" t="str">
        <f>IF(AND(W879="Yes",'Paste Data Here - Export'!KM879="D",'Paste Data Here - Export'!KO879="Y"),'Paste Data Here - Export'!KN879+'Patient level info'!AA$3,IF(AND(W879="Yes",'Paste Data Here - Export'!KM879="D",Z879&lt;0),'Paste Data Here - Export'!KQ879,IF(AND(W879="Yes",'Paste Data Here - Export'!KM879="D"),'Paste Data Here - Export'!KN879,IF(X879="Yes",'Paste Data Here - Export'!KS879,""))))</f>
        <v/>
      </c>
      <c r="AB879" s="100" t="str">
        <f>IF(W879="No","",IF('Paste Data Here - Export'!HS879="","",IF('Paste Data Here - Export'!KO879="Y",'Patient level info'!AA879-'Paste Data Here - Export'!HS879,'Paste Data Here - Export'!KQ879-'Paste Data Here - Export'!HS879)))</f>
        <v/>
      </c>
      <c r="AC879" s="100" t="str">
        <f>IF(E879="Yes","",IF(BPT!C879="Record transferred to this team",AA879-C879-(1/6),""))</f>
        <v/>
      </c>
      <c r="AD879" s="100" t="str">
        <f t="shared" si="145"/>
        <v/>
      </c>
      <c r="AE879" s="100" t="str">
        <f t="shared" si="153"/>
        <v/>
      </c>
      <c r="AF879" s="101" t="str">
        <f>IF(AE879="","",IF(Y879="Died same day","Died same day as arrival",IF(AB879="","Did not stay on SU",IF('Paste Data Here - Export'!HR879="ICH","ICU/CCU/HDU",IF(AB879&gt;AE879,100,100*AB879/AE879)))))</f>
        <v/>
      </c>
      <c r="AG879" s="82" t="str">
        <f>IF(E879="Yes","6 Month Transfer",IF(W879="No","Not locked to discharge/transfer",IF(AF879="Did not stay on SU","Not achieved as did not stay on SU",IF('Patient level info'!A879="","",IF(AND(A879=B879,M879="Achieved",P879="Achieved",AF879&gt;=90,AF879&lt;&gt;"Died same day as arrival"),"Achieved",IF(AND(A879&lt;&gt;B879,AF879&gt;=90,M879="Achieved",P879="Achieved"),"Not directly admitted by this team, but achieved criteria at previous team, and achieved 90% of stay on SU whilst at this team",IF(AF879="ICU/CCU/HDU","Admitted to ICU/CCU/HDU",IF(AF879="Died same day as arrival",AF879,IF(AND(AF879&lt;90,M879="Not achieved",P879="Not achieved"),"Not achieved as not direct to SU within 4h, not seen by a consultant within 14h, and less than 90% of stay on SU",IF(AND(AF879&lt;90,M879="Not achieved",P879="Achieved"),"Not achieved as not direct to SU within 4h and less than 90% of stay on SU",IF(AND(AF879&lt;90,M879="Achieved",P879="Not achieved"),"Not achieved as not seen by a consultant within 14h and less than 90% of stay on SU",IF(AND(AF879&gt;=90,M879="Not achieved",P879="Not achieved"),"Not achieved as not direct to SU within 4h and not seen by a consultant within 14h",IF(AND(AF879&gt;=90,M879="Achieved",P879="Not achieved"),"Not achieved as not seen by a consultant within 14h",IF(AF879&lt;90,"Not achieved as less than 90% of stay on SU","Not achieved as not direct to SU within 4h"))))))))))))))</f>
        <v/>
      </c>
    </row>
    <row r="880" spans="1:33" x14ac:dyDescent="0.25">
      <c r="A880" s="89" t="str">
        <f>IF('Paste Data Here - Export'!A880="","",'Paste Data Here - Export'!A880)</f>
        <v/>
      </c>
      <c r="B880" s="90" t="str">
        <f>IF('Paste Data Here - Export'!B880="","",'Paste Data Here - Export'!B880)</f>
        <v/>
      </c>
      <c r="C880" s="91" t="str">
        <f>IF('Paste Data Here - Export'!AR880="Y",'Paste Data Here - Export'!AS880,IF('Paste Data Here - Export'!C880="","",'Paste Data Here - Export'!BA880))</f>
        <v/>
      </c>
      <c r="D880" s="103" t="str">
        <f>IF(B880="","",IF('Paste Data Here - Export'!A880 ='Paste Data Here - Export'!B880, "Yes", "No"))</f>
        <v/>
      </c>
      <c r="E880" s="103" t="str">
        <f>IF(A880="","",IF(AND('Paste Data Here - Export'!P880="",'Paste Data Here - Export'!Q880&lt;&gt;""),"Yes","No"))</f>
        <v/>
      </c>
      <c r="F880" s="104" t="str">
        <f>IF('Paste Data Here - Export'!A880='Paste Data Here - Export'!B880,C880,IF(W880="No","",IF(E880="Yes","6 Month Transfer",'Paste Data Here - Export'!HP880)))</f>
        <v/>
      </c>
      <c r="G880" s="92" t="str">
        <f>IF(B880="","",IF(OR('Paste Data Here - Export'!KB880="Y",'Paste Data Here - Export'!GE880="Y"),"Yes","No"))</f>
        <v/>
      </c>
      <c r="H880" s="93" t="str">
        <f t="shared" si="146"/>
        <v/>
      </c>
      <c r="I880" s="93" t="str">
        <f t="shared" si="147"/>
        <v/>
      </c>
      <c r="J880" s="93" t="str">
        <f t="shared" si="148"/>
        <v/>
      </c>
      <c r="K880" s="125" t="str">
        <f>IF(OR(C880="",'Paste Data Here - Export'!BD880=""),"",1440*('Paste Data Here - Export'!BD880-C880))</f>
        <v/>
      </c>
      <c r="L880" s="93" t="str">
        <f t="shared" si="149"/>
        <v/>
      </c>
      <c r="M880" s="93" t="str">
        <f>IF(AND(L880="Yes",'Paste Data Here - Export'!BC880="SU",'Paste Data Here - Export'!EJ880&lt;&gt;"Y"),"Achieved",IF('Paste Data Here - Export'!EJ880="Y","Not applicable",(IF(AND('Patient level info'!L880="No",'Paste Data Here - Export'!BC880="SU"),"Not achieved",IF('Paste Data Here - Export'!BC880="ICH","Not applicable",IF(OR('Paste Data Here - Export'!BC880="O",'Paste Data Here - Export'!BC880="MAC"),"Not achieved",""))))))</f>
        <v/>
      </c>
      <c r="N880" s="142" t="str">
        <f>IF(B880="","",IF(OR('Paste Data Here - Export'!GN880="PERS",'Paste Data Here - Export'!GN880="TELEM"),'Paste Data Here - Export'!GK880,IF('Paste Data Here - Export'!GO880="","Not seen in person",'Paste Data Here - Export'!GO880)))</f>
        <v/>
      </c>
      <c r="O880" s="125" t="str">
        <f t="shared" si="150"/>
        <v/>
      </c>
      <c r="P880" s="126" t="str">
        <f t="shared" si="151"/>
        <v/>
      </c>
      <c r="Q880" s="95" t="str">
        <f>IF('Paste Data Here - Export'!CR880=TRUE, "Not imaged",IF('Paste Data Here - Export'!AR880="Y","Inpatient stroke",IF('Paste Data Here - Export'!BA880="","",IF('Paste Data Here - Export'!CR880="TRUE","",1440*('Paste Data Here - Export'!CP880-'Paste Data Here - Export'!BA880)))))</f>
        <v/>
      </c>
      <c r="R880" s="95" t="str">
        <f>IF('Paste Data Here - Export'!CR880=TRUE,"Not imaged",IF(OR(C880="",'Paste Data Here - Export'!CP880=""),"",1440*('Paste Data Here - Export'!CP880-C880)))</f>
        <v/>
      </c>
      <c r="S880" s="93" t="str">
        <f>IF(R880&lt;60.5,"Yes",IF('Paste Data Here - Export'!C880="","","No"))</f>
        <v/>
      </c>
      <c r="T880" s="93" t="str">
        <f t="shared" si="143"/>
        <v/>
      </c>
      <c r="U880" s="94" t="str">
        <f>IF(OR(C880="",'Paste Data Here - Export'!DF880=""),"",1440*('Paste Data Here - Export'!DF880-C880))</f>
        <v/>
      </c>
      <c r="V880" s="96" t="str">
        <f t="shared" si="152"/>
        <v/>
      </c>
      <c r="W880" s="97" t="str">
        <f>IF(B880="","",IF('Paste Data Here - Export'!KI880=TRUE,"Yes",IF('Paste Data Here - Export'!L880="","No","Yes")))</f>
        <v/>
      </c>
      <c r="X880" s="98" t="str">
        <f>IF(E880="Yes","6 Month Transfer",IF(AND(W880="Yes",'Paste Data Here - Export'!KM880="D"),"No",IF('Patient level info'!W880="Yes","Yes","")))</f>
        <v/>
      </c>
      <c r="Y880" s="91" t="str">
        <f t="shared" si="144"/>
        <v/>
      </c>
      <c r="Z880" s="99" t="str">
        <f>IF('Paste Data Here - Export'!KQ880="","",IF('Paste Data Here - Export'!KO880="","",'Paste Data Here - Export'!KN880-'Paste Data Here - Export'!KQ880))</f>
        <v/>
      </c>
      <c r="AA880" s="91" t="str">
        <f>IF(AND(W880="Yes",'Paste Data Here - Export'!KM880="D",'Paste Data Here - Export'!KO880="Y"),'Paste Data Here - Export'!KN880+'Patient level info'!AA$3,IF(AND(W880="Yes",'Paste Data Here - Export'!KM880="D",Z880&lt;0),'Paste Data Here - Export'!KQ880,IF(AND(W880="Yes",'Paste Data Here - Export'!KM880="D"),'Paste Data Here - Export'!KN880,IF(X880="Yes",'Paste Data Here - Export'!KS880,""))))</f>
        <v/>
      </c>
      <c r="AB880" s="100" t="str">
        <f>IF(W880="No","",IF('Paste Data Here - Export'!HS880="","",IF('Paste Data Here - Export'!KO880="Y",'Patient level info'!AA880-'Paste Data Here - Export'!HS880,'Paste Data Here - Export'!KQ880-'Paste Data Here - Export'!HS880)))</f>
        <v/>
      </c>
      <c r="AC880" s="100" t="str">
        <f>IF(E880="Yes","",IF(BPT!C880="Record transferred to this team",AA880-C880-(1/6),""))</f>
        <v/>
      </c>
      <c r="AD880" s="100" t="str">
        <f t="shared" si="145"/>
        <v/>
      </c>
      <c r="AE880" s="100" t="str">
        <f t="shared" si="153"/>
        <v/>
      </c>
      <c r="AF880" s="101" t="str">
        <f>IF(AE880="","",IF(Y880="Died same day","Died same day as arrival",IF(AB880="","Did not stay on SU",IF('Paste Data Here - Export'!HR880="ICH","ICU/CCU/HDU",IF(AB880&gt;AE880,100,100*AB880/AE880)))))</f>
        <v/>
      </c>
      <c r="AG880" s="82" t="str">
        <f>IF(E880="Yes","6 Month Transfer",IF(W880="No","Not locked to discharge/transfer",IF(AF880="Did not stay on SU","Not achieved as did not stay on SU",IF('Patient level info'!A880="","",IF(AND(A880=B880,M880="Achieved",P880="Achieved",AF880&gt;=90,AF880&lt;&gt;"Died same day as arrival"),"Achieved",IF(AND(A880&lt;&gt;B880,AF880&gt;=90,M880="Achieved",P880="Achieved"),"Not directly admitted by this team, but achieved criteria at previous team, and achieved 90% of stay on SU whilst at this team",IF(AF880="ICU/CCU/HDU","Admitted to ICU/CCU/HDU",IF(AF880="Died same day as arrival",AF880,IF(AND(AF880&lt;90,M880="Not achieved",P880="Not achieved"),"Not achieved as not direct to SU within 4h, not seen by a consultant within 14h, and less than 90% of stay on SU",IF(AND(AF880&lt;90,M880="Not achieved",P880="Achieved"),"Not achieved as not direct to SU within 4h and less than 90% of stay on SU",IF(AND(AF880&lt;90,M880="Achieved",P880="Not achieved"),"Not achieved as not seen by a consultant within 14h and less than 90% of stay on SU",IF(AND(AF880&gt;=90,M880="Not achieved",P880="Not achieved"),"Not achieved as not direct to SU within 4h and not seen by a consultant within 14h",IF(AND(AF880&gt;=90,M880="Achieved",P880="Not achieved"),"Not achieved as not seen by a consultant within 14h",IF(AF880&lt;90,"Not achieved as less than 90% of stay on SU","Not achieved as not direct to SU within 4h"))))))))))))))</f>
        <v/>
      </c>
    </row>
    <row r="881" spans="1:33" x14ac:dyDescent="0.25">
      <c r="A881" s="89" t="str">
        <f>IF('Paste Data Here - Export'!A881="","",'Paste Data Here - Export'!A881)</f>
        <v/>
      </c>
      <c r="B881" s="90" t="str">
        <f>IF('Paste Data Here - Export'!B881="","",'Paste Data Here - Export'!B881)</f>
        <v/>
      </c>
      <c r="C881" s="91" t="str">
        <f>IF('Paste Data Here - Export'!AR881="Y",'Paste Data Here - Export'!AS881,IF('Paste Data Here - Export'!C881="","",'Paste Data Here - Export'!BA881))</f>
        <v/>
      </c>
      <c r="D881" s="103" t="str">
        <f>IF(B881="","",IF('Paste Data Here - Export'!A881 ='Paste Data Here - Export'!B881, "Yes", "No"))</f>
        <v/>
      </c>
      <c r="E881" s="103" t="str">
        <f>IF(A881="","",IF(AND('Paste Data Here - Export'!P881="",'Paste Data Here - Export'!Q881&lt;&gt;""),"Yes","No"))</f>
        <v/>
      </c>
      <c r="F881" s="104" t="str">
        <f>IF('Paste Data Here - Export'!A881='Paste Data Here - Export'!B881,C881,IF(W881="No","",IF(E881="Yes","6 Month Transfer",'Paste Data Here - Export'!HP881)))</f>
        <v/>
      </c>
      <c r="G881" s="92" t="str">
        <f>IF(B881="","",IF(OR('Paste Data Here - Export'!KB881="Y",'Paste Data Here - Export'!GE881="Y"),"Yes","No"))</f>
        <v/>
      </c>
      <c r="H881" s="93" t="str">
        <f t="shared" si="146"/>
        <v/>
      </c>
      <c r="I881" s="93" t="str">
        <f t="shared" si="147"/>
        <v/>
      </c>
      <c r="J881" s="93" t="str">
        <f t="shared" si="148"/>
        <v/>
      </c>
      <c r="K881" s="125" t="str">
        <f>IF(OR(C881="",'Paste Data Here - Export'!BD881=""),"",1440*('Paste Data Here - Export'!BD881-C881))</f>
        <v/>
      </c>
      <c r="L881" s="93" t="str">
        <f t="shared" si="149"/>
        <v/>
      </c>
      <c r="M881" s="93" t="str">
        <f>IF(AND(L881="Yes",'Paste Data Here - Export'!BC881="SU",'Paste Data Here - Export'!EJ881&lt;&gt;"Y"),"Achieved",IF('Paste Data Here - Export'!EJ881="Y","Not applicable",(IF(AND('Patient level info'!L881="No",'Paste Data Here - Export'!BC881="SU"),"Not achieved",IF('Paste Data Here - Export'!BC881="ICH","Not applicable",IF(OR('Paste Data Here - Export'!BC881="O",'Paste Data Here - Export'!BC881="MAC"),"Not achieved",""))))))</f>
        <v/>
      </c>
      <c r="N881" s="142" t="str">
        <f>IF(B881="","",IF(OR('Paste Data Here - Export'!GN881="PERS",'Paste Data Here - Export'!GN881="TELEM"),'Paste Data Here - Export'!GK881,IF('Paste Data Here - Export'!GO881="","Not seen in person",'Paste Data Here - Export'!GO881)))</f>
        <v/>
      </c>
      <c r="O881" s="125" t="str">
        <f t="shared" si="150"/>
        <v/>
      </c>
      <c r="P881" s="126" t="str">
        <f t="shared" si="151"/>
        <v/>
      </c>
      <c r="Q881" s="95" t="str">
        <f>IF('Paste Data Here - Export'!CR881=TRUE, "Not imaged",IF('Paste Data Here - Export'!AR881="Y","Inpatient stroke",IF('Paste Data Here - Export'!BA881="","",IF('Paste Data Here - Export'!CR881="TRUE","",1440*('Paste Data Here - Export'!CP881-'Paste Data Here - Export'!BA881)))))</f>
        <v/>
      </c>
      <c r="R881" s="95" t="str">
        <f>IF('Paste Data Here - Export'!CR881=TRUE,"Not imaged",IF(OR(C881="",'Paste Data Here - Export'!CP881=""),"",1440*('Paste Data Here - Export'!CP881-C881)))</f>
        <v/>
      </c>
      <c r="S881" s="93" t="str">
        <f>IF(R881&lt;60.5,"Yes",IF('Paste Data Here - Export'!C881="","","No"))</f>
        <v/>
      </c>
      <c r="T881" s="93" t="str">
        <f t="shared" si="143"/>
        <v/>
      </c>
      <c r="U881" s="94" t="str">
        <f>IF(OR(C881="",'Paste Data Here - Export'!DF881=""),"",1440*('Paste Data Here - Export'!DF881-C881))</f>
        <v/>
      </c>
      <c r="V881" s="96" t="str">
        <f t="shared" si="152"/>
        <v/>
      </c>
      <c r="W881" s="97" t="str">
        <f>IF(B881="","",IF('Paste Data Here - Export'!KI881=TRUE,"Yes",IF('Paste Data Here - Export'!L881="","No","Yes")))</f>
        <v/>
      </c>
      <c r="X881" s="98" t="str">
        <f>IF(E881="Yes","6 Month Transfer",IF(AND(W881="Yes",'Paste Data Here - Export'!KM881="D"),"No",IF('Patient level info'!W881="Yes","Yes","")))</f>
        <v/>
      </c>
      <c r="Y881" s="91" t="str">
        <f t="shared" si="144"/>
        <v/>
      </c>
      <c r="Z881" s="99" t="str">
        <f>IF('Paste Data Here - Export'!KQ881="","",IF('Paste Data Here - Export'!KO881="","",'Paste Data Here - Export'!KN881-'Paste Data Here - Export'!KQ881))</f>
        <v/>
      </c>
      <c r="AA881" s="91" t="str">
        <f>IF(AND(W881="Yes",'Paste Data Here - Export'!KM881="D",'Paste Data Here - Export'!KO881="Y"),'Paste Data Here - Export'!KN881+'Patient level info'!AA$3,IF(AND(W881="Yes",'Paste Data Here - Export'!KM881="D",Z881&lt;0),'Paste Data Here - Export'!KQ881,IF(AND(W881="Yes",'Paste Data Here - Export'!KM881="D"),'Paste Data Here - Export'!KN881,IF(X881="Yes",'Paste Data Here - Export'!KS881,""))))</f>
        <v/>
      </c>
      <c r="AB881" s="100" t="str">
        <f>IF(W881="No","",IF('Paste Data Here - Export'!HS881="","",IF('Paste Data Here - Export'!KO881="Y",'Patient level info'!AA881-'Paste Data Here - Export'!HS881,'Paste Data Here - Export'!KQ881-'Paste Data Here - Export'!HS881)))</f>
        <v/>
      </c>
      <c r="AC881" s="100" t="str">
        <f>IF(E881="Yes","",IF(BPT!C881="Record transferred to this team",AA881-C881-(1/6),""))</f>
        <v/>
      </c>
      <c r="AD881" s="100" t="str">
        <f t="shared" si="145"/>
        <v/>
      </c>
      <c r="AE881" s="100" t="str">
        <f t="shared" si="153"/>
        <v/>
      </c>
      <c r="AF881" s="101" t="str">
        <f>IF(AE881="","",IF(Y881="Died same day","Died same day as arrival",IF(AB881="","Did not stay on SU",IF('Paste Data Here - Export'!HR881="ICH","ICU/CCU/HDU",IF(AB881&gt;AE881,100,100*AB881/AE881)))))</f>
        <v/>
      </c>
      <c r="AG881" s="82" t="str">
        <f>IF(E881="Yes","6 Month Transfer",IF(W881="No","Not locked to discharge/transfer",IF(AF881="Did not stay on SU","Not achieved as did not stay on SU",IF('Patient level info'!A881="","",IF(AND(A881=B881,M881="Achieved",P881="Achieved",AF881&gt;=90,AF881&lt;&gt;"Died same day as arrival"),"Achieved",IF(AND(A881&lt;&gt;B881,AF881&gt;=90,M881="Achieved",P881="Achieved"),"Not directly admitted by this team, but achieved criteria at previous team, and achieved 90% of stay on SU whilst at this team",IF(AF881="ICU/CCU/HDU","Admitted to ICU/CCU/HDU",IF(AF881="Died same day as arrival",AF881,IF(AND(AF881&lt;90,M881="Not achieved",P881="Not achieved"),"Not achieved as not direct to SU within 4h, not seen by a consultant within 14h, and less than 90% of stay on SU",IF(AND(AF881&lt;90,M881="Not achieved",P881="Achieved"),"Not achieved as not direct to SU within 4h and less than 90% of stay on SU",IF(AND(AF881&lt;90,M881="Achieved",P881="Not achieved"),"Not achieved as not seen by a consultant within 14h and less than 90% of stay on SU",IF(AND(AF881&gt;=90,M881="Not achieved",P881="Not achieved"),"Not achieved as not direct to SU within 4h and not seen by a consultant within 14h",IF(AND(AF881&gt;=90,M881="Achieved",P881="Not achieved"),"Not achieved as not seen by a consultant within 14h",IF(AF881&lt;90,"Not achieved as less than 90% of stay on SU","Not achieved as not direct to SU within 4h"))))))))))))))</f>
        <v/>
      </c>
    </row>
    <row r="882" spans="1:33" x14ac:dyDescent="0.25">
      <c r="A882" s="89" t="str">
        <f>IF('Paste Data Here - Export'!A882="","",'Paste Data Here - Export'!A882)</f>
        <v/>
      </c>
      <c r="B882" s="90" t="str">
        <f>IF('Paste Data Here - Export'!B882="","",'Paste Data Here - Export'!B882)</f>
        <v/>
      </c>
      <c r="C882" s="91" t="str">
        <f>IF('Paste Data Here - Export'!AR882="Y",'Paste Data Here - Export'!AS882,IF('Paste Data Here - Export'!C882="","",'Paste Data Here - Export'!BA882))</f>
        <v/>
      </c>
      <c r="D882" s="103" t="str">
        <f>IF(B882="","",IF('Paste Data Here - Export'!A882 ='Paste Data Here - Export'!B882, "Yes", "No"))</f>
        <v/>
      </c>
      <c r="E882" s="103" t="str">
        <f>IF(A882="","",IF(AND('Paste Data Here - Export'!P882="",'Paste Data Here - Export'!Q882&lt;&gt;""),"Yes","No"))</f>
        <v/>
      </c>
      <c r="F882" s="104" t="str">
        <f>IF('Paste Data Here - Export'!A882='Paste Data Here - Export'!B882,C882,IF(W882="No","",IF(E882="Yes","6 Month Transfer",'Paste Data Here - Export'!HP882)))</f>
        <v/>
      </c>
      <c r="G882" s="92" t="str">
        <f>IF(B882="","",IF(OR('Paste Data Here - Export'!KB882="Y",'Paste Data Here - Export'!GE882="Y"),"Yes","No"))</f>
        <v/>
      </c>
      <c r="H882" s="93" t="str">
        <f t="shared" si="146"/>
        <v/>
      </c>
      <c r="I882" s="93" t="str">
        <f t="shared" si="147"/>
        <v/>
      </c>
      <c r="J882" s="93" t="str">
        <f t="shared" si="148"/>
        <v/>
      </c>
      <c r="K882" s="125" t="str">
        <f>IF(OR(C882="",'Paste Data Here - Export'!BD882=""),"",1440*('Paste Data Here - Export'!BD882-C882))</f>
        <v/>
      </c>
      <c r="L882" s="93" t="str">
        <f t="shared" si="149"/>
        <v/>
      </c>
      <c r="M882" s="93" t="str">
        <f>IF(AND(L882="Yes",'Paste Data Here - Export'!BC882="SU",'Paste Data Here - Export'!EJ882&lt;&gt;"Y"),"Achieved",IF('Paste Data Here - Export'!EJ882="Y","Not applicable",(IF(AND('Patient level info'!L882="No",'Paste Data Here - Export'!BC882="SU"),"Not achieved",IF('Paste Data Here - Export'!BC882="ICH","Not applicable",IF(OR('Paste Data Here - Export'!BC882="O",'Paste Data Here - Export'!BC882="MAC"),"Not achieved",""))))))</f>
        <v/>
      </c>
      <c r="N882" s="142" t="str">
        <f>IF(B882="","",IF(OR('Paste Data Here - Export'!GN882="PERS",'Paste Data Here - Export'!GN882="TELEM"),'Paste Data Here - Export'!GK882,IF('Paste Data Here - Export'!GO882="","Not seen in person",'Paste Data Here - Export'!GO882)))</f>
        <v/>
      </c>
      <c r="O882" s="125" t="str">
        <f t="shared" si="150"/>
        <v/>
      </c>
      <c r="P882" s="126" t="str">
        <f t="shared" si="151"/>
        <v/>
      </c>
      <c r="Q882" s="95" t="str">
        <f>IF('Paste Data Here - Export'!CR882=TRUE, "Not imaged",IF('Paste Data Here - Export'!AR882="Y","Inpatient stroke",IF('Paste Data Here - Export'!BA882="","",IF('Paste Data Here - Export'!CR882="TRUE","",1440*('Paste Data Here - Export'!CP882-'Paste Data Here - Export'!BA882)))))</f>
        <v/>
      </c>
      <c r="R882" s="95" t="str">
        <f>IF('Paste Data Here - Export'!CR882=TRUE,"Not imaged",IF(OR(C882="",'Paste Data Here - Export'!CP882=""),"",1440*('Paste Data Here - Export'!CP882-C882)))</f>
        <v/>
      </c>
      <c r="S882" s="93" t="str">
        <f>IF(R882&lt;60.5,"Yes",IF('Paste Data Here - Export'!C882="","","No"))</f>
        <v/>
      </c>
      <c r="T882" s="93" t="str">
        <f t="shared" si="143"/>
        <v/>
      </c>
      <c r="U882" s="94" t="str">
        <f>IF(OR(C882="",'Paste Data Here - Export'!DF882=""),"",1440*('Paste Data Here - Export'!DF882-C882))</f>
        <v/>
      </c>
      <c r="V882" s="96" t="str">
        <f t="shared" si="152"/>
        <v/>
      </c>
      <c r="W882" s="97" t="str">
        <f>IF(B882="","",IF('Paste Data Here - Export'!KI882=TRUE,"Yes",IF('Paste Data Here - Export'!L882="","No","Yes")))</f>
        <v/>
      </c>
      <c r="X882" s="98" t="str">
        <f>IF(E882="Yes","6 Month Transfer",IF(AND(W882="Yes",'Paste Data Here - Export'!KM882="D"),"No",IF('Patient level info'!W882="Yes","Yes","")))</f>
        <v/>
      </c>
      <c r="Y882" s="91" t="str">
        <f t="shared" si="144"/>
        <v/>
      </c>
      <c r="Z882" s="99" t="str">
        <f>IF('Paste Data Here - Export'!KQ882="","",IF('Paste Data Here - Export'!KO882="","",'Paste Data Here - Export'!KN882-'Paste Data Here - Export'!KQ882))</f>
        <v/>
      </c>
      <c r="AA882" s="91" t="str">
        <f>IF(AND(W882="Yes",'Paste Data Here - Export'!KM882="D",'Paste Data Here - Export'!KO882="Y"),'Paste Data Here - Export'!KN882+'Patient level info'!AA$3,IF(AND(W882="Yes",'Paste Data Here - Export'!KM882="D",Z882&lt;0),'Paste Data Here - Export'!KQ882,IF(AND(W882="Yes",'Paste Data Here - Export'!KM882="D"),'Paste Data Here - Export'!KN882,IF(X882="Yes",'Paste Data Here - Export'!KS882,""))))</f>
        <v/>
      </c>
      <c r="AB882" s="100" t="str">
        <f>IF(W882="No","",IF('Paste Data Here - Export'!HS882="","",IF('Paste Data Here - Export'!KO882="Y",'Patient level info'!AA882-'Paste Data Here - Export'!HS882,'Paste Data Here - Export'!KQ882-'Paste Data Here - Export'!HS882)))</f>
        <v/>
      </c>
      <c r="AC882" s="100" t="str">
        <f>IF(E882="Yes","",IF(BPT!C882="Record transferred to this team",AA882-C882-(1/6),""))</f>
        <v/>
      </c>
      <c r="AD882" s="100" t="str">
        <f t="shared" si="145"/>
        <v/>
      </c>
      <c r="AE882" s="100" t="str">
        <f t="shared" si="153"/>
        <v/>
      </c>
      <c r="AF882" s="101" t="str">
        <f>IF(AE882="","",IF(Y882="Died same day","Died same day as arrival",IF(AB882="","Did not stay on SU",IF('Paste Data Here - Export'!HR882="ICH","ICU/CCU/HDU",IF(AB882&gt;AE882,100,100*AB882/AE882)))))</f>
        <v/>
      </c>
      <c r="AG882" s="82" t="str">
        <f>IF(E882="Yes","6 Month Transfer",IF(W882="No","Not locked to discharge/transfer",IF(AF882="Did not stay on SU","Not achieved as did not stay on SU",IF('Patient level info'!A882="","",IF(AND(A882=B882,M882="Achieved",P882="Achieved",AF882&gt;=90,AF882&lt;&gt;"Died same day as arrival"),"Achieved",IF(AND(A882&lt;&gt;B882,AF882&gt;=90,M882="Achieved",P882="Achieved"),"Not directly admitted by this team, but achieved criteria at previous team, and achieved 90% of stay on SU whilst at this team",IF(AF882="ICU/CCU/HDU","Admitted to ICU/CCU/HDU",IF(AF882="Died same day as arrival",AF882,IF(AND(AF882&lt;90,M882="Not achieved",P882="Not achieved"),"Not achieved as not direct to SU within 4h, not seen by a consultant within 14h, and less than 90% of stay on SU",IF(AND(AF882&lt;90,M882="Not achieved",P882="Achieved"),"Not achieved as not direct to SU within 4h and less than 90% of stay on SU",IF(AND(AF882&lt;90,M882="Achieved",P882="Not achieved"),"Not achieved as not seen by a consultant within 14h and less than 90% of stay on SU",IF(AND(AF882&gt;=90,M882="Not achieved",P882="Not achieved"),"Not achieved as not direct to SU within 4h and not seen by a consultant within 14h",IF(AND(AF882&gt;=90,M882="Achieved",P882="Not achieved"),"Not achieved as not seen by a consultant within 14h",IF(AF882&lt;90,"Not achieved as less than 90% of stay on SU","Not achieved as not direct to SU within 4h"))))))))))))))</f>
        <v/>
      </c>
    </row>
    <row r="883" spans="1:33" x14ac:dyDescent="0.25">
      <c r="A883" s="89" t="str">
        <f>IF('Paste Data Here - Export'!A883="","",'Paste Data Here - Export'!A883)</f>
        <v/>
      </c>
      <c r="B883" s="90" t="str">
        <f>IF('Paste Data Here - Export'!B883="","",'Paste Data Here - Export'!B883)</f>
        <v/>
      </c>
      <c r="C883" s="91" t="str">
        <f>IF('Paste Data Here - Export'!AR883="Y",'Paste Data Here - Export'!AS883,IF('Paste Data Here - Export'!C883="","",'Paste Data Here - Export'!BA883))</f>
        <v/>
      </c>
      <c r="D883" s="103" t="str">
        <f>IF(B883="","",IF('Paste Data Here - Export'!A883 ='Paste Data Here - Export'!B883, "Yes", "No"))</f>
        <v/>
      </c>
      <c r="E883" s="103" t="str">
        <f>IF(A883="","",IF(AND('Paste Data Here - Export'!P883="",'Paste Data Here - Export'!Q883&lt;&gt;""),"Yes","No"))</f>
        <v/>
      </c>
      <c r="F883" s="104" t="str">
        <f>IF('Paste Data Here - Export'!A883='Paste Data Here - Export'!B883,C883,IF(W883="No","",IF(E883="Yes","6 Month Transfer",'Paste Data Here - Export'!HP883)))</f>
        <v/>
      </c>
      <c r="G883" s="92" t="str">
        <f>IF(B883="","",IF(OR('Paste Data Here - Export'!KB883="Y",'Paste Data Here - Export'!GE883="Y"),"Yes","No"))</f>
        <v/>
      </c>
      <c r="H883" s="93" t="str">
        <f t="shared" si="146"/>
        <v/>
      </c>
      <c r="I883" s="93" t="str">
        <f t="shared" si="147"/>
        <v/>
      </c>
      <c r="J883" s="93" t="str">
        <f t="shared" si="148"/>
        <v/>
      </c>
      <c r="K883" s="125" t="str">
        <f>IF(OR(C883="",'Paste Data Here - Export'!BD883=""),"",1440*('Paste Data Here - Export'!BD883-C883))</f>
        <v/>
      </c>
      <c r="L883" s="93" t="str">
        <f t="shared" si="149"/>
        <v/>
      </c>
      <c r="M883" s="93" t="str">
        <f>IF(AND(L883="Yes",'Paste Data Here - Export'!BC883="SU",'Paste Data Here - Export'!EJ883&lt;&gt;"Y"),"Achieved",IF('Paste Data Here - Export'!EJ883="Y","Not applicable",(IF(AND('Patient level info'!L883="No",'Paste Data Here - Export'!BC883="SU"),"Not achieved",IF('Paste Data Here - Export'!BC883="ICH","Not applicable",IF(OR('Paste Data Here - Export'!BC883="O",'Paste Data Here - Export'!BC883="MAC"),"Not achieved",""))))))</f>
        <v/>
      </c>
      <c r="N883" s="142" t="str">
        <f>IF(B883="","",IF(OR('Paste Data Here - Export'!GN883="PERS",'Paste Data Here - Export'!GN883="TELEM"),'Paste Data Here - Export'!GK883,IF('Paste Data Here - Export'!GO883="","Not seen in person",'Paste Data Here - Export'!GO883)))</f>
        <v/>
      </c>
      <c r="O883" s="125" t="str">
        <f t="shared" si="150"/>
        <v/>
      </c>
      <c r="P883" s="126" t="str">
        <f t="shared" si="151"/>
        <v/>
      </c>
      <c r="Q883" s="95" t="str">
        <f>IF('Paste Data Here - Export'!CR883=TRUE, "Not imaged",IF('Paste Data Here - Export'!AR883="Y","Inpatient stroke",IF('Paste Data Here - Export'!BA883="","",IF('Paste Data Here - Export'!CR883="TRUE","",1440*('Paste Data Here - Export'!CP883-'Paste Data Here - Export'!BA883)))))</f>
        <v/>
      </c>
      <c r="R883" s="95" t="str">
        <f>IF('Paste Data Here - Export'!CR883=TRUE,"Not imaged",IF(OR(C883="",'Paste Data Here - Export'!CP883=""),"",1440*('Paste Data Here - Export'!CP883-C883)))</f>
        <v/>
      </c>
      <c r="S883" s="93" t="str">
        <f>IF(R883&lt;60.5,"Yes",IF('Paste Data Here - Export'!C883="","","No"))</f>
        <v/>
      </c>
      <c r="T883" s="93" t="str">
        <f t="shared" si="143"/>
        <v/>
      </c>
      <c r="U883" s="94" t="str">
        <f>IF(OR(C883="",'Paste Data Here - Export'!DF883=""),"",1440*('Paste Data Here - Export'!DF883-C883))</f>
        <v/>
      </c>
      <c r="V883" s="96" t="str">
        <f t="shared" si="152"/>
        <v/>
      </c>
      <c r="W883" s="97" t="str">
        <f>IF(B883="","",IF('Paste Data Here - Export'!KI883=TRUE,"Yes",IF('Paste Data Here - Export'!L883="","No","Yes")))</f>
        <v/>
      </c>
      <c r="X883" s="98" t="str">
        <f>IF(E883="Yes","6 Month Transfer",IF(AND(W883="Yes",'Paste Data Here - Export'!KM883="D"),"No",IF('Patient level info'!W883="Yes","Yes","")))</f>
        <v/>
      </c>
      <c r="Y883" s="91" t="str">
        <f t="shared" si="144"/>
        <v/>
      </c>
      <c r="Z883" s="99" t="str">
        <f>IF('Paste Data Here - Export'!KQ883="","",IF('Paste Data Here - Export'!KO883="","",'Paste Data Here - Export'!KN883-'Paste Data Here - Export'!KQ883))</f>
        <v/>
      </c>
      <c r="AA883" s="91" t="str">
        <f>IF(AND(W883="Yes",'Paste Data Here - Export'!KM883="D",'Paste Data Here - Export'!KO883="Y"),'Paste Data Here - Export'!KN883+'Patient level info'!AA$3,IF(AND(W883="Yes",'Paste Data Here - Export'!KM883="D",Z883&lt;0),'Paste Data Here - Export'!KQ883,IF(AND(W883="Yes",'Paste Data Here - Export'!KM883="D"),'Paste Data Here - Export'!KN883,IF(X883="Yes",'Paste Data Here - Export'!KS883,""))))</f>
        <v/>
      </c>
      <c r="AB883" s="100" t="str">
        <f>IF(W883="No","",IF('Paste Data Here - Export'!HS883="","",IF('Paste Data Here - Export'!KO883="Y",'Patient level info'!AA883-'Paste Data Here - Export'!HS883,'Paste Data Here - Export'!KQ883-'Paste Data Here - Export'!HS883)))</f>
        <v/>
      </c>
      <c r="AC883" s="100" t="str">
        <f>IF(E883="Yes","",IF(BPT!C883="Record transferred to this team",AA883-C883-(1/6),""))</f>
        <v/>
      </c>
      <c r="AD883" s="100" t="str">
        <f t="shared" si="145"/>
        <v/>
      </c>
      <c r="AE883" s="100" t="str">
        <f t="shared" si="153"/>
        <v/>
      </c>
      <c r="AF883" s="101" t="str">
        <f>IF(AE883="","",IF(Y883="Died same day","Died same day as arrival",IF(AB883="","Did not stay on SU",IF('Paste Data Here - Export'!HR883="ICH","ICU/CCU/HDU",IF(AB883&gt;AE883,100,100*AB883/AE883)))))</f>
        <v/>
      </c>
      <c r="AG883" s="82" t="str">
        <f>IF(E883="Yes","6 Month Transfer",IF(W883="No","Not locked to discharge/transfer",IF(AF883="Did not stay on SU","Not achieved as did not stay on SU",IF('Patient level info'!A883="","",IF(AND(A883=B883,M883="Achieved",P883="Achieved",AF883&gt;=90,AF883&lt;&gt;"Died same day as arrival"),"Achieved",IF(AND(A883&lt;&gt;B883,AF883&gt;=90,M883="Achieved",P883="Achieved"),"Not directly admitted by this team, but achieved criteria at previous team, and achieved 90% of stay on SU whilst at this team",IF(AF883="ICU/CCU/HDU","Admitted to ICU/CCU/HDU",IF(AF883="Died same day as arrival",AF883,IF(AND(AF883&lt;90,M883="Not achieved",P883="Not achieved"),"Not achieved as not direct to SU within 4h, not seen by a consultant within 14h, and less than 90% of stay on SU",IF(AND(AF883&lt;90,M883="Not achieved",P883="Achieved"),"Not achieved as not direct to SU within 4h and less than 90% of stay on SU",IF(AND(AF883&lt;90,M883="Achieved",P883="Not achieved"),"Not achieved as not seen by a consultant within 14h and less than 90% of stay on SU",IF(AND(AF883&gt;=90,M883="Not achieved",P883="Not achieved"),"Not achieved as not direct to SU within 4h and not seen by a consultant within 14h",IF(AND(AF883&gt;=90,M883="Achieved",P883="Not achieved"),"Not achieved as not seen by a consultant within 14h",IF(AF883&lt;90,"Not achieved as less than 90% of stay on SU","Not achieved as not direct to SU within 4h"))))))))))))))</f>
        <v/>
      </c>
    </row>
    <row r="884" spans="1:33" x14ac:dyDescent="0.25">
      <c r="A884" s="89" t="str">
        <f>IF('Paste Data Here - Export'!A884="","",'Paste Data Here - Export'!A884)</f>
        <v/>
      </c>
      <c r="B884" s="90" t="str">
        <f>IF('Paste Data Here - Export'!B884="","",'Paste Data Here - Export'!B884)</f>
        <v/>
      </c>
      <c r="C884" s="91" t="str">
        <f>IF('Paste Data Here - Export'!AR884="Y",'Paste Data Here - Export'!AS884,IF('Paste Data Here - Export'!C884="","",'Paste Data Here - Export'!BA884))</f>
        <v/>
      </c>
      <c r="D884" s="103" t="str">
        <f>IF(B884="","",IF('Paste Data Here - Export'!A884 ='Paste Data Here - Export'!B884, "Yes", "No"))</f>
        <v/>
      </c>
      <c r="E884" s="103" t="str">
        <f>IF(A884="","",IF(AND('Paste Data Here - Export'!P884="",'Paste Data Here - Export'!Q884&lt;&gt;""),"Yes","No"))</f>
        <v/>
      </c>
      <c r="F884" s="104" t="str">
        <f>IF('Paste Data Here - Export'!A884='Paste Data Here - Export'!B884,C884,IF(W884="No","",IF(E884="Yes","6 Month Transfer",'Paste Data Here - Export'!HP884)))</f>
        <v/>
      </c>
      <c r="G884" s="92" t="str">
        <f>IF(B884="","",IF(OR('Paste Data Here - Export'!KB884="Y",'Paste Data Here - Export'!GE884="Y"),"Yes","No"))</f>
        <v/>
      </c>
      <c r="H884" s="93" t="str">
        <f t="shared" si="146"/>
        <v/>
      </c>
      <c r="I884" s="93" t="str">
        <f t="shared" si="147"/>
        <v/>
      </c>
      <c r="J884" s="93" t="str">
        <f t="shared" si="148"/>
        <v/>
      </c>
      <c r="K884" s="125" t="str">
        <f>IF(OR(C884="",'Paste Data Here - Export'!BD884=""),"",1440*('Paste Data Here - Export'!BD884-C884))</f>
        <v/>
      </c>
      <c r="L884" s="93" t="str">
        <f t="shared" si="149"/>
        <v/>
      </c>
      <c r="M884" s="93" t="str">
        <f>IF(AND(L884="Yes",'Paste Data Here - Export'!BC884="SU",'Paste Data Here - Export'!EJ884&lt;&gt;"Y"),"Achieved",IF('Paste Data Here - Export'!EJ884="Y","Not applicable",(IF(AND('Patient level info'!L884="No",'Paste Data Here - Export'!BC884="SU"),"Not achieved",IF('Paste Data Here - Export'!BC884="ICH","Not applicable",IF(OR('Paste Data Here - Export'!BC884="O",'Paste Data Here - Export'!BC884="MAC"),"Not achieved",""))))))</f>
        <v/>
      </c>
      <c r="N884" s="142" t="str">
        <f>IF(B884="","",IF(OR('Paste Data Here - Export'!GN884="PERS",'Paste Data Here - Export'!GN884="TELEM"),'Paste Data Here - Export'!GK884,IF('Paste Data Here - Export'!GO884="","Not seen in person",'Paste Data Here - Export'!GO884)))</f>
        <v/>
      </c>
      <c r="O884" s="125" t="str">
        <f t="shared" si="150"/>
        <v/>
      </c>
      <c r="P884" s="126" t="str">
        <f t="shared" si="151"/>
        <v/>
      </c>
      <c r="Q884" s="95" t="str">
        <f>IF('Paste Data Here - Export'!CR884=TRUE, "Not imaged",IF('Paste Data Here - Export'!AR884="Y","Inpatient stroke",IF('Paste Data Here - Export'!BA884="","",IF('Paste Data Here - Export'!CR884="TRUE","",1440*('Paste Data Here - Export'!CP884-'Paste Data Here - Export'!BA884)))))</f>
        <v/>
      </c>
      <c r="R884" s="95" t="str">
        <f>IF('Paste Data Here - Export'!CR884=TRUE,"Not imaged",IF(OR(C884="",'Paste Data Here - Export'!CP884=""),"",1440*('Paste Data Here - Export'!CP884-C884)))</f>
        <v/>
      </c>
      <c r="S884" s="93" t="str">
        <f>IF(R884&lt;60.5,"Yes",IF('Paste Data Here - Export'!C884="","","No"))</f>
        <v/>
      </c>
      <c r="T884" s="93" t="str">
        <f t="shared" si="143"/>
        <v/>
      </c>
      <c r="U884" s="94" t="str">
        <f>IF(OR(C884="",'Paste Data Here - Export'!DF884=""),"",1440*('Paste Data Here - Export'!DF884-C884))</f>
        <v/>
      </c>
      <c r="V884" s="96" t="str">
        <f t="shared" si="152"/>
        <v/>
      </c>
      <c r="W884" s="97" t="str">
        <f>IF(B884="","",IF('Paste Data Here - Export'!KI884=TRUE,"Yes",IF('Paste Data Here - Export'!L884="","No","Yes")))</f>
        <v/>
      </c>
      <c r="X884" s="98" t="str">
        <f>IF(E884="Yes","6 Month Transfer",IF(AND(W884="Yes",'Paste Data Here - Export'!KM884="D"),"No",IF('Patient level info'!W884="Yes","Yes","")))</f>
        <v/>
      </c>
      <c r="Y884" s="91" t="str">
        <f t="shared" si="144"/>
        <v/>
      </c>
      <c r="Z884" s="99" t="str">
        <f>IF('Paste Data Here - Export'!KQ884="","",IF('Paste Data Here - Export'!KO884="","",'Paste Data Here - Export'!KN884-'Paste Data Here - Export'!KQ884))</f>
        <v/>
      </c>
      <c r="AA884" s="91" t="str">
        <f>IF(AND(W884="Yes",'Paste Data Here - Export'!KM884="D",'Paste Data Here - Export'!KO884="Y"),'Paste Data Here - Export'!KN884+'Patient level info'!AA$3,IF(AND(W884="Yes",'Paste Data Here - Export'!KM884="D",Z884&lt;0),'Paste Data Here - Export'!KQ884,IF(AND(W884="Yes",'Paste Data Here - Export'!KM884="D"),'Paste Data Here - Export'!KN884,IF(X884="Yes",'Paste Data Here - Export'!KS884,""))))</f>
        <v/>
      </c>
      <c r="AB884" s="100" t="str">
        <f>IF(W884="No","",IF('Paste Data Here - Export'!HS884="","",IF('Paste Data Here - Export'!KO884="Y",'Patient level info'!AA884-'Paste Data Here - Export'!HS884,'Paste Data Here - Export'!KQ884-'Paste Data Here - Export'!HS884)))</f>
        <v/>
      </c>
      <c r="AC884" s="100" t="str">
        <f>IF(E884="Yes","",IF(BPT!C884="Record transferred to this team",AA884-C884-(1/6),""))</f>
        <v/>
      </c>
      <c r="AD884" s="100" t="str">
        <f t="shared" si="145"/>
        <v/>
      </c>
      <c r="AE884" s="100" t="str">
        <f t="shared" si="153"/>
        <v/>
      </c>
      <c r="AF884" s="101" t="str">
        <f>IF(AE884="","",IF(Y884="Died same day","Died same day as arrival",IF(AB884="","Did not stay on SU",IF('Paste Data Here - Export'!HR884="ICH","ICU/CCU/HDU",IF(AB884&gt;AE884,100,100*AB884/AE884)))))</f>
        <v/>
      </c>
      <c r="AG884" s="82" t="str">
        <f>IF(E884="Yes","6 Month Transfer",IF(W884="No","Not locked to discharge/transfer",IF(AF884="Did not stay on SU","Not achieved as did not stay on SU",IF('Patient level info'!A884="","",IF(AND(A884=B884,M884="Achieved",P884="Achieved",AF884&gt;=90,AF884&lt;&gt;"Died same day as arrival"),"Achieved",IF(AND(A884&lt;&gt;B884,AF884&gt;=90,M884="Achieved",P884="Achieved"),"Not directly admitted by this team, but achieved criteria at previous team, and achieved 90% of stay on SU whilst at this team",IF(AF884="ICU/CCU/HDU","Admitted to ICU/CCU/HDU",IF(AF884="Died same day as arrival",AF884,IF(AND(AF884&lt;90,M884="Not achieved",P884="Not achieved"),"Not achieved as not direct to SU within 4h, not seen by a consultant within 14h, and less than 90% of stay on SU",IF(AND(AF884&lt;90,M884="Not achieved",P884="Achieved"),"Not achieved as not direct to SU within 4h and less than 90% of stay on SU",IF(AND(AF884&lt;90,M884="Achieved",P884="Not achieved"),"Not achieved as not seen by a consultant within 14h and less than 90% of stay on SU",IF(AND(AF884&gt;=90,M884="Not achieved",P884="Not achieved"),"Not achieved as not direct to SU within 4h and not seen by a consultant within 14h",IF(AND(AF884&gt;=90,M884="Achieved",P884="Not achieved"),"Not achieved as not seen by a consultant within 14h",IF(AF884&lt;90,"Not achieved as less than 90% of stay on SU","Not achieved as not direct to SU within 4h"))))))))))))))</f>
        <v/>
      </c>
    </row>
    <row r="885" spans="1:33" x14ac:dyDescent="0.25">
      <c r="A885" s="89" t="str">
        <f>IF('Paste Data Here - Export'!A885="","",'Paste Data Here - Export'!A885)</f>
        <v/>
      </c>
      <c r="B885" s="90" t="str">
        <f>IF('Paste Data Here - Export'!B885="","",'Paste Data Here - Export'!B885)</f>
        <v/>
      </c>
      <c r="C885" s="91" t="str">
        <f>IF('Paste Data Here - Export'!AR885="Y",'Paste Data Here - Export'!AS885,IF('Paste Data Here - Export'!C885="","",'Paste Data Here - Export'!BA885))</f>
        <v/>
      </c>
      <c r="D885" s="103" t="str">
        <f>IF(B885="","",IF('Paste Data Here - Export'!A885 ='Paste Data Here - Export'!B885, "Yes", "No"))</f>
        <v/>
      </c>
      <c r="E885" s="103" t="str">
        <f>IF(A885="","",IF(AND('Paste Data Here - Export'!P885="",'Paste Data Here - Export'!Q885&lt;&gt;""),"Yes","No"))</f>
        <v/>
      </c>
      <c r="F885" s="104" t="str">
        <f>IF('Paste Data Here - Export'!A885='Paste Data Here - Export'!B885,C885,IF(W885="No","",IF(E885="Yes","6 Month Transfer",'Paste Data Here - Export'!HP885)))</f>
        <v/>
      </c>
      <c r="G885" s="92" t="str">
        <f>IF(B885="","",IF(OR('Paste Data Here - Export'!KB885="Y",'Paste Data Here - Export'!GE885="Y"),"Yes","No"))</f>
        <v/>
      </c>
      <c r="H885" s="93" t="str">
        <f t="shared" si="146"/>
        <v/>
      </c>
      <c r="I885" s="93" t="str">
        <f t="shared" si="147"/>
        <v/>
      </c>
      <c r="J885" s="93" t="str">
        <f t="shared" si="148"/>
        <v/>
      </c>
      <c r="K885" s="125" t="str">
        <f>IF(OR(C885="",'Paste Data Here - Export'!BD885=""),"",1440*('Paste Data Here - Export'!BD885-C885))</f>
        <v/>
      </c>
      <c r="L885" s="93" t="str">
        <f t="shared" si="149"/>
        <v/>
      </c>
      <c r="M885" s="93" t="str">
        <f>IF(AND(L885="Yes",'Paste Data Here - Export'!BC885="SU",'Paste Data Here - Export'!EJ885&lt;&gt;"Y"),"Achieved",IF('Paste Data Here - Export'!EJ885="Y","Not applicable",(IF(AND('Patient level info'!L885="No",'Paste Data Here - Export'!BC885="SU"),"Not achieved",IF('Paste Data Here - Export'!BC885="ICH","Not applicable",IF(OR('Paste Data Here - Export'!BC885="O",'Paste Data Here - Export'!BC885="MAC"),"Not achieved",""))))))</f>
        <v/>
      </c>
      <c r="N885" s="142" t="str">
        <f>IF(B885="","",IF(OR('Paste Data Here - Export'!GN885="PERS",'Paste Data Here - Export'!GN885="TELEM"),'Paste Data Here - Export'!GK885,IF('Paste Data Here - Export'!GO885="","Not seen in person",'Paste Data Here - Export'!GO885)))</f>
        <v/>
      </c>
      <c r="O885" s="125" t="str">
        <f t="shared" si="150"/>
        <v/>
      </c>
      <c r="P885" s="126" t="str">
        <f t="shared" si="151"/>
        <v/>
      </c>
      <c r="Q885" s="95" t="str">
        <f>IF('Paste Data Here - Export'!CR885=TRUE, "Not imaged",IF('Paste Data Here - Export'!AR885="Y","Inpatient stroke",IF('Paste Data Here - Export'!BA885="","",IF('Paste Data Here - Export'!CR885="TRUE","",1440*('Paste Data Here - Export'!CP885-'Paste Data Here - Export'!BA885)))))</f>
        <v/>
      </c>
      <c r="R885" s="95" t="str">
        <f>IF('Paste Data Here - Export'!CR885=TRUE,"Not imaged",IF(OR(C885="",'Paste Data Here - Export'!CP885=""),"",1440*('Paste Data Here - Export'!CP885-C885)))</f>
        <v/>
      </c>
      <c r="S885" s="93" t="str">
        <f>IF(R885&lt;60.5,"Yes",IF('Paste Data Here - Export'!C885="","","No"))</f>
        <v/>
      </c>
      <c r="T885" s="93" t="str">
        <f t="shared" si="143"/>
        <v/>
      </c>
      <c r="U885" s="94" t="str">
        <f>IF(OR(C885="",'Paste Data Here - Export'!DF885=""),"",1440*('Paste Data Here - Export'!DF885-C885))</f>
        <v/>
      </c>
      <c r="V885" s="96" t="str">
        <f t="shared" si="152"/>
        <v/>
      </c>
      <c r="W885" s="97" t="str">
        <f>IF(B885="","",IF('Paste Data Here - Export'!KI885=TRUE,"Yes",IF('Paste Data Here - Export'!L885="","No","Yes")))</f>
        <v/>
      </c>
      <c r="X885" s="98" t="str">
        <f>IF(E885="Yes","6 Month Transfer",IF(AND(W885="Yes",'Paste Data Here - Export'!KM885="D"),"No",IF('Patient level info'!W885="Yes","Yes","")))</f>
        <v/>
      </c>
      <c r="Y885" s="91" t="str">
        <f t="shared" si="144"/>
        <v/>
      </c>
      <c r="Z885" s="99" t="str">
        <f>IF('Paste Data Here - Export'!KQ885="","",IF('Paste Data Here - Export'!KO885="","",'Paste Data Here - Export'!KN885-'Paste Data Here - Export'!KQ885))</f>
        <v/>
      </c>
      <c r="AA885" s="91" t="str">
        <f>IF(AND(W885="Yes",'Paste Data Here - Export'!KM885="D",'Paste Data Here - Export'!KO885="Y"),'Paste Data Here - Export'!KN885+'Patient level info'!AA$3,IF(AND(W885="Yes",'Paste Data Here - Export'!KM885="D",Z885&lt;0),'Paste Data Here - Export'!KQ885,IF(AND(W885="Yes",'Paste Data Here - Export'!KM885="D"),'Paste Data Here - Export'!KN885,IF(X885="Yes",'Paste Data Here - Export'!KS885,""))))</f>
        <v/>
      </c>
      <c r="AB885" s="100" t="str">
        <f>IF(W885="No","",IF('Paste Data Here - Export'!HS885="","",IF('Paste Data Here - Export'!KO885="Y",'Patient level info'!AA885-'Paste Data Here - Export'!HS885,'Paste Data Here - Export'!KQ885-'Paste Data Here - Export'!HS885)))</f>
        <v/>
      </c>
      <c r="AC885" s="100" t="str">
        <f>IF(E885="Yes","",IF(BPT!C885="Record transferred to this team",AA885-C885-(1/6),""))</f>
        <v/>
      </c>
      <c r="AD885" s="100" t="str">
        <f t="shared" si="145"/>
        <v/>
      </c>
      <c r="AE885" s="100" t="str">
        <f t="shared" si="153"/>
        <v/>
      </c>
      <c r="AF885" s="101" t="str">
        <f>IF(AE885="","",IF(Y885="Died same day","Died same day as arrival",IF(AB885="","Did not stay on SU",IF('Paste Data Here - Export'!HR885="ICH","ICU/CCU/HDU",IF(AB885&gt;AE885,100,100*AB885/AE885)))))</f>
        <v/>
      </c>
      <c r="AG885" s="82" t="str">
        <f>IF(E885="Yes","6 Month Transfer",IF(W885="No","Not locked to discharge/transfer",IF(AF885="Did not stay on SU","Not achieved as did not stay on SU",IF('Patient level info'!A885="","",IF(AND(A885=B885,M885="Achieved",P885="Achieved",AF885&gt;=90,AF885&lt;&gt;"Died same day as arrival"),"Achieved",IF(AND(A885&lt;&gt;B885,AF885&gt;=90,M885="Achieved",P885="Achieved"),"Not directly admitted by this team, but achieved criteria at previous team, and achieved 90% of stay on SU whilst at this team",IF(AF885="ICU/CCU/HDU","Admitted to ICU/CCU/HDU",IF(AF885="Died same day as arrival",AF885,IF(AND(AF885&lt;90,M885="Not achieved",P885="Not achieved"),"Not achieved as not direct to SU within 4h, not seen by a consultant within 14h, and less than 90% of stay on SU",IF(AND(AF885&lt;90,M885="Not achieved",P885="Achieved"),"Not achieved as not direct to SU within 4h and less than 90% of stay on SU",IF(AND(AF885&lt;90,M885="Achieved",P885="Not achieved"),"Not achieved as not seen by a consultant within 14h and less than 90% of stay on SU",IF(AND(AF885&gt;=90,M885="Not achieved",P885="Not achieved"),"Not achieved as not direct to SU within 4h and not seen by a consultant within 14h",IF(AND(AF885&gt;=90,M885="Achieved",P885="Not achieved"),"Not achieved as not seen by a consultant within 14h",IF(AF885&lt;90,"Not achieved as less than 90% of stay on SU","Not achieved as not direct to SU within 4h"))))))))))))))</f>
        <v/>
      </c>
    </row>
    <row r="886" spans="1:33" x14ac:dyDescent="0.25">
      <c r="A886" s="89" t="str">
        <f>IF('Paste Data Here - Export'!A886="","",'Paste Data Here - Export'!A886)</f>
        <v/>
      </c>
      <c r="B886" s="90" t="str">
        <f>IF('Paste Data Here - Export'!B886="","",'Paste Data Here - Export'!B886)</f>
        <v/>
      </c>
      <c r="C886" s="91" t="str">
        <f>IF('Paste Data Here - Export'!AR886="Y",'Paste Data Here - Export'!AS886,IF('Paste Data Here - Export'!C886="","",'Paste Data Here - Export'!BA886))</f>
        <v/>
      </c>
      <c r="D886" s="103" t="str">
        <f>IF(B886="","",IF('Paste Data Here - Export'!A886 ='Paste Data Here - Export'!B886, "Yes", "No"))</f>
        <v/>
      </c>
      <c r="E886" s="103" t="str">
        <f>IF(A886="","",IF(AND('Paste Data Here - Export'!P886="",'Paste Data Here - Export'!Q886&lt;&gt;""),"Yes","No"))</f>
        <v/>
      </c>
      <c r="F886" s="104" t="str">
        <f>IF('Paste Data Here - Export'!A886='Paste Data Here - Export'!B886,C886,IF(W886="No","",IF(E886="Yes","6 Month Transfer",'Paste Data Here - Export'!HP886)))</f>
        <v/>
      </c>
      <c r="G886" s="92" t="str">
        <f>IF(B886="","",IF(OR('Paste Data Here - Export'!KB886="Y",'Paste Data Here - Export'!GE886="Y"),"Yes","No"))</f>
        <v/>
      </c>
      <c r="H886" s="93" t="str">
        <f t="shared" si="146"/>
        <v/>
      </c>
      <c r="I886" s="93" t="str">
        <f t="shared" si="147"/>
        <v/>
      </c>
      <c r="J886" s="93" t="str">
        <f t="shared" si="148"/>
        <v/>
      </c>
      <c r="K886" s="125" t="str">
        <f>IF(OR(C886="",'Paste Data Here - Export'!BD886=""),"",1440*('Paste Data Here - Export'!BD886-C886))</f>
        <v/>
      </c>
      <c r="L886" s="93" t="str">
        <f t="shared" si="149"/>
        <v/>
      </c>
      <c r="M886" s="93" t="str">
        <f>IF(AND(L886="Yes",'Paste Data Here - Export'!BC886="SU",'Paste Data Here - Export'!EJ886&lt;&gt;"Y"),"Achieved",IF('Paste Data Here - Export'!EJ886="Y","Not applicable",(IF(AND('Patient level info'!L886="No",'Paste Data Here - Export'!BC886="SU"),"Not achieved",IF('Paste Data Here - Export'!BC886="ICH","Not applicable",IF(OR('Paste Data Here - Export'!BC886="O",'Paste Data Here - Export'!BC886="MAC"),"Not achieved",""))))))</f>
        <v/>
      </c>
      <c r="N886" s="142" t="str">
        <f>IF(B886="","",IF(OR('Paste Data Here - Export'!GN886="PERS",'Paste Data Here - Export'!GN886="TELEM"),'Paste Data Here - Export'!GK886,IF('Paste Data Here - Export'!GO886="","Not seen in person",'Paste Data Here - Export'!GO886)))</f>
        <v/>
      </c>
      <c r="O886" s="125" t="str">
        <f t="shared" si="150"/>
        <v/>
      </c>
      <c r="P886" s="126" t="str">
        <f t="shared" si="151"/>
        <v/>
      </c>
      <c r="Q886" s="95" t="str">
        <f>IF('Paste Data Here - Export'!CR886=TRUE, "Not imaged",IF('Paste Data Here - Export'!AR886="Y","Inpatient stroke",IF('Paste Data Here - Export'!BA886="","",IF('Paste Data Here - Export'!CR886="TRUE","",1440*('Paste Data Here - Export'!CP886-'Paste Data Here - Export'!BA886)))))</f>
        <v/>
      </c>
      <c r="R886" s="95" t="str">
        <f>IF('Paste Data Here - Export'!CR886=TRUE,"Not imaged",IF(OR(C886="",'Paste Data Here - Export'!CP886=""),"",1440*('Paste Data Here - Export'!CP886-C886)))</f>
        <v/>
      </c>
      <c r="S886" s="93" t="str">
        <f>IF(R886&lt;60.5,"Yes",IF('Paste Data Here - Export'!C886="","","No"))</f>
        <v/>
      </c>
      <c r="T886" s="93" t="str">
        <f t="shared" si="143"/>
        <v/>
      </c>
      <c r="U886" s="94" t="str">
        <f>IF(OR(C886="",'Paste Data Here - Export'!DF886=""),"",1440*('Paste Data Here - Export'!DF886-C886))</f>
        <v/>
      </c>
      <c r="V886" s="96" t="str">
        <f t="shared" si="152"/>
        <v/>
      </c>
      <c r="W886" s="97" t="str">
        <f>IF(B886="","",IF('Paste Data Here - Export'!KI886=TRUE,"Yes",IF('Paste Data Here - Export'!L886="","No","Yes")))</f>
        <v/>
      </c>
      <c r="X886" s="98" t="str">
        <f>IF(E886="Yes","6 Month Transfer",IF(AND(W886="Yes",'Paste Data Here - Export'!KM886="D"),"No",IF('Patient level info'!W886="Yes","Yes","")))</f>
        <v/>
      </c>
      <c r="Y886" s="91" t="str">
        <f t="shared" si="144"/>
        <v/>
      </c>
      <c r="Z886" s="99" t="str">
        <f>IF('Paste Data Here - Export'!KQ886="","",IF('Paste Data Here - Export'!KO886="","",'Paste Data Here - Export'!KN886-'Paste Data Here - Export'!KQ886))</f>
        <v/>
      </c>
      <c r="AA886" s="91" t="str">
        <f>IF(AND(W886="Yes",'Paste Data Here - Export'!KM886="D",'Paste Data Here - Export'!KO886="Y"),'Paste Data Here - Export'!KN886+'Patient level info'!AA$3,IF(AND(W886="Yes",'Paste Data Here - Export'!KM886="D",Z886&lt;0),'Paste Data Here - Export'!KQ886,IF(AND(W886="Yes",'Paste Data Here - Export'!KM886="D"),'Paste Data Here - Export'!KN886,IF(X886="Yes",'Paste Data Here - Export'!KS886,""))))</f>
        <v/>
      </c>
      <c r="AB886" s="100" t="str">
        <f>IF(W886="No","",IF('Paste Data Here - Export'!HS886="","",IF('Paste Data Here - Export'!KO886="Y",'Patient level info'!AA886-'Paste Data Here - Export'!HS886,'Paste Data Here - Export'!KQ886-'Paste Data Here - Export'!HS886)))</f>
        <v/>
      </c>
      <c r="AC886" s="100" t="str">
        <f>IF(E886="Yes","",IF(BPT!C886="Record transferred to this team",AA886-C886-(1/6),""))</f>
        <v/>
      </c>
      <c r="AD886" s="100" t="str">
        <f t="shared" si="145"/>
        <v/>
      </c>
      <c r="AE886" s="100" t="str">
        <f t="shared" si="153"/>
        <v/>
      </c>
      <c r="AF886" s="101" t="str">
        <f>IF(AE886="","",IF(Y886="Died same day","Died same day as arrival",IF(AB886="","Did not stay on SU",IF('Paste Data Here - Export'!HR886="ICH","ICU/CCU/HDU",IF(AB886&gt;AE886,100,100*AB886/AE886)))))</f>
        <v/>
      </c>
      <c r="AG886" s="82" t="str">
        <f>IF(E886="Yes","6 Month Transfer",IF(W886="No","Not locked to discharge/transfer",IF(AF886="Did not stay on SU","Not achieved as did not stay on SU",IF('Patient level info'!A886="","",IF(AND(A886=B886,M886="Achieved",P886="Achieved",AF886&gt;=90,AF886&lt;&gt;"Died same day as arrival"),"Achieved",IF(AND(A886&lt;&gt;B886,AF886&gt;=90,M886="Achieved",P886="Achieved"),"Not directly admitted by this team, but achieved criteria at previous team, and achieved 90% of stay on SU whilst at this team",IF(AF886="ICU/CCU/HDU","Admitted to ICU/CCU/HDU",IF(AF886="Died same day as arrival",AF886,IF(AND(AF886&lt;90,M886="Not achieved",P886="Not achieved"),"Not achieved as not direct to SU within 4h, not seen by a consultant within 14h, and less than 90% of stay on SU",IF(AND(AF886&lt;90,M886="Not achieved",P886="Achieved"),"Not achieved as not direct to SU within 4h and less than 90% of stay on SU",IF(AND(AF886&lt;90,M886="Achieved",P886="Not achieved"),"Not achieved as not seen by a consultant within 14h and less than 90% of stay on SU",IF(AND(AF886&gt;=90,M886="Not achieved",P886="Not achieved"),"Not achieved as not direct to SU within 4h and not seen by a consultant within 14h",IF(AND(AF886&gt;=90,M886="Achieved",P886="Not achieved"),"Not achieved as not seen by a consultant within 14h",IF(AF886&lt;90,"Not achieved as less than 90% of stay on SU","Not achieved as not direct to SU within 4h"))))))))))))))</f>
        <v/>
      </c>
    </row>
    <row r="887" spans="1:33" x14ac:dyDescent="0.25">
      <c r="A887" s="89" t="str">
        <f>IF('Paste Data Here - Export'!A887="","",'Paste Data Here - Export'!A887)</f>
        <v/>
      </c>
      <c r="B887" s="90" t="str">
        <f>IF('Paste Data Here - Export'!B887="","",'Paste Data Here - Export'!B887)</f>
        <v/>
      </c>
      <c r="C887" s="91" t="str">
        <f>IF('Paste Data Here - Export'!AR887="Y",'Paste Data Here - Export'!AS887,IF('Paste Data Here - Export'!C887="","",'Paste Data Here - Export'!BA887))</f>
        <v/>
      </c>
      <c r="D887" s="103" t="str">
        <f>IF(B887="","",IF('Paste Data Here - Export'!A887 ='Paste Data Here - Export'!B887, "Yes", "No"))</f>
        <v/>
      </c>
      <c r="E887" s="103" t="str">
        <f>IF(A887="","",IF(AND('Paste Data Here - Export'!P887="",'Paste Data Here - Export'!Q887&lt;&gt;""),"Yes","No"))</f>
        <v/>
      </c>
      <c r="F887" s="104" t="str">
        <f>IF('Paste Data Here - Export'!A887='Paste Data Here - Export'!B887,C887,IF(W887="No","",IF(E887="Yes","6 Month Transfer",'Paste Data Here - Export'!HP887)))</f>
        <v/>
      </c>
      <c r="G887" s="92" t="str">
        <f>IF(B887="","",IF(OR('Paste Data Here - Export'!KB887="Y",'Paste Data Here - Export'!GE887="Y"),"Yes","No"))</f>
        <v/>
      </c>
      <c r="H887" s="93" t="str">
        <f t="shared" si="146"/>
        <v/>
      </c>
      <c r="I887" s="93" t="str">
        <f t="shared" si="147"/>
        <v/>
      </c>
      <c r="J887" s="93" t="str">
        <f t="shared" si="148"/>
        <v/>
      </c>
      <c r="K887" s="125" t="str">
        <f>IF(OR(C887="",'Paste Data Here - Export'!BD887=""),"",1440*('Paste Data Here - Export'!BD887-C887))</f>
        <v/>
      </c>
      <c r="L887" s="93" t="str">
        <f t="shared" si="149"/>
        <v/>
      </c>
      <c r="M887" s="93" t="str">
        <f>IF(AND(L887="Yes",'Paste Data Here - Export'!BC887="SU",'Paste Data Here - Export'!EJ887&lt;&gt;"Y"),"Achieved",IF('Paste Data Here - Export'!EJ887="Y","Not applicable",(IF(AND('Patient level info'!L887="No",'Paste Data Here - Export'!BC887="SU"),"Not achieved",IF('Paste Data Here - Export'!BC887="ICH","Not applicable",IF(OR('Paste Data Here - Export'!BC887="O",'Paste Data Here - Export'!BC887="MAC"),"Not achieved",""))))))</f>
        <v/>
      </c>
      <c r="N887" s="142" t="str">
        <f>IF(B887="","",IF(OR('Paste Data Here - Export'!GN887="PERS",'Paste Data Here - Export'!GN887="TELEM"),'Paste Data Here - Export'!GK887,IF('Paste Data Here - Export'!GO887="","Not seen in person",'Paste Data Here - Export'!GO887)))</f>
        <v/>
      </c>
      <c r="O887" s="125" t="str">
        <f t="shared" si="150"/>
        <v/>
      </c>
      <c r="P887" s="126" t="str">
        <f t="shared" si="151"/>
        <v/>
      </c>
      <c r="Q887" s="95" t="str">
        <f>IF('Paste Data Here - Export'!CR887=TRUE, "Not imaged",IF('Paste Data Here - Export'!AR887="Y","Inpatient stroke",IF('Paste Data Here - Export'!BA887="","",IF('Paste Data Here - Export'!CR887="TRUE","",1440*('Paste Data Here - Export'!CP887-'Paste Data Here - Export'!BA887)))))</f>
        <v/>
      </c>
      <c r="R887" s="95" t="str">
        <f>IF('Paste Data Here - Export'!CR887=TRUE,"Not imaged",IF(OR(C887="",'Paste Data Here - Export'!CP887=""),"",1440*('Paste Data Here - Export'!CP887-C887)))</f>
        <v/>
      </c>
      <c r="S887" s="93" t="str">
        <f>IF(R887&lt;60.5,"Yes",IF('Paste Data Here - Export'!C887="","","No"))</f>
        <v/>
      </c>
      <c r="T887" s="93" t="str">
        <f t="shared" si="143"/>
        <v/>
      </c>
      <c r="U887" s="94" t="str">
        <f>IF(OR(C887="",'Paste Data Here - Export'!DF887=""),"",1440*('Paste Data Here - Export'!DF887-C887))</f>
        <v/>
      </c>
      <c r="V887" s="96" t="str">
        <f t="shared" si="152"/>
        <v/>
      </c>
      <c r="W887" s="97" t="str">
        <f>IF(B887="","",IF('Paste Data Here - Export'!KI887=TRUE,"Yes",IF('Paste Data Here - Export'!L887="","No","Yes")))</f>
        <v/>
      </c>
      <c r="X887" s="98" t="str">
        <f>IF(E887="Yes","6 Month Transfer",IF(AND(W887="Yes",'Paste Data Here - Export'!KM887="D"),"No",IF('Patient level info'!W887="Yes","Yes","")))</f>
        <v/>
      </c>
      <c r="Y887" s="91" t="str">
        <f t="shared" si="144"/>
        <v/>
      </c>
      <c r="Z887" s="99" t="str">
        <f>IF('Paste Data Here - Export'!KQ887="","",IF('Paste Data Here - Export'!KO887="","",'Paste Data Here - Export'!KN887-'Paste Data Here - Export'!KQ887))</f>
        <v/>
      </c>
      <c r="AA887" s="91" t="str">
        <f>IF(AND(W887="Yes",'Paste Data Here - Export'!KM887="D",'Paste Data Here - Export'!KO887="Y"),'Paste Data Here - Export'!KN887+'Patient level info'!AA$3,IF(AND(W887="Yes",'Paste Data Here - Export'!KM887="D",Z887&lt;0),'Paste Data Here - Export'!KQ887,IF(AND(W887="Yes",'Paste Data Here - Export'!KM887="D"),'Paste Data Here - Export'!KN887,IF(X887="Yes",'Paste Data Here - Export'!KS887,""))))</f>
        <v/>
      </c>
      <c r="AB887" s="100" t="str">
        <f>IF(W887="No","",IF('Paste Data Here - Export'!HS887="","",IF('Paste Data Here - Export'!KO887="Y",'Patient level info'!AA887-'Paste Data Here - Export'!HS887,'Paste Data Here - Export'!KQ887-'Paste Data Here - Export'!HS887)))</f>
        <v/>
      </c>
      <c r="AC887" s="100" t="str">
        <f>IF(E887="Yes","",IF(BPT!C887="Record transferred to this team",AA887-C887-(1/6),""))</f>
        <v/>
      </c>
      <c r="AD887" s="100" t="str">
        <f t="shared" si="145"/>
        <v/>
      </c>
      <c r="AE887" s="100" t="str">
        <f t="shared" si="153"/>
        <v/>
      </c>
      <c r="AF887" s="101" t="str">
        <f>IF(AE887="","",IF(Y887="Died same day","Died same day as arrival",IF(AB887="","Did not stay on SU",IF('Paste Data Here - Export'!HR887="ICH","ICU/CCU/HDU",IF(AB887&gt;AE887,100,100*AB887/AE887)))))</f>
        <v/>
      </c>
      <c r="AG887" s="82" t="str">
        <f>IF(E887="Yes","6 Month Transfer",IF(W887="No","Not locked to discharge/transfer",IF(AF887="Did not stay on SU","Not achieved as did not stay on SU",IF('Patient level info'!A887="","",IF(AND(A887=B887,M887="Achieved",P887="Achieved",AF887&gt;=90,AF887&lt;&gt;"Died same day as arrival"),"Achieved",IF(AND(A887&lt;&gt;B887,AF887&gt;=90,M887="Achieved",P887="Achieved"),"Not directly admitted by this team, but achieved criteria at previous team, and achieved 90% of stay on SU whilst at this team",IF(AF887="ICU/CCU/HDU","Admitted to ICU/CCU/HDU",IF(AF887="Died same day as arrival",AF887,IF(AND(AF887&lt;90,M887="Not achieved",P887="Not achieved"),"Not achieved as not direct to SU within 4h, not seen by a consultant within 14h, and less than 90% of stay on SU",IF(AND(AF887&lt;90,M887="Not achieved",P887="Achieved"),"Not achieved as not direct to SU within 4h and less than 90% of stay on SU",IF(AND(AF887&lt;90,M887="Achieved",P887="Not achieved"),"Not achieved as not seen by a consultant within 14h and less than 90% of stay on SU",IF(AND(AF887&gt;=90,M887="Not achieved",P887="Not achieved"),"Not achieved as not direct to SU within 4h and not seen by a consultant within 14h",IF(AND(AF887&gt;=90,M887="Achieved",P887="Not achieved"),"Not achieved as not seen by a consultant within 14h",IF(AF887&lt;90,"Not achieved as less than 90% of stay on SU","Not achieved as not direct to SU within 4h"))))))))))))))</f>
        <v/>
      </c>
    </row>
    <row r="888" spans="1:33" x14ac:dyDescent="0.25">
      <c r="A888" s="89" t="str">
        <f>IF('Paste Data Here - Export'!A888="","",'Paste Data Here - Export'!A888)</f>
        <v/>
      </c>
      <c r="B888" s="90" t="str">
        <f>IF('Paste Data Here - Export'!B888="","",'Paste Data Here - Export'!B888)</f>
        <v/>
      </c>
      <c r="C888" s="91" t="str">
        <f>IF('Paste Data Here - Export'!AR888="Y",'Paste Data Here - Export'!AS888,IF('Paste Data Here - Export'!C888="","",'Paste Data Here - Export'!BA888))</f>
        <v/>
      </c>
      <c r="D888" s="103" t="str">
        <f>IF(B888="","",IF('Paste Data Here - Export'!A888 ='Paste Data Here - Export'!B888, "Yes", "No"))</f>
        <v/>
      </c>
      <c r="E888" s="103" t="str">
        <f>IF(A888="","",IF(AND('Paste Data Here - Export'!P888="",'Paste Data Here - Export'!Q888&lt;&gt;""),"Yes","No"))</f>
        <v/>
      </c>
      <c r="F888" s="104" t="str">
        <f>IF('Paste Data Here - Export'!A888='Paste Data Here - Export'!B888,C888,IF(W888="No","",IF(E888="Yes","6 Month Transfer",'Paste Data Here - Export'!HP888)))</f>
        <v/>
      </c>
      <c r="G888" s="92" t="str">
        <f>IF(B888="","",IF(OR('Paste Data Here - Export'!KB888="Y",'Paste Data Here - Export'!GE888="Y"),"Yes","No"))</f>
        <v/>
      </c>
      <c r="H888" s="93" t="str">
        <f t="shared" si="146"/>
        <v/>
      </c>
      <c r="I888" s="93" t="str">
        <f t="shared" si="147"/>
        <v/>
      </c>
      <c r="J888" s="93" t="str">
        <f t="shared" si="148"/>
        <v/>
      </c>
      <c r="K888" s="125" t="str">
        <f>IF(OR(C888="",'Paste Data Here - Export'!BD888=""),"",1440*('Paste Data Here - Export'!BD888-C888))</f>
        <v/>
      </c>
      <c r="L888" s="93" t="str">
        <f t="shared" si="149"/>
        <v/>
      </c>
      <c r="M888" s="93" t="str">
        <f>IF(AND(L888="Yes",'Paste Data Here - Export'!BC888="SU",'Paste Data Here - Export'!EJ888&lt;&gt;"Y"),"Achieved",IF('Paste Data Here - Export'!EJ888="Y","Not applicable",(IF(AND('Patient level info'!L888="No",'Paste Data Here - Export'!BC888="SU"),"Not achieved",IF('Paste Data Here - Export'!BC888="ICH","Not applicable",IF(OR('Paste Data Here - Export'!BC888="O",'Paste Data Here - Export'!BC888="MAC"),"Not achieved",""))))))</f>
        <v/>
      </c>
      <c r="N888" s="142" t="str">
        <f>IF(B888="","",IF(OR('Paste Data Here - Export'!GN888="PERS",'Paste Data Here - Export'!GN888="TELEM"),'Paste Data Here - Export'!GK888,IF('Paste Data Here - Export'!GO888="","Not seen in person",'Paste Data Here - Export'!GO888)))</f>
        <v/>
      </c>
      <c r="O888" s="125" t="str">
        <f t="shared" si="150"/>
        <v/>
      </c>
      <c r="P888" s="126" t="str">
        <f t="shared" si="151"/>
        <v/>
      </c>
      <c r="Q888" s="95" t="str">
        <f>IF('Paste Data Here - Export'!CR888=TRUE, "Not imaged",IF('Paste Data Here - Export'!AR888="Y","Inpatient stroke",IF('Paste Data Here - Export'!BA888="","",IF('Paste Data Here - Export'!CR888="TRUE","",1440*('Paste Data Here - Export'!CP888-'Paste Data Here - Export'!BA888)))))</f>
        <v/>
      </c>
      <c r="R888" s="95" t="str">
        <f>IF('Paste Data Here - Export'!CR888=TRUE,"Not imaged",IF(OR(C888="",'Paste Data Here - Export'!CP888=""),"",1440*('Paste Data Here - Export'!CP888-C888)))</f>
        <v/>
      </c>
      <c r="S888" s="93" t="str">
        <f>IF(R888&lt;60.5,"Yes",IF('Paste Data Here - Export'!C888="","","No"))</f>
        <v/>
      </c>
      <c r="T888" s="93" t="str">
        <f t="shared" si="143"/>
        <v/>
      </c>
      <c r="U888" s="94" t="str">
        <f>IF(OR(C888="",'Paste Data Here - Export'!DF888=""),"",1440*('Paste Data Here - Export'!DF888-C888))</f>
        <v/>
      </c>
      <c r="V888" s="96" t="str">
        <f t="shared" si="152"/>
        <v/>
      </c>
      <c r="W888" s="97" t="str">
        <f>IF(B888="","",IF('Paste Data Here - Export'!KI888=TRUE,"Yes",IF('Paste Data Here - Export'!L888="","No","Yes")))</f>
        <v/>
      </c>
      <c r="X888" s="98" t="str">
        <f>IF(E888="Yes","6 Month Transfer",IF(AND(W888="Yes",'Paste Data Here - Export'!KM888="D"),"No",IF('Patient level info'!W888="Yes","Yes","")))</f>
        <v/>
      </c>
      <c r="Y888" s="91" t="str">
        <f t="shared" si="144"/>
        <v/>
      </c>
      <c r="Z888" s="99" t="str">
        <f>IF('Paste Data Here - Export'!KQ888="","",IF('Paste Data Here - Export'!KO888="","",'Paste Data Here - Export'!KN888-'Paste Data Here - Export'!KQ888))</f>
        <v/>
      </c>
      <c r="AA888" s="91" t="str">
        <f>IF(AND(W888="Yes",'Paste Data Here - Export'!KM888="D",'Paste Data Here - Export'!KO888="Y"),'Paste Data Here - Export'!KN888+'Patient level info'!AA$3,IF(AND(W888="Yes",'Paste Data Here - Export'!KM888="D",Z888&lt;0),'Paste Data Here - Export'!KQ888,IF(AND(W888="Yes",'Paste Data Here - Export'!KM888="D"),'Paste Data Here - Export'!KN888,IF(X888="Yes",'Paste Data Here - Export'!KS888,""))))</f>
        <v/>
      </c>
      <c r="AB888" s="100" t="str">
        <f>IF(W888="No","",IF('Paste Data Here - Export'!HS888="","",IF('Paste Data Here - Export'!KO888="Y",'Patient level info'!AA888-'Paste Data Here - Export'!HS888,'Paste Data Here - Export'!KQ888-'Paste Data Here - Export'!HS888)))</f>
        <v/>
      </c>
      <c r="AC888" s="100" t="str">
        <f>IF(E888="Yes","",IF(BPT!C888="Record transferred to this team",AA888-C888-(1/6),""))</f>
        <v/>
      </c>
      <c r="AD888" s="100" t="str">
        <f t="shared" si="145"/>
        <v/>
      </c>
      <c r="AE888" s="100" t="str">
        <f t="shared" si="153"/>
        <v/>
      </c>
      <c r="AF888" s="101" t="str">
        <f>IF(AE888="","",IF(Y888="Died same day","Died same day as arrival",IF(AB888="","Did not stay on SU",IF('Paste Data Here - Export'!HR888="ICH","ICU/CCU/HDU",IF(AB888&gt;AE888,100,100*AB888/AE888)))))</f>
        <v/>
      </c>
      <c r="AG888" s="82" t="str">
        <f>IF(E888="Yes","6 Month Transfer",IF(W888="No","Not locked to discharge/transfer",IF(AF888="Did not stay on SU","Not achieved as did not stay on SU",IF('Patient level info'!A888="","",IF(AND(A888=B888,M888="Achieved",P888="Achieved",AF888&gt;=90,AF888&lt;&gt;"Died same day as arrival"),"Achieved",IF(AND(A888&lt;&gt;B888,AF888&gt;=90,M888="Achieved",P888="Achieved"),"Not directly admitted by this team, but achieved criteria at previous team, and achieved 90% of stay on SU whilst at this team",IF(AF888="ICU/CCU/HDU","Admitted to ICU/CCU/HDU",IF(AF888="Died same day as arrival",AF888,IF(AND(AF888&lt;90,M888="Not achieved",P888="Not achieved"),"Not achieved as not direct to SU within 4h, not seen by a consultant within 14h, and less than 90% of stay on SU",IF(AND(AF888&lt;90,M888="Not achieved",P888="Achieved"),"Not achieved as not direct to SU within 4h and less than 90% of stay on SU",IF(AND(AF888&lt;90,M888="Achieved",P888="Not achieved"),"Not achieved as not seen by a consultant within 14h and less than 90% of stay on SU",IF(AND(AF888&gt;=90,M888="Not achieved",P888="Not achieved"),"Not achieved as not direct to SU within 4h and not seen by a consultant within 14h",IF(AND(AF888&gt;=90,M888="Achieved",P888="Not achieved"),"Not achieved as not seen by a consultant within 14h",IF(AF888&lt;90,"Not achieved as less than 90% of stay on SU","Not achieved as not direct to SU within 4h"))))))))))))))</f>
        <v/>
      </c>
    </row>
    <row r="889" spans="1:33" x14ac:dyDescent="0.25">
      <c r="A889" s="89" t="str">
        <f>IF('Paste Data Here - Export'!A889="","",'Paste Data Here - Export'!A889)</f>
        <v/>
      </c>
      <c r="B889" s="90" t="str">
        <f>IF('Paste Data Here - Export'!B889="","",'Paste Data Here - Export'!B889)</f>
        <v/>
      </c>
      <c r="C889" s="91" t="str">
        <f>IF('Paste Data Here - Export'!AR889="Y",'Paste Data Here - Export'!AS889,IF('Paste Data Here - Export'!C889="","",'Paste Data Here - Export'!BA889))</f>
        <v/>
      </c>
      <c r="D889" s="103" t="str">
        <f>IF(B889="","",IF('Paste Data Here - Export'!A889 ='Paste Data Here - Export'!B889, "Yes", "No"))</f>
        <v/>
      </c>
      <c r="E889" s="103" t="str">
        <f>IF(A889="","",IF(AND('Paste Data Here - Export'!P889="",'Paste Data Here - Export'!Q889&lt;&gt;""),"Yes","No"))</f>
        <v/>
      </c>
      <c r="F889" s="104" t="str">
        <f>IF('Paste Data Here - Export'!A889='Paste Data Here - Export'!B889,C889,IF(W889="No","",IF(E889="Yes","6 Month Transfer",'Paste Data Here - Export'!HP889)))</f>
        <v/>
      </c>
      <c r="G889" s="92" t="str">
        <f>IF(B889="","",IF(OR('Paste Data Here - Export'!KB889="Y",'Paste Data Here - Export'!GE889="Y"),"Yes","No"))</f>
        <v/>
      </c>
      <c r="H889" s="93" t="str">
        <f t="shared" si="146"/>
        <v/>
      </c>
      <c r="I889" s="93" t="str">
        <f t="shared" si="147"/>
        <v/>
      </c>
      <c r="J889" s="93" t="str">
        <f t="shared" si="148"/>
        <v/>
      </c>
      <c r="K889" s="125" t="str">
        <f>IF(OR(C889="",'Paste Data Here - Export'!BD889=""),"",1440*('Paste Data Here - Export'!BD889-C889))</f>
        <v/>
      </c>
      <c r="L889" s="93" t="str">
        <f t="shared" si="149"/>
        <v/>
      </c>
      <c r="M889" s="93" t="str">
        <f>IF(AND(L889="Yes",'Paste Data Here - Export'!BC889="SU",'Paste Data Here - Export'!EJ889&lt;&gt;"Y"),"Achieved",IF('Paste Data Here - Export'!EJ889="Y","Not applicable",(IF(AND('Patient level info'!L889="No",'Paste Data Here - Export'!BC889="SU"),"Not achieved",IF('Paste Data Here - Export'!BC889="ICH","Not applicable",IF(OR('Paste Data Here - Export'!BC889="O",'Paste Data Here - Export'!BC889="MAC"),"Not achieved",""))))))</f>
        <v/>
      </c>
      <c r="N889" s="142" t="str">
        <f>IF(B889="","",IF(OR('Paste Data Here - Export'!GN889="PERS",'Paste Data Here - Export'!GN889="TELEM"),'Paste Data Here - Export'!GK889,IF('Paste Data Here - Export'!GO889="","Not seen in person",'Paste Data Here - Export'!GO889)))</f>
        <v/>
      </c>
      <c r="O889" s="125" t="str">
        <f t="shared" si="150"/>
        <v/>
      </c>
      <c r="P889" s="126" t="str">
        <f t="shared" si="151"/>
        <v/>
      </c>
      <c r="Q889" s="95" t="str">
        <f>IF('Paste Data Here - Export'!CR889=TRUE, "Not imaged",IF('Paste Data Here - Export'!AR889="Y","Inpatient stroke",IF('Paste Data Here - Export'!BA889="","",IF('Paste Data Here - Export'!CR889="TRUE","",1440*('Paste Data Here - Export'!CP889-'Paste Data Here - Export'!BA889)))))</f>
        <v/>
      </c>
      <c r="R889" s="95" t="str">
        <f>IF('Paste Data Here - Export'!CR889=TRUE,"Not imaged",IF(OR(C889="",'Paste Data Here - Export'!CP889=""),"",1440*('Paste Data Here - Export'!CP889-C889)))</f>
        <v/>
      </c>
      <c r="S889" s="93" t="str">
        <f>IF(R889&lt;60.5,"Yes",IF('Paste Data Here - Export'!C889="","","No"))</f>
        <v/>
      </c>
      <c r="T889" s="93" t="str">
        <f t="shared" si="143"/>
        <v/>
      </c>
      <c r="U889" s="94" t="str">
        <f>IF(OR(C889="",'Paste Data Here - Export'!DF889=""),"",1440*('Paste Data Here - Export'!DF889-C889))</f>
        <v/>
      </c>
      <c r="V889" s="96" t="str">
        <f t="shared" si="152"/>
        <v/>
      </c>
      <c r="W889" s="97" t="str">
        <f>IF(B889="","",IF('Paste Data Here - Export'!KI889=TRUE,"Yes",IF('Paste Data Here - Export'!L889="","No","Yes")))</f>
        <v/>
      </c>
      <c r="X889" s="98" t="str">
        <f>IF(E889="Yes","6 Month Transfer",IF(AND(W889="Yes",'Paste Data Here - Export'!KM889="D"),"No",IF('Patient level info'!W889="Yes","Yes","")))</f>
        <v/>
      </c>
      <c r="Y889" s="91" t="str">
        <f t="shared" si="144"/>
        <v/>
      </c>
      <c r="Z889" s="99" t="str">
        <f>IF('Paste Data Here - Export'!KQ889="","",IF('Paste Data Here - Export'!KO889="","",'Paste Data Here - Export'!KN889-'Paste Data Here - Export'!KQ889))</f>
        <v/>
      </c>
      <c r="AA889" s="91" t="str">
        <f>IF(AND(W889="Yes",'Paste Data Here - Export'!KM889="D",'Paste Data Here - Export'!KO889="Y"),'Paste Data Here - Export'!KN889+'Patient level info'!AA$3,IF(AND(W889="Yes",'Paste Data Here - Export'!KM889="D",Z889&lt;0),'Paste Data Here - Export'!KQ889,IF(AND(W889="Yes",'Paste Data Here - Export'!KM889="D"),'Paste Data Here - Export'!KN889,IF(X889="Yes",'Paste Data Here - Export'!KS889,""))))</f>
        <v/>
      </c>
      <c r="AB889" s="100" t="str">
        <f>IF(W889="No","",IF('Paste Data Here - Export'!HS889="","",IF('Paste Data Here - Export'!KO889="Y",'Patient level info'!AA889-'Paste Data Here - Export'!HS889,'Paste Data Here - Export'!KQ889-'Paste Data Here - Export'!HS889)))</f>
        <v/>
      </c>
      <c r="AC889" s="100" t="str">
        <f>IF(E889="Yes","",IF(BPT!C889="Record transferred to this team",AA889-C889-(1/6),""))</f>
        <v/>
      </c>
      <c r="AD889" s="100" t="str">
        <f t="shared" si="145"/>
        <v/>
      </c>
      <c r="AE889" s="100" t="str">
        <f t="shared" si="153"/>
        <v/>
      </c>
      <c r="AF889" s="101" t="str">
        <f>IF(AE889="","",IF(Y889="Died same day","Died same day as arrival",IF(AB889="","Did not stay on SU",IF('Paste Data Here - Export'!HR889="ICH","ICU/CCU/HDU",IF(AB889&gt;AE889,100,100*AB889/AE889)))))</f>
        <v/>
      </c>
      <c r="AG889" s="82" t="str">
        <f>IF(E889="Yes","6 Month Transfer",IF(W889="No","Not locked to discharge/transfer",IF(AF889="Did not stay on SU","Not achieved as did not stay on SU",IF('Patient level info'!A889="","",IF(AND(A889=B889,M889="Achieved",P889="Achieved",AF889&gt;=90,AF889&lt;&gt;"Died same day as arrival"),"Achieved",IF(AND(A889&lt;&gt;B889,AF889&gt;=90,M889="Achieved",P889="Achieved"),"Not directly admitted by this team, but achieved criteria at previous team, and achieved 90% of stay on SU whilst at this team",IF(AF889="ICU/CCU/HDU","Admitted to ICU/CCU/HDU",IF(AF889="Died same day as arrival",AF889,IF(AND(AF889&lt;90,M889="Not achieved",P889="Not achieved"),"Not achieved as not direct to SU within 4h, not seen by a consultant within 14h, and less than 90% of stay on SU",IF(AND(AF889&lt;90,M889="Not achieved",P889="Achieved"),"Not achieved as not direct to SU within 4h and less than 90% of stay on SU",IF(AND(AF889&lt;90,M889="Achieved",P889="Not achieved"),"Not achieved as not seen by a consultant within 14h and less than 90% of stay on SU",IF(AND(AF889&gt;=90,M889="Not achieved",P889="Not achieved"),"Not achieved as not direct to SU within 4h and not seen by a consultant within 14h",IF(AND(AF889&gt;=90,M889="Achieved",P889="Not achieved"),"Not achieved as not seen by a consultant within 14h",IF(AF889&lt;90,"Not achieved as less than 90% of stay on SU","Not achieved as not direct to SU within 4h"))))))))))))))</f>
        <v/>
      </c>
    </row>
    <row r="890" spans="1:33" x14ac:dyDescent="0.25">
      <c r="A890" s="89" t="str">
        <f>IF('Paste Data Here - Export'!A890="","",'Paste Data Here - Export'!A890)</f>
        <v/>
      </c>
      <c r="B890" s="90" t="str">
        <f>IF('Paste Data Here - Export'!B890="","",'Paste Data Here - Export'!B890)</f>
        <v/>
      </c>
      <c r="C890" s="91" t="str">
        <f>IF('Paste Data Here - Export'!AR890="Y",'Paste Data Here - Export'!AS890,IF('Paste Data Here - Export'!C890="","",'Paste Data Here - Export'!BA890))</f>
        <v/>
      </c>
      <c r="D890" s="103" t="str">
        <f>IF(B890="","",IF('Paste Data Here - Export'!A890 ='Paste Data Here - Export'!B890, "Yes", "No"))</f>
        <v/>
      </c>
      <c r="E890" s="103" t="str">
        <f>IF(A890="","",IF(AND('Paste Data Here - Export'!P890="",'Paste Data Here - Export'!Q890&lt;&gt;""),"Yes","No"))</f>
        <v/>
      </c>
      <c r="F890" s="104" t="str">
        <f>IF('Paste Data Here - Export'!A890='Paste Data Here - Export'!B890,C890,IF(W890="No","",IF(E890="Yes","6 Month Transfer",'Paste Data Here - Export'!HP890)))</f>
        <v/>
      </c>
      <c r="G890" s="92" t="str">
        <f>IF(B890="","",IF(OR('Paste Data Here - Export'!KB890="Y",'Paste Data Here - Export'!GE890="Y"),"Yes","No"))</f>
        <v/>
      </c>
      <c r="H890" s="93" t="str">
        <f t="shared" si="146"/>
        <v/>
      </c>
      <c r="I890" s="93" t="str">
        <f t="shared" si="147"/>
        <v/>
      </c>
      <c r="J890" s="93" t="str">
        <f t="shared" si="148"/>
        <v/>
      </c>
      <c r="K890" s="125" t="str">
        <f>IF(OR(C890="",'Paste Data Here - Export'!BD890=""),"",1440*('Paste Data Here - Export'!BD890-C890))</f>
        <v/>
      </c>
      <c r="L890" s="93" t="str">
        <f t="shared" si="149"/>
        <v/>
      </c>
      <c r="M890" s="93" t="str">
        <f>IF(AND(L890="Yes",'Paste Data Here - Export'!BC890="SU",'Paste Data Here - Export'!EJ890&lt;&gt;"Y"),"Achieved",IF('Paste Data Here - Export'!EJ890="Y","Not applicable",(IF(AND('Patient level info'!L890="No",'Paste Data Here - Export'!BC890="SU"),"Not achieved",IF('Paste Data Here - Export'!BC890="ICH","Not applicable",IF(OR('Paste Data Here - Export'!BC890="O",'Paste Data Here - Export'!BC890="MAC"),"Not achieved",""))))))</f>
        <v/>
      </c>
      <c r="N890" s="142" t="str">
        <f>IF(B890="","",IF(OR('Paste Data Here - Export'!GN890="PERS",'Paste Data Here - Export'!GN890="TELEM"),'Paste Data Here - Export'!GK890,IF('Paste Data Here - Export'!GO890="","Not seen in person",'Paste Data Here - Export'!GO890)))</f>
        <v/>
      </c>
      <c r="O890" s="125" t="str">
        <f t="shared" si="150"/>
        <v/>
      </c>
      <c r="P890" s="126" t="str">
        <f t="shared" si="151"/>
        <v/>
      </c>
      <c r="Q890" s="95" t="str">
        <f>IF('Paste Data Here - Export'!CR890=TRUE, "Not imaged",IF('Paste Data Here - Export'!AR890="Y","Inpatient stroke",IF('Paste Data Here - Export'!BA890="","",IF('Paste Data Here - Export'!CR890="TRUE","",1440*('Paste Data Here - Export'!CP890-'Paste Data Here - Export'!BA890)))))</f>
        <v/>
      </c>
      <c r="R890" s="95" t="str">
        <f>IF('Paste Data Here - Export'!CR890=TRUE,"Not imaged",IF(OR(C890="",'Paste Data Here - Export'!CP890=""),"",1440*('Paste Data Here - Export'!CP890-C890)))</f>
        <v/>
      </c>
      <c r="S890" s="93" t="str">
        <f>IF(R890&lt;60.5,"Yes",IF('Paste Data Here - Export'!C890="","","No"))</f>
        <v/>
      </c>
      <c r="T890" s="93" t="str">
        <f t="shared" si="143"/>
        <v/>
      </c>
      <c r="U890" s="94" t="str">
        <f>IF(OR(C890="",'Paste Data Here - Export'!DF890=""),"",1440*('Paste Data Here - Export'!DF890-C890))</f>
        <v/>
      </c>
      <c r="V890" s="96" t="str">
        <f t="shared" si="152"/>
        <v/>
      </c>
      <c r="W890" s="97" t="str">
        <f>IF(B890="","",IF('Paste Data Here - Export'!KI890=TRUE,"Yes",IF('Paste Data Here - Export'!L890="","No","Yes")))</f>
        <v/>
      </c>
      <c r="X890" s="98" t="str">
        <f>IF(E890="Yes","6 Month Transfer",IF(AND(W890="Yes",'Paste Data Here - Export'!KM890="D"),"No",IF('Patient level info'!W890="Yes","Yes","")))</f>
        <v/>
      </c>
      <c r="Y890" s="91" t="str">
        <f t="shared" si="144"/>
        <v/>
      </c>
      <c r="Z890" s="99" t="str">
        <f>IF('Paste Data Here - Export'!KQ890="","",IF('Paste Data Here - Export'!KO890="","",'Paste Data Here - Export'!KN890-'Paste Data Here - Export'!KQ890))</f>
        <v/>
      </c>
      <c r="AA890" s="91" t="str">
        <f>IF(AND(W890="Yes",'Paste Data Here - Export'!KM890="D",'Paste Data Here - Export'!KO890="Y"),'Paste Data Here - Export'!KN890+'Patient level info'!AA$3,IF(AND(W890="Yes",'Paste Data Here - Export'!KM890="D",Z890&lt;0),'Paste Data Here - Export'!KQ890,IF(AND(W890="Yes",'Paste Data Here - Export'!KM890="D"),'Paste Data Here - Export'!KN890,IF(X890="Yes",'Paste Data Here - Export'!KS890,""))))</f>
        <v/>
      </c>
      <c r="AB890" s="100" t="str">
        <f>IF(W890="No","",IF('Paste Data Here - Export'!HS890="","",IF('Paste Data Here - Export'!KO890="Y",'Patient level info'!AA890-'Paste Data Here - Export'!HS890,'Paste Data Here - Export'!KQ890-'Paste Data Here - Export'!HS890)))</f>
        <v/>
      </c>
      <c r="AC890" s="100" t="str">
        <f>IF(E890="Yes","",IF(BPT!C890="Record transferred to this team",AA890-C890-(1/6),""))</f>
        <v/>
      </c>
      <c r="AD890" s="100" t="str">
        <f t="shared" si="145"/>
        <v/>
      </c>
      <c r="AE890" s="100" t="str">
        <f t="shared" si="153"/>
        <v/>
      </c>
      <c r="AF890" s="101" t="str">
        <f>IF(AE890="","",IF(Y890="Died same day","Died same day as arrival",IF(AB890="","Did not stay on SU",IF('Paste Data Here - Export'!HR890="ICH","ICU/CCU/HDU",IF(AB890&gt;AE890,100,100*AB890/AE890)))))</f>
        <v/>
      </c>
      <c r="AG890" s="82" t="str">
        <f>IF(E890="Yes","6 Month Transfer",IF(W890="No","Not locked to discharge/transfer",IF(AF890="Did not stay on SU","Not achieved as did not stay on SU",IF('Patient level info'!A890="","",IF(AND(A890=B890,M890="Achieved",P890="Achieved",AF890&gt;=90,AF890&lt;&gt;"Died same day as arrival"),"Achieved",IF(AND(A890&lt;&gt;B890,AF890&gt;=90,M890="Achieved",P890="Achieved"),"Not directly admitted by this team, but achieved criteria at previous team, and achieved 90% of stay on SU whilst at this team",IF(AF890="ICU/CCU/HDU","Admitted to ICU/CCU/HDU",IF(AF890="Died same day as arrival",AF890,IF(AND(AF890&lt;90,M890="Not achieved",P890="Not achieved"),"Not achieved as not direct to SU within 4h, not seen by a consultant within 14h, and less than 90% of stay on SU",IF(AND(AF890&lt;90,M890="Not achieved",P890="Achieved"),"Not achieved as not direct to SU within 4h and less than 90% of stay on SU",IF(AND(AF890&lt;90,M890="Achieved",P890="Not achieved"),"Not achieved as not seen by a consultant within 14h and less than 90% of stay on SU",IF(AND(AF890&gt;=90,M890="Not achieved",P890="Not achieved"),"Not achieved as not direct to SU within 4h and not seen by a consultant within 14h",IF(AND(AF890&gt;=90,M890="Achieved",P890="Not achieved"),"Not achieved as not seen by a consultant within 14h",IF(AF890&lt;90,"Not achieved as less than 90% of stay on SU","Not achieved as not direct to SU within 4h"))))))))))))))</f>
        <v/>
      </c>
    </row>
    <row r="891" spans="1:33" x14ac:dyDescent="0.25">
      <c r="A891" s="89" t="str">
        <f>IF('Paste Data Here - Export'!A891="","",'Paste Data Here - Export'!A891)</f>
        <v/>
      </c>
      <c r="B891" s="90" t="str">
        <f>IF('Paste Data Here - Export'!B891="","",'Paste Data Here - Export'!B891)</f>
        <v/>
      </c>
      <c r="C891" s="91" t="str">
        <f>IF('Paste Data Here - Export'!AR891="Y",'Paste Data Here - Export'!AS891,IF('Paste Data Here - Export'!C891="","",'Paste Data Here - Export'!BA891))</f>
        <v/>
      </c>
      <c r="D891" s="103" t="str">
        <f>IF(B891="","",IF('Paste Data Here - Export'!A891 ='Paste Data Here - Export'!B891, "Yes", "No"))</f>
        <v/>
      </c>
      <c r="E891" s="103" t="str">
        <f>IF(A891="","",IF(AND('Paste Data Here - Export'!P891="",'Paste Data Here - Export'!Q891&lt;&gt;""),"Yes","No"))</f>
        <v/>
      </c>
      <c r="F891" s="104" t="str">
        <f>IF('Paste Data Here - Export'!A891='Paste Data Here - Export'!B891,C891,IF(W891="No","",IF(E891="Yes","6 Month Transfer",'Paste Data Here - Export'!HP891)))</f>
        <v/>
      </c>
      <c r="G891" s="92" t="str">
        <f>IF(B891="","",IF(OR('Paste Data Here - Export'!KB891="Y",'Paste Data Here - Export'!GE891="Y"),"Yes","No"))</f>
        <v/>
      </c>
      <c r="H891" s="93" t="str">
        <f t="shared" si="146"/>
        <v/>
      </c>
      <c r="I891" s="93" t="str">
        <f t="shared" si="147"/>
        <v/>
      </c>
      <c r="J891" s="93" t="str">
        <f t="shared" si="148"/>
        <v/>
      </c>
      <c r="K891" s="125" t="str">
        <f>IF(OR(C891="",'Paste Data Here - Export'!BD891=""),"",1440*('Paste Data Here - Export'!BD891-C891))</f>
        <v/>
      </c>
      <c r="L891" s="93" t="str">
        <f t="shared" si="149"/>
        <v/>
      </c>
      <c r="M891" s="93" t="str">
        <f>IF(AND(L891="Yes",'Paste Data Here - Export'!BC891="SU",'Paste Data Here - Export'!EJ891&lt;&gt;"Y"),"Achieved",IF('Paste Data Here - Export'!EJ891="Y","Not applicable",(IF(AND('Patient level info'!L891="No",'Paste Data Here - Export'!BC891="SU"),"Not achieved",IF('Paste Data Here - Export'!BC891="ICH","Not applicable",IF(OR('Paste Data Here - Export'!BC891="O",'Paste Data Here - Export'!BC891="MAC"),"Not achieved",""))))))</f>
        <v/>
      </c>
      <c r="N891" s="142" t="str">
        <f>IF(B891="","",IF(OR('Paste Data Here - Export'!GN891="PERS",'Paste Data Here - Export'!GN891="TELEM"),'Paste Data Here - Export'!GK891,IF('Paste Data Here - Export'!GO891="","Not seen in person",'Paste Data Here - Export'!GO891)))</f>
        <v/>
      </c>
      <c r="O891" s="125" t="str">
        <f t="shared" si="150"/>
        <v/>
      </c>
      <c r="P891" s="126" t="str">
        <f t="shared" si="151"/>
        <v/>
      </c>
      <c r="Q891" s="95" t="str">
        <f>IF('Paste Data Here - Export'!CR891=TRUE, "Not imaged",IF('Paste Data Here - Export'!AR891="Y","Inpatient stroke",IF('Paste Data Here - Export'!BA891="","",IF('Paste Data Here - Export'!CR891="TRUE","",1440*('Paste Data Here - Export'!CP891-'Paste Data Here - Export'!BA891)))))</f>
        <v/>
      </c>
      <c r="R891" s="95" t="str">
        <f>IF('Paste Data Here - Export'!CR891=TRUE,"Not imaged",IF(OR(C891="",'Paste Data Here - Export'!CP891=""),"",1440*('Paste Data Here - Export'!CP891-C891)))</f>
        <v/>
      </c>
      <c r="S891" s="93" t="str">
        <f>IF(R891&lt;60.5,"Yes",IF('Paste Data Here - Export'!C891="","","No"))</f>
        <v/>
      </c>
      <c r="T891" s="93" t="str">
        <f t="shared" si="143"/>
        <v/>
      </c>
      <c r="U891" s="94" t="str">
        <f>IF(OR(C891="",'Paste Data Here - Export'!DF891=""),"",1440*('Paste Data Here - Export'!DF891-C891))</f>
        <v/>
      </c>
      <c r="V891" s="96" t="str">
        <f t="shared" si="152"/>
        <v/>
      </c>
      <c r="W891" s="97" t="str">
        <f>IF(B891="","",IF('Paste Data Here - Export'!KI891=TRUE,"Yes",IF('Paste Data Here - Export'!L891="","No","Yes")))</f>
        <v/>
      </c>
      <c r="X891" s="98" t="str">
        <f>IF(E891="Yes","6 Month Transfer",IF(AND(W891="Yes",'Paste Data Here - Export'!KM891="D"),"No",IF('Patient level info'!W891="Yes","Yes","")))</f>
        <v/>
      </c>
      <c r="Y891" s="91" t="str">
        <f t="shared" si="144"/>
        <v/>
      </c>
      <c r="Z891" s="99" t="str">
        <f>IF('Paste Data Here - Export'!KQ891="","",IF('Paste Data Here - Export'!KO891="","",'Paste Data Here - Export'!KN891-'Paste Data Here - Export'!KQ891))</f>
        <v/>
      </c>
      <c r="AA891" s="91" t="str">
        <f>IF(AND(W891="Yes",'Paste Data Here - Export'!KM891="D",'Paste Data Here - Export'!KO891="Y"),'Paste Data Here - Export'!KN891+'Patient level info'!AA$3,IF(AND(W891="Yes",'Paste Data Here - Export'!KM891="D",Z891&lt;0),'Paste Data Here - Export'!KQ891,IF(AND(W891="Yes",'Paste Data Here - Export'!KM891="D"),'Paste Data Here - Export'!KN891,IF(X891="Yes",'Paste Data Here - Export'!KS891,""))))</f>
        <v/>
      </c>
      <c r="AB891" s="100" t="str">
        <f>IF(W891="No","",IF('Paste Data Here - Export'!HS891="","",IF('Paste Data Here - Export'!KO891="Y",'Patient level info'!AA891-'Paste Data Here - Export'!HS891,'Paste Data Here - Export'!KQ891-'Paste Data Here - Export'!HS891)))</f>
        <v/>
      </c>
      <c r="AC891" s="100" t="str">
        <f>IF(E891="Yes","",IF(BPT!C891="Record transferred to this team",AA891-C891-(1/6),""))</f>
        <v/>
      </c>
      <c r="AD891" s="100" t="str">
        <f t="shared" si="145"/>
        <v/>
      </c>
      <c r="AE891" s="100" t="str">
        <f t="shared" si="153"/>
        <v/>
      </c>
      <c r="AF891" s="101" t="str">
        <f>IF(AE891="","",IF(Y891="Died same day","Died same day as arrival",IF(AB891="","Did not stay on SU",IF('Paste Data Here - Export'!HR891="ICH","ICU/CCU/HDU",IF(AB891&gt;AE891,100,100*AB891/AE891)))))</f>
        <v/>
      </c>
      <c r="AG891" s="82" t="str">
        <f>IF(E891="Yes","6 Month Transfer",IF(W891="No","Not locked to discharge/transfer",IF(AF891="Did not stay on SU","Not achieved as did not stay on SU",IF('Patient level info'!A891="","",IF(AND(A891=B891,M891="Achieved",P891="Achieved",AF891&gt;=90,AF891&lt;&gt;"Died same day as arrival"),"Achieved",IF(AND(A891&lt;&gt;B891,AF891&gt;=90,M891="Achieved",P891="Achieved"),"Not directly admitted by this team, but achieved criteria at previous team, and achieved 90% of stay on SU whilst at this team",IF(AF891="ICU/CCU/HDU","Admitted to ICU/CCU/HDU",IF(AF891="Died same day as arrival",AF891,IF(AND(AF891&lt;90,M891="Not achieved",P891="Not achieved"),"Not achieved as not direct to SU within 4h, not seen by a consultant within 14h, and less than 90% of stay on SU",IF(AND(AF891&lt;90,M891="Not achieved",P891="Achieved"),"Not achieved as not direct to SU within 4h and less than 90% of stay on SU",IF(AND(AF891&lt;90,M891="Achieved",P891="Not achieved"),"Not achieved as not seen by a consultant within 14h and less than 90% of stay on SU",IF(AND(AF891&gt;=90,M891="Not achieved",P891="Not achieved"),"Not achieved as not direct to SU within 4h and not seen by a consultant within 14h",IF(AND(AF891&gt;=90,M891="Achieved",P891="Not achieved"),"Not achieved as not seen by a consultant within 14h",IF(AF891&lt;90,"Not achieved as less than 90% of stay on SU","Not achieved as not direct to SU within 4h"))))))))))))))</f>
        <v/>
      </c>
    </row>
    <row r="892" spans="1:33" x14ac:dyDescent="0.25">
      <c r="A892" s="89" t="str">
        <f>IF('Paste Data Here - Export'!A892="","",'Paste Data Here - Export'!A892)</f>
        <v/>
      </c>
      <c r="B892" s="90" t="str">
        <f>IF('Paste Data Here - Export'!B892="","",'Paste Data Here - Export'!B892)</f>
        <v/>
      </c>
      <c r="C892" s="91" t="str">
        <f>IF('Paste Data Here - Export'!AR892="Y",'Paste Data Here - Export'!AS892,IF('Paste Data Here - Export'!C892="","",'Paste Data Here - Export'!BA892))</f>
        <v/>
      </c>
      <c r="D892" s="103" t="str">
        <f>IF(B892="","",IF('Paste Data Here - Export'!A892 ='Paste Data Here - Export'!B892, "Yes", "No"))</f>
        <v/>
      </c>
      <c r="E892" s="103" t="str">
        <f>IF(A892="","",IF(AND('Paste Data Here - Export'!P892="",'Paste Data Here - Export'!Q892&lt;&gt;""),"Yes","No"))</f>
        <v/>
      </c>
      <c r="F892" s="104" t="str">
        <f>IF('Paste Data Here - Export'!A892='Paste Data Here - Export'!B892,C892,IF(W892="No","",IF(E892="Yes","6 Month Transfer",'Paste Data Here - Export'!HP892)))</f>
        <v/>
      </c>
      <c r="G892" s="92" t="str">
        <f>IF(B892="","",IF(OR('Paste Data Here - Export'!KB892="Y",'Paste Data Here - Export'!GE892="Y"),"Yes","No"))</f>
        <v/>
      </c>
      <c r="H892" s="93" t="str">
        <f t="shared" si="146"/>
        <v/>
      </c>
      <c r="I892" s="93" t="str">
        <f t="shared" si="147"/>
        <v/>
      </c>
      <c r="J892" s="93" t="str">
        <f t="shared" si="148"/>
        <v/>
      </c>
      <c r="K892" s="125" t="str">
        <f>IF(OR(C892="",'Paste Data Here - Export'!BD892=""),"",1440*('Paste Data Here - Export'!BD892-C892))</f>
        <v/>
      </c>
      <c r="L892" s="93" t="str">
        <f t="shared" si="149"/>
        <v/>
      </c>
      <c r="M892" s="93" t="str">
        <f>IF(AND(L892="Yes",'Paste Data Here - Export'!BC892="SU",'Paste Data Here - Export'!EJ892&lt;&gt;"Y"),"Achieved",IF('Paste Data Here - Export'!EJ892="Y","Not applicable",(IF(AND('Patient level info'!L892="No",'Paste Data Here - Export'!BC892="SU"),"Not achieved",IF('Paste Data Here - Export'!BC892="ICH","Not applicable",IF(OR('Paste Data Here - Export'!BC892="O",'Paste Data Here - Export'!BC892="MAC"),"Not achieved",""))))))</f>
        <v/>
      </c>
      <c r="N892" s="142" t="str">
        <f>IF(B892="","",IF(OR('Paste Data Here - Export'!GN892="PERS",'Paste Data Here - Export'!GN892="TELEM"),'Paste Data Here - Export'!GK892,IF('Paste Data Here - Export'!GO892="","Not seen in person",'Paste Data Here - Export'!GO892)))</f>
        <v/>
      </c>
      <c r="O892" s="125" t="str">
        <f t="shared" si="150"/>
        <v/>
      </c>
      <c r="P892" s="126" t="str">
        <f t="shared" si="151"/>
        <v/>
      </c>
      <c r="Q892" s="95" t="str">
        <f>IF('Paste Data Here - Export'!CR892=TRUE, "Not imaged",IF('Paste Data Here - Export'!AR892="Y","Inpatient stroke",IF('Paste Data Here - Export'!BA892="","",IF('Paste Data Here - Export'!CR892="TRUE","",1440*('Paste Data Here - Export'!CP892-'Paste Data Here - Export'!BA892)))))</f>
        <v/>
      </c>
      <c r="R892" s="95" t="str">
        <f>IF('Paste Data Here - Export'!CR892=TRUE,"Not imaged",IF(OR(C892="",'Paste Data Here - Export'!CP892=""),"",1440*('Paste Data Here - Export'!CP892-C892)))</f>
        <v/>
      </c>
      <c r="S892" s="93" t="str">
        <f>IF(R892&lt;60.5,"Yes",IF('Paste Data Here - Export'!C892="","","No"))</f>
        <v/>
      </c>
      <c r="T892" s="93" t="str">
        <f t="shared" si="143"/>
        <v/>
      </c>
      <c r="U892" s="94" t="str">
        <f>IF(OR(C892="",'Paste Data Here - Export'!DF892=""),"",1440*('Paste Data Here - Export'!DF892-C892))</f>
        <v/>
      </c>
      <c r="V892" s="96" t="str">
        <f t="shared" si="152"/>
        <v/>
      </c>
      <c r="W892" s="97" t="str">
        <f>IF(B892="","",IF('Paste Data Here - Export'!KI892=TRUE,"Yes",IF('Paste Data Here - Export'!L892="","No","Yes")))</f>
        <v/>
      </c>
      <c r="X892" s="98" t="str">
        <f>IF(E892="Yes","6 Month Transfer",IF(AND(W892="Yes",'Paste Data Here - Export'!KM892="D"),"No",IF('Patient level info'!W892="Yes","Yes","")))</f>
        <v/>
      </c>
      <c r="Y892" s="91" t="str">
        <f t="shared" si="144"/>
        <v/>
      </c>
      <c r="Z892" s="99" t="str">
        <f>IF('Paste Data Here - Export'!KQ892="","",IF('Paste Data Here - Export'!KO892="","",'Paste Data Here - Export'!KN892-'Paste Data Here - Export'!KQ892))</f>
        <v/>
      </c>
      <c r="AA892" s="91" t="str">
        <f>IF(AND(W892="Yes",'Paste Data Here - Export'!KM892="D",'Paste Data Here - Export'!KO892="Y"),'Paste Data Here - Export'!KN892+'Patient level info'!AA$3,IF(AND(W892="Yes",'Paste Data Here - Export'!KM892="D",Z892&lt;0),'Paste Data Here - Export'!KQ892,IF(AND(W892="Yes",'Paste Data Here - Export'!KM892="D"),'Paste Data Here - Export'!KN892,IF(X892="Yes",'Paste Data Here - Export'!KS892,""))))</f>
        <v/>
      </c>
      <c r="AB892" s="100" t="str">
        <f>IF(W892="No","",IF('Paste Data Here - Export'!HS892="","",IF('Paste Data Here - Export'!KO892="Y",'Patient level info'!AA892-'Paste Data Here - Export'!HS892,'Paste Data Here - Export'!KQ892-'Paste Data Here - Export'!HS892)))</f>
        <v/>
      </c>
      <c r="AC892" s="100" t="str">
        <f>IF(E892="Yes","",IF(BPT!C892="Record transferred to this team",AA892-C892-(1/6),""))</f>
        <v/>
      </c>
      <c r="AD892" s="100" t="str">
        <f t="shared" si="145"/>
        <v/>
      </c>
      <c r="AE892" s="100" t="str">
        <f t="shared" si="153"/>
        <v/>
      </c>
      <c r="AF892" s="101" t="str">
        <f>IF(AE892="","",IF(Y892="Died same day","Died same day as arrival",IF(AB892="","Did not stay on SU",IF('Paste Data Here - Export'!HR892="ICH","ICU/CCU/HDU",IF(AB892&gt;AE892,100,100*AB892/AE892)))))</f>
        <v/>
      </c>
      <c r="AG892" s="82" t="str">
        <f>IF(E892="Yes","6 Month Transfer",IF(W892="No","Not locked to discharge/transfer",IF(AF892="Did not stay on SU","Not achieved as did not stay on SU",IF('Patient level info'!A892="","",IF(AND(A892=B892,M892="Achieved",P892="Achieved",AF892&gt;=90,AF892&lt;&gt;"Died same day as arrival"),"Achieved",IF(AND(A892&lt;&gt;B892,AF892&gt;=90,M892="Achieved",P892="Achieved"),"Not directly admitted by this team, but achieved criteria at previous team, and achieved 90% of stay on SU whilst at this team",IF(AF892="ICU/CCU/HDU","Admitted to ICU/CCU/HDU",IF(AF892="Died same day as arrival",AF892,IF(AND(AF892&lt;90,M892="Not achieved",P892="Not achieved"),"Not achieved as not direct to SU within 4h, not seen by a consultant within 14h, and less than 90% of stay on SU",IF(AND(AF892&lt;90,M892="Not achieved",P892="Achieved"),"Not achieved as not direct to SU within 4h and less than 90% of stay on SU",IF(AND(AF892&lt;90,M892="Achieved",P892="Not achieved"),"Not achieved as not seen by a consultant within 14h and less than 90% of stay on SU",IF(AND(AF892&gt;=90,M892="Not achieved",P892="Not achieved"),"Not achieved as not direct to SU within 4h and not seen by a consultant within 14h",IF(AND(AF892&gt;=90,M892="Achieved",P892="Not achieved"),"Not achieved as not seen by a consultant within 14h",IF(AF892&lt;90,"Not achieved as less than 90% of stay on SU","Not achieved as not direct to SU within 4h"))))))))))))))</f>
        <v/>
      </c>
    </row>
    <row r="893" spans="1:33" x14ac:dyDescent="0.25">
      <c r="A893" s="89" t="str">
        <f>IF('Paste Data Here - Export'!A893="","",'Paste Data Here - Export'!A893)</f>
        <v/>
      </c>
      <c r="B893" s="90" t="str">
        <f>IF('Paste Data Here - Export'!B893="","",'Paste Data Here - Export'!B893)</f>
        <v/>
      </c>
      <c r="C893" s="91" t="str">
        <f>IF('Paste Data Here - Export'!AR893="Y",'Paste Data Here - Export'!AS893,IF('Paste Data Here - Export'!C893="","",'Paste Data Here - Export'!BA893))</f>
        <v/>
      </c>
      <c r="D893" s="103" t="str">
        <f>IF(B893="","",IF('Paste Data Here - Export'!A893 ='Paste Data Here - Export'!B893, "Yes", "No"))</f>
        <v/>
      </c>
      <c r="E893" s="103" t="str">
        <f>IF(A893="","",IF(AND('Paste Data Here - Export'!P893="",'Paste Data Here - Export'!Q893&lt;&gt;""),"Yes","No"))</f>
        <v/>
      </c>
      <c r="F893" s="104" t="str">
        <f>IF('Paste Data Here - Export'!A893='Paste Data Here - Export'!B893,C893,IF(W893="No","",IF(E893="Yes","6 Month Transfer",'Paste Data Here - Export'!HP893)))</f>
        <v/>
      </c>
      <c r="G893" s="92" t="str">
        <f>IF(B893="","",IF(OR('Paste Data Here - Export'!KB893="Y",'Paste Data Here - Export'!GE893="Y"),"Yes","No"))</f>
        <v/>
      </c>
      <c r="H893" s="93" t="str">
        <f t="shared" si="146"/>
        <v/>
      </c>
      <c r="I893" s="93" t="str">
        <f t="shared" si="147"/>
        <v/>
      </c>
      <c r="J893" s="93" t="str">
        <f t="shared" si="148"/>
        <v/>
      </c>
      <c r="K893" s="125" t="str">
        <f>IF(OR(C893="",'Paste Data Here - Export'!BD893=""),"",1440*('Paste Data Here - Export'!BD893-C893))</f>
        <v/>
      </c>
      <c r="L893" s="93" t="str">
        <f t="shared" si="149"/>
        <v/>
      </c>
      <c r="M893" s="93" t="str">
        <f>IF(AND(L893="Yes",'Paste Data Here - Export'!BC893="SU",'Paste Data Here - Export'!EJ893&lt;&gt;"Y"),"Achieved",IF('Paste Data Here - Export'!EJ893="Y","Not applicable",(IF(AND('Patient level info'!L893="No",'Paste Data Here - Export'!BC893="SU"),"Not achieved",IF('Paste Data Here - Export'!BC893="ICH","Not applicable",IF(OR('Paste Data Here - Export'!BC893="O",'Paste Data Here - Export'!BC893="MAC"),"Not achieved",""))))))</f>
        <v/>
      </c>
      <c r="N893" s="142" t="str">
        <f>IF(B893="","",IF(OR('Paste Data Here - Export'!GN893="PERS",'Paste Data Here - Export'!GN893="TELEM"),'Paste Data Here - Export'!GK893,IF('Paste Data Here - Export'!GO893="","Not seen in person",'Paste Data Here - Export'!GO893)))</f>
        <v/>
      </c>
      <c r="O893" s="125" t="str">
        <f t="shared" si="150"/>
        <v/>
      </c>
      <c r="P893" s="126" t="str">
        <f t="shared" si="151"/>
        <v/>
      </c>
      <c r="Q893" s="95" t="str">
        <f>IF('Paste Data Here - Export'!CR893=TRUE, "Not imaged",IF('Paste Data Here - Export'!AR893="Y","Inpatient stroke",IF('Paste Data Here - Export'!BA893="","",IF('Paste Data Here - Export'!CR893="TRUE","",1440*('Paste Data Here - Export'!CP893-'Paste Data Here - Export'!BA893)))))</f>
        <v/>
      </c>
      <c r="R893" s="95" t="str">
        <f>IF('Paste Data Here - Export'!CR893=TRUE,"Not imaged",IF(OR(C893="",'Paste Data Here - Export'!CP893=""),"",1440*('Paste Data Here - Export'!CP893-C893)))</f>
        <v/>
      </c>
      <c r="S893" s="93" t="str">
        <f>IF(R893&lt;60.5,"Yes",IF('Paste Data Here - Export'!C893="","","No"))</f>
        <v/>
      </c>
      <c r="T893" s="93" t="str">
        <f t="shared" si="143"/>
        <v/>
      </c>
      <c r="U893" s="94" t="str">
        <f>IF(OR(C893="",'Paste Data Here - Export'!DF893=""),"",1440*('Paste Data Here - Export'!DF893-C893))</f>
        <v/>
      </c>
      <c r="V893" s="96" t="str">
        <f t="shared" si="152"/>
        <v/>
      </c>
      <c r="W893" s="97" t="str">
        <f>IF(B893="","",IF('Paste Data Here - Export'!KI893=TRUE,"Yes",IF('Paste Data Here - Export'!L893="","No","Yes")))</f>
        <v/>
      </c>
      <c r="X893" s="98" t="str">
        <f>IF(E893="Yes","6 Month Transfer",IF(AND(W893="Yes",'Paste Data Here - Export'!KM893="D"),"No",IF('Patient level info'!W893="Yes","Yes","")))</f>
        <v/>
      </c>
      <c r="Y893" s="91" t="str">
        <f t="shared" si="144"/>
        <v/>
      </c>
      <c r="Z893" s="99" t="str">
        <f>IF('Paste Data Here - Export'!KQ893="","",IF('Paste Data Here - Export'!KO893="","",'Paste Data Here - Export'!KN893-'Paste Data Here - Export'!KQ893))</f>
        <v/>
      </c>
      <c r="AA893" s="91" t="str">
        <f>IF(AND(W893="Yes",'Paste Data Here - Export'!KM893="D",'Paste Data Here - Export'!KO893="Y"),'Paste Data Here - Export'!KN893+'Patient level info'!AA$3,IF(AND(W893="Yes",'Paste Data Here - Export'!KM893="D",Z893&lt;0),'Paste Data Here - Export'!KQ893,IF(AND(W893="Yes",'Paste Data Here - Export'!KM893="D"),'Paste Data Here - Export'!KN893,IF(X893="Yes",'Paste Data Here - Export'!KS893,""))))</f>
        <v/>
      </c>
      <c r="AB893" s="100" t="str">
        <f>IF(W893="No","",IF('Paste Data Here - Export'!HS893="","",IF('Paste Data Here - Export'!KO893="Y",'Patient level info'!AA893-'Paste Data Here - Export'!HS893,'Paste Data Here - Export'!KQ893-'Paste Data Here - Export'!HS893)))</f>
        <v/>
      </c>
      <c r="AC893" s="100" t="str">
        <f>IF(E893="Yes","",IF(BPT!C893="Record transferred to this team",AA893-C893-(1/6),""))</f>
        <v/>
      </c>
      <c r="AD893" s="100" t="str">
        <f t="shared" si="145"/>
        <v/>
      </c>
      <c r="AE893" s="100" t="str">
        <f t="shared" si="153"/>
        <v/>
      </c>
      <c r="AF893" s="101" t="str">
        <f>IF(AE893="","",IF(Y893="Died same day","Died same day as arrival",IF(AB893="","Did not stay on SU",IF('Paste Data Here - Export'!HR893="ICH","ICU/CCU/HDU",IF(AB893&gt;AE893,100,100*AB893/AE893)))))</f>
        <v/>
      </c>
      <c r="AG893" s="82" t="str">
        <f>IF(E893="Yes","6 Month Transfer",IF(W893="No","Not locked to discharge/transfer",IF(AF893="Did not stay on SU","Not achieved as did not stay on SU",IF('Patient level info'!A893="","",IF(AND(A893=B893,M893="Achieved",P893="Achieved",AF893&gt;=90,AF893&lt;&gt;"Died same day as arrival"),"Achieved",IF(AND(A893&lt;&gt;B893,AF893&gt;=90,M893="Achieved",P893="Achieved"),"Not directly admitted by this team, but achieved criteria at previous team, and achieved 90% of stay on SU whilst at this team",IF(AF893="ICU/CCU/HDU","Admitted to ICU/CCU/HDU",IF(AF893="Died same day as arrival",AF893,IF(AND(AF893&lt;90,M893="Not achieved",P893="Not achieved"),"Not achieved as not direct to SU within 4h, not seen by a consultant within 14h, and less than 90% of stay on SU",IF(AND(AF893&lt;90,M893="Not achieved",P893="Achieved"),"Not achieved as not direct to SU within 4h and less than 90% of stay on SU",IF(AND(AF893&lt;90,M893="Achieved",P893="Not achieved"),"Not achieved as not seen by a consultant within 14h and less than 90% of stay on SU",IF(AND(AF893&gt;=90,M893="Not achieved",P893="Not achieved"),"Not achieved as not direct to SU within 4h and not seen by a consultant within 14h",IF(AND(AF893&gt;=90,M893="Achieved",P893="Not achieved"),"Not achieved as not seen by a consultant within 14h",IF(AF893&lt;90,"Not achieved as less than 90% of stay on SU","Not achieved as not direct to SU within 4h"))))))))))))))</f>
        <v/>
      </c>
    </row>
    <row r="894" spans="1:33" x14ac:dyDescent="0.25">
      <c r="A894" s="89" t="str">
        <f>IF('Paste Data Here - Export'!A894="","",'Paste Data Here - Export'!A894)</f>
        <v/>
      </c>
      <c r="B894" s="90" t="str">
        <f>IF('Paste Data Here - Export'!B894="","",'Paste Data Here - Export'!B894)</f>
        <v/>
      </c>
      <c r="C894" s="91" t="str">
        <f>IF('Paste Data Here - Export'!AR894="Y",'Paste Data Here - Export'!AS894,IF('Paste Data Here - Export'!C894="","",'Paste Data Here - Export'!BA894))</f>
        <v/>
      </c>
      <c r="D894" s="103" t="str">
        <f>IF(B894="","",IF('Paste Data Here - Export'!A894 ='Paste Data Here - Export'!B894, "Yes", "No"))</f>
        <v/>
      </c>
      <c r="E894" s="103" t="str">
        <f>IF(A894="","",IF(AND('Paste Data Here - Export'!P894="",'Paste Data Here - Export'!Q894&lt;&gt;""),"Yes","No"))</f>
        <v/>
      </c>
      <c r="F894" s="104" t="str">
        <f>IF('Paste Data Here - Export'!A894='Paste Data Here - Export'!B894,C894,IF(W894="No","",IF(E894="Yes","6 Month Transfer",'Paste Data Here - Export'!HP894)))</f>
        <v/>
      </c>
      <c r="G894" s="92" t="str">
        <f>IF(B894="","",IF(OR('Paste Data Here - Export'!KB894="Y",'Paste Data Here - Export'!GE894="Y"),"Yes","No"))</f>
        <v/>
      </c>
      <c r="H894" s="93" t="str">
        <f t="shared" si="146"/>
        <v/>
      </c>
      <c r="I894" s="93" t="str">
        <f t="shared" si="147"/>
        <v/>
      </c>
      <c r="J894" s="93" t="str">
        <f t="shared" si="148"/>
        <v/>
      </c>
      <c r="K894" s="125" t="str">
        <f>IF(OR(C894="",'Paste Data Here - Export'!BD894=""),"",1440*('Paste Data Here - Export'!BD894-C894))</f>
        <v/>
      </c>
      <c r="L894" s="93" t="str">
        <f t="shared" si="149"/>
        <v/>
      </c>
      <c r="M894" s="93" t="str">
        <f>IF(AND(L894="Yes",'Paste Data Here - Export'!BC894="SU",'Paste Data Here - Export'!EJ894&lt;&gt;"Y"),"Achieved",IF('Paste Data Here - Export'!EJ894="Y","Not applicable",(IF(AND('Patient level info'!L894="No",'Paste Data Here - Export'!BC894="SU"),"Not achieved",IF('Paste Data Here - Export'!BC894="ICH","Not applicable",IF(OR('Paste Data Here - Export'!BC894="O",'Paste Data Here - Export'!BC894="MAC"),"Not achieved",""))))))</f>
        <v/>
      </c>
      <c r="N894" s="142" t="str">
        <f>IF(B894="","",IF(OR('Paste Data Here - Export'!GN894="PERS",'Paste Data Here - Export'!GN894="TELEM"),'Paste Data Here - Export'!GK894,IF('Paste Data Here - Export'!GO894="","Not seen in person",'Paste Data Here - Export'!GO894)))</f>
        <v/>
      </c>
      <c r="O894" s="125" t="str">
        <f t="shared" si="150"/>
        <v/>
      </c>
      <c r="P894" s="126" t="str">
        <f t="shared" si="151"/>
        <v/>
      </c>
      <c r="Q894" s="95" t="str">
        <f>IF('Paste Data Here - Export'!CR894=TRUE, "Not imaged",IF('Paste Data Here - Export'!AR894="Y","Inpatient stroke",IF('Paste Data Here - Export'!BA894="","",IF('Paste Data Here - Export'!CR894="TRUE","",1440*('Paste Data Here - Export'!CP894-'Paste Data Here - Export'!BA894)))))</f>
        <v/>
      </c>
      <c r="R894" s="95" t="str">
        <f>IF('Paste Data Here - Export'!CR894=TRUE,"Not imaged",IF(OR(C894="",'Paste Data Here - Export'!CP894=""),"",1440*('Paste Data Here - Export'!CP894-C894)))</f>
        <v/>
      </c>
      <c r="S894" s="93" t="str">
        <f>IF(R894&lt;60.5,"Yes",IF('Paste Data Here - Export'!C894="","","No"))</f>
        <v/>
      </c>
      <c r="T894" s="93" t="str">
        <f t="shared" si="143"/>
        <v/>
      </c>
      <c r="U894" s="94" t="str">
        <f>IF(OR(C894="",'Paste Data Here - Export'!DF894=""),"",1440*('Paste Data Here - Export'!DF894-C894))</f>
        <v/>
      </c>
      <c r="V894" s="96" t="str">
        <f t="shared" si="152"/>
        <v/>
      </c>
      <c r="W894" s="97" t="str">
        <f>IF(B894="","",IF('Paste Data Here - Export'!KI894=TRUE,"Yes",IF('Paste Data Here - Export'!L894="","No","Yes")))</f>
        <v/>
      </c>
      <c r="X894" s="98" t="str">
        <f>IF(E894="Yes","6 Month Transfer",IF(AND(W894="Yes",'Paste Data Here - Export'!KM894="D"),"No",IF('Patient level info'!W894="Yes","Yes","")))</f>
        <v/>
      </c>
      <c r="Y894" s="91" t="str">
        <f t="shared" si="144"/>
        <v/>
      </c>
      <c r="Z894" s="99" t="str">
        <f>IF('Paste Data Here - Export'!KQ894="","",IF('Paste Data Here - Export'!KO894="","",'Paste Data Here - Export'!KN894-'Paste Data Here - Export'!KQ894))</f>
        <v/>
      </c>
      <c r="AA894" s="91" t="str">
        <f>IF(AND(W894="Yes",'Paste Data Here - Export'!KM894="D",'Paste Data Here - Export'!KO894="Y"),'Paste Data Here - Export'!KN894+'Patient level info'!AA$3,IF(AND(W894="Yes",'Paste Data Here - Export'!KM894="D",Z894&lt;0),'Paste Data Here - Export'!KQ894,IF(AND(W894="Yes",'Paste Data Here - Export'!KM894="D"),'Paste Data Here - Export'!KN894,IF(X894="Yes",'Paste Data Here - Export'!KS894,""))))</f>
        <v/>
      </c>
      <c r="AB894" s="100" t="str">
        <f>IF(W894="No","",IF('Paste Data Here - Export'!HS894="","",IF('Paste Data Here - Export'!KO894="Y",'Patient level info'!AA894-'Paste Data Here - Export'!HS894,'Paste Data Here - Export'!KQ894-'Paste Data Here - Export'!HS894)))</f>
        <v/>
      </c>
      <c r="AC894" s="100" t="str">
        <f>IF(E894="Yes","",IF(BPT!C894="Record transferred to this team",AA894-C894-(1/6),""))</f>
        <v/>
      </c>
      <c r="AD894" s="100" t="str">
        <f t="shared" si="145"/>
        <v/>
      </c>
      <c r="AE894" s="100" t="str">
        <f t="shared" si="153"/>
        <v/>
      </c>
      <c r="AF894" s="101" t="str">
        <f>IF(AE894="","",IF(Y894="Died same day","Died same day as arrival",IF(AB894="","Did not stay on SU",IF('Paste Data Here - Export'!HR894="ICH","ICU/CCU/HDU",IF(AB894&gt;AE894,100,100*AB894/AE894)))))</f>
        <v/>
      </c>
      <c r="AG894" s="82" t="str">
        <f>IF(E894="Yes","6 Month Transfer",IF(W894="No","Not locked to discharge/transfer",IF(AF894="Did not stay on SU","Not achieved as did not stay on SU",IF('Patient level info'!A894="","",IF(AND(A894=B894,M894="Achieved",P894="Achieved",AF894&gt;=90,AF894&lt;&gt;"Died same day as arrival"),"Achieved",IF(AND(A894&lt;&gt;B894,AF894&gt;=90,M894="Achieved",P894="Achieved"),"Not directly admitted by this team, but achieved criteria at previous team, and achieved 90% of stay on SU whilst at this team",IF(AF894="ICU/CCU/HDU","Admitted to ICU/CCU/HDU",IF(AF894="Died same day as arrival",AF894,IF(AND(AF894&lt;90,M894="Not achieved",P894="Not achieved"),"Not achieved as not direct to SU within 4h, not seen by a consultant within 14h, and less than 90% of stay on SU",IF(AND(AF894&lt;90,M894="Not achieved",P894="Achieved"),"Not achieved as not direct to SU within 4h and less than 90% of stay on SU",IF(AND(AF894&lt;90,M894="Achieved",P894="Not achieved"),"Not achieved as not seen by a consultant within 14h and less than 90% of stay on SU",IF(AND(AF894&gt;=90,M894="Not achieved",P894="Not achieved"),"Not achieved as not direct to SU within 4h and not seen by a consultant within 14h",IF(AND(AF894&gt;=90,M894="Achieved",P894="Not achieved"),"Not achieved as not seen by a consultant within 14h",IF(AF894&lt;90,"Not achieved as less than 90% of stay on SU","Not achieved as not direct to SU within 4h"))))))))))))))</f>
        <v/>
      </c>
    </row>
    <row r="895" spans="1:33" x14ac:dyDescent="0.25">
      <c r="A895" s="89" t="str">
        <f>IF('Paste Data Here - Export'!A895="","",'Paste Data Here - Export'!A895)</f>
        <v/>
      </c>
      <c r="B895" s="90" t="str">
        <f>IF('Paste Data Here - Export'!B895="","",'Paste Data Here - Export'!B895)</f>
        <v/>
      </c>
      <c r="C895" s="91" t="str">
        <f>IF('Paste Data Here - Export'!AR895="Y",'Paste Data Here - Export'!AS895,IF('Paste Data Here - Export'!C895="","",'Paste Data Here - Export'!BA895))</f>
        <v/>
      </c>
      <c r="D895" s="103" t="str">
        <f>IF(B895="","",IF('Paste Data Here - Export'!A895 ='Paste Data Here - Export'!B895, "Yes", "No"))</f>
        <v/>
      </c>
      <c r="E895" s="103" t="str">
        <f>IF(A895="","",IF(AND('Paste Data Here - Export'!P895="",'Paste Data Here - Export'!Q895&lt;&gt;""),"Yes","No"))</f>
        <v/>
      </c>
      <c r="F895" s="104" t="str">
        <f>IF('Paste Data Here - Export'!A895='Paste Data Here - Export'!B895,C895,IF(W895="No","",IF(E895="Yes","6 Month Transfer",'Paste Data Here - Export'!HP895)))</f>
        <v/>
      </c>
      <c r="G895" s="92" t="str">
        <f>IF(B895="","",IF(OR('Paste Data Here - Export'!KB895="Y",'Paste Data Here - Export'!GE895="Y"),"Yes","No"))</f>
        <v/>
      </c>
      <c r="H895" s="93" t="str">
        <f t="shared" si="146"/>
        <v/>
      </c>
      <c r="I895" s="93" t="str">
        <f t="shared" si="147"/>
        <v/>
      </c>
      <c r="J895" s="93" t="str">
        <f t="shared" si="148"/>
        <v/>
      </c>
      <c r="K895" s="125" t="str">
        <f>IF(OR(C895="",'Paste Data Here - Export'!BD895=""),"",1440*('Paste Data Here - Export'!BD895-C895))</f>
        <v/>
      </c>
      <c r="L895" s="93" t="str">
        <f t="shared" si="149"/>
        <v/>
      </c>
      <c r="M895" s="93" t="str">
        <f>IF(AND(L895="Yes",'Paste Data Here - Export'!BC895="SU",'Paste Data Here - Export'!EJ895&lt;&gt;"Y"),"Achieved",IF('Paste Data Here - Export'!EJ895="Y","Not applicable",(IF(AND('Patient level info'!L895="No",'Paste Data Here - Export'!BC895="SU"),"Not achieved",IF('Paste Data Here - Export'!BC895="ICH","Not applicable",IF(OR('Paste Data Here - Export'!BC895="O",'Paste Data Here - Export'!BC895="MAC"),"Not achieved",""))))))</f>
        <v/>
      </c>
      <c r="N895" s="142" t="str">
        <f>IF(B895="","",IF(OR('Paste Data Here - Export'!GN895="PERS",'Paste Data Here - Export'!GN895="TELEM"),'Paste Data Here - Export'!GK895,IF('Paste Data Here - Export'!GO895="","Not seen in person",'Paste Data Here - Export'!GO895)))</f>
        <v/>
      </c>
      <c r="O895" s="125" t="str">
        <f t="shared" si="150"/>
        <v/>
      </c>
      <c r="P895" s="126" t="str">
        <f t="shared" si="151"/>
        <v/>
      </c>
      <c r="Q895" s="95" t="str">
        <f>IF('Paste Data Here - Export'!CR895=TRUE, "Not imaged",IF('Paste Data Here - Export'!AR895="Y","Inpatient stroke",IF('Paste Data Here - Export'!BA895="","",IF('Paste Data Here - Export'!CR895="TRUE","",1440*('Paste Data Here - Export'!CP895-'Paste Data Here - Export'!BA895)))))</f>
        <v/>
      </c>
      <c r="R895" s="95" t="str">
        <f>IF('Paste Data Here - Export'!CR895=TRUE,"Not imaged",IF(OR(C895="",'Paste Data Here - Export'!CP895=""),"",1440*('Paste Data Here - Export'!CP895-C895)))</f>
        <v/>
      </c>
      <c r="S895" s="93" t="str">
        <f>IF(R895&lt;60.5,"Yes",IF('Paste Data Here - Export'!C895="","","No"))</f>
        <v/>
      </c>
      <c r="T895" s="93" t="str">
        <f t="shared" si="143"/>
        <v/>
      </c>
      <c r="U895" s="94" t="str">
        <f>IF(OR(C895="",'Paste Data Here - Export'!DF895=""),"",1440*('Paste Data Here - Export'!DF895-C895))</f>
        <v/>
      </c>
      <c r="V895" s="96" t="str">
        <f t="shared" si="152"/>
        <v/>
      </c>
      <c r="W895" s="97" t="str">
        <f>IF(B895="","",IF('Paste Data Here - Export'!KI895=TRUE,"Yes",IF('Paste Data Here - Export'!L895="","No","Yes")))</f>
        <v/>
      </c>
      <c r="X895" s="98" t="str">
        <f>IF(E895="Yes","6 Month Transfer",IF(AND(W895="Yes",'Paste Data Here - Export'!KM895="D"),"No",IF('Patient level info'!W895="Yes","Yes","")))</f>
        <v/>
      </c>
      <c r="Y895" s="91" t="str">
        <f t="shared" si="144"/>
        <v/>
      </c>
      <c r="Z895" s="99" t="str">
        <f>IF('Paste Data Here - Export'!KQ895="","",IF('Paste Data Here - Export'!KO895="","",'Paste Data Here - Export'!KN895-'Paste Data Here - Export'!KQ895))</f>
        <v/>
      </c>
      <c r="AA895" s="91" t="str">
        <f>IF(AND(W895="Yes",'Paste Data Here - Export'!KM895="D",'Paste Data Here - Export'!KO895="Y"),'Paste Data Here - Export'!KN895+'Patient level info'!AA$3,IF(AND(W895="Yes",'Paste Data Here - Export'!KM895="D",Z895&lt;0),'Paste Data Here - Export'!KQ895,IF(AND(W895="Yes",'Paste Data Here - Export'!KM895="D"),'Paste Data Here - Export'!KN895,IF(X895="Yes",'Paste Data Here - Export'!KS895,""))))</f>
        <v/>
      </c>
      <c r="AB895" s="100" t="str">
        <f>IF(W895="No","",IF('Paste Data Here - Export'!HS895="","",IF('Paste Data Here - Export'!KO895="Y",'Patient level info'!AA895-'Paste Data Here - Export'!HS895,'Paste Data Here - Export'!KQ895-'Paste Data Here - Export'!HS895)))</f>
        <v/>
      </c>
      <c r="AC895" s="100" t="str">
        <f>IF(E895="Yes","",IF(BPT!C895="Record transferred to this team",AA895-C895-(1/6),""))</f>
        <v/>
      </c>
      <c r="AD895" s="100" t="str">
        <f t="shared" si="145"/>
        <v/>
      </c>
      <c r="AE895" s="100" t="str">
        <f t="shared" si="153"/>
        <v/>
      </c>
      <c r="AF895" s="101" t="str">
        <f>IF(AE895="","",IF(Y895="Died same day","Died same day as arrival",IF(AB895="","Did not stay on SU",IF('Paste Data Here - Export'!HR895="ICH","ICU/CCU/HDU",IF(AB895&gt;AE895,100,100*AB895/AE895)))))</f>
        <v/>
      </c>
      <c r="AG895" s="82" t="str">
        <f>IF(E895="Yes","6 Month Transfer",IF(W895="No","Not locked to discharge/transfer",IF(AF895="Did not stay on SU","Not achieved as did not stay on SU",IF('Patient level info'!A895="","",IF(AND(A895=B895,M895="Achieved",P895="Achieved",AF895&gt;=90,AF895&lt;&gt;"Died same day as arrival"),"Achieved",IF(AND(A895&lt;&gt;B895,AF895&gt;=90,M895="Achieved",P895="Achieved"),"Not directly admitted by this team, but achieved criteria at previous team, and achieved 90% of stay on SU whilst at this team",IF(AF895="ICU/CCU/HDU","Admitted to ICU/CCU/HDU",IF(AF895="Died same day as arrival",AF895,IF(AND(AF895&lt;90,M895="Not achieved",P895="Not achieved"),"Not achieved as not direct to SU within 4h, not seen by a consultant within 14h, and less than 90% of stay on SU",IF(AND(AF895&lt;90,M895="Not achieved",P895="Achieved"),"Not achieved as not direct to SU within 4h and less than 90% of stay on SU",IF(AND(AF895&lt;90,M895="Achieved",P895="Not achieved"),"Not achieved as not seen by a consultant within 14h and less than 90% of stay on SU",IF(AND(AF895&gt;=90,M895="Not achieved",P895="Not achieved"),"Not achieved as not direct to SU within 4h and not seen by a consultant within 14h",IF(AND(AF895&gt;=90,M895="Achieved",P895="Not achieved"),"Not achieved as not seen by a consultant within 14h",IF(AF895&lt;90,"Not achieved as less than 90% of stay on SU","Not achieved as not direct to SU within 4h"))))))))))))))</f>
        <v/>
      </c>
    </row>
    <row r="896" spans="1:33" x14ac:dyDescent="0.25">
      <c r="A896" s="89" t="str">
        <f>IF('Paste Data Here - Export'!A896="","",'Paste Data Here - Export'!A896)</f>
        <v/>
      </c>
      <c r="B896" s="90" t="str">
        <f>IF('Paste Data Here - Export'!B896="","",'Paste Data Here - Export'!B896)</f>
        <v/>
      </c>
      <c r="C896" s="91" t="str">
        <f>IF('Paste Data Here - Export'!AR896="Y",'Paste Data Here - Export'!AS896,IF('Paste Data Here - Export'!C896="","",'Paste Data Here - Export'!BA896))</f>
        <v/>
      </c>
      <c r="D896" s="103" t="str">
        <f>IF(B896="","",IF('Paste Data Here - Export'!A896 ='Paste Data Here - Export'!B896, "Yes", "No"))</f>
        <v/>
      </c>
      <c r="E896" s="103" t="str">
        <f>IF(A896="","",IF(AND('Paste Data Here - Export'!P896="",'Paste Data Here - Export'!Q896&lt;&gt;""),"Yes","No"))</f>
        <v/>
      </c>
      <c r="F896" s="104" t="str">
        <f>IF('Paste Data Here - Export'!A896='Paste Data Here - Export'!B896,C896,IF(W896="No","",IF(E896="Yes","6 Month Transfer",'Paste Data Here - Export'!HP896)))</f>
        <v/>
      </c>
      <c r="G896" s="92" t="str">
        <f>IF(B896="","",IF(OR('Paste Data Here - Export'!KB896="Y",'Paste Data Here - Export'!GE896="Y"),"Yes","No"))</f>
        <v/>
      </c>
      <c r="H896" s="93" t="str">
        <f t="shared" si="146"/>
        <v/>
      </c>
      <c r="I896" s="93" t="str">
        <f t="shared" si="147"/>
        <v/>
      </c>
      <c r="J896" s="93" t="str">
        <f t="shared" si="148"/>
        <v/>
      </c>
      <c r="K896" s="125" t="str">
        <f>IF(OR(C896="",'Paste Data Here - Export'!BD896=""),"",1440*('Paste Data Here - Export'!BD896-C896))</f>
        <v/>
      </c>
      <c r="L896" s="93" t="str">
        <f t="shared" si="149"/>
        <v/>
      </c>
      <c r="M896" s="93" t="str">
        <f>IF(AND(L896="Yes",'Paste Data Here - Export'!BC896="SU",'Paste Data Here - Export'!EJ896&lt;&gt;"Y"),"Achieved",IF('Paste Data Here - Export'!EJ896="Y","Not applicable",(IF(AND('Patient level info'!L896="No",'Paste Data Here - Export'!BC896="SU"),"Not achieved",IF('Paste Data Here - Export'!BC896="ICH","Not applicable",IF(OR('Paste Data Here - Export'!BC896="O",'Paste Data Here - Export'!BC896="MAC"),"Not achieved",""))))))</f>
        <v/>
      </c>
      <c r="N896" s="142" t="str">
        <f>IF(B896="","",IF(OR('Paste Data Here - Export'!GN896="PERS",'Paste Data Here - Export'!GN896="TELEM"),'Paste Data Here - Export'!GK896,IF('Paste Data Here - Export'!GO896="","Not seen in person",'Paste Data Here - Export'!GO896)))</f>
        <v/>
      </c>
      <c r="O896" s="125" t="str">
        <f t="shared" si="150"/>
        <v/>
      </c>
      <c r="P896" s="126" t="str">
        <f t="shared" si="151"/>
        <v/>
      </c>
      <c r="Q896" s="95" t="str">
        <f>IF('Paste Data Here - Export'!CR896=TRUE, "Not imaged",IF('Paste Data Here - Export'!AR896="Y","Inpatient stroke",IF('Paste Data Here - Export'!BA896="","",IF('Paste Data Here - Export'!CR896="TRUE","",1440*('Paste Data Here - Export'!CP896-'Paste Data Here - Export'!BA896)))))</f>
        <v/>
      </c>
      <c r="R896" s="95" t="str">
        <f>IF('Paste Data Here - Export'!CR896=TRUE,"Not imaged",IF(OR(C896="",'Paste Data Here - Export'!CP896=""),"",1440*('Paste Data Here - Export'!CP896-C896)))</f>
        <v/>
      </c>
      <c r="S896" s="93" t="str">
        <f>IF(R896&lt;60.5,"Yes",IF('Paste Data Here - Export'!C896="","","No"))</f>
        <v/>
      </c>
      <c r="T896" s="93" t="str">
        <f t="shared" si="143"/>
        <v/>
      </c>
      <c r="U896" s="94" t="str">
        <f>IF(OR(C896="",'Paste Data Here - Export'!DF896=""),"",1440*('Paste Data Here - Export'!DF896-C896))</f>
        <v/>
      </c>
      <c r="V896" s="96" t="str">
        <f t="shared" si="152"/>
        <v/>
      </c>
      <c r="W896" s="97" t="str">
        <f>IF(B896="","",IF('Paste Data Here - Export'!KI896=TRUE,"Yes",IF('Paste Data Here - Export'!L896="","No","Yes")))</f>
        <v/>
      </c>
      <c r="X896" s="98" t="str">
        <f>IF(E896="Yes","6 Month Transfer",IF(AND(W896="Yes",'Paste Data Here - Export'!KM896="D"),"No",IF('Patient level info'!W896="Yes","Yes","")))</f>
        <v/>
      </c>
      <c r="Y896" s="91" t="str">
        <f t="shared" si="144"/>
        <v/>
      </c>
      <c r="Z896" s="99" t="str">
        <f>IF('Paste Data Here - Export'!KQ896="","",IF('Paste Data Here - Export'!KO896="","",'Paste Data Here - Export'!KN896-'Paste Data Here - Export'!KQ896))</f>
        <v/>
      </c>
      <c r="AA896" s="91" t="str">
        <f>IF(AND(W896="Yes",'Paste Data Here - Export'!KM896="D",'Paste Data Here - Export'!KO896="Y"),'Paste Data Here - Export'!KN896+'Patient level info'!AA$3,IF(AND(W896="Yes",'Paste Data Here - Export'!KM896="D",Z896&lt;0),'Paste Data Here - Export'!KQ896,IF(AND(W896="Yes",'Paste Data Here - Export'!KM896="D"),'Paste Data Here - Export'!KN896,IF(X896="Yes",'Paste Data Here - Export'!KS896,""))))</f>
        <v/>
      </c>
      <c r="AB896" s="100" t="str">
        <f>IF(W896="No","",IF('Paste Data Here - Export'!HS896="","",IF('Paste Data Here - Export'!KO896="Y",'Patient level info'!AA896-'Paste Data Here - Export'!HS896,'Paste Data Here - Export'!KQ896-'Paste Data Here - Export'!HS896)))</f>
        <v/>
      </c>
      <c r="AC896" s="100" t="str">
        <f>IF(E896="Yes","",IF(BPT!C896="Record transferred to this team",AA896-C896-(1/6),""))</f>
        <v/>
      </c>
      <c r="AD896" s="100" t="str">
        <f t="shared" si="145"/>
        <v/>
      </c>
      <c r="AE896" s="100" t="str">
        <f t="shared" si="153"/>
        <v/>
      </c>
      <c r="AF896" s="101" t="str">
        <f>IF(AE896="","",IF(Y896="Died same day","Died same day as arrival",IF(AB896="","Did not stay on SU",IF('Paste Data Here - Export'!HR896="ICH","ICU/CCU/HDU",IF(AB896&gt;AE896,100,100*AB896/AE896)))))</f>
        <v/>
      </c>
      <c r="AG896" s="82" t="str">
        <f>IF(E896="Yes","6 Month Transfer",IF(W896="No","Not locked to discharge/transfer",IF(AF896="Did not stay on SU","Not achieved as did not stay on SU",IF('Patient level info'!A896="","",IF(AND(A896=B896,M896="Achieved",P896="Achieved",AF896&gt;=90,AF896&lt;&gt;"Died same day as arrival"),"Achieved",IF(AND(A896&lt;&gt;B896,AF896&gt;=90,M896="Achieved",P896="Achieved"),"Not directly admitted by this team, but achieved criteria at previous team, and achieved 90% of stay on SU whilst at this team",IF(AF896="ICU/CCU/HDU","Admitted to ICU/CCU/HDU",IF(AF896="Died same day as arrival",AF896,IF(AND(AF896&lt;90,M896="Not achieved",P896="Not achieved"),"Not achieved as not direct to SU within 4h, not seen by a consultant within 14h, and less than 90% of stay on SU",IF(AND(AF896&lt;90,M896="Not achieved",P896="Achieved"),"Not achieved as not direct to SU within 4h and less than 90% of stay on SU",IF(AND(AF896&lt;90,M896="Achieved",P896="Not achieved"),"Not achieved as not seen by a consultant within 14h and less than 90% of stay on SU",IF(AND(AF896&gt;=90,M896="Not achieved",P896="Not achieved"),"Not achieved as not direct to SU within 4h and not seen by a consultant within 14h",IF(AND(AF896&gt;=90,M896="Achieved",P896="Not achieved"),"Not achieved as not seen by a consultant within 14h",IF(AF896&lt;90,"Not achieved as less than 90% of stay on SU","Not achieved as not direct to SU within 4h"))))))))))))))</f>
        <v/>
      </c>
    </row>
    <row r="897" spans="1:33" x14ac:dyDescent="0.25">
      <c r="A897" s="89" t="str">
        <f>IF('Paste Data Here - Export'!A897="","",'Paste Data Here - Export'!A897)</f>
        <v/>
      </c>
      <c r="B897" s="90" t="str">
        <f>IF('Paste Data Here - Export'!B897="","",'Paste Data Here - Export'!B897)</f>
        <v/>
      </c>
      <c r="C897" s="91" t="str">
        <f>IF('Paste Data Here - Export'!AR897="Y",'Paste Data Here - Export'!AS897,IF('Paste Data Here - Export'!C897="","",'Paste Data Here - Export'!BA897))</f>
        <v/>
      </c>
      <c r="D897" s="103" t="str">
        <f>IF(B897="","",IF('Paste Data Here - Export'!A897 ='Paste Data Here - Export'!B897, "Yes", "No"))</f>
        <v/>
      </c>
      <c r="E897" s="103" t="str">
        <f>IF(A897="","",IF(AND('Paste Data Here - Export'!P897="",'Paste Data Here - Export'!Q897&lt;&gt;""),"Yes","No"))</f>
        <v/>
      </c>
      <c r="F897" s="104" t="str">
        <f>IF('Paste Data Here - Export'!A897='Paste Data Here - Export'!B897,C897,IF(W897="No","",IF(E897="Yes","6 Month Transfer",'Paste Data Here - Export'!HP897)))</f>
        <v/>
      </c>
      <c r="G897" s="92" t="str">
        <f>IF(B897="","",IF(OR('Paste Data Here - Export'!KB897="Y",'Paste Data Here - Export'!GE897="Y"),"Yes","No"))</f>
        <v/>
      </c>
      <c r="H897" s="93" t="str">
        <f t="shared" si="146"/>
        <v/>
      </c>
      <c r="I897" s="93" t="str">
        <f t="shared" si="147"/>
        <v/>
      </c>
      <c r="J897" s="93" t="str">
        <f t="shared" si="148"/>
        <v/>
      </c>
      <c r="K897" s="125" t="str">
        <f>IF(OR(C897="",'Paste Data Here - Export'!BD897=""),"",1440*('Paste Data Here - Export'!BD897-C897))</f>
        <v/>
      </c>
      <c r="L897" s="93" t="str">
        <f t="shared" si="149"/>
        <v/>
      </c>
      <c r="M897" s="93" t="str">
        <f>IF(AND(L897="Yes",'Paste Data Here - Export'!BC897="SU",'Paste Data Here - Export'!EJ897&lt;&gt;"Y"),"Achieved",IF('Paste Data Here - Export'!EJ897="Y","Not applicable",(IF(AND('Patient level info'!L897="No",'Paste Data Here - Export'!BC897="SU"),"Not achieved",IF('Paste Data Here - Export'!BC897="ICH","Not applicable",IF(OR('Paste Data Here - Export'!BC897="O",'Paste Data Here - Export'!BC897="MAC"),"Not achieved",""))))))</f>
        <v/>
      </c>
      <c r="N897" s="142" t="str">
        <f>IF(B897="","",IF(OR('Paste Data Here - Export'!GN897="PERS",'Paste Data Here - Export'!GN897="TELEM"),'Paste Data Here - Export'!GK897,IF('Paste Data Here - Export'!GO897="","Not seen in person",'Paste Data Here - Export'!GO897)))</f>
        <v/>
      </c>
      <c r="O897" s="125" t="str">
        <f t="shared" si="150"/>
        <v/>
      </c>
      <c r="P897" s="126" t="str">
        <f t="shared" si="151"/>
        <v/>
      </c>
      <c r="Q897" s="95" t="str">
        <f>IF('Paste Data Here - Export'!CR897=TRUE, "Not imaged",IF('Paste Data Here - Export'!AR897="Y","Inpatient stroke",IF('Paste Data Here - Export'!BA897="","",IF('Paste Data Here - Export'!CR897="TRUE","",1440*('Paste Data Here - Export'!CP897-'Paste Data Here - Export'!BA897)))))</f>
        <v/>
      </c>
      <c r="R897" s="95" t="str">
        <f>IF('Paste Data Here - Export'!CR897=TRUE,"Not imaged",IF(OR(C897="",'Paste Data Here - Export'!CP897=""),"",1440*('Paste Data Here - Export'!CP897-C897)))</f>
        <v/>
      </c>
      <c r="S897" s="93" t="str">
        <f>IF(R897&lt;60.5,"Yes",IF('Paste Data Here - Export'!C897="","","No"))</f>
        <v/>
      </c>
      <c r="T897" s="93" t="str">
        <f t="shared" si="143"/>
        <v/>
      </c>
      <c r="U897" s="94" t="str">
        <f>IF(OR(C897="",'Paste Data Here - Export'!DF897=""),"",1440*('Paste Data Here - Export'!DF897-C897))</f>
        <v/>
      </c>
      <c r="V897" s="96" t="str">
        <f t="shared" si="152"/>
        <v/>
      </c>
      <c r="W897" s="97" t="str">
        <f>IF(B897="","",IF('Paste Data Here - Export'!KI897=TRUE,"Yes",IF('Paste Data Here - Export'!L897="","No","Yes")))</f>
        <v/>
      </c>
      <c r="X897" s="98" t="str">
        <f>IF(E897="Yes","6 Month Transfer",IF(AND(W897="Yes",'Paste Data Here - Export'!KM897="D"),"No",IF('Patient level info'!W897="Yes","Yes","")))</f>
        <v/>
      </c>
      <c r="Y897" s="91" t="str">
        <f t="shared" si="144"/>
        <v/>
      </c>
      <c r="Z897" s="99" t="str">
        <f>IF('Paste Data Here - Export'!KQ897="","",IF('Paste Data Here - Export'!KO897="","",'Paste Data Here - Export'!KN897-'Paste Data Here - Export'!KQ897))</f>
        <v/>
      </c>
      <c r="AA897" s="91" t="str">
        <f>IF(AND(W897="Yes",'Paste Data Here - Export'!KM897="D",'Paste Data Here - Export'!KO897="Y"),'Paste Data Here - Export'!KN897+'Patient level info'!AA$3,IF(AND(W897="Yes",'Paste Data Here - Export'!KM897="D",Z897&lt;0),'Paste Data Here - Export'!KQ897,IF(AND(W897="Yes",'Paste Data Here - Export'!KM897="D"),'Paste Data Here - Export'!KN897,IF(X897="Yes",'Paste Data Here - Export'!KS897,""))))</f>
        <v/>
      </c>
      <c r="AB897" s="100" t="str">
        <f>IF(W897="No","",IF('Paste Data Here - Export'!HS897="","",IF('Paste Data Here - Export'!KO897="Y",'Patient level info'!AA897-'Paste Data Here - Export'!HS897,'Paste Data Here - Export'!KQ897-'Paste Data Here - Export'!HS897)))</f>
        <v/>
      </c>
      <c r="AC897" s="100" t="str">
        <f>IF(E897="Yes","",IF(BPT!C897="Record transferred to this team",AA897-C897-(1/6),""))</f>
        <v/>
      </c>
      <c r="AD897" s="100" t="str">
        <f t="shared" si="145"/>
        <v/>
      </c>
      <c r="AE897" s="100" t="str">
        <f t="shared" si="153"/>
        <v/>
      </c>
      <c r="AF897" s="101" t="str">
        <f>IF(AE897="","",IF(Y897="Died same day","Died same day as arrival",IF(AB897="","Did not stay on SU",IF('Paste Data Here - Export'!HR897="ICH","ICU/CCU/HDU",IF(AB897&gt;AE897,100,100*AB897/AE897)))))</f>
        <v/>
      </c>
      <c r="AG897" s="82" t="str">
        <f>IF(E897="Yes","6 Month Transfer",IF(W897="No","Not locked to discharge/transfer",IF(AF897="Did not stay on SU","Not achieved as did not stay on SU",IF('Patient level info'!A897="","",IF(AND(A897=B897,M897="Achieved",P897="Achieved",AF897&gt;=90,AF897&lt;&gt;"Died same day as arrival"),"Achieved",IF(AND(A897&lt;&gt;B897,AF897&gt;=90,M897="Achieved",P897="Achieved"),"Not directly admitted by this team, but achieved criteria at previous team, and achieved 90% of stay on SU whilst at this team",IF(AF897="ICU/CCU/HDU","Admitted to ICU/CCU/HDU",IF(AF897="Died same day as arrival",AF897,IF(AND(AF897&lt;90,M897="Not achieved",P897="Not achieved"),"Not achieved as not direct to SU within 4h, not seen by a consultant within 14h, and less than 90% of stay on SU",IF(AND(AF897&lt;90,M897="Not achieved",P897="Achieved"),"Not achieved as not direct to SU within 4h and less than 90% of stay on SU",IF(AND(AF897&lt;90,M897="Achieved",P897="Not achieved"),"Not achieved as not seen by a consultant within 14h and less than 90% of stay on SU",IF(AND(AF897&gt;=90,M897="Not achieved",P897="Not achieved"),"Not achieved as not direct to SU within 4h and not seen by a consultant within 14h",IF(AND(AF897&gt;=90,M897="Achieved",P897="Not achieved"),"Not achieved as not seen by a consultant within 14h",IF(AF897&lt;90,"Not achieved as less than 90% of stay on SU","Not achieved as not direct to SU within 4h"))))))))))))))</f>
        <v/>
      </c>
    </row>
    <row r="898" spans="1:33" x14ac:dyDescent="0.25">
      <c r="A898" s="89" t="str">
        <f>IF('Paste Data Here - Export'!A898="","",'Paste Data Here - Export'!A898)</f>
        <v/>
      </c>
      <c r="B898" s="90" t="str">
        <f>IF('Paste Data Here - Export'!B898="","",'Paste Data Here - Export'!B898)</f>
        <v/>
      </c>
      <c r="C898" s="91" t="str">
        <f>IF('Paste Data Here - Export'!AR898="Y",'Paste Data Here - Export'!AS898,IF('Paste Data Here - Export'!C898="","",'Paste Data Here - Export'!BA898))</f>
        <v/>
      </c>
      <c r="D898" s="103" t="str">
        <f>IF(B898="","",IF('Paste Data Here - Export'!A898 ='Paste Data Here - Export'!B898, "Yes", "No"))</f>
        <v/>
      </c>
      <c r="E898" s="103" t="str">
        <f>IF(A898="","",IF(AND('Paste Data Here - Export'!P898="",'Paste Data Here - Export'!Q898&lt;&gt;""),"Yes","No"))</f>
        <v/>
      </c>
      <c r="F898" s="104" t="str">
        <f>IF('Paste Data Here - Export'!A898='Paste Data Here - Export'!B898,C898,IF(W898="No","",IF(E898="Yes","6 Month Transfer",'Paste Data Here - Export'!HP898)))</f>
        <v/>
      </c>
      <c r="G898" s="92" t="str">
        <f>IF(B898="","",IF(OR('Paste Data Here - Export'!KB898="Y",'Paste Data Here - Export'!GE898="Y"),"Yes","No"))</f>
        <v/>
      </c>
      <c r="H898" s="93" t="str">
        <f t="shared" si="146"/>
        <v/>
      </c>
      <c r="I898" s="93" t="str">
        <f t="shared" si="147"/>
        <v/>
      </c>
      <c r="J898" s="93" t="str">
        <f t="shared" si="148"/>
        <v/>
      </c>
      <c r="K898" s="125" t="str">
        <f>IF(OR(C898="",'Paste Data Here - Export'!BD898=""),"",1440*('Paste Data Here - Export'!BD898-C898))</f>
        <v/>
      </c>
      <c r="L898" s="93" t="str">
        <f t="shared" si="149"/>
        <v/>
      </c>
      <c r="M898" s="93" t="str">
        <f>IF(AND(L898="Yes",'Paste Data Here - Export'!BC898="SU",'Paste Data Here - Export'!EJ898&lt;&gt;"Y"),"Achieved",IF('Paste Data Here - Export'!EJ898="Y","Not applicable",(IF(AND('Patient level info'!L898="No",'Paste Data Here - Export'!BC898="SU"),"Not achieved",IF('Paste Data Here - Export'!BC898="ICH","Not applicable",IF(OR('Paste Data Here - Export'!BC898="O",'Paste Data Here - Export'!BC898="MAC"),"Not achieved",""))))))</f>
        <v/>
      </c>
      <c r="N898" s="142" t="str">
        <f>IF(B898="","",IF(OR('Paste Data Here - Export'!GN898="PERS",'Paste Data Here - Export'!GN898="TELEM"),'Paste Data Here - Export'!GK898,IF('Paste Data Here - Export'!GO898="","Not seen in person",'Paste Data Here - Export'!GO898)))</f>
        <v/>
      </c>
      <c r="O898" s="125" t="str">
        <f t="shared" si="150"/>
        <v/>
      </c>
      <c r="P898" s="126" t="str">
        <f t="shared" si="151"/>
        <v/>
      </c>
      <c r="Q898" s="95" t="str">
        <f>IF('Paste Data Here - Export'!CR898=TRUE, "Not imaged",IF('Paste Data Here - Export'!AR898="Y","Inpatient stroke",IF('Paste Data Here - Export'!BA898="","",IF('Paste Data Here - Export'!CR898="TRUE","",1440*('Paste Data Here - Export'!CP898-'Paste Data Here - Export'!BA898)))))</f>
        <v/>
      </c>
      <c r="R898" s="95" t="str">
        <f>IF('Paste Data Here - Export'!CR898=TRUE,"Not imaged",IF(OR(C898="",'Paste Data Here - Export'!CP898=""),"",1440*('Paste Data Here - Export'!CP898-C898)))</f>
        <v/>
      </c>
      <c r="S898" s="93" t="str">
        <f>IF(R898&lt;60.5,"Yes",IF('Paste Data Here - Export'!C898="","","No"))</f>
        <v/>
      </c>
      <c r="T898" s="93" t="str">
        <f t="shared" si="143"/>
        <v/>
      </c>
      <c r="U898" s="94" t="str">
        <f>IF(OR(C898="",'Paste Data Here - Export'!DF898=""),"",1440*('Paste Data Here - Export'!DF898-C898))</f>
        <v/>
      </c>
      <c r="V898" s="96" t="str">
        <f t="shared" si="152"/>
        <v/>
      </c>
      <c r="W898" s="97" t="str">
        <f>IF(B898="","",IF('Paste Data Here - Export'!KI898=TRUE,"Yes",IF('Paste Data Here - Export'!L898="","No","Yes")))</f>
        <v/>
      </c>
      <c r="X898" s="98" t="str">
        <f>IF(E898="Yes","6 Month Transfer",IF(AND(W898="Yes",'Paste Data Here - Export'!KM898="D"),"No",IF('Patient level info'!W898="Yes","Yes","")))</f>
        <v/>
      </c>
      <c r="Y898" s="91" t="str">
        <f t="shared" si="144"/>
        <v/>
      </c>
      <c r="Z898" s="99" t="str">
        <f>IF('Paste Data Here - Export'!KQ898="","",IF('Paste Data Here - Export'!KO898="","",'Paste Data Here - Export'!KN898-'Paste Data Here - Export'!KQ898))</f>
        <v/>
      </c>
      <c r="AA898" s="91" t="str">
        <f>IF(AND(W898="Yes",'Paste Data Here - Export'!KM898="D",'Paste Data Here - Export'!KO898="Y"),'Paste Data Here - Export'!KN898+'Patient level info'!AA$3,IF(AND(W898="Yes",'Paste Data Here - Export'!KM898="D",Z898&lt;0),'Paste Data Here - Export'!KQ898,IF(AND(W898="Yes",'Paste Data Here - Export'!KM898="D"),'Paste Data Here - Export'!KN898,IF(X898="Yes",'Paste Data Here - Export'!KS898,""))))</f>
        <v/>
      </c>
      <c r="AB898" s="100" t="str">
        <f>IF(W898="No","",IF('Paste Data Here - Export'!HS898="","",IF('Paste Data Here - Export'!KO898="Y",'Patient level info'!AA898-'Paste Data Here - Export'!HS898,'Paste Data Here - Export'!KQ898-'Paste Data Here - Export'!HS898)))</f>
        <v/>
      </c>
      <c r="AC898" s="100" t="str">
        <f>IF(E898="Yes","",IF(BPT!C898="Record transferred to this team",AA898-C898-(1/6),""))</f>
        <v/>
      </c>
      <c r="AD898" s="100" t="str">
        <f t="shared" si="145"/>
        <v/>
      </c>
      <c r="AE898" s="100" t="str">
        <f t="shared" si="153"/>
        <v/>
      </c>
      <c r="AF898" s="101" t="str">
        <f>IF(AE898="","",IF(Y898="Died same day","Died same day as arrival",IF(AB898="","Did not stay on SU",IF('Paste Data Here - Export'!HR898="ICH","ICU/CCU/HDU",IF(AB898&gt;AE898,100,100*AB898/AE898)))))</f>
        <v/>
      </c>
      <c r="AG898" s="82" t="str">
        <f>IF(E898="Yes","6 Month Transfer",IF(W898="No","Not locked to discharge/transfer",IF(AF898="Did not stay on SU","Not achieved as did not stay on SU",IF('Patient level info'!A898="","",IF(AND(A898=B898,M898="Achieved",P898="Achieved",AF898&gt;=90,AF898&lt;&gt;"Died same day as arrival"),"Achieved",IF(AND(A898&lt;&gt;B898,AF898&gt;=90,M898="Achieved",P898="Achieved"),"Not directly admitted by this team, but achieved criteria at previous team, and achieved 90% of stay on SU whilst at this team",IF(AF898="ICU/CCU/HDU","Admitted to ICU/CCU/HDU",IF(AF898="Died same day as arrival",AF898,IF(AND(AF898&lt;90,M898="Not achieved",P898="Not achieved"),"Not achieved as not direct to SU within 4h, not seen by a consultant within 14h, and less than 90% of stay on SU",IF(AND(AF898&lt;90,M898="Not achieved",P898="Achieved"),"Not achieved as not direct to SU within 4h and less than 90% of stay on SU",IF(AND(AF898&lt;90,M898="Achieved",P898="Not achieved"),"Not achieved as not seen by a consultant within 14h and less than 90% of stay on SU",IF(AND(AF898&gt;=90,M898="Not achieved",P898="Not achieved"),"Not achieved as not direct to SU within 4h and not seen by a consultant within 14h",IF(AND(AF898&gt;=90,M898="Achieved",P898="Not achieved"),"Not achieved as not seen by a consultant within 14h",IF(AF898&lt;90,"Not achieved as less than 90% of stay on SU","Not achieved as not direct to SU within 4h"))))))))))))))</f>
        <v/>
      </c>
    </row>
    <row r="899" spans="1:33" x14ac:dyDescent="0.25">
      <c r="A899" s="89" t="str">
        <f>IF('Paste Data Here - Export'!A899="","",'Paste Data Here - Export'!A899)</f>
        <v/>
      </c>
      <c r="B899" s="90" t="str">
        <f>IF('Paste Data Here - Export'!B899="","",'Paste Data Here - Export'!B899)</f>
        <v/>
      </c>
      <c r="C899" s="91" t="str">
        <f>IF('Paste Data Here - Export'!AR899="Y",'Paste Data Here - Export'!AS899,IF('Paste Data Here - Export'!C899="","",'Paste Data Here - Export'!BA899))</f>
        <v/>
      </c>
      <c r="D899" s="103" t="str">
        <f>IF(B899="","",IF('Paste Data Here - Export'!A899 ='Paste Data Here - Export'!B899, "Yes", "No"))</f>
        <v/>
      </c>
      <c r="E899" s="103" t="str">
        <f>IF(A899="","",IF(AND('Paste Data Here - Export'!P899="",'Paste Data Here - Export'!Q899&lt;&gt;""),"Yes","No"))</f>
        <v/>
      </c>
      <c r="F899" s="104" t="str">
        <f>IF('Paste Data Here - Export'!A899='Paste Data Here - Export'!B899,C899,IF(W899="No","",IF(E899="Yes","6 Month Transfer",'Paste Data Here - Export'!HP899)))</f>
        <v/>
      </c>
      <c r="G899" s="92" t="str">
        <f>IF(B899="","",IF(OR('Paste Data Here - Export'!KB899="Y",'Paste Data Here - Export'!GE899="Y"),"Yes","No"))</f>
        <v/>
      </c>
      <c r="H899" s="93" t="str">
        <f t="shared" si="146"/>
        <v/>
      </c>
      <c r="I899" s="93" t="str">
        <f t="shared" si="147"/>
        <v/>
      </c>
      <c r="J899" s="93" t="str">
        <f t="shared" si="148"/>
        <v/>
      </c>
      <c r="K899" s="125" t="str">
        <f>IF(OR(C899="",'Paste Data Here - Export'!BD899=""),"",1440*('Paste Data Here - Export'!BD899-C899))</f>
        <v/>
      </c>
      <c r="L899" s="93" t="str">
        <f t="shared" si="149"/>
        <v/>
      </c>
      <c r="M899" s="93" t="str">
        <f>IF(AND(L899="Yes",'Paste Data Here - Export'!BC899="SU",'Paste Data Here - Export'!EJ899&lt;&gt;"Y"),"Achieved",IF('Paste Data Here - Export'!EJ899="Y","Not applicable",(IF(AND('Patient level info'!L899="No",'Paste Data Here - Export'!BC899="SU"),"Not achieved",IF('Paste Data Here - Export'!BC899="ICH","Not applicable",IF(OR('Paste Data Here - Export'!BC899="O",'Paste Data Here - Export'!BC899="MAC"),"Not achieved",""))))))</f>
        <v/>
      </c>
      <c r="N899" s="142" t="str">
        <f>IF(B899="","",IF(OR('Paste Data Here - Export'!GN899="PERS",'Paste Data Here - Export'!GN899="TELEM"),'Paste Data Here - Export'!GK899,IF('Paste Data Here - Export'!GO899="","Not seen in person",'Paste Data Here - Export'!GO899)))</f>
        <v/>
      </c>
      <c r="O899" s="125" t="str">
        <f t="shared" si="150"/>
        <v/>
      </c>
      <c r="P899" s="126" t="str">
        <f t="shared" si="151"/>
        <v/>
      </c>
      <c r="Q899" s="95" t="str">
        <f>IF('Paste Data Here - Export'!CR899=TRUE, "Not imaged",IF('Paste Data Here - Export'!AR899="Y","Inpatient stroke",IF('Paste Data Here - Export'!BA899="","",IF('Paste Data Here - Export'!CR899="TRUE","",1440*('Paste Data Here - Export'!CP899-'Paste Data Here - Export'!BA899)))))</f>
        <v/>
      </c>
      <c r="R899" s="95" t="str">
        <f>IF('Paste Data Here - Export'!CR899=TRUE,"Not imaged",IF(OR(C899="",'Paste Data Here - Export'!CP899=""),"",1440*('Paste Data Here - Export'!CP899-C899)))</f>
        <v/>
      </c>
      <c r="S899" s="93" t="str">
        <f>IF(R899&lt;60.5,"Yes",IF('Paste Data Here - Export'!C899="","","No"))</f>
        <v/>
      </c>
      <c r="T899" s="93" t="str">
        <f t="shared" si="143"/>
        <v/>
      </c>
      <c r="U899" s="94" t="str">
        <f>IF(OR(C899="",'Paste Data Here - Export'!DF899=""),"",1440*('Paste Data Here - Export'!DF899-C899))</f>
        <v/>
      </c>
      <c r="V899" s="96" t="str">
        <f t="shared" si="152"/>
        <v/>
      </c>
      <c r="W899" s="97" t="str">
        <f>IF(B899="","",IF('Paste Data Here - Export'!KI899=TRUE,"Yes",IF('Paste Data Here - Export'!L899="","No","Yes")))</f>
        <v/>
      </c>
      <c r="X899" s="98" t="str">
        <f>IF(E899="Yes","6 Month Transfer",IF(AND(W899="Yes",'Paste Data Here - Export'!KM899="D"),"No",IF('Patient level info'!W899="Yes","Yes","")))</f>
        <v/>
      </c>
      <c r="Y899" s="91" t="str">
        <f t="shared" si="144"/>
        <v/>
      </c>
      <c r="Z899" s="99" t="str">
        <f>IF('Paste Data Here - Export'!KQ899="","",IF('Paste Data Here - Export'!KO899="","",'Paste Data Here - Export'!KN899-'Paste Data Here - Export'!KQ899))</f>
        <v/>
      </c>
      <c r="AA899" s="91" t="str">
        <f>IF(AND(W899="Yes",'Paste Data Here - Export'!KM899="D",'Paste Data Here - Export'!KO899="Y"),'Paste Data Here - Export'!KN899+'Patient level info'!AA$3,IF(AND(W899="Yes",'Paste Data Here - Export'!KM899="D",Z899&lt;0),'Paste Data Here - Export'!KQ899,IF(AND(W899="Yes",'Paste Data Here - Export'!KM899="D"),'Paste Data Here - Export'!KN899,IF(X899="Yes",'Paste Data Here - Export'!KS899,""))))</f>
        <v/>
      </c>
      <c r="AB899" s="100" t="str">
        <f>IF(W899="No","",IF('Paste Data Here - Export'!HS899="","",IF('Paste Data Here - Export'!KO899="Y",'Patient level info'!AA899-'Paste Data Here - Export'!HS899,'Paste Data Here - Export'!KQ899-'Paste Data Here - Export'!HS899)))</f>
        <v/>
      </c>
      <c r="AC899" s="100" t="str">
        <f>IF(E899="Yes","",IF(BPT!C899="Record transferred to this team",AA899-C899-(1/6),""))</f>
        <v/>
      </c>
      <c r="AD899" s="100" t="str">
        <f t="shared" si="145"/>
        <v/>
      </c>
      <c r="AE899" s="100" t="str">
        <f t="shared" si="153"/>
        <v/>
      </c>
      <c r="AF899" s="101" t="str">
        <f>IF(AE899="","",IF(Y899="Died same day","Died same day as arrival",IF(AB899="","Did not stay on SU",IF('Paste Data Here - Export'!HR899="ICH","ICU/CCU/HDU",IF(AB899&gt;AE899,100,100*AB899/AE899)))))</f>
        <v/>
      </c>
      <c r="AG899" s="82" t="str">
        <f>IF(E899="Yes","6 Month Transfer",IF(W899="No","Not locked to discharge/transfer",IF(AF899="Did not stay on SU","Not achieved as did not stay on SU",IF('Patient level info'!A899="","",IF(AND(A899=B899,M899="Achieved",P899="Achieved",AF899&gt;=90,AF899&lt;&gt;"Died same day as arrival"),"Achieved",IF(AND(A899&lt;&gt;B899,AF899&gt;=90,M899="Achieved",P899="Achieved"),"Not directly admitted by this team, but achieved criteria at previous team, and achieved 90% of stay on SU whilst at this team",IF(AF899="ICU/CCU/HDU","Admitted to ICU/CCU/HDU",IF(AF899="Died same day as arrival",AF899,IF(AND(AF899&lt;90,M899="Not achieved",P899="Not achieved"),"Not achieved as not direct to SU within 4h, not seen by a consultant within 14h, and less than 90% of stay on SU",IF(AND(AF899&lt;90,M899="Not achieved",P899="Achieved"),"Not achieved as not direct to SU within 4h and less than 90% of stay on SU",IF(AND(AF899&lt;90,M899="Achieved",P899="Not achieved"),"Not achieved as not seen by a consultant within 14h and less than 90% of stay on SU",IF(AND(AF899&gt;=90,M899="Not achieved",P899="Not achieved"),"Not achieved as not direct to SU within 4h and not seen by a consultant within 14h",IF(AND(AF899&gt;=90,M899="Achieved",P899="Not achieved"),"Not achieved as not seen by a consultant within 14h",IF(AF899&lt;90,"Not achieved as less than 90% of stay on SU","Not achieved as not direct to SU within 4h"))))))))))))))</f>
        <v/>
      </c>
    </row>
    <row r="900" spans="1:33" x14ac:dyDescent="0.25">
      <c r="A900" s="89" t="str">
        <f>IF('Paste Data Here - Export'!A900="","",'Paste Data Here - Export'!A900)</f>
        <v/>
      </c>
      <c r="B900" s="90" t="str">
        <f>IF('Paste Data Here - Export'!B900="","",'Paste Data Here - Export'!B900)</f>
        <v/>
      </c>
      <c r="C900" s="91" t="str">
        <f>IF('Paste Data Here - Export'!AR900="Y",'Paste Data Here - Export'!AS900,IF('Paste Data Here - Export'!C900="","",'Paste Data Here - Export'!BA900))</f>
        <v/>
      </c>
      <c r="D900" s="103" t="str">
        <f>IF(B900="","",IF('Paste Data Here - Export'!A900 ='Paste Data Here - Export'!B900, "Yes", "No"))</f>
        <v/>
      </c>
      <c r="E900" s="103" t="str">
        <f>IF(A900="","",IF(AND('Paste Data Here - Export'!P900="",'Paste Data Here - Export'!Q900&lt;&gt;""),"Yes","No"))</f>
        <v/>
      </c>
      <c r="F900" s="104" t="str">
        <f>IF('Paste Data Here - Export'!A900='Paste Data Here - Export'!B900,C900,IF(W900="No","",IF(E900="Yes","6 Month Transfer",'Paste Data Here - Export'!HP900)))</f>
        <v/>
      </c>
      <c r="G900" s="92" t="str">
        <f>IF(B900="","",IF(OR('Paste Data Here - Export'!KB900="Y",'Paste Data Here - Export'!GE900="Y"),"Yes","No"))</f>
        <v/>
      </c>
      <c r="H900" s="93" t="str">
        <f t="shared" si="146"/>
        <v/>
      </c>
      <c r="I900" s="93" t="str">
        <f t="shared" si="147"/>
        <v/>
      </c>
      <c r="J900" s="93" t="str">
        <f t="shared" si="148"/>
        <v/>
      </c>
      <c r="K900" s="125" t="str">
        <f>IF(OR(C900="",'Paste Data Here - Export'!BD900=""),"",1440*('Paste Data Here - Export'!BD900-C900))</f>
        <v/>
      </c>
      <c r="L900" s="93" t="str">
        <f t="shared" si="149"/>
        <v/>
      </c>
      <c r="M900" s="93" t="str">
        <f>IF(AND(L900="Yes",'Paste Data Here - Export'!BC900="SU",'Paste Data Here - Export'!EJ900&lt;&gt;"Y"),"Achieved",IF('Paste Data Here - Export'!EJ900="Y","Not applicable",(IF(AND('Patient level info'!L900="No",'Paste Data Here - Export'!BC900="SU"),"Not achieved",IF('Paste Data Here - Export'!BC900="ICH","Not applicable",IF(OR('Paste Data Here - Export'!BC900="O",'Paste Data Here - Export'!BC900="MAC"),"Not achieved",""))))))</f>
        <v/>
      </c>
      <c r="N900" s="142" t="str">
        <f>IF(B900="","",IF(OR('Paste Data Here - Export'!GN900="PERS",'Paste Data Here - Export'!GN900="TELEM"),'Paste Data Here - Export'!GK900,IF('Paste Data Here - Export'!GO900="","Not seen in person",'Paste Data Here - Export'!GO900)))</f>
        <v/>
      </c>
      <c r="O900" s="125" t="str">
        <f t="shared" si="150"/>
        <v/>
      </c>
      <c r="P900" s="126" t="str">
        <f t="shared" si="151"/>
        <v/>
      </c>
      <c r="Q900" s="95" t="str">
        <f>IF('Paste Data Here - Export'!CR900=TRUE, "Not imaged",IF('Paste Data Here - Export'!AR900="Y","Inpatient stroke",IF('Paste Data Here - Export'!BA900="","",IF('Paste Data Here - Export'!CR900="TRUE","",1440*('Paste Data Here - Export'!CP900-'Paste Data Here - Export'!BA900)))))</f>
        <v/>
      </c>
      <c r="R900" s="95" t="str">
        <f>IF('Paste Data Here - Export'!CR900=TRUE,"Not imaged",IF(OR(C900="",'Paste Data Here - Export'!CP900=""),"",1440*('Paste Data Here - Export'!CP900-C900)))</f>
        <v/>
      </c>
      <c r="S900" s="93" t="str">
        <f>IF(R900&lt;60.5,"Yes",IF('Paste Data Here - Export'!C900="","","No"))</f>
        <v/>
      </c>
      <c r="T900" s="93" t="str">
        <f t="shared" si="143"/>
        <v/>
      </c>
      <c r="U900" s="94" t="str">
        <f>IF(OR(C900="",'Paste Data Here - Export'!DF900=""),"",1440*('Paste Data Here - Export'!DF900-C900))</f>
        <v/>
      </c>
      <c r="V900" s="96" t="str">
        <f t="shared" si="152"/>
        <v/>
      </c>
      <c r="W900" s="97" t="str">
        <f>IF(B900="","",IF('Paste Data Here - Export'!KI900=TRUE,"Yes",IF('Paste Data Here - Export'!L900="","No","Yes")))</f>
        <v/>
      </c>
      <c r="X900" s="98" t="str">
        <f>IF(E900="Yes","6 Month Transfer",IF(AND(W900="Yes",'Paste Data Here - Export'!KM900="D"),"No",IF('Patient level info'!W900="Yes","Yes","")))</f>
        <v/>
      </c>
      <c r="Y900" s="91" t="str">
        <f t="shared" si="144"/>
        <v/>
      </c>
      <c r="Z900" s="99" t="str">
        <f>IF('Paste Data Here - Export'!KQ900="","",IF('Paste Data Here - Export'!KO900="","",'Paste Data Here - Export'!KN900-'Paste Data Here - Export'!KQ900))</f>
        <v/>
      </c>
      <c r="AA900" s="91" t="str">
        <f>IF(AND(W900="Yes",'Paste Data Here - Export'!KM900="D",'Paste Data Here - Export'!KO900="Y"),'Paste Data Here - Export'!KN900+'Patient level info'!AA$3,IF(AND(W900="Yes",'Paste Data Here - Export'!KM900="D",Z900&lt;0),'Paste Data Here - Export'!KQ900,IF(AND(W900="Yes",'Paste Data Here - Export'!KM900="D"),'Paste Data Here - Export'!KN900,IF(X900="Yes",'Paste Data Here - Export'!KS900,""))))</f>
        <v/>
      </c>
      <c r="AB900" s="100" t="str">
        <f>IF(W900="No","",IF('Paste Data Here - Export'!HS900="","",IF('Paste Data Here - Export'!KO900="Y",'Patient level info'!AA900-'Paste Data Here - Export'!HS900,'Paste Data Here - Export'!KQ900-'Paste Data Here - Export'!HS900)))</f>
        <v/>
      </c>
      <c r="AC900" s="100" t="str">
        <f>IF(E900="Yes","",IF(BPT!C900="Record transferred to this team",AA900-C900-(1/6),""))</f>
        <v/>
      </c>
      <c r="AD900" s="100" t="str">
        <f t="shared" si="145"/>
        <v/>
      </c>
      <c r="AE900" s="100" t="str">
        <f t="shared" si="153"/>
        <v/>
      </c>
      <c r="AF900" s="101" t="str">
        <f>IF(AE900="","",IF(Y900="Died same day","Died same day as arrival",IF(AB900="","Did not stay on SU",IF('Paste Data Here - Export'!HR900="ICH","ICU/CCU/HDU",IF(AB900&gt;AE900,100,100*AB900/AE900)))))</f>
        <v/>
      </c>
      <c r="AG900" s="82" t="str">
        <f>IF(E900="Yes","6 Month Transfer",IF(W900="No","Not locked to discharge/transfer",IF(AF900="Did not stay on SU","Not achieved as did not stay on SU",IF('Patient level info'!A900="","",IF(AND(A900=B900,M900="Achieved",P900="Achieved",AF900&gt;=90,AF900&lt;&gt;"Died same day as arrival"),"Achieved",IF(AND(A900&lt;&gt;B900,AF900&gt;=90,M900="Achieved",P900="Achieved"),"Not directly admitted by this team, but achieved criteria at previous team, and achieved 90% of stay on SU whilst at this team",IF(AF900="ICU/CCU/HDU","Admitted to ICU/CCU/HDU",IF(AF900="Died same day as arrival",AF900,IF(AND(AF900&lt;90,M900="Not achieved",P900="Not achieved"),"Not achieved as not direct to SU within 4h, not seen by a consultant within 14h, and less than 90% of stay on SU",IF(AND(AF900&lt;90,M900="Not achieved",P900="Achieved"),"Not achieved as not direct to SU within 4h and less than 90% of stay on SU",IF(AND(AF900&lt;90,M900="Achieved",P900="Not achieved"),"Not achieved as not seen by a consultant within 14h and less than 90% of stay on SU",IF(AND(AF900&gt;=90,M900="Not achieved",P900="Not achieved"),"Not achieved as not direct to SU within 4h and not seen by a consultant within 14h",IF(AND(AF900&gt;=90,M900="Achieved",P900="Not achieved"),"Not achieved as not seen by a consultant within 14h",IF(AF900&lt;90,"Not achieved as less than 90% of stay on SU","Not achieved as not direct to SU within 4h"))))))))))))))</f>
        <v/>
      </c>
    </row>
    <row r="901" spans="1:33" x14ac:dyDescent="0.25">
      <c r="A901" s="89" t="str">
        <f>IF('Paste Data Here - Export'!A901="","",'Paste Data Here - Export'!A901)</f>
        <v/>
      </c>
      <c r="B901" s="90" t="str">
        <f>IF('Paste Data Here - Export'!B901="","",'Paste Data Here - Export'!B901)</f>
        <v/>
      </c>
      <c r="C901" s="91" t="str">
        <f>IF('Paste Data Here - Export'!AR901="Y",'Paste Data Here - Export'!AS901,IF('Paste Data Here - Export'!C901="","",'Paste Data Here - Export'!BA901))</f>
        <v/>
      </c>
      <c r="D901" s="103" t="str">
        <f>IF(B901="","",IF('Paste Data Here - Export'!A901 ='Paste Data Here - Export'!B901, "Yes", "No"))</f>
        <v/>
      </c>
      <c r="E901" s="103" t="str">
        <f>IF(A901="","",IF(AND('Paste Data Here - Export'!P901="",'Paste Data Here - Export'!Q901&lt;&gt;""),"Yes","No"))</f>
        <v/>
      </c>
      <c r="F901" s="104" t="str">
        <f>IF('Paste Data Here - Export'!A901='Paste Data Here - Export'!B901,C901,IF(W901="No","",IF(E901="Yes","6 Month Transfer",'Paste Data Here - Export'!HP901)))</f>
        <v/>
      </c>
      <c r="G901" s="92" t="str">
        <f>IF(B901="","",IF(OR('Paste Data Here - Export'!KB901="Y",'Paste Data Here - Export'!GE901="Y"),"Yes","No"))</f>
        <v/>
      </c>
      <c r="H901" s="93" t="str">
        <f t="shared" si="146"/>
        <v/>
      </c>
      <c r="I901" s="93" t="str">
        <f t="shared" si="147"/>
        <v/>
      </c>
      <c r="J901" s="93" t="str">
        <f t="shared" si="148"/>
        <v/>
      </c>
      <c r="K901" s="125" t="str">
        <f>IF(OR(C901="",'Paste Data Here - Export'!BD901=""),"",1440*('Paste Data Here - Export'!BD901-C901))</f>
        <v/>
      </c>
      <c r="L901" s="93" t="str">
        <f t="shared" si="149"/>
        <v/>
      </c>
      <c r="M901" s="93" t="str">
        <f>IF(AND(L901="Yes",'Paste Data Here - Export'!BC901="SU",'Paste Data Here - Export'!EJ901&lt;&gt;"Y"),"Achieved",IF('Paste Data Here - Export'!EJ901="Y","Not applicable",(IF(AND('Patient level info'!L901="No",'Paste Data Here - Export'!BC901="SU"),"Not achieved",IF('Paste Data Here - Export'!BC901="ICH","Not applicable",IF(OR('Paste Data Here - Export'!BC901="O",'Paste Data Here - Export'!BC901="MAC"),"Not achieved",""))))))</f>
        <v/>
      </c>
      <c r="N901" s="142" t="str">
        <f>IF(B901="","",IF(OR('Paste Data Here - Export'!GN901="PERS",'Paste Data Here - Export'!GN901="TELEM"),'Paste Data Here - Export'!GK901,IF('Paste Data Here - Export'!GO901="","Not seen in person",'Paste Data Here - Export'!GO901)))</f>
        <v/>
      </c>
      <c r="O901" s="125" t="str">
        <f t="shared" si="150"/>
        <v/>
      </c>
      <c r="P901" s="126" t="str">
        <f t="shared" si="151"/>
        <v/>
      </c>
      <c r="Q901" s="95" t="str">
        <f>IF('Paste Data Here - Export'!CR901=TRUE, "Not imaged",IF('Paste Data Here - Export'!AR901="Y","Inpatient stroke",IF('Paste Data Here - Export'!BA901="","",IF('Paste Data Here - Export'!CR901="TRUE","",1440*('Paste Data Here - Export'!CP901-'Paste Data Here - Export'!BA901)))))</f>
        <v/>
      </c>
      <c r="R901" s="95" t="str">
        <f>IF('Paste Data Here - Export'!CR901=TRUE,"Not imaged",IF(OR(C901="",'Paste Data Here - Export'!CP901=""),"",1440*('Paste Data Here - Export'!CP901-C901)))</f>
        <v/>
      </c>
      <c r="S901" s="93" t="str">
        <f>IF(R901&lt;60.5,"Yes",IF('Paste Data Here - Export'!C901="","","No"))</f>
        <v/>
      </c>
      <c r="T901" s="93" t="str">
        <f t="shared" si="143"/>
        <v/>
      </c>
      <c r="U901" s="94" t="str">
        <f>IF(OR(C901="",'Paste Data Here - Export'!DF901=""),"",1440*('Paste Data Here - Export'!DF901-C901))</f>
        <v/>
      </c>
      <c r="V901" s="96" t="str">
        <f t="shared" si="152"/>
        <v/>
      </c>
      <c r="W901" s="97" t="str">
        <f>IF(B901="","",IF('Paste Data Here - Export'!KI901=TRUE,"Yes",IF('Paste Data Here - Export'!L901="","No","Yes")))</f>
        <v/>
      </c>
      <c r="X901" s="98" t="str">
        <f>IF(E901="Yes","6 Month Transfer",IF(AND(W901="Yes",'Paste Data Here - Export'!KM901="D"),"No",IF('Patient level info'!W901="Yes","Yes","")))</f>
        <v/>
      </c>
      <c r="Y901" s="91" t="str">
        <f t="shared" si="144"/>
        <v/>
      </c>
      <c r="Z901" s="99" t="str">
        <f>IF('Paste Data Here - Export'!KQ901="","",IF('Paste Data Here - Export'!KO901="","",'Paste Data Here - Export'!KN901-'Paste Data Here - Export'!KQ901))</f>
        <v/>
      </c>
      <c r="AA901" s="91" t="str">
        <f>IF(AND(W901="Yes",'Paste Data Here - Export'!KM901="D",'Paste Data Here - Export'!KO901="Y"),'Paste Data Here - Export'!KN901+'Patient level info'!AA$3,IF(AND(W901="Yes",'Paste Data Here - Export'!KM901="D",Z901&lt;0),'Paste Data Here - Export'!KQ901,IF(AND(W901="Yes",'Paste Data Here - Export'!KM901="D"),'Paste Data Here - Export'!KN901,IF(X901="Yes",'Paste Data Here - Export'!KS901,""))))</f>
        <v/>
      </c>
      <c r="AB901" s="100" t="str">
        <f>IF(W901="No","",IF('Paste Data Here - Export'!HS901="","",IF('Paste Data Here - Export'!KO901="Y",'Patient level info'!AA901-'Paste Data Here - Export'!HS901,'Paste Data Here - Export'!KQ901-'Paste Data Here - Export'!HS901)))</f>
        <v/>
      </c>
      <c r="AC901" s="100" t="str">
        <f>IF(E901="Yes","",IF(BPT!C901="Record transferred to this team",AA901-C901-(1/6),""))</f>
        <v/>
      </c>
      <c r="AD901" s="100" t="str">
        <f t="shared" si="145"/>
        <v/>
      </c>
      <c r="AE901" s="100" t="str">
        <f t="shared" si="153"/>
        <v/>
      </c>
      <c r="AF901" s="101" t="str">
        <f>IF(AE901="","",IF(Y901="Died same day","Died same day as arrival",IF(AB901="","Did not stay on SU",IF('Paste Data Here - Export'!HR901="ICH","ICU/CCU/HDU",IF(AB901&gt;AE901,100,100*AB901/AE901)))))</f>
        <v/>
      </c>
      <c r="AG901" s="82" t="str">
        <f>IF(E901="Yes","6 Month Transfer",IF(W901="No","Not locked to discharge/transfer",IF(AF901="Did not stay on SU","Not achieved as did not stay on SU",IF('Patient level info'!A901="","",IF(AND(A901=B901,M901="Achieved",P901="Achieved",AF901&gt;=90,AF901&lt;&gt;"Died same day as arrival"),"Achieved",IF(AND(A901&lt;&gt;B901,AF901&gt;=90,M901="Achieved",P901="Achieved"),"Not directly admitted by this team, but achieved criteria at previous team, and achieved 90% of stay on SU whilst at this team",IF(AF901="ICU/CCU/HDU","Admitted to ICU/CCU/HDU",IF(AF901="Died same day as arrival",AF901,IF(AND(AF901&lt;90,M901="Not achieved",P901="Not achieved"),"Not achieved as not direct to SU within 4h, not seen by a consultant within 14h, and less than 90% of stay on SU",IF(AND(AF901&lt;90,M901="Not achieved",P901="Achieved"),"Not achieved as not direct to SU within 4h and less than 90% of stay on SU",IF(AND(AF901&lt;90,M901="Achieved",P901="Not achieved"),"Not achieved as not seen by a consultant within 14h and less than 90% of stay on SU",IF(AND(AF901&gt;=90,M901="Not achieved",P901="Not achieved"),"Not achieved as not direct to SU within 4h and not seen by a consultant within 14h",IF(AND(AF901&gt;=90,M901="Achieved",P901="Not achieved"),"Not achieved as not seen by a consultant within 14h",IF(AF901&lt;90,"Not achieved as less than 90% of stay on SU","Not achieved as not direct to SU within 4h"))))))))))))))</f>
        <v/>
      </c>
    </row>
    <row r="902" spans="1:33" x14ac:dyDescent="0.25">
      <c r="A902" s="89" t="str">
        <f>IF('Paste Data Here - Export'!A902="","",'Paste Data Here - Export'!A902)</f>
        <v/>
      </c>
      <c r="B902" s="90" t="str">
        <f>IF('Paste Data Here - Export'!B902="","",'Paste Data Here - Export'!B902)</f>
        <v/>
      </c>
      <c r="C902" s="91" t="str">
        <f>IF('Paste Data Here - Export'!AR902="Y",'Paste Data Here - Export'!AS902,IF('Paste Data Here - Export'!C902="","",'Paste Data Here - Export'!BA902))</f>
        <v/>
      </c>
      <c r="D902" s="103" t="str">
        <f>IF(B902="","",IF('Paste Data Here - Export'!A902 ='Paste Data Here - Export'!B902, "Yes", "No"))</f>
        <v/>
      </c>
      <c r="E902" s="103" t="str">
        <f>IF(A902="","",IF(AND('Paste Data Here - Export'!P902="",'Paste Data Here - Export'!Q902&lt;&gt;""),"Yes","No"))</f>
        <v/>
      </c>
      <c r="F902" s="104" t="str">
        <f>IF('Paste Data Here - Export'!A902='Paste Data Here - Export'!B902,C902,IF(W902="No","",IF(E902="Yes","6 Month Transfer",'Paste Data Here - Export'!HP902)))</f>
        <v/>
      </c>
      <c r="G902" s="92" t="str">
        <f>IF(B902="","",IF(OR('Paste Data Here - Export'!KB902="Y",'Paste Data Here - Export'!GE902="Y"),"Yes","No"))</f>
        <v/>
      </c>
      <c r="H902" s="93" t="str">
        <f t="shared" si="146"/>
        <v/>
      </c>
      <c r="I902" s="93" t="str">
        <f t="shared" si="147"/>
        <v/>
      </c>
      <c r="J902" s="93" t="str">
        <f t="shared" si="148"/>
        <v/>
      </c>
      <c r="K902" s="125" t="str">
        <f>IF(OR(C902="",'Paste Data Here - Export'!BD902=""),"",1440*('Paste Data Here - Export'!BD902-C902))</f>
        <v/>
      </c>
      <c r="L902" s="93" t="str">
        <f t="shared" si="149"/>
        <v/>
      </c>
      <c r="M902" s="93" t="str">
        <f>IF(AND(L902="Yes",'Paste Data Here - Export'!BC902="SU",'Paste Data Here - Export'!EJ902&lt;&gt;"Y"),"Achieved",IF('Paste Data Here - Export'!EJ902="Y","Not applicable",(IF(AND('Patient level info'!L902="No",'Paste Data Here - Export'!BC902="SU"),"Not achieved",IF('Paste Data Here - Export'!BC902="ICH","Not applicable",IF(OR('Paste Data Here - Export'!BC902="O",'Paste Data Here - Export'!BC902="MAC"),"Not achieved",""))))))</f>
        <v/>
      </c>
      <c r="N902" s="142" t="str">
        <f>IF(B902="","",IF(OR('Paste Data Here - Export'!GN902="PERS",'Paste Data Here - Export'!GN902="TELEM"),'Paste Data Here - Export'!GK902,IF('Paste Data Here - Export'!GO902="","Not seen in person",'Paste Data Here - Export'!GO902)))</f>
        <v/>
      </c>
      <c r="O902" s="125" t="str">
        <f t="shared" si="150"/>
        <v/>
      </c>
      <c r="P902" s="126" t="str">
        <f t="shared" si="151"/>
        <v/>
      </c>
      <c r="Q902" s="95" t="str">
        <f>IF('Paste Data Here - Export'!CR902=TRUE, "Not imaged",IF('Paste Data Here - Export'!AR902="Y","Inpatient stroke",IF('Paste Data Here - Export'!BA902="","",IF('Paste Data Here - Export'!CR902="TRUE","",1440*('Paste Data Here - Export'!CP902-'Paste Data Here - Export'!BA902)))))</f>
        <v/>
      </c>
      <c r="R902" s="95" t="str">
        <f>IF('Paste Data Here - Export'!CR902=TRUE,"Not imaged",IF(OR(C902="",'Paste Data Here - Export'!CP902=""),"",1440*('Paste Data Here - Export'!CP902-C902)))</f>
        <v/>
      </c>
      <c r="S902" s="93" t="str">
        <f>IF(R902&lt;60.5,"Yes",IF('Paste Data Here - Export'!C902="","","No"))</f>
        <v/>
      </c>
      <c r="T902" s="93" t="str">
        <f t="shared" ref="T902:T965" si="154">IF(B902="","",IF(R902&lt;720.5,"Yes","No"))</f>
        <v/>
      </c>
      <c r="U902" s="94" t="str">
        <f>IF(OR(C902="",'Paste Data Here - Export'!DF902=""),"",1440*('Paste Data Here - Export'!DF902-C902))</f>
        <v/>
      </c>
      <c r="V902" s="96" t="str">
        <f t="shared" si="152"/>
        <v/>
      </c>
      <c r="W902" s="97" t="str">
        <f>IF(B902="","",IF('Paste Data Here - Export'!KI902=TRUE,"Yes",IF('Paste Data Here - Export'!L902="","No","Yes")))</f>
        <v/>
      </c>
      <c r="X902" s="98" t="str">
        <f>IF(E902="Yes","6 Month Transfer",IF(AND(W902="Yes",'Paste Data Here - Export'!KM902="D"),"No",IF('Patient level info'!W902="Yes","Yes","")))</f>
        <v/>
      </c>
      <c r="Y902" s="91" t="str">
        <f t="shared" ref="Y902:Y965" si="155">IF(E902="Yes","",IF(X902="","",IF(X902="Yes","Alive",IF(AND(DAY(AA902)-DAY(F902)=0,AA902-F902&lt;2),"Died same day","Died different day"))))</f>
        <v/>
      </c>
      <c r="Z902" s="99" t="str">
        <f>IF('Paste Data Here - Export'!KQ902="","",IF('Paste Data Here - Export'!KO902="","",'Paste Data Here - Export'!KN902-'Paste Data Here - Export'!KQ902))</f>
        <v/>
      </c>
      <c r="AA902" s="91" t="str">
        <f>IF(AND(W902="Yes",'Paste Data Here - Export'!KM902="D",'Paste Data Here - Export'!KO902="Y"),'Paste Data Here - Export'!KN902+'Patient level info'!AA$3,IF(AND(W902="Yes",'Paste Data Here - Export'!KM902="D",Z902&lt;0),'Paste Data Here - Export'!KQ902,IF(AND(W902="Yes",'Paste Data Here - Export'!KM902="D"),'Paste Data Here - Export'!KN902,IF(X902="Yes",'Paste Data Here - Export'!KS902,""))))</f>
        <v/>
      </c>
      <c r="AB902" s="100" t="str">
        <f>IF(W902="No","",IF('Paste Data Here - Export'!HS902="","",IF('Paste Data Here - Export'!KO902="Y",'Patient level info'!AA902-'Paste Data Here - Export'!HS902,'Paste Data Here - Export'!KQ902-'Paste Data Here - Export'!HS902)))</f>
        <v/>
      </c>
      <c r="AC902" s="100" t="str">
        <f>IF(E902="Yes","",IF(BPT!C902="Record transferred to this team",AA902-C902-(1/6),""))</f>
        <v/>
      </c>
      <c r="AD902" s="100" t="str">
        <f t="shared" ref="AD902:AD965" si="156">IF(AA902="","",AA902-F902)</f>
        <v/>
      </c>
      <c r="AE902" s="100" t="str">
        <f t="shared" si="153"/>
        <v/>
      </c>
      <c r="AF902" s="101" t="str">
        <f>IF(AE902="","",IF(Y902="Died same day","Died same day as arrival",IF(AB902="","Did not stay on SU",IF('Paste Data Here - Export'!HR902="ICH","ICU/CCU/HDU",IF(AB902&gt;AE902,100,100*AB902/AE902)))))</f>
        <v/>
      </c>
      <c r="AG902" s="82" t="str">
        <f>IF(E902="Yes","6 Month Transfer",IF(W902="No","Not locked to discharge/transfer",IF(AF902="Did not stay on SU","Not achieved as did not stay on SU",IF('Patient level info'!A902="","",IF(AND(A902=B902,M902="Achieved",P902="Achieved",AF902&gt;=90,AF902&lt;&gt;"Died same day as arrival"),"Achieved",IF(AND(A902&lt;&gt;B902,AF902&gt;=90,M902="Achieved",P902="Achieved"),"Not directly admitted by this team, but achieved criteria at previous team, and achieved 90% of stay on SU whilst at this team",IF(AF902="ICU/CCU/HDU","Admitted to ICU/CCU/HDU",IF(AF902="Died same day as arrival",AF902,IF(AND(AF902&lt;90,M902="Not achieved",P902="Not achieved"),"Not achieved as not direct to SU within 4h, not seen by a consultant within 14h, and less than 90% of stay on SU",IF(AND(AF902&lt;90,M902="Not achieved",P902="Achieved"),"Not achieved as not direct to SU within 4h and less than 90% of stay on SU",IF(AND(AF902&lt;90,M902="Achieved",P902="Not achieved"),"Not achieved as not seen by a consultant within 14h and less than 90% of stay on SU",IF(AND(AF902&gt;=90,M902="Not achieved",P902="Not achieved"),"Not achieved as not direct to SU within 4h and not seen by a consultant within 14h",IF(AND(AF902&gt;=90,M902="Achieved",P902="Not achieved"),"Not achieved as not seen by a consultant within 14h",IF(AF902&lt;90,"Not achieved as less than 90% of stay on SU","Not achieved as not direct to SU within 4h"))))))))))))))</f>
        <v/>
      </c>
    </row>
    <row r="903" spans="1:33" x14ac:dyDescent="0.25">
      <c r="A903" s="89" t="str">
        <f>IF('Paste Data Here - Export'!A903="","",'Paste Data Here - Export'!A903)</f>
        <v/>
      </c>
      <c r="B903" s="90" t="str">
        <f>IF('Paste Data Here - Export'!B903="","",'Paste Data Here - Export'!B903)</f>
        <v/>
      </c>
      <c r="C903" s="91" t="str">
        <f>IF('Paste Data Here - Export'!AR903="Y",'Paste Data Here - Export'!AS903,IF('Paste Data Here - Export'!C903="","",'Paste Data Here - Export'!BA903))</f>
        <v/>
      </c>
      <c r="D903" s="103" t="str">
        <f>IF(B903="","",IF('Paste Data Here - Export'!A903 ='Paste Data Here - Export'!B903, "Yes", "No"))</f>
        <v/>
      </c>
      <c r="E903" s="103" t="str">
        <f>IF(A903="","",IF(AND('Paste Data Here - Export'!P903="",'Paste Data Here - Export'!Q903&lt;&gt;""),"Yes","No"))</f>
        <v/>
      </c>
      <c r="F903" s="104" t="str">
        <f>IF('Paste Data Here - Export'!A903='Paste Data Here - Export'!B903,C903,IF(W903="No","",IF(E903="Yes","6 Month Transfer",'Paste Data Here - Export'!HP903)))</f>
        <v/>
      </c>
      <c r="G903" s="92" t="str">
        <f>IF(B903="","",IF(OR('Paste Data Here - Export'!KB903="Y",'Paste Data Here - Export'!GE903="Y"),"Yes","No"))</f>
        <v/>
      </c>
      <c r="H903" s="93" t="str">
        <f t="shared" ref="H903:H966" si="157">IF(F903="","",(TEXT(F903,"ddd")))</f>
        <v/>
      </c>
      <c r="I903" s="93" t="str">
        <f t="shared" ref="I903:I966" si="158">IF(F903="","",(TEXT(F903,"h")))</f>
        <v/>
      </c>
      <c r="J903" s="93" t="str">
        <f t="shared" ref="J903:J966" si="159">IF(F903="","",IF(OR(H903="Sat",H903="Sun",I903="18",I903="19",I903="20",I903="21",I903="22",I903="23",I903="0",I903="1",I903="2",I903="3",I903="4",I903="5",I903="6",I903="7"),"Out of hours","In hours"))</f>
        <v/>
      </c>
      <c r="K903" s="125" t="str">
        <f>IF(OR(C903="",'Paste Data Here - Export'!BD903=""),"",1440*('Paste Data Here - Export'!BD903-C903))</f>
        <v/>
      </c>
      <c r="L903" s="93" t="str">
        <f t="shared" ref="L903:L966" si="160">IF(B903="","",IF(K903="","No",IF(K903&lt;240.5,"Yes","No")))</f>
        <v/>
      </c>
      <c r="M903" s="93" t="str">
        <f>IF(AND(L903="Yes",'Paste Data Here - Export'!BC903="SU",'Paste Data Here - Export'!EJ903&lt;&gt;"Y"),"Achieved",IF('Paste Data Here - Export'!EJ903="Y","Not applicable",(IF(AND('Patient level info'!L903="No",'Paste Data Here - Export'!BC903="SU"),"Not achieved",IF('Paste Data Here - Export'!BC903="ICH","Not applicable",IF(OR('Paste Data Here - Export'!BC903="O",'Paste Data Here - Export'!BC903="MAC"),"Not achieved",""))))))</f>
        <v/>
      </c>
      <c r="N903" s="142" t="str">
        <f>IF(B903="","",IF(OR('Paste Data Here - Export'!GN903="PERS",'Paste Data Here - Export'!GN903="TELEM"),'Paste Data Here - Export'!GK903,IF('Paste Data Here - Export'!GO903="","Not seen in person",'Paste Data Here - Export'!GO903)))</f>
        <v/>
      </c>
      <c r="O903" s="125" t="str">
        <f t="shared" ref="O903:O966" si="161">IF(C903="","",IF(N903="Not seen in person","Not seen within 72h",1440*(N903-C903)))</f>
        <v/>
      </c>
      <c r="P903" s="126" t="str">
        <f t="shared" ref="P903:P966" si="162">IF(C903="","",IF(O903="Not seen within 72h","Not achieved",IF(O903&lt;840.5,"Achieved","Not achieved")))</f>
        <v/>
      </c>
      <c r="Q903" s="95" t="str">
        <f>IF('Paste Data Here - Export'!CR903=TRUE, "Not imaged",IF('Paste Data Here - Export'!AR903="Y","Inpatient stroke",IF('Paste Data Here - Export'!BA903="","",IF('Paste Data Here - Export'!CR903="TRUE","",1440*('Paste Data Here - Export'!CP903-'Paste Data Here - Export'!BA903)))))</f>
        <v/>
      </c>
      <c r="R903" s="95" t="str">
        <f>IF('Paste Data Here - Export'!CR903=TRUE,"Not imaged",IF(OR(C903="",'Paste Data Here - Export'!CP903=""),"",1440*('Paste Data Here - Export'!CP903-C903)))</f>
        <v/>
      </c>
      <c r="S903" s="93" t="str">
        <f>IF(R903&lt;60.5,"Yes",IF('Paste Data Here - Export'!C903="","","No"))</f>
        <v/>
      </c>
      <c r="T903" s="93" t="str">
        <f t="shared" si="154"/>
        <v/>
      </c>
      <c r="U903" s="94" t="str">
        <f>IF(OR(C903="",'Paste Data Here - Export'!DF903=""),"",1440*('Paste Data Here - Export'!DF903-C903))</f>
        <v/>
      </c>
      <c r="V903" s="96" t="str">
        <f t="shared" ref="V903:V966" si="163">IF(U903="","",IF(U903&lt;60.5,"Yes","No"))</f>
        <v/>
      </c>
      <c r="W903" s="97" t="str">
        <f>IF(B903="","",IF('Paste Data Here - Export'!KI903=TRUE,"Yes",IF('Paste Data Here - Export'!L903="","No","Yes")))</f>
        <v/>
      </c>
      <c r="X903" s="98" t="str">
        <f>IF(E903="Yes","6 Month Transfer",IF(AND(W903="Yes",'Paste Data Here - Export'!KM903="D"),"No",IF('Patient level info'!W903="Yes","Yes","")))</f>
        <v/>
      </c>
      <c r="Y903" s="91" t="str">
        <f t="shared" si="155"/>
        <v/>
      </c>
      <c r="Z903" s="99" t="str">
        <f>IF('Paste Data Here - Export'!KQ903="","",IF('Paste Data Here - Export'!KO903="","",'Paste Data Here - Export'!KN903-'Paste Data Here - Export'!KQ903))</f>
        <v/>
      </c>
      <c r="AA903" s="91" t="str">
        <f>IF(AND(W903="Yes",'Paste Data Here - Export'!KM903="D",'Paste Data Here - Export'!KO903="Y"),'Paste Data Here - Export'!KN903+'Patient level info'!AA$3,IF(AND(W903="Yes",'Paste Data Here - Export'!KM903="D",Z903&lt;0),'Paste Data Here - Export'!KQ903,IF(AND(W903="Yes",'Paste Data Here - Export'!KM903="D"),'Paste Data Here - Export'!KN903,IF(X903="Yes",'Paste Data Here - Export'!KS903,""))))</f>
        <v/>
      </c>
      <c r="AB903" s="100" t="str">
        <f>IF(W903="No","",IF('Paste Data Here - Export'!HS903="","",IF('Paste Data Here - Export'!KO903="Y",'Patient level info'!AA903-'Paste Data Here - Export'!HS903,'Paste Data Here - Export'!KQ903-'Paste Data Here - Export'!HS903)))</f>
        <v/>
      </c>
      <c r="AC903" s="100" t="str">
        <f>IF(E903="Yes","",IF(BPT!C903="Record transferred to this team",AA903-C903-(1/6),""))</f>
        <v/>
      </c>
      <c r="AD903" s="100" t="str">
        <f t="shared" si="156"/>
        <v/>
      </c>
      <c r="AE903" s="100" t="str">
        <f t="shared" ref="AE903:AE966" si="164">IF(AD903="","",AD903-(1/6))</f>
        <v/>
      </c>
      <c r="AF903" s="101" t="str">
        <f>IF(AE903="","",IF(Y903="Died same day","Died same day as arrival",IF(AB903="","Did not stay on SU",IF('Paste Data Here - Export'!HR903="ICH","ICU/CCU/HDU",IF(AB903&gt;AE903,100,100*AB903/AE903)))))</f>
        <v/>
      </c>
      <c r="AG903" s="82" t="str">
        <f>IF(E903="Yes","6 Month Transfer",IF(W903="No","Not locked to discharge/transfer",IF(AF903="Did not stay on SU","Not achieved as did not stay on SU",IF('Patient level info'!A903="","",IF(AND(A903=B903,M903="Achieved",P903="Achieved",AF903&gt;=90,AF903&lt;&gt;"Died same day as arrival"),"Achieved",IF(AND(A903&lt;&gt;B903,AF903&gt;=90,M903="Achieved",P903="Achieved"),"Not directly admitted by this team, but achieved criteria at previous team, and achieved 90% of stay on SU whilst at this team",IF(AF903="ICU/CCU/HDU","Admitted to ICU/CCU/HDU",IF(AF903="Died same day as arrival",AF903,IF(AND(AF903&lt;90,M903="Not achieved",P903="Not achieved"),"Not achieved as not direct to SU within 4h, not seen by a consultant within 14h, and less than 90% of stay on SU",IF(AND(AF903&lt;90,M903="Not achieved",P903="Achieved"),"Not achieved as not direct to SU within 4h and less than 90% of stay on SU",IF(AND(AF903&lt;90,M903="Achieved",P903="Not achieved"),"Not achieved as not seen by a consultant within 14h and less than 90% of stay on SU",IF(AND(AF903&gt;=90,M903="Not achieved",P903="Not achieved"),"Not achieved as not direct to SU within 4h and not seen by a consultant within 14h",IF(AND(AF903&gt;=90,M903="Achieved",P903="Not achieved"),"Not achieved as not seen by a consultant within 14h",IF(AF903&lt;90,"Not achieved as less than 90% of stay on SU","Not achieved as not direct to SU within 4h"))))))))))))))</f>
        <v/>
      </c>
    </row>
    <row r="904" spans="1:33" x14ac:dyDescent="0.25">
      <c r="A904" s="89" t="str">
        <f>IF('Paste Data Here - Export'!A904="","",'Paste Data Here - Export'!A904)</f>
        <v/>
      </c>
      <c r="B904" s="90" t="str">
        <f>IF('Paste Data Here - Export'!B904="","",'Paste Data Here - Export'!B904)</f>
        <v/>
      </c>
      <c r="C904" s="91" t="str">
        <f>IF('Paste Data Here - Export'!AR904="Y",'Paste Data Here - Export'!AS904,IF('Paste Data Here - Export'!C904="","",'Paste Data Here - Export'!BA904))</f>
        <v/>
      </c>
      <c r="D904" s="103" t="str">
        <f>IF(B904="","",IF('Paste Data Here - Export'!A904 ='Paste Data Here - Export'!B904, "Yes", "No"))</f>
        <v/>
      </c>
      <c r="E904" s="103" t="str">
        <f>IF(A904="","",IF(AND('Paste Data Here - Export'!P904="",'Paste Data Here - Export'!Q904&lt;&gt;""),"Yes","No"))</f>
        <v/>
      </c>
      <c r="F904" s="104" t="str">
        <f>IF('Paste Data Here - Export'!A904='Paste Data Here - Export'!B904,C904,IF(W904="No","",IF(E904="Yes","6 Month Transfer",'Paste Data Here - Export'!HP904)))</f>
        <v/>
      </c>
      <c r="G904" s="92" t="str">
        <f>IF(B904="","",IF(OR('Paste Data Here - Export'!KB904="Y",'Paste Data Here - Export'!GE904="Y"),"Yes","No"))</f>
        <v/>
      </c>
      <c r="H904" s="93" t="str">
        <f t="shared" si="157"/>
        <v/>
      </c>
      <c r="I904" s="93" t="str">
        <f t="shared" si="158"/>
        <v/>
      </c>
      <c r="J904" s="93" t="str">
        <f t="shared" si="159"/>
        <v/>
      </c>
      <c r="K904" s="125" t="str">
        <f>IF(OR(C904="",'Paste Data Here - Export'!BD904=""),"",1440*('Paste Data Here - Export'!BD904-C904))</f>
        <v/>
      </c>
      <c r="L904" s="93" t="str">
        <f t="shared" si="160"/>
        <v/>
      </c>
      <c r="M904" s="93" t="str">
        <f>IF(AND(L904="Yes",'Paste Data Here - Export'!BC904="SU",'Paste Data Here - Export'!EJ904&lt;&gt;"Y"),"Achieved",IF('Paste Data Here - Export'!EJ904="Y","Not applicable",(IF(AND('Patient level info'!L904="No",'Paste Data Here - Export'!BC904="SU"),"Not achieved",IF('Paste Data Here - Export'!BC904="ICH","Not applicable",IF(OR('Paste Data Here - Export'!BC904="O",'Paste Data Here - Export'!BC904="MAC"),"Not achieved",""))))))</f>
        <v/>
      </c>
      <c r="N904" s="142" t="str">
        <f>IF(B904="","",IF(OR('Paste Data Here - Export'!GN904="PERS",'Paste Data Here - Export'!GN904="TELEM"),'Paste Data Here - Export'!GK904,IF('Paste Data Here - Export'!GO904="","Not seen in person",'Paste Data Here - Export'!GO904)))</f>
        <v/>
      </c>
      <c r="O904" s="125" t="str">
        <f t="shared" si="161"/>
        <v/>
      </c>
      <c r="P904" s="126" t="str">
        <f t="shared" si="162"/>
        <v/>
      </c>
      <c r="Q904" s="95" t="str">
        <f>IF('Paste Data Here - Export'!CR904=TRUE, "Not imaged",IF('Paste Data Here - Export'!AR904="Y","Inpatient stroke",IF('Paste Data Here - Export'!BA904="","",IF('Paste Data Here - Export'!CR904="TRUE","",1440*('Paste Data Here - Export'!CP904-'Paste Data Here - Export'!BA904)))))</f>
        <v/>
      </c>
      <c r="R904" s="95" t="str">
        <f>IF('Paste Data Here - Export'!CR904=TRUE,"Not imaged",IF(OR(C904="",'Paste Data Here - Export'!CP904=""),"",1440*('Paste Data Here - Export'!CP904-C904)))</f>
        <v/>
      </c>
      <c r="S904" s="93" t="str">
        <f>IF(R904&lt;60.5,"Yes",IF('Paste Data Here - Export'!C904="","","No"))</f>
        <v/>
      </c>
      <c r="T904" s="93" t="str">
        <f t="shared" si="154"/>
        <v/>
      </c>
      <c r="U904" s="94" t="str">
        <f>IF(OR(C904="",'Paste Data Here - Export'!DF904=""),"",1440*('Paste Data Here - Export'!DF904-C904))</f>
        <v/>
      </c>
      <c r="V904" s="96" t="str">
        <f t="shared" si="163"/>
        <v/>
      </c>
      <c r="W904" s="97" t="str">
        <f>IF(B904="","",IF('Paste Data Here - Export'!KI904=TRUE,"Yes",IF('Paste Data Here - Export'!L904="","No","Yes")))</f>
        <v/>
      </c>
      <c r="X904" s="98" t="str">
        <f>IF(E904="Yes","6 Month Transfer",IF(AND(W904="Yes",'Paste Data Here - Export'!KM904="D"),"No",IF('Patient level info'!W904="Yes","Yes","")))</f>
        <v/>
      </c>
      <c r="Y904" s="91" t="str">
        <f t="shared" si="155"/>
        <v/>
      </c>
      <c r="Z904" s="99" t="str">
        <f>IF('Paste Data Here - Export'!KQ904="","",IF('Paste Data Here - Export'!KO904="","",'Paste Data Here - Export'!KN904-'Paste Data Here - Export'!KQ904))</f>
        <v/>
      </c>
      <c r="AA904" s="91" t="str">
        <f>IF(AND(W904="Yes",'Paste Data Here - Export'!KM904="D",'Paste Data Here - Export'!KO904="Y"),'Paste Data Here - Export'!KN904+'Patient level info'!AA$3,IF(AND(W904="Yes",'Paste Data Here - Export'!KM904="D",Z904&lt;0),'Paste Data Here - Export'!KQ904,IF(AND(W904="Yes",'Paste Data Here - Export'!KM904="D"),'Paste Data Here - Export'!KN904,IF(X904="Yes",'Paste Data Here - Export'!KS904,""))))</f>
        <v/>
      </c>
      <c r="AB904" s="100" t="str">
        <f>IF(W904="No","",IF('Paste Data Here - Export'!HS904="","",IF('Paste Data Here - Export'!KO904="Y",'Patient level info'!AA904-'Paste Data Here - Export'!HS904,'Paste Data Here - Export'!KQ904-'Paste Data Here - Export'!HS904)))</f>
        <v/>
      </c>
      <c r="AC904" s="100" t="str">
        <f>IF(E904="Yes","",IF(BPT!C904="Record transferred to this team",AA904-C904-(1/6),""))</f>
        <v/>
      </c>
      <c r="AD904" s="100" t="str">
        <f t="shared" si="156"/>
        <v/>
      </c>
      <c r="AE904" s="100" t="str">
        <f t="shared" si="164"/>
        <v/>
      </c>
      <c r="AF904" s="101" t="str">
        <f>IF(AE904="","",IF(Y904="Died same day","Died same day as arrival",IF(AB904="","Did not stay on SU",IF('Paste Data Here - Export'!HR904="ICH","ICU/CCU/HDU",IF(AB904&gt;AE904,100,100*AB904/AE904)))))</f>
        <v/>
      </c>
      <c r="AG904" s="82" t="str">
        <f>IF(E904="Yes","6 Month Transfer",IF(W904="No","Not locked to discharge/transfer",IF(AF904="Did not stay on SU","Not achieved as did not stay on SU",IF('Patient level info'!A904="","",IF(AND(A904=B904,M904="Achieved",P904="Achieved",AF904&gt;=90,AF904&lt;&gt;"Died same day as arrival"),"Achieved",IF(AND(A904&lt;&gt;B904,AF904&gt;=90,M904="Achieved",P904="Achieved"),"Not directly admitted by this team, but achieved criteria at previous team, and achieved 90% of stay on SU whilst at this team",IF(AF904="ICU/CCU/HDU","Admitted to ICU/CCU/HDU",IF(AF904="Died same day as arrival",AF904,IF(AND(AF904&lt;90,M904="Not achieved",P904="Not achieved"),"Not achieved as not direct to SU within 4h, not seen by a consultant within 14h, and less than 90% of stay on SU",IF(AND(AF904&lt;90,M904="Not achieved",P904="Achieved"),"Not achieved as not direct to SU within 4h and less than 90% of stay on SU",IF(AND(AF904&lt;90,M904="Achieved",P904="Not achieved"),"Not achieved as not seen by a consultant within 14h and less than 90% of stay on SU",IF(AND(AF904&gt;=90,M904="Not achieved",P904="Not achieved"),"Not achieved as not direct to SU within 4h and not seen by a consultant within 14h",IF(AND(AF904&gt;=90,M904="Achieved",P904="Not achieved"),"Not achieved as not seen by a consultant within 14h",IF(AF904&lt;90,"Not achieved as less than 90% of stay on SU","Not achieved as not direct to SU within 4h"))))))))))))))</f>
        <v/>
      </c>
    </row>
    <row r="905" spans="1:33" x14ac:dyDescent="0.25">
      <c r="A905" s="89" t="str">
        <f>IF('Paste Data Here - Export'!A905="","",'Paste Data Here - Export'!A905)</f>
        <v/>
      </c>
      <c r="B905" s="90" t="str">
        <f>IF('Paste Data Here - Export'!B905="","",'Paste Data Here - Export'!B905)</f>
        <v/>
      </c>
      <c r="C905" s="91" t="str">
        <f>IF('Paste Data Here - Export'!AR905="Y",'Paste Data Here - Export'!AS905,IF('Paste Data Here - Export'!C905="","",'Paste Data Here - Export'!BA905))</f>
        <v/>
      </c>
      <c r="D905" s="103" t="str">
        <f>IF(B905="","",IF('Paste Data Here - Export'!A905 ='Paste Data Here - Export'!B905, "Yes", "No"))</f>
        <v/>
      </c>
      <c r="E905" s="103" t="str">
        <f>IF(A905="","",IF(AND('Paste Data Here - Export'!P905="",'Paste Data Here - Export'!Q905&lt;&gt;""),"Yes","No"))</f>
        <v/>
      </c>
      <c r="F905" s="104" t="str">
        <f>IF('Paste Data Here - Export'!A905='Paste Data Here - Export'!B905,C905,IF(W905="No","",IF(E905="Yes","6 Month Transfer",'Paste Data Here - Export'!HP905)))</f>
        <v/>
      </c>
      <c r="G905" s="92" t="str">
        <f>IF(B905="","",IF(OR('Paste Data Here - Export'!KB905="Y",'Paste Data Here - Export'!GE905="Y"),"Yes","No"))</f>
        <v/>
      </c>
      <c r="H905" s="93" t="str">
        <f t="shared" si="157"/>
        <v/>
      </c>
      <c r="I905" s="93" t="str">
        <f t="shared" si="158"/>
        <v/>
      </c>
      <c r="J905" s="93" t="str">
        <f t="shared" si="159"/>
        <v/>
      </c>
      <c r="K905" s="125" t="str">
        <f>IF(OR(C905="",'Paste Data Here - Export'!BD905=""),"",1440*('Paste Data Here - Export'!BD905-C905))</f>
        <v/>
      </c>
      <c r="L905" s="93" t="str">
        <f t="shared" si="160"/>
        <v/>
      </c>
      <c r="M905" s="93" t="str">
        <f>IF(AND(L905="Yes",'Paste Data Here - Export'!BC905="SU",'Paste Data Here - Export'!EJ905&lt;&gt;"Y"),"Achieved",IF('Paste Data Here - Export'!EJ905="Y","Not applicable",(IF(AND('Patient level info'!L905="No",'Paste Data Here - Export'!BC905="SU"),"Not achieved",IF('Paste Data Here - Export'!BC905="ICH","Not applicable",IF(OR('Paste Data Here - Export'!BC905="O",'Paste Data Here - Export'!BC905="MAC"),"Not achieved",""))))))</f>
        <v/>
      </c>
      <c r="N905" s="142" t="str">
        <f>IF(B905="","",IF(OR('Paste Data Here - Export'!GN905="PERS",'Paste Data Here - Export'!GN905="TELEM"),'Paste Data Here - Export'!GK905,IF('Paste Data Here - Export'!GO905="","Not seen in person",'Paste Data Here - Export'!GO905)))</f>
        <v/>
      </c>
      <c r="O905" s="125" t="str">
        <f t="shared" si="161"/>
        <v/>
      </c>
      <c r="P905" s="126" t="str">
        <f t="shared" si="162"/>
        <v/>
      </c>
      <c r="Q905" s="95" t="str">
        <f>IF('Paste Data Here - Export'!CR905=TRUE, "Not imaged",IF('Paste Data Here - Export'!AR905="Y","Inpatient stroke",IF('Paste Data Here - Export'!BA905="","",IF('Paste Data Here - Export'!CR905="TRUE","",1440*('Paste Data Here - Export'!CP905-'Paste Data Here - Export'!BA905)))))</f>
        <v/>
      </c>
      <c r="R905" s="95" t="str">
        <f>IF('Paste Data Here - Export'!CR905=TRUE,"Not imaged",IF(OR(C905="",'Paste Data Here - Export'!CP905=""),"",1440*('Paste Data Here - Export'!CP905-C905)))</f>
        <v/>
      </c>
      <c r="S905" s="93" t="str">
        <f>IF(R905&lt;60.5,"Yes",IF('Paste Data Here - Export'!C905="","","No"))</f>
        <v/>
      </c>
      <c r="T905" s="93" t="str">
        <f t="shared" si="154"/>
        <v/>
      </c>
      <c r="U905" s="94" t="str">
        <f>IF(OR(C905="",'Paste Data Here - Export'!DF905=""),"",1440*('Paste Data Here - Export'!DF905-C905))</f>
        <v/>
      </c>
      <c r="V905" s="96" t="str">
        <f t="shared" si="163"/>
        <v/>
      </c>
      <c r="W905" s="97" t="str">
        <f>IF(B905="","",IF('Paste Data Here - Export'!KI905=TRUE,"Yes",IF('Paste Data Here - Export'!L905="","No","Yes")))</f>
        <v/>
      </c>
      <c r="X905" s="98" t="str">
        <f>IF(E905="Yes","6 Month Transfer",IF(AND(W905="Yes",'Paste Data Here - Export'!KM905="D"),"No",IF('Patient level info'!W905="Yes","Yes","")))</f>
        <v/>
      </c>
      <c r="Y905" s="91" t="str">
        <f t="shared" si="155"/>
        <v/>
      </c>
      <c r="Z905" s="99" t="str">
        <f>IF('Paste Data Here - Export'!KQ905="","",IF('Paste Data Here - Export'!KO905="","",'Paste Data Here - Export'!KN905-'Paste Data Here - Export'!KQ905))</f>
        <v/>
      </c>
      <c r="AA905" s="91" t="str">
        <f>IF(AND(W905="Yes",'Paste Data Here - Export'!KM905="D",'Paste Data Here - Export'!KO905="Y"),'Paste Data Here - Export'!KN905+'Patient level info'!AA$3,IF(AND(W905="Yes",'Paste Data Here - Export'!KM905="D",Z905&lt;0),'Paste Data Here - Export'!KQ905,IF(AND(W905="Yes",'Paste Data Here - Export'!KM905="D"),'Paste Data Here - Export'!KN905,IF(X905="Yes",'Paste Data Here - Export'!KS905,""))))</f>
        <v/>
      </c>
      <c r="AB905" s="100" t="str">
        <f>IF(W905="No","",IF('Paste Data Here - Export'!HS905="","",IF('Paste Data Here - Export'!KO905="Y",'Patient level info'!AA905-'Paste Data Here - Export'!HS905,'Paste Data Here - Export'!KQ905-'Paste Data Here - Export'!HS905)))</f>
        <v/>
      </c>
      <c r="AC905" s="100" t="str">
        <f>IF(E905="Yes","",IF(BPT!C905="Record transferred to this team",AA905-C905-(1/6),""))</f>
        <v/>
      </c>
      <c r="AD905" s="100" t="str">
        <f t="shared" si="156"/>
        <v/>
      </c>
      <c r="AE905" s="100" t="str">
        <f t="shared" si="164"/>
        <v/>
      </c>
      <c r="AF905" s="101" t="str">
        <f>IF(AE905="","",IF(Y905="Died same day","Died same day as arrival",IF(AB905="","Did not stay on SU",IF('Paste Data Here - Export'!HR905="ICH","ICU/CCU/HDU",IF(AB905&gt;AE905,100,100*AB905/AE905)))))</f>
        <v/>
      </c>
      <c r="AG905" s="82" t="str">
        <f>IF(E905="Yes","6 Month Transfer",IF(W905="No","Not locked to discharge/transfer",IF(AF905="Did not stay on SU","Not achieved as did not stay on SU",IF('Patient level info'!A905="","",IF(AND(A905=B905,M905="Achieved",P905="Achieved",AF905&gt;=90,AF905&lt;&gt;"Died same day as arrival"),"Achieved",IF(AND(A905&lt;&gt;B905,AF905&gt;=90,M905="Achieved",P905="Achieved"),"Not directly admitted by this team, but achieved criteria at previous team, and achieved 90% of stay on SU whilst at this team",IF(AF905="ICU/CCU/HDU","Admitted to ICU/CCU/HDU",IF(AF905="Died same day as arrival",AF905,IF(AND(AF905&lt;90,M905="Not achieved",P905="Not achieved"),"Not achieved as not direct to SU within 4h, not seen by a consultant within 14h, and less than 90% of stay on SU",IF(AND(AF905&lt;90,M905="Not achieved",P905="Achieved"),"Not achieved as not direct to SU within 4h and less than 90% of stay on SU",IF(AND(AF905&lt;90,M905="Achieved",P905="Not achieved"),"Not achieved as not seen by a consultant within 14h and less than 90% of stay on SU",IF(AND(AF905&gt;=90,M905="Not achieved",P905="Not achieved"),"Not achieved as not direct to SU within 4h and not seen by a consultant within 14h",IF(AND(AF905&gt;=90,M905="Achieved",P905="Not achieved"),"Not achieved as not seen by a consultant within 14h",IF(AF905&lt;90,"Not achieved as less than 90% of stay on SU","Not achieved as not direct to SU within 4h"))))))))))))))</f>
        <v/>
      </c>
    </row>
    <row r="906" spans="1:33" x14ac:dyDescent="0.25">
      <c r="A906" s="89" t="str">
        <f>IF('Paste Data Here - Export'!A906="","",'Paste Data Here - Export'!A906)</f>
        <v/>
      </c>
      <c r="B906" s="90" t="str">
        <f>IF('Paste Data Here - Export'!B906="","",'Paste Data Here - Export'!B906)</f>
        <v/>
      </c>
      <c r="C906" s="91" t="str">
        <f>IF('Paste Data Here - Export'!AR906="Y",'Paste Data Here - Export'!AS906,IF('Paste Data Here - Export'!C906="","",'Paste Data Here - Export'!BA906))</f>
        <v/>
      </c>
      <c r="D906" s="103" t="str">
        <f>IF(B906="","",IF('Paste Data Here - Export'!A906 ='Paste Data Here - Export'!B906, "Yes", "No"))</f>
        <v/>
      </c>
      <c r="E906" s="103" t="str">
        <f>IF(A906="","",IF(AND('Paste Data Here - Export'!P906="",'Paste Data Here - Export'!Q906&lt;&gt;""),"Yes","No"))</f>
        <v/>
      </c>
      <c r="F906" s="104" t="str">
        <f>IF('Paste Data Here - Export'!A906='Paste Data Here - Export'!B906,C906,IF(W906="No","",IF(E906="Yes","6 Month Transfer",'Paste Data Here - Export'!HP906)))</f>
        <v/>
      </c>
      <c r="G906" s="92" t="str">
        <f>IF(B906="","",IF(OR('Paste Data Here - Export'!KB906="Y",'Paste Data Here - Export'!GE906="Y"),"Yes","No"))</f>
        <v/>
      </c>
      <c r="H906" s="93" t="str">
        <f t="shared" si="157"/>
        <v/>
      </c>
      <c r="I906" s="93" t="str">
        <f t="shared" si="158"/>
        <v/>
      </c>
      <c r="J906" s="93" t="str">
        <f t="shared" si="159"/>
        <v/>
      </c>
      <c r="K906" s="125" t="str">
        <f>IF(OR(C906="",'Paste Data Here - Export'!BD906=""),"",1440*('Paste Data Here - Export'!BD906-C906))</f>
        <v/>
      </c>
      <c r="L906" s="93" t="str">
        <f t="shared" si="160"/>
        <v/>
      </c>
      <c r="M906" s="93" t="str">
        <f>IF(AND(L906="Yes",'Paste Data Here - Export'!BC906="SU",'Paste Data Here - Export'!EJ906&lt;&gt;"Y"),"Achieved",IF('Paste Data Here - Export'!EJ906="Y","Not applicable",(IF(AND('Patient level info'!L906="No",'Paste Data Here - Export'!BC906="SU"),"Not achieved",IF('Paste Data Here - Export'!BC906="ICH","Not applicable",IF(OR('Paste Data Here - Export'!BC906="O",'Paste Data Here - Export'!BC906="MAC"),"Not achieved",""))))))</f>
        <v/>
      </c>
      <c r="N906" s="142" t="str">
        <f>IF(B906="","",IF(OR('Paste Data Here - Export'!GN906="PERS",'Paste Data Here - Export'!GN906="TELEM"),'Paste Data Here - Export'!GK906,IF('Paste Data Here - Export'!GO906="","Not seen in person",'Paste Data Here - Export'!GO906)))</f>
        <v/>
      </c>
      <c r="O906" s="125" t="str">
        <f t="shared" si="161"/>
        <v/>
      </c>
      <c r="P906" s="126" t="str">
        <f t="shared" si="162"/>
        <v/>
      </c>
      <c r="Q906" s="95" t="str">
        <f>IF('Paste Data Here - Export'!CR906=TRUE, "Not imaged",IF('Paste Data Here - Export'!AR906="Y","Inpatient stroke",IF('Paste Data Here - Export'!BA906="","",IF('Paste Data Here - Export'!CR906="TRUE","",1440*('Paste Data Here - Export'!CP906-'Paste Data Here - Export'!BA906)))))</f>
        <v/>
      </c>
      <c r="R906" s="95" t="str">
        <f>IF('Paste Data Here - Export'!CR906=TRUE,"Not imaged",IF(OR(C906="",'Paste Data Here - Export'!CP906=""),"",1440*('Paste Data Here - Export'!CP906-C906)))</f>
        <v/>
      </c>
      <c r="S906" s="93" t="str">
        <f>IF(R906&lt;60.5,"Yes",IF('Paste Data Here - Export'!C906="","","No"))</f>
        <v/>
      </c>
      <c r="T906" s="93" t="str">
        <f t="shared" si="154"/>
        <v/>
      </c>
      <c r="U906" s="94" t="str">
        <f>IF(OR(C906="",'Paste Data Here - Export'!DF906=""),"",1440*('Paste Data Here - Export'!DF906-C906))</f>
        <v/>
      </c>
      <c r="V906" s="96" t="str">
        <f t="shared" si="163"/>
        <v/>
      </c>
      <c r="W906" s="97" t="str">
        <f>IF(B906="","",IF('Paste Data Here - Export'!KI906=TRUE,"Yes",IF('Paste Data Here - Export'!L906="","No","Yes")))</f>
        <v/>
      </c>
      <c r="X906" s="98" t="str">
        <f>IF(E906="Yes","6 Month Transfer",IF(AND(W906="Yes",'Paste Data Here - Export'!KM906="D"),"No",IF('Patient level info'!W906="Yes","Yes","")))</f>
        <v/>
      </c>
      <c r="Y906" s="91" t="str">
        <f t="shared" si="155"/>
        <v/>
      </c>
      <c r="Z906" s="99" t="str">
        <f>IF('Paste Data Here - Export'!KQ906="","",IF('Paste Data Here - Export'!KO906="","",'Paste Data Here - Export'!KN906-'Paste Data Here - Export'!KQ906))</f>
        <v/>
      </c>
      <c r="AA906" s="91" t="str">
        <f>IF(AND(W906="Yes",'Paste Data Here - Export'!KM906="D",'Paste Data Here - Export'!KO906="Y"),'Paste Data Here - Export'!KN906+'Patient level info'!AA$3,IF(AND(W906="Yes",'Paste Data Here - Export'!KM906="D",Z906&lt;0),'Paste Data Here - Export'!KQ906,IF(AND(W906="Yes",'Paste Data Here - Export'!KM906="D"),'Paste Data Here - Export'!KN906,IF(X906="Yes",'Paste Data Here - Export'!KS906,""))))</f>
        <v/>
      </c>
      <c r="AB906" s="100" t="str">
        <f>IF(W906="No","",IF('Paste Data Here - Export'!HS906="","",IF('Paste Data Here - Export'!KO906="Y",'Patient level info'!AA906-'Paste Data Here - Export'!HS906,'Paste Data Here - Export'!KQ906-'Paste Data Here - Export'!HS906)))</f>
        <v/>
      </c>
      <c r="AC906" s="100" t="str">
        <f>IF(E906="Yes","",IF(BPT!C906="Record transferred to this team",AA906-C906-(1/6),""))</f>
        <v/>
      </c>
      <c r="AD906" s="100" t="str">
        <f t="shared" si="156"/>
        <v/>
      </c>
      <c r="AE906" s="100" t="str">
        <f t="shared" si="164"/>
        <v/>
      </c>
      <c r="AF906" s="101" t="str">
        <f>IF(AE906="","",IF(Y906="Died same day","Died same day as arrival",IF(AB906="","Did not stay on SU",IF('Paste Data Here - Export'!HR906="ICH","ICU/CCU/HDU",IF(AB906&gt;AE906,100,100*AB906/AE906)))))</f>
        <v/>
      </c>
      <c r="AG906" s="82" t="str">
        <f>IF(E906="Yes","6 Month Transfer",IF(W906="No","Not locked to discharge/transfer",IF(AF906="Did not stay on SU","Not achieved as did not stay on SU",IF('Patient level info'!A906="","",IF(AND(A906=B906,M906="Achieved",P906="Achieved",AF906&gt;=90,AF906&lt;&gt;"Died same day as arrival"),"Achieved",IF(AND(A906&lt;&gt;B906,AF906&gt;=90,M906="Achieved",P906="Achieved"),"Not directly admitted by this team, but achieved criteria at previous team, and achieved 90% of stay on SU whilst at this team",IF(AF906="ICU/CCU/HDU","Admitted to ICU/CCU/HDU",IF(AF906="Died same day as arrival",AF906,IF(AND(AF906&lt;90,M906="Not achieved",P906="Not achieved"),"Not achieved as not direct to SU within 4h, not seen by a consultant within 14h, and less than 90% of stay on SU",IF(AND(AF906&lt;90,M906="Not achieved",P906="Achieved"),"Not achieved as not direct to SU within 4h and less than 90% of stay on SU",IF(AND(AF906&lt;90,M906="Achieved",P906="Not achieved"),"Not achieved as not seen by a consultant within 14h and less than 90% of stay on SU",IF(AND(AF906&gt;=90,M906="Not achieved",P906="Not achieved"),"Not achieved as not direct to SU within 4h and not seen by a consultant within 14h",IF(AND(AF906&gt;=90,M906="Achieved",P906="Not achieved"),"Not achieved as not seen by a consultant within 14h",IF(AF906&lt;90,"Not achieved as less than 90% of stay on SU","Not achieved as not direct to SU within 4h"))))))))))))))</f>
        <v/>
      </c>
    </row>
    <row r="907" spans="1:33" x14ac:dyDescent="0.25">
      <c r="A907" s="89" t="str">
        <f>IF('Paste Data Here - Export'!A907="","",'Paste Data Here - Export'!A907)</f>
        <v/>
      </c>
      <c r="B907" s="90" t="str">
        <f>IF('Paste Data Here - Export'!B907="","",'Paste Data Here - Export'!B907)</f>
        <v/>
      </c>
      <c r="C907" s="91" t="str">
        <f>IF('Paste Data Here - Export'!AR907="Y",'Paste Data Here - Export'!AS907,IF('Paste Data Here - Export'!C907="","",'Paste Data Here - Export'!BA907))</f>
        <v/>
      </c>
      <c r="D907" s="103" t="str">
        <f>IF(B907="","",IF('Paste Data Here - Export'!A907 ='Paste Data Here - Export'!B907, "Yes", "No"))</f>
        <v/>
      </c>
      <c r="E907" s="103" t="str">
        <f>IF(A907="","",IF(AND('Paste Data Here - Export'!P907="",'Paste Data Here - Export'!Q907&lt;&gt;""),"Yes","No"))</f>
        <v/>
      </c>
      <c r="F907" s="104" t="str">
        <f>IF('Paste Data Here - Export'!A907='Paste Data Here - Export'!B907,C907,IF(W907="No","",IF(E907="Yes","6 Month Transfer",'Paste Data Here - Export'!HP907)))</f>
        <v/>
      </c>
      <c r="G907" s="92" t="str">
        <f>IF(B907="","",IF(OR('Paste Data Here - Export'!KB907="Y",'Paste Data Here - Export'!GE907="Y"),"Yes","No"))</f>
        <v/>
      </c>
      <c r="H907" s="93" t="str">
        <f t="shared" si="157"/>
        <v/>
      </c>
      <c r="I907" s="93" t="str">
        <f t="shared" si="158"/>
        <v/>
      </c>
      <c r="J907" s="93" t="str">
        <f t="shared" si="159"/>
        <v/>
      </c>
      <c r="K907" s="125" t="str">
        <f>IF(OR(C907="",'Paste Data Here - Export'!BD907=""),"",1440*('Paste Data Here - Export'!BD907-C907))</f>
        <v/>
      </c>
      <c r="L907" s="93" t="str">
        <f t="shared" si="160"/>
        <v/>
      </c>
      <c r="M907" s="93" t="str">
        <f>IF(AND(L907="Yes",'Paste Data Here - Export'!BC907="SU",'Paste Data Here - Export'!EJ907&lt;&gt;"Y"),"Achieved",IF('Paste Data Here - Export'!EJ907="Y","Not applicable",(IF(AND('Patient level info'!L907="No",'Paste Data Here - Export'!BC907="SU"),"Not achieved",IF('Paste Data Here - Export'!BC907="ICH","Not applicable",IF(OR('Paste Data Here - Export'!BC907="O",'Paste Data Here - Export'!BC907="MAC"),"Not achieved",""))))))</f>
        <v/>
      </c>
      <c r="N907" s="142" t="str">
        <f>IF(B907="","",IF(OR('Paste Data Here - Export'!GN907="PERS",'Paste Data Here - Export'!GN907="TELEM"),'Paste Data Here - Export'!GK907,IF('Paste Data Here - Export'!GO907="","Not seen in person",'Paste Data Here - Export'!GO907)))</f>
        <v/>
      </c>
      <c r="O907" s="125" t="str">
        <f t="shared" si="161"/>
        <v/>
      </c>
      <c r="P907" s="126" t="str">
        <f t="shared" si="162"/>
        <v/>
      </c>
      <c r="Q907" s="95" t="str">
        <f>IF('Paste Data Here - Export'!CR907=TRUE, "Not imaged",IF('Paste Data Here - Export'!AR907="Y","Inpatient stroke",IF('Paste Data Here - Export'!BA907="","",IF('Paste Data Here - Export'!CR907="TRUE","",1440*('Paste Data Here - Export'!CP907-'Paste Data Here - Export'!BA907)))))</f>
        <v/>
      </c>
      <c r="R907" s="95" t="str">
        <f>IF('Paste Data Here - Export'!CR907=TRUE,"Not imaged",IF(OR(C907="",'Paste Data Here - Export'!CP907=""),"",1440*('Paste Data Here - Export'!CP907-C907)))</f>
        <v/>
      </c>
      <c r="S907" s="93" t="str">
        <f>IF(R907&lt;60.5,"Yes",IF('Paste Data Here - Export'!C907="","","No"))</f>
        <v/>
      </c>
      <c r="T907" s="93" t="str">
        <f t="shared" si="154"/>
        <v/>
      </c>
      <c r="U907" s="94" t="str">
        <f>IF(OR(C907="",'Paste Data Here - Export'!DF907=""),"",1440*('Paste Data Here - Export'!DF907-C907))</f>
        <v/>
      </c>
      <c r="V907" s="96" t="str">
        <f t="shared" si="163"/>
        <v/>
      </c>
      <c r="W907" s="97" t="str">
        <f>IF(B907="","",IF('Paste Data Here - Export'!KI907=TRUE,"Yes",IF('Paste Data Here - Export'!L907="","No","Yes")))</f>
        <v/>
      </c>
      <c r="X907" s="98" t="str">
        <f>IF(E907="Yes","6 Month Transfer",IF(AND(W907="Yes",'Paste Data Here - Export'!KM907="D"),"No",IF('Patient level info'!W907="Yes","Yes","")))</f>
        <v/>
      </c>
      <c r="Y907" s="91" t="str">
        <f t="shared" si="155"/>
        <v/>
      </c>
      <c r="Z907" s="99" t="str">
        <f>IF('Paste Data Here - Export'!KQ907="","",IF('Paste Data Here - Export'!KO907="","",'Paste Data Here - Export'!KN907-'Paste Data Here - Export'!KQ907))</f>
        <v/>
      </c>
      <c r="AA907" s="91" t="str">
        <f>IF(AND(W907="Yes",'Paste Data Here - Export'!KM907="D",'Paste Data Here - Export'!KO907="Y"),'Paste Data Here - Export'!KN907+'Patient level info'!AA$3,IF(AND(W907="Yes",'Paste Data Here - Export'!KM907="D",Z907&lt;0),'Paste Data Here - Export'!KQ907,IF(AND(W907="Yes",'Paste Data Here - Export'!KM907="D"),'Paste Data Here - Export'!KN907,IF(X907="Yes",'Paste Data Here - Export'!KS907,""))))</f>
        <v/>
      </c>
      <c r="AB907" s="100" t="str">
        <f>IF(W907="No","",IF('Paste Data Here - Export'!HS907="","",IF('Paste Data Here - Export'!KO907="Y",'Patient level info'!AA907-'Paste Data Here - Export'!HS907,'Paste Data Here - Export'!KQ907-'Paste Data Here - Export'!HS907)))</f>
        <v/>
      </c>
      <c r="AC907" s="100" t="str">
        <f>IF(E907="Yes","",IF(BPT!C907="Record transferred to this team",AA907-C907-(1/6),""))</f>
        <v/>
      </c>
      <c r="AD907" s="100" t="str">
        <f t="shared" si="156"/>
        <v/>
      </c>
      <c r="AE907" s="100" t="str">
        <f t="shared" si="164"/>
        <v/>
      </c>
      <c r="AF907" s="101" t="str">
        <f>IF(AE907="","",IF(Y907="Died same day","Died same day as arrival",IF(AB907="","Did not stay on SU",IF('Paste Data Here - Export'!HR907="ICH","ICU/CCU/HDU",IF(AB907&gt;AE907,100,100*AB907/AE907)))))</f>
        <v/>
      </c>
      <c r="AG907" s="82" t="str">
        <f>IF(E907="Yes","6 Month Transfer",IF(W907="No","Not locked to discharge/transfer",IF(AF907="Did not stay on SU","Not achieved as did not stay on SU",IF('Patient level info'!A907="","",IF(AND(A907=B907,M907="Achieved",P907="Achieved",AF907&gt;=90,AF907&lt;&gt;"Died same day as arrival"),"Achieved",IF(AND(A907&lt;&gt;B907,AF907&gt;=90,M907="Achieved",P907="Achieved"),"Not directly admitted by this team, but achieved criteria at previous team, and achieved 90% of stay on SU whilst at this team",IF(AF907="ICU/CCU/HDU","Admitted to ICU/CCU/HDU",IF(AF907="Died same day as arrival",AF907,IF(AND(AF907&lt;90,M907="Not achieved",P907="Not achieved"),"Not achieved as not direct to SU within 4h, not seen by a consultant within 14h, and less than 90% of stay on SU",IF(AND(AF907&lt;90,M907="Not achieved",P907="Achieved"),"Not achieved as not direct to SU within 4h and less than 90% of stay on SU",IF(AND(AF907&lt;90,M907="Achieved",P907="Not achieved"),"Not achieved as not seen by a consultant within 14h and less than 90% of stay on SU",IF(AND(AF907&gt;=90,M907="Not achieved",P907="Not achieved"),"Not achieved as not direct to SU within 4h and not seen by a consultant within 14h",IF(AND(AF907&gt;=90,M907="Achieved",P907="Not achieved"),"Not achieved as not seen by a consultant within 14h",IF(AF907&lt;90,"Not achieved as less than 90% of stay on SU","Not achieved as not direct to SU within 4h"))))))))))))))</f>
        <v/>
      </c>
    </row>
    <row r="908" spans="1:33" x14ac:dyDescent="0.25">
      <c r="A908" s="89" t="str">
        <f>IF('Paste Data Here - Export'!A908="","",'Paste Data Here - Export'!A908)</f>
        <v/>
      </c>
      <c r="B908" s="90" t="str">
        <f>IF('Paste Data Here - Export'!B908="","",'Paste Data Here - Export'!B908)</f>
        <v/>
      </c>
      <c r="C908" s="91" t="str">
        <f>IF('Paste Data Here - Export'!AR908="Y",'Paste Data Here - Export'!AS908,IF('Paste Data Here - Export'!C908="","",'Paste Data Here - Export'!BA908))</f>
        <v/>
      </c>
      <c r="D908" s="103" t="str">
        <f>IF(B908="","",IF('Paste Data Here - Export'!A908 ='Paste Data Here - Export'!B908, "Yes", "No"))</f>
        <v/>
      </c>
      <c r="E908" s="103" t="str">
        <f>IF(A908="","",IF(AND('Paste Data Here - Export'!P908="",'Paste Data Here - Export'!Q908&lt;&gt;""),"Yes","No"))</f>
        <v/>
      </c>
      <c r="F908" s="104" t="str">
        <f>IF('Paste Data Here - Export'!A908='Paste Data Here - Export'!B908,C908,IF(W908="No","",IF(E908="Yes","6 Month Transfer",'Paste Data Here - Export'!HP908)))</f>
        <v/>
      </c>
      <c r="G908" s="92" t="str">
        <f>IF(B908="","",IF(OR('Paste Data Here - Export'!KB908="Y",'Paste Data Here - Export'!GE908="Y"),"Yes","No"))</f>
        <v/>
      </c>
      <c r="H908" s="93" t="str">
        <f t="shared" si="157"/>
        <v/>
      </c>
      <c r="I908" s="93" t="str">
        <f t="shared" si="158"/>
        <v/>
      </c>
      <c r="J908" s="93" t="str">
        <f t="shared" si="159"/>
        <v/>
      </c>
      <c r="K908" s="125" t="str">
        <f>IF(OR(C908="",'Paste Data Here - Export'!BD908=""),"",1440*('Paste Data Here - Export'!BD908-C908))</f>
        <v/>
      </c>
      <c r="L908" s="93" t="str">
        <f t="shared" si="160"/>
        <v/>
      </c>
      <c r="M908" s="93" t="str">
        <f>IF(AND(L908="Yes",'Paste Data Here - Export'!BC908="SU",'Paste Data Here - Export'!EJ908&lt;&gt;"Y"),"Achieved",IF('Paste Data Here - Export'!EJ908="Y","Not applicable",(IF(AND('Patient level info'!L908="No",'Paste Data Here - Export'!BC908="SU"),"Not achieved",IF('Paste Data Here - Export'!BC908="ICH","Not applicable",IF(OR('Paste Data Here - Export'!BC908="O",'Paste Data Here - Export'!BC908="MAC"),"Not achieved",""))))))</f>
        <v/>
      </c>
      <c r="N908" s="142" t="str">
        <f>IF(B908="","",IF(OR('Paste Data Here - Export'!GN908="PERS",'Paste Data Here - Export'!GN908="TELEM"),'Paste Data Here - Export'!GK908,IF('Paste Data Here - Export'!GO908="","Not seen in person",'Paste Data Here - Export'!GO908)))</f>
        <v/>
      </c>
      <c r="O908" s="125" t="str">
        <f t="shared" si="161"/>
        <v/>
      </c>
      <c r="P908" s="126" t="str">
        <f t="shared" si="162"/>
        <v/>
      </c>
      <c r="Q908" s="95" t="str">
        <f>IF('Paste Data Here - Export'!CR908=TRUE, "Not imaged",IF('Paste Data Here - Export'!AR908="Y","Inpatient stroke",IF('Paste Data Here - Export'!BA908="","",IF('Paste Data Here - Export'!CR908="TRUE","",1440*('Paste Data Here - Export'!CP908-'Paste Data Here - Export'!BA908)))))</f>
        <v/>
      </c>
      <c r="R908" s="95" t="str">
        <f>IF('Paste Data Here - Export'!CR908=TRUE,"Not imaged",IF(OR(C908="",'Paste Data Here - Export'!CP908=""),"",1440*('Paste Data Here - Export'!CP908-C908)))</f>
        <v/>
      </c>
      <c r="S908" s="93" t="str">
        <f>IF(R908&lt;60.5,"Yes",IF('Paste Data Here - Export'!C908="","","No"))</f>
        <v/>
      </c>
      <c r="T908" s="93" t="str">
        <f t="shared" si="154"/>
        <v/>
      </c>
      <c r="U908" s="94" t="str">
        <f>IF(OR(C908="",'Paste Data Here - Export'!DF908=""),"",1440*('Paste Data Here - Export'!DF908-C908))</f>
        <v/>
      </c>
      <c r="V908" s="96" t="str">
        <f t="shared" si="163"/>
        <v/>
      </c>
      <c r="W908" s="97" t="str">
        <f>IF(B908="","",IF('Paste Data Here - Export'!KI908=TRUE,"Yes",IF('Paste Data Here - Export'!L908="","No","Yes")))</f>
        <v/>
      </c>
      <c r="X908" s="98" t="str">
        <f>IF(E908="Yes","6 Month Transfer",IF(AND(W908="Yes",'Paste Data Here - Export'!KM908="D"),"No",IF('Patient level info'!W908="Yes","Yes","")))</f>
        <v/>
      </c>
      <c r="Y908" s="91" t="str">
        <f t="shared" si="155"/>
        <v/>
      </c>
      <c r="Z908" s="99" t="str">
        <f>IF('Paste Data Here - Export'!KQ908="","",IF('Paste Data Here - Export'!KO908="","",'Paste Data Here - Export'!KN908-'Paste Data Here - Export'!KQ908))</f>
        <v/>
      </c>
      <c r="AA908" s="91" t="str">
        <f>IF(AND(W908="Yes",'Paste Data Here - Export'!KM908="D",'Paste Data Here - Export'!KO908="Y"),'Paste Data Here - Export'!KN908+'Patient level info'!AA$3,IF(AND(W908="Yes",'Paste Data Here - Export'!KM908="D",Z908&lt;0),'Paste Data Here - Export'!KQ908,IF(AND(W908="Yes",'Paste Data Here - Export'!KM908="D"),'Paste Data Here - Export'!KN908,IF(X908="Yes",'Paste Data Here - Export'!KS908,""))))</f>
        <v/>
      </c>
      <c r="AB908" s="100" t="str">
        <f>IF(W908="No","",IF('Paste Data Here - Export'!HS908="","",IF('Paste Data Here - Export'!KO908="Y",'Patient level info'!AA908-'Paste Data Here - Export'!HS908,'Paste Data Here - Export'!KQ908-'Paste Data Here - Export'!HS908)))</f>
        <v/>
      </c>
      <c r="AC908" s="100" t="str">
        <f>IF(E908="Yes","",IF(BPT!C908="Record transferred to this team",AA908-C908-(1/6),""))</f>
        <v/>
      </c>
      <c r="AD908" s="100" t="str">
        <f t="shared" si="156"/>
        <v/>
      </c>
      <c r="AE908" s="100" t="str">
        <f t="shared" si="164"/>
        <v/>
      </c>
      <c r="AF908" s="101" t="str">
        <f>IF(AE908="","",IF(Y908="Died same day","Died same day as arrival",IF(AB908="","Did not stay on SU",IF('Paste Data Here - Export'!HR908="ICH","ICU/CCU/HDU",IF(AB908&gt;AE908,100,100*AB908/AE908)))))</f>
        <v/>
      </c>
      <c r="AG908" s="82" t="str">
        <f>IF(E908="Yes","6 Month Transfer",IF(W908="No","Not locked to discharge/transfer",IF(AF908="Did not stay on SU","Not achieved as did not stay on SU",IF('Patient level info'!A908="","",IF(AND(A908=B908,M908="Achieved",P908="Achieved",AF908&gt;=90,AF908&lt;&gt;"Died same day as arrival"),"Achieved",IF(AND(A908&lt;&gt;B908,AF908&gt;=90,M908="Achieved",P908="Achieved"),"Not directly admitted by this team, but achieved criteria at previous team, and achieved 90% of stay on SU whilst at this team",IF(AF908="ICU/CCU/HDU","Admitted to ICU/CCU/HDU",IF(AF908="Died same day as arrival",AF908,IF(AND(AF908&lt;90,M908="Not achieved",P908="Not achieved"),"Not achieved as not direct to SU within 4h, not seen by a consultant within 14h, and less than 90% of stay on SU",IF(AND(AF908&lt;90,M908="Not achieved",P908="Achieved"),"Not achieved as not direct to SU within 4h and less than 90% of stay on SU",IF(AND(AF908&lt;90,M908="Achieved",P908="Not achieved"),"Not achieved as not seen by a consultant within 14h and less than 90% of stay on SU",IF(AND(AF908&gt;=90,M908="Not achieved",P908="Not achieved"),"Not achieved as not direct to SU within 4h and not seen by a consultant within 14h",IF(AND(AF908&gt;=90,M908="Achieved",P908="Not achieved"),"Not achieved as not seen by a consultant within 14h",IF(AF908&lt;90,"Not achieved as less than 90% of stay on SU","Not achieved as not direct to SU within 4h"))))))))))))))</f>
        <v/>
      </c>
    </row>
    <row r="909" spans="1:33" x14ac:dyDescent="0.25">
      <c r="A909" s="89" t="str">
        <f>IF('Paste Data Here - Export'!A909="","",'Paste Data Here - Export'!A909)</f>
        <v/>
      </c>
      <c r="B909" s="90" t="str">
        <f>IF('Paste Data Here - Export'!B909="","",'Paste Data Here - Export'!B909)</f>
        <v/>
      </c>
      <c r="C909" s="91" t="str">
        <f>IF('Paste Data Here - Export'!AR909="Y",'Paste Data Here - Export'!AS909,IF('Paste Data Here - Export'!C909="","",'Paste Data Here - Export'!BA909))</f>
        <v/>
      </c>
      <c r="D909" s="103" t="str">
        <f>IF(B909="","",IF('Paste Data Here - Export'!A909 ='Paste Data Here - Export'!B909, "Yes", "No"))</f>
        <v/>
      </c>
      <c r="E909" s="103" t="str">
        <f>IF(A909="","",IF(AND('Paste Data Here - Export'!P909="",'Paste Data Here - Export'!Q909&lt;&gt;""),"Yes","No"))</f>
        <v/>
      </c>
      <c r="F909" s="104" t="str">
        <f>IF('Paste Data Here - Export'!A909='Paste Data Here - Export'!B909,C909,IF(W909="No","",IF(E909="Yes","6 Month Transfer",'Paste Data Here - Export'!HP909)))</f>
        <v/>
      </c>
      <c r="G909" s="92" t="str">
        <f>IF(B909="","",IF(OR('Paste Data Here - Export'!KB909="Y",'Paste Data Here - Export'!GE909="Y"),"Yes","No"))</f>
        <v/>
      </c>
      <c r="H909" s="93" t="str">
        <f t="shared" si="157"/>
        <v/>
      </c>
      <c r="I909" s="93" t="str">
        <f t="shared" si="158"/>
        <v/>
      </c>
      <c r="J909" s="93" t="str">
        <f t="shared" si="159"/>
        <v/>
      </c>
      <c r="K909" s="125" t="str">
        <f>IF(OR(C909="",'Paste Data Here - Export'!BD909=""),"",1440*('Paste Data Here - Export'!BD909-C909))</f>
        <v/>
      </c>
      <c r="L909" s="93" t="str">
        <f t="shared" si="160"/>
        <v/>
      </c>
      <c r="M909" s="93" t="str">
        <f>IF(AND(L909="Yes",'Paste Data Here - Export'!BC909="SU",'Paste Data Here - Export'!EJ909&lt;&gt;"Y"),"Achieved",IF('Paste Data Here - Export'!EJ909="Y","Not applicable",(IF(AND('Patient level info'!L909="No",'Paste Data Here - Export'!BC909="SU"),"Not achieved",IF('Paste Data Here - Export'!BC909="ICH","Not applicable",IF(OR('Paste Data Here - Export'!BC909="O",'Paste Data Here - Export'!BC909="MAC"),"Not achieved",""))))))</f>
        <v/>
      </c>
      <c r="N909" s="142" t="str">
        <f>IF(B909="","",IF(OR('Paste Data Here - Export'!GN909="PERS",'Paste Data Here - Export'!GN909="TELEM"),'Paste Data Here - Export'!GK909,IF('Paste Data Here - Export'!GO909="","Not seen in person",'Paste Data Here - Export'!GO909)))</f>
        <v/>
      </c>
      <c r="O909" s="125" t="str">
        <f t="shared" si="161"/>
        <v/>
      </c>
      <c r="P909" s="126" t="str">
        <f t="shared" si="162"/>
        <v/>
      </c>
      <c r="Q909" s="95" t="str">
        <f>IF('Paste Data Here - Export'!CR909=TRUE, "Not imaged",IF('Paste Data Here - Export'!AR909="Y","Inpatient stroke",IF('Paste Data Here - Export'!BA909="","",IF('Paste Data Here - Export'!CR909="TRUE","",1440*('Paste Data Here - Export'!CP909-'Paste Data Here - Export'!BA909)))))</f>
        <v/>
      </c>
      <c r="R909" s="95" t="str">
        <f>IF('Paste Data Here - Export'!CR909=TRUE,"Not imaged",IF(OR(C909="",'Paste Data Here - Export'!CP909=""),"",1440*('Paste Data Here - Export'!CP909-C909)))</f>
        <v/>
      </c>
      <c r="S909" s="93" t="str">
        <f>IF(R909&lt;60.5,"Yes",IF('Paste Data Here - Export'!C909="","","No"))</f>
        <v/>
      </c>
      <c r="T909" s="93" t="str">
        <f t="shared" si="154"/>
        <v/>
      </c>
      <c r="U909" s="94" t="str">
        <f>IF(OR(C909="",'Paste Data Here - Export'!DF909=""),"",1440*('Paste Data Here - Export'!DF909-C909))</f>
        <v/>
      </c>
      <c r="V909" s="96" t="str">
        <f t="shared" si="163"/>
        <v/>
      </c>
      <c r="W909" s="97" t="str">
        <f>IF(B909="","",IF('Paste Data Here - Export'!KI909=TRUE,"Yes",IF('Paste Data Here - Export'!L909="","No","Yes")))</f>
        <v/>
      </c>
      <c r="X909" s="98" t="str">
        <f>IF(E909="Yes","6 Month Transfer",IF(AND(W909="Yes",'Paste Data Here - Export'!KM909="D"),"No",IF('Patient level info'!W909="Yes","Yes","")))</f>
        <v/>
      </c>
      <c r="Y909" s="91" t="str">
        <f t="shared" si="155"/>
        <v/>
      </c>
      <c r="Z909" s="99" t="str">
        <f>IF('Paste Data Here - Export'!KQ909="","",IF('Paste Data Here - Export'!KO909="","",'Paste Data Here - Export'!KN909-'Paste Data Here - Export'!KQ909))</f>
        <v/>
      </c>
      <c r="AA909" s="91" t="str">
        <f>IF(AND(W909="Yes",'Paste Data Here - Export'!KM909="D",'Paste Data Here - Export'!KO909="Y"),'Paste Data Here - Export'!KN909+'Patient level info'!AA$3,IF(AND(W909="Yes",'Paste Data Here - Export'!KM909="D",Z909&lt;0),'Paste Data Here - Export'!KQ909,IF(AND(W909="Yes",'Paste Data Here - Export'!KM909="D"),'Paste Data Here - Export'!KN909,IF(X909="Yes",'Paste Data Here - Export'!KS909,""))))</f>
        <v/>
      </c>
      <c r="AB909" s="100" t="str">
        <f>IF(W909="No","",IF('Paste Data Here - Export'!HS909="","",IF('Paste Data Here - Export'!KO909="Y",'Patient level info'!AA909-'Paste Data Here - Export'!HS909,'Paste Data Here - Export'!KQ909-'Paste Data Here - Export'!HS909)))</f>
        <v/>
      </c>
      <c r="AC909" s="100" t="str">
        <f>IF(E909="Yes","",IF(BPT!C909="Record transferred to this team",AA909-C909-(1/6),""))</f>
        <v/>
      </c>
      <c r="AD909" s="100" t="str">
        <f t="shared" si="156"/>
        <v/>
      </c>
      <c r="AE909" s="100" t="str">
        <f t="shared" si="164"/>
        <v/>
      </c>
      <c r="AF909" s="101" t="str">
        <f>IF(AE909="","",IF(Y909="Died same day","Died same day as arrival",IF(AB909="","Did not stay on SU",IF('Paste Data Here - Export'!HR909="ICH","ICU/CCU/HDU",IF(AB909&gt;AE909,100,100*AB909/AE909)))))</f>
        <v/>
      </c>
      <c r="AG909" s="82" t="str">
        <f>IF(E909="Yes","6 Month Transfer",IF(W909="No","Not locked to discharge/transfer",IF(AF909="Did not stay on SU","Not achieved as did not stay on SU",IF('Patient level info'!A909="","",IF(AND(A909=B909,M909="Achieved",P909="Achieved",AF909&gt;=90,AF909&lt;&gt;"Died same day as arrival"),"Achieved",IF(AND(A909&lt;&gt;B909,AF909&gt;=90,M909="Achieved",P909="Achieved"),"Not directly admitted by this team, but achieved criteria at previous team, and achieved 90% of stay on SU whilst at this team",IF(AF909="ICU/CCU/HDU","Admitted to ICU/CCU/HDU",IF(AF909="Died same day as arrival",AF909,IF(AND(AF909&lt;90,M909="Not achieved",P909="Not achieved"),"Not achieved as not direct to SU within 4h, not seen by a consultant within 14h, and less than 90% of stay on SU",IF(AND(AF909&lt;90,M909="Not achieved",P909="Achieved"),"Not achieved as not direct to SU within 4h and less than 90% of stay on SU",IF(AND(AF909&lt;90,M909="Achieved",P909="Not achieved"),"Not achieved as not seen by a consultant within 14h and less than 90% of stay on SU",IF(AND(AF909&gt;=90,M909="Not achieved",P909="Not achieved"),"Not achieved as not direct to SU within 4h and not seen by a consultant within 14h",IF(AND(AF909&gt;=90,M909="Achieved",P909="Not achieved"),"Not achieved as not seen by a consultant within 14h",IF(AF909&lt;90,"Not achieved as less than 90% of stay on SU","Not achieved as not direct to SU within 4h"))))))))))))))</f>
        <v/>
      </c>
    </row>
    <row r="910" spans="1:33" x14ac:dyDescent="0.25">
      <c r="A910" s="89" t="str">
        <f>IF('Paste Data Here - Export'!A910="","",'Paste Data Here - Export'!A910)</f>
        <v/>
      </c>
      <c r="B910" s="90" t="str">
        <f>IF('Paste Data Here - Export'!B910="","",'Paste Data Here - Export'!B910)</f>
        <v/>
      </c>
      <c r="C910" s="91" t="str">
        <f>IF('Paste Data Here - Export'!AR910="Y",'Paste Data Here - Export'!AS910,IF('Paste Data Here - Export'!C910="","",'Paste Data Here - Export'!BA910))</f>
        <v/>
      </c>
      <c r="D910" s="103" t="str">
        <f>IF(B910="","",IF('Paste Data Here - Export'!A910 ='Paste Data Here - Export'!B910, "Yes", "No"))</f>
        <v/>
      </c>
      <c r="E910" s="103" t="str">
        <f>IF(A910="","",IF(AND('Paste Data Here - Export'!P910="",'Paste Data Here - Export'!Q910&lt;&gt;""),"Yes","No"))</f>
        <v/>
      </c>
      <c r="F910" s="104" t="str">
        <f>IF('Paste Data Here - Export'!A910='Paste Data Here - Export'!B910,C910,IF(W910="No","",IF(E910="Yes","6 Month Transfer",'Paste Data Here - Export'!HP910)))</f>
        <v/>
      </c>
      <c r="G910" s="92" t="str">
        <f>IF(B910="","",IF(OR('Paste Data Here - Export'!KB910="Y",'Paste Data Here - Export'!GE910="Y"),"Yes","No"))</f>
        <v/>
      </c>
      <c r="H910" s="93" t="str">
        <f t="shared" si="157"/>
        <v/>
      </c>
      <c r="I910" s="93" t="str">
        <f t="shared" si="158"/>
        <v/>
      </c>
      <c r="J910" s="93" t="str">
        <f t="shared" si="159"/>
        <v/>
      </c>
      <c r="K910" s="125" t="str">
        <f>IF(OR(C910="",'Paste Data Here - Export'!BD910=""),"",1440*('Paste Data Here - Export'!BD910-C910))</f>
        <v/>
      </c>
      <c r="L910" s="93" t="str">
        <f t="shared" si="160"/>
        <v/>
      </c>
      <c r="M910" s="93" t="str">
        <f>IF(AND(L910="Yes",'Paste Data Here - Export'!BC910="SU",'Paste Data Here - Export'!EJ910&lt;&gt;"Y"),"Achieved",IF('Paste Data Here - Export'!EJ910="Y","Not applicable",(IF(AND('Patient level info'!L910="No",'Paste Data Here - Export'!BC910="SU"),"Not achieved",IF('Paste Data Here - Export'!BC910="ICH","Not applicable",IF(OR('Paste Data Here - Export'!BC910="O",'Paste Data Here - Export'!BC910="MAC"),"Not achieved",""))))))</f>
        <v/>
      </c>
      <c r="N910" s="142" t="str">
        <f>IF(B910="","",IF(OR('Paste Data Here - Export'!GN910="PERS",'Paste Data Here - Export'!GN910="TELEM"),'Paste Data Here - Export'!GK910,IF('Paste Data Here - Export'!GO910="","Not seen in person",'Paste Data Here - Export'!GO910)))</f>
        <v/>
      </c>
      <c r="O910" s="125" t="str">
        <f t="shared" si="161"/>
        <v/>
      </c>
      <c r="P910" s="126" t="str">
        <f t="shared" si="162"/>
        <v/>
      </c>
      <c r="Q910" s="95" t="str">
        <f>IF('Paste Data Here - Export'!CR910=TRUE, "Not imaged",IF('Paste Data Here - Export'!AR910="Y","Inpatient stroke",IF('Paste Data Here - Export'!BA910="","",IF('Paste Data Here - Export'!CR910="TRUE","",1440*('Paste Data Here - Export'!CP910-'Paste Data Here - Export'!BA910)))))</f>
        <v/>
      </c>
      <c r="R910" s="95" t="str">
        <f>IF('Paste Data Here - Export'!CR910=TRUE,"Not imaged",IF(OR(C910="",'Paste Data Here - Export'!CP910=""),"",1440*('Paste Data Here - Export'!CP910-C910)))</f>
        <v/>
      </c>
      <c r="S910" s="93" t="str">
        <f>IF(R910&lt;60.5,"Yes",IF('Paste Data Here - Export'!C910="","","No"))</f>
        <v/>
      </c>
      <c r="T910" s="93" t="str">
        <f t="shared" si="154"/>
        <v/>
      </c>
      <c r="U910" s="94" t="str">
        <f>IF(OR(C910="",'Paste Data Here - Export'!DF910=""),"",1440*('Paste Data Here - Export'!DF910-C910))</f>
        <v/>
      </c>
      <c r="V910" s="96" t="str">
        <f t="shared" si="163"/>
        <v/>
      </c>
      <c r="W910" s="97" t="str">
        <f>IF(B910="","",IF('Paste Data Here - Export'!KI910=TRUE,"Yes",IF('Paste Data Here - Export'!L910="","No","Yes")))</f>
        <v/>
      </c>
      <c r="X910" s="98" t="str">
        <f>IF(E910="Yes","6 Month Transfer",IF(AND(W910="Yes",'Paste Data Here - Export'!KM910="D"),"No",IF('Patient level info'!W910="Yes","Yes","")))</f>
        <v/>
      </c>
      <c r="Y910" s="91" t="str">
        <f t="shared" si="155"/>
        <v/>
      </c>
      <c r="Z910" s="99" t="str">
        <f>IF('Paste Data Here - Export'!KQ910="","",IF('Paste Data Here - Export'!KO910="","",'Paste Data Here - Export'!KN910-'Paste Data Here - Export'!KQ910))</f>
        <v/>
      </c>
      <c r="AA910" s="91" t="str">
        <f>IF(AND(W910="Yes",'Paste Data Here - Export'!KM910="D",'Paste Data Here - Export'!KO910="Y"),'Paste Data Here - Export'!KN910+'Patient level info'!AA$3,IF(AND(W910="Yes",'Paste Data Here - Export'!KM910="D",Z910&lt;0),'Paste Data Here - Export'!KQ910,IF(AND(W910="Yes",'Paste Data Here - Export'!KM910="D"),'Paste Data Here - Export'!KN910,IF(X910="Yes",'Paste Data Here - Export'!KS910,""))))</f>
        <v/>
      </c>
      <c r="AB910" s="100" t="str">
        <f>IF(W910="No","",IF('Paste Data Here - Export'!HS910="","",IF('Paste Data Here - Export'!KO910="Y",'Patient level info'!AA910-'Paste Data Here - Export'!HS910,'Paste Data Here - Export'!KQ910-'Paste Data Here - Export'!HS910)))</f>
        <v/>
      </c>
      <c r="AC910" s="100" t="str">
        <f>IF(E910="Yes","",IF(BPT!C910="Record transferred to this team",AA910-C910-(1/6),""))</f>
        <v/>
      </c>
      <c r="AD910" s="100" t="str">
        <f t="shared" si="156"/>
        <v/>
      </c>
      <c r="AE910" s="100" t="str">
        <f t="shared" si="164"/>
        <v/>
      </c>
      <c r="AF910" s="101" t="str">
        <f>IF(AE910="","",IF(Y910="Died same day","Died same day as arrival",IF(AB910="","Did not stay on SU",IF('Paste Data Here - Export'!HR910="ICH","ICU/CCU/HDU",IF(AB910&gt;AE910,100,100*AB910/AE910)))))</f>
        <v/>
      </c>
      <c r="AG910" s="82" t="str">
        <f>IF(E910="Yes","6 Month Transfer",IF(W910="No","Not locked to discharge/transfer",IF(AF910="Did not stay on SU","Not achieved as did not stay on SU",IF('Patient level info'!A910="","",IF(AND(A910=B910,M910="Achieved",P910="Achieved",AF910&gt;=90,AF910&lt;&gt;"Died same day as arrival"),"Achieved",IF(AND(A910&lt;&gt;B910,AF910&gt;=90,M910="Achieved",P910="Achieved"),"Not directly admitted by this team, but achieved criteria at previous team, and achieved 90% of stay on SU whilst at this team",IF(AF910="ICU/CCU/HDU","Admitted to ICU/CCU/HDU",IF(AF910="Died same day as arrival",AF910,IF(AND(AF910&lt;90,M910="Not achieved",P910="Not achieved"),"Not achieved as not direct to SU within 4h, not seen by a consultant within 14h, and less than 90% of stay on SU",IF(AND(AF910&lt;90,M910="Not achieved",P910="Achieved"),"Not achieved as not direct to SU within 4h and less than 90% of stay on SU",IF(AND(AF910&lt;90,M910="Achieved",P910="Not achieved"),"Not achieved as not seen by a consultant within 14h and less than 90% of stay on SU",IF(AND(AF910&gt;=90,M910="Not achieved",P910="Not achieved"),"Not achieved as not direct to SU within 4h and not seen by a consultant within 14h",IF(AND(AF910&gt;=90,M910="Achieved",P910="Not achieved"),"Not achieved as not seen by a consultant within 14h",IF(AF910&lt;90,"Not achieved as less than 90% of stay on SU","Not achieved as not direct to SU within 4h"))))))))))))))</f>
        <v/>
      </c>
    </row>
    <row r="911" spans="1:33" x14ac:dyDescent="0.25">
      <c r="A911" s="89" t="str">
        <f>IF('Paste Data Here - Export'!A911="","",'Paste Data Here - Export'!A911)</f>
        <v/>
      </c>
      <c r="B911" s="90" t="str">
        <f>IF('Paste Data Here - Export'!B911="","",'Paste Data Here - Export'!B911)</f>
        <v/>
      </c>
      <c r="C911" s="91" t="str">
        <f>IF('Paste Data Here - Export'!AR911="Y",'Paste Data Here - Export'!AS911,IF('Paste Data Here - Export'!C911="","",'Paste Data Here - Export'!BA911))</f>
        <v/>
      </c>
      <c r="D911" s="103" t="str">
        <f>IF(B911="","",IF('Paste Data Here - Export'!A911 ='Paste Data Here - Export'!B911, "Yes", "No"))</f>
        <v/>
      </c>
      <c r="E911" s="103" t="str">
        <f>IF(A911="","",IF(AND('Paste Data Here - Export'!P911="",'Paste Data Here - Export'!Q911&lt;&gt;""),"Yes","No"))</f>
        <v/>
      </c>
      <c r="F911" s="104" t="str">
        <f>IF('Paste Data Here - Export'!A911='Paste Data Here - Export'!B911,C911,IF(W911="No","",IF(E911="Yes","6 Month Transfer",'Paste Data Here - Export'!HP911)))</f>
        <v/>
      </c>
      <c r="G911" s="92" t="str">
        <f>IF(B911="","",IF(OR('Paste Data Here - Export'!KB911="Y",'Paste Data Here - Export'!GE911="Y"),"Yes","No"))</f>
        <v/>
      </c>
      <c r="H911" s="93" t="str">
        <f t="shared" si="157"/>
        <v/>
      </c>
      <c r="I911" s="93" t="str">
        <f t="shared" si="158"/>
        <v/>
      </c>
      <c r="J911" s="93" t="str">
        <f t="shared" si="159"/>
        <v/>
      </c>
      <c r="K911" s="125" t="str">
        <f>IF(OR(C911="",'Paste Data Here - Export'!BD911=""),"",1440*('Paste Data Here - Export'!BD911-C911))</f>
        <v/>
      </c>
      <c r="L911" s="93" t="str">
        <f t="shared" si="160"/>
        <v/>
      </c>
      <c r="M911" s="93" t="str">
        <f>IF(AND(L911="Yes",'Paste Data Here - Export'!BC911="SU",'Paste Data Here - Export'!EJ911&lt;&gt;"Y"),"Achieved",IF('Paste Data Here - Export'!EJ911="Y","Not applicable",(IF(AND('Patient level info'!L911="No",'Paste Data Here - Export'!BC911="SU"),"Not achieved",IF('Paste Data Here - Export'!BC911="ICH","Not applicable",IF(OR('Paste Data Here - Export'!BC911="O",'Paste Data Here - Export'!BC911="MAC"),"Not achieved",""))))))</f>
        <v/>
      </c>
      <c r="N911" s="142" t="str">
        <f>IF(B911="","",IF(OR('Paste Data Here - Export'!GN911="PERS",'Paste Data Here - Export'!GN911="TELEM"),'Paste Data Here - Export'!GK911,IF('Paste Data Here - Export'!GO911="","Not seen in person",'Paste Data Here - Export'!GO911)))</f>
        <v/>
      </c>
      <c r="O911" s="125" t="str">
        <f t="shared" si="161"/>
        <v/>
      </c>
      <c r="P911" s="126" t="str">
        <f t="shared" si="162"/>
        <v/>
      </c>
      <c r="Q911" s="95" t="str">
        <f>IF('Paste Data Here - Export'!CR911=TRUE, "Not imaged",IF('Paste Data Here - Export'!AR911="Y","Inpatient stroke",IF('Paste Data Here - Export'!BA911="","",IF('Paste Data Here - Export'!CR911="TRUE","",1440*('Paste Data Here - Export'!CP911-'Paste Data Here - Export'!BA911)))))</f>
        <v/>
      </c>
      <c r="R911" s="95" t="str">
        <f>IF('Paste Data Here - Export'!CR911=TRUE,"Not imaged",IF(OR(C911="",'Paste Data Here - Export'!CP911=""),"",1440*('Paste Data Here - Export'!CP911-C911)))</f>
        <v/>
      </c>
      <c r="S911" s="93" t="str">
        <f>IF(R911&lt;60.5,"Yes",IF('Paste Data Here - Export'!C911="","","No"))</f>
        <v/>
      </c>
      <c r="T911" s="93" t="str">
        <f t="shared" si="154"/>
        <v/>
      </c>
      <c r="U911" s="94" t="str">
        <f>IF(OR(C911="",'Paste Data Here - Export'!DF911=""),"",1440*('Paste Data Here - Export'!DF911-C911))</f>
        <v/>
      </c>
      <c r="V911" s="96" t="str">
        <f t="shared" si="163"/>
        <v/>
      </c>
      <c r="W911" s="97" t="str">
        <f>IF(B911="","",IF('Paste Data Here - Export'!KI911=TRUE,"Yes",IF('Paste Data Here - Export'!L911="","No","Yes")))</f>
        <v/>
      </c>
      <c r="X911" s="98" t="str">
        <f>IF(E911="Yes","6 Month Transfer",IF(AND(W911="Yes",'Paste Data Here - Export'!KM911="D"),"No",IF('Patient level info'!W911="Yes","Yes","")))</f>
        <v/>
      </c>
      <c r="Y911" s="91" t="str">
        <f t="shared" si="155"/>
        <v/>
      </c>
      <c r="Z911" s="99" t="str">
        <f>IF('Paste Data Here - Export'!KQ911="","",IF('Paste Data Here - Export'!KO911="","",'Paste Data Here - Export'!KN911-'Paste Data Here - Export'!KQ911))</f>
        <v/>
      </c>
      <c r="AA911" s="91" t="str">
        <f>IF(AND(W911="Yes",'Paste Data Here - Export'!KM911="D",'Paste Data Here - Export'!KO911="Y"),'Paste Data Here - Export'!KN911+'Patient level info'!AA$3,IF(AND(W911="Yes",'Paste Data Here - Export'!KM911="D",Z911&lt;0),'Paste Data Here - Export'!KQ911,IF(AND(W911="Yes",'Paste Data Here - Export'!KM911="D"),'Paste Data Here - Export'!KN911,IF(X911="Yes",'Paste Data Here - Export'!KS911,""))))</f>
        <v/>
      </c>
      <c r="AB911" s="100" t="str">
        <f>IF(W911="No","",IF('Paste Data Here - Export'!HS911="","",IF('Paste Data Here - Export'!KO911="Y",'Patient level info'!AA911-'Paste Data Here - Export'!HS911,'Paste Data Here - Export'!KQ911-'Paste Data Here - Export'!HS911)))</f>
        <v/>
      </c>
      <c r="AC911" s="100" t="str">
        <f>IF(E911="Yes","",IF(BPT!C911="Record transferred to this team",AA911-C911-(1/6),""))</f>
        <v/>
      </c>
      <c r="AD911" s="100" t="str">
        <f t="shared" si="156"/>
        <v/>
      </c>
      <c r="AE911" s="100" t="str">
        <f t="shared" si="164"/>
        <v/>
      </c>
      <c r="AF911" s="101" t="str">
        <f>IF(AE911="","",IF(Y911="Died same day","Died same day as arrival",IF(AB911="","Did not stay on SU",IF('Paste Data Here - Export'!HR911="ICH","ICU/CCU/HDU",IF(AB911&gt;AE911,100,100*AB911/AE911)))))</f>
        <v/>
      </c>
      <c r="AG911" s="82" t="str">
        <f>IF(E911="Yes","6 Month Transfer",IF(W911="No","Not locked to discharge/transfer",IF(AF911="Did not stay on SU","Not achieved as did not stay on SU",IF('Patient level info'!A911="","",IF(AND(A911=B911,M911="Achieved",P911="Achieved",AF911&gt;=90,AF911&lt;&gt;"Died same day as arrival"),"Achieved",IF(AND(A911&lt;&gt;B911,AF911&gt;=90,M911="Achieved",P911="Achieved"),"Not directly admitted by this team, but achieved criteria at previous team, and achieved 90% of stay on SU whilst at this team",IF(AF911="ICU/CCU/HDU","Admitted to ICU/CCU/HDU",IF(AF911="Died same day as arrival",AF911,IF(AND(AF911&lt;90,M911="Not achieved",P911="Not achieved"),"Not achieved as not direct to SU within 4h, not seen by a consultant within 14h, and less than 90% of stay on SU",IF(AND(AF911&lt;90,M911="Not achieved",P911="Achieved"),"Not achieved as not direct to SU within 4h and less than 90% of stay on SU",IF(AND(AF911&lt;90,M911="Achieved",P911="Not achieved"),"Not achieved as not seen by a consultant within 14h and less than 90% of stay on SU",IF(AND(AF911&gt;=90,M911="Not achieved",P911="Not achieved"),"Not achieved as not direct to SU within 4h and not seen by a consultant within 14h",IF(AND(AF911&gt;=90,M911="Achieved",P911="Not achieved"),"Not achieved as not seen by a consultant within 14h",IF(AF911&lt;90,"Not achieved as less than 90% of stay on SU","Not achieved as not direct to SU within 4h"))))))))))))))</f>
        <v/>
      </c>
    </row>
    <row r="912" spans="1:33" x14ac:dyDescent="0.25">
      <c r="A912" s="89" t="str">
        <f>IF('Paste Data Here - Export'!A912="","",'Paste Data Here - Export'!A912)</f>
        <v/>
      </c>
      <c r="B912" s="90" t="str">
        <f>IF('Paste Data Here - Export'!B912="","",'Paste Data Here - Export'!B912)</f>
        <v/>
      </c>
      <c r="C912" s="91" t="str">
        <f>IF('Paste Data Here - Export'!AR912="Y",'Paste Data Here - Export'!AS912,IF('Paste Data Here - Export'!C912="","",'Paste Data Here - Export'!BA912))</f>
        <v/>
      </c>
      <c r="D912" s="103" t="str">
        <f>IF(B912="","",IF('Paste Data Here - Export'!A912 ='Paste Data Here - Export'!B912, "Yes", "No"))</f>
        <v/>
      </c>
      <c r="E912" s="103" t="str">
        <f>IF(A912="","",IF(AND('Paste Data Here - Export'!P912="",'Paste Data Here - Export'!Q912&lt;&gt;""),"Yes","No"))</f>
        <v/>
      </c>
      <c r="F912" s="104" t="str">
        <f>IF('Paste Data Here - Export'!A912='Paste Data Here - Export'!B912,C912,IF(W912="No","",IF(E912="Yes","6 Month Transfer",'Paste Data Here - Export'!HP912)))</f>
        <v/>
      </c>
      <c r="G912" s="92" t="str">
        <f>IF(B912="","",IF(OR('Paste Data Here - Export'!KB912="Y",'Paste Data Here - Export'!GE912="Y"),"Yes","No"))</f>
        <v/>
      </c>
      <c r="H912" s="93" t="str">
        <f t="shared" si="157"/>
        <v/>
      </c>
      <c r="I912" s="93" t="str">
        <f t="shared" si="158"/>
        <v/>
      </c>
      <c r="J912" s="93" t="str">
        <f t="shared" si="159"/>
        <v/>
      </c>
      <c r="K912" s="125" t="str">
        <f>IF(OR(C912="",'Paste Data Here - Export'!BD912=""),"",1440*('Paste Data Here - Export'!BD912-C912))</f>
        <v/>
      </c>
      <c r="L912" s="93" t="str">
        <f t="shared" si="160"/>
        <v/>
      </c>
      <c r="M912" s="93" t="str">
        <f>IF(AND(L912="Yes",'Paste Data Here - Export'!BC912="SU",'Paste Data Here - Export'!EJ912&lt;&gt;"Y"),"Achieved",IF('Paste Data Here - Export'!EJ912="Y","Not applicable",(IF(AND('Patient level info'!L912="No",'Paste Data Here - Export'!BC912="SU"),"Not achieved",IF('Paste Data Here - Export'!BC912="ICH","Not applicable",IF(OR('Paste Data Here - Export'!BC912="O",'Paste Data Here - Export'!BC912="MAC"),"Not achieved",""))))))</f>
        <v/>
      </c>
      <c r="N912" s="142" t="str">
        <f>IF(B912="","",IF(OR('Paste Data Here - Export'!GN912="PERS",'Paste Data Here - Export'!GN912="TELEM"),'Paste Data Here - Export'!GK912,IF('Paste Data Here - Export'!GO912="","Not seen in person",'Paste Data Here - Export'!GO912)))</f>
        <v/>
      </c>
      <c r="O912" s="125" t="str">
        <f t="shared" si="161"/>
        <v/>
      </c>
      <c r="P912" s="126" t="str">
        <f t="shared" si="162"/>
        <v/>
      </c>
      <c r="Q912" s="95" t="str">
        <f>IF('Paste Data Here - Export'!CR912=TRUE, "Not imaged",IF('Paste Data Here - Export'!AR912="Y","Inpatient stroke",IF('Paste Data Here - Export'!BA912="","",IF('Paste Data Here - Export'!CR912="TRUE","",1440*('Paste Data Here - Export'!CP912-'Paste Data Here - Export'!BA912)))))</f>
        <v/>
      </c>
      <c r="R912" s="95" t="str">
        <f>IF('Paste Data Here - Export'!CR912=TRUE,"Not imaged",IF(OR(C912="",'Paste Data Here - Export'!CP912=""),"",1440*('Paste Data Here - Export'!CP912-C912)))</f>
        <v/>
      </c>
      <c r="S912" s="93" t="str">
        <f>IF(R912&lt;60.5,"Yes",IF('Paste Data Here - Export'!C912="","","No"))</f>
        <v/>
      </c>
      <c r="T912" s="93" t="str">
        <f t="shared" si="154"/>
        <v/>
      </c>
      <c r="U912" s="94" t="str">
        <f>IF(OR(C912="",'Paste Data Here - Export'!DF912=""),"",1440*('Paste Data Here - Export'!DF912-C912))</f>
        <v/>
      </c>
      <c r="V912" s="96" t="str">
        <f t="shared" si="163"/>
        <v/>
      </c>
      <c r="W912" s="97" t="str">
        <f>IF(B912="","",IF('Paste Data Here - Export'!KI912=TRUE,"Yes",IF('Paste Data Here - Export'!L912="","No","Yes")))</f>
        <v/>
      </c>
      <c r="X912" s="98" t="str">
        <f>IF(E912="Yes","6 Month Transfer",IF(AND(W912="Yes",'Paste Data Here - Export'!KM912="D"),"No",IF('Patient level info'!W912="Yes","Yes","")))</f>
        <v/>
      </c>
      <c r="Y912" s="91" t="str">
        <f t="shared" si="155"/>
        <v/>
      </c>
      <c r="Z912" s="99" t="str">
        <f>IF('Paste Data Here - Export'!KQ912="","",IF('Paste Data Here - Export'!KO912="","",'Paste Data Here - Export'!KN912-'Paste Data Here - Export'!KQ912))</f>
        <v/>
      </c>
      <c r="AA912" s="91" t="str">
        <f>IF(AND(W912="Yes",'Paste Data Here - Export'!KM912="D",'Paste Data Here - Export'!KO912="Y"),'Paste Data Here - Export'!KN912+'Patient level info'!AA$3,IF(AND(W912="Yes",'Paste Data Here - Export'!KM912="D",Z912&lt;0),'Paste Data Here - Export'!KQ912,IF(AND(W912="Yes",'Paste Data Here - Export'!KM912="D"),'Paste Data Here - Export'!KN912,IF(X912="Yes",'Paste Data Here - Export'!KS912,""))))</f>
        <v/>
      </c>
      <c r="AB912" s="100" t="str">
        <f>IF(W912="No","",IF('Paste Data Here - Export'!HS912="","",IF('Paste Data Here - Export'!KO912="Y",'Patient level info'!AA912-'Paste Data Here - Export'!HS912,'Paste Data Here - Export'!KQ912-'Paste Data Here - Export'!HS912)))</f>
        <v/>
      </c>
      <c r="AC912" s="100" t="str">
        <f>IF(E912="Yes","",IF(BPT!C912="Record transferred to this team",AA912-C912-(1/6),""))</f>
        <v/>
      </c>
      <c r="AD912" s="100" t="str">
        <f t="shared" si="156"/>
        <v/>
      </c>
      <c r="AE912" s="100" t="str">
        <f t="shared" si="164"/>
        <v/>
      </c>
      <c r="AF912" s="101" t="str">
        <f>IF(AE912="","",IF(Y912="Died same day","Died same day as arrival",IF(AB912="","Did not stay on SU",IF('Paste Data Here - Export'!HR912="ICH","ICU/CCU/HDU",IF(AB912&gt;AE912,100,100*AB912/AE912)))))</f>
        <v/>
      </c>
      <c r="AG912" s="82" t="str">
        <f>IF(E912="Yes","6 Month Transfer",IF(W912="No","Not locked to discharge/transfer",IF(AF912="Did not stay on SU","Not achieved as did not stay on SU",IF('Patient level info'!A912="","",IF(AND(A912=B912,M912="Achieved",P912="Achieved",AF912&gt;=90,AF912&lt;&gt;"Died same day as arrival"),"Achieved",IF(AND(A912&lt;&gt;B912,AF912&gt;=90,M912="Achieved",P912="Achieved"),"Not directly admitted by this team, but achieved criteria at previous team, and achieved 90% of stay on SU whilst at this team",IF(AF912="ICU/CCU/HDU","Admitted to ICU/CCU/HDU",IF(AF912="Died same day as arrival",AF912,IF(AND(AF912&lt;90,M912="Not achieved",P912="Not achieved"),"Not achieved as not direct to SU within 4h, not seen by a consultant within 14h, and less than 90% of stay on SU",IF(AND(AF912&lt;90,M912="Not achieved",P912="Achieved"),"Not achieved as not direct to SU within 4h and less than 90% of stay on SU",IF(AND(AF912&lt;90,M912="Achieved",P912="Not achieved"),"Not achieved as not seen by a consultant within 14h and less than 90% of stay on SU",IF(AND(AF912&gt;=90,M912="Not achieved",P912="Not achieved"),"Not achieved as not direct to SU within 4h and not seen by a consultant within 14h",IF(AND(AF912&gt;=90,M912="Achieved",P912="Not achieved"),"Not achieved as not seen by a consultant within 14h",IF(AF912&lt;90,"Not achieved as less than 90% of stay on SU","Not achieved as not direct to SU within 4h"))))))))))))))</f>
        <v/>
      </c>
    </row>
    <row r="913" spans="1:33" x14ac:dyDescent="0.25">
      <c r="A913" s="89" t="str">
        <f>IF('Paste Data Here - Export'!A913="","",'Paste Data Here - Export'!A913)</f>
        <v/>
      </c>
      <c r="B913" s="90" t="str">
        <f>IF('Paste Data Here - Export'!B913="","",'Paste Data Here - Export'!B913)</f>
        <v/>
      </c>
      <c r="C913" s="91" t="str">
        <f>IF('Paste Data Here - Export'!AR913="Y",'Paste Data Here - Export'!AS913,IF('Paste Data Here - Export'!C913="","",'Paste Data Here - Export'!BA913))</f>
        <v/>
      </c>
      <c r="D913" s="103" t="str">
        <f>IF(B913="","",IF('Paste Data Here - Export'!A913 ='Paste Data Here - Export'!B913, "Yes", "No"))</f>
        <v/>
      </c>
      <c r="E913" s="103" t="str">
        <f>IF(A913="","",IF(AND('Paste Data Here - Export'!P913="",'Paste Data Here - Export'!Q913&lt;&gt;""),"Yes","No"))</f>
        <v/>
      </c>
      <c r="F913" s="104" t="str">
        <f>IF('Paste Data Here - Export'!A913='Paste Data Here - Export'!B913,C913,IF(W913="No","",IF(E913="Yes","6 Month Transfer",'Paste Data Here - Export'!HP913)))</f>
        <v/>
      </c>
      <c r="G913" s="92" t="str">
        <f>IF(B913="","",IF(OR('Paste Data Here - Export'!KB913="Y",'Paste Data Here - Export'!GE913="Y"),"Yes","No"))</f>
        <v/>
      </c>
      <c r="H913" s="93" t="str">
        <f t="shared" si="157"/>
        <v/>
      </c>
      <c r="I913" s="93" t="str">
        <f t="shared" si="158"/>
        <v/>
      </c>
      <c r="J913" s="93" t="str">
        <f t="shared" si="159"/>
        <v/>
      </c>
      <c r="K913" s="125" t="str">
        <f>IF(OR(C913="",'Paste Data Here - Export'!BD913=""),"",1440*('Paste Data Here - Export'!BD913-C913))</f>
        <v/>
      </c>
      <c r="L913" s="93" t="str">
        <f t="shared" si="160"/>
        <v/>
      </c>
      <c r="M913" s="93" t="str">
        <f>IF(AND(L913="Yes",'Paste Data Here - Export'!BC913="SU",'Paste Data Here - Export'!EJ913&lt;&gt;"Y"),"Achieved",IF('Paste Data Here - Export'!EJ913="Y","Not applicable",(IF(AND('Patient level info'!L913="No",'Paste Data Here - Export'!BC913="SU"),"Not achieved",IF('Paste Data Here - Export'!BC913="ICH","Not applicable",IF(OR('Paste Data Here - Export'!BC913="O",'Paste Data Here - Export'!BC913="MAC"),"Not achieved",""))))))</f>
        <v/>
      </c>
      <c r="N913" s="142" t="str">
        <f>IF(B913="","",IF(OR('Paste Data Here - Export'!GN913="PERS",'Paste Data Here - Export'!GN913="TELEM"),'Paste Data Here - Export'!GK913,IF('Paste Data Here - Export'!GO913="","Not seen in person",'Paste Data Here - Export'!GO913)))</f>
        <v/>
      </c>
      <c r="O913" s="125" t="str">
        <f t="shared" si="161"/>
        <v/>
      </c>
      <c r="P913" s="126" t="str">
        <f t="shared" si="162"/>
        <v/>
      </c>
      <c r="Q913" s="95" t="str">
        <f>IF('Paste Data Here - Export'!CR913=TRUE, "Not imaged",IF('Paste Data Here - Export'!AR913="Y","Inpatient stroke",IF('Paste Data Here - Export'!BA913="","",IF('Paste Data Here - Export'!CR913="TRUE","",1440*('Paste Data Here - Export'!CP913-'Paste Data Here - Export'!BA913)))))</f>
        <v/>
      </c>
      <c r="R913" s="95" t="str">
        <f>IF('Paste Data Here - Export'!CR913=TRUE,"Not imaged",IF(OR(C913="",'Paste Data Here - Export'!CP913=""),"",1440*('Paste Data Here - Export'!CP913-C913)))</f>
        <v/>
      </c>
      <c r="S913" s="93" t="str">
        <f>IF(R913&lt;60.5,"Yes",IF('Paste Data Here - Export'!C913="","","No"))</f>
        <v/>
      </c>
      <c r="T913" s="93" t="str">
        <f t="shared" si="154"/>
        <v/>
      </c>
      <c r="U913" s="94" t="str">
        <f>IF(OR(C913="",'Paste Data Here - Export'!DF913=""),"",1440*('Paste Data Here - Export'!DF913-C913))</f>
        <v/>
      </c>
      <c r="V913" s="96" t="str">
        <f t="shared" si="163"/>
        <v/>
      </c>
      <c r="W913" s="97" t="str">
        <f>IF(B913="","",IF('Paste Data Here - Export'!KI913=TRUE,"Yes",IF('Paste Data Here - Export'!L913="","No","Yes")))</f>
        <v/>
      </c>
      <c r="X913" s="98" t="str">
        <f>IF(E913="Yes","6 Month Transfer",IF(AND(W913="Yes",'Paste Data Here - Export'!KM913="D"),"No",IF('Patient level info'!W913="Yes","Yes","")))</f>
        <v/>
      </c>
      <c r="Y913" s="91" t="str">
        <f t="shared" si="155"/>
        <v/>
      </c>
      <c r="Z913" s="99" t="str">
        <f>IF('Paste Data Here - Export'!KQ913="","",IF('Paste Data Here - Export'!KO913="","",'Paste Data Here - Export'!KN913-'Paste Data Here - Export'!KQ913))</f>
        <v/>
      </c>
      <c r="AA913" s="91" t="str">
        <f>IF(AND(W913="Yes",'Paste Data Here - Export'!KM913="D",'Paste Data Here - Export'!KO913="Y"),'Paste Data Here - Export'!KN913+'Patient level info'!AA$3,IF(AND(W913="Yes",'Paste Data Here - Export'!KM913="D",Z913&lt;0),'Paste Data Here - Export'!KQ913,IF(AND(W913="Yes",'Paste Data Here - Export'!KM913="D"),'Paste Data Here - Export'!KN913,IF(X913="Yes",'Paste Data Here - Export'!KS913,""))))</f>
        <v/>
      </c>
      <c r="AB913" s="100" t="str">
        <f>IF(W913="No","",IF('Paste Data Here - Export'!HS913="","",IF('Paste Data Here - Export'!KO913="Y",'Patient level info'!AA913-'Paste Data Here - Export'!HS913,'Paste Data Here - Export'!KQ913-'Paste Data Here - Export'!HS913)))</f>
        <v/>
      </c>
      <c r="AC913" s="100" t="str">
        <f>IF(E913="Yes","",IF(BPT!C913="Record transferred to this team",AA913-C913-(1/6),""))</f>
        <v/>
      </c>
      <c r="AD913" s="100" t="str">
        <f t="shared" si="156"/>
        <v/>
      </c>
      <c r="AE913" s="100" t="str">
        <f t="shared" si="164"/>
        <v/>
      </c>
      <c r="AF913" s="101" t="str">
        <f>IF(AE913="","",IF(Y913="Died same day","Died same day as arrival",IF(AB913="","Did not stay on SU",IF('Paste Data Here - Export'!HR913="ICH","ICU/CCU/HDU",IF(AB913&gt;AE913,100,100*AB913/AE913)))))</f>
        <v/>
      </c>
      <c r="AG913" s="82" t="str">
        <f>IF(E913="Yes","6 Month Transfer",IF(W913="No","Not locked to discharge/transfer",IF(AF913="Did not stay on SU","Not achieved as did not stay on SU",IF('Patient level info'!A913="","",IF(AND(A913=B913,M913="Achieved",P913="Achieved",AF913&gt;=90,AF913&lt;&gt;"Died same day as arrival"),"Achieved",IF(AND(A913&lt;&gt;B913,AF913&gt;=90,M913="Achieved",P913="Achieved"),"Not directly admitted by this team, but achieved criteria at previous team, and achieved 90% of stay on SU whilst at this team",IF(AF913="ICU/CCU/HDU","Admitted to ICU/CCU/HDU",IF(AF913="Died same day as arrival",AF913,IF(AND(AF913&lt;90,M913="Not achieved",P913="Not achieved"),"Not achieved as not direct to SU within 4h, not seen by a consultant within 14h, and less than 90% of stay on SU",IF(AND(AF913&lt;90,M913="Not achieved",P913="Achieved"),"Not achieved as not direct to SU within 4h and less than 90% of stay on SU",IF(AND(AF913&lt;90,M913="Achieved",P913="Not achieved"),"Not achieved as not seen by a consultant within 14h and less than 90% of stay on SU",IF(AND(AF913&gt;=90,M913="Not achieved",P913="Not achieved"),"Not achieved as not direct to SU within 4h and not seen by a consultant within 14h",IF(AND(AF913&gt;=90,M913="Achieved",P913="Not achieved"),"Not achieved as not seen by a consultant within 14h",IF(AF913&lt;90,"Not achieved as less than 90% of stay on SU","Not achieved as not direct to SU within 4h"))))))))))))))</f>
        <v/>
      </c>
    </row>
    <row r="914" spans="1:33" x14ac:dyDescent="0.25">
      <c r="A914" s="89" t="str">
        <f>IF('Paste Data Here - Export'!A914="","",'Paste Data Here - Export'!A914)</f>
        <v/>
      </c>
      <c r="B914" s="90" t="str">
        <f>IF('Paste Data Here - Export'!B914="","",'Paste Data Here - Export'!B914)</f>
        <v/>
      </c>
      <c r="C914" s="91" t="str">
        <f>IF('Paste Data Here - Export'!AR914="Y",'Paste Data Here - Export'!AS914,IF('Paste Data Here - Export'!C914="","",'Paste Data Here - Export'!BA914))</f>
        <v/>
      </c>
      <c r="D914" s="103" t="str">
        <f>IF(B914="","",IF('Paste Data Here - Export'!A914 ='Paste Data Here - Export'!B914, "Yes", "No"))</f>
        <v/>
      </c>
      <c r="E914" s="103" t="str">
        <f>IF(A914="","",IF(AND('Paste Data Here - Export'!P914="",'Paste Data Here - Export'!Q914&lt;&gt;""),"Yes","No"))</f>
        <v/>
      </c>
      <c r="F914" s="104" t="str">
        <f>IF('Paste Data Here - Export'!A914='Paste Data Here - Export'!B914,C914,IF(W914="No","",IF(E914="Yes","6 Month Transfer",'Paste Data Here - Export'!HP914)))</f>
        <v/>
      </c>
      <c r="G914" s="92" t="str">
        <f>IF(B914="","",IF(OR('Paste Data Here - Export'!KB914="Y",'Paste Data Here - Export'!GE914="Y"),"Yes","No"))</f>
        <v/>
      </c>
      <c r="H914" s="93" t="str">
        <f t="shared" si="157"/>
        <v/>
      </c>
      <c r="I914" s="93" t="str">
        <f t="shared" si="158"/>
        <v/>
      </c>
      <c r="J914" s="93" t="str">
        <f t="shared" si="159"/>
        <v/>
      </c>
      <c r="K914" s="125" t="str">
        <f>IF(OR(C914="",'Paste Data Here - Export'!BD914=""),"",1440*('Paste Data Here - Export'!BD914-C914))</f>
        <v/>
      </c>
      <c r="L914" s="93" t="str">
        <f t="shared" si="160"/>
        <v/>
      </c>
      <c r="M914" s="93" t="str">
        <f>IF(AND(L914="Yes",'Paste Data Here - Export'!BC914="SU",'Paste Data Here - Export'!EJ914&lt;&gt;"Y"),"Achieved",IF('Paste Data Here - Export'!EJ914="Y","Not applicable",(IF(AND('Patient level info'!L914="No",'Paste Data Here - Export'!BC914="SU"),"Not achieved",IF('Paste Data Here - Export'!BC914="ICH","Not applicable",IF(OR('Paste Data Here - Export'!BC914="O",'Paste Data Here - Export'!BC914="MAC"),"Not achieved",""))))))</f>
        <v/>
      </c>
      <c r="N914" s="142" t="str">
        <f>IF(B914="","",IF(OR('Paste Data Here - Export'!GN914="PERS",'Paste Data Here - Export'!GN914="TELEM"),'Paste Data Here - Export'!GK914,IF('Paste Data Here - Export'!GO914="","Not seen in person",'Paste Data Here - Export'!GO914)))</f>
        <v/>
      </c>
      <c r="O914" s="125" t="str">
        <f t="shared" si="161"/>
        <v/>
      </c>
      <c r="P914" s="126" t="str">
        <f t="shared" si="162"/>
        <v/>
      </c>
      <c r="Q914" s="95" t="str">
        <f>IF('Paste Data Here - Export'!CR914=TRUE, "Not imaged",IF('Paste Data Here - Export'!AR914="Y","Inpatient stroke",IF('Paste Data Here - Export'!BA914="","",IF('Paste Data Here - Export'!CR914="TRUE","",1440*('Paste Data Here - Export'!CP914-'Paste Data Here - Export'!BA914)))))</f>
        <v/>
      </c>
      <c r="R914" s="95" t="str">
        <f>IF('Paste Data Here - Export'!CR914=TRUE,"Not imaged",IF(OR(C914="",'Paste Data Here - Export'!CP914=""),"",1440*('Paste Data Here - Export'!CP914-C914)))</f>
        <v/>
      </c>
      <c r="S914" s="93" t="str">
        <f>IF(R914&lt;60.5,"Yes",IF('Paste Data Here - Export'!C914="","","No"))</f>
        <v/>
      </c>
      <c r="T914" s="93" t="str">
        <f t="shared" si="154"/>
        <v/>
      </c>
      <c r="U914" s="94" t="str">
        <f>IF(OR(C914="",'Paste Data Here - Export'!DF914=""),"",1440*('Paste Data Here - Export'!DF914-C914))</f>
        <v/>
      </c>
      <c r="V914" s="96" t="str">
        <f t="shared" si="163"/>
        <v/>
      </c>
      <c r="W914" s="97" t="str">
        <f>IF(B914="","",IF('Paste Data Here - Export'!KI914=TRUE,"Yes",IF('Paste Data Here - Export'!L914="","No","Yes")))</f>
        <v/>
      </c>
      <c r="X914" s="98" t="str">
        <f>IF(E914="Yes","6 Month Transfer",IF(AND(W914="Yes",'Paste Data Here - Export'!KM914="D"),"No",IF('Patient level info'!W914="Yes","Yes","")))</f>
        <v/>
      </c>
      <c r="Y914" s="91" t="str">
        <f t="shared" si="155"/>
        <v/>
      </c>
      <c r="Z914" s="99" t="str">
        <f>IF('Paste Data Here - Export'!KQ914="","",IF('Paste Data Here - Export'!KO914="","",'Paste Data Here - Export'!KN914-'Paste Data Here - Export'!KQ914))</f>
        <v/>
      </c>
      <c r="AA914" s="91" t="str">
        <f>IF(AND(W914="Yes",'Paste Data Here - Export'!KM914="D",'Paste Data Here - Export'!KO914="Y"),'Paste Data Here - Export'!KN914+'Patient level info'!AA$3,IF(AND(W914="Yes",'Paste Data Here - Export'!KM914="D",Z914&lt;0),'Paste Data Here - Export'!KQ914,IF(AND(W914="Yes",'Paste Data Here - Export'!KM914="D"),'Paste Data Here - Export'!KN914,IF(X914="Yes",'Paste Data Here - Export'!KS914,""))))</f>
        <v/>
      </c>
      <c r="AB914" s="100" t="str">
        <f>IF(W914="No","",IF('Paste Data Here - Export'!HS914="","",IF('Paste Data Here - Export'!KO914="Y",'Patient level info'!AA914-'Paste Data Here - Export'!HS914,'Paste Data Here - Export'!KQ914-'Paste Data Here - Export'!HS914)))</f>
        <v/>
      </c>
      <c r="AC914" s="100" t="str">
        <f>IF(E914="Yes","",IF(BPT!C914="Record transferred to this team",AA914-C914-(1/6),""))</f>
        <v/>
      </c>
      <c r="AD914" s="100" t="str">
        <f t="shared" si="156"/>
        <v/>
      </c>
      <c r="AE914" s="100" t="str">
        <f t="shared" si="164"/>
        <v/>
      </c>
      <c r="AF914" s="101" t="str">
        <f>IF(AE914="","",IF(Y914="Died same day","Died same day as arrival",IF(AB914="","Did not stay on SU",IF('Paste Data Here - Export'!HR914="ICH","ICU/CCU/HDU",IF(AB914&gt;AE914,100,100*AB914/AE914)))))</f>
        <v/>
      </c>
      <c r="AG914" s="82" t="str">
        <f>IF(E914="Yes","6 Month Transfer",IF(W914="No","Not locked to discharge/transfer",IF(AF914="Did not stay on SU","Not achieved as did not stay on SU",IF('Patient level info'!A914="","",IF(AND(A914=B914,M914="Achieved",P914="Achieved",AF914&gt;=90,AF914&lt;&gt;"Died same day as arrival"),"Achieved",IF(AND(A914&lt;&gt;B914,AF914&gt;=90,M914="Achieved",P914="Achieved"),"Not directly admitted by this team, but achieved criteria at previous team, and achieved 90% of stay on SU whilst at this team",IF(AF914="ICU/CCU/HDU","Admitted to ICU/CCU/HDU",IF(AF914="Died same day as arrival",AF914,IF(AND(AF914&lt;90,M914="Not achieved",P914="Not achieved"),"Not achieved as not direct to SU within 4h, not seen by a consultant within 14h, and less than 90% of stay on SU",IF(AND(AF914&lt;90,M914="Not achieved",P914="Achieved"),"Not achieved as not direct to SU within 4h and less than 90% of stay on SU",IF(AND(AF914&lt;90,M914="Achieved",P914="Not achieved"),"Not achieved as not seen by a consultant within 14h and less than 90% of stay on SU",IF(AND(AF914&gt;=90,M914="Not achieved",P914="Not achieved"),"Not achieved as not direct to SU within 4h and not seen by a consultant within 14h",IF(AND(AF914&gt;=90,M914="Achieved",P914="Not achieved"),"Not achieved as not seen by a consultant within 14h",IF(AF914&lt;90,"Not achieved as less than 90% of stay on SU","Not achieved as not direct to SU within 4h"))))))))))))))</f>
        <v/>
      </c>
    </row>
    <row r="915" spans="1:33" x14ac:dyDescent="0.25">
      <c r="A915" s="89" t="str">
        <f>IF('Paste Data Here - Export'!A915="","",'Paste Data Here - Export'!A915)</f>
        <v/>
      </c>
      <c r="B915" s="90" t="str">
        <f>IF('Paste Data Here - Export'!B915="","",'Paste Data Here - Export'!B915)</f>
        <v/>
      </c>
      <c r="C915" s="91" t="str">
        <f>IF('Paste Data Here - Export'!AR915="Y",'Paste Data Here - Export'!AS915,IF('Paste Data Here - Export'!C915="","",'Paste Data Here - Export'!BA915))</f>
        <v/>
      </c>
      <c r="D915" s="103" t="str">
        <f>IF(B915="","",IF('Paste Data Here - Export'!A915 ='Paste Data Here - Export'!B915, "Yes", "No"))</f>
        <v/>
      </c>
      <c r="E915" s="103" t="str">
        <f>IF(A915="","",IF(AND('Paste Data Here - Export'!P915="",'Paste Data Here - Export'!Q915&lt;&gt;""),"Yes","No"))</f>
        <v/>
      </c>
      <c r="F915" s="104" t="str">
        <f>IF('Paste Data Here - Export'!A915='Paste Data Here - Export'!B915,C915,IF(W915="No","",IF(E915="Yes","6 Month Transfer",'Paste Data Here - Export'!HP915)))</f>
        <v/>
      </c>
      <c r="G915" s="92" t="str">
        <f>IF(B915="","",IF(OR('Paste Data Here - Export'!KB915="Y",'Paste Data Here - Export'!GE915="Y"),"Yes","No"))</f>
        <v/>
      </c>
      <c r="H915" s="93" t="str">
        <f t="shared" si="157"/>
        <v/>
      </c>
      <c r="I915" s="93" t="str">
        <f t="shared" si="158"/>
        <v/>
      </c>
      <c r="J915" s="93" t="str">
        <f t="shared" si="159"/>
        <v/>
      </c>
      <c r="K915" s="125" t="str">
        <f>IF(OR(C915="",'Paste Data Here - Export'!BD915=""),"",1440*('Paste Data Here - Export'!BD915-C915))</f>
        <v/>
      </c>
      <c r="L915" s="93" t="str">
        <f t="shared" si="160"/>
        <v/>
      </c>
      <c r="M915" s="93" t="str">
        <f>IF(AND(L915="Yes",'Paste Data Here - Export'!BC915="SU",'Paste Data Here - Export'!EJ915&lt;&gt;"Y"),"Achieved",IF('Paste Data Here - Export'!EJ915="Y","Not applicable",(IF(AND('Patient level info'!L915="No",'Paste Data Here - Export'!BC915="SU"),"Not achieved",IF('Paste Data Here - Export'!BC915="ICH","Not applicable",IF(OR('Paste Data Here - Export'!BC915="O",'Paste Data Here - Export'!BC915="MAC"),"Not achieved",""))))))</f>
        <v/>
      </c>
      <c r="N915" s="142" t="str">
        <f>IF(B915="","",IF(OR('Paste Data Here - Export'!GN915="PERS",'Paste Data Here - Export'!GN915="TELEM"),'Paste Data Here - Export'!GK915,IF('Paste Data Here - Export'!GO915="","Not seen in person",'Paste Data Here - Export'!GO915)))</f>
        <v/>
      </c>
      <c r="O915" s="125" t="str">
        <f t="shared" si="161"/>
        <v/>
      </c>
      <c r="P915" s="126" t="str">
        <f t="shared" si="162"/>
        <v/>
      </c>
      <c r="Q915" s="95" t="str">
        <f>IF('Paste Data Here - Export'!CR915=TRUE, "Not imaged",IF('Paste Data Here - Export'!AR915="Y","Inpatient stroke",IF('Paste Data Here - Export'!BA915="","",IF('Paste Data Here - Export'!CR915="TRUE","",1440*('Paste Data Here - Export'!CP915-'Paste Data Here - Export'!BA915)))))</f>
        <v/>
      </c>
      <c r="R915" s="95" t="str">
        <f>IF('Paste Data Here - Export'!CR915=TRUE,"Not imaged",IF(OR(C915="",'Paste Data Here - Export'!CP915=""),"",1440*('Paste Data Here - Export'!CP915-C915)))</f>
        <v/>
      </c>
      <c r="S915" s="93" t="str">
        <f>IF(R915&lt;60.5,"Yes",IF('Paste Data Here - Export'!C915="","","No"))</f>
        <v/>
      </c>
      <c r="T915" s="93" t="str">
        <f t="shared" si="154"/>
        <v/>
      </c>
      <c r="U915" s="94" t="str">
        <f>IF(OR(C915="",'Paste Data Here - Export'!DF915=""),"",1440*('Paste Data Here - Export'!DF915-C915))</f>
        <v/>
      </c>
      <c r="V915" s="96" t="str">
        <f t="shared" si="163"/>
        <v/>
      </c>
      <c r="W915" s="97" t="str">
        <f>IF(B915="","",IF('Paste Data Here - Export'!KI915=TRUE,"Yes",IF('Paste Data Here - Export'!L915="","No","Yes")))</f>
        <v/>
      </c>
      <c r="X915" s="98" t="str">
        <f>IF(E915="Yes","6 Month Transfer",IF(AND(W915="Yes",'Paste Data Here - Export'!KM915="D"),"No",IF('Patient level info'!W915="Yes","Yes","")))</f>
        <v/>
      </c>
      <c r="Y915" s="91" t="str">
        <f t="shared" si="155"/>
        <v/>
      </c>
      <c r="Z915" s="99" t="str">
        <f>IF('Paste Data Here - Export'!KQ915="","",IF('Paste Data Here - Export'!KO915="","",'Paste Data Here - Export'!KN915-'Paste Data Here - Export'!KQ915))</f>
        <v/>
      </c>
      <c r="AA915" s="91" t="str">
        <f>IF(AND(W915="Yes",'Paste Data Here - Export'!KM915="D",'Paste Data Here - Export'!KO915="Y"),'Paste Data Here - Export'!KN915+'Patient level info'!AA$3,IF(AND(W915="Yes",'Paste Data Here - Export'!KM915="D",Z915&lt;0),'Paste Data Here - Export'!KQ915,IF(AND(W915="Yes",'Paste Data Here - Export'!KM915="D"),'Paste Data Here - Export'!KN915,IF(X915="Yes",'Paste Data Here - Export'!KS915,""))))</f>
        <v/>
      </c>
      <c r="AB915" s="100" t="str">
        <f>IF(W915="No","",IF('Paste Data Here - Export'!HS915="","",IF('Paste Data Here - Export'!KO915="Y",'Patient level info'!AA915-'Paste Data Here - Export'!HS915,'Paste Data Here - Export'!KQ915-'Paste Data Here - Export'!HS915)))</f>
        <v/>
      </c>
      <c r="AC915" s="100" t="str">
        <f>IF(E915="Yes","",IF(BPT!C915="Record transferred to this team",AA915-C915-(1/6),""))</f>
        <v/>
      </c>
      <c r="AD915" s="100" t="str">
        <f t="shared" si="156"/>
        <v/>
      </c>
      <c r="AE915" s="100" t="str">
        <f t="shared" si="164"/>
        <v/>
      </c>
      <c r="AF915" s="101" t="str">
        <f>IF(AE915="","",IF(Y915="Died same day","Died same day as arrival",IF(AB915="","Did not stay on SU",IF('Paste Data Here - Export'!HR915="ICH","ICU/CCU/HDU",IF(AB915&gt;AE915,100,100*AB915/AE915)))))</f>
        <v/>
      </c>
      <c r="AG915" s="82" t="str">
        <f>IF(E915="Yes","6 Month Transfer",IF(W915="No","Not locked to discharge/transfer",IF(AF915="Did not stay on SU","Not achieved as did not stay on SU",IF('Patient level info'!A915="","",IF(AND(A915=B915,M915="Achieved",P915="Achieved",AF915&gt;=90,AF915&lt;&gt;"Died same day as arrival"),"Achieved",IF(AND(A915&lt;&gt;B915,AF915&gt;=90,M915="Achieved",P915="Achieved"),"Not directly admitted by this team, but achieved criteria at previous team, and achieved 90% of stay on SU whilst at this team",IF(AF915="ICU/CCU/HDU","Admitted to ICU/CCU/HDU",IF(AF915="Died same day as arrival",AF915,IF(AND(AF915&lt;90,M915="Not achieved",P915="Not achieved"),"Not achieved as not direct to SU within 4h, not seen by a consultant within 14h, and less than 90% of stay on SU",IF(AND(AF915&lt;90,M915="Not achieved",P915="Achieved"),"Not achieved as not direct to SU within 4h and less than 90% of stay on SU",IF(AND(AF915&lt;90,M915="Achieved",P915="Not achieved"),"Not achieved as not seen by a consultant within 14h and less than 90% of stay on SU",IF(AND(AF915&gt;=90,M915="Not achieved",P915="Not achieved"),"Not achieved as not direct to SU within 4h and not seen by a consultant within 14h",IF(AND(AF915&gt;=90,M915="Achieved",P915="Not achieved"),"Not achieved as not seen by a consultant within 14h",IF(AF915&lt;90,"Not achieved as less than 90% of stay on SU","Not achieved as not direct to SU within 4h"))))))))))))))</f>
        <v/>
      </c>
    </row>
    <row r="916" spans="1:33" x14ac:dyDescent="0.25">
      <c r="A916" s="89" t="str">
        <f>IF('Paste Data Here - Export'!A916="","",'Paste Data Here - Export'!A916)</f>
        <v/>
      </c>
      <c r="B916" s="90" t="str">
        <f>IF('Paste Data Here - Export'!B916="","",'Paste Data Here - Export'!B916)</f>
        <v/>
      </c>
      <c r="C916" s="91" t="str">
        <f>IF('Paste Data Here - Export'!AR916="Y",'Paste Data Here - Export'!AS916,IF('Paste Data Here - Export'!C916="","",'Paste Data Here - Export'!BA916))</f>
        <v/>
      </c>
      <c r="D916" s="103" t="str">
        <f>IF(B916="","",IF('Paste Data Here - Export'!A916 ='Paste Data Here - Export'!B916, "Yes", "No"))</f>
        <v/>
      </c>
      <c r="E916" s="103" t="str">
        <f>IF(A916="","",IF(AND('Paste Data Here - Export'!P916="",'Paste Data Here - Export'!Q916&lt;&gt;""),"Yes","No"))</f>
        <v/>
      </c>
      <c r="F916" s="104" t="str">
        <f>IF('Paste Data Here - Export'!A916='Paste Data Here - Export'!B916,C916,IF(W916="No","",IF(E916="Yes","6 Month Transfer",'Paste Data Here - Export'!HP916)))</f>
        <v/>
      </c>
      <c r="G916" s="92" t="str">
        <f>IF(B916="","",IF(OR('Paste Data Here - Export'!KB916="Y",'Paste Data Here - Export'!GE916="Y"),"Yes","No"))</f>
        <v/>
      </c>
      <c r="H916" s="93" t="str">
        <f t="shared" si="157"/>
        <v/>
      </c>
      <c r="I916" s="93" t="str">
        <f t="shared" si="158"/>
        <v/>
      </c>
      <c r="J916" s="93" t="str">
        <f t="shared" si="159"/>
        <v/>
      </c>
      <c r="K916" s="125" t="str">
        <f>IF(OR(C916="",'Paste Data Here - Export'!BD916=""),"",1440*('Paste Data Here - Export'!BD916-C916))</f>
        <v/>
      </c>
      <c r="L916" s="93" t="str">
        <f t="shared" si="160"/>
        <v/>
      </c>
      <c r="M916" s="93" t="str">
        <f>IF(AND(L916="Yes",'Paste Data Here - Export'!BC916="SU",'Paste Data Here - Export'!EJ916&lt;&gt;"Y"),"Achieved",IF('Paste Data Here - Export'!EJ916="Y","Not applicable",(IF(AND('Patient level info'!L916="No",'Paste Data Here - Export'!BC916="SU"),"Not achieved",IF('Paste Data Here - Export'!BC916="ICH","Not applicable",IF(OR('Paste Data Here - Export'!BC916="O",'Paste Data Here - Export'!BC916="MAC"),"Not achieved",""))))))</f>
        <v/>
      </c>
      <c r="N916" s="142" t="str">
        <f>IF(B916="","",IF(OR('Paste Data Here - Export'!GN916="PERS",'Paste Data Here - Export'!GN916="TELEM"),'Paste Data Here - Export'!GK916,IF('Paste Data Here - Export'!GO916="","Not seen in person",'Paste Data Here - Export'!GO916)))</f>
        <v/>
      </c>
      <c r="O916" s="125" t="str">
        <f t="shared" si="161"/>
        <v/>
      </c>
      <c r="P916" s="126" t="str">
        <f t="shared" si="162"/>
        <v/>
      </c>
      <c r="Q916" s="95" t="str">
        <f>IF('Paste Data Here - Export'!CR916=TRUE, "Not imaged",IF('Paste Data Here - Export'!AR916="Y","Inpatient stroke",IF('Paste Data Here - Export'!BA916="","",IF('Paste Data Here - Export'!CR916="TRUE","",1440*('Paste Data Here - Export'!CP916-'Paste Data Here - Export'!BA916)))))</f>
        <v/>
      </c>
      <c r="R916" s="95" t="str">
        <f>IF('Paste Data Here - Export'!CR916=TRUE,"Not imaged",IF(OR(C916="",'Paste Data Here - Export'!CP916=""),"",1440*('Paste Data Here - Export'!CP916-C916)))</f>
        <v/>
      </c>
      <c r="S916" s="93" t="str">
        <f>IF(R916&lt;60.5,"Yes",IF('Paste Data Here - Export'!C916="","","No"))</f>
        <v/>
      </c>
      <c r="T916" s="93" t="str">
        <f t="shared" si="154"/>
        <v/>
      </c>
      <c r="U916" s="94" t="str">
        <f>IF(OR(C916="",'Paste Data Here - Export'!DF916=""),"",1440*('Paste Data Here - Export'!DF916-C916))</f>
        <v/>
      </c>
      <c r="V916" s="96" t="str">
        <f t="shared" si="163"/>
        <v/>
      </c>
      <c r="W916" s="97" t="str">
        <f>IF(B916="","",IF('Paste Data Here - Export'!KI916=TRUE,"Yes",IF('Paste Data Here - Export'!L916="","No","Yes")))</f>
        <v/>
      </c>
      <c r="X916" s="98" t="str">
        <f>IF(E916="Yes","6 Month Transfer",IF(AND(W916="Yes",'Paste Data Here - Export'!KM916="D"),"No",IF('Patient level info'!W916="Yes","Yes","")))</f>
        <v/>
      </c>
      <c r="Y916" s="91" t="str">
        <f t="shared" si="155"/>
        <v/>
      </c>
      <c r="Z916" s="99" t="str">
        <f>IF('Paste Data Here - Export'!KQ916="","",IF('Paste Data Here - Export'!KO916="","",'Paste Data Here - Export'!KN916-'Paste Data Here - Export'!KQ916))</f>
        <v/>
      </c>
      <c r="AA916" s="91" t="str">
        <f>IF(AND(W916="Yes",'Paste Data Here - Export'!KM916="D",'Paste Data Here - Export'!KO916="Y"),'Paste Data Here - Export'!KN916+'Patient level info'!AA$3,IF(AND(W916="Yes",'Paste Data Here - Export'!KM916="D",Z916&lt;0),'Paste Data Here - Export'!KQ916,IF(AND(W916="Yes",'Paste Data Here - Export'!KM916="D"),'Paste Data Here - Export'!KN916,IF(X916="Yes",'Paste Data Here - Export'!KS916,""))))</f>
        <v/>
      </c>
      <c r="AB916" s="100" t="str">
        <f>IF(W916="No","",IF('Paste Data Here - Export'!HS916="","",IF('Paste Data Here - Export'!KO916="Y",'Patient level info'!AA916-'Paste Data Here - Export'!HS916,'Paste Data Here - Export'!KQ916-'Paste Data Here - Export'!HS916)))</f>
        <v/>
      </c>
      <c r="AC916" s="100" t="str">
        <f>IF(E916="Yes","",IF(BPT!C916="Record transferred to this team",AA916-C916-(1/6),""))</f>
        <v/>
      </c>
      <c r="AD916" s="100" t="str">
        <f t="shared" si="156"/>
        <v/>
      </c>
      <c r="AE916" s="100" t="str">
        <f t="shared" si="164"/>
        <v/>
      </c>
      <c r="AF916" s="101" t="str">
        <f>IF(AE916="","",IF(Y916="Died same day","Died same day as arrival",IF(AB916="","Did not stay on SU",IF('Paste Data Here - Export'!HR916="ICH","ICU/CCU/HDU",IF(AB916&gt;AE916,100,100*AB916/AE916)))))</f>
        <v/>
      </c>
      <c r="AG916" s="82" t="str">
        <f>IF(E916="Yes","6 Month Transfer",IF(W916="No","Not locked to discharge/transfer",IF(AF916="Did not stay on SU","Not achieved as did not stay on SU",IF('Patient level info'!A916="","",IF(AND(A916=B916,M916="Achieved",P916="Achieved",AF916&gt;=90,AF916&lt;&gt;"Died same day as arrival"),"Achieved",IF(AND(A916&lt;&gt;B916,AF916&gt;=90,M916="Achieved",P916="Achieved"),"Not directly admitted by this team, but achieved criteria at previous team, and achieved 90% of stay on SU whilst at this team",IF(AF916="ICU/CCU/HDU","Admitted to ICU/CCU/HDU",IF(AF916="Died same day as arrival",AF916,IF(AND(AF916&lt;90,M916="Not achieved",P916="Not achieved"),"Not achieved as not direct to SU within 4h, not seen by a consultant within 14h, and less than 90% of stay on SU",IF(AND(AF916&lt;90,M916="Not achieved",P916="Achieved"),"Not achieved as not direct to SU within 4h and less than 90% of stay on SU",IF(AND(AF916&lt;90,M916="Achieved",P916="Not achieved"),"Not achieved as not seen by a consultant within 14h and less than 90% of stay on SU",IF(AND(AF916&gt;=90,M916="Not achieved",P916="Not achieved"),"Not achieved as not direct to SU within 4h and not seen by a consultant within 14h",IF(AND(AF916&gt;=90,M916="Achieved",P916="Not achieved"),"Not achieved as not seen by a consultant within 14h",IF(AF916&lt;90,"Not achieved as less than 90% of stay on SU","Not achieved as not direct to SU within 4h"))))))))))))))</f>
        <v/>
      </c>
    </row>
    <row r="917" spans="1:33" x14ac:dyDescent="0.25">
      <c r="A917" s="89" t="str">
        <f>IF('Paste Data Here - Export'!A917="","",'Paste Data Here - Export'!A917)</f>
        <v/>
      </c>
      <c r="B917" s="90" t="str">
        <f>IF('Paste Data Here - Export'!B917="","",'Paste Data Here - Export'!B917)</f>
        <v/>
      </c>
      <c r="C917" s="91" t="str">
        <f>IF('Paste Data Here - Export'!AR917="Y",'Paste Data Here - Export'!AS917,IF('Paste Data Here - Export'!C917="","",'Paste Data Here - Export'!BA917))</f>
        <v/>
      </c>
      <c r="D917" s="103" t="str">
        <f>IF(B917="","",IF('Paste Data Here - Export'!A917 ='Paste Data Here - Export'!B917, "Yes", "No"))</f>
        <v/>
      </c>
      <c r="E917" s="103" t="str">
        <f>IF(A917="","",IF(AND('Paste Data Here - Export'!P917="",'Paste Data Here - Export'!Q917&lt;&gt;""),"Yes","No"))</f>
        <v/>
      </c>
      <c r="F917" s="104" t="str">
        <f>IF('Paste Data Here - Export'!A917='Paste Data Here - Export'!B917,C917,IF(W917="No","",IF(E917="Yes","6 Month Transfer",'Paste Data Here - Export'!HP917)))</f>
        <v/>
      </c>
      <c r="G917" s="92" t="str">
        <f>IF(B917="","",IF(OR('Paste Data Here - Export'!KB917="Y",'Paste Data Here - Export'!GE917="Y"),"Yes","No"))</f>
        <v/>
      </c>
      <c r="H917" s="93" t="str">
        <f t="shared" si="157"/>
        <v/>
      </c>
      <c r="I917" s="93" t="str">
        <f t="shared" si="158"/>
        <v/>
      </c>
      <c r="J917" s="93" t="str">
        <f t="shared" si="159"/>
        <v/>
      </c>
      <c r="K917" s="125" t="str">
        <f>IF(OR(C917="",'Paste Data Here - Export'!BD917=""),"",1440*('Paste Data Here - Export'!BD917-C917))</f>
        <v/>
      </c>
      <c r="L917" s="93" t="str">
        <f t="shared" si="160"/>
        <v/>
      </c>
      <c r="M917" s="93" t="str">
        <f>IF(AND(L917="Yes",'Paste Data Here - Export'!BC917="SU",'Paste Data Here - Export'!EJ917&lt;&gt;"Y"),"Achieved",IF('Paste Data Here - Export'!EJ917="Y","Not applicable",(IF(AND('Patient level info'!L917="No",'Paste Data Here - Export'!BC917="SU"),"Not achieved",IF('Paste Data Here - Export'!BC917="ICH","Not applicable",IF(OR('Paste Data Here - Export'!BC917="O",'Paste Data Here - Export'!BC917="MAC"),"Not achieved",""))))))</f>
        <v/>
      </c>
      <c r="N917" s="142" t="str">
        <f>IF(B917="","",IF(OR('Paste Data Here - Export'!GN917="PERS",'Paste Data Here - Export'!GN917="TELEM"),'Paste Data Here - Export'!GK917,IF('Paste Data Here - Export'!GO917="","Not seen in person",'Paste Data Here - Export'!GO917)))</f>
        <v/>
      </c>
      <c r="O917" s="125" t="str">
        <f t="shared" si="161"/>
        <v/>
      </c>
      <c r="P917" s="126" t="str">
        <f t="shared" si="162"/>
        <v/>
      </c>
      <c r="Q917" s="95" t="str">
        <f>IF('Paste Data Here - Export'!CR917=TRUE, "Not imaged",IF('Paste Data Here - Export'!AR917="Y","Inpatient stroke",IF('Paste Data Here - Export'!BA917="","",IF('Paste Data Here - Export'!CR917="TRUE","",1440*('Paste Data Here - Export'!CP917-'Paste Data Here - Export'!BA917)))))</f>
        <v/>
      </c>
      <c r="R917" s="95" t="str">
        <f>IF('Paste Data Here - Export'!CR917=TRUE,"Not imaged",IF(OR(C917="",'Paste Data Here - Export'!CP917=""),"",1440*('Paste Data Here - Export'!CP917-C917)))</f>
        <v/>
      </c>
      <c r="S917" s="93" t="str">
        <f>IF(R917&lt;60.5,"Yes",IF('Paste Data Here - Export'!C917="","","No"))</f>
        <v/>
      </c>
      <c r="T917" s="93" t="str">
        <f t="shared" si="154"/>
        <v/>
      </c>
      <c r="U917" s="94" t="str">
        <f>IF(OR(C917="",'Paste Data Here - Export'!DF917=""),"",1440*('Paste Data Here - Export'!DF917-C917))</f>
        <v/>
      </c>
      <c r="V917" s="96" t="str">
        <f t="shared" si="163"/>
        <v/>
      </c>
      <c r="W917" s="97" t="str">
        <f>IF(B917="","",IF('Paste Data Here - Export'!KI917=TRUE,"Yes",IF('Paste Data Here - Export'!L917="","No","Yes")))</f>
        <v/>
      </c>
      <c r="X917" s="98" t="str">
        <f>IF(E917="Yes","6 Month Transfer",IF(AND(W917="Yes",'Paste Data Here - Export'!KM917="D"),"No",IF('Patient level info'!W917="Yes","Yes","")))</f>
        <v/>
      </c>
      <c r="Y917" s="91" t="str">
        <f t="shared" si="155"/>
        <v/>
      </c>
      <c r="Z917" s="99" t="str">
        <f>IF('Paste Data Here - Export'!KQ917="","",IF('Paste Data Here - Export'!KO917="","",'Paste Data Here - Export'!KN917-'Paste Data Here - Export'!KQ917))</f>
        <v/>
      </c>
      <c r="AA917" s="91" t="str">
        <f>IF(AND(W917="Yes",'Paste Data Here - Export'!KM917="D",'Paste Data Here - Export'!KO917="Y"),'Paste Data Here - Export'!KN917+'Patient level info'!AA$3,IF(AND(W917="Yes",'Paste Data Here - Export'!KM917="D",Z917&lt;0),'Paste Data Here - Export'!KQ917,IF(AND(W917="Yes",'Paste Data Here - Export'!KM917="D"),'Paste Data Here - Export'!KN917,IF(X917="Yes",'Paste Data Here - Export'!KS917,""))))</f>
        <v/>
      </c>
      <c r="AB917" s="100" t="str">
        <f>IF(W917="No","",IF('Paste Data Here - Export'!HS917="","",IF('Paste Data Here - Export'!KO917="Y",'Patient level info'!AA917-'Paste Data Here - Export'!HS917,'Paste Data Here - Export'!KQ917-'Paste Data Here - Export'!HS917)))</f>
        <v/>
      </c>
      <c r="AC917" s="100" t="str">
        <f>IF(E917="Yes","",IF(BPT!C917="Record transferred to this team",AA917-C917-(1/6),""))</f>
        <v/>
      </c>
      <c r="AD917" s="100" t="str">
        <f t="shared" si="156"/>
        <v/>
      </c>
      <c r="AE917" s="100" t="str">
        <f t="shared" si="164"/>
        <v/>
      </c>
      <c r="AF917" s="101" t="str">
        <f>IF(AE917="","",IF(Y917="Died same day","Died same day as arrival",IF(AB917="","Did not stay on SU",IF('Paste Data Here - Export'!HR917="ICH","ICU/CCU/HDU",IF(AB917&gt;AE917,100,100*AB917/AE917)))))</f>
        <v/>
      </c>
      <c r="AG917" s="82" t="str">
        <f>IF(E917="Yes","6 Month Transfer",IF(W917="No","Not locked to discharge/transfer",IF(AF917="Did not stay on SU","Not achieved as did not stay on SU",IF('Patient level info'!A917="","",IF(AND(A917=B917,M917="Achieved",P917="Achieved",AF917&gt;=90,AF917&lt;&gt;"Died same day as arrival"),"Achieved",IF(AND(A917&lt;&gt;B917,AF917&gt;=90,M917="Achieved",P917="Achieved"),"Not directly admitted by this team, but achieved criteria at previous team, and achieved 90% of stay on SU whilst at this team",IF(AF917="ICU/CCU/HDU","Admitted to ICU/CCU/HDU",IF(AF917="Died same day as arrival",AF917,IF(AND(AF917&lt;90,M917="Not achieved",P917="Not achieved"),"Not achieved as not direct to SU within 4h, not seen by a consultant within 14h, and less than 90% of stay on SU",IF(AND(AF917&lt;90,M917="Not achieved",P917="Achieved"),"Not achieved as not direct to SU within 4h and less than 90% of stay on SU",IF(AND(AF917&lt;90,M917="Achieved",P917="Not achieved"),"Not achieved as not seen by a consultant within 14h and less than 90% of stay on SU",IF(AND(AF917&gt;=90,M917="Not achieved",P917="Not achieved"),"Not achieved as not direct to SU within 4h and not seen by a consultant within 14h",IF(AND(AF917&gt;=90,M917="Achieved",P917="Not achieved"),"Not achieved as not seen by a consultant within 14h",IF(AF917&lt;90,"Not achieved as less than 90% of stay on SU","Not achieved as not direct to SU within 4h"))))))))))))))</f>
        <v/>
      </c>
    </row>
    <row r="918" spans="1:33" x14ac:dyDescent="0.25">
      <c r="A918" s="89" t="str">
        <f>IF('Paste Data Here - Export'!A918="","",'Paste Data Here - Export'!A918)</f>
        <v/>
      </c>
      <c r="B918" s="90" t="str">
        <f>IF('Paste Data Here - Export'!B918="","",'Paste Data Here - Export'!B918)</f>
        <v/>
      </c>
      <c r="C918" s="91" t="str">
        <f>IF('Paste Data Here - Export'!AR918="Y",'Paste Data Here - Export'!AS918,IF('Paste Data Here - Export'!C918="","",'Paste Data Here - Export'!BA918))</f>
        <v/>
      </c>
      <c r="D918" s="103" t="str">
        <f>IF(B918="","",IF('Paste Data Here - Export'!A918 ='Paste Data Here - Export'!B918, "Yes", "No"))</f>
        <v/>
      </c>
      <c r="E918" s="103" t="str">
        <f>IF(A918="","",IF(AND('Paste Data Here - Export'!P918="",'Paste Data Here - Export'!Q918&lt;&gt;""),"Yes","No"))</f>
        <v/>
      </c>
      <c r="F918" s="104" t="str">
        <f>IF('Paste Data Here - Export'!A918='Paste Data Here - Export'!B918,C918,IF(W918="No","",IF(E918="Yes","6 Month Transfer",'Paste Data Here - Export'!HP918)))</f>
        <v/>
      </c>
      <c r="G918" s="92" t="str">
        <f>IF(B918="","",IF(OR('Paste Data Here - Export'!KB918="Y",'Paste Data Here - Export'!GE918="Y"),"Yes","No"))</f>
        <v/>
      </c>
      <c r="H918" s="93" t="str">
        <f t="shared" si="157"/>
        <v/>
      </c>
      <c r="I918" s="93" t="str">
        <f t="shared" si="158"/>
        <v/>
      </c>
      <c r="J918" s="93" t="str">
        <f t="shared" si="159"/>
        <v/>
      </c>
      <c r="K918" s="125" t="str">
        <f>IF(OR(C918="",'Paste Data Here - Export'!BD918=""),"",1440*('Paste Data Here - Export'!BD918-C918))</f>
        <v/>
      </c>
      <c r="L918" s="93" t="str">
        <f t="shared" si="160"/>
        <v/>
      </c>
      <c r="M918" s="93" t="str">
        <f>IF(AND(L918="Yes",'Paste Data Here - Export'!BC918="SU",'Paste Data Here - Export'!EJ918&lt;&gt;"Y"),"Achieved",IF('Paste Data Here - Export'!EJ918="Y","Not applicable",(IF(AND('Patient level info'!L918="No",'Paste Data Here - Export'!BC918="SU"),"Not achieved",IF('Paste Data Here - Export'!BC918="ICH","Not applicable",IF(OR('Paste Data Here - Export'!BC918="O",'Paste Data Here - Export'!BC918="MAC"),"Not achieved",""))))))</f>
        <v/>
      </c>
      <c r="N918" s="142" t="str">
        <f>IF(B918="","",IF(OR('Paste Data Here - Export'!GN918="PERS",'Paste Data Here - Export'!GN918="TELEM"),'Paste Data Here - Export'!GK918,IF('Paste Data Here - Export'!GO918="","Not seen in person",'Paste Data Here - Export'!GO918)))</f>
        <v/>
      </c>
      <c r="O918" s="125" t="str">
        <f t="shared" si="161"/>
        <v/>
      </c>
      <c r="P918" s="126" t="str">
        <f t="shared" si="162"/>
        <v/>
      </c>
      <c r="Q918" s="95" t="str">
        <f>IF('Paste Data Here - Export'!CR918=TRUE, "Not imaged",IF('Paste Data Here - Export'!AR918="Y","Inpatient stroke",IF('Paste Data Here - Export'!BA918="","",IF('Paste Data Here - Export'!CR918="TRUE","",1440*('Paste Data Here - Export'!CP918-'Paste Data Here - Export'!BA918)))))</f>
        <v/>
      </c>
      <c r="R918" s="95" t="str">
        <f>IF('Paste Data Here - Export'!CR918=TRUE,"Not imaged",IF(OR(C918="",'Paste Data Here - Export'!CP918=""),"",1440*('Paste Data Here - Export'!CP918-C918)))</f>
        <v/>
      </c>
      <c r="S918" s="93" t="str">
        <f>IF(R918&lt;60.5,"Yes",IF('Paste Data Here - Export'!C918="","","No"))</f>
        <v/>
      </c>
      <c r="T918" s="93" t="str">
        <f t="shared" si="154"/>
        <v/>
      </c>
      <c r="U918" s="94" t="str">
        <f>IF(OR(C918="",'Paste Data Here - Export'!DF918=""),"",1440*('Paste Data Here - Export'!DF918-C918))</f>
        <v/>
      </c>
      <c r="V918" s="96" t="str">
        <f t="shared" si="163"/>
        <v/>
      </c>
      <c r="W918" s="97" t="str">
        <f>IF(B918="","",IF('Paste Data Here - Export'!KI918=TRUE,"Yes",IF('Paste Data Here - Export'!L918="","No","Yes")))</f>
        <v/>
      </c>
      <c r="X918" s="98" t="str">
        <f>IF(E918="Yes","6 Month Transfer",IF(AND(W918="Yes",'Paste Data Here - Export'!KM918="D"),"No",IF('Patient level info'!W918="Yes","Yes","")))</f>
        <v/>
      </c>
      <c r="Y918" s="91" t="str">
        <f t="shared" si="155"/>
        <v/>
      </c>
      <c r="Z918" s="99" t="str">
        <f>IF('Paste Data Here - Export'!KQ918="","",IF('Paste Data Here - Export'!KO918="","",'Paste Data Here - Export'!KN918-'Paste Data Here - Export'!KQ918))</f>
        <v/>
      </c>
      <c r="AA918" s="91" t="str">
        <f>IF(AND(W918="Yes",'Paste Data Here - Export'!KM918="D",'Paste Data Here - Export'!KO918="Y"),'Paste Data Here - Export'!KN918+'Patient level info'!AA$3,IF(AND(W918="Yes",'Paste Data Here - Export'!KM918="D",Z918&lt;0),'Paste Data Here - Export'!KQ918,IF(AND(W918="Yes",'Paste Data Here - Export'!KM918="D"),'Paste Data Here - Export'!KN918,IF(X918="Yes",'Paste Data Here - Export'!KS918,""))))</f>
        <v/>
      </c>
      <c r="AB918" s="100" t="str">
        <f>IF(W918="No","",IF('Paste Data Here - Export'!HS918="","",IF('Paste Data Here - Export'!KO918="Y",'Patient level info'!AA918-'Paste Data Here - Export'!HS918,'Paste Data Here - Export'!KQ918-'Paste Data Here - Export'!HS918)))</f>
        <v/>
      </c>
      <c r="AC918" s="100" t="str">
        <f>IF(E918="Yes","",IF(BPT!C918="Record transferred to this team",AA918-C918-(1/6),""))</f>
        <v/>
      </c>
      <c r="AD918" s="100" t="str">
        <f t="shared" si="156"/>
        <v/>
      </c>
      <c r="AE918" s="100" t="str">
        <f t="shared" si="164"/>
        <v/>
      </c>
      <c r="AF918" s="101" t="str">
        <f>IF(AE918="","",IF(Y918="Died same day","Died same day as arrival",IF(AB918="","Did not stay on SU",IF('Paste Data Here - Export'!HR918="ICH","ICU/CCU/HDU",IF(AB918&gt;AE918,100,100*AB918/AE918)))))</f>
        <v/>
      </c>
      <c r="AG918" s="82" t="str">
        <f>IF(E918="Yes","6 Month Transfer",IF(W918="No","Not locked to discharge/transfer",IF(AF918="Did not stay on SU","Not achieved as did not stay on SU",IF('Patient level info'!A918="","",IF(AND(A918=B918,M918="Achieved",P918="Achieved",AF918&gt;=90,AF918&lt;&gt;"Died same day as arrival"),"Achieved",IF(AND(A918&lt;&gt;B918,AF918&gt;=90,M918="Achieved",P918="Achieved"),"Not directly admitted by this team, but achieved criteria at previous team, and achieved 90% of stay on SU whilst at this team",IF(AF918="ICU/CCU/HDU","Admitted to ICU/CCU/HDU",IF(AF918="Died same day as arrival",AF918,IF(AND(AF918&lt;90,M918="Not achieved",P918="Not achieved"),"Not achieved as not direct to SU within 4h, not seen by a consultant within 14h, and less than 90% of stay on SU",IF(AND(AF918&lt;90,M918="Not achieved",P918="Achieved"),"Not achieved as not direct to SU within 4h and less than 90% of stay on SU",IF(AND(AF918&lt;90,M918="Achieved",P918="Not achieved"),"Not achieved as not seen by a consultant within 14h and less than 90% of stay on SU",IF(AND(AF918&gt;=90,M918="Not achieved",P918="Not achieved"),"Not achieved as not direct to SU within 4h and not seen by a consultant within 14h",IF(AND(AF918&gt;=90,M918="Achieved",P918="Not achieved"),"Not achieved as not seen by a consultant within 14h",IF(AF918&lt;90,"Not achieved as less than 90% of stay on SU","Not achieved as not direct to SU within 4h"))))))))))))))</f>
        <v/>
      </c>
    </row>
    <row r="919" spans="1:33" x14ac:dyDescent="0.25">
      <c r="A919" s="89" t="str">
        <f>IF('Paste Data Here - Export'!A919="","",'Paste Data Here - Export'!A919)</f>
        <v/>
      </c>
      <c r="B919" s="90" t="str">
        <f>IF('Paste Data Here - Export'!B919="","",'Paste Data Here - Export'!B919)</f>
        <v/>
      </c>
      <c r="C919" s="91" t="str">
        <f>IF('Paste Data Here - Export'!AR919="Y",'Paste Data Here - Export'!AS919,IF('Paste Data Here - Export'!C919="","",'Paste Data Here - Export'!BA919))</f>
        <v/>
      </c>
      <c r="D919" s="103" t="str">
        <f>IF(B919="","",IF('Paste Data Here - Export'!A919 ='Paste Data Here - Export'!B919, "Yes", "No"))</f>
        <v/>
      </c>
      <c r="E919" s="103" t="str">
        <f>IF(A919="","",IF(AND('Paste Data Here - Export'!P919="",'Paste Data Here - Export'!Q919&lt;&gt;""),"Yes","No"))</f>
        <v/>
      </c>
      <c r="F919" s="104" t="str">
        <f>IF('Paste Data Here - Export'!A919='Paste Data Here - Export'!B919,C919,IF(W919="No","",IF(E919="Yes","6 Month Transfer",'Paste Data Here - Export'!HP919)))</f>
        <v/>
      </c>
      <c r="G919" s="92" t="str">
        <f>IF(B919="","",IF(OR('Paste Data Here - Export'!KB919="Y",'Paste Data Here - Export'!GE919="Y"),"Yes","No"))</f>
        <v/>
      </c>
      <c r="H919" s="93" t="str">
        <f t="shared" si="157"/>
        <v/>
      </c>
      <c r="I919" s="93" t="str">
        <f t="shared" si="158"/>
        <v/>
      </c>
      <c r="J919" s="93" t="str">
        <f t="shared" si="159"/>
        <v/>
      </c>
      <c r="K919" s="125" t="str">
        <f>IF(OR(C919="",'Paste Data Here - Export'!BD919=""),"",1440*('Paste Data Here - Export'!BD919-C919))</f>
        <v/>
      </c>
      <c r="L919" s="93" t="str">
        <f t="shared" si="160"/>
        <v/>
      </c>
      <c r="M919" s="93" t="str">
        <f>IF(AND(L919="Yes",'Paste Data Here - Export'!BC919="SU",'Paste Data Here - Export'!EJ919&lt;&gt;"Y"),"Achieved",IF('Paste Data Here - Export'!EJ919="Y","Not applicable",(IF(AND('Patient level info'!L919="No",'Paste Data Here - Export'!BC919="SU"),"Not achieved",IF('Paste Data Here - Export'!BC919="ICH","Not applicable",IF(OR('Paste Data Here - Export'!BC919="O",'Paste Data Here - Export'!BC919="MAC"),"Not achieved",""))))))</f>
        <v/>
      </c>
      <c r="N919" s="142" t="str">
        <f>IF(B919="","",IF(OR('Paste Data Here - Export'!GN919="PERS",'Paste Data Here - Export'!GN919="TELEM"),'Paste Data Here - Export'!GK919,IF('Paste Data Here - Export'!GO919="","Not seen in person",'Paste Data Here - Export'!GO919)))</f>
        <v/>
      </c>
      <c r="O919" s="125" t="str">
        <f t="shared" si="161"/>
        <v/>
      </c>
      <c r="P919" s="126" t="str">
        <f t="shared" si="162"/>
        <v/>
      </c>
      <c r="Q919" s="95" t="str">
        <f>IF('Paste Data Here - Export'!CR919=TRUE, "Not imaged",IF('Paste Data Here - Export'!AR919="Y","Inpatient stroke",IF('Paste Data Here - Export'!BA919="","",IF('Paste Data Here - Export'!CR919="TRUE","",1440*('Paste Data Here - Export'!CP919-'Paste Data Here - Export'!BA919)))))</f>
        <v/>
      </c>
      <c r="R919" s="95" t="str">
        <f>IF('Paste Data Here - Export'!CR919=TRUE,"Not imaged",IF(OR(C919="",'Paste Data Here - Export'!CP919=""),"",1440*('Paste Data Here - Export'!CP919-C919)))</f>
        <v/>
      </c>
      <c r="S919" s="93" t="str">
        <f>IF(R919&lt;60.5,"Yes",IF('Paste Data Here - Export'!C919="","","No"))</f>
        <v/>
      </c>
      <c r="T919" s="93" t="str">
        <f t="shared" si="154"/>
        <v/>
      </c>
      <c r="U919" s="94" t="str">
        <f>IF(OR(C919="",'Paste Data Here - Export'!DF919=""),"",1440*('Paste Data Here - Export'!DF919-C919))</f>
        <v/>
      </c>
      <c r="V919" s="96" t="str">
        <f t="shared" si="163"/>
        <v/>
      </c>
      <c r="W919" s="97" t="str">
        <f>IF(B919="","",IF('Paste Data Here - Export'!KI919=TRUE,"Yes",IF('Paste Data Here - Export'!L919="","No","Yes")))</f>
        <v/>
      </c>
      <c r="X919" s="98" t="str">
        <f>IF(E919="Yes","6 Month Transfer",IF(AND(W919="Yes",'Paste Data Here - Export'!KM919="D"),"No",IF('Patient level info'!W919="Yes","Yes","")))</f>
        <v/>
      </c>
      <c r="Y919" s="91" t="str">
        <f t="shared" si="155"/>
        <v/>
      </c>
      <c r="Z919" s="99" t="str">
        <f>IF('Paste Data Here - Export'!KQ919="","",IF('Paste Data Here - Export'!KO919="","",'Paste Data Here - Export'!KN919-'Paste Data Here - Export'!KQ919))</f>
        <v/>
      </c>
      <c r="AA919" s="91" t="str">
        <f>IF(AND(W919="Yes",'Paste Data Here - Export'!KM919="D",'Paste Data Here - Export'!KO919="Y"),'Paste Data Here - Export'!KN919+'Patient level info'!AA$3,IF(AND(W919="Yes",'Paste Data Here - Export'!KM919="D",Z919&lt;0),'Paste Data Here - Export'!KQ919,IF(AND(W919="Yes",'Paste Data Here - Export'!KM919="D"),'Paste Data Here - Export'!KN919,IF(X919="Yes",'Paste Data Here - Export'!KS919,""))))</f>
        <v/>
      </c>
      <c r="AB919" s="100" t="str">
        <f>IF(W919="No","",IF('Paste Data Here - Export'!HS919="","",IF('Paste Data Here - Export'!KO919="Y",'Patient level info'!AA919-'Paste Data Here - Export'!HS919,'Paste Data Here - Export'!KQ919-'Paste Data Here - Export'!HS919)))</f>
        <v/>
      </c>
      <c r="AC919" s="100" t="str">
        <f>IF(E919="Yes","",IF(BPT!C919="Record transferred to this team",AA919-C919-(1/6),""))</f>
        <v/>
      </c>
      <c r="AD919" s="100" t="str">
        <f t="shared" si="156"/>
        <v/>
      </c>
      <c r="AE919" s="100" t="str">
        <f t="shared" si="164"/>
        <v/>
      </c>
      <c r="AF919" s="101" t="str">
        <f>IF(AE919="","",IF(Y919="Died same day","Died same day as arrival",IF(AB919="","Did not stay on SU",IF('Paste Data Here - Export'!HR919="ICH","ICU/CCU/HDU",IF(AB919&gt;AE919,100,100*AB919/AE919)))))</f>
        <v/>
      </c>
      <c r="AG919" s="82" t="str">
        <f>IF(E919="Yes","6 Month Transfer",IF(W919="No","Not locked to discharge/transfer",IF(AF919="Did not stay on SU","Not achieved as did not stay on SU",IF('Patient level info'!A919="","",IF(AND(A919=B919,M919="Achieved",P919="Achieved",AF919&gt;=90,AF919&lt;&gt;"Died same day as arrival"),"Achieved",IF(AND(A919&lt;&gt;B919,AF919&gt;=90,M919="Achieved",P919="Achieved"),"Not directly admitted by this team, but achieved criteria at previous team, and achieved 90% of stay on SU whilst at this team",IF(AF919="ICU/CCU/HDU","Admitted to ICU/CCU/HDU",IF(AF919="Died same day as arrival",AF919,IF(AND(AF919&lt;90,M919="Not achieved",P919="Not achieved"),"Not achieved as not direct to SU within 4h, not seen by a consultant within 14h, and less than 90% of stay on SU",IF(AND(AF919&lt;90,M919="Not achieved",P919="Achieved"),"Not achieved as not direct to SU within 4h and less than 90% of stay on SU",IF(AND(AF919&lt;90,M919="Achieved",P919="Not achieved"),"Not achieved as not seen by a consultant within 14h and less than 90% of stay on SU",IF(AND(AF919&gt;=90,M919="Not achieved",P919="Not achieved"),"Not achieved as not direct to SU within 4h and not seen by a consultant within 14h",IF(AND(AF919&gt;=90,M919="Achieved",P919="Not achieved"),"Not achieved as not seen by a consultant within 14h",IF(AF919&lt;90,"Not achieved as less than 90% of stay on SU","Not achieved as not direct to SU within 4h"))))))))))))))</f>
        <v/>
      </c>
    </row>
    <row r="920" spans="1:33" x14ac:dyDescent="0.25">
      <c r="A920" s="89" t="str">
        <f>IF('Paste Data Here - Export'!A920="","",'Paste Data Here - Export'!A920)</f>
        <v/>
      </c>
      <c r="B920" s="90" t="str">
        <f>IF('Paste Data Here - Export'!B920="","",'Paste Data Here - Export'!B920)</f>
        <v/>
      </c>
      <c r="C920" s="91" t="str">
        <f>IF('Paste Data Here - Export'!AR920="Y",'Paste Data Here - Export'!AS920,IF('Paste Data Here - Export'!C920="","",'Paste Data Here - Export'!BA920))</f>
        <v/>
      </c>
      <c r="D920" s="103" t="str">
        <f>IF(B920="","",IF('Paste Data Here - Export'!A920 ='Paste Data Here - Export'!B920, "Yes", "No"))</f>
        <v/>
      </c>
      <c r="E920" s="103" t="str">
        <f>IF(A920="","",IF(AND('Paste Data Here - Export'!P920="",'Paste Data Here - Export'!Q920&lt;&gt;""),"Yes","No"))</f>
        <v/>
      </c>
      <c r="F920" s="104" t="str">
        <f>IF('Paste Data Here - Export'!A920='Paste Data Here - Export'!B920,C920,IF(W920="No","",IF(E920="Yes","6 Month Transfer",'Paste Data Here - Export'!HP920)))</f>
        <v/>
      </c>
      <c r="G920" s="92" t="str">
        <f>IF(B920="","",IF(OR('Paste Data Here - Export'!KB920="Y",'Paste Data Here - Export'!GE920="Y"),"Yes","No"))</f>
        <v/>
      </c>
      <c r="H920" s="93" t="str">
        <f t="shared" si="157"/>
        <v/>
      </c>
      <c r="I920" s="93" t="str">
        <f t="shared" si="158"/>
        <v/>
      </c>
      <c r="J920" s="93" t="str">
        <f t="shared" si="159"/>
        <v/>
      </c>
      <c r="K920" s="125" t="str">
        <f>IF(OR(C920="",'Paste Data Here - Export'!BD920=""),"",1440*('Paste Data Here - Export'!BD920-C920))</f>
        <v/>
      </c>
      <c r="L920" s="93" t="str">
        <f t="shared" si="160"/>
        <v/>
      </c>
      <c r="M920" s="93" t="str">
        <f>IF(AND(L920="Yes",'Paste Data Here - Export'!BC920="SU",'Paste Data Here - Export'!EJ920&lt;&gt;"Y"),"Achieved",IF('Paste Data Here - Export'!EJ920="Y","Not applicable",(IF(AND('Patient level info'!L920="No",'Paste Data Here - Export'!BC920="SU"),"Not achieved",IF('Paste Data Here - Export'!BC920="ICH","Not applicable",IF(OR('Paste Data Here - Export'!BC920="O",'Paste Data Here - Export'!BC920="MAC"),"Not achieved",""))))))</f>
        <v/>
      </c>
      <c r="N920" s="142" t="str">
        <f>IF(B920="","",IF(OR('Paste Data Here - Export'!GN920="PERS",'Paste Data Here - Export'!GN920="TELEM"),'Paste Data Here - Export'!GK920,IF('Paste Data Here - Export'!GO920="","Not seen in person",'Paste Data Here - Export'!GO920)))</f>
        <v/>
      </c>
      <c r="O920" s="125" t="str">
        <f t="shared" si="161"/>
        <v/>
      </c>
      <c r="P920" s="126" t="str">
        <f t="shared" si="162"/>
        <v/>
      </c>
      <c r="Q920" s="95" t="str">
        <f>IF('Paste Data Here - Export'!CR920=TRUE, "Not imaged",IF('Paste Data Here - Export'!AR920="Y","Inpatient stroke",IF('Paste Data Here - Export'!BA920="","",IF('Paste Data Here - Export'!CR920="TRUE","",1440*('Paste Data Here - Export'!CP920-'Paste Data Here - Export'!BA920)))))</f>
        <v/>
      </c>
      <c r="R920" s="95" t="str">
        <f>IF('Paste Data Here - Export'!CR920=TRUE,"Not imaged",IF(OR(C920="",'Paste Data Here - Export'!CP920=""),"",1440*('Paste Data Here - Export'!CP920-C920)))</f>
        <v/>
      </c>
      <c r="S920" s="93" t="str">
        <f>IF(R920&lt;60.5,"Yes",IF('Paste Data Here - Export'!C920="","","No"))</f>
        <v/>
      </c>
      <c r="T920" s="93" t="str">
        <f t="shared" si="154"/>
        <v/>
      </c>
      <c r="U920" s="94" t="str">
        <f>IF(OR(C920="",'Paste Data Here - Export'!DF920=""),"",1440*('Paste Data Here - Export'!DF920-C920))</f>
        <v/>
      </c>
      <c r="V920" s="96" t="str">
        <f t="shared" si="163"/>
        <v/>
      </c>
      <c r="W920" s="97" t="str">
        <f>IF(B920="","",IF('Paste Data Here - Export'!KI920=TRUE,"Yes",IF('Paste Data Here - Export'!L920="","No","Yes")))</f>
        <v/>
      </c>
      <c r="X920" s="98" t="str">
        <f>IF(E920="Yes","6 Month Transfer",IF(AND(W920="Yes",'Paste Data Here - Export'!KM920="D"),"No",IF('Patient level info'!W920="Yes","Yes","")))</f>
        <v/>
      </c>
      <c r="Y920" s="91" t="str">
        <f t="shared" si="155"/>
        <v/>
      </c>
      <c r="Z920" s="99" t="str">
        <f>IF('Paste Data Here - Export'!KQ920="","",IF('Paste Data Here - Export'!KO920="","",'Paste Data Here - Export'!KN920-'Paste Data Here - Export'!KQ920))</f>
        <v/>
      </c>
      <c r="AA920" s="91" t="str">
        <f>IF(AND(W920="Yes",'Paste Data Here - Export'!KM920="D",'Paste Data Here - Export'!KO920="Y"),'Paste Data Here - Export'!KN920+'Patient level info'!AA$3,IF(AND(W920="Yes",'Paste Data Here - Export'!KM920="D",Z920&lt;0),'Paste Data Here - Export'!KQ920,IF(AND(W920="Yes",'Paste Data Here - Export'!KM920="D"),'Paste Data Here - Export'!KN920,IF(X920="Yes",'Paste Data Here - Export'!KS920,""))))</f>
        <v/>
      </c>
      <c r="AB920" s="100" t="str">
        <f>IF(W920="No","",IF('Paste Data Here - Export'!HS920="","",IF('Paste Data Here - Export'!KO920="Y",'Patient level info'!AA920-'Paste Data Here - Export'!HS920,'Paste Data Here - Export'!KQ920-'Paste Data Here - Export'!HS920)))</f>
        <v/>
      </c>
      <c r="AC920" s="100" t="str">
        <f>IF(E920="Yes","",IF(BPT!C920="Record transferred to this team",AA920-C920-(1/6),""))</f>
        <v/>
      </c>
      <c r="AD920" s="100" t="str">
        <f t="shared" si="156"/>
        <v/>
      </c>
      <c r="AE920" s="100" t="str">
        <f t="shared" si="164"/>
        <v/>
      </c>
      <c r="AF920" s="101" t="str">
        <f>IF(AE920="","",IF(Y920="Died same day","Died same day as arrival",IF(AB920="","Did not stay on SU",IF('Paste Data Here - Export'!HR920="ICH","ICU/CCU/HDU",IF(AB920&gt;AE920,100,100*AB920/AE920)))))</f>
        <v/>
      </c>
      <c r="AG920" s="82" t="str">
        <f>IF(E920="Yes","6 Month Transfer",IF(W920="No","Not locked to discharge/transfer",IF(AF920="Did not stay on SU","Not achieved as did not stay on SU",IF('Patient level info'!A920="","",IF(AND(A920=B920,M920="Achieved",P920="Achieved",AF920&gt;=90,AF920&lt;&gt;"Died same day as arrival"),"Achieved",IF(AND(A920&lt;&gt;B920,AF920&gt;=90,M920="Achieved",P920="Achieved"),"Not directly admitted by this team, but achieved criteria at previous team, and achieved 90% of stay on SU whilst at this team",IF(AF920="ICU/CCU/HDU","Admitted to ICU/CCU/HDU",IF(AF920="Died same day as arrival",AF920,IF(AND(AF920&lt;90,M920="Not achieved",P920="Not achieved"),"Not achieved as not direct to SU within 4h, not seen by a consultant within 14h, and less than 90% of stay on SU",IF(AND(AF920&lt;90,M920="Not achieved",P920="Achieved"),"Not achieved as not direct to SU within 4h and less than 90% of stay on SU",IF(AND(AF920&lt;90,M920="Achieved",P920="Not achieved"),"Not achieved as not seen by a consultant within 14h and less than 90% of stay on SU",IF(AND(AF920&gt;=90,M920="Not achieved",P920="Not achieved"),"Not achieved as not direct to SU within 4h and not seen by a consultant within 14h",IF(AND(AF920&gt;=90,M920="Achieved",P920="Not achieved"),"Not achieved as not seen by a consultant within 14h",IF(AF920&lt;90,"Not achieved as less than 90% of stay on SU","Not achieved as not direct to SU within 4h"))))))))))))))</f>
        <v/>
      </c>
    </row>
    <row r="921" spans="1:33" x14ac:dyDescent="0.25">
      <c r="A921" s="89" t="str">
        <f>IF('Paste Data Here - Export'!A921="","",'Paste Data Here - Export'!A921)</f>
        <v/>
      </c>
      <c r="B921" s="90" t="str">
        <f>IF('Paste Data Here - Export'!B921="","",'Paste Data Here - Export'!B921)</f>
        <v/>
      </c>
      <c r="C921" s="91" t="str">
        <f>IF('Paste Data Here - Export'!AR921="Y",'Paste Data Here - Export'!AS921,IF('Paste Data Here - Export'!C921="","",'Paste Data Here - Export'!BA921))</f>
        <v/>
      </c>
      <c r="D921" s="103" t="str">
        <f>IF(B921="","",IF('Paste Data Here - Export'!A921 ='Paste Data Here - Export'!B921, "Yes", "No"))</f>
        <v/>
      </c>
      <c r="E921" s="103" t="str">
        <f>IF(A921="","",IF(AND('Paste Data Here - Export'!P921="",'Paste Data Here - Export'!Q921&lt;&gt;""),"Yes","No"))</f>
        <v/>
      </c>
      <c r="F921" s="104" t="str">
        <f>IF('Paste Data Here - Export'!A921='Paste Data Here - Export'!B921,C921,IF(W921="No","",IF(E921="Yes","6 Month Transfer",'Paste Data Here - Export'!HP921)))</f>
        <v/>
      </c>
      <c r="G921" s="92" t="str">
        <f>IF(B921="","",IF(OR('Paste Data Here - Export'!KB921="Y",'Paste Data Here - Export'!GE921="Y"),"Yes","No"))</f>
        <v/>
      </c>
      <c r="H921" s="93" t="str">
        <f t="shared" si="157"/>
        <v/>
      </c>
      <c r="I921" s="93" t="str">
        <f t="shared" si="158"/>
        <v/>
      </c>
      <c r="J921" s="93" t="str">
        <f t="shared" si="159"/>
        <v/>
      </c>
      <c r="K921" s="125" t="str">
        <f>IF(OR(C921="",'Paste Data Here - Export'!BD921=""),"",1440*('Paste Data Here - Export'!BD921-C921))</f>
        <v/>
      </c>
      <c r="L921" s="93" t="str">
        <f t="shared" si="160"/>
        <v/>
      </c>
      <c r="M921" s="93" t="str">
        <f>IF(AND(L921="Yes",'Paste Data Here - Export'!BC921="SU",'Paste Data Here - Export'!EJ921&lt;&gt;"Y"),"Achieved",IF('Paste Data Here - Export'!EJ921="Y","Not applicable",(IF(AND('Patient level info'!L921="No",'Paste Data Here - Export'!BC921="SU"),"Not achieved",IF('Paste Data Here - Export'!BC921="ICH","Not applicable",IF(OR('Paste Data Here - Export'!BC921="O",'Paste Data Here - Export'!BC921="MAC"),"Not achieved",""))))))</f>
        <v/>
      </c>
      <c r="N921" s="142" t="str">
        <f>IF(B921="","",IF(OR('Paste Data Here - Export'!GN921="PERS",'Paste Data Here - Export'!GN921="TELEM"),'Paste Data Here - Export'!GK921,IF('Paste Data Here - Export'!GO921="","Not seen in person",'Paste Data Here - Export'!GO921)))</f>
        <v/>
      </c>
      <c r="O921" s="125" t="str">
        <f t="shared" si="161"/>
        <v/>
      </c>
      <c r="P921" s="126" t="str">
        <f t="shared" si="162"/>
        <v/>
      </c>
      <c r="Q921" s="95" t="str">
        <f>IF('Paste Data Here - Export'!CR921=TRUE, "Not imaged",IF('Paste Data Here - Export'!AR921="Y","Inpatient stroke",IF('Paste Data Here - Export'!BA921="","",IF('Paste Data Here - Export'!CR921="TRUE","",1440*('Paste Data Here - Export'!CP921-'Paste Data Here - Export'!BA921)))))</f>
        <v/>
      </c>
      <c r="R921" s="95" t="str">
        <f>IF('Paste Data Here - Export'!CR921=TRUE,"Not imaged",IF(OR(C921="",'Paste Data Here - Export'!CP921=""),"",1440*('Paste Data Here - Export'!CP921-C921)))</f>
        <v/>
      </c>
      <c r="S921" s="93" t="str">
        <f>IF(R921&lt;60.5,"Yes",IF('Paste Data Here - Export'!C921="","","No"))</f>
        <v/>
      </c>
      <c r="T921" s="93" t="str">
        <f t="shared" si="154"/>
        <v/>
      </c>
      <c r="U921" s="94" t="str">
        <f>IF(OR(C921="",'Paste Data Here - Export'!DF921=""),"",1440*('Paste Data Here - Export'!DF921-C921))</f>
        <v/>
      </c>
      <c r="V921" s="96" t="str">
        <f t="shared" si="163"/>
        <v/>
      </c>
      <c r="W921" s="97" t="str">
        <f>IF(B921="","",IF('Paste Data Here - Export'!KI921=TRUE,"Yes",IF('Paste Data Here - Export'!L921="","No","Yes")))</f>
        <v/>
      </c>
      <c r="X921" s="98" t="str">
        <f>IF(E921="Yes","6 Month Transfer",IF(AND(W921="Yes",'Paste Data Here - Export'!KM921="D"),"No",IF('Patient level info'!W921="Yes","Yes","")))</f>
        <v/>
      </c>
      <c r="Y921" s="91" t="str">
        <f t="shared" si="155"/>
        <v/>
      </c>
      <c r="Z921" s="99" t="str">
        <f>IF('Paste Data Here - Export'!KQ921="","",IF('Paste Data Here - Export'!KO921="","",'Paste Data Here - Export'!KN921-'Paste Data Here - Export'!KQ921))</f>
        <v/>
      </c>
      <c r="AA921" s="91" t="str">
        <f>IF(AND(W921="Yes",'Paste Data Here - Export'!KM921="D",'Paste Data Here - Export'!KO921="Y"),'Paste Data Here - Export'!KN921+'Patient level info'!AA$3,IF(AND(W921="Yes",'Paste Data Here - Export'!KM921="D",Z921&lt;0),'Paste Data Here - Export'!KQ921,IF(AND(W921="Yes",'Paste Data Here - Export'!KM921="D"),'Paste Data Here - Export'!KN921,IF(X921="Yes",'Paste Data Here - Export'!KS921,""))))</f>
        <v/>
      </c>
      <c r="AB921" s="100" t="str">
        <f>IF(W921="No","",IF('Paste Data Here - Export'!HS921="","",IF('Paste Data Here - Export'!KO921="Y",'Patient level info'!AA921-'Paste Data Here - Export'!HS921,'Paste Data Here - Export'!KQ921-'Paste Data Here - Export'!HS921)))</f>
        <v/>
      </c>
      <c r="AC921" s="100" t="str">
        <f>IF(E921="Yes","",IF(BPT!C921="Record transferred to this team",AA921-C921-(1/6),""))</f>
        <v/>
      </c>
      <c r="AD921" s="100" t="str">
        <f t="shared" si="156"/>
        <v/>
      </c>
      <c r="AE921" s="100" t="str">
        <f t="shared" si="164"/>
        <v/>
      </c>
      <c r="AF921" s="101" t="str">
        <f>IF(AE921="","",IF(Y921="Died same day","Died same day as arrival",IF(AB921="","Did not stay on SU",IF('Paste Data Here - Export'!HR921="ICH","ICU/CCU/HDU",IF(AB921&gt;AE921,100,100*AB921/AE921)))))</f>
        <v/>
      </c>
      <c r="AG921" s="82" t="str">
        <f>IF(E921="Yes","6 Month Transfer",IF(W921="No","Not locked to discharge/transfer",IF(AF921="Did not stay on SU","Not achieved as did not stay on SU",IF('Patient level info'!A921="","",IF(AND(A921=B921,M921="Achieved",P921="Achieved",AF921&gt;=90,AF921&lt;&gt;"Died same day as arrival"),"Achieved",IF(AND(A921&lt;&gt;B921,AF921&gt;=90,M921="Achieved",P921="Achieved"),"Not directly admitted by this team, but achieved criteria at previous team, and achieved 90% of stay on SU whilst at this team",IF(AF921="ICU/CCU/HDU","Admitted to ICU/CCU/HDU",IF(AF921="Died same day as arrival",AF921,IF(AND(AF921&lt;90,M921="Not achieved",P921="Not achieved"),"Not achieved as not direct to SU within 4h, not seen by a consultant within 14h, and less than 90% of stay on SU",IF(AND(AF921&lt;90,M921="Not achieved",P921="Achieved"),"Not achieved as not direct to SU within 4h and less than 90% of stay on SU",IF(AND(AF921&lt;90,M921="Achieved",P921="Not achieved"),"Not achieved as not seen by a consultant within 14h and less than 90% of stay on SU",IF(AND(AF921&gt;=90,M921="Not achieved",P921="Not achieved"),"Not achieved as not direct to SU within 4h and not seen by a consultant within 14h",IF(AND(AF921&gt;=90,M921="Achieved",P921="Not achieved"),"Not achieved as not seen by a consultant within 14h",IF(AF921&lt;90,"Not achieved as less than 90% of stay on SU","Not achieved as not direct to SU within 4h"))))))))))))))</f>
        <v/>
      </c>
    </row>
    <row r="922" spans="1:33" x14ac:dyDescent="0.25">
      <c r="A922" s="89" t="str">
        <f>IF('Paste Data Here - Export'!A922="","",'Paste Data Here - Export'!A922)</f>
        <v/>
      </c>
      <c r="B922" s="90" t="str">
        <f>IF('Paste Data Here - Export'!B922="","",'Paste Data Here - Export'!B922)</f>
        <v/>
      </c>
      <c r="C922" s="91" t="str">
        <f>IF('Paste Data Here - Export'!AR922="Y",'Paste Data Here - Export'!AS922,IF('Paste Data Here - Export'!C922="","",'Paste Data Here - Export'!BA922))</f>
        <v/>
      </c>
      <c r="D922" s="103" t="str">
        <f>IF(B922="","",IF('Paste Data Here - Export'!A922 ='Paste Data Here - Export'!B922, "Yes", "No"))</f>
        <v/>
      </c>
      <c r="E922" s="103" t="str">
        <f>IF(A922="","",IF(AND('Paste Data Here - Export'!P922="",'Paste Data Here - Export'!Q922&lt;&gt;""),"Yes","No"))</f>
        <v/>
      </c>
      <c r="F922" s="104" t="str">
        <f>IF('Paste Data Here - Export'!A922='Paste Data Here - Export'!B922,C922,IF(W922="No","",IF(E922="Yes","6 Month Transfer",'Paste Data Here - Export'!HP922)))</f>
        <v/>
      </c>
      <c r="G922" s="92" t="str">
        <f>IF(B922="","",IF(OR('Paste Data Here - Export'!KB922="Y",'Paste Data Here - Export'!GE922="Y"),"Yes","No"))</f>
        <v/>
      </c>
      <c r="H922" s="93" t="str">
        <f t="shared" si="157"/>
        <v/>
      </c>
      <c r="I922" s="93" t="str">
        <f t="shared" si="158"/>
        <v/>
      </c>
      <c r="J922" s="93" t="str">
        <f t="shared" si="159"/>
        <v/>
      </c>
      <c r="K922" s="125" t="str">
        <f>IF(OR(C922="",'Paste Data Here - Export'!BD922=""),"",1440*('Paste Data Here - Export'!BD922-C922))</f>
        <v/>
      </c>
      <c r="L922" s="93" t="str">
        <f t="shared" si="160"/>
        <v/>
      </c>
      <c r="M922" s="93" t="str">
        <f>IF(AND(L922="Yes",'Paste Data Here - Export'!BC922="SU",'Paste Data Here - Export'!EJ922&lt;&gt;"Y"),"Achieved",IF('Paste Data Here - Export'!EJ922="Y","Not applicable",(IF(AND('Patient level info'!L922="No",'Paste Data Here - Export'!BC922="SU"),"Not achieved",IF('Paste Data Here - Export'!BC922="ICH","Not applicable",IF(OR('Paste Data Here - Export'!BC922="O",'Paste Data Here - Export'!BC922="MAC"),"Not achieved",""))))))</f>
        <v/>
      </c>
      <c r="N922" s="142" t="str">
        <f>IF(B922="","",IF(OR('Paste Data Here - Export'!GN922="PERS",'Paste Data Here - Export'!GN922="TELEM"),'Paste Data Here - Export'!GK922,IF('Paste Data Here - Export'!GO922="","Not seen in person",'Paste Data Here - Export'!GO922)))</f>
        <v/>
      </c>
      <c r="O922" s="125" t="str">
        <f t="shared" si="161"/>
        <v/>
      </c>
      <c r="P922" s="126" t="str">
        <f t="shared" si="162"/>
        <v/>
      </c>
      <c r="Q922" s="95" t="str">
        <f>IF('Paste Data Here - Export'!CR922=TRUE, "Not imaged",IF('Paste Data Here - Export'!AR922="Y","Inpatient stroke",IF('Paste Data Here - Export'!BA922="","",IF('Paste Data Here - Export'!CR922="TRUE","",1440*('Paste Data Here - Export'!CP922-'Paste Data Here - Export'!BA922)))))</f>
        <v/>
      </c>
      <c r="R922" s="95" t="str">
        <f>IF('Paste Data Here - Export'!CR922=TRUE,"Not imaged",IF(OR(C922="",'Paste Data Here - Export'!CP922=""),"",1440*('Paste Data Here - Export'!CP922-C922)))</f>
        <v/>
      </c>
      <c r="S922" s="93" t="str">
        <f>IF(R922&lt;60.5,"Yes",IF('Paste Data Here - Export'!C922="","","No"))</f>
        <v/>
      </c>
      <c r="T922" s="93" t="str">
        <f t="shared" si="154"/>
        <v/>
      </c>
      <c r="U922" s="94" t="str">
        <f>IF(OR(C922="",'Paste Data Here - Export'!DF922=""),"",1440*('Paste Data Here - Export'!DF922-C922))</f>
        <v/>
      </c>
      <c r="V922" s="96" t="str">
        <f t="shared" si="163"/>
        <v/>
      </c>
      <c r="W922" s="97" t="str">
        <f>IF(B922="","",IF('Paste Data Here - Export'!KI922=TRUE,"Yes",IF('Paste Data Here - Export'!L922="","No","Yes")))</f>
        <v/>
      </c>
      <c r="X922" s="98" t="str">
        <f>IF(E922="Yes","6 Month Transfer",IF(AND(W922="Yes",'Paste Data Here - Export'!KM922="D"),"No",IF('Patient level info'!W922="Yes","Yes","")))</f>
        <v/>
      </c>
      <c r="Y922" s="91" t="str">
        <f t="shared" si="155"/>
        <v/>
      </c>
      <c r="Z922" s="99" t="str">
        <f>IF('Paste Data Here - Export'!KQ922="","",IF('Paste Data Here - Export'!KO922="","",'Paste Data Here - Export'!KN922-'Paste Data Here - Export'!KQ922))</f>
        <v/>
      </c>
      <c r="AA922" s="91" t="str">
        <f>IF(AND(W922="Yes",'Paste Data Here - Export'!KM922="D",'Paste Data Here - Export'!KO922="Y"),'Paste Data Here - Export'!KN922+'Patient level info'!AA$3,IF(AND(W922="Yes",'Paste Data Here - Export'!KM922="D",Z922&lt;0),'Paste Data Here - Export'!KQ922,IF(AND(W922="Yes",'Paste Data Here - Export'!KM922="D"),'Paste Data Here - Export'!KN922,IF(X922="Yes",'Paste Data Here - Export'!KS922,""))))</f>
        <v/>
      </c>
      <c r="AB922" s="100" t="str">
        <f>IF(W922="No","",IF('Paste Data Here - Export'!HS922="","",IF('Paste Data Here - Export'!KO922="Y",'Patient level info'!AA922-'Paste Data Here - Export'!HS922,'Paste Data Here - Export'!KQ922-'Paste Data Here - Export'!HS922)))</f>
        <v/>
      </c>
      <c r="AC922" s="100" t="str">
        <f>IF(E922="Yes","",IF(BPT!C922="Record transferred to this team",AA922-C922-(1/6),""))</f>
        <v/>
      </c>
      <c r="AD922" s="100" t="str">
        <f t="shared" si="156"/>
        <v/>
      </c>
      <c r="AE922" s="100" t="str">
        <f t="shared" si="164"/>
        <v/>
      </c>
      <c r="AF922" s="101" t="str">
        <f>IF(AE922="","",IF(Y922="Died same day","Died same day as arrival",IF(AB922="","Did not stay on SU",IF('Paste Data Here - Export'!HR922="ICH","ICU/CCU/HDU",IF(AB922&gt;AE922,100,100*AB922/AE922)))))</f>
        <v/>
      </c>
      <c r="AG922" s="82" t="str">
        <f>IF(E922="Yes","6 Month Transfer",IF(W922="No","Not locked to discharge/transfer",IF(AF922="Did not stay on SU","Not achieved as did not stay on SU",IF('Patient level info'!A922="","",IF(AND(A922=B922,M922="Achieved",P922="Achieved",AF922&gt;=90,AF922&lt;&gt;"Died same day as arrival"),"Achieved",IF(AND(A922&lt;&gt;B922,AF922&gt;=90,M922="Achieved",P922="Achieved"),"Not directly admitted by this team, but achieved criteria at previous team, and achieved 90% of stay on SU whilst at this team",IF(AF922="ICU/CCU/HDU","Admitted to ICU/CCU/HDU",IF(AF922="Died same day as arrival",AF922,IF(AND(AF922&lt;90,M922="Not achieved",P922="Not achieved"),"Not achieved as not direct to SU within 4h, not seen by a consultant within 14h, and less than 90% of stay on SU",IF(AND(AF922&lt;90,M922="Not achieved",P922="Achieved"),"Not achieved as not direct to SU within 4h and less than 90% of stay on SU",IF(AND(AF922&lt;90,M922="Achieved",P922="Not achieved"),"Not achieved as not seen by a consultant within 14h and less than 90% of stay on SU",IF(AND(AF922&gt;=90,M922="Not achieved",P922="Not achieved"),"Not achieved as not direct to SU within 4h and not seen by a consultant within 14h",IF(AND(AF922&gt;=90,M922="Achieved",P922="Not achieved"),"Not achieved as not seen by a consultant within 14h",IF(AF922&lt;90,"Not achieved as less than 90% of stay on SU","Not achieved as not direct to SU within 4h"))))))))))))))</f>
        <v/>
      </c>
    </row>
    <row r="923" spans="1:33" x14ac:dyDescent="0.25">
      <c r="A923" s="89" t="str">
        <f>IF('Paste Data Here - Export'!A923="","",'Paste Data Here - Export'!A923)</f>
        <v/>
      </c>
      <c r="B923" s="90" t="str">
        <f>IF('Paste Data Here - Export'!B923="","",'Paste Data Here - Export'!B923)</f>
        <v/>
      </c>
      <c r="C923" s="91" t="str">
        <f>IF('Paste Data Here - Export'!AR923="Y",'Paste Data Here - Export'!AS923,IF('Paste Data Here - Export'!C923="","",'Paste Data Here - Export'!BA923))</f>
        <v/>
      </c>
      <c r="D923" s="103" t="str">
        <f>IF(B923="","",IF('Paste Data Here - Export'!A923 ='Paste Data Here - Export'!B923, "Yes", "No"))</f>
        <v/>
      </c>
      <c r="E923" s="103" t="str">
        <f>IF(A923="","",IF(AND('Paste Data Here - Export'!P923="",'Paste Data Here - Export'!Q923&lt;&gt;""),"Yes","No"))</f>
        <v/>
      </c>
      <c r="F923" s="104" t="str">
        <f>IF('Paste Data Here - Export'!A923='Paste Data Here - Export'!B923,C923,IF(W923="No","",IF(E923="Yes","6 Month Transfer",'Paste Data Here - Export'!HP923)))</f>
        <v/>
      </c>
      <c r="G923" s="92" t="str">
        <f>IF(B923="","",IF(OR('Paste Data Here - Export'!KB923="Y",'Paste Data Here - Export'!GE923="Y"),"Yes","No"))</f>
        <v/>
      </c>
      <c r="H923" s="93" t="str">
        <f t="shared" si="157"/>
        <v/>
      </c>
      <c r="I923" s="93" t="str">
        <f t="shared" si="158"/>
        <v/>
      </c>
      <c r="J923" s="93" t="str">
        <f t="shared" si="159"/>
        <v/>
      </c>
      <c r="K923" s="125" t="str">
        <f>IF(OR(C923="",'Paste Data Here - Export'!BD923=""),"",1440*('Paste Data Here - Export'!BD923-C923))</f>
        <v/>
      </c>
      <c r="L923" s="93" t="str">
        <f t="shared" si="160"/>
        <v/>
      </c>
      <c r="M923" s="93" t="str">
        <f>IF(AND(L923="Yes",'Paste Data Here - Export'!BC923="SU",'Paste Data Here - Export'!EJ923&lt;&gt;"Y"),"Achieved",IF('Paste Data Here - Export'!EJ923="Y","Not applicable",(IF(AND('Patient level info'!L923="No",'Paste Data Here - Export'!BC923="SU"),"Not achieved",IF('Paste Data Here - Export'!BC923="ICH","Not applicable",IF(OR('Paste Data Here - Export'!BC923="O",'Paste Data Here - Export'!BC923="MAC"),"Not achieved",""))))))</f>
        <v/>
      </c>
      <c r="N923" s="142" t="str">
        <f>IF(B923="","",IF(OR('Paste Data Here - Export'!GN923="PERS",'Paste Data Here - Export'!GN923="TELEM"),'Paste Data Here - Export'!GK923,IF('Paste Data Here - Export'!GO923="","Not seen in person",'Paste Data Here - Export'!GO923)))</f>
        <v/>
      </c>
      <c r="O923" s="125" t="str">
        <f t="shared" si="161"/>
        <v/>
      </c>
      <c r="P923" s="126" t="str">
        <f t="shared" si="162"/>
        <v/>
      </c>
      <c r="Q923" s="95" t="str">
        <f>IF('Paste Data Here - Export'!CR923=TRUE, "Not imaged",IF('Paste Data Here - Export'!AR923="Y","Inpatient stroke",IF('Paste Data Here - Export'!BA923="","",IF('Paste Data Here - Export'!CR923="TRUE","",1440*('Paste Data Here - Export'!CP923-'Paste Data Here - Export'!BA923)))))</f>
        <v/>
      </c>
      <c r="R923" s="95" t="str">
        <f>IF('Paste Data Here - Export'!CR923=TRUE,"Not imaged",IF(OR(C923="",'Paste Data Here - Export'!CP923=""),"",1440*('Paste Data Here - Export'!CP923-C923)))</f>
        <v/>
      </c>
      <c r="S923" s="93" t="str">
        <f>IF(R923&lt;60.5,"Yes",IF('Paste Data Here - Export'!C923="","","No"))</f>
        <v/>
      </c>
      <c r="T923" s="93" t="str">
        <f t="shared" si="154"/>
        <v/>
      </c>
      <c r="U923" s="94" t="str">
        <f>IF(OR(C923="",'Paste Data Here - Export'!DF923=""),"",1440*('Paste Data Here - Export'!DF923-C923))</f>
        <v/>
      </c>
      <c r="V923" s="96" t="str">
        <f t="shared" si="163"/>
        <v/>
      </c>
      <c r="W923" s="97" t="str">
        <f>IF(B923="","",IF('Paste Data Here - Export'!KI923=TRUE,"Yes",IF('Paste Data Here - Export'!L923="","No","Yes")))</f>
        <v/>
      </c>
      <c r="X923" s="98" t="str">
        <f>IF(E923="Yes","6 Month Transfer",IF(AND(W923="Yes",'Paste Data Here - Export'!KM923="D"),"No",IF('Patient level info'!W923="Yes","Yes","")))</f>
        <v/>
      </c>
      <c r="Y923" s="91" t="str">
        <f t="shared" si="155"/>
        <v/>
      </c>
      <c r="Z923" s="99" t="str">
        <f>IF('Paste Data Here - Export'!KQ923="","",IF('Paste Data Here - Export'!KO923="","",'Paste Data Here - Export'!KN923-'Paste Data Here - Export'!KQ923))</f>
        <v/>
      </c>
      <c r="AA923" s="91" t="str">
        <f>IF(AND(W923="Yes",'Paste Data Here - Export'!KM923="D",'Paste Data Here - Export'!KO923="Y"),'Paste Data Here - Export'!KN923+'Patient level info'!AA$3,IF(AND(W923="Yes",'Paste Data Here - Export'!KM923="D",Z923&lt;0),'Paste Data Here - Export'!KQ923,IF(AND(W923="Yes",'Paste Data Here - Export'!KM923="D"),'Paste Data Here - Export'!KN923,IF(X923="Yes",'Paste Data Here - Export'!KS923,""))))</f>
        <v/>
      </c>
      <c r="AB923" s="100" t="str">
        <f>IF(W923="No","",IF('Paste Data Here - Export'!HS923="","",IF('Paste Data Here - Export'!KO923="Y",'Patient level info'!AA923-'Paste Data Here - Export'!HS923,'Paste Data Here - Export'!KQ923-'Paste Data Here - Export'!HS923)))</f>
        <v/>
      </c>
      <c r="AC923" s="100" t="str">
        <f>IF(E923="Yes","",IF(BPT!C923="Record transferred to this team",AA923-C923-(1/6),""))</f>
        <v/>
      </c>
      <c r="AD923" s="100" t="str">
        <f t="shared" si="156"/>
        <v/>
      </c>
      <c r="AE923" s="100" t="str">
        <f t="shared" si="164"/>
        <v/>
      </c>
      <c r="AF923" s="101" t="str">
        <f>IF(AE923="","",IF(Y923="Died same day","Died same day as arrival",IF(AB923="","Did not stay on SU",IF('Paste Data Here - Export'!HR923="ICH","ICU/CCU/HDU",IF(AB923&gt;AE923,100,100*AB923/AE923)))))</f>
        <v/>
      </c>
      <c r="AG923" s="82" t="str">
        <f>IF(E923="Yes","6 Month Transfer",IF(W923="No","Not locked to discharge/transfer",IF(AF923="Did not stay on SU","Not achieved as did not stay on SU",IF('Patient level info'!A923="","",IF(AND(A923=B923,M923="Achieved",P923="Achieved",AF923&gt;=90,AF923&lt;&gt;"Died same day as arrival"),"Achieved",IF(AND(A923&lt;&gt;B923,AF923&gt;=90,M923="Achieved",P923="Achieved"),"Not directly admitted by this team, but achieved criteria at previous team, and achieved 90% of stay on SU whilst at this team",IF(AF923="ICU/CCU/HDU","Admitted to ICU/CCU/HDU",IF(AF923="Died same day as arrival",AF923,IF(AND(AF923&lt;90,M923="Not achieved",P923="Not achieved"),"Not achieved as not direct to SU within 4h, not seen by a consultant within 14h, and less than 90% of stay on SU",IF(AND(AF923&lt;90,M923="Not achieved",P923="Achieved"),"Not achieved as not direct to SU within 4h and less than 90% of stay on SU",IF(AND(AF923&lt;90,M923="Achieved",P923="Not achieved"),"Not achieved as not seen by a consultant within 14h and less than 90% of stay on SU",IF(AND(AF923&gt;=90,M923="Not achieved",P923="Not achieved"),"Not achieved as not direct to SU within 4h and not seen by a consultant within 14h",IF(AND(AF923&gt;=90,M923="Achieved",P923="Not achieved"),"Not achieved as not seen by a consultant within 14h",IF(AF923&lt;90,"Not achieved as less than 90% of stay on SU","Not achieved as not direct to SU within 4h"))))))))))))))</f>
        <v/>
      </c>
    </row>
    <row r="924" spans="1:33" x14ac:dyDescent="0.25">
      <c r="A924" s="89" t="str">
        <f>IF('Paste Data Here - Export'!A924="","",'Paste Data Here - Export'!A924)</f>
        <v/>
      </c>
      <c r="B924" s="90" t="str">
        <f>IF('Paste Data Here - Export'!B924="","",'Paste Data Here - Export'!B924)</f>
        <v/>
      </c>
      <c r="C924" s="91" t="str">
        <f>IF('Paste Data Here - Export'!AR924="Y",'Paste Data Here - Export'!AS924,IF('Paste Data Here - Export'!C924="","",'Paste Data Here - Export'!BA924))</f>
        <v/>
      </c>
      <c r="D924" s="103" t="str">
        <f>IF(B924="","",IF('Paste Data Here - Export'!A924 ='Paste Data Here - Export'!B924, "Yes", "No"))</f>
        <v/>
      </c>
      <c r="E924" s="103" t="str">
        <f>IF(A924="","",IF(AND('Paste Data Here - Export'!P924="",'Paste Data Here - Export'!Q924&lt;&gt;""),"Yes","No"))</f>
        <v/>
      </c>
      <c r="F924" s="104" t="str">
        <f>IF('Paste Data Here - Export'!A924='Paste Data Here - Export'!B924,C924,IF(W924="No","",IF(E924="Yes","6 Month Transfer",'Paste Data Here - Export'!HP924)))</f>
        <v/>
      </c>
      <c r="G924" s="92" t="str">
        <f>IF(B924="","",IF(OR('Paste Data Here - Export'!KB924="Y",'Paste Data Here - Export'!GE924="Y"),"Yes","No"))</f>
        <v/>
      </c>
      <c r="H924" s="93" t="str">
        <f t="shared" si="157"/>
        <v/>
      </c>
      <c r="I924" s="93" t="str">
        <f t="shared" si="158"/>
        <v/>
      </c>
      <c r="J924" s="93" t="str">
        <f t="shared" si="159"/>
        <v/>
      </c>
      <c r="K924" s="125" t="str">
        <f>IF(OR(C924="",'Paste Data Here - Export'!BD924=""),"",1440*('Paste Data Here - Export'!BD924-C924))</f>
        <v/>
      </c>
      <c r="L924" s="93" t="str">
        <f t="shared" si="160"/>
        <v/>
      </c>
      <c r="M924" s="93" t="str">
        <f>IF(AND(L924="Yes",'Paste Data Here - Export'!BC924="SU",'Paste Data Here - Export'!EJ924&lt;&gt;"Y"),"Achieved",IF('Paste Data Here - Export'!EJ924="Y","Not applicable",(IF(AND('Patient level info'!L924="No",'Paste Data Here - Export'!BC924="SU"),"Not achieved",IF('Paste Data Here - Export'!BC924="ICH","Not applicable",IF(OR('Paste Data Here - Export'!BC924="O",'Paste Data Here - Export'!BC924="MAC"),"Not achieved",""))))))</f>
        <v/>
      </c>
      <c r="N924" s="142" t="str">
        <f>IF(B924="","",IF(OR('Paste Data Here - Export'!GN924="PERS",'Paste Data Here - Export'!GN924="TELEM"),'Paste Data Here - Export'!GK924,IF('Paste Data Here - Export'!GO924="","Not seen in person",'Paste Data Here - Export'!GO924)))</f>
        <v/>
      </c>
      <c r="O924" s="125" t="str">
        <f t="shared" si="161"/>
        <v/>
      </c>
      <c r="P924" s="126" t="str">
        <f t="shared" si="162"/>
        <v/>
      </c>
      <c r="Q924" s="95" t="str">
        <f>IF('Paste Data Here - Export'!CR924=TRUE, "Not imaged",IF('Paste Data Here - Export'!AR924="Y","Inpatient stroke",IF('Paste Data Here - Export'!BA924="","",IF('Paste Data Here - Export'!CR924="TRUE","",1440*('Paste Data Here - Export'!CP924-'Paste Data Here - Export'!BA924)))))</f>
        <v/>
      </c>
      <c r="R924" s="95" t="str">
        <f>IF('Paste Data Here - Export'!CR924=TRUE,"Not imaged",IF(OR(C924="",'Paste Data Here - Export'!CP924=""),"",1440*('Paste Data Here - Export'!CP924-C924)))</f>
        <v/>
      </c>
      <c r="S924" s="93" t="str">
        <f>IF(R924&lt;60.5,"Yes",IF('Paste Data Here - Export'!C924="","","No"))</f>
        <v/>
      </c>
      <c r="T924" s="93" t="str">
        <f t="shared" si="154"/>
        <v/>
      </c>
      <c r="U924" s="94" t="str">
        <f>IF(OR(C924="",'Paste Data Here - Export'!DF924=""),"",1440*('Paste Data Here - Export'!DF924-C924))</f>
        <v/>
      </c>
      <c r="V924" s="96" t="str">
        <f t="shared" si="163"/>
        <v/>
      </c>
      <c r="W924" s="97" t="str">
        <f>IF(B924="","",IF('Paste Data Here - Export'!KI924=TRUE,"Yes",IF('Paste Data Here - Export'!L924="","No","Yes")))</f>
        <v/>
      </c>
      <c r="X924" s="98" t="str">
        <f>IF(E924="Yes","6 Month Transfer",IF(AND(W924="Yes",'Paste Data Here - Export'!KM924="D"),"No",IF('Patient level info'!W924="Yes","Yes","")))</f>
        <v/>
      </c>
      <c r="Y924" s="91" t="str">
        <f t="shared" si="155"/>
        <v/>
      </c>
      <c r="Z924" s="99" t="str">
        <f>IF('Paste Data Here - Export'!KQ924="","",IF('Paste Data Here - Export'!KO924="","",'Paste Data Here - Export'!KN924-'Paste Data Here - Export'!KQ924))</f>
        <v/>
      </c>
      <c r="AA924" s="91" t="str">
        <f>IF(AND(W924="Yes",'Paste Data Here - Export'!KM924="D",'Paste Data Here - Export'!KO924="Y"),'Paste Data Here - Export'!KN924+'Patient level info'!AA$3,IF(AND(W924="Yes",'Paste Data Here - Export'!KM924="D",Z924&lt;0),'Paste Data Here - Export'!KQ924,IF(AND(W924="Yes",'Paste Data Here - Export'!KM924="D"),'Paste Data Here - Export'!KN924,IF(X924="Yes",'Paste Data Here - Export'!KS924,""))))</f>
        <v/>
      </c>
      <c r="AB924" s="100" t="str">
        <f>IF(W924="No","",IF('Paste Data Here - Export'!HS924="","",IF('Paste Data Here - Export'!KO924="Y",'Patient level info'!AA924-'Paste Data Here - Export'!HS924,'Paste Data Here - Export'!KQ924-'Paste Data Here - Export'!HS924)))</f>
        <v/>
      </c>
      <c r="AC924" s="100" t="str">
        <f>IF(E924="Yes","",IF(BPT!C924="Record transferred to this team",AA924-C924-(1/6),""))</f>
        <v/>
      </c>
      <c r="AD924" s="100" t="str">
        <f t="shared" si="156"/>
        <v/>
      </c>
      <c r="AE924" s="100" t="str">
        <f t="shared" si="164"/>
        <v/>
      </c>
      <c r="AF924" s="101" t="str">
        <f>IF(AE924="","",IF(Y924="Died same day","Died same day as arrival",IF(AB924="","Did not stay on SU",IF('Paste Data Here - Export'!HR924="ICH","ICU/CCU/HDU",IF(AB924&gt;AE924,100,100*AB924/AE924)))))</f>
        <v/>
      </c>
      <c r="AG924" s="82" t="str">
        <f>IF(E924="Yes","6 Month Transfer",IF(W924="No","Not locked to discharge/transfer",IF(AF924="Did not stay on SU","Not achieved as did not stay on SU",IF('Patient level info'!A924="","",IF(AND(A924=B924,M924="Achieved",P924="Achieved",AF924&gt;=90,AF924&lt;&gt;"Died same day as arrival"),"Achieved",IF(AND(A924&lt;&gt;B924,AF924&gt;=90,M924="Achieved",P924="Achieved"),"Not directly admitted by this team, but achieved criteria at previous team, and achieved 90% of stay on SU whilst at this team",IF(AF924="ICU/CCU/HDU","Admitted to ICU/CCU/HDU",IF(AF924="Died same day as arrival",AF924,IF(AND(AF924&lt;90,M924="Not achieved",P924="Not achieved"),"Not achieved as not direct to SU within 4h, not seen by a consultant within 14h, and less than 90% of stay on SU",IF(AND(AF924&lt;90,M924="Not achieved",P924="Achieved"),"Not achieved as not direct to SU within 4h and less than 90% of stay on SU",IF(AND(AF924&lt;90,M924="Achieved",P924="Not achieved"),"Not achieved as not seen by a consultant within 14h and less than 90% of stay on SU",IF(AND(AF924&gt;=90,M924="Not achieved",P924="Not achieved"),"Not achieved as not direct to SU within 4h and not seen by a consultant within 14h",IF(AND(AF924&gt;=90,M924="Achieved",P924="Not achieved"),"Not achieved as not seen by a consultant within 14h",IF(AF924&lt;90,"Not achieved as less than 90% of stay on SU","Not achieved as not direct to SU within 4h"))))))))))))))</f>
        <v/>
      </c>
    </row>
    <row r="925" spans="1:33" x14ac:dyDescent="0.25">
      <c r="A925" s="89" t="str">
        <f>IF('Paste Data Here - Export'!A925="","",'Paste Data Here - Export'!A925)</f>
        <v/>
      </c>
      <c r="B925" s="90" t="str">
        <f>IF('Paste Data Here - Export'!B925="","",'Paste Data Here - Export'!B925)</f>
        <v/>
      </c>
      <c r="C925" s="91" t="str">
        <f>IF('Paste Data Here - Export'!AR925="Y",'Paste Data Here - Export'!AS925,IF('Paste Data Here - Export'!C925="","",'Paste Data Here - Export'!BA925))</f>
        <v/>
      </c>
      <c r="D925" s="103" t="str">
        <f>IF(B925="","",IF('Paste Data Here - Export'!A925 ='Paste Data Here - Export'!B925, "Yes", "No"))</f>
        <v/>
      </c>
      <c r="E925" s="103" t="str">
        <f>IF(A925="","",IF(AND('Paste Data Here - Export'!P925="",'Paste Data Here - Export'!Q925&lt;&gt;""),"Yes","No"))</f>
        <v/>
      </c>
      <c r="F925" s="104" t="str">
        <f>IF('Paste Data Here - Export'!A925='Paste Data Here - Export'!B925,C925,IF(W925="No","",IF(E925="Yes","6 Month Transfer",'Paste Data Here - Export'!HP925)))</f>
        <v/>
      </c>
      <c r="G925" s="92" t="str">
        <f>IF(B925="","",IF(OR('Paste Data Here - Export'!KB925="Y",'Paste Data Here - Export'!GE925="Y"),"Yes","No"))</f>
        <v/>
      </c>
      <c r="H925" s="93" t="str">
        <f t="shared" si="157"/>
        <v/>
      </c>
      <c r="I925" s="93" t="str">
        <f t="shared" si="158"/>
        <v/>
      </c>
      <c r="J925" s="93" t="str">
        <f t="shared" si="159"/>
        <v/>
      </c>
      <c r="K925" s="125" t="str">
        <f>IF(OR(C925="",'Paste Data Here - Export'!BD925=""),"",1440*('Paste Data Here - Export'!BD925-C925))</f>
        <v/>
      </c>
      <c r="L925" s="93" t="str">
        <f t="shared" si="160"/>
        <v/>
      </c>
      <c r="M925" s="93" t="str">
        <f>IF(AND(L925="Yes",'Paste Data Here - Export'!BC925="SU",'Paste Data Here - Export'!EJ925&lt;&gt;"Y"),"Achieved",IF('Paste Data Here - Export'!EJ925="Y","Not applicable",(IF(AND('Patient level info'!L925="No",'Paste Data Here - Export'!BC925="SU"),"Not achieved",IF('Paste Data Here - Export'!BC925="ICH","Not applicable",IF(OR('Paste Data Here - Export'!BC925="O",'Paste Data Here - Export'!BC925="MAC"),"Not achieved",""))))))</f>
        <v/>
      </c>
      <c r="N925" s="142" t="str">
        <f>IF(B925="","",IF(OR('Paste Data Here - Export'!GN925="PERS",'Paste Data Here - Export'!GN925="TELEM"),'Paste Data Here - Export'!GK925,IF('Paste Data Here - Export'!GO925="","Not seen in person",'Paste Data Here - Export'!GO925)))</f>
        <v/>
      </c>
      <c r="O925" s="125" t="str">
        <f t="shared" si="161"/>
        <v/>
      </c>
      <c r="P925" s="126" t="str">
        <f t="shared" si="162"/>
        <v/>
      </c>
      <c r="Q925" s="95" t="str">
        <f>IF('Paste Data Here - Export'!CR925=TRUE, "Not imaged",IF('Paste Data Here - Export'!AR925="Y","Inpatient stroke",IF('Paste Data Here - Export'!BA925="","",IF('Paste Data Here - Export'!CR925="TRUE","",1440*('Paste Data Here - Export'!CP925-'Paste Data Here - Export'!BA925)))))</f>
        <v/>
      </c>
      <c r="R925" s="95" t="str">
        <f>IF('Paste Data Here - Export'!CR925=TRUE,"Not imaged",IF(OR(C925="",'Paste Data Here - Export'!CP925=""),"",1440*('Paste Data Here - Export'!CP925-C925)))</f>
        <v/>
      </c>
      <c r="S925" s="93" t="str">
        <f>IF(R925&lt;60.5,"Yes",IF('Paste Data Here - Export'!C925="","","No"))</f>
        <v/>
      </c>
      <c r="T925" s="93" t="str">
        <f t="shared" si="154"/>
        <v/>
      </c>
      <c r="U925" s="94" t="str">
        <f>IF(OR(C925="",'Paste Data Here - Export'!DF925=""),"",1440*('Paste Data Here - Export'!DF925-C925))</f>
        <v/>
      </c>
      <c r="V925" s="96" t="str">
        <f t="shared" si="163"/>
        <v/>
      </c>
      <c r="W925" s="97" t="str">
        <f>IF(B925="","",IF('Paste Data Here - Export'!KI925=TRUE,"Yes",IF('Paste Data Here - Export'!L925="","No","Yes")))</f>
        <v/>
      </c>
      <c r="X925" s="98" t="str">
        <f>IF(E925="Yes","6 Month Transfer",IF(AND(W925="Yes",'Paste Data Here - Export'!KM925="D"),"No",IF('Patient level info'!W925="Yes","Yes","")))</f>
        <v/>
      </c>
      <c r="Y925" s="91" t="str">
        <f t="shared" si="155"/>
        <v/>
      </c>
      <c r="Z925" s="99" t="str">
        <f>IF('Paste Data Here - Export'!KQ925="","",IF('Paste Data Here - Export'!KO925="","",'Paste Data Here - Export'!KN925-'Paste Data Here - Export'!KQ925))</f>
        <v/>
      </c>
      <c r="AA925" s="91" t="str">
        <f>IF(AND(W925="Yes",'Paste Data Here - Export'!KM925="D",'Paste Data Here - Export'!KO925="Y"),'Paste Data Here - Export'!KN925+'Patient level info'!AA$3,IF(AND(W925="Yes",'Paste Data Here - Export'!KM925="D",Z925&lt;0),'Paste Data Here - Export'!KQ925,IF(AND(W925="Yes",'Paste Data Here - Export'!KM925="D"),'Paste Data Here - Export'!KN925,IF(X925="Yes",'Paste Data Here - Export'!KS925,""))))</f>
        <v/>
      </c>
      <c r="AB925" s="100" t="str">
        <f>IF(W925="No","",IF('Paste Data Here - Export'!HS925="","",IF('Paste Data Here - Export'!KO925="Y",'Patient level info'!AA925-'Paste Data Here - Export'!HS925,'Paste Data Here - Export'!KQ925-'Paste Data Here - Export'!HS925)))</f>
        <v/>
      </c>
      <c r="AC925" s="100" t="str">
        <f>IF(E925="Yes","",IF(BPT!C925="Record transferred to this team",AA925-C925-(1/6),""))</f>
        <v/>
      </c>
      <c r="AD925" s="100" t="str">
        <f t="shared" si="156"/>
        <v/>
      </c>
      <c r="AE925" s="100" t="str">
        <f t="shared" si="164"/>
        <v/>
      </c>
      <c r="AF925" s="101" t="str">
        <f>IF(AE925="","",IF(Y925="Died same day","Died same day as arrival",IF(AB925="","Did not stay on SU",IF('Paste Data Here - Export'!HR925="ICH","ICU/CCU/HDU",IF(AB925&gt;AE925,100,100*AB925/AE925)))))</f>
        <v/>
      </c>
      <c r="AG925" s="82" t="str">
        <f>IF(E925="Yes","6 Month Transfer",IF(W925="No","Not locked to discharge/transfer",IF(AF925="Did not stay on SU","Not achieved as did not stay on SU",IF('Patient level info'!A925="","",IF(AND(A925=B925,M925="Achieved",P925="Achieved",AF925&gt;=90,AF925&lt;&gt;"Died same day as arrival"),"Achieved",IF(AND(A925&lt;&gt;B925,AF925&gt;=90,M925="Achieved",P925="Achieved"),"Not directly admitted by this team, but achieved criteria at previous team, and achieved 90% of stay on SU whilst at this team",IF(AF925="ICU/CCU/HDU","Admitted to ICU/CCU/HDU",IF(AF925="Died same day as arrival",AF925,IF(AND(AF925&lt;90,M925="Not achieved",P925="Not achieved"),"Not achieved as not direct to SU within 4h, not seen by a consultant within 14h, and less than 90% of stay on SU",IF(AND(AF925&lt;90,M925="Not achieved",P925="Achieved"),"Not achieved as not direct to SU within 4h and less than 90% of stay on SU",IF(AND(AF925&lt;90,M925="Achieved",P925="Not achieved"),"Not achieved as not seen by a consultant within 14h and less than 90% of stay on SU",IF(AND(AF925&gt;=90,M925="Not achieved",P925="Not achieved"),"Not achieved as not direct to SU within 4h and not seen by a consultant within 14h",IF(AND(AF925&gt;=90,M925="Achieved",P925="Not achieved"),"Not achieved as not seen by a consultant within 14h",IF(AF925&lt;90,"Not achieved as less than 90% of stay on SU","Not achieved as not direct to SU within 4h"))))))))))))))</f>
        <v/>
      </c>
    </row>
    <row r="926" spans="1:33" x14ac:dyDescent="0.25">
      <c r="A926" s="89" t="str">
        <f>IF('Paste Data Here - Export'!A926="","",'Paste Data Here - Export'!A926)</f>
        <v/>
      </c>
      <c r="B926" s="90" t="str">
        <f>IF('Paste Data Here - Export'!B926="","",'Paste Data Here - Export'!B926)</f>
        <v/>
      </c>
      <c r="C926" s="91" t="str">
        <f>IF('Paste Data Here - Export'!AR926="Y",'Paste Data Here - Export'!AS926,IF('Paste Data Here - Export'!C926="","",'Paste Data Here - Export'!BA926))</f>
        <v/>
      </c>
      <c r="D926" s="103" t="str">
        <f>IF(B926="","",IF('Paste Data Here - Export'!A926 ='Paste Data Here - Export'!B926, "Yes", "No"))</f>
        <v/>
      </c>
      <c r="E926" s="103" t="str">
        <f>IF(A926="","",IF(AND('Paste Data Here - Export'!P926="",'Paste Data Here - Export'!Q926&lt;&gt;""),"Yes","No"))</f>
        <v/>
      </c>
      <c r="F926" s="104" t="str">
        <f>IF('Paste Data Here - Export'!A926='Paste Data Here - Export'!B926,C926,IF(W926="No","",IF(E926="Yes","6 Month Transfer",'Paste Data Here - Export'!HP926)))</f>
        <v/>
      </c>
      <c r="G926" s="92" t="str">
        <f>IF(B926="","",IF(OR('Paste Data Here - Export'!KB926="Y",'Paste Data Here - Export'!GE926="Y"),"Yes","No"))</f>
        <v/>
      </c>
      <c r="H926" s="93" t="str">
        <f t="shared" si="157"/>
        <v/>
      </c>
      <c r="I926" s="93" t="str">
        <f t="shared" si="158"/>
        <v/>
      </c>
      <c r="J926" s="93" t="str">
        <f t="shared" si="159"/>
        <v/>
      </c>
      <c r="K926" s="125" t="str">
        <f>IF(OR(C926="",'Paste Data Here - Export'!BD926=""),"",1440*('Paste Data Here - Export'!BD926-C926))</f>
        <v/>
      </c>
      <c r="L926" s="93" t="str">
        <f t="shared" si="160"/>
        <v/>
      </c>
      <c r="M926" s="93" t="str">
        <f>IF(AND(L926="Yes",'Paste Data Here - Export'!BC926="SU",'Paste Data Here - Export'!EJ926&lt;&gt;"Y"),"Achieved",IF('Paste Data Here - Export'!EJ926="Y","Not applicable",(IF(AND('Patient level info'!L926="No",'Paste Data Here - Export'!BC926="SU"),"Not achieved",IF('Paste Data Here - Export'!BC926="ICH","Not applicable",IF(OR('Paste Data Here - Export'!BC926="O",'Paste Data Here - Export'!BC926="MAC"),"Not achieved",""))))))</f>
        <v/>
      </c>
      <c r="N926" s="142" t="str">
        <f>IF(B926="","",IF(OR('Paste Data Here - Export'!GN926="PERS",'Paste Data Here - Export'!GN926="TELEM"),'Paste Data Here - Export'!GK926,IF('Paste Data Here - Export'!GO926="","Not seen in person",'Paste Data Here - Export'!GO926)))</f>
        <v/>
      </c>
      <c r="O926" s="125" t="str">
        <f t="shared" si="161"/>
        <v/>
      </c>
      <c r="P926" s="126" t="str">
        <f t="shared" si="162"/>
        <v/>
      </c>
      <c r="Q926" s="95" t="str">
        <f>IF('Paste Data Here - Export'!CR926=TRUE, "Not imaged",IF('Paste Data Here - Export'!AR926="Y","Inpatient stroke",IF('Paste Data Here - Export'!BA926="","",IF('Paste Data Here - Export'!CR926="TRUE","",1440*('Paste Data Here - Export'!CP926-'Paste Data Here - Export'!BA926)))))</f>
        <v/>
      </c>
      <c r="R926" s="95" t="str">
        <f>IF('Paste Data Here - Export'!CR926=TRUE,"Not imaged",IF(OR(C926="",'Paste Data Here - Export'!CP926=""),"",1440*('Paste Data Here - Export'!CP926-C926)))</f>
        <v/>
      </c>
      <c r="S926" s="93" t="str">
        <f>IF(R926&lt;60.5,"Yes",IF('Paste Data Here - Export'!C926="","","No"))</f>
        <v/>
      </c>
      <c r="T926" s="93" t="str">
        <f t="shared" si="154"/>
        <v/>
      </c>
      <c r="U926" s="94" t="str">
        <f>IF(OR(C926="",'Paste Data Here - Export'!DF926=""),"",1440*('Paste Data Here - Export'!DF926-C926))</f>
        <v/>
      </c>
      <c r="V926" s="96" t="str">
        <f t="shared" si="163"/>
        <v/>
      </c>
      <c r="W926" s="97" t="str">
        <f>IF(B926="","",IF('Paste Data Here - Export'!KI926=TRUE,"Yes",IF('Paste Data Here - Export'!L926="","No","Yes")))</f>
        <v/>
      </c>
      <c r="X926" s="98" t="str">
        <f>IF(E926="Yes","6 Month Transfer",IF(AND(W926="Yes",'Paste Data Here - Export'!KM926="D"),"No",IF('Patient level info'!W926="Yes","Yes","")))</f>
        <v/>
      </c>
      <c r="Y926" s="91" t="str">
        <f t="shared" si="155"/>
        <v/>
      </c>
      <c r="Z926" s="99" t="str">
        <f>IF('Paste Data Here - Export'!KQ926="","",IF('Paste Data Here - Export'!KO926="","",'Paste Data Here - Export'!KN926-'Paste Data Here - Export'!KQ926))</f>
        <v/>
      </c>
      <c r="AA926" s="91" t="str">
        <f>IF(AND(W926="Yes",'Paste Data Here - Export'!KM926="D",'Paste Data Here - Export'!KO926="Y"),'Paste Data Here - Export'!KN926+'Patient level info'!AA$3,IF(AND(W926="Yes",'Paste Data Here - Export'!KM926="D",Z926&lt;0),'Paste Data Here - Export'!KQ926,IF(AND(W926="Yes",'Paste Data Here - Export'!KM926="D"),'Paste Data Here - Export'!KN926,IF(X926="Yes",'Paste Data Here - Export'!KS926,""))))</f>
        <v/>
      </c>
      <c r="AB926" s="100" t="str">
        <f>IF(W926="No","",IF('Paste Data Here - Export'!HS926="","",IF('Paste Data Here - Export'!KO926="Y",'Patient level info'!AA926-'Paste Data Here - Export'!HS926,'Paste Data Here - Export'!KQ926-'Paste Data Here - Export'!HS926)))</f>
        <v/>
      </c>
      <c r="AC926" s="100" t="str">
        <f>IF(E926="Yes","",IF(BPT!C926="Record transferred to this team",AA926-C926-(1/6),""))</f>
        <v/>
      </c>
      <c r="AD926" s="100" t="str">
        <f t="shared" si="156"/>
        <v/>
      </c>
      <c r="AE926" s="100" t="str">
        <f t="shared" si="164"/>
        <v/>
      </c>
      <c r="AF926" s="101" t="str">
        <f>IF(AE926="","",IF(Y926="Died same day","Died same day as arrival",IF(AB926="","Did not stay on SU",IF('Paste Data Here - Export'!HR926="ICH","ICU/CCU/HDU",IF(AB926&gt;AE926,100,100*AB926/AE926)))))</f>
        <v/>
      </c>
      <c r="AG926" s="82" t="str">
        <f>IF(E926="Yes","6 Month Transfer",IF(W926="No","Not locked to discharge/transfer",IF(AF926="Did not stay on SU","Not achieved as did not stay on SU",IF('Patient level info'!A926="","",IF(AND(A926=B926,M926="Achieved",P926="Achieved",AF926&gt;=90,AF926&lt;&gt;"Died same day as arrival"),"Achieved",IF(AND(A926&lt;&gt;B926,AF926&gt;=90,M926="Achieved",P926="Achieved"),"Not directly admitted by this team, but achieved criteria at previous team, and achieved 90% of stay on SU whilst at this team",IF(AF926="ICU/CCU/HDU","Admitted to ICU/CCU/HDU",IF(AF926="Died same day as arrival",AF926,IF(AND(AF926&lt;90,M926="Not achieved",P926="Not achieved"),"Not achieved as not direct to SU within 4h, not seen by a consultant within 14h, and less than 90% of stay on SU",IF(AND(AF926&lt;90,M926="Not achieved",P926="Achieved"),"Not achieved as not direct to SU within 4h and less than 90% of stay on SU",IF(AND(AF926&lt;90,M926="Achieved",P926="Not achieved"),"Not achieved as not seen by a consultant within 14h and less than 90% of stay on SU",IF(AND(AF926&gt;=90,M926="Not achieved",P926="Not achieved"),"Not achieved as not direct to SU within 4h and not seen by a consultant within 14h",IF(AND(AF926&gt;=90,M926="Achieved",P926="Not achieved"),"Not achieved as not seen by a consultant within 14h",IF(AF926&lt;90,"Not achieved as less than 90% of stay on SU","Not achieved as not direct to SU within 4h"))))))))))))))</f>
        <v/>
      </c>
    </row>
    <row r="927" spans="1:33" x14ac:dyDescent="0.25">
      <c r="A927" s="89" t="str">
        <f>IF('Paste Data Here - Export'!A927="","",'Paste Data Here - Export'!A927)</f>
        <v/>
      </c>
      <c r="B927" s="90" t="str">
        <f>IF('Paste Data Here - Export'!B927="","",'Paste Data Here - Export'!B927)</f>
        <v/>
      </c>
      <c r="C927" s="91" t="str">
        <f>IF('Paste Data Here - Export'!AR927="Y",'Paste Data Here - Export'!AS927,IF('Paste Data Here - Export'!C927="","",'Paste Data Here - Export'!BA927))</f>
        <v/>
      </c>
      <c r="D927" s="103" t="str">
        <f>IF(B927="","",IF('Paste Data Here - Export'!A927 ='Paste Data Here - Export'!B927, "Yes", "No"))</f>
        <v/>
      </c>
      <c r="E927" s="103" t="str">
        <f>IF(A927="","",IF(AND('Paste Data Here - Export'!P927="",'Paste Data Here - Export'!Q927&lt;&gt;""),"Yes","No"))</f>
        <v/>
      </c>
      <c r="F927" s="104" t="str">
        <f>IF('Paste Data Here - Export'!A927='Paste Data Here - Export'!B927,C927,IF(W927="No","",IF(E927="Yes","6 Month Transfer",'Paste Data Here - Export'!HP927)))</f>
        <v/>
      </c>
      <c r="G927" s="92" t="str">
        <f>IF(B927="","",IF(OR('Paste Data Here - Export'!KB927="Y",'Paste Data Here - Export'!GE927="Y"),"Yes","No"))</f>
        <v/>
      </c>
      <c r="H927" s="93" t="str">
        <f t="shared" si="157"/>
        <v/>
      </c>
      <c r="I927" s="93" t="str">
        <f t="shared" si="158"/>
        <v/>
      </c>
      <c r="J927" s="93" t="str">
        <f t="shared" si="159"/>
        <v/>
      </c>
      <c r="K927" s="125" t="str">
        <f>IF(OR(C927="",'Paste Data Here - Export'!BD927=""),"",1440*('Paste Data Here - Export'!BD927-C927))</f>
        <v/>
      </c>
      <c r="L927" s="93" t="str">
        <f t="shared" si="160"/>
        <v/>
      </c>
      <c r="M927" s="93" t="str">
        <f>IF(AND(L927="Yes",'Paste Data Here - Export'!BC927="SU",'Paste Data Here - Export'!EJ927&lt;&gt;"Y"),"Achieved",IF('Paste Data Here - Export'!EJ927="Y","Not applicable",(IF(AND('Patient level info'!L927="No",'Paste Data Here - Export'!BC927="SU"),"Not achieved",IF('Paste Data Here - Export'!BC927="ICH","Not applicable",IF(OR('Paste Data Here - Export'!BC927="O",'Paste Data Here - Export'!BC927="MAC"),"Not achieved",""))))))</f>
        <v/>
      </c>
      <c r="N927" s="142" t="str">
        <f>IF(B927="","",IF(OR('Paste Data Here - Export'!GN927="PERS",'Paste Data Here - Export'!GN927="TELEM"),'Paste Data Here - Export'!GK927,IF('Paste Data Here - Export'!GO927="","Not seen in person",'Paste Data Here - Export'!GO927)))</f>
        <v/>
      </c>
      <c r="O927" s="125" t="str">
        <f t="shared" si="161"/>
        <v/>
      </c>
      <c r="P927" s="126" t="str">
        <f t="shared" si="162"/>
        <v/>
      </c>
      <c r="Q927" s="95" t="str">
        <f>IF('Paste Data Here - Export'!CR927=TRUE, "Not imaged",IF('Paste Data Here - Export'!AR927="Y","Inpatient stroke",IF('Paste Data Here - Export'!BA927="","",IF('Paste Data Here - Export'!CR927="TRUE","",1440*('Paste Data Here - Export'!CP927-'Paste Data Here - Export'!BA927)))))</f>
        <v/>
      </c>
      <c r="R927" s="95" t="str">
        <f>IF('Paste Data Here - Export'!CR927=TRUE,"Not imaged",IF(OR(C927="",'Paste Data Here - Export'!CP927=""),"",1440*('Paste Data Here - Export'!CP927-C927)))</f>
        <v/>
      </c>
      <c r="S927" s="93" t="str">
        <f>IF(R927&lt;60.5,"Yes",IF('Paste Data Here - Export'!C927="","","No"))</f>
        <v/>
      </c>
      <c r="T927" s="93" t="str">
        <f t="shared" si="154"/>
        <v/>
      </c>
      <c r="U927" s="94" t="str">
        <f>IF(OR(C927="",'Paste Data Here - Export'!DF927=""),"",1440*('Paste Data Here - Export'!DF927-C927))</f>
        <v/>
      </c>
      <c r="V927" s="96" t="str">
        <f t="shared" si="163"/>
        <v/>
      </c>
      <c r="W927" s="97" t="str">
        <f>IF(B927="","",IF('Paste Data Here - Export'!KI927=TRUE,"Yes",IF('Paste Data Here - Export'!L927="","No","Yes")))</f>
        <v/>
      </c>
      <c r="X927" s="98" t="str">
        <f>IF(E927="Yes","6 Month Transfer",IF(AND(W927="Yes",'Paste Data Here - Export'!KM927="D"),"No",IF('Patient level info'!W927="Yes","Yes","")))</f>
        <v/>
      </c>
      <c r="Y927" s="91" t="str">
        <f t="shared" si="155"/>
        <v/>
      </c>
      <c r="Z927" s="99" t="str">
        <f>IF('Paste Data Here - Export'!KQ927="","",IF('Paste Data Here - Export'!KO927="","",'Paste Data Here - Export'!KN927-'Paste Data Here - Export'!KQ927))</f>
        <v/>
      </c>
      <c r="AA927" s="91" t="str">
        <f>IF(AND(W927="Yes",'Paste Data Here - Export'!KM927="D",'Paste Data Here - Export'!KO927="Y"),'Paste Data Here - Export'!KN927+'Patient level info'!AA$3,IF(AND(W927="Yes",'Paste Data Here - Export'!KM927="D",Z927&lt;0),'Paste Data Here - Export'!KQ927,IF(AND(W927="Yes",'Paste Data Here - Export'!KM927="D"),'Paste Data Here - Export'!KN927,IF(X927="Yes",'Paste Data Here - Export'!KS927,""))))</f>
        <v/>
      </c>
      <c r="AB927" s="100" t="str">
        <f>IF(W927="No","",IF('Paste Data Here - Export'!HS927="","",IF('Paste Data Here - Export'!KO927="Y",'Patient level info'!AA927-'Paste Data Here - Export'!HS927,'Paste Data Here - Export'!KQ927-'Paste Data Here - Export'!HS927)))</f>
        <v/>
      </c>
      <c r="AC927" s="100" t="str">
        <f>IF(E927="Yes","",IF(BPT!C927="Record transferred to this team",AA927-C927-(1/6),""))</f>
        <v/>
      </c>
      <c r="AD927" s="100" t="str">
        <f t="shared" si="156"/>
        <v/>
      </c>
      <c r="AE927" s="100" t="str">
        <f t="shared" si="164"/>
        <v/>
      </c>
      <c r="AF927" s="101" t="str">
        <f>IF(AE927="","",IF(Y927="Died same day","Died same day as arrival",IF(AB927="","Did not stay on SU",IF('Paste Data Here - Export'!HR927="ICH","ICU/CCU/HDU",IF(AB927&gt;AE927,100,100*AB927/AE927)))))</f>
        <v/>
      </c>
      <c r="AG927" s="82" t="str">
        <f>IF(E927="Yes","6 Month Transfer",IF(W927="No","Not locked to discharge/transfer",IF(AF927="Did not stay on SU","Not achieved as did not stay on SU",IF('Patient level info'!A927="","",IF(AND(A927=B927,M927="Achieved",P927="Achieved",AF927&gt;=90,AF927&lt;&gt;"Died same day as arrival"),"Achieved",IF(AND(A927&lt;&gt;B927,AF927&gt;=90,M927="Achieved",P927="Achieved"),"Not directly admitted by this team, but achieved criteria at previous team, and achieved 90% of stay on SU whilst at this team",IF(AF927="ICU/CCU/HDU","Admitted to ICU/CCU/HDU",IF(AF927="Died same day as arrival",AF927,IF(AND(AF927&lt;90,M927="Not achieved",P927="Not achieved"),"Not achieved as not direct to SU within 4h, not seen by a consultant within 14h, and less than 90% of stay on SU",IF(AND(AF927&lt;90,M927="Not achieved",P927="Achieved"),"Not achieved as not direct to SU within 4h and less than 90% of stay on SU",IF(AND(AF927&lt;90,M927="Achieved",P927="Not achieved"),"Not achieved as not seen by a consultant within 14h and less than 90% of stay on SU",IF(AND(AF927&gt;=90,M927="Not achieved",P927="Not achieved"),"Not achieved as not direct to SU within 4h and not seen by a consultant within 14h",IF(AND(AF927&gt;=90,M927="Achieved",P927="Not achieved"),"Not achieved as not seen by a consultant within 14h",IF(AF927&lt;90,"Not achieved as less than 90% of stay on SU","Not achieved as not direct to SU within 4h"))))))))))))))</f>
        <v/>
      </c>
    </row>
    <row r="928" spans="1:33" x14ac:dyDescent="0.25">
      <c r="A928" s="89" t="str">
        <f>IF('Paste Data Here - Export'!A928="","",'Paste Data Here - Export'!A928)</f>
        <v/>
      </c>
      <c r="B928" s="90" t="str">
        <f>IF('Paste Data Here - Export'!B928="","",'Paste Data Here - Export'!B928)</f>
        <v/>
      </c>
      <c r="C928" s="91" t="str">
        <f>IF('Paste Data Here - Export'!AR928="Y",'Paste Data Here - Export'!AS928,IF('Paste Data Here - Export'!C928="","",'Paste Data Here - Export'!BA928))</f>
        <v/>
      </c>
      <c r="D928" s="103" t="str">
        <f>IF(B928="","",IF('Paste Data Here - Export'!A928 ='Paste Data Here - Export'!B928, "Yes", "No"))</f>
        <v/>
      </c>
      <c r="E928" s="103" t="str">
        <f>IF(A928="","",IF(AND('Paste Data Here - Export'!P928="",'Paste Data Here - Export'!Q928&lt;&gt;""),"Yes","No"))</f>
        <v/>
      </c>
      <c r="F928" s="104" t="str">
        <f>IF('Paste Data Here - Export'!A928='Paste Data Here - Export'!B928,C928,IF(W928="No","",IF(E928="Yes","6 Month Transfer",'Paste Data Here - Export'!HP928)))</f>
        <v/>
      </c>
      <c r="G928" s="92" t="str">
        <f>IF(B928="","",IF(OR('Paste Data Here - Export'!KB928="Y",'Paste Data Here - Export'!GE928="Y"),"Yes","No"))</f>
        <v/>
      </c>
      <c r="H928" s="93" t="str">
        <f t="shared" si="157"/>
        <v/>
      </c>
      <c r="I928" s="93" t="str">
        <f t="shared" si="158"/>
        <v/>
      </c>
      <c r="J928" s="93" t="str">
        <f t="shared" si="159"/>
        <v/>
      </c>
      <c r="K928" s="125" t="str">
        <f>IF(OR(C928="",'Paste Data Here - Export'!BD928=""),"",1440*('Paste Data Here - Export'!BD928-C928))</f>
        <v/>
      </c>
      <c r="L928" s="93" t="str">
        <f t="shared" si="160"/>
        <v/>
      </c>
      <c r="M928" s="93" t="str">
        <f>IF(AND(L928="Yes",'Paste Data Here - Export'!BC928="SU",'Paste Data Here - Export'!EJ928&lt;&gt;"Y"),"Achieved",IF('Paste Data Here - Export'!EJ928="Y","Not applicable",(IF(AND('Patient level info'!L928="No",'Paste Data Here - Export'!BC928="SU"),"Not achieved",IF('Paste Data Here - Export'!BC928="ICH","Not applicable",IF(OR('Paste Data Here - Export'!BC928="O",'Paste Data Here - Export'!BC928="MAC"),"Not achieved",""))))))</f>
        <v/>
      </c>
      <c r="N928" s="142" t="str">
        <f>IF(B928="","",IF(OR('Paste Data Here - Export'!GN928="PERS",'Paste Data Here - Export'!GN928="TELEM"),'Paste Data Here - Export'!GK928,IF('Paste Data Here - Export'!GO928="","Not seen in person",'Paste Data Here - Export'!GO928)))</f>
        <v/>
      </c>
      <c r="O928" s="125" t="str">
        <f t="shared" si="161"/>
        <v/>
      </c>
      <c r="P928" s="126" t="str">
        <f t="shared" si="162"/>
        <v/>
      </c>
      <c r="Q928" s="95" t="str">
        <f>IF('Paste Data Here - Export'!CR928=TRUE, "Not imaged",IF('Paste Data Here - Export'!AR928="Y","Inpatient stroke",IF('Paste Data Here - Export'!BA928="","",IF('Paste Data Here - Export'!CR928="TRUE","",1440*('Paste Data Here - Export'!CP928-'Paste Data Here - Export'!BA928)))))</f>
        <v/>
      </c>
      <c r="R928" s="95" t="str">
        <f>IF('Paste Data Here - Export'!CR928=TRUE,"Not imaged",IF(OR(C928="",'Paste Data Here - Export'!CP928=""),"",1440*('Paste Data Here - Export'!CP928-C928)))</f>
        <v/>
      </c>
      <c r="S928" s="93" t="str">
        <f>IF(R928&lt;60.5,"Yes",IF('Paste Data Here - Export'!C928="","","No"))</f>
        <v/>
      </c>
      <c r="T928" s="93" t="str">
        <f t="shared" si="154"/>
        <v/>
      </c>
      <c r="U928" s="94" t="str">
        <f>IF(OR(C928="",'Paste Data Here - Export'!DF928=""),"",1440*('Paste Data Here - Export'!DF928-C928))</f>
        <v/>
      </c>
      <c r="V928" s="96" t="str">
        <f t="shared" si="163"/>
        <v/>
      </c>
      <c r="W928" s="97" t="str">
        <f>IF(B928="","",IF('Paste Data Here - Export'!KI928=TRUE,"Yes",IF('Paste Data Here - Export'!L928="","No","Yes")))</f>
        <v/>
      </c>
      <c r="X928" s="98" t="str">
        <f>IF(E928="Yes","6 Month Transfer",IF(AND(W928="Yes",'Paste Data Here - Export'!KM928="D"),"No",IF('Patient level info'!W928="Yes","Yes","")))</f>
        <v/>
      </c>
      <c r="Y928" s="91" t="str">
        <f t="shared" si="155"/>
        <v/>
      </c>
      <c r="Z928" s="99" t="str">
        <f>IF('Paste Data Here - Export'!KQ928="","",IF('Paste Data Here - Export'!KO928="","",'Paste Data Here - Export'!KN928-'Paste Data Here - Export'!KQ928))</f>
        <v/>
      </c>
      <c r="AA928" s="91" t="str">
        <f>IF(AND(W928="Yes",'Paste Data Here - Export'!KM928="D",'Paste Data Here - Export'!KO928="Y"),'Paste Data Here - Export'!KN928+'Patient level info'!AA$3,IF(AND(W928="Yes",'Paste Data Here - Export'!KM928="D",Z928&lt;0),'Paste Data Here - Export'!KQ928,IF(AND(W928="Yes",'Paste Data Here - Export'!KM928="D"),'Paste Data Here - Export'!KN928,IF(X928="Yes",'Paste Data Here - Export'!KS928,""))))</f>
        <v/>
      </c>
      <c r="AB928" s="100" t="str">
        <f>IF(W928="No","",IF('Paste Data Here - Export'!HS928="","",IF('Paste Data Here - Export'!KO928="Y",'Patient level info'!AA928-'Paste Data Here - Export'!HS928,'Paste Data Here - Export'!KQ928-'Paste Data Here - Export'!HS928)))</f>
        <v/>
      </c>
      <c r="AC928" s="100" t="str">
        <f>IF(E928="Yes","",IF(BPT!C928="Record transferred to this team",AA928-C928-(1/6),""))</f>
        <v/>
      </c>
      <c r="AD928" s="100" t="str">
        <f t="shared" si="156"/>
        <v/>
      </c>
      <c r="AE928" s="100" t="str">
        <f t="shared" si="164"/>
        <v/>
      </c>
      <c r="AF928" s="101" t="str">
        <f>IF(AE928="","",IF(Y928="Died same day","Died same day as arrival",IF(AB928="","Did not stay on SU",IF('Paste Data Here - Export'!HR928="ICH","ICU/CCU/HDU",IF(AB928&gt;AE928,100,100*AB928/AE928)))))</f>
        <v/>
      </c>
      <c r="AG928" s="82" t="str">
        <f>IF(E928="Yes","6 Month Transfer",IF(W928="No","Not locked to discharge/transfer",IF(AF928="Did not stay on SU","Not achieved as did not stay on SU",IF('Patient level info'!A928="","",IF(AND(A928=B928,M928="Achieved",P928="Achieved",AF928&gt;=90,AF928&lt;&gt;"Died same day as arrival"),"Achieved",IF(AND(A928&lt;&gt;B928,AF928&gt;=90,M928="Achieved",P928="Achieved"),"Not directly admitted by this team, but achieved criteria at previous team, and achieved 90% of stay on SU whilst at this team",IF(AF928="ICU/CCU/HDU","Admitted to ICU/CCU/HDU",IF(AF928="Died same day as arrival",AF928,IF(AND(AF928&lt;90,M928="Not achieved",P928="Not achieved"),"Not achieved as not direct to SU within 4h, not seen by a consultant within 14h, and less than 90% of stay on SU",IF(AND(AF928&lt;90,M928="Not achieved",P928="Achieved"),"Not achieved as not direct to SU within 4h and less than 90% of stay on SU",IF(AND(AF928&lt;90,M928="Achieved",P928="Not achieved"),"Not achieved as not seen by a consultant within 14h and less than 90% of stay on SU",IF(AND(AF928&gt;=90,M928="Not achieved",P928="Not achieved"),"Not achieved as not direct to SU within 4h and not seen by a consultant within 14h",IF(AND(AF928&gt;=90,M928="Achieved",P928="Not achieved"),"Not achieved as not seen by a consultant within 14h",IF(AF928&lt;90,"Not achieved as less than 90% of stay on SU","Not achieved as not direct to SU within 4h"))))))))))))))</f>
        <v/>
      </c>
    </row>
    <row r="929" spans="1:33" x14ac:dyDescent="0.25">
      <c r="A929" s="89" t="str">
        <f>IF('Paste Data Here - Export'!A929="","",'Paste Data Here - Export'!A929)</f>
        <v/>
      </c>
      <c r="B929" s="90" t="str">
        <f>IF('Paste Data Here - Export'!B929="","",'Paste Data Here - Export'!B929)</f>
        <v/>
      </c>
      <c r="C929" s="91" t="str">
        <f>IF('Paste Data Here - Export'!AR929="Y",'Paste Data Here - Export'!AS929,IF('Paste Data Here - Export'!C929="","",'Paste Data Here - Export'!BA929))</f>
        <v/>
      </c>
      <c r="D929" s="103" t="str">
        <f>IF(B929="","",IF('Paste Data Here - Export'!A929 ='Paste Data Here - Export'!B929, "Yes", "No"))</f>
        <v/>
      </c>
      <c r="E929" s="103" t="str">
        <f>IF(A929="","",IF(AND('Paste Data Here - Export'!P929="",'Paste Data Here - Export'!Q929&lt;&gt;""),"Yes","No"))</f>
        <v/>
      </c>
      <c r="F929" s="104" t="str">
        <f>IF('Paste Data Here - Export'!A929='Paste Data Here - Export'!B929,C929,IF(W929="No","",IF(E929="Yes","6 Month Transfer",'Paste Data Here - Export'!HP929)))</f>
        <v/>
      </c>
      <c r="G929" s="92" t="str">
        <f>IF(B929="","",IF(OR('Paste Data Here - Export'!KB929="Y",'Paste Data Here - Export'!GE929="Y"),"Yes","No"))</f>
        <v/>
      </c>
      <c r="H929" s="93" t="str">
        <f t="shared" si="157"/>
        <v/>
      </c>
      <c r="I929" s="93" t="str">
        <f t="shared" si="158"/>
        <v/>
      </c>
      <c r="J929" s="93" t="str">
        <f t="shared" si="159"/>
        <v/>
      </c>
      <c r="K929" s="125" t="str">
        <f>IF(OR(C929="",'Paste Data Here - Export'!BD929=""),"",1440*('Paste Data Here - Export'!BD929-C929))</f>
        <v/>
      </c>
      <c r="L929" s="93" t="str">
        <f t="shared" si="160"/>
        <v/>
      </c>
      <c r="M929" s="93" t="str">
        <f>IF(AND(L929="Yes",'Paste Data Here - Export'!BC929="SU",'Paste Data Here - Export'!EJ929&lt;&gt;"Y"),"Achieved",IF('Paste Data Here - Export'!EJ929="Y","Not applicable",(IF(AND('Patient level info'!L929="No",'Paste Data Here - Export'!BC929="SU"),"Not achieved",IF('Paste Data Here - Export'!BC929="ICH","Not applicable",IF(OR('Paste Data Here - Export'!BC929="O",'Paste Data Here - Export'!BC929="MAC"),"Not achieved",""))))))</f>
        <v/>
      </c>
      <c r="N929" s="142" t="str">
        <f>IF(B929="","",IF(OR('Paste Data Here - Export'!GN929="PERS",'Paste Data Here - Export'!GN929="TELEM"),'Paste Data Here - Export'!GK929,IF('Paste Data Here - Export'!GO929="","Not seen in person",'Paste Data Here - Export'!GO929)))</f>
        <v/>
      </c>
      <c r="O929" s="125" t="str">
        <f t="shared" si="161"/>
        <v/>
      </c>
      <c r="P929" s="126" t="str">
        <f t="shared" si="162"/>
        <v/>
      </c>
      <c r="Q929" s="95" t="str">
        <f>IF('Paste Data Here - Export'!CR929=TRUE, "Not imaged",IF('Paste Data Here - Export'!AR929="Y","Inpatient stroke",IF('Paste Data Here - Export'!BA929="","",IF('Paste Data Here - Export'!CR929="TRUE","",1440*('Paste Data Here - Export'!CP929-'Paste Data Here - Export'!BA929)))))</f>
        <v/>
      </c>
      <c r="R929" s="95" t="str">
        <f>IF('Paste Data Here - Export'!CR929=TRUE,"Not imaged",IF(OR(C929="",'Paste Data Here - Export'!CP929=""),"",1440*('Paste Data Here - Export'!CP929-C929)))</f>
        <v/>
      </c>
      <c r="S929" s="93" t="str">
        <f>IF(R929&lt;60.5,"Yes",IF('Paste Data Here - Export'!C929="","","No"))</f>
        <v/>
      </c>
      <c r="T929" s="93" t="str">
        <f t="shared" si="154"/>
        <v/>
      </c>
      <c r="U929" s="94" t="str">
        <f>IF(OR(C929="",'Paste Data Here - Export'!DF929=""),"",1440*('Paste Data Here - Export'!DF929-C929))</f>
        <v/>
      </c>
      <c r="V929" s="96" t="str">
        <f t="shared" si="163"/>
        <v/>
      </c>
      <c r="W929" s="97" t="str">
        <f>IF(B929="","",IF('Paste Data Here - Export'!KI929=TRUE,"Yes",IF('Paste Data Here - Export'!L929="","No","Yes")))</f>
        <v/>
      </c>
      <c r="X929" s="98" t="str">
        <f>IF(E929="Yes","6 Month Transfer",IF(AND(W929="Yes",'Paste Data Here - Export'!KM929="D"),"No",IF('Patient level info'!W929="Yes","Yes","")))</f>
        <v/>
      </c>
      <c r="Y929" s="91" t="str">
        <f t="shared" si="155"/>
        <v/>
      </c>
      <c r="Z929" s="99" t="str">
        <f>IF('Paste Data Here - Export'!KQ929="","",IF('Paste Data Here - Export'!KO929="","",'Paste Data Here - Export'!KN929-'Paste Data Here - Export'!KQ929))</f>
        <v/>
      </c>
      <c r="AA929" s="91" t="str">
        <f>IF(AND(W929="Yes",'Paste Data Here - Export'!KM929="D",'Paste Data Here - Export'!KO929="Y"),'Paste Data Here - Export'!KN929+'Patient level info'!AA$3,IF(AND(W929="Yes",'Paste Data Here - Export'!KM929="D",Z929&lt;0),'Paste Data Here - Export'!KQ929,IF(AND(W929="Yes",'Paste Data Here - Export'!KM929="D"),'Paste Data Here - Export'!KN929,IF(X929="Yes",'Paste Data Here - Export'!KS929,""))))</f>
        <v/>
      </c>
      <c r="AB929" s="100" t="str">
        <f>IF(W929="No","",IF('Paste Data Here - Export'!HS929="","",IF('Paste Data Here - Export'!KO929="Y",'Patient level info'!AA929-'Paste Data Here - Export'!HS929,'Paste Data Here - Export'!KQ929-'Paste Data Here - Export'!HS929)))</f>
        <v/>
      </c>
      <c r="AC929" s="100" t="str">
        <f>IF(E929="Yes","",IF(BPT!C929="Record transferred to this team",AA929-C929-(1/6),""))</f>
        <v/>
      </c>
      <c r="AD929" s="100" t="str">
        <f t="shared" si="156"/>
        <v/>
      </c>
      <c r="AE929" s="100" t="str">
        <f t="shared" si="164"/>
        <v/>
      </c>
      <c r="AF929" s="101" t="str">
        <f>IF(AE929="","",IF(Y929="Died same day","Died same day as arrival",IF(AB929="","Did not stay on SU",IF('Paste Data Here - Export'!HR929="ICH","ICU/CCU/HDU",IF(AB929&gt;AE929,100,100*AB929/AE929)))))</f>
        <v/>
      </c>
      <c r="AG929" s="82" t="str">
        <f>IF(E929="Yes","6 Month Transfer",IF(W929="No","Not locked to discharge/transfer",IF(AF929="Did not stay on SU","Not achieved as did not stay on SU",IF('Patient level info'!A929="","",IF(AND(A929=B929,M929="Achieved",P929="Achieved",AF929&gt;=90,AF929&lt;&gt;"Died same day as arrival"),"Achieved",IF(AND(A929&lt;&gt;B929,AF929&gt;=90,M929="Achieved",P929="Achieved"),"Not directly admitted by this team, but achieved criteria at previous team, and achieved 90% of stay on SU whilst at this team",IF(AF929="ICU/CCU/HDU","Admitted to ICU/CCU/HDU",IF(AF929="Died same day as arrival",AF929,IF(AND(AF929&lt;90,M929="Not achieved",P929="Not achieved"),"Not achieved as not direct to SU within 4h, not seen by a consultant within 14h, and less than 90% of stay on SU",IF(AND(AF929&lt;90,M929="Not achieved",P929="Achieved"),"Not achieved as not direct to SU within 4h and less than 90% of stay on SU",IF(AND(AF929&lt;90,M929="Achieved",P929="Not achieved"),"Not achieved as not seen by a consultant within 14h and less than 90% of stay on SU",IF(AND(AF929&gt;=90,M929="Not achieved",P929="Not achieved"),"Not achieved as not direct to SU within 4h and not seen by a consultant within 14h",IF(AND(AF929&gt;=90,M929="Achieved",P929="Not achieved"),"Not achieved as not seen by a consultant within 14h",IF(AF929&lt;90,"Not achieved as less than 90% of stay on SU","Not achieved as not direct to SU within 4h"))))))))))))))</f>
        <v/>
      </c>
    </row>
    <row r="930" spans="1:33" x14ac:dyDescent="0.25">
      <c r="A930" s="89" t="str">
        <f>IF('Paste Data Here - Export'!A930="","",'Paste Data Here - Export'!A930)</f>
        <v/>
      </c>
      <c r="B930" s="90" t="str">
        <f>IF('Paste Data Here - Export'!B930="","",'Paste Data Here - Export'!B930)</f>
        <v/>
      </c>
      <c r="C930" s="91" t="str">
        <f>IF('Paste Data Here - Export'!AR930="Y",'Paste Data Here - Export'!AS930,IF('Paste Data Here - Export'!C930="","",'Paste Data Here - Export'!BA930))</f>
        <v/>
      </c>
      <c r="D930" s="103" t="str">
        <f>IF(B930="","",IF('Paste Data Here - Export'!A930 ='Paste Data Here - Export'!B930, "Yes", "No"))</f>
        <v/>
      </c>
      <c r="E930" s="103" t="str">
        <f>IF(A930="","",IF(AND('Paste Data Here - Export'!P930="",'Paste Data Here - Export'!Q930&lt;&gt;""),"Yes","No"))</f>
        <v/>
      </c>
      <c r="F930" s="104" t="str">
        <f>IF('Paste Data Here - Export'!A930='Paste Data Here - Export'!B930,C930,IF(W930="No","",IF(E930="Yes","6 Month Transfer",'Paste Data Here - Export'!HP930)))</f>
        <v/>
      </c>
      <c r="G930" s="92" t="str">
        <f>IF(B930="","",IF(OR('Paste Data Here - Export'!KB930="Y",'Paste Data Here - Export'!GE930="Y"),"Yes","No"))</f>
        <v/>
      </c>
      <c r="H930" s="93" t="str">
        <f t="shared" si="157"/>
        <v/>
      </c>
      <c r="I930" s="93" t="str">
        <f t="shared" si="158"/>
        <v/>
      </c>
      <c r="J930" s="93" t="str">
        <f t="shared" si="159"/>
        <v/>
      </c>
      <c r="K930" s="125" t="str">
        <f>IF(OR(C930="",'Paste Data Here - Export'!BD930=""),"",1440*('Paste Data Here - Export'!BD930-C930))</f>
        <v/>
      </c>
      <c r="L930" s="93" t="str">
        <f t="shared" si="160"/>
        <v/>
      </c>
      <c r="M930" s="93" t="str">
        <f>IF(AND(L930="Yes",'Paste Data Here - Export'!BC930="SU",'Paste Data Here - Export'!EJ930&lt;&gt;"Y"),"Achieved",IF('Paste Data Here - Export'!EJ930="Y","Not applicable",(IF(AND('Patient level info'!L930="No",'Paste Data Here - Export'!BC930="SU"),"Not achieved",IF('Paste Data Here - Export'!BC930="ICH","Not applicable",IF(OR('Paste Data Here - Export'!BC930="O",'Paste Data Here - Export'!BC930="MAC"),"Not achieved",""))))))</f>
        <v/>
      </c>
      <c r="N930" s="142" t="str">
        <f>IF(B930="","",IF(OR('Paste Data Here - Export'!GN930="PERS",'Paste Data Here - Export'!GN930="TELEM"),'Paste Data Here - Export'!GK930,IF('Paste Data Here - Export'!GO930="","Not seen in person",'Paste Data Here - Export'!GO930)))</f>
        <v/>
      </c>
      <c r="O930" s="125" t="str">
        <f t="shared" si="161"/>
        <v/>
      </c>
      <c r="P930" s="126" t="str">
        <f t="shared" si="162"/>
        <v/>
      </c>
      <c r="Q930" s="95" t="str">
        <f>IF('Paste Data Here - Export'!CR930=TRUE, "Not imaged",IF('Paste Data Here - Export'!AR930="Y","Inpatient stroke",IF('Paste Data Here - Export'!BA930="","",IF('Paste Data Here - Export'!CR930="TRUE","",1440*('Paste Data Here - Export'!CP930-'Paste Data Here - Export'!BA930)))))</f>
        <v/>
      </c>
      <c r="R930" s="95" t="str">
        <f>IF('Paste Data Here - Export'!CR930=TRUE,"Not imaged",IF(OR(C930="",'Paste Data Here - Export'!CP930=""),"",1440*('Paste Data Here - Export'!CP930-C930)))</f>
        <v/>
      </c>
      <c r="S930" s="93" t="str">
        <f>IF(R930&lt;60.5,"Yes",IF('Paste Data Here - Export'!C930="","","No"))</f>
        <v/>
      </c>
      <c r="T930" s="93" t="str">
        <f t="shared" si="154"/>
        <v/>
      </c>
      <c r="U930" s="94" t="str">
        <f>IF(OR(C930="",'Paste Data Here - Export'!DF930=""),"",1440*('Paste Data Here - Export'!DF930-C930))</f>
        <v/>
      </c>
      <c r="V930" s="96" t="str">
        <f t="shared" si="163"/>
        <v/>
      </c>
      <c r="W930" s="97" t="str">
        <f>IF(B930="","",IF('Paste Data Here - Export'!KI930=TRUE,"Yes",IF('Paste Data Here - Export'!L930="","No","Yes")))</f>
        <v/>
      </c>
      <c r="X930" s="98" t="str">
        <f>IF(E930="Yes","6 Month Transfer",IF(AND(W930="Yes",'Paste Data Here - Export'!KM930="D"),"No",IF('Patient level info'!W930="Yes","Yes","")))</f>
        <v/>
      </c>
      <c r="Y930" s="91" t="str">
        <f t="shared" si="155"/>
        <v/>
      </c>
      <c r="Z930" s="99" t="str">
        <f>IF('Paste Data Here - Export'!KQ930="","",IF('Paste Data Here - Export'!KO930="","",'Paste Data Here - Export'!KN930-'Paste Data Here - Export'!KQ930))</f>
        <v/>
      </c>
      <c r="AA930" s="91" t="str">
        <f>IF(AND(W930="Yes",'Paste Data Here - Export'!KM930="D",'Paste Data Here - Export'!KO930="Y"),'Paste Data Here - Export'!KN930+'Patient level info'!AA$3,IF(AND(W930="Yes",'Paste Data Here - Export'!KM930="D",Z930&lt;0),'Paste Data Here - Export'!KQ930,IF(AND(W930="Yes",'Paste Data Here - Export'!KM930="D"),'Paste Data Here - Export'!KN930,IF(X930="Yes",'Paste Data Here - Export'!KS930,""))))</f>
        <v/>
      </c>
      <c r="AB930" s="100" t="str">
        <f>IF(W930="No","",IF('Paste Data Here - Export'!HS930="","",IF('Paste Data Here - Export'!KO930="Y",'Patient level info'!AA930-'Paste Data Here - Export'!HS930,'Paste Data Here - Export'!KQ930-'Paste Data Here - Export'!HS930)))</f>
        <v/>
      </c>
      <c r="AC930" s="100" t="str">
        <f>IF(E930="Yes","",IF(BPT!C930="Record transferred to this team",AA930-C930-(1/6),""))</f>
        <v/>
      </c>
      <c r="AD930" s="100" t="str">
        <f t="shared" si="156"/>
        <v/>
      </c>
      <c r="AE930" s="100" t="str">
        <f t="shared" si="164"/>
        <v/>
      </c>
      <c r="AF930" s="101" t="str">
        <f>IF(AE930="","",IF(Y930="Died same day","Died same day as arrival",IF(AB930="","Did not stay on SU",IF('Paste Data Here - Export'!HR930="ICH","ICU/CCU/HDU",IF(AB930&gt;AE930,100,100*AB930/AE930)))))</f>
        <v/>
      </c>
      <c r="AG930" s="82" t="str">
        <f>IF(E930="Yes","6 Month Transfer",IF(W930="No","Not locked to discharge/transfer",IF(AF930="Did not stay on SU","Not achieved as did not stay on SU",IF('Patient level info'!A930="","",IF(AND(A930=B930,M930="Achieved",P930="Achieved",AF930&gt;=90,AF930&lt;&gt;"Died same day as arrival"),"Achieved",IF(AND(A930&lt;&gt;B930,AF930&gt;=90,M930="Achieved",P930="Achieved"),"Not directly admitted by this team, but achieved criteria at previous team, and achieved 90% of stay on SU whilst at this team",IF(AF930="ICU/CCU/HDU","Admitted to ICU/CCU/HDU",IF(AF930="Died same day as arrival",AF930,IF(AND(AF930&lt;90,M930="Not achieved",P930="Not achieved"),"Not achieved as not direct to SU within 4h, not seen by a consultant within 14h, and less than 90% of stay on SU",IF(AND(AF930&lt;90,M930="Not achieved",P930="Achieved"),"Not achieved as not direct to SU within 4h and less than 90% of stay on SU",IF(AND(AF930&lt;90,M930="Achieved",P930="Not achieved"),"Not achieved as not seen by a consultant within 14h and less than 90% of stay on SU",IF(AND(AF930&gt;=90,M930="Not achieved",P930="Not achieved"),"Not achieved as not direct to SU within 4h and not seen by a consultant within 14h",IF(AND(AF930&gt;=90,M930="Achieved",P930="Not achieved"),"Not achieved as not seen by a consultant within 14h",IF(AF930&lt;90,"Not achieved as less than 90% of stay on SU","Not achieved as not direct to SU within 4h"))))))))))))))</f>
        <v/>
      </c>
    </row>
    <row r="931" spans="1:33" x14ac:dyDescent="0.25">
      <c r="A931" s="89" t="str">
        <f>IF('Paste Data Here - Export'!A931="","",'Paste Data Here - Export'!A931)</f>
        <v/>
      </c>
      <c r="B931" s="90" t="str">
        <f>IF('Paste Data Here - Export'!B931="","",'Paste Data Here - Export'!B931)</f>
        <v/>
      </c>
      <c r="C931" s="91" t="str">
        <f>IF('Paste Data Here - Export'!AR931="Y",'Paste Data Here - Export'!AS931,IF('Paste Data Here - Export'!C931="","",'Paste Data Here - Export'!BA931))</f>
        <v/>
      </c>
      <c r="D931" s="103" t="str">
        <f>IF(B931="","",IF('Paste Data Here - Export'!A931 ='Paste Data Here - Export'!B931, "Yes", "No"))</f>
        <v/>
      </c>
      <c r="E931" s="103" t="str">
        <f>IF(A931="","",IF(AND('Paste Data Here - Export'!P931="",'Paste Data Here - Export'!Q931&lt;&gt;""),"Yes","No"))</f>
        <v/>
      </c>
      <c r="F931" s="104" t="str">
        <f>IF('Paste Data Here - Export'!A931='Paste Data Here - Export'!B931,C931,IF(W931="No","",IF(E931="Yes","6 Month Transfer",'Paste Data Here - Export'!HP931)))</f>
        <v/>
      </c>
      <c r="G931" s="92" t="str">
        <f>IF(B931="","",IF(OR('Paste Data Here - Export'!KB931="Y",'Paste Data Here - Export'!GE931="Y"),"Yes","No"))</f>
        <v/>
      </c>
      <c r="H931" s="93" t="str">
        <f t="shared" si="157"/>
        <v/>
      </c>
      <c r="I931" s="93" t="str">
        <f t="shared" si="158"/>
        <v/>
      </c>
      <c r="J931" s="93" t="str">
        <f t="shared" si="159"/>
        <v/>
      </c>
      <c r="K931" s="125" t="str">
        <f>IF(OR(C931="",'Paste Data Here - Export'!BD931=""),"",1440*('Paste Data Here - Export'!BD931-C931))</f>
        <v/>
      </c>
      <c r="L931" s="93" t="str">
        <f t="shared" si="160"/>
        <v/>
      </c>
      <c r="M931" s="93" t="str">
        <f>IF(AND(L931="Yes",'Paste Data Here - Export'!BC931="SU",'Paste Data Here - Export'!EJ931&lt;&gt;"Y"),"Achieved",IF('Paste Data Here - Export'!EJ931="Y","Not applicable",(IF(AND('Patient level info'!L931="No",'Paste Data Here - Export'!BC931="SU"),"Not achieved",IF('Paste Data Here - Export'!BC931="ICH","Not applicable",IF(OR('Paste Data Here - Export'!BC931="O",'Paste Data Here - Export'!BC931="MAC"),"Not achieved",""))))))</f>
        <v/>
      </c>
      <c r="N931" s="142" t="str">
        <f>IF(B931="","",IF(OR('Paste Data Here - Export'!GN931="PERS",'Paste Data Here - Export'!GN931="TELEM"),'Paste Data Here - Export'!GK931,IF('Paste Data Here - Export'!GO931="","Not seen in person",'Paste Data Here - Export'!GO931)))</f>
        <v/>
      </c>
      <c r="O931" s="125" t="str">
        <f t="shared" si="161"/>
        <v/>
      </c>
      <c r="P931" s="126" t="str">
        <f t="shared" si="162"/>
        <v/>
      </c>
      <c r="Q931" s="95" t="str">
        <f>IF('Paste Data Here - Export'!CR931=TRUE, "Not imaged",IF('Paste Data Here - Export'!AR931="Y","Inpatient stroke",IF('Paste Data Here - Export'!BA931="","",IF('Paste Data Here - Export'!CR931="TRUE","",1440*('Paste Data Here - Export'!CP931-'Paste Data Here - Export'!BA931)))))</f>
        <v/>
      </c>
      <c r="R931" s="95" t="str">
        <f>IF('Paste Data Here - Export'!CR931=TRUE,"Not imaged",IF(OR(C931="",'Paste Data Here - Export'!CP931=""),"",1440*('Paste Data Here - Export'!CP931-C931)))</f>
        <v/>
      </c>
      <c r="S931" s="93" t="str">
        <f>IF(R931&lt;60.5,"Yes",IF('Paste Data Here - Export'!C931="","","No"))</f>
        <v/>
      </c>
      <c r="T931" s="93" t="str">
        <f t="shared" si="154"/>
        <v/>
      </c>
      <c r="U931" s="94" t="str">
        <f>IF(OR(C931="",'Paste Data Here - Export'!DF931=""),"",1440*('Paste Data Here - Export'!DF931-C931))</f>
        <v/>
      </c>
      <c r="V931" s="96" t="str">
        <f t="shared" si="163"/>
        <v/>
      </c>
      <c r="W931" s="97" t="str">
        <f>IF(B931="","",IF('Paste Data Here - Export'!KI931=TRUE,"Yes",IF('Paste Data Here - Export'!L931="","No","Yes")))</f>
        <v/>
      </c>
      <c r="X931" s="98" t="str">
        <f>IF(E931="Yes","6 Month Transfer",IF(AND(W931="Yes",'Paste Data Here - Export'!KM931="D"),"No",IF('Patient level info'!W931="Yes","Yes","")))</f>
        <v/>
      </c>
      <c r="Y931" s="91" t="str">
        <f t="shared" si="155"/>
        <v/>
      </c>
      <c r="Z931" s="99" t="str">
        <f>IF('Paste Data Here - Export'!KQ931="","",IF('Paste Data Here - Export'!KO931="","",'Paste Data Here - Export'!KN931-'Paste Data Here - Export'!KQ931))</f>
        <v/>
      </c>
      <c r="AA931" s="91" t="str">
        <f>IF(AND(W931="Yes",'Paste Data Here - Export'!KM931="D",'Paste Data Here - Export'!KO931="Y"),'Paste Data Here - Export'!KN931+'Patient level info'!AA$3,IF(AND(W931="Yes",'Paste Data Here - Export'!KM931="D",Z931&lt;0),'Paste Data Here - Export'!KQ931,IF(AND(W931="Yes",'Paste Data Here - Export'!KM931="D"),'Paste Data Here - Export'!KN931,IF(X931="Yes",'Paste Data Here - Export'!KS931,""))))</f>
        <v/>
      </c>
      <c r="AB931" s="100" t="str">
        <f>IF(W931="No","",IF('Paste Data Here - Export'!HS931="","",IF('Paste Data Here - Export'!KO931="Y",'Patient level info'!AA931-'Paste Data Here - Export'!HS931,'Paste Data Here - Export'!KQ931-'Paste Data Here - Export'!HS931)))</f>
        <v/>
      </c>
      <c r="AC931" s="100" t="str">
        <f>IF(E931="Yes","",IF(BPT!C931="Record transferred to this team",AA931-C931-(1/6),""))</f>
        <v/>
      </c>
      <c r="AD931" s="100" t="str">
        <f t="shared" si="156"/>
        <v/>
      </c>
      <c r="AE931" s="100" t="str">
        <f t="shared" si="164"/>
        <v/>
      </c>
      <c r="AF931" s="101" t="str">
        <f>IF(AE931="","",IF(Y931="Died same day","Died same day as arrival",IF(AB931="","Did not stay on SU",IF('Paste Data Here - Export'!HR931="ICH","ICU/CCU/HDU",IF(AB931&gt;AE931,100,100*AB931/AE931)))))</f>
        <v/>
      </c>
      <c r="AG931" s="82" t="str">
        <f>IF(E931="Yes","6 Month Transfer",IF(W931="No","Not locked to discharge/transfer",IF(AF931="Did not stay on SU","Not achieved as did not stay on SU",IF('Patient level info'!A931="","",IF(AND(A931=B931,M931="Achieved",P931="Achieved",AF931&gt;=90,AF931&lt;&gt;"Died same day as arrival"),"Achieved",IF(AND(A931&lt;&gt;B931,AF931&gt;=90,M931="Achieved",P931="Achieved"),"Not directly admitted by this team, but achieved criteria at previous team, and achieved 90% of stay on SU whilst at this team",IF(AF931="ICU/CCU/HDU","Admitted to ICU/CCU/HDU",IF(AF931="Died same day as arrival",AF931,IF(AND(AF931&lt;90,M931="Not achieved",P931="Not achieved"),"Not achieved as not direct to SU within 4h, not seen by a consultant within 14h, and less than 90% of stay on SU",IF(AND(AF931&lt;90,M931="Not achieved",P931="Achieved"),"Not achieved as not direct to SU within 4h and less than 90% of stay on SU",IF(AND(AF931&lt;90,M931="Achieved",P931="Not achieved"),"Not achieved as not seen by a consultant within 14h and less than 90% of stay on SU",IF(AND(AF931&gt;=90,M931="Not achieved",P931="Not achieved"),"Not achieved as not direct to SU within 4h and not seen by a consultant within 14h",IF(AND(AF931&gt;=90,M931="Achieved",P931="Not achieved"),"Not achieved as not seen by a consultant within 14h",IF(AF931&lt;90,"Not achieved as less than 90% of stay on SU","Not achieved as not direct to SU within 4h"))))))))))))))</f>
        <v/>
      </c>
    </row>
    <row r="932" spans="1:33" x14ac:dyDescent="0.25">
      <c r="A932" s="89" t="str">
        <f>IF('Paste Data Here - Export'!A932="","",'Paste Data Here - Export'!A932)</f>
        <v/>
      </c>
      <c r="B932" s="90" t="str">
        <f>IF('Paste Data Here - Export'!B932="","",'Paste Data Here - Export'!B932)</f>
        <v/>
      </c>
      <c r="C932" s="91" t="str">
        <f>IF('Paste Data Here - Export'!AR932="Y",'Paste Data Here - Export'!AS932,IF('Paste Data Here - Export'!C932="","",'Paste Data Here - Export'!BA932))</f>
        <v/>
      </c>
      <c r="D932" s="103" t="str">
        <f>IF(B932="","",IF('Paste Data Here - Export'!A932 ='Paste Data Here - Export'!B932, "Yes", "No"))</f>
        <v/>
      </c>
      <c r="E932" s="103" t="str">
        <f>IF(A932="","",IF(AND('Paste Data Here - Export'!P932="",'Paste Data Here - Export'!Q932&lt;&gt;""),"Yes","No"))</f>
        <v/>
      </c>
      <c r="F932" s="104" t="str">
        <f>IF('Paste Data Here - Export'!A932='Paste Data Here - Export'!B932,C932,IF(W932="No","",IF(E932="Yes","6 Month Transfer",'Paste Data Here - Export'!HP932)))</f>
        <v/>
      </c>
      <c r="G932" s="92" t="str">
        <f>IF(B932="","",IF(OR('Paste Data Here - Export'!KB932="Y",'Paste Data Here - Export'!GE932="Y"),"Yes","No"))</f>
        <v/>
      </c>
      <c r="H932" s="93" t="str">
        <f t="shared" si="157"/>
        <v/>
      </c>
      <c r="I932" s="93" t="str">
        <f t="shared" si="158"/>
        <v/>
      </c>
      <c r="J932" s="93" t="str">
        <f t="shared" si="159"/>
        <v/>
      </c>
      <c r="K932" s="125" t="str">
        <f>IF(OR(C932="",'Paste Data Here - Export'!BD932=""),"",1440*('Paste Data Here - Export'!BD932-C932))</f>
        <v/>
      </c>
      <c r="L932" s="93" t="str">
        <f t="shared" si="160"/>
        <v/>
      </c>
      <c r="M932" s="93" t="str">
        <f>IF(AND(L932="Yes",'Paste Data Here - Export'!BC932="SU",'Paste Data Here - Export'!EJ932&lt;&gt;"Y"),"Achieved",IF('Paste Data Here - Export'!EJ932="Y","Not applicable",(IF(AND('Patient level info'!L932="No",'Paste Data Here - Export'!BC932="SU"),"Not achieved",IF('Paste Data Here - Export'!BC932="ICH","Not applicable",IF(OR('Paste Data Here - Export'!BC932="O",'Paste Data Here - Export'!BC932="MAC"),"Not achieved",""))))))</f>
        <v/>
      </c>
      <c r="N932" s="142" t="str">
        <f>IF(B932="","",IF(OR('Paste Data Here - Export'!GN932="PERS",'Paste Data Here - Export'!GN932="TELEM"),'Paste Data Here - Export'!GK932,IF('Paste Data Here - Export'!GO932="","Not seen in person",'Paste Data Here - Export'!GO932)))</f>
        <v/>
      </c>
      <c r="O932" s="125" t="str">
        <f t="shared" si="161"/>
        <v/>
      </c>
      <c r="P932" s="126" t="str">
        <f t="shared" si="162"/>
        <v/>
      </c>
      <c r="Q932" s="95" t="str">
        <f>IF('Paste Data Here - Export'!CR932=TRUE, "Not imaged",IF('Paste Data Here - Export'!AR932="Y","Inpatient stroke",IF('Paste Data Here - Export'!BA932="","",IF('Paste Data Here - Export'!CR932="TRUE","",1440*('Paste Data Here - Export'!CP932-'Paste Data Here - Export'!BA932)))))</f>
        <v/>
      </c>
      <c r="R932" s="95" t="str">
        <f>IF('Paste Data Here - Export'!CR932=TRUE,"Not imaged",IF(OR(C932="",'Paste Data Here - Export'!CP932=""),"",1440*('Paste Data Here - Export'!CP932-C932)))</f>
        <v/>
      </c>
      <c r="S932" s="93" t="str">
        <f>IF(R932&lt;60.5,"Yes",IF('Paste Data Here - Export'!C932="","","No"))</f>
        <v/>
      </c>
      <c r="T932" s="93" t="str">
        <f t="shared" si="154"/>
        <v/>
      </c>
      <c r="U932" s="94" t="str">
        <f>IF(OR(C932="",'Paste Data Here - Export'!DF932=""),"",1440*('Paste Data Here - Export'!DF932-C932))</f>
        <v/>
      </c>
      <c r="V932" s="96" t="str">
        <f t="shared" si="163"/>
        <v/>
      </c>
      <c r="W932" s="97" t="str">
        <f>IF(B932="","",IF('Paste Data Here - Export'!KI932=TRUE,"Yes",IF('Paste Data Here - Export'!L932="","No","Yes")))</f>
        <v/>
      </c>
      <c r="X932" s="98" t="str">
        <f>IF(E932="Yes","6 Month Transfer",IF(AND(W932="Yes",'Paste Data Here - Export'!KM932="D"),"No",IF('Patient level info'!W932="Yes","Yes","")))</f>
        <v/>
      </c>
      <c r="Y932" s="91" t="str">
        <f t="shared" si="155"/>
        <v/>
      </c>
      <c r="Z932" s="99" t="str">
        <f>IF('Paste Data Here - Export'!KQ932="","",IF('Paste Data Here - Export'!KO932="","",'Paste Data Here - Export'!KN932-'Paste Data Here - Export'!KQ932))</f>
        <v/>
      </c>
      <c r="AA932" s="91" t="str">
        <f>IF(AND(W932="Yes",'Paste Data Here - Export'!KM932="D",'Paste Data Here - Export'!KO932="Y"),'Paste Data Here - Export'!KN932+'Patient level info'!AA$3,IF(AND(W932="Yes",'Paste Data Here - Export'!KM932="D",Z932&lt;0),'Paste Data Here - Export'!KQ932,IF(AND(W932="Yes",'Paste Data Here - Export'!KM932="D"),'Paste Data Here - Export'!KN932,IF(X932="Yes",'Paste Data Here - Export'!KS932,""))))</f>
        <v/>
      </c>
      <c r="AB932" s="100" t="str">
        <f>IF(W932="No","",IF('Paste Data Here - Export'!HS932="","",IF('Paste Data Here - Export'!KO932="Y",'Patient level info'!AA932-'Paste Data Here - Export'!HS932,'Paste Data Here - Export'!KQ932-'Paste Data Here - Export'!HS932)))</f>
        <v/>
      </c>
      <c r="AC932" s="100" t="str">
        <f>IF(E932="Yes","",IF(BPT!C932="Record transferred to this team",AA932-C932-(1/6),""))</f>
        <v/>
      </c>
      <c r="AD932" s="100" t="str">
        <f t="shared" si="156"/>
        <v/>
      </c>
      <c r="AE932" s="100" t="str">
        <f t="shared" si="164"/>
        <v/>
      </c>
      <c r="AF932" s="101" t="str">
        <f>IF(AE932="","",IF(Y932="Died same day","Died same day as arrival",IF(AB932="","Did not stay on SU",IF('Paste Data Here - Export'!HR932="ICH","ICU/CCU/HDU",IF(AB932&gt;AE932,100,100*AB932/AE932)))))</f>
        <v/>
      </c>
      <c r="AG932" s="82" t="str">
        <f>IF(E932="Yes","6 Month Transfer",IF(W932="No","Not locked to discharge/transfer",IF(AF932="Did not stay on SU","Not achieved as did not stay on SU",IF('Patient level info'!A932="","",IF(AND(A932=B932,M932="Achieved",P932="Achieved",AF932&gt;=90,AF932&lt;&gt;"Died same day as arrival"),"Achieved",IF(AND(A932&lt;&gt;B932,AF932&gt;=90,M932="Achieved",P932="Achieved"),"Not directly admitted by this team, but achieved criteria at previous team, and achieved 90% of stay on SU whilst at this team",IF(AF932="ICU/CCU/HDU","Admitted to ICU/CCU/HDU",IF(AF932="Died same day as arrival",AF932,IF(AND(AF932&lt;90,M932="Not achieved",P932="Not achieved"),"Not achieved as not direct to SU within 4h, not seen by a consultant within 14h, and less than 90% of stay on SU",IF(AND(AF932&lt;90,M932="Not achieved",P932="Achieved"),"Not achieved as not direct to SU within 4h and less than 90% of stay on SU",IF(AND(AF932&lt;90,M932="Achieved",P932="Not achieved"),"Not achieved as not seen by a consultant within 14h and less than 90% of stay on SU",IF(AND(AF932&gt;=90,M932="Not achieved",P932="Not achieved"),"Not achieved as not direct to SU within 4h and not seen by a consultant within 14h",IF(AND(AF932&gt;=90,M932="Achieved",P932="Not achieved"),"Not achieved as not seen by a consultant within 14h",IF(AF932&lt;90,"Not achieved as less than 90% of stay on SU","Not achieved as not direct to SU within 4h"))))))))))))))</f>
        <v/>
      </c>
    </row>
    <row r="933" spans="1:33" x14ac:dyDescent="0.25">
      <c r="A933" s="89" t="str">
        <f>IF('Paste Data Here - Export'!A933="","",'Paste Data Here - Export'!A933)</f>
        <v/>
      </c>
      <c r="B933" s="90" t="str">
        <f>IF('Paste Data Here - Export'!B933="","",'Paste Data Here - Export'!B933)</f>
        <v/>
      </c>
      <c r="C933" s="91" t="str">
        <f>IF('Paste Data Here - Export'!AR933="Y",'Paste Data Here - Export'!AS933,IF('Paste Data Here - Export'!C933="","",'Paste Data Here - Export'!BA933))</f>
        <v/>
      </c>
      <c r="D933" s="103" t="str">
        <f>IF(B933="","",IF('Paste Data Here - Export'!A933 ='Paste Data Here - Export'!B933, "Yes", "No"))</f>
        <v/>
      </c>
      <c r="E933" s="103" t="str">
        <f>IF(A933="","",IF(AND('Paste Data Here - Export'!P933="",'Paste Data Here - Export'!Q933&lt;&gt;""),"Yes","No"))</f>
        <v/>
      </c>
      <c r="F933" s="104" t="str">
        <f>IF('Paste Data Here - Export'!A933='Paste Data Here - Export'!B933,C933,IF(W933="No","",IF(E933="Yes","6 Month Transfer",'Paste Data Here - Export'!HP933)))</f>
        <v/>
      </c>
      <c r="G933" s="92" t="str">
        <f>IF(B933="","",IF(OR('Paste Data Here - Export'!KB933="Y",'Paste Data Here - Export'!GE933="Y"),"Yes","No"))</f>
        <v/>
      </c>
      <c r="H933" s="93" t="str">
        <f t="shared" si="157"/>
        <v/>
      </c>
      <c r="I933" s="93" t="str">
        <f t="shared" si="158"/>
        <v/>
      </c>
      <c r="J933" s="93" t="str">
        <f t="shared" si="159"/>
        <v/>
      </c>
      <c r="K933" s="125" t="str">
        <f>IF(OR(C933="",'Paste Data Here - Export'!BD933=""),"",1440*('Paste Data Here - Export'!BD933-C933))</f>
        <v/>
      </c>
      <c r="L933" s="93" t="str">
        <f t="shared" si="160"/>
        <v/>
      </c>
      <c r="M933" s="93" t="str">
        <f>IF(AND(L933="Yes",'Paste Data Here - Export'!BC933="SU",'Paste Data Here - Export'!EJ933&lt;&gt;"Y"),"Achieved",IF('Paste Data Here - Export'!EJ933="Y","Not applicable",(IF(AND('Patient level info'!L933="No",'Paste Data Here - Export'!BC933="SU"),"Not achieved",IF('Paste Data Here - Export'!BC933="ICH","Not applicable",IF(OR('Paste Data Here - Export'!BC933="O",'Paste Data Here - Export'!BC933="MAC"),"Not achieved",""))))))</f>
        <v/>
      </c>
      <c r="N933" s="142" t="str">
        <f>IF(B933="","",IF(OR('Paste Data Here - Export'!GN933="PERS",'Paste Data Here - Export'!GN933="TELEM"),'Paste Data Here - Export'!GK933,IF('Paste Data Here - Export'!GO933="","Not seen in person",'Paste Data Here - Export'!GO933)))</f>
        <v/>
      </c>
      <c r="O933" s="125" t="str">
        <f t="shared" si="161"/>
        <v/>
      </c>
      <c r="P933" s="126" t="str">
        <f t="shared" si="162"/>
        <v/>
      </c>
      <c r="Q933" s="95" t="str">
        <f>IF('Paste Data Here - Export'!CR933=TRUE, "Not imaged",IF('Paste Data Here - Export'!AR933="Y","Inpatient stroke",IF('Paste Data Here - Export'!BA933="","",IF('Paste Data Here - Export'!CR933="TRUE","",1440*('Paste Data Here - Export'!CP933-'Paste Data Here - Export'!BA933)))))</f>
        <v/>
      </c>
      <c r="R933" s="95" t="str">
        <f>IF('Paste Data Here - Export'!CR933=TRUE,"Not imaged",IF(OR(C933="",'Paste Data Here - Export'!CP933=""),"",1440*('Paste Data Here - Export'!CP933-C933)))</f>
        <v/>
      </c>
      <c r="S933" s="93" t="str">
        <f>IF(R933&lt;60.5,"Yes",IF('Paste Data Here - Export'!C933="","","No"))</f>
        <v/>
      </c>
      <c r="T933" s="93" t="str">
        <f t="shared" si="154"/>
        <v/>
      </c>
      <c r="U933" s="94" t="str">
        <f>IF(OR(C933="",'Paste Data Here - Export'!DF933=""),"",1440*('Paste Data Here - Export'!DF933-C933))</f>
        <v/>
      </c>
      <c r="V933" s="96" t="str">
        <f t="shared" si="163"/>
        <v/>
      </c>
      <c r="W933" s="97" t="str">
        <f>IF(B933="","",IF('Paste Data Here - Export'!KI933=TRUE,"Yes",IF('Paste Data Here - Export'!L933="","No","Yes")))</f>
        <v/>
      </c>
      <c r="X933" s="98" t="str">
        <f>IF(E933="Yes","6 Month Transfer",IF(AND(W933="Yes",'Paste Data Here - Export'!KM933="D"),"No",IF('Patient level info'!W933="Yes","Yes","")))</f>
        <v/>
      </c>
      <c r="Y933" s="91" t="str">
        <f t="shared" si="155"/>
        <v/>
      </c>
      <c r="Z933" s="99" t="str">
        <f>IF('Paste Data Here - Export'!KQ933="","",IF('Paste Data Here - Export'!KO933="","",'Paste Data Here - Export'!KN933-'Paste Data Here - Export'!KQ933))</f>
        <v/>
      </c>
      <c r="AA933" s="91" t="str">
        <f>IF(AND(W933="Yes",'Paste Data Here - Export'!KM933="D",'Paste Data Here - Export'!KO933="Y"),'Paste Data Here - Export'!KN933+'Patient level info'!AA$3,IF(AND(W933="Yes",'Paste Data Here - Export'!KM933="D",Z933&lt;0),'Paste Data Here - Export'!KQ933,IF(AND(W933="Yes",'Paste Data Here - Export'!KM933="D"),'Paste Data Here - Export'!KN933,IF(X933="Yes",'Paste Data Here - Export'!KS933,""))))</f>
        <v/>
      </c>
      <c r="AB933" s="100" t="str">
        <f>IF(W933="No","",IF('Paste Data Here - Export'!HS933="","",IF('Paste Data Here - Export'!KO933="Y",'Patient level info'!AA933-'Paste Data Here - Export'!HS933,'Paste Data Here - Export'!KQ933-'Paste Data Here - Export'!HS933)))</f>
        <v/>
      </c>
      <c r="AC933" s="100" t="str">
        <f>IF(E933="Yes","",IF(BPT!C933="Record transferred to this team",AA933-C933-(1/6),""))</f>
        <v/>
      </c>
      <c r="AD933" s="100" t="str">
        <f t="shared" si="156"/>
        <v/>
      </c>
      <c r="AE933" s="100" t="str">
        <f t="shared" si="164"/>
        <v/>
      </c>
      <c r="AF933" s="101" t="str">
        <f>IF(AE933="","",IF(Y933="Died same day","Died same day as arrival",IF(AB933="","Did not stay on SU",IF('Paste Data Here - Export'!HR933="ICH","ICU/CCU/HDU",IF(AB933&gt;AE933,100,100*AB933/AE933)))))</f>
        <v/>
      </c>
      <c r="AG933" s="82" t="str">
        <f>IF(E933="Yes","6 Month Transfer",IF(W933="No","Not locked to discharge/transfer",IF(AF933="Did not stay on SU","Not achieved as did not stay on SU",IF('Patient level info'!A933="","",IF(AND(A933=B933,M933="Achieved",P933="Achieved",AF933&gt;=90,AF933&lt;&gt;"Died same day as arrival"),"Achieved",IF(AND(A933&lt;&gt;B933,AF933&gt;=90,M933="Achieved",P933="Achieved"),"Not directly admitted by this team, but achieved criteria at previous team, and achieved 90% of stay on SU whilst at this team",IF(AF933="ICU/CCU/HDU","Admitted to ICU/CCU/HDU",IF(AF933="Died same day as arrival",AF933,IF(AND(AF933&lt;90,M933="Not achieved",P933="Not achieved"),"Not achieved as not direct to SU within 4h, not seen by a consultant within 14h, and less than 90% of stay on SU",IF(AND(AF933&lt;90,M933="Not achieved",P933="Achieved"),"Not achieved as not direct to SU within 4h and less than 90% of stay on SU",IF(AND(AF933&lt;90,M933="Achieved",P933="Not achieved"),"Not achieved as not seen by a consultant within 14h and less than 90% of stay on SU",IF(AND(AF933&gt;=90,M933="Not achieved",P933="Not achieved"),"Not achieved as not direct to SU within 4h and not seen by a consultant within 14h",IF(AND(AF933&gt;=90,M933="Achieved",P933="Not achieved"),"Not achieved as not seen by a consultant within 14h",IF(AF933&lt;90,"Not achieved as less than 90% of stay on SU","Not achieved as not direct to SU within 4h"))))))))))))))</f>
        <v/>
      </c>
    </row>
    <row r="934" spans="1:33" x14ac:dyDescent="0.25">
      <c r="A934" s="89" t="str">
        <f>IF('Paste Data Here - Export'!A934="","",'Paste Data Here - Export'!A934)</f>
        <v/>
      </c>
      <c r="B934" s="90" t="str">
        <f>IF('Paste Data Here - Export'!B934="","",'Paste Data Here - Export'!B934)</f>
        <v/>
      </c>
      <c r="C934" s="91" t="str">
        <f>IF('Paste Data Here - Export'!AR934="Y",'Paste Data Here - Export'!AS934,IF('Paste Data Here - Export'!C934="","",'Paste Data Here - Export'!BA934))</f>
        <v/>
      </c>
      <c r="D934" s="103" t="str">
        <f>IF(B934="","",IF('Paste Data Here - Export'!A934 ='Paste Data Here - Export'!B934, "Yes", "No"))</f>
        <v/>
      </c>
      <c r="E934" s="103" t="str">
        <f>IF(A934="","",IF(AND('Paste Data Here - Export'!P934="",'Paste Data Here - Export'!Q934&lt;&gt;""),"Yes","No"))</f>
        <v/>
      </c>
      <c r="F934" s="104" t="str">
        <f>IF('Paste Data Here - Export'!A934='Paste Data Here - Export'!B934,C934,IF(W934="No","",IF(E934="Yes","6 Month Transfer",'Paste Data Here - Export'!HP934)))</f>
        <v/>
      </c>
      <c r="G934" s="92" t="str">
        <f>IF(B934="","",IF(OR('Paste Data Here - Export'!KB934="Y",'Paste Data Here - Export'!GE934="Y"),"Yes","No"))</f>
        <v/>
      </c>
      <c r="H934" s="93" t="str">
        <f t="shared" si="157"/>
        <v/>
      </c>
      <c r="I934" s="93" t="str">
        <f t="shared" si="158"/>
        <v/>
      </c>
      <c r="J934" s="93" t="str">
        <f t="shared" si="159"/>
        <v/>
      </c>
      <c r="K934" s="125" t="str">
        <f>IF(OR(C934="",'Paste Data Here - Export'!BD934=""),"",1440*('Paste Data Here - Export'!BD934-C934))</f>
        <v/>
      </c>
      <c r="L934" s="93" t="str">
        <f t="shared" si="160"/>
        <v/>
      </c>
      <c r="M934" s="93" t="str">
        <f>IF(AND(L934="Yes",'Paste Data Here - Export'!BC934="SU",'Paste Data Here - Export'!EJ934&lt;&gt;"Y"),"Achieved",IF('Paste Data Here - Export'!EJ934="Y","Not applicable",(IF(AND('Patient level info'!L934="No",'Paste Data Here - Export'!BC934="SU"),"Not achieved",IF('Paste Data Here - Export'!BC934="ICH","Not applicable",IF(OR('Paste Data Here - Export'!BC934="O",'Paste Data Here - Export'!BC934="MAC"),"Not achieved",""))))))</f>
        <v/>
      </c>
      <c r="N934" s="142" t="str">
        <f>IF(B934="","",IF(OR('Paste Data Here - Export'!GN934="PERS",'Paste Data Here - Export'!GN934="TELEM"),'Paste Data Here - Export'!GK934,IF('Paste Data Here - Export'!GO934="","Not seen in person",'Paste Data Here - Export'!GO934)))</f>
        <v/>
      </c>
      <c r="O934" s="125" t="str">
        <f t="shared" si="161"/>
        <v/>
      </c>
      <c r="P934" s="126" t="str">
        <f t="shared" si="162"/>
        <v/>
      </c>
      <c r="Q934" s="95" t="str">
        <f>IF('Paste Data Here - Export'!CR934=TRUE, "Not imaged",IF('Paste Data Here - Export'!AR934="Y","Inpatient stroke",IF('Paste Data Here - Export'!BA934="","",IF('Paste Data Here - Export'!CR934="TRUE","",1440*('Paste Data Here - Export'!CP934-'Paste Data Here - Export'!BA934)))))</f>
        <v/>
      </c>
      <c r="R934" s="95" t="str">
        <f>IF('Paste Data Here - Export'!CR934=TRUE,"Not imaged",IF(OR(C934="",'Paste Data Here - Export'!CP934=""),"",1440*('Paste Data Here - Export'!CP934-C934)))</f>
        <v/>
      </c>
      <c r="S934" s="93" t="str">
        <f>IF(R934&lt;60.5,"Yes",IF('Paste Data Here - Export'!C934="","","No"))</f>
        <v/>
      </c>
      <c r="T934" s="93" t="str">
        <f t="shared" si="154"/>
        <v/>
      </c>
      <c r="U934" s="94" t="str">
        <f>IF(OR(C934="",'Paste Data Here - Export'!DF934=""),"",1440*('Paste Data Here - Export'!DF934-C934))</f>
        <v/>
      </c>
      <c r="V934" s="96" t="str">
        <f t="shared" si="163"/>
        <v/>
      </c>
      <c r="W934" s="97" t="str">
        <f>IF(B934="","",IF('Paste Data Here - Export'!KI934=TRUE,"Yes",IF('Paste Data Here - Export'!L934="","No","Yes")))</f>
        <v/>
      </c>
      <c r="X934" s="98" t="str">
        <f>IF(E934="Yes","6 Month Transfer",IF(AND(W934="Yes",'Paste Data Here - Export'!KM934="D"),"No",IF('Patient level info'!W934="Yes","Yes","")))</f>
        <v/>
      </c>
      <c r="Y934" s="91" t="str">
        <f t="shared" si="155"/>
        <v/>
      </c>
      <c r="Z934" s="99" t="str">
        <f>IF('Paste Data Here - Export'!KQ934="","",IF('Paste Data Here - Export'!KO934="","",'Paste Data Here - Export'!KN934-'Paste Data Here - Export'!KQ934))</f>
        <v/>
      </c>
      <c r="AA934" s="91" t="str">
        <f>IF(AND(W934="Yes",'Paste Data Here - Export'!KM934="D",'Paste Data Here - Export'!KO934="Y"),'Paste Data Here - Export'!KN934+'Patient level info'!AA$3,IF(AND(W934="Yes",'Paste Data Here - Export'!KM934="D",Z934&lt;0),'Paste Data Here - Export'!KQ934,IF(AND(W934="Yes",'Paste Data Here - Export'!KM934="D"),'Paste Data Here - Export'!KN934,IF(X934="Yes",'Paste Data Here - Export'!KS934,""))))</f>
        <v/>
      </c>
      <c r="AB934" s="100" t="str">
        <f>IF(W934="No","",IF('Paste Data Here - Export'!HS934="","",IF('Paste Data Here - Export'!KO934="Y",'Patient level info'!AA934-'Paste Data Here - Export'!HS934,'Paste Data Here - Export'!KQ934-'Paste Data Here - Export'!HS934)))</f>
        <v/>
      </c>
      <c r="AC934" s="100" t="str">
        <f>IF(E934="Yes","",IF(BPT!C934="Record transferred to this team",AA934-C934-(1/6),""))</f>
        <v/>
      </c>
      <c r="AD934" s="100" t="str">
        <f t="shared" si="156"/>
        <v/>
      </c>
      <c r="AE934" s="100" t="str">
        <f t="shared" si="164"/>
        <v/>
      </c>
      <c r="AF934" s="101" t="str">
        <f>IF(AE934="","",IF(Y934="Died same day","Died same day as arrival",IF(AB934="","Did not stay on SU",IF('Paste Data Here - Export'!HR934="ICH","ICU/CCU/HDU",IF(AB934&gt;AE934,100,100*AB934/AE934)))))</f>
        <v/>
      </c>
      <c r="AG934" s="82" t="str">
        <f>IF(E934="Yes","6 Month Transfer",IF(W934="No","Not locked to discharge/transfer",IF(AF934="Did not stay on SU","Not achieved as did not stay on SU",IF('Patient level info'!A934="","",IF(AND(A934=B934,M934="Achieved",P934="Achieved",AF934&gt;=90,AF934&lt;&gt;"Died same day as arrival"),"Achieved",IF(AND(A934&lt;&gt;B934,AF934&gt;=90,M934="Achieved",P934="Achieved"),"Not directly admitted by this team, but achieved criteria at previous team, and achieved 90% of stay on SU whilst at this team",IF(AF934="ICU/CCU/HDU","Admitted to ICU/CCU/HDU",IF(AF934="Died same day as arrival",AF934,IF(AND(AF934&lt;90,M934="Not achieved",P934="Not achieved"),"Not achieved as not direct to SU within 4h, not seen by a consultant within 14h, and less than 90% of stay on SU",IF(AND(AF934&lt;90,M934="Not achieved",P934="Achieved"),"Not achieved as not direct to SU within 4h and less than 90% of stay on SU",IF(AND(AF934&lt;90,M934="Achieved",P934="Not achieved"),"Not achieved as not seen by a consultant within 14h and less than 90% of stay on SU",IF(AND(AF934&gt;=90,M934="Not achieved",P934="Not achieved"),"Not achieved as not direct to SU within 4h and not seen by a consultant within 14h",IF(AND(AF934&gt;=90,M934="Achieved",P934="Not achieved"),"Not achieved as not seen by a consultant within 14h",IF(AF934&lt;90,"Not achieved as less than 90% of stay on SU","Not achieved as not direct to SU within 4h"))))))))))))))</f>
        <v/>
      </c>
    </row>
    <row r="935" spans="1:33" x14ac:dyDescent="0.25">
      <c r="A935" s="89" t="str">
        <f>IF('Paste Data Here - Export'!A935="","",'Paste Data Here - Export'!A935)</f>
        <v/>
      </c>
      <c r="B935" s="90" t="str">
        <f>IF('Paste Data Here - Export'!B935="","",'Paste Data Here - Export'!B935)</f>
        <v/>
      </c>
      <c r="C935" s="91" t="str">
        <f>IF('Paste Data Here - Export'!AR935="Y",'Paste Data Here - Export'!AS935,IF('Paste Data Here - Export'!C935="","",'Paste Data Here - Export'!BA935))</f>
        <v/>
      </c>
      <c r="D935" s="103" t="str">
        <f>IF(B935="","",IF('Paste Data Here - Export'!A935 ='Paste Data Here - Export'!B935, "Yes", "No"))</f>
        <v/>
      </c>
      <c r="E935" s="103" t="str">
        <f>IF(A935="","",IF(AND('Paste Data Here - Export'!P935="",'Paste Data Here - Export'!Q935&lt;&gt;""),"Yes","No"))</f>
        <v/>
      </c>
      <c r="F935" s="104" t="str">
        <f>IF('Paste Data Here - Export'!A935='Paste Data Here - Export'!B935,C935,IF(W935="No","",IF(E935="Yes","6 Month Transfer",'Paste Data Here - Export'!HP935)))</f>
        <v/>
      </c>
      <c r="G935" s="92" t="str">
        <f>IF(B935="","",IF(OR('Paste Data Here - Export'!KB935="Y",'Paste Data Here - Export'!GE935="Y"),"Yes","No"))</f>
        <v/>
      </c>
      <c r="H935" s="93" t="str">
        <f t="shared" si="157"/>
        <v/>
      </c>
      <c r="I935" s="93" t="str">
        <f t="shared" si="158"/>
        <v/>
      </c>
      <c r="J935" s="93" t="str">
        <f t="shared" si="159"/>
        <v/>
      </c>
      <c r="K935" s="125" t="str">
        <f>IF(OR(C935="",'Paste Data Here - Export'!BD935=""),"",1440*('Paste Data Here - Export'!BD935-C935))</f>
        <v/>
      </c>
      <c r="L935" s="93" t="str">
        <f t="shared" si="160"/>
        <v/>
      </c>
      <c r="M935" s="93" t="str">
        <f>IF(AND(L935="Yes",'Paste Data Here - Export'!BC935="SU",'Paste Data Here - Export'!EJ935&lt;&gt;"Y"),"Achieved",IF('Paste Data Here - Export'!EJ935="Y","Not applicable",(IF(AND('Patient level info'!L935="No",'Paste Data Here - Export'!BC935="SU"),"Not achieved",IF('Paste Data Here - Export'!BC935="ICH","Not applicable",IF(OR('Paste Data Here - Export'!BC935="O",'Paste Data Here - Export'!BC935="MAC"),"Not achieved",""))))))</f>
        <v/>
      </c>
      <c r="N935" s="142" t="str">
        <f>IF(B935="","",IF(OR('Paste Data Here - Export'!GN935="PERS",'Paste Data Here - Export'!GN935="TELEM"),'Paste Data Here - Export'!GK935,IF('Paste Data Here - Export'!GO935="","Not seen in person",'Paste Data Here - Export'!GO935)))</f>
        <v/>
      </c>
      <c r="O935" s="125" t="str">
        <f t="shared" si="161"/>
        <v/>
      </c>
      <c r="P935" s="126" t="str">
        <f t="shared" si="162"/>
        <v/>
      </c>
      <c r="Q935" s="95" t="str">
        <f>IF('Paste Data Here - Export'!CR935=TRUE, "Not imaged",IF('Paste Data Here - Export'!AR935="Y","Inpatient stroke",IF('Paste Data Here - Export'!BA935="","",IF('Paste Data Here - Export'!CR935="TRUE","",1440*('Paste Data Here - Export'!CP935-'Paste Data Here - Export'!BA935)))))</f>
        <v/>
      </c>
      <c r="R935" s="95" t="str">
        <f>IF('Paste Data Here - Export'!CR935=TRUE,"Not imaged",IF(OR(C935="",'Paste Data Here - Export'!CP935=""),"",1440*('Paste Data Here - Export'!CP935-C935)))</f>
        <v/>
      </c>
      <c r="S935" s="93" t="str">
        <f>IF(R935&lt;60.5,"Yes",IF('Paste Data Here - Export'!C935="","","No"))</f>
        <v/>
      </c>
      <c r="T935" s="93" t="str">
        <f t="shared" si="154"/>
        <v/>
      </c>
      <c r="U935" s="94" t="str">
        <f>IF(OR(C935="",'Paste Data Here - Export'!DF935=""),"",1440*('Paste Data Here - Export'!DF935-C935))</f>
        <v/>
      </c>
      <c r="V935" s="96" t="str">
        <f t="shared" si="163"/>
        <v/>
      </c>
      <c r="W935" s="97" t="str">
        <f>IF(B935="","",IF('Paste Data Here - Export'!KI935=TRUE,"Yes",IF('Paste Data Here - Export'!L935="","No","Yes")))</f>
        <v/>
      </c>
      <c r="X935" s="98" t="str">
        <f>IF(E935="Yes","6 Month Transfer",IF(AND(W935="Yes",'Paste Data Here - Export'!KM935="D"),"No",IF('Patient level info'!W935="Yes","Yes","")))</f>
        <v/>
      </c>
      <c r="Y935" s="91" t="str">
        <f t="shared" si="155"/>
        <v/>
      </c>
      <c r="Z935" s="99" t="str">
        <f>IF('Paste Data Here - Export'!KQ935="","",IF('Paste Data Here - Export'!KO935="","",'Paste Data Here - Export'!KN935-'Paste Data Here - Export'!KQ935))</f>
        <v/>
      </c>
      <c r="AA935" s="91" t="str">
        <f>IF(AND(W935="Yes",'Paste Data Here - Export'!KM935="D",'Paste Data Here - Export'!KO935="Y"),'Paste Data Here - Export'!KN935+'Patient level info'!AA$3,IF(AND(W935="Yes",'Paste Data Here - Export'!KM935="D",Z935&lt;0),'Paste Data Here - Export'!KQ935,IF(AND(W935="Yes",'Paste Data Here - Export'!KM935="D"),'Paste Data Here - Export'!KN935,IF(X935="Yes",'Paste Data Here - Export'!KS935,""))))</f>
        <v/>
      </c>
      <c r="AB935" s="100" t="str">
        <f>IF(W935="No","",IF('Paste Data Here - Export'!HS935="","",IF('Paste Data Here - Export'!KO935="Y",'Patient level info'!AA935-'Paste Data Here - Export'!HS935,'Paste Data Here - Export'!KQ935-'Paste Data Here - Export'!HS935)))</f>
        <v/>
      </c>
      <c r="AC935" s="100" t="str">
        <f>IF(E935="Yes","",IF(BPT!C935="Record transferred to this team",AA935-C935-(1/6),""))</f>
        <v/>
      </c>
      <c r="AD935" s="100" t="str">
        <f t="shared" si="156"/>
        <v/>
      </c>
      <c r="AE935" s="100" t="str">
        <f t="shared" si="164"/>
        <v/>
      </c>
      <c r="AF935" s="101" t="str">
        <f>IF(AE935="","",IF(Y935="Died same day","Died same day as arrival",IF(AB935="","Did not stay on SU",IF('Paste Data Here - Export'!HR935="ICH","ICU/CCU/HDU",IF(AB935&gt;AE935,100,100*AB935/AE935)))))</f>
        <v/>
      </c>
      <c r="AG935" s="82" t="str">
        <f>IF(E935="Yes","6 Month Transfer",IF(W935="No","Not locked to discharge/transfer",IF(AF935="Did not stay on SU","Not achieved as did not stay on SU",IF('Patient level info'!A935="","",IF(AND(A935=B935,M935="Achieved",P935="Achieved",AF935&gt;=90,AF935&lt;&gt;"Died same day as arrival"),"Achieved",IF(AND(A935&lt;&gt;B935,AF935&gt;=90,M935="Achieved",P935="Achieved"),"Not directly admitted by this team, but achieved criteria at previous team, and achieved 90% of stay on SU whilst at this team",IF(AF935="ICU/CCU/HDU","Admitted to ICU/CCU/HDU",IF(AF935="Died same day as arrival",AF935,IF(AND(AF935&lt;90,M935="Not achieved",P935="Not achieved"),"Not achieved as not direct to SU within 4h, not seen by a consultant within 14h, and less than 90% of stay on SU",IF(AND(AF935&lt;90,M935="Not achieved",P935="Achieved"),"Not achieved as not direct to SU within 4h and less than 90% of stay on SU",IF(AND(AF935&lt;90,M935="Achieved",P935="Not achieved"),"Not achieved as not seen by a consultant within 14h and less than 90% of stay on SU",IF(AND(AF935&gt;=90,M935="Not achieved",P935="Not achieved"),"Not achieved as not direct to SU within 4h and not seen by a consultant within 14h",IF(AND(AF935&gt;=90,M935="Achieved",P935="Not achieved"),"Not achieved as not seen by a consultant within 14h",IF(AF935&lt;90,"Not achieved as less than 90% of stay on SU","Not achieved as not direct to SU within 4h"))))))))))))))</f>
        <v/>
      </c>
    </row>
    <row r="936" spans="1:33" x14ac:dyDescent="0.25">
      <c r="A936" s="89" t="str">
        <f>IF('Paste Data Here - Export'!A936="","",'Paste Data Here - Export'!A936)</f>
        <v/>
      </c>
      <c r="B936" s="90" t="str">
        <f>IF('Paste Data Here - Export'!B936="","",'Paste Data Here - Export'!B936)</f>
        <v/>
      </c>
      <c r="C936" s="91" t="str">
        <f>IF('Paste Data Here - Export'!AR936="Y",'Paste Data Here - Export'!AS936,IF('Paste Data Here - Export'!C936="","",'Paste Data Here - Export'!BA936))</f>
        <v/>
      </c>
      <c r="D936" s="103" t="str">
        <f>IF(B936="","",IF('Paste Data Here - Export'!A936 ='Paste Data Here - Export'!B936, "Yes", "No"))</f>
        <v/>
      </c>
      <c r="E936" s="103" t="str">
        <f>IF(A936="","",IF(AND('Paste Data Here - Export'!P936="",'Paste Data Here - Export'!Q936&lt;&gt;""),"Yes","No"))</f>
        <v/>
      </c>
      <c r="F936" s="104" t="str">
        <f>IF('Paste Data Here - Export'!A936='Paste Data Here - Export'!B936,C936,IF(W936="No","",IF(E936="Yes","6 Month Transfer",'Paste Data Here - Export'!HP936)))</f>
        <v/>
      </c>
      <c r="G936" s="92" t="str">
        <f>IF(B936="","",IF(OR('Paste Data Here - Export'!KB936="Y",'Paste Data Here - Export'!GE936="Y"),"Yes","No"))</f>
        <v/>
      </c>
      <c r="H936" s="93" t="str">
        <f t="shared" si="157"/>
        <v/>
      </c>
      <c r="I936" s="93" t="str">
        <f t="shared" si="158"/>
        <v/>
      </c>
      <c r="J936" s="93" t="str">
        <f t="shared" si="159"/>
        <v/>
      </c>
      <c r="K936" s="125" t="str">
        <f>IF(OR(C936="",'Paste Data Here - Export'!BD936=""),"",1440*('Paste Data Here - Export'!BD936-C936))</f>
        <v/>
      </c>
      <c r="L936" s="93" t="str">
        <f t="shared" si="160"/>
        <v/>
      </c>
      <c r="M936" s="93" t="str">
        <f>IF(AND(L936="Yes",'Paste Data Here - Export'!BC936="SU",'Paste Data Here - Export'!EJ936&lt;&gt;"Y"),"Achieved",IF('Paste Data Here - Export'!EJ936="Y","Not applicable",(IF(AND('Patient level info'!L936="No",'Paste Data Here - Export'!BC936="SU"),"Not achieved",IF('Paste Data Here - Export'!BC936="ICH","Not applicable",IF(OR('Paste Data Here - Export'!BC936="O",'Paste Data Here - Export'!BC936="MAC"),"Not achieved",""))))))</f>
        <v/>
      </c>
      <c r="N936" s="142" t="str">
        <f>IF(B936="","",IF(OR('Paste Data Here - Export'!GN936="PERS",'Paste Data Here - Export'!GN936="TELEM"),'Paste Data Here - Export'!GK936,IF('Paste Data Here - Export'!GO936="","Not seen in person",'Paste Data Here - Export'!GO936)))</f>
        <v/>
      </c>
      <c r="O936" s="125" t="str">
        <f t="shared" si="161"/>
        <v/>
      </c>
      <c r="P936" s="126" t="str">
        <f t="shared" si="162"/>
        <v/>
      </c>
      <c r="Q936" s="95" t="str">
        <f>IF('Paste Data Here - Export'!CR936=TRUE, "Not imaged",IF('Paste Data Here - Export'!AR936="Y","Inpatient stroke",IF('Paste Data Here - Export'!BA936="","",IF('Paste Data Here - Export'!CR936="TRUE","",1440*('Paste Data Here - Export'!CP936-'Paste Data Here - Export'!BA936)))))</f>
        <v/>
      </c>
      <c r="R936" s="95" t="str">
        <f>IF('Paste Data Here - Export'!CR936=TRUE,"Not imaged",IF(OR(C936="",'Paste Data Here - Export'!CP936=""),"",1440*('Paste Data Here - Export'!CP936-C936)))</f>
        <v/>
      </c>
      <c r="S936" s="93" t="str">
        <f>IF(R936&lt;60.5,"Yes",IF('Paste Data Here - Export'!C936="","","No"))</f>
        <v/>
      </c>
      <c r="T936" s="93" t="str">
        <f t="shared" si="154"/>
        <v/>
      </c>
      <c r="U936" s="94" t="str">
        <f>IF(OR(C936="",'Paste Data Here - Export'!DF936=""),"",1440*('Paste Data Here - Export'!DF936-C936))</f>
        <v/>
      </c>
      <c r="V936" s="96" t="str">
        <f t="shared" si="163"/>
        <v/>
      </c>
      <c r="W936" s="97" t="str">
        <f>IF(B936="","",IF('Paste Data Here - Export'!KI936=TRUE,"Yes",IF('Paste Data Here - Export'!L936="","No","Yes")))</f>
        <v/>
      </c>
      <c r="X936" s="98" t="str">
        <f>IF(E936="Yes","6 Month Transfer",IF(AND(W936="Yes",'Paste Data Here - Export'!KM936="D"),"No",IF('Patient level info'!W936="Yes","Yes","")))</f>
        <v/>
      </c>
      <c r="Y936" s="91" t="str">
        <f t="shared" si="155"/>
        <v/>
      </c>
      <c r="Z936" s="99" t="str">
        <f>IF('Paste Data Here - Export'!KQ936="","",IF('Paste Data Here - Export'!KO936="","",'Paste Data Here - Export'!KN936-'Paste Data Here - Export'!KQ936))</f>
        <v/>
      </c>
      <c r="AA936" s="91" t="str">
        <f>IF(AND(W936="Yes",'Paste Data Here - Export'!KM936="D",'Paste Data Here - Export'!KO936="Y"),'Paste Data Here - Export'!KN936+'Patient level info'!AA$3,IF(AND(W936="Yes",'Paste Data Here - Export'!KM936="D",Z936&lt;0),'Paste Data Here - Export'!KQ936,IF(AND(W936="Yes",'Paste Data Here - Export'!KM936="D"),'Paste Data Here - Export'!KN936,IF(X936="Yes",'Paste Data Here - Export'!KS936,""))))</f>
        <v/>
      </c>
      <c r="AB936" s="100" t="str">
        <f>IF(W936="No","",IF('Paste Data Here - Export'!HS936="","",IF('Paste Data Here - Export'!KO936="Y",'Patient level info'!AA936-'Paste Data Here - Export'!HS936,'Paste Data Here - Export'!KQ936-'Paste Data Here - Export'!HS936)))</f>
        <v/>
      </c>
      <c r="AC936" s="100" t="str">
        <f>IF(E936="Yes","",IF(BPT!C936="Record transferred to this team",AA936-C936-(1/6),""))</f>
        <v/>
      </c>
      <c r="AD936" s="100" t="str">
        <f t="shared" si="156"/>
        <v/>
      </c>
      <c r="AE936" s="100" t="str">
        <f t="shared" si="164"/>
        <v/>
      </c>
      <c r="AF936" s="101" t="str">
        <f>IF(AE936="","",IF(Y936="Died same day","Died same day as arrival",IF(AB936="","Did not stay on SU",IF('Paste Data Here - Export'!HR936="ICH","ICU/CCU/HDU",IF(AB936&gt;AE936,100,100*AB936/AE936)))))</f>
        <v/>
      </c>
      <c r="AG936" s="82" t="str">
        <f>IF(E936="Yes","6 Month Transfer",IF(W936="No","Not locked to discharge/transfer",IF(AF936="Did not stay on SU","Not achieved as did not stay on SU",IF('Patient level info'!A936="","",IF(AND(A936=B936,M936="Achieved",P936="Achieved",AF936&gt;=90,AF936&lt;&gt;"Died same day as arrival"),"Achieved",IF(AND(A936&lt;&gt;B936,AF936&gt;=90,M936="Achieved",P936="Achieved"),"Not directly admitted by this team, but achieved criteria at previous team, and achieved 90% of stay on SU whilst at this team",IF(AF936="ICU/CCU/HDU","Admitted to ICU/CCU/HDU",IF(AF936="Died same day as arrival",AF936,IF(AND(AF936&lt;90,M936="Not achieved",P936="Not achieved"),"Not achieved as not direct to SU within 4h, not seen by a consultant within 14h, and less than 90% of stay on SU",IF(AND(AF936&lt;90,M936="Not achieved",P936="Achieved"),"Not achieved as not direct to SU within 4h and less than 90% of stay on SU",IF(AND(AF936&lt;90,M936="Achieved",P936="Not achieved"),"Not achieved as not seen by a consultant within 14h and less than 90% of stay on SU",IF(AND(AF936&gt;=90,M936="Not achieved",P936="Not achieved"),"Not achieved as not direct to SU within 4h and not seen by a consultant within 14h",IF(AND(AF936&gt;=90,M936="Achieved",P936="Not achieved"),"Not achieved as not seen by a consultant within 14h",IF(AF936&lt;90,"Not achieved as less than 90% of stay on SU","Not achieved as not direct to SU within 4h"))))))))))))))</f>
        <v/>
      </c>
    </row>
    <row r="937" spans="1:33" x14ac:dyDescent="0.25">
      <c r="A937" s="89" t="str">
        <f>IF('Paste Data Here - Export'!A937="","",'Paste Data Here - Export'!A937)</f>
        <v/>
      </c>
      <c r="B937" s="90" t="str">
        <f>IF('Paste Data Here - Export'!B937="","",'Paste Data Here - Export'!B937)</f>
        <v/>
      </c>
      <c r="C937" s="91" t="str">
        <f>IF('Paste Data Here - Export'!AR937="Y",'Paste Data Here - Export'!AS937,IF('Paste Data Here - Export'!C937="","",'Paste Data Here - Export'!BA937))</f>
        <v/>
      </c>
      <c r="D937" s="103" t="str">
        <f>IF(B937="","",IF('Paste Data Here - Export'!A937 ='Paste Data Here - Export'!B937, "Yes", "No"))</f>
        <v/>
      </c>
      <c r="E937" s="103" t="str">
        <f>IF(A937="","",IF(AND('Paste Data Here - Export'!P937="",'Paste Data Here - Export'!Q937&lt;&gt;""),"Yes","No"))</f>
        <v/>
      </c>
      <c r="F937" s="104" t="str">
        <f>IF('Paste Data Here - Export'!A937='Paste Data Here - Export'!B937,C937,IF(W937="No","",IF(E937="Yes","6 Month Transfer",'Paste Data Here - Export'!HP937)))</f>
        <v/>
      </c>
      <c r="G937" s="92" t="str">
        <f>IF(B937="","",IF(OR('Paste Data Here - Export'!KB937="Y",'Paste Data Here - Export'!GE937="Y"),"Yes","No"))</f>
        <v/>
      </c>
      <c r="H937" s="93" t="str">
        <f t="shared" si="157"/>
        <v/>
      </c>
      <c r="I937" s="93" t="str">
        <f t="shared" si="158"/>
        <v/>
      </c>
      <c r="J937" s="93" t="str">
        <f t="shared" si="159"/>
        <v/>
      </c>
      <c r="K937" s="125" t="str">
        <f>IF(OR(C937="",'Paste Data Here - Export'!BD937=""),"",1440*('Paste Data Here - Export'!BD937-C937))</f>
        <v/>
      </c>
      <c r="L937" s="93" t="str">
        <f t="shared" si="160"/>
        <v/>
      </c>
      <c r="M937" s="93" t="str">
        <f>IF(AND(L937="Yes",'Paste Data Here - Export'!BC937="SU",'Paste Data Here - Export'!EJ937&lt;&gt;"Y"),"Achieved",IF('Paste Data Here - Export'!EJ937="Y","Not applicable",(IF(AND('Patient level info'!L937="No",'Paste Data Here - Export'!BC937="SU"),"Not achieved",IF('Paste Data Here - Export'!BC937="ICH","Not applicable",IF(OR('Paste Data Here - Export'!BC937="O",'Paste Data Here - Export'!BC937="MAC"),"Not achieved",""))))))</f>
        <v/>
      </c>
      <c r="N937" s="142" t="str">
        <f>IF(B937="","",IF(OR('Paste Data Here - Export'!GN937="PERS",'Paste Data Here - Export'!GN937="TELEM"),'Paste Data Here - Export'!GK937,IF('Paste Data Here - Export'!GO937="","Not seen in person",'Paste Data Here - Export'!GO937)))</f>
        <v/>
      </c>
      <c r="O937" s="125" t="str">
        <f t="shared" si="161"/>
        <v/>
      </c>
      <c r="P937" s="126" t="str">
        <f t="shared" si="162"/>
        <v/>
      </c>
      <c r="Q937" s="95" t="str">
        <f>IF('Paste Data Here - Export'!CR937=TRUE, "Not imaged",IF('Paste Data Here - Export'!AR937="Y","Inpatient stroke",IF('Paste Data Here - Export'!BA937="","",IF('Paste Data Here - Export'!CR937="TRUE","",1440*('Paste Data Here - Export'!CP937-'Paste Data Here - Export'!BA937)))))</f>
        <v/>
      </c>
      <c r="R937" s="95" t="str">
        <f>IF('Paste Data Here - Export'!CR937=TRUE,"Not imaged",IF(OR(C937="",'Paste Data Here - Export'!CP937=""),"",1440*('Paste Data Here - Export'!CP937-C937)))</f>
        <v/>
      </c>
      <c r="S937" s="93" t="str">
        <f>IF(R937&lt;60.5,"Yes",IF('Paste Data Here - Export'!C937="","","No"))</f>
        <v/>
      </c>
      <c r="T937" s="93" t="str">
        <f t="shared" si="154"/>
        <v/>
      </c>
      <c r="U937" s="94" t="str">
        <f>IF(OR(C937="",'Paste Data Here - Export'!DF937=""),"",1440*('Paste Data Here - Export'!DF937-C937))</f>
        <v/>
      </c>
      <c r="V937" s="96" t="str">
        <f t="shared" si="163"/>
        <v/>
      </c>
      <c r="W937" s="97" t="str">
        <f>IF(B937="","",IF('Paste Data Here - Export'!KI937=TRUE,"Yes",IF('Paste Data Here - Export'!L937="","No","Yes")))</f>
        <v/>
      </c>
      <c r="X937" s="98" t="str">
        <f>IF(E937="Yes","6 Month Transfer",IF(AND(W937="Yes",'Paste Data Here - Export'!KM937="D"),"No",IF('Patient level info'!W937="Yes","Yes","")))</f>
        <v/>
      </c>
      <c r="Y937" s="91" t="str">
        <f t="shared" si="155"/>
        <v/>
      </c>
      <c r="Z937" s="99" t="str">
        <f>IF('Paste Data Here - Export'!KQ937="","",IF('Paste Data Here - Export'!KO937="","",'Paste Data Here - Export'!KN937-'Paste Data Here - Export'!KQ937))</f>
        <v/>
      </c>
      <c r="AA937" s="91" t="str">
        <f>IF(AND(W937="Yes",'Paste Data Here - Export'!KM937="D",'Paste Data Here - Export'!KO937="Y"),'Paste Data Here - Export'!KN937+'Patient level info'!AA$3,IF(AND(W937="Yes",'Paste Data Here - Export'!KM937="D",Z937&lt;0),'Paste Data Here - Export'!KQ937,IF(AND(W937="Yes",'Paste Data Here - Export'!KM937="D"),'Paste Data Here - Export'!KN937,IF(X937="Yes",'Paste Data Here - Export'!KS937,""))))</f>
        <v/>
      </c>
      <c r="AB937" s="100" t="str">
        <f>IF(W937="No","",IF('Paste Data Here - Export'!HS937="","",IF('Paste Data Here - Export'!KO937="Y",'Patient level info'!AA937-'Paste Data Here - Export'!HS937,'Paste Data Here - Export'!KQ937-'Paste Data Here - Export'!HS937)))</f>
        <v/>
      </c>
      <c r="AC937" s="100" t="str">
        <f>IF(E937="Yes","",IF(BPT!C937="Record transferred to this team",AA937-C937-(1/6),""))</f>
        <v/>
      </c>
      <c r="AD937" s="100" t="str">
        <f t="shared" si="156"/>
        <v/>
      </c>
      <c r="AE937" s="100" t="str">
        <f t="shared" si="164"/>
        <v/>
      </c>
      <c r="AF937" s="101" t="str">
        <f>IF(AE937="","",IF(Y937="Died same day","Died same day as arrival",IF(AB937="","Did not stay on SU",IF('Paste Data Here - Export'!HR937="ICH","ICU/CCU/HDU",IF(AB937&gt;AE937,100,100*AB937/AE937)))))</f>
        <v/>
      </c>
      <c r="AG937" s="82" t="str">
        <f>IF(E937="Yes","6 Month Transfer",IF(W937="No","Not locked to discharge/transfer",IF(AF937="Did not stay on SU","Not achieved as did not stay on SU",IF('Patient level info'!A937="","",IF(AND(A937=B937,M937="Achieved",P937="Achieved",AF937&gt;=90,AF937&lt;&gt;"Died same day as arrival"),"Achieved",IF(AND(A937&lt;&gt;B937,AF937&gt;=90,M937="Achieved",P937="Achieved"),"Not directly admitted by this team, but achieved criteria at previous team, and achieved 90% of stay on SU whilst at this team",IF(AF937="ICU/CCU/HDU","Admitted to ICU/CCU/HDU",IF(AF937="Died same day as arrival",AF937,IF(AND(AF937&lt;90,M937="Not achieved",P937="Not achieved"),"Not achieved as not direct to SU within 4h, not seen by a consultant within 14h, and less than 90% of stay on SU",IF(AND(AF937&lt;90,M937="Not achieved",P937="Achieved"),"Not achieved as not direct to SU within 4h and less than 90% of stay on SU",IF(AND(AF937&lt;90,M937="Achieved",P937="Not achieved"),"Not achieved as not seen by a consultant within 14h and less than 90% of stay on SU",IF(AND(AF937&gt;=90,M937="Not achieved",P937="Not achieved"),"Not achieved as not direct to SU within 4h and not seen by a consultant within 14h",IF(AND(AF937&gt;=90,M937="Achieved",P937="Not achieved"),"Not achieved as not seen by a consultant within 14h",IF(AF937&lt;90,"Not achieved as less than 90% of stay on SU","Not achieved as not direct to SU within 4h"))))))))))))))</f>
        <v/>
      </c>
    </row>
    <row r="938" spans="1:33" x14ac:dyDescent="0.25">
      <c r="A938" s="89" t="str">
        <f>IF('Paste Data Here - Export'!A938="","",'Paste Data Here - Export'!A938)</f>
        <v/>
      </c>
      <c r="B938" s="90" t="str">
        <f>IF('Paste Data Here - Export'!B938="","",'Paste Data Here - Export'!B938)</f>
        <v/>
      </c>
      <c r="C938" s="91" t="str">
        <f>IF('Paste Data Here - Export'!AR938="Y",'Paste Data Here - Export'!AS938,IF('Paste Data Here - Export'!C938="","",'Paste Data Here - Export'!BA938))</f>
        <v/>
      </c>
      <c r="D938" s="103" t="str">
        <f>IF(B938="","",IF('Paste Data Here - Export'!A938 ='Paste Data Here - Export'!B938, "Yes", "No"))</f>
        <v/>
      </c>
      <c r="E938" s="103" t="str">
        <f>IF(A938="","",IF(AND('Paste Data Here - Export'!P938="",'Paste Data Here - Export'!Q938&lt;&gt;""),"Yes","No"))</f>
        <v/>
      </c>
      <c r="F938" s="104" t="str">
        <f>IF('Paste Data Here - Export'!A938='Paste Data Here - Export'!B938,C938,IF(W938="No","",IF(E938="Yes","6 Month Transfer",'Paste Data Here - Export'!HP938)))</f>
        <v/>
      </c>
      <c r="G938" s="92" t="str">
        <f>IF(B938="","",IF(OR('Paste Data Here - Export'!KB938="Y",'Paste Data Here - Export'!GE938="Y"),"Yes","No"))</f>
        <v/>
      </c>
      <c r="H938" s="93" t="str">
        <f t="shared" si="157"/>
        <v/>
      </c>
      <c r="I938" s="93" t="str">
        <f t="shared" si="158"/>
        <v/>
      </c>
      <c r="J938" s="93" t="str">
        <f t="shared" si="159"/>
        <v/>
      </c>
      <c r="K938" s="125" t="str">
        <f>IF(OR(C938="",'Paste Data Here - Export'!BD938=""),"",1440*('Paste Data Here - Export'!BD938-C938))</f>
        <v/>
      </c>
      <c r="L938" s="93" t="str">
        <f t="shared" si="160"/>
        <v/>
      </c>
      <c r="M938" s="93" t="str">
        <f>IF(AND(L938="Yes",'Paste Data Here - Export'!BC938="SU",'Paste Data Here - Export'!EJ938&lt;&gt;"Y"),"Achieved",IF('Paste Data Here - Export'!EJ938="Y","Not applicable",(IF(AND('Patient level info'!L938="No",'Paste Data Here - Export'!BC938="SU"),"Not achieved",IF('Paste Data Here - Export'!BC938="ICH","Not applicable",IF(OR('Paste Data Here - Export'!BC938="O",'Paste Data Here - Export'!BC938="MAC"),"Not achieved",""))))))</f>
        <v/>
      </c>
      <c r="N938" s="142" t="str">
        <f>IF(B938="","",IF(OR('Paste Data Here - Export'!GN938="PERS",'Paste Data Here - Export'!GN938="TELEM"),'Paste Data Here - Export'!GK938,IF('Paste Data Here - Export'!GO938="","Not seen in person",'Paste Data Here - Export'!GO938)))</f>
        <v/>
      </c>
      <c r="O938" s="125" t="str">
        <f t="shared" si="161"/>
        <v/>
      </c>
      <c r="P938" s="126" t="str">
        <f t="shared" si="162"/>
        <v/>
      </c>
      <c r="Q938" s="95" t="str">
        <f>IF('Paste Data Here - Export'!CR938=TRUE, "Not imaged",IF('Paste Data Here - Export'!AR938="Y","Inpatient stroke",IF('Paste Data Here - Export'!BA938="","",IF('Paste Data Here - Export'!CR938="TRUE","",1440*('Paste Data Here - Export'!CP938-'Paste Data Here - Export'!BA938)))))</f>
        <v/>
      </c>
      <c r="R938" s="95" t="str">
        <f>IF('Paste Data Here - Export'!CR938=TRUE,"Not imaged",IF(OR(C938="",'Paste Data Here - Export'!CP938=""),"",1440*('Paste Data Here - Export'!CP938-C938)))</f>
        <v/>
      </c>
      <c r="S938" s="93" t="str">
        <f>IF(R938&lt;60.5,"Yes",IF('Paste Data Here - Export'!C938="","","No"))</f>
        <v/>
      </c>
      <c r="T938" s="93" t="str">
        <f t="shared" si="154"/>
        <v/>
      </c>
      <c r="U938" s="94" t="str">
        <f>IF(OR(C938="",'Paste Data Here - Export'!DF938=""),"",1440*('Paste Data Here - Export'!DF938-C938))</f>
        <v/>
      </c>
      <c r="V938" s="96" t="str">
        <f t="shared" si="163"/>
        <v/>
      </c>
      <c r="W938" s="97" t="str">
        <f>IF(B938="","",IF('Paste Data Here - Export'!KI938=TRUE,"Yes",IF('Paste Data Here - Export'!L938="","No","Yes")))</f>
        <v/>
      </c>
      <c r="X938" s="98" t="str">
        <f>IF(E938="Yes","6 Month Transfer",IF(AND(W938="Yes",'Paste Data Here - Export'!KM938="D"),"No",IF('Patient level info'!W938="Yes","Yes","")))</f>
        <v/>
      </c>
      <c r="Y938" s="91" t="str">
        <f t="shared" si="155"/>
        <v/>
      </c>
      <c r="Z938" s="99" t="str">
        <f>IF('Paste Data Here - Export'!KQ938="","",IF('Paste Data Here - Export'!KO938="","",'Paste Data Here - Export'!KN938-'Paste Data Here - Export'!KQ938))</f>
        <v/>
      </c>
      <c r="AA938" s="91" t="str">
        <f>IF(AND(W938="Yes",'Paste Data Here - Export'!KM938="D",'Paste Data Here - Export'!KO938="Y"),'Paste Data Here - Export'!KN938+'Patient level info'!AA$3,IF(AND(W938="Yes",'Paste Data Here - Export'!KM938="D",Z938&lt;0),'Paste Data Here - Export'!KQ938,IF(AND(W938="Yes",'Paste Data Here - Export'!KM938="D"),'Paste Data Here - Export'!KN938,IF(X938="Yes",'Paste Data Here - Export'!KS938,""))))</f>
        <v/>
      </c>
      <c r="AB938" s="100" t="str">
        <f>IF(W938="No","",IF('Paste Data Here - Export'!HS938="","",IF('Paste Data Here - Export'!KO938="Y",'Patient level info'!AA938-'Paste Data Here - Export'!HS938,'Paste Data Here - Export'!KQ938-'Paste Data Here - Export'!HS938)))</f>
        <v/>
      </c>
      <c r="AC938" s="100" t="str">
        <f>IF(E938="Yes","",IF(BPT!C938="Record transferred to this team",AA938-C938-(1/6),""))</f>
        <v/>
      </c>
      <c r="AD938" s="100" t="str">
        <f t="shared" si="156"/>
        <v/>
      </c>
      <c r="AE938" s="100" t="str">
        <f t="shared" si="164"/>
        <v/>
      </c>
      <c r="AF938" s="101" t="str">
        <f>IF(AE938="","",IF(Y938="Died same day","Died same day as arrival",IF(AB938="","Did not stay on SU",IF('Paste Data Here - Export'!HR938="ICH","ICU/CCU/HDU",IF(AB938&gt;AE938,100,100*AB938/AE938)))))</f>
        <v/>
      </c>
      <c r="AG938" s="82" t="str">
        <f>IF(E938="Yes","6 Month Transfer",IF(W938="No","Not locked to discharge/transfer",IF(AF938="Did not stay on SU","Not achieved as did not stay on SU",IF('Patient level info'!A938="","",IF(AND(A938=B938,M938="Achieved",P938="Achieved",AF938&gt;=90,AF938&lt;&gt;"Died same day as arrival"),"Achieved",IF(AND(A938&lt;&gt;B938,AF938&gt;=90,M938="Achieved",P938="Achieved"),"Not directly admitted by this team, but achieved criteria at previous team, and achieved 90% of stay on SU whilst at this team",IF(AF938="ICU/CCU/HDU","Admitted to ICU/CCU/HDU",IF(AF938="Died same day as arrival",AF938,IF(AND(AF938&lt;90,M938="Not achieved",P938="Not achieved"),"Not achieved as not direct to SU within 4h, not seen by a consultant within 14h, and less than 90% of stay on SU",IF(AND(AF938&lt;90,M938="Not achieved",P938="Achieved"),"Not achieved as not direct to SU within 4h and less than 90% of stay on SU",IF(AND(AF938&lt;90,M938="Achieved",P938="Not achieved"),"Not achieved as not seen by a consultant within 14h and less than 90% of stay on SU",IF(AND(AF938&gt;=90,M938="Not achieved",P938="Not achieved"),"Not achieved as not direct to SU within 4h and not seen by a consultant within 14h",IF(AND(AF938&gt;=90,M938="Achieved",P938="Not achieved"),"Not achieved as not seen by a consultant within 14h",IF(AF938&lt;90,"Not achieved as less than 90% of stay on SU","Not achieved as not direct to SU within 4h"))))))))))))))</f>
        <v/>
      </c>
    </row>
    <row r="939" spans="1:33" x14ac:dyDescent="0.25">
      <c r="A939" s="89" t="str">
        <f>IF('Paste Data Here - Export'!A939="","",'Paste Data Here - Export'!A939)</f>
        <v/>
      </c>
      <c r="B939" s="90" t="str">
        <f>IF('Paste Data Here - Export'!B939="","",'Paste Data Here - Export'!B939)</f>
        <v/>
      </c>
      <c r="C939" s="91" t="str">
        <f>IF('Paste Data Here - Export'!AR939="Y",'Paste Data Here - Export'!AS939,IF('Paste Data Here - Export'!C939="","",'Paste Data Here - Export'!BA939))</f>
        <v/>
      </c>
      <c r="D939" s="103" t="str">
        <f>IF(B939="","",IF('Paste Data Here - Export'!A939 ='Paste Data Here - Export'!B939, "Yes", "No"))</f>
        <v/>
      </c>
      <c r="E939" s="103" t="str">
        <f>IF(A939="","",IF(AND('Paste Data Here - Export'!P939="",'Paste Data Here - Export'!Q939&lt;&gt;""),"Yes","No"))</f>
        <v/>
      </c>
      <c r="F939" s="104" t="str">
        <f>IF('Paste Data Here - Export'!A939='Paste Data Here - Export'!B939,C939,IF(W939="No","",IF(E939="Yes","6 Month Transfer",'Paste Data Here - Export'!HP939)))</f>
        <v/>
      </c>
      <c r="G939" s="92" t="str">
        <f>IF(B939="","",IF(OR('Paste Data Here - Export'!KB939="Y",'Paste Data Here - Export'!GE939="Y"),"Yes","No"))</f>
        <v/>
      </c>
      <c r="H939" s="93" t="str">
        <f t="shared" si="157"/>
        <v/>
      </c>
      <c r="I939" s="93" t="str">
        <f t="shared" si="158"/>
        <v/>
      </c>
      <c r="J939" s="93" t="str">
        <f t="shared" si="159"/>
        <v/>
      </c>
      <c r="K939" s="125" t="str">
        <f>IF(OR(C939="",'Paste Data Here - Export'!BD939=""),"",1440*('Paste Data Here - Export'!BD939-C939))</f>
        <v/>
      </c>
      <c r="L939" s="93" t="str">
        <f t="shared" si="160"/>
        <v/>
      </c>
      <c r="M939" s="93" t="str">
        <f>IF(AND(L939="Yes",'Paste Data Here - Export'!BC939="SU",'Paste Data Here - Export'!EJ939&lt;&gt;"Y"),"Achieved",IF('Paste Data Here - Export'!EJ939="Y","Not applicable",(IF(AND('Patient level info'!L939="No",'Paste Data Here - Export'!BC939="SU"),"Not achieved",IF('Paste Data Here - Export'!BC939="ICH","Not applicable",IF(OR('Paste Data Here - Export'!BC939="O",'Paste Data Here - Export'!BC939="MAC"),"Not achieved",""))))))</f>
        <v/>
      </c>
      <c r="N939" s="142" t="str">
        <f>IF(B939="","",IF(OR('Paste Data Here - Export'!GN939="PERS",'Paste Data Here - Export'!GN939="TELEM"),'Paste Data Here - Export'!GK939,IF('Paste Data Here - Export'!GO939="","Not seen in person",'Paste Data Here - Export'!GO939)))</f>
        <v/>
      </c>
      <c r="O939" s="125" t="str">
        <f t="shared" si="161"/>
        <v/>
      </c>
      <c r="P939" s="126" t="str">
        <f t="shared" si="162"/>
        <v/>
      </c>
      <c r="Q939" s="95" t="str">
        <f>IF('Paste Data Here - Export'!CR939=TRUE, "Not imaged",IF('Paste Data Here - Export'!AR939="Y","Inpatient stroke",IF('Paste Data Here - Export'!BA939="","",IF('Paste Data Here - Export'!CR939="TRUE","",1440*('Paste Data Here - Export'!CP939-'Paste Data Here - Export'!BA939)))))</f>
        <v/>
      </c>
      <c r="R939" s="95" t="str">
        <f>IF('Paste Data Here - Export'!CR939=TRUE,"Not imaged",IF(OR(C939="",'Paste Data Here - Export'!CP939=""),"",1440*('Paste Data Here - Export'!CP939-C939)))</f>
        <v/>
      </c>
      <c r="S939" s="93" t="str">
        <f>IF(R939&lt;60.5,"Yes",IF('Paste Data Here - Export'!C939="","","No"))</f>
        <v/>
      </c>
      <c r="T939" s="93" t="str">
        <f t="shared" si="154"/>
        <v/>
      </c>
      <c r="U939" s="94" t="str">
        <f>IF(OR(C939="",'Paste Data Here - Export'!DF939=""),"",1440*('Paste Data Here - Export'!DF939-C939))</f>
        <v/>
      </c>
      <c r="V939" s="96" t="str">
        <f t="shared" si="163"/>
        <v/>
      </c>
      <c r="W939" s="97" t="str">
        <f>IF(B939="","",IF('Paste Data Here - Export'!KI939=TRUE,"Yes",IF('Paste Data Here - Export'!L939="","No","Yes")))</f>
        <v/>
      </c>
      <c r="X939" s="98" t="str">
        <f>IF(E939="Yes","6 Month Transfer",IF(AND(W939="Yes",'Paste Data Here - Export'!KM939="D"),"No",IF('Patient level info'!W939="Yes","Yes","")))</f>
        <v/>
      </c>
      <c r="Y939" s="91" t="str">
        <f t="shared" si="155"/>
        <v/>
      </c>
      <c r="Z939" s="99" t="str">
        <f>IF('Paste Data Here - Export'!KQ939="","",IF('Paste Data Here - Export'!KO939="","",'Paste Data Here - Export'!KN939-'Paste Data Here - Export'!KQ939))</f>
        <v/>
      </c>
      <c r="AA939" s="91" t="str">
        <f>IF(AND(W939="Yes",'Paste Data Here - Export'!KM939="D",'Paste Data Here - Export'!KO939="Y"),'Paste Data Here - Export'!KN939+'Patient level info'!AA$3,IF(AND(W939="Yes",'Paste Data Here - Export'!KM939="D",Z939&lt;0),'Paste Data Here - Export'!KQ939,IF(AND(W939="Yes",'Paste Data Here - Export'!KM939="D"),'Paste Data Here - Export'!KN939,IF(X939="Yes",'Paste Data Here - Export'!KS939,""))))</f>
        <v/>
      </c>
      <c r="AB939" s="100" t="str">
        <f>IF(W939="No","",IF('Paste Data Here - Export'!HS939="","",IF('Paste Data Here - Export'!KO939="Y",'Patient level info'!AA939-'Paste Data Here - Export'!HS939,'Paste Data Here - Export'!KQ939-'Paste Data Here - Export'!HS939)))</f>
        <v/>
      </c>
      <c r="AC939" s="100" t="str">
        <f>IF(E939="Yes","",IF(BPT!C939="Record transferred to this team",AA939-C939-(1/6),""))</f>
        <v/>
      </c>
      <c r="AD939" s="100" t="str">
        <f t="shared" si="156"/>
        <v/>
      </c>
      <c r="AE939" s="100" t="str">
        <f t="shared" si="164"/>
        <v/>
      </c>
      <c r="AF939" s="101" t="str">
        <f>IF(AE939="","",IF(Y939="Died same day","Died same day as arrival",IF(AB939="","Did not stay on SU",IF('Paste Data Here - Export'!HR939="ICH","ICU/CCU/HDU",IF(AB939&gt;AE939,100,100*AB939/AE939)))))</f>
        <v/>
      </c>
      <c r="AG939" s="82" t="str">
        <f>IF(E939="Yes","6 Month Transfer",IF(W939="No","Not locked to discharge/transfer",IF(AF939="Did not stay on SU","Not achieved as did not stay on SU",IF('Patient level info'!A939="","",IF(AND(A939=B939,M939="Achieved",P939="Achieved",AF939&gt;=90,AF939&lt;&gt;"Died same day as arrival"),"Achieved",IF(AND(A939&lt;&gt;B939,AF939&gt;=90,M939="Achieved",P939="Achieved"),"Not directly admitted by this team, but achieved criteria at previous team, and achieved 90% of stay on SU whilst at this team",IF(AF939="ICU/CCU/HDU","Admitted to ICU/CCU/HDU",IF(AF939="Died same day as arrival",AF939,IF(AND(AF939&lt;90,M939="Not achieved",P939="Not achieved"),"Not achieved as not direct to SU within 4h, not seen by a consultant within 14h, and less than 90% of stay on SU",IF(AND(AF939&lt;90,M939="Not achieved",P939="Achieved"),"Not achieved as not direct to SU within 4h and less than 90% of stay on SU",IF(AND(AF939&lt;90,M939="Achieved",P939="Not achieved"),"Not achieved as not seen by a consultant within 14h and less than 90% of stay on SU",IF(AND(AF939&gt;=90,M939="Not achieved",P939="Not achieved"),"Not achieved as not direct to SU within 4h and not seen by a consultant within 14h",IF(AND(AF939&gt;=90,M939="Achieved",P939="Not achieved"),"Not achieved as not seen by a consultant within 14h",IF(AF939&lt;90,"Not achieved as less than 90% of stay on SU","Not achieved as not direct to SU within 4h"))))))))))))))</f>
        <v/>
      </c>
    </row>
    <row r="940" spans="1:33" x14ac:dyDescent="0.25">
      <c r="A940" s="89" t="str">
        <f>IF('Paste Data Here - Export'!A940="","",'Paste Data Here - Export'!A940)</f>
        <v/>
      </c>
      <c r="B940" s="90" t="str">
        <f>IF('Paste Data Here - Export'!B940="","",'Paste Data Here - Export'!B940)</f>
        <v/>
      </c>
      <c r="C940" s="91" t="str">
        <f>IF('Paste Data Here - Export'!AR940="Y",'Paste Data Here - Export'!AS940,IF('Paste Data Here - Export'!C940="","",'Paste Data Here - Export'!BA940))</f>
        <v/>
      </c>
      <c r="D940" s="103" t="str">
        <f>IF(B940="","",IF('Paste Data Here - Export'!A940 ='Paste Data Here - Export'!B940, "Yes", "No"))</f>
        <v/>
      </c>
      <c r="E940" s="103" t="str">
        <f>IF(A940="","",IF(AND('Paste Data Here - Export'!P940="",'Paste Data Here - Export'!Q940&lt;&gt;""),"Yes","No"))</f>
        <v/>
      </c>
      <c r="F940" s="104" t="str">
        <f>IF('Paste Data Here - Export'!A940='Paste Data Here - Export'!B940,C940,IF(W940="No","",IF(E940="Yes","6 Month Transfer",'Paste Data Here - Export'!HP940)))</f>
        <v/>
      </c>
      <c r="G940" s="92" t="str">
        <f>IF(B940="","",IF(OR('Paste Data Here - Export'!KB940="Y",'Paste Data Here - Export'!GE940="Y"),"Yes","No"))</f>
        <v/>
      </c>
      <c r="H940" s="93" t="str">
        <f t="shared" si="157"/>
        <v/>
      </c>
      <c r="I940" s="93" t="str">
        <f t="shared" si="158"/>
        <v/>
      </c>
      <c r="J940" s="93" t="str">
        <f t="shared" si="159"/>
        <v/>
      </c>
      <c r="K940" s="125" t="str">
        <f>IF(OR(C940="",'Paste Data Here - Export'!BD940=""),"",1440*('Paste Data Here - Export'!BD940-C940))</f>
        <v/>
      </c>
      <c r="L940" s="93" t="str">
        <f t="shared" si="160"/>
        <v/>
      </c>
      <c r="M940" s="93" t="str">
        <f>IF(AND(L940="Yes",'Paste Data Here - Export'!BC940="SU",'Paste Data Here - Export'!EJ940&lt;&gt;"Y"),"Achieved",IF('Paste Data Here - Export'!EJ940="Y","Not applicable",(IF(AND('Patient level info'!L940="No",'Paste Data Here - Export'!BC940="SU"),"Not achieved",IF('Paste Data Here - Export'!BC940="ICH","Not applicable",IF(OR('Paste Data Here - Export'!BC940="O",'Paste Data Here - Export'!BC940="MAC"),"Not achieved",""))))))</f>
        <v/>
      </c>
      <c r="N940" s="142" t="str">
        <f>IF(B940="","",IF(OR('Paste Data Here - Export'!GN940="PERS",'Paste Data Here - Export'!GN940="TELEM"),'Paste Data Here - Export'!GK940,IF('Paste Data Here - Export'!GO940="","Not seen in person",'Paste Data Here - Export'!GO940)))</f>
        <v/>
      </c>
      <c r="O940" s="125" t="str">
        <f t="shared" si="161"/>
        <v/>
      </c>
      <c r="P940" s="126" t="str">
        <f t="shared" si="162"/>
        <v/>
      </c>
      <c r="Q940" s="95" t="str">
        <f>IF('Paste Data Here - Export'!CR940=TRUE, "Not imaged",IF('Paste Data Here - Export'!AR940="Y","Inpatient stroke",IF('Paste Data Here - Export'!BA940="","",IF('Paste Data Here - Export'!CR940="TRUE","",1440*('Paste Data Here - Export'!CP940-'Paste Data Here - Export'!BA940)))))</f>
        <v/>
      </c>
      <c r="R940" s="95" t="str">
        <f>IF('Paste Data Here - Export'!CR940=TRUE,"Not imaged",IF(OR(C940="",'Paste Data Here - Export'!CP940=""),"",1440*('Paste Data Here - Export'!CP940-C940)))</f>
        <v/>
      </c>
      <c r="S940" s="93" t="str">
        <f>IF(R940&lt;60.5,"Yes",IF('Paste Data Here - Export'!C940="","","No"))</f>
        <v/>
      </c>
      <c r="T940" s="93" t="str">
        <f t="shared" si="154"/>
        <v/>
      </c>
      <c r="U940" s="94" t="str">
        <f>IF(OR(C940="",'Paste Data Here - Export'!DF940=""),"",1440*('Paste Data Here - Export'!DF940-C940))</f>
        <v/>
      </c>
      <c r="V940" s="96" t="str">
        <f t="shared" si="163"/>
        <v/>
      </c>
      <c r="W940" s="97" t="str">
        <f>IF(B940="","",IF('Paste Data Here - Export'!KI940=TRUE,"Yes",IF('Paste Data Here - Export'!L940="","No","Yes")))</f>
        <v/>
      </c>
      <c r="X940" s="98" t="str">
        <f>IF(E940="Yes","6 Month Transfer",IF(AND(W940="Yes",'Paste Data Here - Export'!KM940="D"),"No",IF('Patient level info'!W940="Yes","Yes","")))</f>
        <v/>
      </c>
      <c r="Y940" s="91" t="str">
        <f t="shared" si="155"/>
        <v/>
      </c>
      <c r="Z940" s="99" t="str">
        <f>IF('Paste Data Here - Export'!KQ940="","",IF('Paste Data Here - Export'!KO940="","",'Paste Data Here - Export'!KN940-'Paste Data Here - Export'!KQ940))</f>
        <v/>
      </c>
      <c r="AA940" s="91" t="str">
        <f>IF(AND(W940="Yes",'Paste Data Here - Export'!KM940="D",'Paste Data Here - Export'!KO940="Y"),'Paste Data Here - Export'!KN940+'Patient level info'!AA$3,IF(AND(W940="Yes",'Paste Data Here - Export'!KM940="D",Z940&lt;0),'Paste Data Here - Export'!KQ940,IF(AND(W940="Yes",'Paste Data Here - Export'!KM940="D"),'Paste Data Here - Export'!KN940,IF(X940="Yes",'Paste Data Here - Export'!KS940,""))))</f>
        <v/>
      </c>
      <c r="AB940" s="100" t="str">
        <f>IF(W940="No","",IF('Paste Data Here - Export'!HS940="","",IF('Paste Data Here - Export'!KO940="Y",'Patient level info'!AA940-'Paste Data Here - Export'!HS940,'Paste Data Here - Export'!KQ940-'Paste Data Here - Export'!HS940)))</f>
        <v/>
      </c>
      <c r="AC940" s="100" t="str">
        <f>IF(E940="Yes","",IF(BPT!C940="Record transferred to this team",AA940-C940-(1/6),""))</f>
        <v/>
      </c>
      <c r="AD940" s="100" t="str">
        <f t="shared" si="156"/>
        <v/>
      </c>
      <c r="AE940" s="100" t="str">
        <f t="shared" si="164"/>
        <v/>
      </c>
      <c r="AF940" s="101" t="str">
        <f>IF(AE940="","",IF(Y940="Died same day","Died same day as arrival",IF(AB940="","Did not stay on SU",IF('Paste Data Here - Export'!HR940="ICH","ICU/CCU/HDU",IF(AB940&gt;AE940,100,100*AB940/AE940)))))</f>
        <v/>
      </c>
      <c r="AG940" s="82" t="str">
        <f>IF(E940="Yes","6 Month Transfer",IF(W940="No","Not locked to discharge/transfer",IF(AF940="Did not stay on SU","Not achieved as did not stay on SU",IF('Patient level info'!A940="","",IF(AND(A940=B940,M940="Achieved",P940="Achieved",AF940&gt;=90,AF940&lt;&gt;"Died same day as arrival"),"Achieved",IF(AND(A940&lt;&gt;B940,AF940&gt;=90,M940="Achieved",P940="Achieved"),"Not directly admitted by this team, but achieved criteria at previous team, and achieved 90% of stay on SU whilst at this team",IF(AF940="ICU/CCU/HDU","Admitted to ICU/CCU/HDU",IF(AF940="Died same day as arrival",AF940,IF(AND(AF940&lt;90,M940="Not achieved",P940="Not achieved"),"Not achieved as not direct to SU within 4h, not seen by a consultant within 14h, and less than 90% of stay on SU",IF(AND(AF940&lt;90,M940="Not achieved",P940="Achieved"),"Not achieved as not direct to SU within 4h and less than 90% of stay on SU",IF(AND(AF940&lt;90,M940="Achieved",P940="Not achieved"),"Not achieved as not seen by a consultant within 14h and less than 90% of stay on SU",IF(AND(AF940&gt;=90,M940="Not achieved",P940="Not achieved"),"Not achieved as not direct to SU within 4h and not seen by a consultant within 14h",IF(AND(AF940&gt;=90,M940="Achieved",P940="Not achieved"),"Not achieved as not seen by a consultant within 14h",IF(AF940&lt;90,"Not achieved as less than 90% of stay on SU","Not achieved as not direct to SU within 4h"))))))))))))))</f>
        <v/>
      </c>
    </row>
    <row r="941" spans="1:33" x14ac:dyDescent="0.25">
      <c r="A941" s="89" t="str">
        <f>IF('Paste Data Here - Export'!A941="","",'Paste Data Here - Export'!A941)</f>
        <v/>
      </c>
      <c r="B941" s="90" t="str">
        <f>IF('Paste Data Here - Export'!B941="","",'Paste Data Here - Export'!B941)</f>
        <v/>
      </c>
      <c r="C941" s="91" t="str">
        <f>IF('Paste Data Here - Export'!AR941="Y",'Paste Data Here - Export'!AS941,IF('Paste Data Here - Export'!C941="","",'Paste Data Here - Export'!BA941))</f>
        <v/>
      </c>
      <c r="D941" s="103" t="str">
        <f>IF(B941="","",IF('Paste Data Here - Export'!A941 ='Paste Data Here - Export'!B941, "Yes", "No"))</f>
        <v/>
      </c>
      <c r="E941" s="103" t="str">
        <f>IF(A941="","",IF(AND('Paste Data Here - Export'!P941="",'Paste Data Here - Export'!Q941&lt;&gt;""),"Yes","No"))</f>
        <v/>
      </c>
      <c r="F941" s="104" t="str">
        <f>IF('Paste Data Here - Export'!A941='Paste Data Here - Export'!B941,C941,IF(W941="No","",IF(E941="Yes","6 Month Transfer",'Paste Data Here - Export'!HP941)))</f>
        <v/>
      </c>
      <c r="G941" s="92" t="str">
        <f>IF(B941="","",IF(OR('Paste Data Here - Export'!KB941="Y",'Paste Data Here - Export'!GE941="Y"),"Yes","No"))</f>
        <v/>
      </c>
      <c r="H941" s="93" t="str">
        <f t="shared" si="157"/>
        <v/>
      </c>
      <c r="I941" s="93" t="str">
        <f t="shared" si="158"/>
        <v/>
      </c>
      <c r="J941" s="93" t="str">
        <f t="shared" si="159"/>
        <v/>
      </c>
      <c r="K941" s="125" t="str">
        <f>IF(OR(C941="",'Paste Data Here - Export'!BD941=""),"",1440*('Paste Data Here - Export'!BD941-C941))</f>
        <v/>
      </c>
      <c r="L941" s="93" t="str">
        <f t="shared" si="160"/>
        <v/>
      </c>
      <c r="M941" s="93" t="str">
        <f>IF(AND(L941="Yes",'Paste Data Here - Export'!BC941="SU",'Paste Data Here - Export'!EJ941&lt;&gt;"Y"),"Achieved",IF('Paste Data Here - Export'!EJ941="Y","Not applicable",(IF(AND('Patient level info'!L941="No",'Paste Data Here - Export'!BC941="SU"),"Not achieved",IF('Paste Data Here - Export'!BC941="ICH","Not applicable",IF(OR('Paste Data Here - Export'!BC941="O",'Paste Data Here - Export'!BC941="MAC"),"Not achieved",""))))))</f>
        <v/>
      </c>
      <c r="N941" s="142" t="str">
        <f>IF(B941="","",IF(OR('Paste Data Here - Export'!GN941="PERS",'Paste Data Here - Export'!GN941="TELEM"),'Paste Data Here - Export'!GK941,IF('Paste Data Here - Export'!GO941="","Not seen in person",'Paste Data Here - Export'!GO941)))</f>
        <v/>
      </c>
      <c r="O941" s="125" t="str">
        <f t="shared" si="161"/>
        <v/>
      </c>
      <c r="P941" s="126" t="str">
        <f t="shared" si="162"/>
        <v/>
      </c>
      <c r="Q941" s="95" t="str">
        <f>IF('Paste Data Here - Export'!CR941=TRUE, "Not imaged",IF('Paste Data Here - Export'!AR941="Y","Inpatient stroke",IF('Paste Data Here - Export'!BA941="","",IF('Paste Data Here - Export'!CR941="TRUE","",1440*('Paste Data Here - Export'!CP941-'Paste Data Here - Export'!BA941)))))</f>
        <v/>
      </c>
      <c r="R941" s="95" t="str">
        <f>IF('Paste Data Here - Export'!CR941=TRUE,"Not imaged",IF(OR(C941="",'Paste Data Here - Export'!CP941=""),"",1440*('Paste Data Here - Export'!CP941-C941)))</f>
        <v/>
      </c>
      <c r="S941" s="93" t="str">
        <f>IF(R941&lt;60.5,"Yes",IF('Paste Data Here - Export'!C941="","","No"))</f>
        <v/>
      </c>
      <c r="T941" s="93" t="str">
        <f t="shared" si="154"/>
        <v/>
      </c>
      <c r="U941" s="94" t="str">
        <f>IF(OR(C941="",'Paste Data Here - Export'!DF941=""),"",1440*('Paste Data Here - Export'!DF941-C941))</f>
        <v/>
      </c>
      <c r="V941" s="96" t="str">
        <f t="shared" si="163"/>
        <v/>
      </c>
      <c r="W941" s="97" t="str">
        <f>IF(B941="","",IF('Paste Data Here - Export'!KI941=TRUE,"Yes",IF('Paste Data Here - Export'!L941="","No","Yes")))</f>
        <v/>
      </c>
      <c r="X941" s="98" t="str">
        <f>IF(E941="Yes","6 Month Transfer",IF(AND(W941="Yes",'Paste Data Here - Export'!KM941="D"),"No",IF('Patient level info'!W941="Yes","Yes","")))</f>
        <v/>
      </c>
      <c r="Y941" s="91" t="str">
        <f t="shared" si="155"/>
        <v/>
      </c>
      <c r="Z941" s="99" t="str">
        <f>IF('Paste Data Here - Export'!KQ941="","",IF('Paste Data Here - Export'!KO941="","",'Paste Data Here - Export'!KN941-'Paste Data Here - Export'!KQ941))</f>
        <v/>
      </c>
      <c r="AA941" s="91" t="str">
        <f>IF(AND(W941="Yes",'Paste Data Here - Export'!KM941="D",'Paste Data Here - Export'!KO941="Y"),'Paste Data Here - Export'!KN941+'Patient level info'!AA$3,IF(AND(W941="Yes",'Paste Data Here - Export'!KM941="D",Z941&lt;0),'Paste Data Here - Export'!KQ941,IF(AND(W941="Yes",'Paste Data Here - Export'!KM941="D"),'Paste Data Here - Export'!KN941,IF(X941="Yes",'Paste Data Here - Export'!KS941,""))))</f>
        <v/>
      </c>
      <c r="AB941" s="100" t="str">
        <f>IF(W941="No","",IF('Paste Data Here - Export'!HS941="","",IF('Paste Data Here - Export'!KO941="Y",'Patient level info'!AA941-'Paste Data Here - Export'!HS941,'Paste Data Here - Export'!KQ941-'Paste Data Here - Export'!HS941)))</f>
        <v/>
      </c>
      <c r="AC941" s="100" t="str">
        <f>IF(E941="Yes","",IF(BPT!C941="Record transferred to this team",AA941-C941-(1/6),""))</f>
        <v/>
      </c>
      <c r="AD941" s="100" t="str">
        <f t="shared" si="156"/>
        <v/>
      </c>
      <c r="AE941" s="100" t="str">
        <f t="shared" si="164"/>
        <v/>
      </c>
      <c r="AF941" s="101" t="str">
        <f>IF(AE941="","",IF(Y941="Died same day","Died same day as arrival",IF(AB941="","Did not stay on SU",IF('Paste Data Here - Export'!HR941="ICH","ICU/CCU/HDU",IF(AB941&gt;AE941,100,100*AB941/AE941)))))</f>
        <v/>
      </c>
      <c r="AG941" s="82" t="str">
        <f>IF(E941="Yes","6 Month Transfer",IF(W941="No","Not locked to discharge/transfer",IF(AF941="Did not stay on SU","Not achieved as did not stay on SU",IF('Patient level info'!A941="","",IF(AND(A941=B941,M941="Achieved",P941="Achieved",AF941&gt;=90,AF941&lt;&gt;"Died same day as arrival"),"Achieved",IF(AND(A941&lt;&gt;B941,AF941&gt;=90,M941="Achieved",P941="Achieved"),"Not directly admitted by this team, but achieved criteria at previous team, and achieved 90% of stay on SU whilst at this team",IF(AF941="ICU/CCU/HDU","Admitted to ICU/CCU/HDU",IF(AF941="Died same day as arrival",AF941,IF(AND(AF941&lt;90,M941="Not achieved",P941="Not achieved"),"Not achieved as not direct to SU within 4h, not seen by a consultant within 14h, and less than 90% of stay on SU",IF(AND(AF941&lt;90,M941="Not achieved",P941="Achieved"),"Not achieved as not direct to SU within 4h and less than 90% of stay on SU",IF(AND(AF941&lt;90,M941="Achieved",P941="Not achieved"),"Not achieved as not seen by a consultant within 14h and less than 90% of stay on SU",IF(AND(AF941&gt;=90,M941="Not achieved",P941="Not achieved"),"Not achieved as not direct to SU within 4h and not seen by a consultant within 14h",IF(AND(AF941&gt;=90,M941="Achieved",P941="Not achieved"),"Not achieved as not seen by a consultant within 14h",IF(AF941&lt;90,"Not achieved as less than 90% of stay on SU","Not achieved as not direct to SU within 4h"))))))))))))))</f>
        <v/>
      </c>
    </row>
    <row r="942" spans="1:33" x14ac:dyDescent="0.25">
      <c r="A942" s="89" t="str">
        <f>IF('Paste Data Here - Export'!A942="","",'Paste Data Here - Export'!A942)</f>
        <v/>
      </c>
      <c r="B942" s="90" t="str">
        <f>IF('Paste Data Here - Export'!B942="","",'Paste Data Here - Export'!B942)</f>
        <v/>
      </c>
      <c r="C942" s="91" t="str">
        <f>IF('Paste Data Here - Export'!AR942="Y",'Paste Data Here - Export'!AS942,IF('Paste Data Here - Export'!C942="","",'Paste Data Here - Export'!BA942))</f>
        <v/>
      </c>
      <c r="D942" s="103" t="str">
        <f>IF(B942="","",IF('Paste Data Here - Export'!A942 ='Paste Data Here - Export'!B942, "Yes", "No"))</f>
        <v/>
      </c>
      <c r="E942" s="103" t="str">
        <f>IF(A942="","",IF(AND('Paste Data Here - Export'!P942="",'Paste Data Here - Export'!Q942&lt;&gt;""),"Yes","No"))</f>
        <v/>
      </c>
      <c r="F942" s="104" t="str">
        <f>IF('Paste Data Here - Export'!A942='Paste Data Here - Export'!B942,C942,IF(W942="No","",IF(E942="Yes","6 Month Transfer",'Paste Data Here - Export'!HP942)))</f>
        <v/>
      </c>
      <c r="G942" s="92" t="str">
        <f>IF(B942="","",IF(OR('Paste Data Here - Export'!KB942="Y",'Paste Data Here - Export'!GE942="Y"),"Yes","No"))</f>
        <v/>
      </c>
      <c r="H942" s="93" t="str">
        <f t="shared" si="157"/>
        <v/>
      </c>
      <c r="I942" s="93" t="str">
        <f t="shared" si="158"/>
        <v/>
      </c>
      <c r="J942" s="93" t="str">
        <f t="shared" si="159"/>
        <v/>
      </c>
      <c r="K942" s="125" t="str">
        <f>IF(OR(C942="",'Paste Data Here - Export'!BD942=""),"",1440*('Paste Data Here - Export'!BD942-C942))</f>
        <v/>
      </c>
      <c r="L942" s="93" t="str">
        <f t="shared" si="160"/>
        <v/>
      </c>
      <c r="M942" s="93" t="str">
        <f>IF(AND(L942="Yes",'Paste Data Here - Export'!BC942="SU",'Paste Data Here - Export'!EJ942&lt;&gt;"Y"),"Achieved",IF('Paste Data Here - Export'!EJ942="Y","Not applicable",(IF(AND('Patient level info'!L942="No",'Paste Data Here - Export'!BC942="SU"),"Not achieved",IF('Paste Data Here - Export'!BC942="ICH","Not applicable",IF(OR('Paste Data Here - Export'!BC942="O",'Paste Data Here - Export'!BC942="MAC"),"Not achieved",""))))))</f>
        <v/>
      </c>
      <c r="N942" s="142" t="str">
        <f>IF(B942="","",IF(OR('Paste Data Here - Export'!GN942="PERS",'Paste Data Here - Export'!GN942="TELEM"),'Paste Data Here - Export'!GK942,IF('Paste Data Here - Export'!GO942="","Not seen in person",'Paste Data Here - Export'!GO942)))</f>
        <v/>
      </c>
      <c r="O942" s="125" t="str">
        <f t="shared" si="161"/>
        <v/>
      </c>
      <c r="P942" s="126" t="str">
        <f t="shared" si="162"/>
        <v/>
      </c>
      <c r="Q942" s="95" t="str">
        <f>IF('Paste Data Here - Export'!CR942=TRUE, "Not imaged",IF('Paste Data Here - Export'!AR942="Y","Inpatient stroke",IF('Paste Data Here - Export'!BA942="","",IF('Paste Data Here - Export'!CR942="TRUE","",1440*('Paste Data Here - Export'!CP942-'Paste Data Here - Export'!BA942)))))</f>
        <v/>
      </c>
      <c r="R942" s="95" t="str">
        <f>IF('Paste Data Here - Export'!CR942=TRUE,"Not imaged",IF(OR(C942="",'Paste Data Here - Export'!CP942=""),"",1440*('Paste Data Here - Export'!CP942-C942)))</f>
        <v/>
      </c>
      <c r="S942" s="93" t="str">
        <f>IF(R942&lt;60.5,"Yes",IF('Paste Data Here - Export'!C942="","","No"))</f>
        <v/>
      </c>
      <c r="T942" s="93" t="str">
        <f t="shared" si="154"/>
        <v/>
      </c>
      <c r="U942" s="94" t="str">
        <f>IF(OR(C942="",'Paste Data Here - Export'!DF942=""),"",1440*('Paste Data Here - Export'!DF942-C942))</f>
        <v/>
      </c>
      <c r="V942" s="96" t="str">
        <f t="shared" si="163"/>
        <v/>
      </c>
      <c r="W942" s="97" t="str">
        <f>IF(B942="","",IF('Paste Data Here - Export'!KI942=TRUE,"Yes",IF('Paste Data Here - Export'!L942="","No","Yes")))</f>
        <v/>
      </c>
      <c r="X942" s="98" t="str">
        <f>IF(E942="Yes","6 Month Transfer",IF(AND(W942="Yes",'Paste Data Here - Export'!KM942="D"),"No",IF('Patient level info'!W942="Yes","Yes","")))</f>
        <v/>
      </c>
      <c r="Y942" s="91" t="str">
        <f t="shared" si="155"/>
        <v/>
      </c>
      <c r="Z942" s="99" t="str">
        <f>IF('Paste Data Here - Export'!KQ942="","",IF('Paste Data Here - Export'!KO942="","",'Paste Data Here - Export'!KN942-'Paste Data Here - Export'!KQ942))</f>
        <v/>
      </c>
      <c r="AA942" s="91" t="str">
        <f>IF(AND(W942="Yes",'Paste Data Here - Export'!KM942="D",'Paste Data Here - Export'!KO942="Y"),'Paste Data Here - Export'!KN942+'Patient level info'!AA$3,IF(AND(W942="Yes",'Paste Data Here - Export'!KM942="D",Z942&lt;0),'Paste Data Here - Export'!KQ942,IF(AND(W942="Yes",'Paste Data Here - Export'!KM942="D"),'Paste Data Here - Export'!KN942,IF(X942="Yes",'Paste Data Here - Export'!KS942,""))))</f>
        <v/>
      </c>
      <c r="AB942" s="100" t="str">
        <f>IF(W942="No","",IF('Paste Data Here - Export'!HS942="","",IF('Paste Data Here - Export'!KO942="Y",'Patient level info'!AA942-'Paste Data Here - Export'!HS942,'Paste Data Here - Export'!KQ942-'Paste Data Here - Export'!HS942)))</f>
        <v/>
      </c>
      <c r="AC942" s="100" t="str">
        <f>IF(E942="Yes","",IF(BPT!C942="Record transferred to this team",AA942-C942-(1/6),""))</f>
        <v/>
      </c>
      <c r="AD942" s="100" t="str">
        <f t="shared" si="156"/>
        <v/>
      </c>
      <c r="AE942" s="100" t="str">
        <f t="shared" si="164"/>
        <v/>
      </c>
      <c r="AF942" s="101" t="str">
        <f>IF(AE942="","",IF(Y942="Died same day","Died same day as arrival",IF(AB942="","Did not stay on SU",IF('Paste Data Here - Export'!HR942="ICH","ICU/CCU/HDU",IF(AB942&gt;AE942,100,100*AB942/AE942)))))</f>
        <v/>
      </c>
      <c r="AG942" s="82" t="str">
        <f>IF(E942="Yes","6 Month Transfer",IF(W942="No","Not locked to discharge/transfer",IF(AF942="Did not stay on SU","Not achieved as did not stay on SU",IF('Patient level info'!A942="","",IF(AND(A942=B942,M942="Achieved",P942="Achieved",AF942&gt;=90,AF942&lt;&gt;"Died same day as arrival"),"Achieved",IF(AND(A942&lt;&gt;B942,AF942&gt;=90,M942="Achieved",P942="Achieved"),"Not directly admitted by this team, but achieved criteria at previous team, and achieved 90% of stay on SU whilst at this team",IF(AF942="ICU/CCU/HDU","Admitted to ICU/CCU/HDU",IF(AF942="Died same day as arrival",AF942,IF(AND(AF942&lt;90,M942="Not achieved",P942="Not achieved"),"Not achieved as not direct to SU within 4h, not seen by a consultant within 14h, and less than 90% of stay on SU",IF(AND(AF942&lt;90,M942="Not achieved",P942="Achieved"),"Not achieved as not direct to SU within 4h and less than 90% of stay on SU",IF(AND(AF942&lt;90,M942="Achieved",P942="Not achieved"),"Not achieved as not seen by a consultant within 14h and less than 90% of stay on SU",IF(AND(AF942&gt;=90,M942="Not achieved",P942="Not achieved"),"Not achieved as not direct to SU within 4h and not seen by a consultant within 14h",IF(AND(AF942&gt;=90,M942="Achieved",P942="Not achieved"),"Not achieved as not seen by a consultant within 14h",IF(AF942&lt;90,"Not achieved as less than 90% of stay on SU","Not achieved as not direct to SU within 4h"))))))))))))))</f>
        <v/>
      </c>
    </row>
    <row r="943" spans="1:33" x14ac:dyDescent="0.25">
      <c r="A943" s="89" t="str">
        <f>IF('Paste Data Here - Export'!A943="","",'Paste Data Here - Export'!A943)</f>
        <v/>
      </c>
      <c r="B943" s="90" t="str">
        <f>IF('Paste Data Here - Export'!B943="","",'Paste Data Here - Export'!B943)</f>
        <v/>
      </c>
      <c r="C943" s="91" t="str">
        <f>IF('Paste Data Here - Export'!AR943="Y",'Paste Data Here - Export'!AS943,IF('Paste Data Here - Export'!C943="","",'Paste Data Here - Export'!BA943))</f>
        <v/>
      </c>
      <c r="D943" s="103" t="str">
        <f>IF(B943="","",IF('Paste Data Here - Export'!A943 ='Paste Data Here - Export'!B943, "Yes", "No"))</f>
        <v/>
      </c>
      <c r="E943" s="103" t="str">
        <f>IF(A943="","",IF(AND('Paste Data Here - Export'!P943="",'Paste Data Here - Export'!Q943&lt;&gt;""),"Yes","No"))</f>
        <v/>
      </c>
      <c r="F943" s="104" t="str">
        <f>IF('Paste Data Here - Export'!A943='Paste Data Here - Export'!B943,C943,IF(W943="No","",IF(E943="Yes","6 Month Transfer",'Paste Data Here - Export'!HP943)))</f>
        <v/>
      </c>
      <c r="G943" s="92" t="str">
        <f>IF(B943="","",IF(OR('Paste Data Here - Export'!KB943="Y",'Paste Data Here - Export'!GE943="Y"),"Yes","No"))</f>
        <v/>
      </c>
      <c r="H943" s="93" t="str">
        <f t="shared" si="157"/>
        <v/>
      </c>
      <c r="I943" s="93" t="str">
        <f t="shared" si="158"/>
        <v/>
      </c>
      <c r="J943" s="93" t="str">
        <f t="shared" si="159"/>
        <v/>
      </c>
      <c r="K943" s="125" t="str">
        <f>IF(OR(C943="",'Paste Data Here - Export'!BD943=""),"",1440*('Paste Data Here - Export'!BD943-C943))</f>
        <v/>
      </c>
      <c r="L943" s="93" t="str">
        <f t="shared" si="160"/>
        <v/>
      </c>
      <c r="M943" s="93" t="str">
        <f>IF(AND(L943="Yes",'Paste Data Here - Export'!BC943="SU",'Paste Data Here - Export'!EJ943&lt;&gt;"Y"),"Achieved",IF('Paste Data Here - Export'!EJ943="Y","Not applicable",(IF(AND('Patient level info'!L943="No",'Paste Data Here - Export'!BC943="SU"),"Not achieved",IF('Paste Data Here - Export'!BC943="ICH","Not applicable",IF(OR('Paste Data Here - Export'!BC943="O",'Paste Data Here - Export'!BC943="MAC"),"Not achieved",""))))))</f>
        <v/>
      </c>
      <c r="N943" s="142" t="str">
        <f>IF(B943="","",IF(OR('Paste Data Here - Export'!GN943="PERS",'Paste Data Here - Export'!GN943="TELEM"),'Paste Data Here - Export'!GK943,IF('Paste Data Here - Export'!GO943="","Not seen in person",'Paste Data Here - Export'!GO943)))</f>
        <v/>
      </c>
      <c r="O943" s="125" t="str">
        <f t="shared" si="161"/>
        <v/>
      </c>
      <c r="P943" s="126" t="str">
        <f t="shared" si="162"/>
        <v/>
      </c>
      <c r="Q943" s="95" t="str">
        <f>IF('Paste Data Here - Export'!CR943=TRUE, "Not imaged",IF('Paste Data Here - Export'!AR943="Y","Inpatient stroke",IF('Paste Data Here - Export'!BA943="","",IF('Paste Data Here - Export'!CR943="TRUE","",1440*('Paste Data Here - Export'!CP943-'Paste Data Here - Export'!BA943)))))</f>
        <v/>
      </c>
      <c r="R943" s="95" t="str">
        <f>IF('Paste Data Here - Export'!CR943=TRUE,"Not imaged",IF(OR(C943="",'Paste Data Here - Export'!CP943=""),"",1440*('Paste Data Here - Export'!CP943-C943)))</f>
        <v/>
      </c>
      <c r="S943" s="93" t="str">
        <f>IF(R943&lt;60.5,"Yes",IF('Paste Data Here - Export'!C943="","","No"))</f>
        <v/>
      </c>
      <c r="T943" s="93" t="str">
        <f t="shared" si="154"/>
        <v/>
      </c>
      <c r="U943" s="94" t="str">
        <f>IF(OR(C943="",'Paste Data Here - Export'!DF943=""),"",1440*('Paste Data Here - Export'!DF943-C943))</f>
        <v/>
      </c>
      <c r="V943" s="96" t="str">
        <f t="shared" si="163"/>
        <v/>
      </c>
      <c r="W943" s="97" t="str">
        <f>IF(B943="","",IF('Paste Data Here - Export'!KI943=TRUE,"Yes",IF('Paste Data Here - Export'!L943="","No","Yes")))</f>
        <v/>
      </c>
      <c r="X943" s="98" t="str">
        <f>IF(E943="Yes","6 Month Transfer",IF(AND(W943="Yes",'Paste Data Here - Export'!KM943="D"),"No",IF('Patient level info'!W943="Yes","Yes","")))</f>
        <v/>
      </c>
      <c r="Y943" s="91" t="str">
        <f t="shared" si="155"/>
        <v/>
      </c>
      <c r="Z943" s="99" t="str">
        <f>IF('Paste Data Here - Export'!KQ943="","",IF('Paste Data Here - Export'!KO943="","",'Paste Data Here - Export'!KN943-'Paste Data Here - Export'!KQ943))</f>
        <v/>
      </c>
      <c r="AA943" s="91" t="str">
        <f>IF(AND(W943="Yes",'Paste Data Here - Export'!KM943="D",'Paste Data Here - Export'!KO943="Y"),'Paste Data Here - Export'!KN943+'Patient level info'!AA$3,IF(AND(W943="Yes",'Paste Data Here - Export'!KM943="D",Z943&lt;0),'Paste Data Here - Export'!KQ943,IF(AND(W943="Yes",'Paste Data Here - Export'!KM943="D"),'Paste Data Here - Export'!KN943,IF(X943="Yes",'Paste Data Here - Export'!KS943,""))))</f>
        <v/>
      </c>
      <c r="AB943" s="100" t="str">
        <f>IF(W943="No","",IF('Paste Data Here - Export'!HS943="","",IF('Paste Data Here - Export'!KO943="Y",'Patient level info'!AA943-'Paste Data Here - Export'!HS943,'Paste Data Here - Export'!KQ943-'Paste Data Here - Export'!HS943)))</f>
        <v/>
      </c>
      <c r="AC943" s="100" t="str">
        <f>IF(E943="Yes","",IF(BPT!C943="Record transferred to this team",AA943-C943-(1/6),""))</f>
        <v/>
      </c>
      <c r="AD943" s="100" t="str">
        <f t="shared" si="156"/>
        <v/>
      </c>
      <c r="AE943" s="100" t="str">
        <f t="shared" si="164"/>
        <v/>
      </c>
      <c r="AF943" s="101" t="str">
        <f>IF(AE943="","",IF(Y943="Died same day","Died same day as arrival",IF(AB943="","Did not stay on SU",IF('Paste Data Here - Export'!HR943="ICH","ICU/CCU/HDU",IF(AB943&gt;AE943,100,100*AB943/AE943)))))</f>
        <v/>
      </c>
      <c r="AG943" s="82" t="str">
        <f>IF(E943="Yes","6 Month Transfer",IF(W943="No","Not locked to discharge/transfer",IF(AF943="Did not stay on SU","Not achieved as did not stay on SU",IF('Patient level info'!A943="","",IF(AND(A943=B943,M943="Achieved",P943="Achieved",AF943&gt;=90,AF943&lt;&gt;"Died same day as arrival"),"Achieved",IF(AND(A943&lt;&gt;B943,AF943&gt;=90,M943="Achieved",P943="Achieved"),"Not directly admitted by this team, but achieved criteria at previous team, and achieved 90% of stay on SU whilst at this team",IF(AF943="ICU/CCU/HDU","Admitted to ICU/CCU/HDU",IF(AF943="Died same day as arrival",AF943,IF(AND(AF943&lt;90,M943="Not achieved",P943="Not achieved"),"Not achieved as not direct to SU within 4h, not seen by a consultant within 14h, and less than 90% of stay on SU",IF(AND(AF943&lt;90,M943="Not achieved",P943="Achieved"),"Not achieved as not direct to SU within 4h and less than 90% of stay on SU",IF(AND(AF943&lt;90,M943="Achieved",P943="Not achieved"),"Not achieved as not seen by a consultant within 14h and less than 90% of stay on SU",IF(AND(AF943&gt;=90,M943="Not achieved",P943="Not achieved"),"Not achieved as not direct to SU within 4h and not seen by a consultant within 14h",IF(AND(AF943&gt;=90,M943="Achieved",P943="Not achieved"),"Not achieved as not seen by a consultant within 14h",IF(AF943&lt;90,"Not achieved as less than 90% of stay on SU","Not achieved as not direct to SU within 4h"))))))))))))))</f>
        <v/>
      </c>
    </row>
    <row r="944" spans="1:33" x14ac:dyDescent="0.25">
      <c r="A944" s="89" t="str">
        <f>IF('Paste Data Here - Export'!A944="","",'Paste Data Here - Export'!A944)</f>
        <v/>
      </c>
      <c r="B944" s="90" t="str">
        <f>IF('Paste Data Here - Export'!B944="","",'Paste Data Here - Export'!B944)</f>
        <v/>
      </c>
      <c r="C944" s="91" t="str">
        <f>IF('Paste Data Here - Export'!AR944="Y",'Paste Data Here - Export'!AS944,IF('Paste Data Here - Export'!C944="","",'Paste Data Here - Export'!BA944))</f>
        <v/>
      </c>
      <c r="D944" s="103" t="str">
        <f>IF(B944="","",IF('Paste Data Here - Export'!A944 ='Paste Data Here - Export'!B944, "Yes", "No"))</f>
        <v/>
      </c>
      <c r="E944" s="103" t="str">
        <f>IF(A944="","",IF(AND('Paste Data Here - Export'!P944="",'Paste Data Here - Export'!Q944&lt;&gt;""),"Yes","No"))</f>
        <v/>
      </c>
      <c r="F944" s="104" t="str">
        <f>IF('Paste Data Here - Export'!A944='Paste Data Here - Export'!B944,C944,IF(W944="No","",IF(E944="Yes","6 Month Transfer",'Paste Data Here - Export'!HP944)))</f>
        <v/>
      </c>
      <c r="G944" s="92" t="str">
        <f>IF(B944="","",IF(OR('Paste Data Here - Export'!KB944="Y",'Paste Data Here - Export'!GE944="Y"),"Yes","No"))</f>
        <v/>
      </c>
      <c r="H944" s="93" t="str">
        <f t="shared" si="157"/>
        <v/>
      </c>
      <c r="I944" s="93" t="str">
        <f t="shared" si="158"/>
        <v/>
      </c>
      <c r="J944" s="93" t="str">
        <f t="shared" si="159"/>
        <v/>
      </c>
      <c r="K944" s="125" t="str">
        <f>IF(OR(C944="",'Paste Data Here - Export'!BD944=""),"",1440*('Paste Data Here - Export'!BD944-C944))</f>
        <v/>
      </c>
      <c r="L944" s="93" t="str">
        <f t="shared" si="160"/>
        <v/>
      </c>
      <c r="M944" s="93" t="str">
        <f>IF(AND(L944="Yes",'Paste Data Here - Export'!BC944="SU",'Paste Data Here - Export'!EJ944&lt;&gt;"Y"),"Achieved",IF('Paste Data Here - Export'!EJ944="Y","Not applicable",(IF(AND('Patient level info'!L944="No",'Paste Data Here - Export'!BC944="SU"),"Not achieved",IF('Paste Data Here - Export'!BC944="ICH","Not applicable",IF(OR('Paste Data Here - Export'!BC944="O",'Paste Data Here - Export'!BC944="MAC"),"Not achieved",""))))))</f>
        <v/>
      </c>
      <c r="N944" s="142" t="str">
        <f>IF(B944="","",IF(OR('Paste Data Here - Export'!GN944="PERS",'Paste Data Here - Export'!GN944="TELEM"),'Paste Data Here - Export'!GK944,IF('Paste Data Here - Export'!GO944="","Not seen in person",'Paste Data Here - Export'!GO944)))</f>
        <v/>
      </c>
      <c r="O944" s="125" t="str">
        <f t="shared" si="161"/>
        <v/>
      </c>
      <c r="P944" s="126" t="str">
        <f t="shared" si="162"/>
        <v/>
      </c>
      <c r="Q944" s="95" t="str">
        <f>IF('Paste Data Here - Export'!CR944=TRUE, "Not imaged",IF('Paste Data Here - Export'!AR944="Y","Inpatient stroke",IF('Paste Data Here - Export'!BA944="","",IF('Paste Data Here - Export'!CR944="TRUE","",1440*('Paste Data Here - Export'!CP944-'Paste Data Here - Export'!BA944)))))</f>
        <v/>
      </c>
      <c r="R944" s="95" t="str">
        <f>IF('Paste Data Here - Export'!CR944=TRUE,"Not imaged",IF(OR(C944="",'Paste Data Here - Export'!CP944=""),"",1440*('Paste Data Here - Export'!CP944-C944)))</f>
        <v/>
      </c>
      <c r="S944" s="93" t="str">
        <f>IF(R944&lt;60.5,"Yes",IF('Paste Data Here - Export'!C944="","","No"))</f>
        <v/>
      </c>
      <c r="T944" s="93" t="str">
        <f t="shared" si="154"/>
        <v/>
      </c>
      <c r="U944" s="94" t="str">
        <f>IF(OR(C944="",'Paste Data Here - Export'!DF944=""),"",1440*('Paste Data Here - Export'!DF944-C944))</f>
        <v/>
      </c>
      <c r="V944" s="96" t="str">
        <f t="shared" si="163"/>
        <v/>
      </c>
      <c r="W944" s="97" t="str">
        <f>IF(B944="","",IF('Paste Data Here - Export'!KI944=TRUE,"Yes",IF('Paste Data Here - Export'!L944="","No","Yes")))</f>
        <v/>
      </c>
      <c r="X944" s="98" t="str">
        <f>IF(E944="Yes","6 Month Transfer",IF(AND(W944="Yes",'Paste Data Here - Export'!KM944="D"),"No",IF('Patient level info'!W944="Yes","Yes","")))</f>
        <v/>
      </c>
      <c r="Y944" s="91" t="str">
        <f t="shared" si="155"/>
        <v/>
      </c>
      <c r="Z944" s="99" t="str">
        <f>IF('Paste Data Here - Export'!KQ944="","",IF('Paste Data Here - Export'!KO944="","",'Paste Data Here - Export'!KN944-'Paste Data Here - Export'!KQ944))</f>
        <v/>
      </c>
      <c r="AA944" s="91" t="str">
        <f>IF(AND(W944="Yes",'Paste Data Here - Export'!KM944="D",'Paste Data Here - Export'!KO944="Y"),'Paste Data Here - Export'!KN944+'Patient level info'!AA$3,IF(AND(W944="Yes",'Paste Data Here - Export'!KM944="D",Z944&lt;0),'Paste Data Here - Export'!KQ944,IF(AND(W944="Yes",'Paste Data Here - Export'!KM944="D"),'Paste Data Here - Export'!KN944,IF(X944="Yes",'Paste Data Here - Export'!KS944,""))))</f>
        <v/>
      </c>
      <c r="AB944" s="100" t="str">
        <f>IF(W944="No","",IF('Paste Data Here - Export'!HS944="","",IF('Paste Data Here - Export'!KO944="Y",'Patient level info'!AA944-'Paste Data Here - Export'!HS944,'Paste Data Here - Export'!KQ944-'Paste Data Here - Export'!HS944)))</f>
        <v/>
      </c>
      <c r="AC944" s="100" t="str">
        <f>IF(E944="Yes","",IF(BPT!C944="Record transferred to this team",AA944-C944-(1/6),""))</f>
        <v/>
      </c>
      <c r="AD944" s="100" t="str">
        <f t="shared" si="156"/>
        <v/>
      </c>
      <c r="AE944" s="100" t="str">
        <f t="shared" si="164"/>
        <v/>
      </c>
      <c r="AF944" s="101" t="str">
        <f>IF(AE944="","",IF(Y944="Died same day","Died same day as arrival",IF(AB944="","Did not stay on SU",IF('Paste Data Here - Export'!HR944="ICH","ICU/CCU/HDU",IF(AB944&gt;AE944,100,100*AB944/AE944)))))</f>
        <v/>
      </c>
      <c r="AG944" s="82" t="str">
        <f>IF(E944="Yes","6 Month Transfer",IF(W944="No","Not locked to discharge/transfer",IF(AF944="Did not stay on SU","Not achieved as did not stay on SU",IF('Patient level info'!A944="","",IF(AND(A944=B944,M944="Achieved",P944="Achieved",AF944&gt;=90,AF944&lt;&gt;"Died same day as arrival"),"Achieved",IF(AND(A944&lt;&gt;B944,AF944&gt;=90,M944="Achieved",P944="Achieved"),"Not directly admitted by this team, but achieved criteria at previous team, and achieved 90% of stay on SU whilst at this team",IF(AF944="ICU/CCU/HDU","Admitted to ICU/CCU/HDU",IF(AF944="Died same day as arrival",AF944,IF(AND(AF944&lt;90,M944="Not achieved",P944="Not achieved"),"Not achieved as not direct to SU within 4h, not seen by a consultant within 14h, and less than 90% of stay on SU",IF(AND(AF944&lt;90,M944="Not achieved",P944="Achieved"),"Not achieved as not direct to SU within 4h and less than 90% of stay on SU",IF(AND(AF944&lt;90,M944="Achieved",P944="Not achieved"),"Not achieved as not seen by a consultant within 14h and less than 90% of stay on SU",IF(AND(AF944&gt;=90,M944="Not achieved",P944="Not achieved"),"Not achieved as not direct to SU within 4h and not seen by a consultant within 14h",IF(AND(AF944&gt;=90,M944="Achieved",P944="Not achieved"),"Not achieved as not seen by a consultant within 14h",IF(AF944&lt;90,"Not achieved as less than 90% of stay on SU","Not achieved as not direct to SU within 4h"))))))))))))))</f>
        <v/>
      </c>
    </row>
    <row r="945" spans="1:33" x14ac:dyDescent="0.25">
      <c r="A945" s="89" t="str">
        <f>IF('Paste Data Here - Export'!A945="","",'Paste Data Here - Export'!A945)</f>
        <v/>
      </c>
      <c r="B945" s="90" t="str">
        <f>IF('Paste Data Here - Export'!B945="","",'Paste Data Here - Export'!B945)</f>
        <v/>
      </c>
      <c r="C945" s="91" t="str">
        <f>IF('Paste Data Here - Export'!AR945="Y",'Paste Data Here - Export'!AS945,IF('Paste Data Here - Export'!C945="","",'Paste Data Here - Export'!BA945))</f>
        <v/>
      </c>
      <c r="D945" s="103" t="str">
        <f>IF(B945="","",IF('Paste Data Here - Export'!A945 ='Paste Data Here - Export'!B945, "Yes", "No"))</f>
        <v/>
      </c>
      <c r="E945" s="103" t="str">
        <f>IF(A945="","",IF(AND('Paste Data Here - Export'!P945="",'Paste Data Here - Export'!Q945&lt;&gt;""),"Yes","No"))</f>
        <v/>
      </c>
      <c r="F945" s="104" t="str">
        <f>IF('Paste Data Here - Export'!A945='Paste Data Here - Export'!B945,C945,IF(W945="No","",IF(E945="Yes","6 Month Transfer",'Paste Data Here - Export'!HP945)))</f>
        <v/>
      </c>
      <c r="G945" s="92" t="str">
        <f>IF(B945="","",IF(OR('Paste Data Here - Export'!KB945="Y",'Paste Data Here - Export'!GE945="Y"),"Yes","No"))</f>
        <v/>
      </c>
      <c r="H945" s="93" t="str">
        <f t="shared" si="157"/>
        <v/>
      </c>
      <c r="I945" s="93" t="str">
        <f t="shared" si="158"/>
        <v/>
      </c>
      <c r="J945" s="93" t="str">
        <f t="shared" si="159"/>
        <v/>
      </c>
      <c r="K945" s="125" t="str">
        <f>IF(OR(C945="",'Paste Data Here - Export'!BD945=""),"",1440*('Paste Data Here - Export'!BD945-C945))</f>
        <v/>
      </c>
      <c r="L945" s="93" t="str">
        <f t="shared" si="160"/>
        <v/>
      </c>
      <c r="M945" s="93" t="str">
        <f>IF(AND(L945="Yes",'Paste Data Here - Export'!BC945="SU",'Paste Data Here - Export'!EJ945&lt;&gt;"Y"),"Achieved",IF('Paste Data Here - Export'!EJ945="Y","Not applicable",(IF(AND('Patient level info'!L945="No",'Paste Data Here - Export'!BC945="SU"),"Not achieved",IF('Paste Data Here - Export'!BC945="ICH","Not applicable",IF(OR('Paste Data Here - Export'!BC945="O",'Paste Data Here - Export'!BC945="MAC"),"Not achieved",""))))))</f>
        <v/>
      </c>
      <c r="N945" s="142" t="str">
        <f>IF(B945="","",IF(OR('Paste Data Here - Export'!GN945="PERS",'Paste Data Here - Export'!GN945="TELEM"),'Paste Data Here - Export'!GK945,IF('Paste Data Here - Export'!GO945="","Not seen in person",'Paste Data Here - Export'!GO945)))</f>
        <v/>
      </c>
      <c r="O945" s="125" t="str">
        <f t="shared" si="161"/>
        <v/>
      </c>
      <c r="P945" s="126" t="str">
        <f t="shared" si="162"/>
        <v/>
      </c>
      <c r="Q945" s="95" t="str">
        <f>IF('Paste Data Here - Export'!CR945=TRUE, "Not imaged",IF('Paste Data Here - Export'!AR945="Y","Inpatient stroke",IF('Paste Data Here - Export'!BA945="","",IF('Paste Data Here - Export'!CR945="TRUE","",1440*('Paste Data Here - Export'!CP945-'Paste Data Here - Export'!BA945)))))</f>
        <v/>
      </c>
      <c r="R945" s="95" t="str">
        <f>IF('Paste Data Here - Export'!CR945=TRUE,"Not imaged",IF(OR(C945="",'Paste Data Here - Export'!CP945=""),"",1440*('Paste Data Here - Export'!CP945-C945)))</f>
        <v/>
      </c>
      <c r="S945" s="93" t="str">
        <f>IF(R945&lt;60.5,"Yes",IF('Paste Data Here - Export'!C945="","","No"))</f>
        <v/>
      </c>
      <c r="T945" s="93" t="str">
        <f t="shared" si="154"/>
        <v/>
      </c>
      <c r="U945" s="94" t="str">
        <f>IF(OR(C945="",'Paste Data Here - Export'!DF945=""),"",1440*('Paste Data Here - Export'!DF945-C945))</f>
        <v/>
      </c>
      <c r="V945" s="96" t="str">
        <f t="shared" si="163"/>
        <v/>
      </c>
      <c r="W945" s="97" t="str">
        <f>IF(B945="","",IF('Paste Data Here - Export'!KI945=TRUE,"Yes",IF('Paste Data Here - Export'!L945="","No","Yes")))</f>
        <v/>
      </c>
      <c r="X945" s="98" t="str">
        <f>IF(E945="Yes","6 Month Transfer",IF(AND(W945="Yes",'Paste Data Here - Export'!KM945="D"),"No",IF('Patient level info'!W945="Yes","Yes","")))</f>
        <v/>
      </c>
      <c r="Y945" s="91" t="str">
        <f t="shared" si="155"/>
        <v/>
      </c>
      <c r="Z945" s="99" t="str">
        <f>IF('Paste Data Here - Export'!KQ945="","",IF('Paste Data Here - Export'!KO945="","",'Paste Data Here - Export'!KN945-'Paste Data Here - Export'!KQ945))</f>
        <v/>
      </c>
      <c r="AA945" s="91" t="str">
        <f>IF(AND(W945="Yes",'Paste Data Here - Export'!KM945="D",'Paste Data Here - Export'!KO945="Y"),'Paste Data Here - Export'!KN945+'Patient level info'!AA$3,IF(AND(W945="Yes",'Paste Data Here - Export'!KM945="D",Z945&lt;0),'Paste Data Here - Export'!KQ945,IF(AND(W945="Yes",'Paste Data Here - Export'!KM945="D"),'Paste Data Here - Export'!KN945,IF(X945="Yes",'Paste Data Here - Export'!KS945,""))))</f>
        <v/>
      </c>
      <c r="AB945" s="100" t="str">
        <f>IF(W945="No","",IF('Paste Data Here - Export'!HS945="","",IF('Paste Data Here - Export'!KO945="Y",'Patient level info'!AA945-'Paste Data Here - Export'!HS945,'Paste Data Here - Export'!KQ945-'Paste Data Here - Export'!HS945)))</f>
        <v/>
      </c>
      <c r="AC945" s="100" t="str">
        <f>IF(E945="Yes","",IF(BPT!C945="Record transferred to this team",AA945-C945-(1/6),""))</f>
        <v/>
      </c>
      <c r="AD945" s="100" t="str">
        <f t="shared" si="156"/>
        <v/>
      </c>
      <c r="AE945" s="100" t="str">
        <f t="shared" si="164"/>
        <v/>
      </c>
      <c r="AF945" s="101" t="str">
        <f>IF(AE945="","",IF(Y945="Died same day","Died same day as arrival",IF(AB945="","Did not stay on SU",IF('Paste Data Here - Export'!HR945="ICH","ICU/CCU/HDU",IF(AB945&gt;AE945,100,100*AB945/AE945)))))</f>
        <v/>
      </c>
      <c r="AG945" s="82" t="str">
        <f>IF(E945="Yes","6 Month Transfer",IF(W945="No","Not locked to discharge/transfer",IF(AF945="Did not stay on SU","Not achieved as did not stay on SU",IF('Patient level info'!A945="","",IF(AND(A945=B945,M945="Achieved",P945="Achieved",AF945&gt;=90,AF945&lt;&gt;"Died same day as arrival"),"Achieved",IF(AND(A945&lt;&gt;B945,AF945&gt;=90,M945="Achieved",P945="Achieved"),"Not directly admitted by this team, but achieved criteria at previous team, and achieved 90% of stay on SU whilst at this team",IF(AF945="ICU/CCU/HDU","Admitted to ICU/CCU/HDU",IF(AF945="Died same day as arrival",AF945,IF(AND(AF945&lt;90,M945="Not achieved",P945="Not achieved"),"Not achieved as not direct to SU within 4h, not seen by a consultant within 14h, and less than 90% of stay on SU",IF(AND(AF945&lt;90,M945="Not achieved",P945="Achieved"),"Not achieved as not direct to SU within 4h and less than 90% of stay on SU",IF(AND(AF945&lt;90,M945="Achieved",P945="Not achieved"),"Not achieved as not seen by a consultant within 14h and less than 90% of stay on SU",IF(AND(AF945&gt;=90,M945="Not achieved",P945="Not achieved"),"Not achieved as not direct to SU within 4h and not seen by a consultant within 14h",IF(AND(AF945&gt;=90,M945="Achieved",P945="Not achieved"),"Not achieved as not seen by a consultant within 14h",IF(AF945&lt;90,"Not achieved as less than 90% of stay on SU","Not achieved as not direct to SU within 4h"))))))))))))))</f>
        <v/>
      </c>
    </row>
    <row r="946" spans="1:33" x14ac:dyDescent="0.25">
      <c r="A946" s="89" t="str">
        <f>IF('Paste Data Here - Export'!A946="","",'Paste Data Here - Export'!A946)</f>
        <v/>
      </c>
      <c r="B946" s="90" t="str">
        <f>IF('Paste Data Here - Export'!B946="","",'Paste Data Here - Export'!B946)</f>
        <v/>
      </c>
      <c r="C946" s="91" t="str">
        <f>IF('Paste Data Here - Export'!AR946="Y",'Paste Data Here - Export'!AS946,IF('Paste Data Here - Export'!C946="","",'Paste Data Here - Export'!BA946))</f>
        <v/>
      </c>
      <c r="D946" s="103" t="str">
        <f>IF(B946="","",IF('Paste Data Here - Export'!A946 ='Paste Data Here - Export'!B946, "Yes", "No"))</f>
        <v/>
      </c>
      <c r="E946" s="103" t="str">
        <f>IF(A946="","",IF(AND('Paste Data Here - Export'!P946="",'Paste Data Here - Export'!Q946&lt;&gt;""),"Yes","No"))</f>
        <v/>
      </c>
      <c r="F946" s="104" t="str">
        <f>IF('Paste Data Here - Export'!A946='Paste Data Here - Export'!B946,C946,IF(W946="No","",IF(E946="Yes","6 Month Transfer",'Paste Data Here - Export'!HP946)))</f>
        <v/>
      </c>
      <c r="G946" s="92" t="str">
        <f>IF(B946="","",IF(OR('Paste Data Here - Export'!KB946="Y",'Paste Data Here - Export'!GE946="Y"),"Yes","No"))</f>
        <v/>
      </c>
      <c r="H946" s="93" t="str">
        <f t="shared" si="157"/>
        <v/>
      </c>
      <c r="I946" s="93" t="str">
        <f t="shared" si="158"/>
        <v/>
      </c>
      <c r="J946" s="93" t="str">
        <f t="shared" si="159"/>
        <v/>
      </c>
      <c r="K946" s="125" t="str">
        <f>IF(OR(C946="",'Paste Data Here - Export'!BD946=""),"",1440*('Paste Data Here - Export'!BD946-C946))</f>
        <v/>
      </c>
      <c r="L946" s="93" t="str">
        <f t="shared" si="160"/>
        <v/>
      </c>
      <c r="M946" s="93" t="str">
        <f>IF(AND(L946="Yes",'Paste Data Here - Export'!BC946="SU",'Paste Data Here - Export'!EJ946&lt;&gt;"Y"),"Achieved",IF('Paste Data Here - Export'!EJ946="Y","Not applicable",(IF(AND('Patient level info'!L946="No",'Paste Data Here - Export'!BC946="SU"),"Not achieved",IF('Paste Data Here - Export'!BC946="ICH","Not applicable",IF(OR('Paste Data Here - Export'!BC946="O",'Paste Data Here - Export'!BC946="MAC"),"Not achieved",""))))))</f>
        <v/>
      </c>
      <c r="N946" s="142" t="str">
        <f>IF(B946="","",IF(OR('Paste Data Here - Export'!GN946="PERS",'Paste Data Here - Export'!GN946="TELEM"),'Paste Data Here - Export'!GK946,IF('Paste Data Here - Export'!GO946="","Not seen in person",'Paste Data Here - Export'!GO946)))</f>
        <v/>
      </c>
      <c r="O946" s="125" t="str">
        <f t="shared" si="161"/>
        <v/>
      </c>
      <c r="P946" s="126" t="str">
        <f t="shared" si="162"/>
        <v/>
      </c>
      <c r="Q946" s="95" t="str">
        <f>IF('Paste Data Here - Export'!CR946=TRUE, "Not imaged",IF('Paste Data Here - Export'!AR946="Y","Inpatient stroke",IF('Paste Data Here - Export'!BA946="","",IF('Paste Data Here - Export'!CR946="TRUE","",1440*('Paste Data Here - Export'!CP946-'Paste Data Here - Export'!BA946)))))</f>
        <v/>
      </c>
      <c r="R946" s="95" t="str">
        <f>IF('Paste Data Here - Export'!CR946=TRUE,"Not imaged",IF(OR(C946="",'Paste Data Here - Export'!CP946=""),"",1440*('Paste Data Here - Export'!CP946-C946)))</f>
        <v/>
      </c>
      <c r="S946" s="93" t="str">
        <f>IF(R946&lt;60.5,"Yes",IF('Paste Data Here - Export'!C946="","","No"))</f>
        <v/>
      </c>
      <c r="T946" s="93" t="str">
        <f t="shared" si="154"/>
        <v/>
      </c>
      <c r="U946" s="94" t="str">
        <f>IF(OR(C946="",'Paste Data Here - Export'!DF946=""),"",1440*('Paste Data Here - Export'!DF946-C946))</f>
        <v/>
      </c>
      <c r="V946" s="96" t="str">
        <f t="shared" si="163"/>
        <v/>
      </c>
      <c r="W946" s="97" t="str">
        <f>IF(B946="","",IF('Paste Data Here - Export'!KI946=TRUE,"Yes",IF('Paste Data Here - Export'!L946="","No","Yes")))</f>
        <v/>
      </c>
      <c r="X946" s="98" t="str">
        <f>IF(E946="Yes","6 Month Transfer",IF(AND(W946="Yes",'Paste Data Here - Export'!KM946="D"),"No",IF('Patient level info'!W946="Yes","Yes","")))</f>
        <v/>
      </c>
      <c r="Y946" s="91" t="str">
        <f t="shared" si="155"/>
        <v/>
      </c>
      <c r="Z946" s="99" t="str">
        <f>IF('Paste Data Here - Export'!KQ946="","",IF('Paste Data Here - Export'!KO946="","",'Paste Data Here - Export'!KN946-'Paste Data Here - Export'!KQ946))</f>
        <v/>
      </c>
      <c r="AA946" s="91" t="str">
        <f>IF(AND(W946="Yes",'Paste Data Here - Export'!KM946="D",'Paste Data Here - Export'!KO946="Y"),'Paste Data Here - Export'!KN946+'Patient level info'!AA$3,IF(AND(W946="Yes",'Paste Data Here - Export'!KM946="D",Z946&lt;0),'Paste Data Here - Export'!KQ946,IF(AND(W946="Yes",'Paste Data Here - Export'!KM946="D"),'Paste Data Here - Export'!KN946,IF(X946="Yes",'Paste Data Here - Export'!KS946,""))))</f>
        <v/>
      </c>
      <c r="AB946" s="100" t="str">
        <f>IF(W946="No","",IF('Paste Data Here - Export'!HS946="","",IF('Paste Data Here - Export'!KO946="Y",'Patient level info'!AA946-'Paste Data Here - Export'!HS946,'Paste Data Here - Export'!KQ946-'Paste Data Here - Export'!HS946)))</f>
        <v/>
      </c>
      <c r="AC946" s="100" t="str">
        <f>IF(E946="Yes","",IF(BPT!C946="Record transferred to this team",AA946-C946-(1/6),""))</f>
        <v/>
      </c>
      <c r="AD946" s="100" t="str">
        <f t="shared" si="156"/>
        <v/>
      </c>
      <c r="AE946" s="100" t="str">
        <f t="shared" si="164"/>
        <v/>
      </c>
      <c r="AF946" s="101" t="str">
        <f>IF(AE946="","",IF(Y946="Died same day","Died same day as arrival",IF(AB946="","Did not stay on SU",IF('Paste Data Here - Export'!HR946="ICH","ICU/CCU/HDU",IF(AB946&gt;AE946,100,100*AB946/AE946)))))</f>
        <v/>
      </c>
      <c r="AG946" s="82" t="str">
        <f>IF(E946="Yes","6 Month Transfer",IF(W946="No","Not locked to discharge/transfer",IF(AF946="Did not stay on SU","Not achieved as did not stay on SU",IF('Patient level info'!A946="","",IF(AND(A946=B946,M946="Achieved",P946="Achieved",AF946&gt;=90,AF946&lt;&gt;"Died same day as arrival"),"Achieved",IF(AND(A946&lt;&gt;B946,AF946&gt;=90,M946="Achieved",P946="Achieved"),"Not directly admitted by this team, but achieved criteria at previous team, and achieved 90% of stay on SU whilst at this team",IF(AF946="ICU/CCU/HDU","Admitted to ICU/CCU/HDU",IF(AF946="Died same day as arrival",AF946,IF(AND(AF946&lt;90,M946="Not achieved",P946="Not achieved"),"Not achieved as not direct to SU within 4h, not seen by a consultant within 14h, and less than 90% of stay on SU",IF(AND(AF946&lt;90,M946="Not achieved",P946="Achieved"),"Not achieved as not direct to SU within 4h and less than 90% of stay on SU",IF(AND(AF946&lt;90,M946="Achieved",P946="Not achieved"),"Not achieved as not seen by a consultant within 14h and less than 90% of stay on SU",IF(AND(AF946&gt;=90,M946="Not achieved",P946="Not achieved"),"Not achieved as not direct to SU within 4h and not seen by a consultant within 14h",IF(AND(AF946&gt;=90,M946="Achieved",P946="Not achieved"),"Not achieved as not seen by a consultant within 14h",IF(AF946&lt;90,"Not achieved as less than 90% of stay on SU","Not achieved as not direct to SU within 4h"))))))))))))))</f>
        <v/>
      </c>
    </row>
    <row r="947" spans="1:33" x14ac:dyDescent="0.25">
      <c r="A947" s="89" t="str">
        <f>IF('Paste Data Here - Export'!A947="","",'Paste Data Here - Export'!A947)</f>
        <v/>
      </c>
      <c r="B947" s="90" t="str">
        <f>IF('Paste Data Here - Export'!B947="","",'Paste Data Here - Export'!B947)</f>
        <v/>
      </c>
      <c r="C947" s="91" t="str">
        <f>IF('Paste Data Here - Export'!AR947="Y",'Paste Data Here - Export'!AS947,IF('Paste Data Here - Export'!C947="","",'Paste Data Here - Export'!BA947))</f>
        <v/>
      </c>
      <c r="D947" s="103" t="str">
        <f>IF(B947="","",IF('Paste Data Here - Export'!A947 ='Paste Data Here - Export'!B947, "Yes", "No"))</f>
        <v/>
      </c>
      <c r="E947" s="103" t="str">
        <f>IF(A947="","",IF(AND('Paste Data Here - Export'!P947="",'Paste Data Here - Export'!Q947&lt;&gt;""),"Yes","No"))</f>
        <v/>
      </c>
      <c r="F947" s="104" t="str">
        <f>IF('Paste Data Here - Export'!A947='Paste Data Here - Export'!B947,C947,IF(W947="No","",IF(E947="Yes","6 Month Transfer",'Paste Data Here - Export'!HP947)))</f>
        <v/>
      </c>
      <c r="G947" s="92" t="str">
        <f>IF(B947="","",IF(OR('Paste Data Here - Export'!KB947="Y",'Paste Data Here - Export'!GE947="Y"),"Yes","No"))</f>
        <v/>
      </c>
      <c r="H947" s="93" t="str">
        <f t="shared" si="157"/>
        <v/>
      </c>
      <c r="I947" s="93" t="str">
        <f t="shared" si="158"/>
        <v/>
      </c>
      <c r="J947" s="93" t="str">
        <f t="shared" si="159"/>
        <v/>
      </c>
      <c r="K947" s="125" t="str">
        <f>IF(OR(C947="",'Paste Data Here - Export'!BD947=""),"",1440*('Paste Data Here - Export'!BD947-C947))</f>
        <v/>
      </c>
      <c r="L947" s="93" t="str">
        <f t="shared" si="160"/>
        <v/>
      </c>
      <c r="M947" s="93" t="str">
        <f>IF(AND(L947="Yes",'Paste Data Here - Export'!BC947="SU",'Paste Data Here - Export'!EJ947&lt;&gt;"Y"),"Achieved",IF('Paste Data Here - Export'!EJ947="Y","Not applicable",(IF(AND('Patient level info'!L947="No",'Paste Data Here - Export'!BC947="SU"),"Not achieved",IF('Paste Data Here - Export'!BC947="ICH","Not applicable",IF(OR('Paste Data Here - Export'!BC947="O",'Paste Data Here - Export'!BC947="MAC"),"Not achieved",""))))))</f>
        <v/>
      </c>
      <c r="N947" s="142" t="str">
        <f>IF(B947="","",IF(OR('Paste Data Here - Export'!GN947="PERS",'Paste Data Here - Export'!GN947="TELEM"),'Paste Data Here - Export'!GK947,IF('Paste Data Here - Export'!GO947="","Not seen in person",'Paste Data Here - Export'!GO947)))</f>
        <v/>
      </c>
      <c r="O947" s="125" t="str">
        <f t="shared" si="161"/>
        <v/>
      </c>
      <c r="P947" s="126" t="str">
        <f t="shared" si="162"/>
        <v/>
      </c>
      <c r="Q947" s="95" t="str">
        <f>IF('Paste Data Here - Export'!CR947=TRUE, "Not imaged",IF('Paste Data Here - Export'!AR947="Y","Inpatient stroke",IF('Paste Data Here - Export'!BA947="","",IF('Paste Data Here - Export'!CR947="TRUE","",1440*('Paste Data Here - Export'!CP947-'Paste Data Here - Export'!BA947)))))</f>
        <v/>
      </c>
      <c r="R947" s="95" t="str">
        <f>IF('Paste Data Here - Export'!CR947=TRUE,"Not imaged",IF(OR(C947="",'Paste Data Here - Export'!CP947=""),"",1440*('Paste Data Here - Export'!CP947-C947)))</f>
        <v/>
      </c>
      <c r="S947" s="93" t="str">
        <f>IF(R947&lt;60.5,"Yes",IF('Paste Data Here - Export'!C947="","","No"))</f>
        <v/>
      </c>
      <c r="T947" s="93" t="str">
        <f t="shared" si="154"/>
        <v/>
      </c>
      <c r="U947" s="94" t="str">
        <f>IF(OR(C947="",'Paste Data Here - Export'!DF947=""),"",1440*('Paste Data Here - Export'!DF947-C947))</f>
        <v/>
      </c>
      <c r="V947" s="96" t="str">
        <f t="shared" si="163"/>
        <v/>
      </c>
      <c r="W947" s="97" t="str">
        <f>IF(B947="","",IF('Paste Data Here - Export'!KI947=TRUE,"Yes",IF('Paste Data Here - Export'!L947="","No","Yes")))</f>
        <v/>
      </c>
      <c r="X947" s="98" t="str">
        <f>IF(E947="Yes","6 Month Transfer",IF(AND(W947="Yes",'Paste Data Here - Export'!KM947="D"),"No",IF('Patient level info'!W947="Yes","Yes","")))</f>
        <v/>
      </c>
      <c r="Y947" s="91" t="str">
        <f t="shared" si="155"/>
        <v/>
      </c>
      <c r="Z947" s="99" t="str">
        <f>IF('Paste Data Here - Export'!KQ947="","",IF('Paste Data Here - Export'!KO947="","",'Paste Data Here - Export'!KN947-'Paste Data Here - Export'!KQ947))</f>
        <v/>
      </c>
      <c r="AA947" s="91" t="str">
        <f>IF(AND(W947="Yes",'Paste Data Here - Export'!KM947="D",'Paste Data Here - Export'!KO947="Y"),'Paste Data Here - Export'!KN947+'Patient level info'!AA$3,IF(AND(W947="Yes",'Paste Data Here - Export'!KM947="D",Z947&lt;0),'Paste Data Here - Export'!KQ947,IF(AND(W947="Yes",'Paste Data Here - Export'!KM947="D"),'Paste Data Here - Export'!KN947,IF(X947="Yes",'Paste Data Here - Export'!KS947,""))))</f>
        <v/>
      </c>
      <c r="AB947" s="100" t="str">
        <f>IF(W947="No","",IF('Paste Data Here - Export'!HS947="","",IF('Paste Data Here - Export'!KO947="Y",'Patient level info'!AA947-'Paste Data Here - Export'!HS947,'Paste Data Here - Export'!KQ947-'Paste Data Here - Export'!HS947)))</f>
        <v/>
      </c>
      <c r="AC947" s="100" t="str">
        <f>IF(E947="Yes","",IF(BPT!C947="Record transferred to this team",AA947-C947-(1/6),""))</f>
        <v/>
      </c>
      <c r="AD947" s="100" t="str">
        <f t="shared" si="156"/>
        <v/>
      </c>
      <c r="AE947" s="100" t="str">
        <f t="shared" si="164"/>
        <v/>
      </c>
      <c r="AF947" s="101" t="str">
        <f>IF(AE947="","",IF(Y947="Died same day","Died same day as arrival",IF(AB947="","Did not stay on SU",IF('Paste Data Here - Export'!HR947="ICH","ICU/CCU/HDU",IF(AB947&gt;AE947,100,100*AB947/AE947)))))</f>
        <v/>
      </c>
      <c r="AG947" s="82" t="str">
        <f>IF(E947="Yes","6 Month Transfer",IF(W947="No","Not locked to discharge/transfer",IF(AF947="Did not stay on SU","Not achieved as did not stay on SU",IF('Patient level info'!A947="","",IF(AND(A947=B947,M947="Achieved",P947="Achieved",AF947&gt;=90,AF947&lt;&gt;"Died same day as arrival"),"Achieved",IF(AND(A947&lt;&gt;B947,AF947&gt;=90,M947="Achieved",P947="Achieved"),"Not directly admitted by this team, but achieved criteria at previous team, and achieved 90% of stay on SU whilst at this team",IF(AF947="ICU/CCU/HDU","Admitted to ICU/CCU/HDU",IF(AF947="Died same day as arrival",AF947,IF(AND(AF947&lt;90,M947="Not achieved",P947="Not achieved"),"Not achieved as not direct to SU within 4h, not seen by a consultant within 14h, and less than 90% of stay on SU",IF(AND(AF947&lt;90,M947="Not achieved",P947="Achieved"),"Not achieved as not direct to SU within 4h and less than 90% of stay on SU",IF(AND(AF947&lt;90,M947="Achieved",P947="Not achieved"),"Not achieved as not seen by a consultant within 14h and less than 90% of stay on SU",IF(AND(AF947&gt;=90,M947="Not achieved",P947="Not achieved"),"Not achieved as not direct to SU within 4h and not seen by a consultant within 14h",IF(AND(AF947&gt;=90,M947="Achieved",P947="Not achieved"),"Not achieved as not seen by a consultant within 14h",IF(AF947&lt;90,"Not achieved as less than 90% of stay on SU","Not achieved as not direct to SU within 4h"))))))))))))))</f>
        <v/>
      </c>
    </row>
    <row r="948" spans="1:33" x14ac:dyDescent="0.25">
      <c r="A948" s="89" t="str">
        <f>IF('Paste Data Here - Export'!A948="","",'Paste Data Here - Export'!A948)</f>
        <v/>
      </c>
      <c r="B948" s="90" t="str">
        <f>IF('Paste Data Here - Export'!B948="","",'Paste Data Here - Export'!B948)</f>
        <v/>
      </c>
      <c r="C948" s="91" t="str">
        <f>IF('Paste Data Here - Export'!AR948="Y",'Paste Data Here - Export'!AS948,IF('Paste Data Here - Export'!C948="","",'Paste Data Here - Export'!BA948))</f>
        <v/>
      </c>
      <c r="D948" s="103" t="str">
        <f>IF(B948="","",IF('Paste Data Here - Export'!A948 ='Paste Data Here - Export'!B948, "Yes", "No"))</f>
        <v/>
      </c>
      <c r="E948" s="103" t="str">
        <f>IF(A948="","",IF(AND('Paste Data Here - Export'!P948="",'Paste Data Here - Export'!Q948&lt;&gt;""),"Yes","No"))</f>
        <v/>
      </c>
      <c r="F948" s="104" t="str">
        <f>IF('Paste Data Here - Export'!A948='Paste Data Here - Export'!B948,C948,IF(W948="No","",IF(E948="Yes","6 Month Transfer",'Paste Data Here - Export'!HP948)))</f>
        <v/>
      </c>
      <c r="G948" s="92" t="str">
        <f>IF(B948="","",IF(OR('Paste Data Here - Export'!KB948="Y",'Paste Data Here - Export'!GE948="Y"),"Yes","No"))</f>
        <v/>
      </c>
      <c r="H948" s="93" t="str">
        <f t="shared" si="157"/>
        <v/>
      </c>
      <c r="I948" s="93" t="str">
        <f t="shared" si="158"/>
        <v/>
      </c>
      <c r="J948" s="93" t="str">
        <f t="shared" si="159"/>
        <v/>
      </c>
      <c r="K948" s="125" t="str">
        <f>IF(OR(C948="",'Paste Data Here - Export'!BD948=""),"",1440*('Paste Data Here - Export'!BD948-C948))</f>
        <v/>
      </c>
      <c r="L948" s="93" t="str">
        <f t="shared" si="160"/>
        <v/>
      </c>
      <c r="M948" s="93" t="str">
        <f>IF(AND(L948="Yes",'Paste Data Here - Export'!BC948="SU",'Paste Data Here - Export'!EJ948&lt;&gt;"Y"),"Achieved",IF('Paste Data Here - Export'!EJ948="Y","Not applicable",(IF(AND('Patient level info'!L948="No",'Paste Data Here - Export'!BC948="SU"),"Not achieved",IF('Paste Data Here - Export'!BC948="ICH","Not applicable",IF(OR('Paste Data Here - Export'!BC948="O",'Paste Data Here - Export'!BC948="MAC"),"Not achieved",""))))))</f>
        <v/>
      </c>
      <c r="N948" s="142" t="str">
        <f>IF(B948="","",IF(OR('Paste Data Here - Export'!GN948="PERS",'Paste Data Here - Export'!GN948="TELEM"),'Paste Data Here - Export'!GK948,IF('Paste Data Here - Export'!GO948="","Not seen in person",'Paste Data Here - Export'!GO948)))</f>
        <v/>
      </c>
      <c r="O948" s="125" t="str">
        <f t="shared" si="161"/>
        <v/>
      </c>
      <c r="P948" s="126" t="str">
        <f t="shared" si="162"/>
        <v/>
      </c>
      <c r="Q948" s="95" t="str">
        <f>IF('Paste Data Here - Export'!CR948=TRUE, "Not imaged",IF('Paste Data Here - Export'!AR948="Y","Inpatient stroke",IF('Paste Data Here - Export'!BA948="","",IF('Paste Data Here - Export'!CR948="TRUE","",1440*('Paste Data Here - Export'!CP948-'Paste Data Here - Export'!BA948)))))</f>
        <v/>
      </c>
      <c r="R948" s="95" t="str">
        <f>IF('Paste Data Here - Export'!CR948=TRUE,"Not imaged",IF(OR(C948="",'Paste Data Here - Export'!CP948=""),"",1440*('Paste Data Here - Export'!CP948-C948)))</f>
        <v/>
      </c>
      <c r="S948" s="93" t="str">
        <f>IF(R948&lt;60.5,"Yes",IF('Paste Data Here - Export'!C948="","","No"))</f>
        <v/>
      </c>
      <c r="T948" s="93" t="str">
        <f t="shared" si="154"/>
        <v/>
      </c>
      <c r="U948" s="94" t="str">
        <f>IF(OR(C948="",'Paste Data Here - Export'!DF948=""),"",1440*('Paste Data Here - Export'!DF948-C948))</f>
        <v/>
      </c>
      <c r="V948" s="96" t="str">
        <f t="shared" si="163"/>
        <v/>
      </c>
      <c r="W948" s="97" t="str">
        <f>IF(B948="","",IF('Paste Data Here - Export'!KI948=TRUE,"Yes",IF('Paste Data Here - Export'!L948="","No","Yes")))</f>
        <v/>
      </c>
      <c r="X948" s="98" t="str">
        <f>IF(E948="Yes","6 Month Transfer",IF(AND(W948="Yes",'Paste Data Here - Export'!KM948="D"),"No",IF('Patient level info'!W948="Yes","Yes","")))</f>
        <v/>
      </c>
      <c r="Y948" s="91" t="str">
        <f t="shared" si="155"/>
        <v/>
      </c>
      <c r="Z948" s="99" t="str">
        <f>IF('Paste Data Here - Export'!KQ948="","",IF('Paste Data Here - Export'!KO948="","",'Paste Data Here - Export'!KN948-'Paste Data Here - Export'!KQ948))</f>
        <v/>
      </c>
      <c r="AA948" s="91" t="str">
        <f>IF(AND(W948="Yes",'Paste Data Here - Export'!KM948="D",'Paste Data Here - Export'!KO948="Y"),'Paste Data Here - Export'!KN948+'Patient level info'!AA$3,IF(AND(W948="Yes",'Paste Data Here - Export'!KM948="D",Z948&lt;0),'Paste Data Here - Export'!KQ948,IF(AND(W948="Yes",'Paste Data Here - Export'!KM948="D"),'Paste Data Here - Export'!KN948,IF(X948="Yes",'Paste Data Here - Export'!KS948,""))))</f>
        <v/>
      </c>
      <c r="AB948" s="100" t="str">
        <f>IF(W948="No","",IF('Paste Data Here - Export'!HS948="","",IF('Paste Data Here - Export'!KO948="Y",'Patient level info'!AA948-'Paste Data Here - Export'!HS948,'Paste Data Here - Export'!KQ948-'Paste Data Here - Export'!HS948)))</f>
        <v/>
      </c>
      <c r="AC948" s="100" t="str">
        <f>IF(E948="Yes","",IF(BPT!C948="Record transferred to this team",AA948-C948-(1/6),""))</f>
        <v/>
      </c>
      <c r="AD948" s="100" t="str">
        <f t="shared" si="156"/>
        <v/>
      </c>
      <c r="AE948" s="100" t="str">
        <f t="shared" si="164"/>
        <v/>
      </c>
      <c r="AF948" s="101" t="str">
        <f>IF(AE948="","",IF(Y948="Died same day","Died same day as arrival",IF(AB948="","Did not stay on SU",IF('Paste Data Here - Export'!HR948="ICH","ICU/CCU/HDU",IF(AB948&gt;AE948,100,100*AB948/AE948)))))</f>
        <v/>
      </c>
      <c r="AG948" s="82" t="str">
        <f>IF(E948="Yes","6 Month Transfer",IF(W948="No","Not locked to discharge/transfer",IF(AF948="Did not stay on SU","Not achieved as did not stay on SU",IF('Patient level info'!A948="","",IF(AND(A948=B948,M948="Achieved",P948="Achieved",AF948&gt;=90,AF948&lt;&gt;"Died same day as arrival"),"Achieved",IF(AND(A948&lt;&gt;B948,AF948&gt;=90,M948="Achieved",P948="Achieved"),"Not directly admitted by this team, but achieved criteria at previous team, and achieved 90% of stay on SU whilst at this team",IF(AF948="ICU/CCU/HDU","Admitted to ICU/CCU/HDU",IF(AF948="Died same day as arrival",AF948,IF(AND(AF948&lt;90,M948="Not achieved",P948="Not achieved"),"Not achieved as not direct to SU within 4h, not seen by a consultant within 14h, and less than 90% of stay on SU",IF(AND(AF948&lt;90,M948="Not achieved",P948="Achieved"),"Not achieved as not direct to SU within 4h and less than 90% of stay on SU",IF(AND(AF948&lt;90,M948="Achieved",P948="Not achieved"),"Not achieved as not seen by a consultant within 14h and less than 90% of stay on SU",IF(AND(AF948&gt;=90,M948="Not achieved",P948="Not achieved"),"Not achieved as not direct to SU within 4h and not seen by a consultant within 14h",IF(AND(AF948&gt;=90,M948="Achieved",P948="Not achieved"),"Not achieved as not seen by a consultant within 14h",IF(AF948&lt;90,"Not achieved as less than 90% of stay on SU","Not achieved as not direct to SU within 4h"))))))))))))))</f>
        <v/>
      </c>
    </row>
    <row r="949" spans="1:33" x14ac:dyDescent="0.25">
      <c r="A949" s="89" t="str">
        <f>IF('Paste Data Here - Export'!A949="","",'Paste Data Here - Export'!A949)</f>
        <v/>
      </c>
      <c r="B949" s="90" t="str">
        <f>IF('Paste Data Here - Export'!B949="","",'Paste Data Here - Export'!B949)</f>
        <v/>
      </c>
      <c r="C949" s="91" t="str">
        <f>IF('Paste Data Here - Export'!AR949="Y",'Paste Data Here - Export'!AS949,IF('Paste Data Here - Export'!C949="","",'Paste Data Here - Export'!BA949))</f>
        <v/>
      </c>
      <c r="D949" s="103" t="str">
        <f>IF(B949="","",IF('Paste Data Here - Export'!A949 ='Paste Data Here - Export'!B949, "Yes", "No"))</f>
        <v/>
      </c>
      <c r="E949" s="103" t="str">
        <f>IF(A949="","",IF(AND('Paste Data Here - Export'!P949="",'Paste Data Here - Export'!Q949&lt;&gt;""),"Yes","No"))</f>
        <v/>
      </c>
      <c r="F949" s="104" t="str">
        <f>IF('Paste Data Here - Export'!A949='Paste Data Here - Export'!B949,C949,IF(W949="No","",IF(E949="Yes","6 Month Transfer",'Paste Data Here - Export'!HP949)))</f>
        <v/>
      </c>
      <c r="G949" s="92" t="str">
        <f>IF(B949="","",IF(OR('Paste Data Here - Export'!KB949="Y",'Paste Data Here - Export'!GE949="Y"),"Yes","No"))</f>
        <v/>
      </c>
      <c r="H949" s="93" t="str">
        <f t="shared" si="157"/>
        <v/>
      </c>
      <c r="I949" s="93" t="str">
        <f t="shared" si="158"/>
        <v/>
      </c>
      <c r="J949" s="93" t="str">
        <f t="shared" si="159"/>
        <v/>
      </c>
      <c r="K949" s="125" t="str">
        <f>IF(OR(C949="",'Paste Data Here - Export'!BD949=""),"",1440*('Paste Data Here - Export'!BD949-C949))</f>
        <v/>
      </c>
      <c r="L949" s="93" t="str">
        <f t="shared" si="160"/>
        <v/>
      </c>
      <c r="M949" s="93" t="str">
        <f>IF(AND(L949="Yes",'Paste Data Here - Export'!BC949="SU",'Paste Data Here - Export'!EJ949&lt;&gt;"Y"),"Achieved",IF('Paste Data Here - Export'!EJ949="Y","Not applicable",(IF(AND('Patient level info'!L949="No",'Paste Data Here - Export'!BC949="SU"),"Not achieved",IF('Paste Data Here - Export'!BC949="ICH","Not applicable",IF(OR('Paste Data Here - Export'!BC949="O",'Paste Data Here - Export'!BC949="MAC"),"Not achieved",""))))))</f>
        <v/>
      </c>
      <c r="N949" s="142" t="str">
        <f>IF(B949="","",IF(OR('Paste Data Here - Export'!GN949="PERS",'Paste Data Here - Export'!GN949="TELEM"),'Paste Data Here - Export'!GK949,IF('Paste Data Here - Export'!GO949="","Not seen in person",'Paste Data Here - Export'!GO949)))</f>
        <v/>
      </c>
      <c r="O949" s="125" t="str">
        <f t="shared" si="161"/>
        <v/>
      </c>
      <c r="P949" s="126" t="str">
        <f t="shared" si="162"/>
        <v/>
      </c>
      <c r="Q949" s="95" t="str">
        <f>IF('Paste Data Here - Export'!CR949=TRUE, "Not imaged",IF('Paste Data Here - Export'!AR949="Y","Inpatient stroke",IF('Paste Data Here - Export'!BA949="","",IF('Paste Data Here - Export'!CR949="TRUE","",1440*('Paste Data Here - Export'!CP949-'Paste Data Here - Export'!BA949)))))</f>
        <v/>
      </c>
      <c r="R949" s="95" t="str">
        <f>IF('Paste Data Here - Export'!CR949=TRUE,"Not imaged",IF(OR(C949="",'Paste Data Here - Export'!CP949=""),"",1440*('Paste Data Here - Export'!CP949-C949)))</f>
        <v/>
      </c>
      <c r="S949" s="93" t="str">
        <f>IF(R949&lt;60.5,"Yes",IF('Paste Data Here - Export'!C949="","","No"))</f>
        <v/>
      </c>
      <c r="T949" s="93" t="str">
        <f t="shared" si="154"/>
        <v/>
      </c>
      <c r="U949" s="94" t="str">
        <f>IF(OR(C949="",'Paste Data Here - Export'!DF949=""),"",1440*('Paste Data Here - Export'!DF949-C949))</f>
        <v/>
      </c>
      <c r="V949" s="96" t="str">
        <f t="shared" si="163"/>
        <v/>
      </c>
      <c r="W949" s="97" t="str">
        <f>IF(B949="","",IF('Paste Data Here - Export'!KI949=TRUE,"Yes",IF('Paste Data Here - Export'!L949="","No","Yes")))</f>
        <v/>
      </c>
      <c r="X949" s="98" t="str">
        <f>IF(E949="Yes","6 Month Transfer",IF(AND(W949="Yes",'Paste Data Here - Export'!KM949="D"),"No",IF('Patient level info'!W949="Yes","Yes","")))</f>
        <v/>
      </c>
      <c r="Y949" s="91" t="str">
        <f t="shared" si="155"/>
        <v/>
      </c>
      <c r="Z949" s="99" t="str">
        <f>IF('Paste Data Here - Export'!KQ949="","",IF('Paste Data Here - Export'!KO949="","",'Paste Data Here - Export'!KN949-'Paste Data Here - Export'!KQ949))</f>
        <v/>
      </c>
      <c r="AA949" s="91" t="str">
        <f>IF(AND(W949="Yes",'Paste Data Here - Export'!KM949="D",'Paste Data Here - Export'!KO949="Y"),'Paste Data Here - Export'!KN949+'Patient level info'!AA$3,IF(AND(W949="Yes",'Paste Data Here - Export'!KM949="D",Z949&lt;0),'Paste Data Here - Export'!KQ949,IF(AND(W949="Yes",'Paste Data Here - Export'!KM949="D"),'Paste Data Here - Export'!KN949,IF(X949="Yes",'Paste Data Here - Export'!KS949,""))))</f>
        <v/>
      </c>
      <c r="AB949" s="100" t="str">
        <f>IF(W949="No","",IF('Paste Data Here - Export'!HS949="","",IF('Paste Data Here - Export'!KO949="Y",'Patient level info'!AA949-'Paste Data Here - Export'!HS949,'Paste Data Here - Export'!KQ949-'Paste Data Here - Export'!HS949)))</f>
        <v/>
      </c>
      <c r="AC949" s="100" t="str">
        <f>IF(E949="Yes","",IF(BPT!C949="Record transferred to this team",AA949-C949-(1/6),""))</f>
        <v/>
      </c>
      <c r="AD949" s="100" t="str">
        <f t="shared" si="156"/>
        <v/>
      </c>
      <c r="AE949" s="100" t="str">
        <f t="shared" si="164"/>
        <v/>
      </c>
      <c r="AF949" s="101" t="str">
        <f>IF(AE949="","",IF(Y949="Died same day","Died same day as arrival",IF(AB949="","Did not stay on SU",IF('Paste Data Here - Export'!HR949="ICH","ICU/CCU/HDU",IF(AB949&gt;AE949,100,100*AB949/AE949)))))</f>
        <v/>
      </c>
      <c r="AG949" s="82" t="str">
        <f>IF(E949="Yes","6 Month Transfer",IF(W949="No","Not locked to discharge/transfer",IF(AF949="Did not stay on SU","Not achieved as did not stay on SU",IF('Patient level info'!A949="","",IF(AND(A949=B949,M949="Achieved",P949="Achieved",AF949&gt;=90,AF949&lt;&gt;"Died same day as arrival"),"Achieved",IF(AND(A949&lt;&gt;B949,AF949&gt;=90,M949="Achieved",P949="Achieved"),"Not directly admitted by this team, but achieved criteria at previous team, and achieved 90% of stay on SU whilst at this team",IF(AF949="ICU/CCU/HDU","Admitted to ICU/CCU/HDU",IF(AF949="Died same day as arrival",AF949,IF(AND(AF949&lt;90,M949="Not achieved",P949="Not achieved"),"Not achieved as not direct to SU within 4h, not seen by a consultant within 14h, and less than 90% of stay on SU",IF(AND(AF949&lt;90,M949="Not achieved",P949="Achieved"),"Not achieved as not direct to SU within 4h and less than 90% of stay on SU",IF(AND(AF949&lt;90,M949="Achieved",P949="Not achieved"),"Not achieved as not seen by a consultant within 14h and less than 90% of stay on SU",IF(AND(AF949&gt;=90,M949="Not achieved",P949="Not achieved"),"Not achieved as not direct to SU within 4h and not seen by a consultant within 14h",IF(AND(AF949&gt;=90,M949="Achieved",P949="Not achieved"),"Not achieved as not seen by a consultant within 14h",IF(AF949&lt;90,"Not achieved as less than 90% of stay on SU","Not achieved as not direct to SU within 4h"))))))))))))))</f>
        <v/>
      </c>
    </row>
    <row r="950" spans="1:33" x14ac:dyDescent="0.25">
      <c r="A950" s="89" t="str">
        <f>IF('Paste Data Here - Export'!A950="","",'Paste Data Here - Export'!A950)</f>
        <v/>
      </c>
      <c r="B950" s="90" t="str">
        <f>IF('Paste Data Here - Export'!B950="","",'Paste Data Here - Export'!B950)</f>
        <v/>
      </c>
      <c r="C950" s="91" t="str">
        <f>IF('Paste Data Here - Export'!AR950="Y",'Paste Data Here - Export'!AS950,IF('Paste Data Here - Export'!C950="","",'Paste Data Here - Export'!BA950))</f>
        <v/>
      </c>
      <c r="D950" s="103" t="str">
        <f>IF(B950="","",IF('Paste Data Here - Export'!A950 ='Paste Data Here - Export'!B950, "Yes", "No"))</f>
        <v/>
      </c>
      <c r="E950" s="103" t="str">
        <f>IF(A950="","",IF(AND('Paste Data Here - Export'!P950="",'Paste Data Here - Export'!Q950&lt;&gt;""),"Yes","No"))</f>
        <v/>
      </c>
      <c r="F950" s="104" t="str">
        <f>IF('Paste Data Here - Export'!A950='Paste Data Here - Export'!B950,C950,IF(W950="No","",IF(E950="Yes","6 Month Transfer",'Paste Data Here - Export'!HP950)))</f>
        <v/>
      </c>
      <c r="G950" s="92" t="str">
        <f>IF(B950="","",IF(OR('Paste Data Here - Export'!KB950="Y",'Paste Data Here - Export'!GE950="Y"),"Yes","No"))</f>
        <v/>
      </c>
      <c r="H950" s="93" t="str">
        <f t="shared" si="157"/>
        <v/>
      </c>
      <c r="I950" s="93" t="str">
        <f t="shared" si="158"/>
        <v/>
      </c>
      <c r="J950" s="93" t="str">
        <f t="shared" si="159"/>
        <v/>
      </c>
      <c r="K950" s="125" t="str">
        <f>IF(OR(C950="",'Paste Data Here - Export'!BD950=""),"",1440*('Paste Data Here - Export'!BD950-C950))</f>
        <v/>
      </c>
      <c r="L950" s="93" t="str">
        <f t="shared" si="160"/>
        <v/>
      </c>
      <c r="M950" s="93" t="str">
        <f>IF(AND(L950="Yes",'Paste Data Here - Export'!BC950="SU",'Paste Data Here - Export'!EJ950&lt;&gt;"Y"),"Achieved",IF('Paste Data Here - Export'!EJ950="Y","Not applicable",(IF(AND('Patient level info'!L950="No",'Paste Data Here - Export'!BC950="SU"),"Not achieved",IF('Paste Data Here - Export'!BC950="ICH","Not applicable",IF(OR('Paste Data Here - Export'!BC950="O",'Paste Data Here - Export'!BC950="MAC"),"Not achieved",""))))))</f>
        <v/>
      </c>
      <c r="N950" s="142" t="str">
        <f>IF(B950="","",IF(OR('Paste Data Here - Export'!GN950="PERS",'Paste Data Here - Export'!GN950="TELEM"),'Paste Data Here - Export'!GK950,IF('Paste Data Here - Export'!GO950="","Not seen in person",'Paste Data Here - Export'!GO950)))</f>
        <v/>
      </c>
      <c r="O950" s="125" t="str">
        <f t="shared" si="161"/>
        <v/>
      </c>
      <c r="P950" s="126" t="str">
        <f t="shared" si="162"/>
        <v/>
      </c>
      <c r="Q950" s="95" t="str">
        <f>IF('Paste Data Here - Export'!CR950=TRUE, "Not imaged",IF('Paste Data Here - Export'!AR950="Y","Inpatient stroke",IF('Paste Data Here - Export'!BA950="","",IF('Paste Data Here - Export'!CR950="TRUE","",1440*('Paste Data Here - Export'!CP950-'Paste Data Here - Export'!BA950)))))</f>
        <v/>
      </c>
      <c r="R950" s="95" t="str">
        <f>IF('Paste Data Here - Export'!CR950=TRUE,"Not imaged",IF(OR(C950="",'Paste Data Here - Export'!CP950=""),"",1440*('Paste Data Here - Export'!CP950-C950)))</f>
        <v/>
      </c>
      <c r="S950" s="93" t="str">
        <f>IF(R950&lt;60.5,"Yes",IF('Paste Data Here - Export'!C950="","","No"))</f>
        <v/>
      </c>
      <c r="T950" s="93" t="str">
        <f t="shared" si="154"/>
        <v/>
      </c>
      <c r="U950" s="94" t="str">
        <f>IF(OR(C950="",'Paste Data Here - Export'!DF950=""),"",1440*('Paste Data Here - Export'!DF950-C950))</f>
        <v/>
      </c>
      <c r="V950" s="96" t="str">
        <f t="shared" si="163"/>
        <v/>
      </c>
      <c r="W950" s="97" t="str">
        <f>IF(B950="","",IF('Paste Data Here - Export'!KI950=TRUE,"Yes",IF('Paste Data Here - Export'!L950="","No","Yes")))</f>
        <v/>
      </c>
      <c r="X950" s="98" t="str">
        <f>IF(E950="Yes","6 Month Transfer",IF(AND(W950="Yes",'Paste Data Here - Export'!KM950="D"),"No",IF('Patient level info'!W950="Yes","Yes","")))</f>
        <v/>
      </c>
      <c r="Y950" s="91" t="str">
        <f t="shared" si="155"/>
        <v/>
      </c>
      <c r="Z950" s="99" t="str">
        <f>IF('Paste Data Here - Export'!KQ950="","",IF('Paste Data Here - Export'!KO950="","",'Paste Data Here - Export'!KN950-'Paste Data Here - Export'!KQ950))</f>
        <v/>
      </c>
      <c r="AA950" s="91" t="str">
        <f>IF(AND(W950="Yes",'Paste Data Here - Export'!KM950="D",'Paste Data Here - Export'!KO950="Y"),'Paste Data Here - Export'!KN950+'Patient level info'!AA$3,IF(AND(W950="Yes",'Paste Data Here - Export'!KM950="D",Z950&lt;0),'Paste Data Here - Export'!KQ950,IF(AND(W950="Yes",'Paste Data Here - Export'!KM950="D"),'Paste Data Here - Export'!KN950,IF(X950="Yes",'Paste Data Here - Export'!KS950,""))))</f>
        <v/>
      </c>
      <c r="AB950" s="100" t="str">
        <f>IF(W950="No","",IF('Paste Data Here - Export'!HS950="","",IF('Paste Data Here - Export'!KO950="Y",'Patient level info'!AA950-'Paste Data Here - Export'!HS950,'Paste Data Here - Export'!KQ950-'Paste Data Here - Export'!HS950)))</f>
        <v/>
      </c>
      <c r="AC950" s="100" t="str">
        <f>IF(E950="Yes","",IF(BPT!C950="Record transferred to this team",AA950-C950-(1/6),""))</f>
        <v/>
      </c>
      <c r="AD950" s="100" t="str">
        <f t="shared" si="156"/>
        <v/>
      </c>
      <c r="AE950" s="100" t="str">
        <f t="shared" si="164"/>
        <v/>
      </c>
      <c r="AF950" s="101" t="str">
        <f>IF(AE950="","",IF(Y950="Died same day","Died same day as arrival",IF(AB950="","Did not stay on SU",IF('Paste Data Here - Export'!HR950="ICH","ICU/CCU/HDU",IF(AB950&gt;AE950,100,100*AB950/AE950)))))</f>
        <v/>
      </c>
      <c r="AG950" s="82" t="str">
        <f>IF(E950="Yes","6 Month Transfer",IF(W950="No","Not locked to discharge/transfer",IF(AF950="Did not stay on SU","Not achieved as did not stay on SU",IF('Patient level info'!A950="","",IF(AND(A950=B950,M950="Achieved",P950="Achieved",AF950&gt;=90,AF950&lt;&gt;"Died same day as arrival"),"Achieved",IF(AND(A950&lt;&gt;B950,AF950&gt;=90,M950="Achieved",P950="Achieved"),"Not directly admitted by this team, but achieved criteria at previous team, and achieved 90% of stay on SU whilst at this team",IF(AF950="ICU/CCU/HDU","Admitted to ICU/CCU/HDU",IF(AF950="Died same day as arrival",AF950,IF(AND(AF950&lt;90,M950="Not achieved",P950="Not achieved"),"Not achieved as not direct to SU within 4h, not seen by a consultant within 14h, and less than 90% of stay on SU",IF(AND(AF950&lt;90,M950="Not achieved",P950="Achieved"),"Not achieved as not direct to SU within 4h and less than 90% of stay on SU",IF(AND(AF950&lt;90,M950="Achieved",P950="Not achieved"),"Not achieved as not seen by a consultant within 14h and less than 90% of stay on SU",IF(AND(AF950&gt;=90,M950="Not achieved",P950="Not achieved"),"Not achieved as not direct to SU within 4h and not seen by a consultant within 14h",IF(AND(AF950&gt;=90,M950="Achieved",P950="Not achieved"),"Not achieved as not seen by a consultant within 14h",IF(AF950&lt;90,"Not achieved as less than 90% of stay on SU","Not achieved as not direct to SU within 4h"))))))))))))))</f>
        <v/>
      </c>
    </row>
    <row r="951" spans="1:33" x14ac:dyDescent="0.25">
      <c r="A951" s="89" t="str">
        <f>IF('Paste Data Here - Export'!A951="","",'Paste Data Here - Export'!A951)</f>
        <v/>
      </c>
      <c r="B951" s="90" t="str">
        <f>IF('Paste Data Here - Export'!B951="","",'Paste Data Here - Export'!B951)</f>
        <v/>
      </c>
      <c r="C951" s="91" t="str">
        <f>IF('Paste Data Here - Export'!AR951="Y",'Paste Data Here - Export'!AS951,IF('Paste Data Here - Export'!C951="","",'Paste Data Here - Export'!BA951))</f>
        <v/>
      </c>
      <c r="D951" s="103" t="str">
        <f>IF(B951="","",IF('Paste Data Here - Export'!A951 ='Paste Data Here - Export'!B951, "Yes", "No"))</f>
        <v/>
      </c>
      <c r="E951" s="103" t="str">
        <f>IF(A951="","",IF(AND('Paste Data Here - Export'!P951="",'Paste Data Here - Export'!Q951&lt;&gt;""),"Yes","No"))</f>
        <v/>
      </c>
      <c r="F951" s="104" t="str">
        <f>IF('Paste Data Here - Export'!A951='Paste Data Here - Export'!B951,C951,IF(W951="No","",IF(E951="Yes","6 Month Transfer",'Paste Data Here - Export'!HP951)))</f>
        <v/>
      </c>
      <c r="G951" s="92" t="str">
        <f>IF(B951="","",IF(OR('Paste Data Here - Export'!KB951="Y",'Paste Data Here - Export'!GE951="Y"),"Yes","No"))</f>
        <v/>
      </c>
      <c r="H951" s="93" t="str">
        <f t="shared" si="157"/>
        <v/>
      </c>
      <c r="I951" s="93" t="str">
        <f t="shared" si="158"/>
        <v/>
      </c>
      <c r="J951" s="93" t="str">
        <f t="shared" si="159"/>
        <v/>
      </c>
      <c r="K951" s="125" t="str">
        <f>IF(OR(C951="",'Paste Data Here - Export'!BD951=""),"",1440*('Paste Data Here - Export'!BD951-C951))</f>
        <v/>
      </c>
      <c r="L951" s="93" t="str">
        <f t="shared" si="160"/>
        <v/>
      </c>
      <c r="M951" s="93" t="str">
        <f>IF(AND(L951="Yes",'Paste Data Here - Export'!BC951="SU",'Paste Data Here - Export'!EJ951&lt;&gt;"Y"),"Achieved",IF('Paste Data Here - Export'!EJ951="Y","Not applicable",(IF(AND('Patient level info'!L951="No",'Paste Data Here - Export'!BC951="SU"),"Not achieved",IF('Paste Data Here - Export'!BC951="ICH","Not applicable",IF(OR('Paste Data Here - Export'!BC951="O",'Paste Data Here - Export'!BC951="MAC"),"Not achieved",""))))))</f>
        <v/>
      </c>
      <c r="N951" s="142" t="str">
        <f>IF(B951="","",IF(OR('Paste Data Here - Export'!GN951="PERS",'Paste Data Here - Export'!GN951="TELEM"),'Paste Data Here - Export'!GK951,IF('Paste Data Here - Export'!GO951="","Not seen in person",'Paste Data Here - Export'!GO951)))</f>
        <v/>
      </c>
      <c r="O951" s="125" t="str">
        <f t="shared" si="161"/>
        <v/>
      </c>
      <c r="P951" s="126" t="str">
        <f t="shared" si="162"/>
        <v/>
      </c>
      <c r="Q951" s="95" t="str">
        <f>IF('Paste Data Here - Export'!CR951=TRUE, "Not imaged",IF('Paste Data Here - Export'!AR951="Y","Inpatient stroke",IF('Paste Data Here - Export'!BA951="","",IF('Paste Data Here - Export'!CR951="TRUE","",1440*('Paste Data Here - Export'!CP951-'Paste Data Here - Export'!BA951)))))</f>
        <v/>
      </c>
      <c r="R951" s="95" t="str">
        <f>IF('Paste Data Here - Export'!CR951=TRUE,"Not imaged",IF(OR(C951="",'Paste Data Here - Export'!CP951=""),"",1440*('Paste Data Here - Export'!CP951-C951)))</f>
        <v/>
      </c>
      <c r="S951" s="93" t="str">
        <f>IF(R951&lt;60.5,"Yes",IF('Paste Data Here - Export'!C951="","","No"))</f>
        <v/>
      </c>
      <c r="T951" s="93" t="str">
        <f t="shared" si="154"/>
        <v/>
      </c>
      <c r="U951" s="94" t="str">
        <f>IF(OR(C951="",'Paste Data Here - Export'!DF951=""),"",1440*('Paste Data Here - Export'!DF951-C951))</f>
        <v/>
      </c>
      <c r="V951" s="96" t="str">
        <f t="shared" si="163"/>
        <v/>
      </c>
      <c r="W951" s="97" t="str">
        <f>IF(B951="","",IF('Paste Data Here - Export'!KI951=TRUE,"Yes",IF('Paste Data Here - Export'!L951="","No","Yes")))</f>
        <v/>
      </c>
      <c r="X951" s="98" t="str">
        <f>IF(E951="Yes","6 Month Transfer",IF(AND(W951="Yes",'Paste Data Here - Export'!KM951="D"),"No",IF('Patient level info'!W951="Yes","Yes","")))</f>
        <v/>
      </c>
      <c r="Y951" s="91" t="str">
        <f t="shared" si="155"/>
        <v/>
      </c>
      <c r="Z951" s="99" t="str">
        <f>IF('Paste Data Here - Export'!KQ951="","",IF('Paste Data Here - Export'!KO951="","",'Paste Data Here - Export'!KN951-'Paste Data Here - Export'!KQ951))</f>
        <v/>
      </c>
      <c r="AA951" s="91" t="str">
        <f>IF(AND(W951="Yes",'Paste Data Here - Export'!KM951="D",'Paste Data Here - Export'!KO951="Y"),'Paste Data Here - Export'!KN951+'Patient level info'!AA$3,IF(AND(W951="Yes",'Paste Data Here - Export'!KM951="D",Z951&lt;0),'Paste Data Here - Export'!KQ951,IF(AND(W951="Yes",'Paste Data Here - Export'!KM951="D"),'Paste Data Here - Export'!KN951,IF(X951="Yes",'Paste Data Here - Export'!KS951,""))))</f>
        <v/>
      </c>
      <c r="AB951" s="100" t="str">
        <f>IF(W951="No","",IF('Paste Data Here - Export'!HS951="","",IF('Paste Data Here - Export'!KO951="Y",'Patient level info'!AA951-'Paste Data Here - Export'!HS951,'Paste Data Here - Export'!KQ951-'Paste Data Here - Export'!HS951)))</f>
        <v/>
      </c>
      <c r="AC951" s="100" t="str">
        <f>IF(E951="Yes","",IF(BPT!C951="Record transferred to this team",AA951-C951-(1/6),""))</f>
        <v/>
      </c>
      <c r="AD951" s="100" t="str">
        <f t="shared" si="156"/>
        <v/>
      </c>
      <c r="AE951" s="100" t="str">
        <f t="shared" si="164"/>
        <v/>
      </c>
      <c r="AF951" s="101" t="str">
        <f>IF(AE951="","",IF(Y951="Died same day","Died same day as arrival",IF(AB951="","Did not stay on SU",IF('Paste Data Here - Export'!HR951="ICH","ICU/CCU/HDU",IF(AB951&gt;AE951,100,100*AB951/AE951)))))</f>
        <v/>
      </c>
      <c r="AG951" s="82" t="str">
        <f>IF(E951="Yes","6 Month Transfer",IF(W951="No","Not locked to discharge/transfer",IF(AF951="Did not stay on SU","Not achieved as did not stay on SU",IF('Patient level info'!A951="","",IF(AND(A951=B951,M951="Achieved",P951="Achieved",AF951&gt;=90,AF951&lt;&gt;"Died same day as arrival"),"Achieved",IF(AND(A951&lt;&gt;B951,AF951&gt;=90,M951="Achieved",P951="Achieved"),"Not directly admitted by this team, but achieved criteria at previous team, and achieved 90% of stay on SU whilst at this team",IF(AF951="ICU/CCU/HDU","Admitted to ICU/CCU/HDU",IF(AF951="Died same day as arrival",AF951,IF(AND(AF951&lt;90,M951="Not achieved",P951="Not achieved"),"Not achieved as not direct to SU within 4h, not seen by a consultant within 14h, and less than 90% of stay on SU",IF(AND(AF951&lt;90,M951="Not achieved",P951="Achieved"),"Not achieved as not direct to SU within 4h and less than 90% of stay on SU",IF(AND(AF951&lt;90,M951="Achieved",P951="Not achieved"),"Not achieved as not seen by a consultant within 14h and less than 90% of stay on SU",IF(AND(AF951&gt;=90,M951="Not achieved",P951="Not achieved"),"Not achieved as not direct to SU within 4h and not seen by a consultant within 14h",IF(AND(AF951&gt;=90,M951="Achieved",P951="Not achieved"),"Not achieved as not seen by a consultant within 14h",IF(AF951&lt;90,"Not achieved as less than 90% of stay on SU","Not achieved as not direct to SU within 4h"))))))))))))))</f>
        <v/>
      </c>
    </row>
    <row r="952" spans="1:33" x14ac:dyDescent="0.25">
      <c r="A952" s="89" t="str">
        <f>IF('Paste Data Here - Export'!A952="","",'Paste Data Here - Export'!A952)</f>
        <v/>
      </c>
      <c r="B952" s="90" t="str">
        <f>IF('Paste Data Here - Export'!B952="","",'Paste Data Here - Export'!B952)</f>
        <v/>
      </c>
      <c r="C952" s="91" t="str">
        <f>IF('Paste Data Here - Export'!AR952="Y",'Paste Data Here - Export'!AS952,IF('Paste Data Here - Export'!C952="","",'Paste Data Here - Export'!BA952))</f>
        <v/>
      </c>
      <c r="D952" s="103" t="str">
        <f>IF(B952="","",IF('Paste Data Here - Export'!A952 ='Paste Data Here - Export'!B952, "Yes", "No"))</f>
        <v/>
      </c>
      <c r="E952" s="103" t="str">
        <f>IF(A952="","",IF(AND('Paste Data Here - Export'!P952="",'Paste Data Here - Export'!Q952&lt;&gt;""),"Yes","No"))</f>
        <v/>
      </c>
      <c r="F952" s="104" t="str">
        <f>IF('Paste Data Here - Export'!A952='Paste Data Here - Export'!B952,C952,IF(W952="No","",IF(E952="Yes","6 Month Transfer",'Paste Data Here - Export'!HP952)))</f>
        <v/>
      </c>
      <c r="G952" s="92" t="str">
        <f>IF(B952="","",IF(OR('Paste Data Here - Export'!KB952="Y",'Paste Data Here - Export'!GE952="Y"),"Yes","No"))</f>
        <v/>
      </c>
      <c r="H952" s="93" t="str">
        <f t="shared" si="157"/>
        <v/>
      </c>
      <c r="I952" s="93" t="str">
        <f t="shared" si="158"/>
        <v/>
      </c>
      <c r="J952" s="93" t="str">
        <f t="shared" si="159"/>
        <v/>
      </c>
      <c r="K952" s="125" t="str">
        <f>IF(OR(C952="",'Paste Data Here - Export'!BD952=""),"",1440*('Paste Data Here - Export'!BD952-C952))</f>
        <v/>
      </c>
      <c r="L952" s="93" t="str">
        <f t="shared" si="160"/>
        <v/>
      </c>
      <c r="M952" s="93" t="str">
        <f>IF(AND(L952="Yes",'Paste Data Here - Export'!BC952="SU",'Paste Data Here - Export'!EJ952&lt;&gt;"Y"),"Achieved",IF('Paste Data Here - Export'!EJ952="Y","Not applicable",(IF(AND('Patient level info'!L952="No",'Paste Data Here - Export'!BC952="SU"),"Not achieved",IF('Paste Data Here - Export'!BC952="ICH","Not applicable",IF(OR('Paste Data Here - Export'!BC952="O",'Paste Data Here - Export'!BC952="MAC"),"Not achieved",""))))))</f>
        <v/>
      </c>
      <c r="N952" s="142" t="str">
        <f>IF(B952="","",IF(OR('Paste Data Here - Export'!GN952="PERS",'Paste Data Here - Export'!GN952="TELEM"),'Paste Data Here - Export'!GK952,IF('Paste Data Here - Export'!GO952="","Not seen in person",'Paste Data Here - Export'!GO952)))</f>
        <v/>
      </c>
      <c r="O952" s="125" t="str">
        <f t="shared" si="161"/>
        <v/>
      </c>
      <c r="P952" s="126" t="str">
        <f t="shared" si="162"/>
        <v/>
      </c>
      <c r="Q952" s="95" t="str">
        <f>IF('Paste Data Here - Export'!CR952=TRUE, "Not imaged",IF('Paste Data Here - Export'!AR952="Y","Inpatient stroke",IF('Paste Data Here - Export'!BA952="","",IF('Paste Data Here - Export'!CR952="TRUE","",1440*('Paste Data Here - Export'!CP952-'Paste Data Here - Export'!BA952)))))</f>
        <v/>
      </c>
      <c r="R952" s="95" t="str">
        <f>IF('Paste Data Here - Export'!CR952=TRUE,"Not imaged",IF(OR(C952="",'Paste Data Here - Export'!CP952=""),"",1440*('Paste Data Here - Export'!CP952-C952)))</f>
        <v/>
      </c>
      <c r="S952" s="93" t="str">
        <f>IF(R952&lt;60.5,"Yes",IF('Paste Data Here - Export'!C952="","","No"))</f>
        <v/>
      </c>
      <c r="T952" s="93" t="str">
        <f t="shared" si="154"/>
        <v/>
      </c>
      <c r="U952" s="94" t="str">
        <f>IF(OR(C952="",'Paste Data Here - Export'!DF952=""),"",1440*('Paste Data Here - Export'!DF952-C952))</f>
        <v/>
      </c>
      <c r="V952" s="96" t="str">
        <f t="shared" si="163"/>
        <v/>
      </c>
      <c r="W952" s="97" t="str">
        <f>IF(B952="","",IF('Paste Data Here - Export'!KI952=TRUE,"Yes",IF('Paste Data Here - Export'!L952="","No","Yes")))</f>
        <v/>
      </c>
      <c r="X952" s="98" t="str">
        <f>IF(E952="Yes","6 Month Transfer",IF(AND(W952="Yes",'Paste Data Here - Export'!KM952="D"),"No",IF('Patient level info'!W952="Yes","Yes","")))</f>
        <v/>
      </c>
      <c r="Y952" s="91" t="str">
        <f t="shared" si="155"/>
        <v/>
      </c>
      <c r="Z952" s="99" t="str">
        <f>IF('Paste Data Here - Export'!KQ952="","",IF('Paste Data Here - Export'!KO952="","",'Paste Data Here - Export'!KN952-'Paste Data Here - Export'!KQ952))</f>
        <v/>
      </c>
      <c r="AA952" s="91" t="str">
        <f>IF(AND(W952="Yes",'Paste Data Here - Export'!KM952="D",'Paste Data Here - Export'!KO952="Y"),'Paste Data Here - Export'!KN952+'Patient level info'!AA$3,IF(AND(W952="Yes",'Paste Data Here - Export'!KM952="D",Z952&lt;0),'Paste Data Here - Export'!KQ952,IF(AND(W952="Yes",'Paste Data Here - Export'!KM952="D"),'Paste Data Here - Export'!KN952,IF(X952="Yes",'Paste Data Here - Export'!KS952,""))))</f>
        <v/>
      </c>
      <c r="AB952" s="100" t="str">
        <f>IF(W952="No","",IF('Paste Data Here - Export'!HS952="","",IF('Paste Data Here - Export'!KO952="Y",'Patient level info'!AA952-'Paste Data Here - Export'!HS952,'Paste Data Here - Export'!KQ952-'Paste Data Here - Export'!HS952)))</f>
        <v/>
      </c>
      <c r="AC952" s="100" t="str">
        <f>IF(E952="Yes","",IF(BPT!C952="Record transferred to this team",AA952-C952-(1/6),""))</f>
        <v/>
      </c>
      <c r="AD952" s="100" t="str">
        <f t="shared" si="156"/>
        <v/>
      </c>
      <c r="AE952" s="100" t="str">
        <f t="shared" si="164"/>
        <v/>
      </c>
      <c r="AF952" s="101" t="str">
        <f>IF(AE952="","",IF(Y952="Died same day","Died same day as arrival",IF(AB952="","Did not stay on SU",IF('Paste Data Here - Export'!HR952="ICH","ICU/CCU/HDU",IF(AB952&gt;AE952,100,100*AB952/AE952)))))</f>
        <v/>
      </c>
      <c r="AG952" s="82" t="str">
        <f>IF(E952="Yes","6 Month Transfer",IF(W952="No","Not locked to discharge/transfer",IF(AF952="Did not stay on SU","Not achieved as did not stay on SU",IF('Patient level info'!A952="","",IF(AND(A952=B952,M952="Achieved",P952="Achieved",AF952&gt;=90,AF952&lt;&gt;"Died same day as arrival"),"Achieved",IF(AND(A952&lt;&gt;B952,AF952&gt;=90,M952="Achieved",P952="Achieved"),"Not directly admitted by this team, but achieved criteria at previous team, and achieved 90% of stay on SU whilst at this team",IF(AF952="ICU/CCU/HDU","Admitted to ICU/CCU/HDU",IF(AF952="Died same day as arrival",AF952,IF(AND(AF952&lt;90,M952="Not achieved",P952="Not achieved"),"Not achieved as not direct to SU within 4h, not seen by a consultant within 14h, and less than 90% of stay on SU",IF(AND(AF952&lt;90,M952="Not achieved",P952="Achieved"),"Not achieved as not direct to SU within 4h and less than 90% of stay on SU",IF(AND(AF952&lt;90,M952="Achieved",P952="Not achieved"),"Not achieved as not seen by a consultant within 14h and less than 90% of stay on SU",IF(AND(AF952&gt;=90,M952="Not achieved",P952="Not achieved"),"Not achieved as not direct to SU within 4h and not seen by a consultant within 14h",IF(AND(AF952&gt;=90,M952="Achieved",P952="Not achieved"),"Not achieved as not seen by a consultant within 14h",IF(AF952&lt;90,"Not achieved as less than 90% of stay on SU","Not achieved as not direct to SU within 4h"))))))))))))))</f>
        <v/>
      </c>
    </row>
    <row r="953" spans="1:33" x14ac:dyDescent="0.25">
      <c r="A953" s="89" t="str">
        <f>IF('Paste Data Here - Export'!A953="","",'Paste Data Here - Export'!A953)</f>
        <v/>
      </c>
      <c r="B953" s="90" t="str">
        <f>IF('Paste Data Here - Export'!B953="","",'Paste Data Here - Export'!B953)</f>
        <v/>
      </c>
      <c r="C953" s="91" t="str">
        <f>IF('Paste Data Here - Export'!AR953="Y",'Paste Data Here - Export'!AS953,IF('Paste Data Here - Export'!C953="","",'Paste Data Here - Export'!BA953))</f>
        <v/>
      </c>
      <c r="D953" s="103" t="str">
        <f>IF(B953="","",IF('Paste Data Here - Export'!A953 ='Paste Data Here - Export'!B953, "Yes", "No"))</f>
        <v/>
      </c>
      <c r="E953" s="103" t="str">
        <f>IF(A953="","",IF(AND('Paste Data Here - Export'!P953="",'Paste Data Here - Export'!Q953&lt;&gt;""),"Yes","No"))</f>
        <v/>
      </c>
      <c r="F953" s="104" t="str">
        <f>IF('Paste Data Here - Export'!A953='Paste Data Here - Export'!B953,C953,IF(W953="No","",IF(E953="Yes","6 Month Transfer",'Paste Data Here - Export'!HP953)))</f>
        <v/>
      </c>
      <c r="G953" s="92" t="str">
        <f>IF(B953="","",IF(OR('Paste Data Here - Export'!KB953="Y",'Paste Data Here - Export'!GE953="Y"),"Yes","No"))</f>
        <v/>
      </c>
      <c r="H953" s="93" t="str">
        <f t="shared" si="157"/>
        <v/>
      </c>
      <c r="I953" s="93" t="str">
        <f t="shared" si="158"/>
        <v/>
      </c>
      <c r="J953" s="93" t="str">
        <f t="shared" si="159"/>
        <v/>
      </c>
      <c r="K953" s="125" t="str">
        <f>IF(OR(C953="",'Paste Data Here - Export'!BD953=""),"",1440*('Paste Data Here - Export'!BD953-C953))</f>
        <v/>
      </c>
      <c r="L953" s="93" t="str">
        <f t="shared" si="160"/>
        <v/>
      </c>
      <c r="M953" s="93" t="str">
        <f>IF(AND(L953="Yes",'Paste Data Here - Export'!BC953="SU",'Paste Data Here - Export'!EJ953&lt;&gt;"Y"),"Achieved",IF('Paste Data Here - Export'!EJ953="Y","Not applicable",(IF(AND('Patient level info'!L953="No",'Paste Data Here - Export'!BC953="SU"),"Not achieved",IF('Paste Data Here - Export'!BC953="ICH","Not applicable",IF(OR('Paste Data Here - Export'!BC953="O",'Paste Data Here - Export'!BC953="MAC"),"Not achieved",""))))))</f>
        <v/>
      </c>
      <c r="N953" s="142" t="str">
        <f>IF(B953="","",IF(OR('Paste Data Here - Export'!GN953="PERS",'Paste Data Here - Export'!GN953="TELEM"),'Paste Data Here - Export'!GK953,IF('Paste Data Here - Export'!GO953="","Not seen in person",'Paste Data Here - Export'!GO953)))</f>
        <v/>
      </c>
      <c r="O953" s="125" t="str">
        <f t="shared" si="161"/>
        <v/>
      </c>
      <c r="P953" s="126" t="str">
        <f t="shared" si="162"/>
        <v/>
      </c>
      <c r="Q953" s="95" t="str">
        <f>IF('Paste Data Here - Export'!CR953=TRUE, "Not imaged",IF('Paste Data Here - Export'!AR953="Y","Inpatient stroke",IF('Paste Data Here - Export'!BA953="","",IF('Paste Data Here - Export'!CR953="TRUE","",1440*('Paste Data Here - Export'!CP953-'Paste Data Here - Export'!BA953)))))</f>
        <v/>
      </c>
      <c r="R953" s="95" t="str">
        <f>IF('Paste Data Here - Export'!CR953=TRUE,"Not imaged",IF(OR(C953="",'Paste Data Here - Export'!CP953=""),"",1440*('Paste Data Here - Export'!CP953-C953)))</f>
        <v/>
      </c>
      <c r="S953" s="93" t="str">
        <f>IF(R953&lt;60.5,"Yes",IF('Paste Data Here - Export'!C953="","","No"))</f>
        <v/>
      </c>
      <c r="T953" s="93" t="str">
        <f t="shared" si="154"/>
        <v/>
      </c>
      <c r="U953" s="94" t="str">
        <f>IF(OR(C953="",'Paste Data Here - Export'!DF953=""),"",1440*('Paste Data Here - Export'!DF953-C953))</f>
        <v/>
      </c>
      <c r="V953" s="96" t="str">
        <f t="shared" si="163"/>
        <v/>
      </c>
      <c r="W953" s="97" t="str">
        <f>IF(B953="","",IF('Paste Data Here - Export'!KI953=TRUE,"Yes",IF('Paste Data Here - Export'!L953="","No","Yes")))</f>
        <v/>
      </c>
      <c r="X953" s="98" t="str">
        <f>IF(E953="Yes","6 Month Transfer",IF(AND(W953="Yes",'Paste Data Here - Export'!KM953="D"),"No",IF('Patient level info'!W953="Yes","Yes","")))</f>
        <v/>
      </c>
      <c r="Y953" s="91" t="str">
        <f t="shared" si="155"/>
        <v/>
      </c>
      <c r="Z953" s="99" t="str">
        <f>IF('Paste Data Here - Export'!KQ953="","",IF('Paste Data Here - Export'!KO953="","",'Paste Data Here - Export'!KN953-'Paste Data Here - Export'!KQ953))</f>
        <v/>
      </c>
      <c r="AA953" s="91" t="str">
        <f>IF(AND(W953="Yes",'Paste Data Here - Export'!KM953="D",'Paste Data Here - Export'!KO953="Y"),'Paste Data Here - Export'!KN953+'Patient level info'!AA$3,IF(AND(W953="Yes",'Paste Data Here - Export'!KM953="D",Z953&lt;0),'Paste Data Here - Export'!KQ953,IF(AND(W953="Yes",'Paste Data Here - Export'!KM953="D"),'Paste Data Here - Export'!KN953,IF(X953="Yes",'Paste Data Here - Export'!KS953,""))))</f>
        <v/>
      </c>
      <c r="AB953" s="100" t="str">
        <f>IF(W953="No","",IF('Paste Data Here - Export'!HS953="","",IF('Paste Data Here - Export'!KO953="Y",'Patient level info'!AA953-'Paste Data Here - Export'!HS953,'Paste Data Here - Export'!KQ953-'Paste Data Here - Export'!HS953)))</f>
        <v/>
      </c>
      <c r="AC953" s="100" t="str">
        <f>IF(E953="Yes","",IF(BPT!C953="Record transferred to this team",AA953-C953-(1/6),""))</f>
        <v/>
      </c>
      <c r="AD953" s="100" t="str">
        <f t="shared" si="156"/>
        <v/>
      </c>
      <c r="AE953" s="100" t="str">
        <f t="shared" si="164"/>
        <v/>
      </c>
      <c r="AF953" s="101" t="str">
        <f>IF(AE953="","",IF(Y953="Died same day","Died same day as arrival",IF(AB953="","Did not stay on SU",IF('Paste Data Here - Export'!HR953="ICH","ICU/CCU/HDU",IF(AB953&gt;AE953,100,100*AB953/AE953)))))</f>
        <v/>
      </c>
      <c r="AG953" s="82" t="str">
        <f>IF(E953="Yes","6 Month Transfer",IF(W953="No","Not locked to discharge/transfer",IF(AF953="Did not stay on SU","Not achieved as did not stay on SU",IF('Patient level info'!A953="","",IF(AND(A953=B953,M953="Achieved",P953="Achieved",AF953&gt;=90,AF953&lt;&gt;"Died same day as arrival"),"Achieved",IF(AND(A953&lt;&gt;B953,AF953&gt;=90,M953="Achieved",P953="Achieved"),"Not directly admitted by this team, but achieved criteria at previous team, and achieved 90% of stay on SU whilst at this team",IF(AF953="ICU/CCU/HDU","Admitted to ICU/CCU/HDU",IF(AF953="Died same day as arrival",AF953,IF(AND(AF953&lt;90,M953="Not achieved",P953="Not achieved"),"Not achieved as not direct to SU within 4h, not seen by a consultant within 14h, and less than 90% of stay on SU",IF(AND(AF953&lt;90,M953="Not achieved",P953="Achieved"),"Not achieved as not direct to SU within 4h and less than 90% of stay on SU",IF(AND(AF953&lt;90,M953="Achieved",P953="Not achieved"),"Not achieved as not seen by a consultant within 14h and less than 90% of stay on SU",IF(AND(AF953&gt;=90,M953="Not achieved",P953="Not achieved"),"Not achieved as not direct to SU within 4h and not seen by a consultant within 14h",IF(AND(AF953&gt;=90,M953="Achieved",P953="Not achieved"),"Not achieved as not seen by a consultant within 14h",IF(AF953&lt;90,"Not achieved as less than 90% of stay on SU","Not achieved as not direct to SU within 4h"))))))))))))))</f>
        <v/>
      </c>
    </row>
    <row r="954" spans="1:33" x14ac:dyDescent="0.25">
      <c r="A954" s="89" t="str">
        <f>IF('Paste Data Here - Export'!A954="","",'Paste Data Here - Export'!A954)</f>
        <v/>
      </c>
      <c r="B954" s="90" t="str">
        <f>IF('Paste Data Here - Export'!B954="","",'Paste Data Here - Export'!B954)</f>
        <v/>
      </c>
      <c r="C954" s="91" t="str">
        <f>IF('Paste Data Here - Export'!AR954="Y",'Paste Data Here - Export'!AS954,IF('Paste Data Here - Export'!C954="","",'Paste Data Here - Export'!BA954))</f>
        <v/>
      </c>
      <c r="D954" s="103" t="str">
        <f>IF(B954="","",IF('Paste Data Here - Export'!A954 ='Paste Data Here - Export'!B954, "Yes", "No"))</f>
        <v/>
      </c>
      <c r="E954" s="103" t="str">
        <f>IF(A954="","",IF(AND('Paste Data Here - Export'!P954="",'Paste Data Here - Export'!Q954&lt;&gt;""),"Yes","No"))</f>
        <v/>
      </c>
      <c r="F954" s="104" t="str">
        <f>IF('Paste Data Here - Export'!A954='Paste Data Here - Export'!B954,C954,IF(W954="No","",IF(E954="Yes","6 Month Transfer",'Paste Data Here - Export'!HP954)))</f>
        <v/>
      </c>
      <c r="G954" s="92" t="str">
        <f>IF(B954="","",IF(OR('Paste Data Here - Export'!KB954="Y",'Paste Data Here - Export'!GE954="Y"),"Yes","No"))</f>
        <v/>
      </c>
      <c r="H954" s="93" t="str">
        <f t="shared" si="157"/>
        <v/>
      </c>
      <c r="I954" s="93" t="str">
        <f t="shared" si="158"/>
        <v/>
      </c>
      <c r="J954" s="93" t="str">
        <f t="shared" si="159"/>
        <v/>
      </c>
      <c r="K954" s="125" t="str">
        <f>IF(OR(C954="",'Paste Data Here - Export'!BD954=""),"",1440*('Paste Data Here - Export'!BD954-C954))</f>
        <v/>
      </c>
      <c r="L954" s="93" t="str">
        <f t="shared" si="160"/>
        <v/>
      </c>
      <c r="M954" s="93" t="str">
        <f>IF(AND(L954="Yes",'Paste Data Here - Export'!BC954="SU",'Paste Data Here - Export'!EJ954&lt;&gt;"Y"),"Achieved",IF('Paste Data Here - Export'!EJ954="Y","Not applicable",(IF(AND('Patient level info'!L954="No",'Paste Data Here - Export'!BC954="SU"),"Not achieved",IF('Paste Data Here - Export'!BC954="ICH","Not applicable",IF(OR('Paste Data Here - Export'!BC954="O",'Paste Data Here - Export'!BC954="MAC"),"Not achieved",""))))))</f>
        <v/>
      </c>
      <c r="N954" s="142" t="str">
        <f>IF(B954="","",IF(OR('Paste Data Here - Export'!GN954="PERS",'Paste Data Here - Export'!GN954="TELEM"),'Paste Data Here - Export'!GK954,IF('Paste Data Here - Export'!GO954="","Not seen in person",'Paste Data Here - Export'!GO954)))</f>
        <v/>
      </c>
      <c r="O954" s="125" t="str">
        <f t="shared" si="161"/>
        <v/>
      </c>
      <c r="P954" s="126" t="str">
        <f t="shared" si="162"/>
        <v/>
      </c>
      <c r="Q954" s="95" t="str">
        <f>IF('Paste Data Here - Export'!CR954=TRUE, "Not imaged",IF('Paste Data Here - Export'!AR954="Y","Inpatient stroke",IF('Paste Data Here - Export'!BA954="","",IF('Paste Data Here - Export'!CR954="TRUE","",1440*('Paste Data Here - Export'!CP954-'Paste Data Here - Export'!BA954)))))</f>
        <v/>
      </c>
      <c r="R954" s="95" t="str">
        <f>IF('Paste Data Here - Export'!CR954=TRUE,"Not imaged",IF(OR(C954="",'Paste Data Here - Export'!CP954=""),"",1440*('Paste Data Here - Export'!CP954-C954)))</f>
        <v/>
      </c>
      <c r="S954" s="93" t="str">
        <f>IF(R954&lt;60.5,"Yes",IF('Paste Data Here - Export'!C954="","","No"))</f>
        <v/>
      </c>
      <c r="T954" s="93" t="str">
        <f t="shared" si="154"/>
        <v/>
      </c>
      <c r="U954" s="94" t="str">
        <f>IF(OR(C954="",'Paste Data Here - Export'!DF954=""),"",1440*('Paste Data Here - Export'!DF954-C954))</f>
        <v/>
      </c>
      <c r="V954" s="96" t="str">
        <f t="shared" si="163"/>
        <v/>
      </c>
      <c r="W954" s="97" t="str">
        <f>IF(B954="","",IF('Paste Data Here - Export'!KI954=TRUE,"Yes",IF('Paste Data Here - Export'!L954="","No","Yes")))</f>
        <v/>
      </c>
      <c r="X954" s="98" t="str">
        <f>IF(E954="Yes","6 Month Transfer",IF(AND(W954="Yes",'Paste Data Here - Export'!KM954="D"),"No",IF('Patient level info'!W954="Yes","Yes","")))</f>
        <v/>
      </c>
      <c r="Y954" s="91" t="str">
        <f t="shared" si="155"/>
        <v/>
      </c>
      <c r="Z954" s="99" t="str">
        <f>IF('Paste Data Here - Export'!KQ954="","",IF('Paste Data Here - Export'!KO954="","",'Paste Data Here - Export'!KN954-'Paste Data Here - Export'!KQ954))</f>
        <v/>
      </c>
      <c r="AA954" s="91" t="str">
        <f>IF(AND(W954="Yes",'Paste Data Here - Export'!KM954="D",'Paste Data Here - Export'!KO954="Y"),'Paste Data Here - Export'!KN954+'Patient level info'!AA$3,IF(AND(W954="Yes",'Paste Data Here - Export'!KM954="D",Z954&lt;0),'Paste Data Here - Export'!KQ954,IF(AND(W954="Yes",'Paste Data Here - Export'!KM954="D"),'Paste Data Here - Export'!KN954,IF(X954="Yes",'Paste Data Here - Export'!KS954,""))))</f>
        <v/>
      </c>
      <c r="AB954" s="100" t="str">
        <f>IF(W954="No","",IF('Paste Data Here - Export'!HS954="","",IF('Paste Data Here - Export'!KO954="Y",'Patient level info'!AA954-'Paste Data Here - Export'!HS954,'Paste Data Here - Export'!KQ954-'Paste Data Here - Export'!HS954)))</f>
        <v/>
      </c>
      <c r="AC954" s="100" t="str">
        <f>IF(E954="Yes","",IF(BPT!C954="Record transferred to this team",AA954-C954-(1/6),""))</f>
        <v/>
      </c>
      <c r="AD954" s="100" t="str">
        <f t="shared" si="156"/>
        <v/>
      </c>
      <c r="AE954" s="100" t="str">
        <f t="shared" si="164"/>
        <v/>
      </c>
      <c r="AF954" s="101" t="str">
        <f>IF(AE954="","",IF(Y954="Died same day","Died same day as arrival",IF(AB954="","Did not stay on SU",IF('Paste Data Here - Export'!HR954="ICH","ICU/CCU/HDU",IF(AB954&gt;AE954,100,100*AB954/AE954)))))</f>
        <v/>
      </c>
      <c r="AG954" s="82" t="str">
        <f>IF(E954="Yes","6 Month Transfer",IF(W954="No","Not locked to discharge/transfer",IF(AF954="Did not stay on SU","Not achieved as did not stay on SU",IF('Patient level info'!A954="","",IF(AND(A954=B954,M954="Achieved",P954="Achieved",AF954&gt;=90,AF954&lt;&gt;"Died same day as arrival"),"Achieved",IF(AND(A954&lt;&gt;B954,AF954&gt;=90,M954="Achieved",P954="Achieved"),"Not directly admitted by this team, but achieved criteria at previous team, and achieved 90% of stay on SU whilst at this team",IF(AF954="ICU/CCU/HDU","Admitted to ICU/CCU/HDU",IF(AF954="Died same day as arrival",AF954,IF(AND(AF954&lt;90,M954="Not achieved",P954="Not achieved"),"Not achieved as not direct to SU within 4h, not seen by a consultant within 14h, and less than 90% of stay on SU",IF(AND(AF954&lt;90,M954="Not achieved",P954="Achieved"),"Not achieved as not direct to SU within 4h and less than 90% of stay on SU",IF(AND(AF954&lt;90,M954="Achieved",P954="Not achieved"),"Not achieved as not seen by a consultant within 14h and less than 90% of stay on SU",IF(AND(AF954&gt;=90,M954="Not achieved",P954="Not achieved"),"Not achieved as not direct to SU within 4h and not seen by a consultant within 14h",IF(AND(AF954&gt;=90,M954="Achieved",P954="Not achieved"),"Not achieved as not seen by a consultant within 14h",IF(AF954&lt;90,"Not achieved as less than 90% of stay on SU","Not achieved as not direct to SU within 4h"))))))))))))))</f>
        <v/>
      </c>
    </row>
    <row r="955" spans="1:33" x14ac:dyDescent="0.25">
      <c r="A955" s="89" t="str">
        <f>IF('Paste Data Here - Export'!A955="","",'Paste Data Here - Export'!A955)</f>
        <v/>
      </c>
      <c r="B955" s="90" t="str">
        <f>IF('Paste Data Here - Export'!B955="","",'Paste Data Here - Export'!B955)</f>
        <v/>
      </c>
      <c r="C955" s="91" t="str">
        <f>IF('Paste Data Here - Export'!AR955="Y",'Paste Data Here - Export'!AS955,IF('Paste Data Here - Export'!C955="","",'Paste Data Here - Export'!BA955))</f>
        <v/>
      </c>
      <c r="D955" s="103" t="str">
        <f>IF(B955="","",IF('Paste Data Here - Export'!A955 ='Paste Data Here - Export'!B955, "Yes", "No"))</f>
        <v/>
      </c>
      <c r="E955" s="103" t="str">
        <f>IF(A955="","",IF(AND('Paste Data Here - Export'!P955="",'Paste Data Here - Export'!Q955&lt;&gt;""),"Yes","No"))</f>
        <v/>
      </c>
      <c r="F955" s="104" t="str">
        <f>IF('Paste Data Here - Export'!A955='Paste Data Here - Export'!B955,C955,IF(W955="No","",IF(E955="Yes","6 Month Transfer",'Paste Data Here - Export'!HP955)))</f>
        <v/>
      </c>
      <c r="G955" s="92" t="str">
        <f>IF(B955="","",IF(OR('Paste Data Here - Export'!KB955="Y",'Paste Data Here - Export'!GE955="Y"),"Yes","No"))</f>
        <v/>
      </c>
      <c r="H955" s="93" t="str">
        <f t="shared" si="157"/>
        <v/>
      </c>
      <c r="I955" s="93" t="str">
        <f t="shared" si="158"/>
        <v/>
      </c>
      <c r="J955" s="93" t="str">
        <f t="shared" si="159"/>
        <v/>
      </c>
      <c r="K955" s="125" t="str">
        <f>IF(OR(C955="",'Paste Data Here - Export'!BD955=""),"",1440*('Paste Data Here - Export'!BD955-C955))</f>
        <v/>
      </c>
      <c r="L955" s="93" t="str">
        <f t="shared" si="160"/>
        <v/>
      </c>
      <c r="M955" s="93" t="str">
        <f>IF(AND(L955="Yes",'Paste Data Here - Export'!BC955="SU",'Paste Data Here - Export'!EJ955&lt;&gt;"Y"),"Achieved",IF('Paste Data Here - Export'!EJ955="Y","Not applicable",(IF(AND('Patient level info'!L955="No",'Paste Data Here - Export'!BC955="SU"),"Not achieved",IF('Paste Data Here - Export'!BC955="ICH","Not applicable",IF(OR('Paste Data Here - Export'!BC955="O",'Paste Data Here - Export'!BC955="MAC"),"Not achieved",""))))))</f>
        <v/>
      </c>
      <c r="N955" s="142" t="str">
        <f>IF(B955="","",IF(OR('Paste Data Here - Export'!GN955="PERS",'Paste Data Here - Export'!GN955="TELEM"),'Paste Data Here - Export'!GK955,IF('Paste Data Here - Export'!GO955="","Not seen in person",'Paste Data Here - Export'!GO955)))</f>
        <v/>
      </c>
      <c r="O955" s="125" t="str">
        <f t="shared" si="161"/>
        <v/>
      </c>
      <c r="P955" s="126" t="str">
        <f t="shared" si="162"/>
        <v/>
      </c>
      <c r="Q955" s="95" t="str">
        <f>IF('Paste Data Here - Export'!CR955=TRUE, "Not imaged",IF('Paste Data Here - Export'!AR955="Y","Inpatient stroke",IF('Paste Data Here - Export'!BA955="","",IF('Paste Data Here - Export'!CR955="TRUE","",1440*('Paste Data Here - Export'!CP955-'Paste Data Here - Export'!BA955)))))</f>
        <v/>
      </c>
      <c r="R955" s="95" t="str">
        <f>IF('Paste Data Here - Export'!CR955=TRUE,"Not imaged",IF(OR(C955="",'Paste Data Here - Export'!CP955=""),"",1440*('Paste Data Here - Export'!CP955-C955)))</f>
        <v/>
      </c>
      <c r="S955" s="93" t="str">
        <f>IF(R955&lt;60.5,"Yes",IF('Paste Data Here - Export'!C955="","","No"))</f>
        <v/>
      </c>
      <c r="T955" s="93" t="str">
        <f t="shared" si="154"/>
        <v/>
      </c>
      <c r="U955" s="94" t="str">
        <f>IF(OR(C955="",'Paste Data Here - Export'!DF955=""),"",1440*('Paste Data Here - Export'!DF955-C955))</f>
        <v/>
      </c>
      <c r="V955" s="96" t="str">
        <f t="shared" si="163"/>
        <v/>
      </c>
      <c r="W955" s="97" t="str">
        <f>IF(B955="","",IF('Paste Data Here - Export'!KI955=TRUE,"Yes",IF('Paste Data Here - Export'!L955="","No","Yes")))</f>
        <v/>
      </c>
      <c r="X955" s="98" t="str">
        <f>IF(E955="Yes","6 Month Transfer",IF(AND(W955="Yes",'Paste Data Here - Export'!KM955="D"),"No",IF('Patient level info'!W955="Yes","Yes","")))</f>
        <v/>
      </c>
      <c r="Y955" s="91" t="str">
        <f t="shared" si="155"/>
        <v/>
      </c>
      <c r="Z955" s="99" t="str">
        <f>IF('Paste Data Here - Export'!KQ955="","",IF('Paste Data Here - Export'!KO955="","",'Paste Data Here - Export'!KN955-'Paste Data Here - Export'!KQ955))</f>
        <v/>
      </c>
      <c r="AA955" s="91" t="str">
        <f>IF(AND(W955="Yes",'Paste Data Here - Export'!KM955="D",'Paste Data Here - Export'!KO955="Y"),'Paste Data Here - Export'!KN955+'Patient level info'!AA$3,IF(AND(W955="Yes",'Paste Data Here - Export'!KM955="D",Z955&lt;0),'Paste Data Here - Export'!KQ955,IF(AND(W955="Yes",'Paste Data Here - Export'!KM955="D"),'Paste Data Here - Export'!KN955,IF(X955="Yes",'Paste Data Here - Export'!KS955,""))))</f>
        <v/>
      </c>
      <c r="AB955" s="100" t="str">
        <f>IF(W955="No","",IF('Paste Data Here - Export'!HS955="","",IF('Paste Data Here - Export'!KO955="Y",'Patient level info'!AA955-'Paste Data Here - Export'!HS955,'Paste Data Here - Export'!KQ955-'Paste Data Here - Export'!HS955)))</f>
        <v/>
      </c>
      <c r="AC955" s="100" t="str">
        <f>IF(E955="Yes","",IF(BPT!C955="Record transferred to this team",AA955-C955-(1/6),""))</f>
        <v/>
      </c>
      <c r="AD955" s="100" t="str">
        <f t="shared" si="156"/>
        <v/>
      </c>
      <c r="AE955" s="100" t="str">
        <f t="shared" si="164"/>
        <v/>
      </c>
      <c r="AF955" s="101" t="str">
        <f>IF(AE955="","",IF(Y955="Died same day","Died same day as arrival",IF(AB955="","Did not stay on SU",IF('Paste Data Here - Export'!HR955="ICH","ICU/CCU/HDU",IF(AB955&gt;AE955,100,100*AB955/AE955)))))</f>
        <v/>
      </c>
      <c r="AG955" s="82" t="str">
        <f>IF(E955="Yes","6 Month Transfer",IF(W955="No","Not locked to discharge/transfer",IF(AF955="Did not stay on SU","Not achieved as did not stay on SU",IF('Patient level info'!A955="","",IF(AND(A955=B955,M955="Achieved",P955="Achieved",AF955&gt;=90,AF955&lt;&gt;"Died same day as arrival"),"Achieved",IF(AND(A955&lt;&gt;B955,AF955&gt;=90,M955="Achieved",P955="Achieved"),"Not directly admitted by this team, but achieved criteria at previous team, and achieved 90% of stay on SU whilst at this team",IF(AF955="ICU/CCU/HDU","Admitted to ICU/CCU/HDU",IF(AF955="Died same day as arrival",AF955,IF(AND(AF955&lt;90,M955="Not achieved",P955="Not achieved"),"Not achieved as not direct to SU within 4h, not seen by a consultant within 14h, and less than 90% of stay on SU",IF(AND(AF955&lt;90,M955="Not achieved",P955="Achieved"),"Not achieved as not direct to SU within 4h and less than 90% of stay on SU",IF(AND(AF955&lt;90,M955="Achieved",P955="Not achieved"),"Not achieved as not seen by a consultant within 14h and less than 90% of stay on SU",IF(AND(AF955&gt;=90,M955="Not achieved",P955="Not achieved"),"Not achieved as not direct to SU within 4h and not seen by a consultant within 14h",IF(AND(AF955&gt;=90,M955="Achieved",P955="Not achieved"),"Not achieved as not seen by a consultant within 14h",IF(AF955&lt;90,"Not achieved as less than 90% of stay on SU","Not achieved as not direct to SU within 4h"))))))))))))))</f>
        <v/>
      </c>
    </row>
    <row r="956" spans="1:33" x14ac:dyDescent="0.25">
      <c r="A956" s="89" t="str">
        <f>IF('Paste Data Here - Export'!A956="","",'Paste Data Here - Export'!A956)</f>
        <v/>
      </c>
      <c r="B956" s="90" t="str">
        <f>IF('Paste Data Here - Export'!B956="","",'Paste Data Here - Export'!B956)</f>
        <v/>
      </c>
      <c r="C956" s="91" t="str">
        <f>IF('Paste Data Here - Export'!AR956="Y",'Paste Data Here - Export'!AS956,IF('Paste Data Here - Export'!C956="","",'Paste Data Here - Export'!BA956))</f>
        <v/>
      </c>
      <c r="D956" s="103" t="str">
        <f>IF(B956="","",IF('Paste Data Here - Export'!A956 ='Paste Data Here - Export'!B956, "Yes", "No"))</f>
        <v/>
      </c>
      <c r="E956" s="103" t="str">
        <f>IF(A956="","",IF(AND('Paste Data Here - Export'!P956="",'Paste Data Here - Export'!Q956&lt;&gt;""),"Yes","No"))</f>
        <v/>
      </c>
      <c r="F956" s="104" t="str">
        <f>IF('Paste Data Here - Export'!A956='Paste Data Here - Export'!B956,C956,IF(W956="No","",IF(E956="Yes","6 Month Transfer",'Paste Data Here - Export'!HP956)))</f>
        <v/>
      </c>
      <c r="G956" s="92" t="str">
        <f>IF(B956="","",IF(OR('Paste Data Here - Export'!KB956="Y",'Paste Data Here - Export'!GE956="Y"),"Yes","No"))</f>
        <v/>
      </c>
      <c r="H956" s="93" t="str">
        <f t="shared" si="157"/>
        <v/>
      </c>
      <c r="I956" s="93" t="str">
        <f t="shared" si="158"/>
        <v/>
      </c>
      <c r="J956" s="93" t="str">
        <f t="shared" si="159"/>
        <v/>
      </c>
      <c r="K956" s="125" t="str">
        <f>IF(OR(C956="",'Paste Data Here - Export'!BD956=""),"",1440*('Paste Data Here - Export'!BD956-C956))</f>
        <v/>
      </c>
      <c r="L956" s="93" t="str">
        <f t="shared" si="160"/>
        <v/>
      </c>
      <c r="M956" s="93" t="str">
        <f>IF(AND(L956="Yes",'Paste Data Here - Export'!BC956="SU",'Paste Data Here - Export'!EJ956&lt;&gt;"Y"),"Achieved",IF('Paste Data Here - Export'!EJ956="Y","Not applicable",(IF(AND('Patient level info'!L956="No",'Paste Data Here - Export'!BC956="SU"),"Not achieved",IF('Paste Data Here - Export'!BC956="ICH","Not applicable",IF(OR('Paste Data Here - Export'!BC956="O",'Paste Data Here - Export'!BC956="MAC"),"Not achieved",""))))))</f>
        <v/>
      </c>
      <c r="N956" s="142" t="str">
        <f>IF(B956="","",IF(OR('Paste Data Here - Export'!GN956="PERS",'Paste Data Here - Export'!GN956="TELEM"),'Paste Data Here - Export'!GK956,IF('Paste Data Here - Export'!GO956="","Not seen in person",'Paste Data Here - Export'!GO956)))</f>
        <v/>
      </c>
      <c r="O956" s="125" t="str">
        <f t="shared" si="161"/>
        <v/>
      </c>
      <c r="P956" s="126" t="str">
        <f t="shared" si="162"/>
        <v/>
      </c>
      <c r="Q956" s="95" t="str">
        <f>IF('Paste Data Here - Export'!CR956=TRUE, "Not imaged",IF('Paste Data Here - Export'!AR956="Y","Inpatient stroke",IF('Paste Data Here - Export'!BA956="","",IF('Paste Data Here - Export'!CR956="TRUE","",1440*('Paste Data Here - Export'!CP956-'Paste Data Here - Export'!BA956)))))</f>
        <v/>
      </c>
      <c r="R956" s="95" t="str">
        <f>IF('Paste Data Here - Export'!CR956=TRUE,"Not imaged",IF(OR(C956="",'Paste Data Here - Export'!CP956=""),"",1440*('Paste Data Here - Export'!CP956-C956)))</f>
        <v/>
      </c>
      <c r="S956" s="93" t="str">
        <f>IF(R956&lt;60.5,"Yes",IF('Paste Data Here - Export'!C956="","","No"))</f>
        <v/>
      </c>
      <c r="T956" s="93" t="str">
        <f t="shared" si="154"/>
        <v/>
      </c>
      <c r="U956" s="94" t="str">
        <f>IF(OR(C956="",'Paste Data Here - Export'!DF956=""),"",1440*('Paste Data Here - Export'!DF956-C956))</f>
        <v/>
      </c>
      <c r="V956" s="96" t="str">
        <f t="shared" si="163"/>
        <v/>
      </c>
      <c r="W956" s="97" t="str">
        <f>IF(B956="","",IF('Paste Data Here - Export'!KI956=TRUE,"Yes",IF('Paste Data Here - Export'!L956="","No","Yes")))</f>
        <v/>
      </c>
      <c r="X956" s="98" t="str">
        <f>IF(E956="Yes","6 Month Transfer",IF(AND(W956="Yes",'Paste Data Here - Export'!KM956="D"),"No",IF('Patient level info'!W956="Yes","Yes","")))</f>
        <v/>
      </c>
      <c r="Y956" s="91" t="str">
        <f t="shared" si="155"/>
        <v/>
      </c>
      <c r="Z956" s="99" t="str">
        <f>IF('Paste Data Here - Export'!KQ956="","",IF('Paste Data Here - Export'!KO956="","",'Paste Data Here - Export'!KN956-'Paste Data Here - Export'!KQ956))</f>
        <v/>
      </c>
      <c r="AA956" s="91" t="str">
        <f>IF(AND(W956="Yes",'Paste Data Here - Export'!KM956="D",'Paste Data Here - Export'!KO956="Y"),'Paste Data Here - Export'!KN956+'Patient level info'!AA$3,IF(AND(W956="Yes",'Paste Data Here - Export'!KM956="D",Z956&lt;0),'Paste Data Here - Export'!KQ956,IF(AND(W956="Yes",'Paste Data Here - Export'!KM956="D"),'Paste Data Here - Export'!KN956,IF(X956="Yes",'Paste Data Here - Export'!KS956,""))))</f>
        <v/>
      </c>
      <c r="AB956" s="100" t="str">
        <f>IF(W956="No","",IF('Paste Data Here - Export'!HS956="","",IF('Paste Data Here - Export'!KO956="Y",'Patient level info'!AA956-'Paste Data Here - Export'!HS956,'Paste Data Here - Export'!KQ956-'Paste Data Here - Export'!HS956)))</f>
        <v/>
      </c>
      <c r="AC956" s="100" t="str">
        <f>IF(E956="Yes","",IF(BPT!C956="Record transferred to this team",AA956-C956-(1/6),""))</f>
        <v/>
      </c>
      <c r="AD956" s="100" t="str">
        <f t="shared" si="156"/>
        <v/>
      </c>
      <c r="AE956" s="100" t="str">
        <f t="shared" si="164"/>
        <v/>
      </c>
      <c r="AF956" s="101" t="str">
        <f>IF(AE956="","",IF(Y956="Died same day","Died same day as arrival",IF(AB956="","Did not stay on SU",IF('Paste Data Here - Export'!HR956="ICH","ICU/CCU/HDU",IF(AB956&gt;AE956,100,100*AB956/AE956)))))</f>
        <v/>
      </c>
      <c r="AG956" s="82" t="str">
        <f>IF(E956="Yes","6 Month Transfer",IF(W956="No","Not locked to discharge/transfer",IF(AF956="Did not stay on SU","Not achieved as did not stay on SU",IF('Patient level info'!A956="","",IF(AND(A956=B956,M956="Achieved",P956="Achieved",AF956&gt;=90,AF956&lt;&gt;"Died same day as arrival"),"Achieved",IF(AND(A956&lt;&gt;B956,AF956&gt;=90,M956="Achieved",P956="Achieved"),"Not directly admitted by this team, but achieved criteria at previous team, and achieved 90% of stay on SU whilst at this team",IF(AF956="ICU/CCU/HDU","Admitted to ICU/CCU/HDU",IF(AF956="Died same day as arrival",AF956,IF(AND(AF956&lt;90,M956="Not achieved",P956="Not achieved"),"Not achieved as not direct to SU within 4h, not seen by a consultant within 14h, and less than 90% of stay on SU",IF(AND(AF956&lt;90,M956="Not achieved",P956="Achieved"),"Not achieved as not direct to SU within 4h and less than 90% of stay on SU",IF(AND(AF956&lt;90,M956="Achieved",P956="Not achieved"),"Not achieved as not seen by a consultant within 14h and less than 90% of stay on SU",IF(AND(AF956&gt;=90,M956="Not achieved",P956="Not achieved"),"Not achieved as not direct to SU within 4h and not seen by a consultant within 14h",IF(AND(AF956&gt;=90,M956="Achieved",P956="Not achieved"),"Not achieved as not seen by a consultant within 14h",IF(AF956&lt;90,"Not achieved as less than 90% of stay on SU","Not achieved as not direct to SU within 4h"))))))))))))))</f>
        <v/>
      </c>
    </row>
    <row r="957" spans="1:33" x14ac:dyDescent="0.25">
      <c r="A957" s="89" t="str">
        <f>IF('Paste Data Here - Export'!A957="","",'Paste Data Here - Export'!A957)</f>
        <v/>
      </c>
      <c r="B957" s="90" t="str">
        <f>IF('Paste Data Here - Export'!B957="","",'Paste Data Here - Export'!B957)</f>
        <v/>
      </c>
      <c r="C957" s="91" t="str">
        <f>IF('Paste Data Here - Export'!AR957="Y",'Paste Data Here - Export'!AS957,IF('Paste Data Here - Export'!C957="","",'Paste Data Here - Export'!BA957))</f>
        <v/>
      </c>
      <c r="D957" s="103" t="str">
        <f>IF(B957="","",IF('Paste Data Here - Export'!A957 ='Paste Data Here - Export'!B957, "Yes", "No"))</f>
        <v/>
      </c>
      <c r="E957" s="103" t="str">
        <f>IF(A957="","",IF(AND('Paste Data Here - Export'!P957="",'Paste Data Here - Export'!Q957&lt;&gt;""),"Yes","No"))</f>
        <v/>
      </c>
      <c r="F957" s="104" t="str">
        <f>IF('Paste Data Here - Export'!A957='Paste Data Here - Export'!B957,C957,IF(W957="No","",IF(E957="Yes","6 Month Transfer",'Paste Data Here - Export'!HP957)))</f>
        <v/>
      </c>
      <c r="G957" s="92" t="str">
        <f>IF(B957="","",IF(OR('Paste Data Here - Export'!KB957="Y",'Paste Data Here - Export'!GE957="Y"),"Yes","No"))</f>
        <v/>
      </c>
      <c r="H957" s="93" t="str">
        <f t="shared" si="157"/>
        <v/>
      </c>
      <c r="I957" s="93" t="str">
        <f t="shared" si="158"/>
        <v/>
      </c>
      <c r="J957" s="93" t="str">
        <f t="shared" si="159"/>
        <v/>
      </c>
      <c r="K957" s="125" t="str">
        <f>IF(OR(C957="",'Paste Data Here - Export'!BD957=""),"",1440*('Paste Data Here - Export'!BD957-C957))</f>
        <v/>
      </c>
      <c r="L957" s="93" t="str">
        <f t="shared" si="160"/>
        <v/>
      </c>
      <c r="M957" s="93" t="str">
        <f>IF(AND(L957="Yes",'Paste Data Here - Export'!BC957="SU",'Paste Data Here - Export'!EJ957&lt;&gt;"Y"),"Achieved",IF('Paste Data Here - Export'!EJ957="Y","Not applicable",(IF(AND('Patient level info'!L957="No",'Paste Data Here - Export'!BC957="SU"),"Not achieved",IF('Paste Data Here - Export'!BC957="ICH","Not applicable",IF(OR('Paste Data Here - Export'!BC957="O",'Paste Data Here - Export'!BC957="MAC"),"Not achieved",""))))))</f>
        <v/>
      </c>
      <c r="N957" s="142" t="str">
        <f>IF(B957="","",IF(OR('Paste Data Here - Export'!GN957="PERS",'Paste Data Here - Export'!GN957="TELEM"),'Paste Data Here - Export'!GK957,IF('Paste Data Here - Export'!GO957="","Not seen in person",'Paste Data Here - Export'!GO957)))</f>
        <v/>
      </c>
      <c r="O957" s="125" t="str">
        <f t="shared" si="161"/>
        <v/>
      </c>
      <c r="P957" s="126" t="str">
        <f t="shared" si="162"/>
        <v/>
      </c>
      <c r="Q957" s="95" t="str">
        <f>IF('Paste Data Here - Export'!CR957=TRUE, "Not imaged",IF('Paste Data Here - Export'!AR957="Y","Inpatient stroke",IF('Paste Data Here - Export'!BA957="","",IF('Paste Data Here - Export'!CR957="TRUE","",1440*('Paste Data Here - Export'!CP957-'Paste Data Here - Export'!BA957)))))</f>
        <v/>
      </c>
      <c r="R957" s="95" t="str">
        <f>IF('Paste Data Here - Export'!CR957=TRUE,"Not imaged",IF(OR(C957="",'Paste Data Here - Export'!CP957=""),"",1440*('Paste Data Here - Export'!CP957-C957)))</f>
        <v/>
      </c>
      <c r="S957" s="93" t="str">
        <f>IF(R957&lt;60.5,"Yes",IF('Paste Data Here - Export'!C957="","","No"))</f>
        <v/>
      </c>
      <c r="T957" s="93" t="str">
        <f t="shared" si="154"/>
        <v/>
      </c>
      <c r="U957" s="94" t="str">
        <f>IF(OR(C957="",'Paste Data Here - Export'!DF957=""),"",1440*('Paste Data Here - Export'!DF957-C957))</f>
        <v/>
      </c>
      <c r="V957" s="96" t="str">
        <f t="shared" si="163"/>
        <v/>
      </c>
      <c r="W957" s="97" t="str">
        <f>IF(B957="","",IF('Paste Data Here - Export'!KI957=TRUE,"Yes",IF('Paste Data Here - Export'!L957="","No","Yes")))</f>
        <v/>
      </c>
      <c r="X957" s="98" t="str">
        <f>IF(E957="Yes","6 Month Transfer",IF(AND(W957="Yes",'Paste Data Here - Export'!KM957="D"),"No",IF('Patient level info'!W957="Yes","Yes","")))</f>
        <v/>
      </c>
      <c r="Y957" s="91" t="str">
        <f t="shared" si="155"/>
        <v/>
      </c>
      <c r="Z957" s="99" t="str">
        <f>IF('Paste Data Here - Export'!KQ957="","",IF('Paste Data Here - Export'!KO957="","",'Paste Data Here - Export'!KN957-'Paste Data Here - Export'!KQ957))</f>
        <v/>
      </c>
      <c r="AA957" s="91" t="str">
        <f>IF(AND(W957="Yes",'Paste Data Here - Export'!KM957="D",'Paste Data Here - Export'!KO957="Y"),'Paste Data Here - Export'!KN957+'Patient level info'!AA$3,IF(AND(W957="Yes",'Paste Data Here - Export'!KM957="D",Z957&lt;0),'Paste Data Here - Export'!KQ957,IF(AND(W957="Yes",'Paste Data Here - Export'!KM957="D"),'Paste Data Here - Export'!KN957,IF(X957="Yes",'Paste Data Here - Export'!KS957,""))))</f>
        <v/>
      </c>
      <c r="AB957" s="100" t="str">
        <f>IF(W957="No","",IF('Paste Data Here - Export'!HS957="","",IF('Paste Data Here - Export'!KO957="Y",'Patient level info'!AA957-'Paste Data Here - Export'!HS957,'Paste Data Here - Export'!KQ957-'Paste Data Here - Export'!HS957)))</f>
        <v/>
      </c>
      <c r="AC957" s="100" t="str">
        <f>IF(E957="Yes","",IF(BPT!C957="Record transferred to this team",AA957-C957-(1/6),""))</f>
        <v/>
      </c>
      <c r="AD957" s="100" t="str">
        <f t="shared" si="156"/>
        <v/>
      </c>
      <c r="AE957" s="100" t="str">
        <f t="shared" si="164"/>
        <v/>
      </c>
      <c r="AF957" s="101" t="str">
        <f>IF(AE957="","",IF(Y957="Died same day","Died same day as arrival",IF(AB957="","Did not stay on SU",IF('Paste Data Here - Export'!HR957="ICH","ICU/CCU/HDU",IF(AB957&gt;AE957,100,100*AB957/AE957)))))</f>
        <v/>
      </c>
      <c r="AG957" s="82" t="str">
        <f>IF(E957="Yes","6 Month Transfer",IF(W957="No","Not locked to discharge/transfer",IF(AF957="Did not stay on SU","Not achieved as did not stay on SU",IF('Patient level info'!A957="","",IF(AND(A957=B957,M957="Achieved",P957="Achieved",AF957&gt;=90,AF957&lt;&gt;"Died same day as arrival"),"Achieved",IF(AND(A957&lt;&gt;B957,AF957&gt;=90,M957="Achieved",P957="Achieved"),"Not directly admitted by this team, but achieved criteria at previous team, and achieved 90% of stay on SU whilst at this team",IF(AF957="ICU/CCU/HDU","Admitted to ICU/CCU/HDU",IF(AF957="Died same day as arrival",AF957,IF(AND(AF957&lt;90,M957="Not achieved",P957="Not achieved"),"Not achieved as not direct to SU within 4h, not seen by a consultant within 14h, and less than 90% of stay on SU",IF(AND(AF957&lt;90,M957="Not achieved",P957="Achieved"),"Not achieved as not direct to SU within 4h and less than 90% of stay on SU",IF(AND(AF957&lt;90,M957="Achieved",P957="Not achieved"),"Not achieved as not seen by a consultant within 14h and less than 90% of stay on SU",IF(AND(AF957&gt;=90,M957="Not achieved",P957="Not achieved"),"Not achieved as not direct to SU within 4h and not seen by a consultant within 14h",IF(AND(AF957&gt;=90,M957="Achieved",P957="Not achieved"),"Not achieved as not seen by a consultant within 14h",IF(AF957&lt;90,"Not achieved as less than 90% of stay on SU","Not achieved as not direct to SU within 4h"))))))))))))))</f>
        <v/>
      </c>
    </row>
    <row r="958" spans="1:33" x14ac:dyDescent="0.25">
      <c r="A958" s="89" t="str">
        <f>IF('Paste Data Here - Export'!A958="","",'Paste Data Here - Export'!A958)</f>
        <v/>
      </c>
      <c r="B958" s="90" t="str">
        <f>IF('Paste Data Here - Export'!B958="","",'Paste Data Here - Export'!B958)</f>
        <v/>
      </c>
      <c r="C958" s="91" t="str">
        <f>IF('Paste Data Here - Export'!AR958="Y",'Paste Data Here - Export'!AS958,IF('Paste Data Here - Export'!C958="","",'Paste Data Here - Export'!BA958))</f>
        <v/>
      </c>
      <c r="D958" s="103" t="str">
        <f>IF(B958="","",IF('Paste Data Here - Export'!A958 ='Paste Data Here - Export'!B958, "Yes", "No"))</f>
        <v/>
      </c>
      <c r="E958" s="103" t="str">
        <f>IF(A958="","",IF(AND('Paste Data Here - Export'!P958="",'Paste Data Here - Export'!Q958&lt;&gt;""),"Yes","No"))</f>
        <v/>
      </c>
      <c r="F958" s="104" t="str">
        <f>IF('Paste Data Here - Export'!A958='Paste Data Here - Export'!B958,C958,IF(W958="No","",IF(E958="Yes","6 Month Transfer",'Paste Data Here - Export'!HP958)))</f>
        <v/>
      </c>
      <c r="G958" s="92" t="str">
        <f>IF(B958="","",IF(OR('Paste Data Here - Export'!KB958="Y",'Paste Data Here - Export'!GE958="Y"),"Yes","No"))</f>
        <v/>
      </c>
      <c r="H958" s="93" t="str">
        <f t="shared" si="157"/>
        <v/>
      </c>
      <c r="I958" s="93" t="str">
        <f t="shared" si="158"/>
        <v/>
      </c>
      <c r="J958" s="93" t="str">
        <f t="shared" si="159"/>
        <v/>
      </c>
      <c r="K958" s="125" t="str">
        <f>IF(OR(C958="",'Paste Data Here - Export'!BD958=""),"",1440*('Paste Data Here - Export'!BD958-C958))</f>
        <v/>
      </c>
      <c r="L958" s="93" t="str">
        <f t="shared" si="160"/>
        <v/>
      </c>
      <c r="M958" s="93" t="str">
        <f>IF(AND(L958="Yes",'Paste Data Here - Export'!BC958="SU",'Paste Data Here - Export'!EJ958&lt;&gt;"Y"),"Achieved",IF('Paste Data Here - Export'!EJ958="Y","Not applicable",(IF(AND('Patient level info'!L958="No",'Paste Data Here - Export'!BC958="SU"),"Not achieved",IF('Paste Data Here - Export'!BC958="ICH","Not applicable",IF(OR('Paste Data Here - Export'!BC958="O",'Paste Data Here - Export'!BC958="MAC"),"Not achieved",""))))))</f>
        <v/>
      </c>
      <c r="N958" s="142" t="str">
        <f>IF(B958="","",IF(OR('Paste Data Here - Export'!GN958="PERS",'Paste Data Here - Export'!GN958="TELEM"),'Paste Data Here - Export'!GK958,IF('Paste Data Here - Export'!GO958="","Not seen in person",'Paste Data Here - Export'!GO958)))</f>
        <v/>
      </c>
      <c r="O958" s="125" t="str">
        <f t="shared" si="161"/>
        <v/>
      </c>
      <c r="P958" s="126" t="str">
        <f t="shared" si="162"/>
        <v/>
      </c>
      <c r="Q958" s="95" t="str">
        <f>IF('Paste Data Here - Export'!CR958=TRUE, "Not imaged",IF('Paste Data Here - Export'!AR958="Y","Inpatient stroke",IF('Paste Data Here - Export'!BA958="","",IF('Paste Data Here - Export'!CR958="TRUE","",1440*('Paste Data Here - Export'!CP958-'Paste Data Here - Export'!BA958)))))</f>
        <v/>
      </c>
      <c r="R958" s="95" t="str">
        <f>IF('Paste Data Here - Export'!CR958=TRUE,"Not imaged",IF(OR(C958="",'Paste Data Here - Export'!CP958=""),"",1440*('Paste Data Here - Export'!CP958-C958)))</f>
        <v/>
      </c>
      <c r="S958" s="93" t="str">
        <f>IF(R958&lt;60.5,"Yes",IF('Paste Data Here - Export'!C958="","","No"))</f>
        <v/>
      </c>
      <c r="T958" s="93" t="str">
        <f t="shared" si="154"/>
        <v/>
      </c>
      <c r="U958" s="94" t="str">
        <f>IF(OR(C958="",'Paste Data Here - Export'!DF958=""),"",1440*('Paste Data Here - Export'!DF958-C958))</f>
        <v/>
      </c>
      <c r="V958" s="96" t="str">
        <f t="shared" si="163"/>
        <v/>
      </c>
      <c r="W958" s="97" t="str">
        <f>IF(B958="","",IF('Paste Data Here - Export'!KI958=TRUE,"Yes",IF('Paste Data Here - Export'!L958="","No","Yes")))</f>
        <v/>
      </c>
      <c r="X958" s="98" t="str">
        <f>IF(E958="Yes","6 Month Transfer",IF(AND(W958="Yes",'Paste Data Here - Export'!KM958="D"),"No",IF('Patient level info'!W958="Yes","Yes","")))</f>
        <v/>
      </c>
      <c r="Y958" s="91" t="str">
        <f t="shared" si="155"/>
        <v/>
      </c>
      <c r="Z958" s="99" t="str">
        <f>IF('Paste Data Here - Export'!KQ958="","",IF('Paste Data Here - Export'!KO958="","",'Paste Data Here - Export'!KN958-'Paste Data Here - Export'!KQ958))</f>
        <v/>
      </c>
      <c r="AA958" s="91" t="str">
        <f>IF(AND(W958="Yes",'Paste Data Here - Export'!KM958="D",'Paste Data Here - Export'!KO958="Y"),'Paste Data Here - Export'!KN958+'Patient level info'!AA$3,IF(AND(W958="Yes",'Paste Data Here - Export'!KM958="D",Z958&lt;0),'Paste Data Here - Export'!KQ958,IF(AND(W958="Yes",'Paste Data Here - Export'!KM958="D"),'Paste Data Here - Export'!KN958,IF(X958="Yes",'Paste Data Here - Export'!KS958,""))))</f>
        <v/>
      </c>
      <c r="AB958" s="100" t="str">
        <f>IF(W958="No","",IF('Paste Data Here - Export'!HS958="","",IF('Paste Data Here - Export'!KO958="Y",'Patient level info'!AA958-'Paste Data Here - Export'!HS958,'Paste Data Here - Export'!KQ958-'Paste Data Here - Export'!HS958)))</f>
        <v/>
      </c>
      <c r="AC958" s="100" t="str">
        <f>IF(E958="Yes","",IF(BPT!C958="Record transferred to this team",AA958-C958-(1/6),""))</f>
        <v/>
      </c>
      <c r="AD958" s="100" t="str">
        <f t="shared" si="156"/>
        <v/>
      </c>
      <c r="AE958" s="100" t="str">
        <f t="shared" si="164"/>
        <v/>
      </c>
      <c r="AF958" s="101" t="str">
        <f>IF(AE958="","",IF(Y958="Died same day","Died same day as arrival",IF(AB958="","Did not stay on SU",IF('Paste Data Here - Export'!HR958="ICH","ICU/CCU/HDU",IF(AB958&gt;AE958,100,100*AB958/AE958)))))</f>
        <v/>
      </c>
      <c r="AG958" s="82" t="str">
        <f>IF(E958="Yes","6 Month Transfer",IF(W958="No","Not locked to discharge/transfer",IF(AF958="Did not stay on SU","Not achieved as did not stay on SU",IF('Patient level info'!A958="","",IF(AND(A958=B958,M958="Achieved",P958="Achieved",AF958&gt;=90,AF958&lt;&gt;"Died same day as arrival"),"Achieved",IF(AND(A958&lt;&gt;B958,AF958&gt;=90,M958="Achieved",P958="Achieved"),"Not directly admitted by this team, but achieved criteria at previous team, and achieved 90% of stay on SU whilst at this team",IF(AF958="ICU/CCU/HDU","Admitted to ICU/CCU/HDU",IF(AF958="Died same day as arrival",AF958,IF(AND(AF958&lt;90,M958="Not achieved",P958="Not achieved"),"Not achieved as not direct to SU within 4h, not seen by a consultant within 14h, and less than 90% of stay on SU",IF(AND(AF958&lt;90,M958="Not achieved",P958="Achieved"),"Not achieved as not direct to SU within 4h and less than 90% of stay on SU",IF(AND(AF958&lt;90,M958="Achieved",P958="Not achieved"),"Not achieved as not seen by a consultant within 14h and less than 90% of stay on SU",IF(AND(AF958&gt;=90,M958="Not achieved",P958="Not achieved"),"Not achieved as not direct to SU within 4h and not seen by a consultant within 14h",IF(AND(AF958&gt;=90,M958="Achieved",P958="Not achieved"),"Not achieved as not seen by a consultant within 14h",IF(AF958&lt;90,"Not achieved as less than 90% of stay on SU","Not achieved as not direct to SU within 4h"))))))))))))))</f>
        <v/>
      </c>
    </row>
    <row r="959" spans="1:33" x14ac:dyDescent="0.25">
      <c r="A959" s="89" t="str">
        <f>IF('Paste Data Here - Export'!A959="","",'Paste Data Here - Export'!A959)</f>
        <v/>
      </c>
      <c r="B959" s="90" t="str">
        <f>IF('Paste Data Here - Export'!B959="","",'Paste Data Here - Export'!B959)</f>
        <v/>
      </c>
      <c r="C959" s="91" t="str">
        <f>IF('Paste Data Here - Export'!AR959="Y",'Paste Data Here - Export'!AS959,IF('Paste Data Here - Export'!C959="","",'Paste Data Here - Export'!BA959))</f>
        <v/>
      </c>
      <c r="D959" s="103" t="str">
        <f>IF(B959="","",IF('Paste Data Here - Export'!A959 ='Paste Data Here - Export'!B959, "Yes", "No"))</f>
        <v/>
      </c>
      <c r="E959" s="103" t="str">
        <f>IF(A959="","",IF(AND('Paste Data Here - Export'!P959="",'Paste Data Here - Export'!Q959&lt;&gt;""),"Yes","No"))</f>
        <v/>
      </c>
      <c r="F959" s="104" t="str">
        <f>IF('Paste Data Here - Export'!A959='Paste Data Here - Export'!B959,C959,IF(W959="No","",IF(E959="Yes","6 Month Transfer",'Paste Data Here - Export'!HP959)))</f>
        <v/>
      </c>
      <c r="G959" s="92" t="str">
        <f>IF(B959="","",IF(OR('Paste Data Here - Export'!KB959="Y",'Paste Data Here - Export'!GE959="Y"),"Yes","No"))</f>
        <v/>
      </c>
      <c r="H959" s="93" t="str">
        <f t="shared" si="157"/>
        <v/>
      </c>
      <c r="I959" s="93" t="str">
        <f t="shared" si="158"/>
        <v/>
      </c>
      <c r="J959" s="93" t="str">
        <f t="shared" si="159"/>
        <v/>
      </c>
      <c r="K959" s="125" t="str">
        <f>IF(OR(C959="",'Paste Data Here - Export'!BD959=""),"",1440*('Paste Data Here - Export'!BD959-C959))</f>
        <v/>
      </c>
      <c r="L959" s="93" t="str">
        <f t="shared" si="160"/>
        <v/>
      </c>
      <c r="M959" s="93" t="str">
        <f>IF(AND(L959="Yes",'Paste Data Here - Export'!BC959="SU",'Paste Data Here - Export'!EJ959&lt;&gt;"Y"),"Achieved",IF('Paste Data Here - Export'!EJ959="Y","Not applicable",(IF(AND('Patient level info'!L959="No",'Paste Data Here - Export'!BC959="SU"),"Not achieved",IF('Paste Data Here - Export'!BC959="ICH","Not applicable",IF(OR('Paste Data Here - Export'!BC959="O",'Paste Data Here - Export'!BC959="MAC"),"Not achieved",""))))))</f>
        <v/>
      </c>
      <c r="N959" s="142" t="str">
        <f>IF(B959="","",IF(OR('Paste Data Here - Export'!GN959="PERS",'Paste Data Here - Export'!GN959="TELEM"),'Paste Data Here - Export'!GK959,IF('Paste Data Here - Export'!GO959="","Not seen in person",'Paste Data Here - Export'!GO959)))</f>
        <v/>
      </c>
      <c r="O959" s="125" t="str">
        <f t="shared" si="161"/>
        <v/>
      </c>
      <c r="P959" s="126" t="str">
        <f t="shared" si="162"/>
        <v/>
      </c>
      <c r="Q959" s="95" t="str">
        <f>IF('Paste Data Here - Export'!CR959=TRUE, "Not imaged",IF('Paste Data Here - Export'!AR959="Y","Inpatient stroke",IF('Paste Data Here - Export'!BA959="","",IF('Paste Data Here - Export'!CR959="TRUE","",1440*('Paste Data Here - Export'!CP959-'Paste Data Here - Export'!BA959)))))</f>
        <v/>
      </c>
      <c r="R959" s="95" t="str">
        <f>IF('Paste Data Here - Export'!CR959=TRUE,"Not imaged",IF(OR(C959="",'Paste Data Here - Export'!CP959=""),"",1440*('Paste Data Here - Export'!CP959-C959)))</f>
        <v/>
      </c>
      <c r="S959" s="93" t="str">
        <f>IF(R959&lt;60.5,"Yes",IF('Paste Data Here - Export'!C959="","","No"))</f>
        <v/>
      </c>
      <c r="T959" s="93" t="str">
        <f t="shared" si="154"/>
        <v/>
      </c>
      <c r="U959" s="94" t="str">
        <f>IF(OR(C959="",'Paste Data Here - Export'!DF959=""),"",1440*('Paste Data Here - Export'!DF959-C959))</f>
        <v/>
      </c>
      <c r="V959" s="96" t="str">
        <f t="shared" si="163"/>
        <v/>
      </c>
      <c r="W959" s="97" t="str">
        <f>IF(B959="","",IF('Paste Data Here - Export'!KI959=TRUE,"Yes",IF('Paste Data Here - Export'!L959="","No","Yes")))</f>
        <v/>
      </c>
      <c r="X959" s="98" t="str">
        <f>IF(E959="Yes","6 Month Transfer",IF(AND(W959="Yes",'Paste Data Here - Export'!KM959="D"),"No",IF('Patient level info'!W959="Yes","Yes","")))</f>
        <v/>
      </c>
      <c r="Y959" s="91" t="str">
        <f t="shared" si="155"/>
        <v/>
      </c>
      <c r="Z959" s="99" t="str">
        <f>IF('Paste Data Here - Export'!KQ959="","",IF('Paste Data Here - Export'!KO959="","",'Paste Data Here - Export'!KN959-'Paste Data Here - Export'!KQ959))</f>
        <v/>
      </c>
      <c r="AA959" s="91" t="str">
        <f>IF(AND(W959="Yes",'Paste Data Here - Export'!KM959="D",'Paste Data Here - Export'!KO959="Y"),'Paste Data Here - Export'!KN959+'Patient level info'!AA$3,IF(AND(W959="Yes",'Paste Data Here - Export'!KM959="D",Z959&lt;0),'Paste Data Here - Export'!KQ959,IF(AND(W959="Yes",'Paste Data Here - Export'!KM959="D"),'Paste Data Here - Export'!KN959,IF(X959="Yes",'Paste Data Here - Export'!KS959,""))))</f>
        <v/>
      </c>
      <c r="AB959" s="100" t="str">
        <f>IF(W959="No","",IF('Paste Data Here - Export'!HS959="","",IF('Paste Data Here - Export'!KO959="Y",'Patient level info'!AA959-'Paste Data Here - Export'!HS959,'Paste Data Here - Export'!KQ959-'Paste Data Here - Export'!HS959)))</f>
        <v/>
      </c>
      <c r="AC959" s="100" t="str">
        <f>IF(E959="Yes","",IF(BPT!C959="Record transferred to this team",AA959-C959-(1/6),""))</f>
        <v/>
      </c>
      <c r="AD959" s="100" t="str">
        <f t="shared" si="156"/>
        <v/>
      </c>
      <c r="AE959" s="100" t="str">
        <f t="shared" si="164"/>
        <v/>
      </c>
      <c r="AF959" s="101" t="str">
        <f>IF(AE959="","",IF(Y959="Died same day","Died same day as arrival",IF(AB959="","Did not stay on SU",IF('Paste Data Here - Export'!HR959="ICH","ICU/CCU/HDU",IF(AB959&gt;AE959,100,100*AB959/AE959)))))</f>
        <v/>
      </c>
      <c r="AG959" s="82" t="str">
        <f>IF(E959="Yes","6 Month Transfer",IF(W959="No","Not locked to discharge/transfer",IF(AF959="Did not stay on SU","Not achieved as did not stay on SU",IF('Patient level info'!A959="","",IF(AND(A959=B959,M959="Achieved",P959="Achieved",AF959&gt;=90,AF959&lt;&gt;"Died same day as arrival"),"Achieved",IF(AND(A959&lt;&gt;B959,AF959&gt;=90,M959="Achieved",P959="Achieved"),"Not directly admitted by this team, but achieved criteria at previous team, and achieved 90% of stay on SU whilst at this team",IF(AF959="ICU/CCU/HDU","Admitted to ICU/CCU/HDU",IF(AF959="Died same day as arrival",AF959,IF(AND(AF959&lt;90,M959="Not achieved",P959="Not achieved"),"Not achieved as not direct to SU within 4h, not seen by a consultant within 14h, and less than 90% of stay on SU",IF(AND(AF959&lt;90,M959="Not achieved",P959="Achieved"),"Not achieved as not direct to SU within 4h and less than 90% of stay on SU",IF(AND(AF959&lt;90,M959="Achieved",P959="Not achieved"),"Not achieved as not seen by a consultant within 14h and less than 90% of stay on SU",IF(AND(AF959&gt;=90,M959="Not achieved",P959="Not achieved"),"Not achieved as not direct to SU within 4h and not seen by a consultant within 14h",IF(AND(AF959&gt;=90,M959="Achieved",P959="Not achieved"),"Not achieved as not seen by a consultant within 14h",IF(AF959&lt;90,"Not achieved as less than 90% of stay on SU","Not achieved as not direct to SU within 4h"))))))))))))))</f>
        <v/>
      </c>
    </row>
    <row r="960" spans="1:33" x14ac:dyDescent="0.25">
      <c r="A960" s="89" t="str">
        <f>IF('Paste Data Here - Export'!A960="","",'Paste Data Here - Export'!A960)</f>
        <v/>
      </c>
      <c r="B960" s="90" t="str">
        <f>IF('Paste Data Here - Export'!B960="","",'Paste Data Here - Export'!B960)</f>
        <v/>
      </c>
      <c r="C960" s="91" t="str">
        <f>IF('Paste Data Here - Export'!AR960="Y",'Paste Data Here - Export'!AS960,IF('Paste Data Here - Export'!C960="","",'Paste Data Here - Export'!BA960))</f>
        <v/>
      </c>
      <c r="D960" s="103" t="str">
        <f>IF(B960="","",IF('Paste Data Here - Export'!A960 ='Paste Data Here - Export'!B960, "Yes", "No"))</f>
        <v/>
      </c>
      <c r="E960" s="103" t="str">
        <f>IF(A960="","",IF(AND('Paste Data Here - Export'!P960="",'Paste Data Here - Export'!Q960&lt;&gt;""),"Yes","No"))</f>
        <v/>
      </c>
      <c r="F960" s="104" t="str">
        <f>IF('Paste Data Here - Export'!A960='Paste Data Here - Export'!B960,C960,IF(W960="No","",IF(E960="Yes","6 Month Transfer",'Paste Data Here - Export'!HP960)))</f>
        <v/>
      </c>
      <c r="G960" s="92" t="str">
        <f>IF(B960="","",IF(OR('Paste Data Here - Export'!KB960="Y",'Paste Data Here - Export'!GE960="Y"),"Yes","No"))</f>
        <v/>
      </c>
      <c r="H960" s="93" t="str">
        <f t="shared" si="157"/>
        <v/>
      </c>
      <c r="I960" s="93" t="str">
        <f t="shared" si="158"/>
        <v/>
      </c>
      <c r="J960" s="93" t="str">
        <f t="shared" si="159"/>
        <v/>
      </c>
      <c r="K960" s="125" t="str">
        <f>IF(OR(C960="",'Paste Data Here - Export'!BD960=""),"",1440*('Paste Data Here - Export'!BD960-C960))</f>
        <v/>
      </c>
      <c r="L960" s="93" t="str">
        <f t="shared" si="160"/>
        <v/>
      </c>
      <c r="M960" s="93" t="str">
        <f>IF(AND(L960="Yes",'Paste Data Here - Export'!BC960="SU",'Paste Data Here - Export'!EJ960&lt;&gt;"Y"),"Achieved",IF('Paste Data Here - Export'!EJ960="Y","Not applicable",(IF(AND('Patient level info'!L960="No",'Paste Data Here - Export'!BC960="SU"),"Not achieved",IF('Paste Data Here - Export'!BC960="ICH","Not applicable",IF(OR('Paste Data Here - Export'!BC960="O",'Paste Data Here - Export'!BC960="MAC"),"Not achieved",""))))))</f>
        <v/>
      </c>
      <c r="N960" s="142" t="str">
        <f>IF(B960="","",IF(OR('Paste Data Here - Export'!GN960="PERS",'Paste Data Here - Export'!GN960="TELEM"),'Paste Data Here - Export'!GK960,IF('Paste Data Here - Export'!GO960="","Not seen in person",'Paste Data Here - Export'!GO960)))</f>
        <v/>
      </c>
      <c r="O960" s="125" t="str">
        <f t="shared" si="161"/>
        <v/>
      </c>
      <c r="P960" s="126" t="str">
        <f t="shared" si="162"/>
        <v/>
      </c>
      <c r="Q960" s="95" t="str">
        <f>IF('Paste Data Here - Export'!CR960=TRUE, "Not imaged",IF('Paste Data Here - Export'!AR960="Y","Inpatient stroke",IF('Paste Data Here - Export'!BA960="","",IF('Paste Data Here - Export'!CR960="TRUE","",1440*('Paste Data Here - Export'!CP960-'Paste Data Here - Export'!BA960)))))</f>
        <v/>
      </c>
      <c r="R960" s="95" t="str">
        <f>IF('Paste Data Here - Export'!CR960=TRUE,"Not imaged",IF(OR(C960="",'Paste Data Here - Export'!CP960=""),"",1440*('Paste Data Here - Export'!CP960-C960)))</f>
        <v/>
      </c>
      <c r="S960" s="93" t="str">
        <f>IF(R960&lt;60.5,"Yes",IF('Paste Data Here - Export'!C960="","","No"))</f>
        <v/>
      </c>
      <c r="T960" s="93" t="str">
        <f t="shared" si="154"/>
        <v/>
      </c>
      <c r="U960" s="94" t="str">
        <f>IF(OR(C960="",'Paste Data Here - Export'!DF960=""),"",1440*('Paste Data Here - Export'!DF960-C960))</f>
        <v/>
      </c>
      <c r="V960" s="96" t="str">
        <f t="shared" si="163"/>
        <v/>
      </c>
      <c r="W960" s="97" t="str">
        <f>IF(B960="","",IF('Paste Data Here - Export'!KI960=TRUE,"Yes",IF('Paste Data Here - Export'!L960="","No","Yes")))</f>
        <v/>
      </c>
      <c r="X960" s="98" t="str">
        <f>IF(E960="Yes","6 Month Transfer",IF(AND(W960="Yes",'Paste Data Here - Export'!KM960="D"),"No",IF('Patient level info'!W960="Yes","Yes","")))</f>
        <v/>
      </c>
      <c r="Y960" s="91" t="str">
        <f t="shared" si="155"/>
        <v/>
      </c>
      <c r="Z960" s="99" t="str">
        <f>IF('Paste Data Here - Export'!KQ960="","",IF('Paste Data Here - Export'!KO960="","",'Paste Data Here - Export'!KN960-'Paste Data Here - Export'!KQ960))</f>
        <v/>
      </c>
      <c r="AA960" s="91" t="str">
        <f>IF(AND(W960="Yes",'Paste Data Here - Export'!KM960="D",'Paste Data Here - Export'!KO960="Y"),'Paste Data Here - Export'!KN960+'Patient level info'!AA$3,IF(AND(W960="Yes",'Paste Data Here - Export'!KM960="D",Z960&lt;0),'Paste Data Here - Export'!KQ960,IF(AND(W960="Yes",'Paste Data Here - Export'!KM960="D"),'Paste Data Here - Export'!KN960,IF(X960="Yes",'Paste Data Here - Export'!KS960,""))))</f>
        <v/>
      </c>
      <c r="AB960" s="100" t="str">
        <f>IF(W960="No","",IF('Paste Data Here - Export'!HS960="","",IF('Paste Data Here - Export'!KO960="Y",'Patient level info'!AA960-'Paste Data Here - Export'!HS960,'Paste Data Here - Export'!KQ960-'Paste Data Here - Export'!HS960)))</f>
        <v/>
      </c>
      <c r="AC960" s="100" t="str">
        <f>IF(E960="Yes","",IF(BPT!C960="Record transferred to this team",AA960-C960-(1/6),""))</f>
        <v/>
      </c>
      <c r="AD960" s="100" t="str">
        <f t="shared" si="156"/>
        <v/>
      </c>
      <c r="AE960" s="100" t="str">
        <f t="shared" si="164"/>
        <v/>
      </c>
      <c r="AF960" s="101" t="str">
        <f>IF(AE960="","",IF(Y960="Died same day","Died same day as arrival",IF(AB960="","Did not stay on SU",IF('Paste Data Here - Export'!HR960="ICH","ICU/CCU/HDU",IF(AB960&gt;AE960,100,100*AB960/AE960)))))</f>
        <v/>
      </c>
      <c r="AG960" s="82" t="str">
        <f>IF(E960="Yes","6 Month Transfer",IF(W960="No","Not locked to discharge/transfer",IF(AF960="Did not stay on SU","Not achieved as did not stay on SU",IF('Patient level info'!A960="","",IF(AND(A960=B960,M960="Achieved",P960="Achieved",AF960&gt;=90,AF960&lt;&gt;"Died same day as arrival"),"Achieved",IF(AND(A960&lt;&gt;B960,AF960&gt;=90,M960="Achieved",P960="Achieved"),"Not directly admitted by this team, but achieved criteria at previous team, and achieved 90% of stay on SU whilst at this team",IF(AF960="ICU/CCU/HDU","Admitted to ICU/CCU/HDU",IF(AF960="Died same day as arrival",AF960,IF(AND(AF960&lt;90,M960="Not achieved",P960="Not achieved"),"Not achieved as not direct to SU within 4h, not seen by a consultant within 14h, and less than 90% of stay on SU",IF(AND(AF960&lt;90,M960="Not achieved",P960="Achieved"),"Not achieved as not direct to SU within 4h and less than 90% of stay on SU",IF(AND(AF960&lt;90,M960="Achieved",P960="Not achieved"),"Not achieved as not seen by a consultant within 14h and less than 90% of stay on SU",IF(AND(AF960&gt;=90,M960="Not achieved",P960="Not achieved"),"Not achieved as not direct to SU within 4h and not seen by a consultant within 14h",IF(AND(AF960&gt;=90,M960="Achieved",P960="Not achieved"),"Not achieved as not seen by a consultant within 14h",IF(AF960&lt;90,"Not achieved as less than 90% of stay on SU","Not achieved as not direct to SU within 4h"))))))))))))))</f>
        <v/>
      </c>
    </row>
    <row r="961" spans="1:33" x14ac:dyDescent="0.25">
      <c r="A961" s="89" t="str">
        <f>IF('Paste Data Here - Export'!A961="","",'Paste Data Here - Export'!A961)</f>
        <v/>
      </c>
      <c r="B961" s="90" t="str">
        <f>IF('Paste Data Here - Export'!B961="","",'Paste Data Here - Export'!B961)</f>
        <v/>
      </c>
      <c r="C961" s="91" t="str">
        <f>IF('Paste Data Here - Export'!AR961="Y",'Paste Data Here - Export'!AS961,IF('Paste Data Here - Export'!C961="","",'Paste Data Here - Export'!BA961))</f>
        <v/>
      </c>
      <c r="D961" s="103" t="str">
        <f>IF(B961="","",IF('Paste Data Here - Export'!A961 ='Paste Data Here - Export'!B961, "Yes", "No"))</f>
        <v/>
      </c>
      <c r="E961" s="103" t="str">
        <f>IF(A961="","",IF(AND('Paste Data Here - Export'!P961="",'Paste Data Here - Export'!Q961&lt;&gt;""),"Yes","No"))</f>
        <v/>
      </c>
      <c r="F961" s="104" t="str">
        <f>IF('Paste Data Here - Export'!A961='Paste Data Here - Export'!B961,C961,IF(W961="No","",IF(E961="Yes","6 Month Transfer",'Paste Data Here - Export'!HP961)))</f>
        <v/>
      </c>
      <c r="G961" s="92" t="str">
        <f>IF(B961="","",IF(OR('Paste Data Here - Export'!KB961="Y",'Paste Data Here - Export'!GE961="Y"),"Yes","No"))</f>
        <v/>
      </c>
      <c r="H961" s="93" t="str">
        <f t="shared" si="157"/>
        <v/>
      </c>
      <c r="I961" s="93" t="str">
        <f t="shared" si="158"/>
        <v/>
      </c>
      <c r="J961" s="93" t="str">
        <f t="shared" si="159"/>
        <v/>
      </c>
      <c r="K961" s="125" t="str">
        <f>IF(OR(C961="",'Paste Data Here - Export'!BD961=""),"",1440*('Paste Data Here - Export'!BD961-C961))</f>
        <v/>
      </c>
      <c r="L961" s="93" t="str">
        <f t="shared" si="160"/>
        <v/>
      </c>
      <c r="M961" s="93" t="str">
        <f>IF(AND(L961="Yes",'Paste Data Here - Export'!BC961="SU",'Paste Data Here - Export'!EJ961&lt;&gt;"Y"),"Achieved",IF('Paste Data Here - Export'!EJ961="Y","Not applicable",(IF(AND('Patient level info'!L961="No",'Paste Data Here - Export'!BC961="SU"),"Not achieved",IF('Paste Data Here - Export'!BC961="ICH","Not applicable",IF(OR('Paste Data Here - Export'!BC961="O",'Paste Data Here - Export'!BC961="MAC"),"Not achieved",""))))))</f>
        <v/>
      </c>
      <c r="N961" s="142" t="str">
        <f>IF(B961="","",IF(OR('Paste Data Here - Export'!GN961="PERS",'Paste Data Here - Export'!GN961="TELEM"),'Paste Data Here - Export'!GK961,IF('Paste Data Here - Export'!GO961="","Not seen in person",'Paste Data Here - Export'!GO961)))</f>
        <v/>
      </c>
      <c r="O961" s="125" t="str">
        <f t="shared" si="161"/>
        <v/>
      </c>
      <c r="P961" s="126" t="str">
        <f t="shared" si="162"/>
        <v/>
      </c>
      <c r="Q961" s="95" t="str">
        <f>IF('Paste Data Here - Export'!CR961=TRUE, "Not imaged",IF('Paste Data Here - Export'!AR961="Y","Inpatient stroke",IF('Paste Data Here - Export'!BA961="","",IF('Paste Data Here - Export'!CR961="TRUE","",1440*('Paste Data Here - Export'!CP961-'Paste Data Here - Export'!BA961)))))</f>
        <v/>
      </c>
      <c r="R961" s="95" t="str">
        <f>IF('Paste Data Here - Export'!CR961=TRUE,"Not imaged",IF(OR(C961="",'Paste Data Here - Export'!CP961=""),"",1440*('Paste Data Here - Export'!CP961-C961)))</f>
        <v/>
      </c>
      <c r="S961" s="93" t="str">
        <f>IF(R961&lt;60.5,"Yes",IF('Paste Data Here - Export'!C961="","","No"))</f>
        <v/>
      </c>
      <c r="T961" s="93" t="str">
        <f t="shared" si="154"/>
        <v/>
      </c>
      <c r="U961" s="94" t="str">
        <f>IF(OR(C961="",'Paste Data Here - Export'!DF961=""),"",1440*('Paste Data Here - Export'!DF961-C961))</f>
        <v/>
      </c>
      <c r="V961" s="96" t="str">
        <f t="shared" si="163"/>
        <v/>
      </c>
      <c r="W961" s="97" t="str">
        <f>IF(B961="","",IF('Paste Data Here - Export'!KI961=TRUE,"Yes",IF('Paste Data Here - Export'!L961="","No","Yes")))</f>
        <v/>
      </c>
      <c r="X961" s="98" t="str">
        <f>IF(E961="Yes","6 Month Transfer",IF(AND(W961="Yes",'Paste Data Here - Export'!KM961="D"),"No",IF('Patient level info'!W961="Yes","Yes","")))</f>
        <v/>
      </c>
      <c r="Y961" s="91" t="str">
        <f t="shared" si="155"/>
        <v/>
      </c>
      <c r="Z961" s="99" t="str">
        <f>IF('Paste Data Here - Export'!KQ961="","",IF('Paste Data Here - Export'!KO961="","",'Paste Data Here - Export'!KN961-'Paste Data Here - Export'!KQ961))</f>
        <v/>
      </c>
      <c r="AA961" s="91" t="str">
        <f>IF(AND(W961="Yes",'Paste Data Here - Export'!KM961="D",'Paste Data Here - Export'!KO961="Y"),'Paste Data Here - Export'!KN961+'Patient level info'!AA$3,IF(AND(W961="Yes",'Paste Data Here - Export'!KM961="D",Z961&lt;0),'Paste Data Here - Export'!KQ961,IF(AND(W961="Yes",'Paste Data Here - Export'!KM961="D"),'Paste Data Here - Export'!KN961,IF(X961="Yes",'Paste Data Here - Export'!KS961,""))))</f>
        <v/>
      </c>
      <c r="AB961" s="100" t="str">
        <f>IF(W961="No","",IF('Paste Data Here - Export'!HS961="","",IF('Paste Data Here - Export'!KO961="Y",'Patient level info'!AA961-'Paste Data Here - Export'!HS961,'Paste Data Here - Export'!KQ961-'Paste Data Here - Export'!HS961)))</f>
        <v/>
      </c>
      <c r="AC961" s="100" t="str">
        <f>IF(E961="Yes","",IF(BPT!C961="Record transferred to this team",AA961-C961-(1/6),""))</f>
        <v/>
      </c>
      <c r="AD961" s="100" t="str">
        <f t="shared" si="156"/>
        <v/>
      </c>
      <c r="AE961" s="100" t="str">
        <f t="shared" si="164"/>
        <v/>
      </c>
      <c r="AF961" s="101" t="str">
        <f>IF(AE961="","",IF(Y961="Died same day","Died same day as arrival",IF(AB961="","Did not stay on SU",IF('Paste Data Here - Export'!HR961="ICH","ICU/CCU/HDU",IF(AB961&gt;AE961,100,100*AB961/AE961)))))</f>
        <v/>
      </c>
      <c r="AG961" s="82" t="str">
        <f>IF(E961="Yes","6 Month Transfer",IF(W961="No","Not locked to discharge/transfer",IF(AF961="Did not stay on SU","Not achieved as did not stay on SU",IF('Patient level info'!A961="","",IF(AND(A961=B961,M961="Achieved",P961="Achieved",AF961&gt;=90,AF961&lt;&gt;"Died same day as arrival"),"Achieved",IF(AND(A961&lt;&gt;B961,AF961&gt;=90,M961="Achieved",P961="Achieved"),"Not directly admitted by this team, but achieved criteria at previous team, and achieved 90% of stay on SU whilst at this team",IF(AF961="ICU/CCU/HDU","Admitted to ICU/CCU/HDU",IF(AF961="Died same day as arrival",AF961,IF(AND(AF961&lt;90,M961="Not achieved",P961="Not achieved"),"Not achieved as not direct to SU within 4h, not seen by a consultant within 14h, and less than 90% of stay on SU",IF(AND(AF961&lt;90,M961="Not achieved",P961="Achieved"),"Not achieved as not direct to SU within 4h and less than 90% of stay on SU",IF(AND(AF961&lt;90,M961="Achieved",P961="Not achieved"),"Not achieved as not seen by a consultant within 14h and less than 90% of stay on SU",IF(AND(AF961&gt;=90,M961="Not achieved",P961="Not achieved"),"Not achieved as not direct to SU within 4h and not seen by a consultant within 14h",IF(AND(AF961&gt;=90,M961="Achieved",P961="Not achieved"),"Not achieved as not seen by a consultant within 14h",IF(AF961&lt;90,"Not achieved as less than 90% of stay on SU","Not achieved as not direct to SU within 4h"))))))))))))))</f>
        <v/>
      </c>
    </row>
    <row r="962" spans="1:33" x14ac:dyDescent="0.25">
      <c r="A962" s="89" t="str">
        <f>IF('Paste Data Here - Export'!A962="","",'Paste Data Here - Export'!A962)</f>
        <v/>
      </c>
      <c r="B962" s="90" t="str">
        <f>IF('Paste Data Here - Export'!B962="","",'Paste Data Here - Export'!B962)</f>
        <v/>
      </c>
      <c r="C962" s="91" t="str">
        <f>IF('Paste Data Here - Export'!AR962="Y",'Paste Data Here - Export'!AS962,IF('Paste Data Here - Export'!C962="","",'Paste Data Here - Export'!BA962))</f>
        <v/>
      </c>
      <c r="D962" s="103" t="str">
        <f>IF(B962="","",IF('Paste Data Here - Export'!A962 ='Paste Data Here - Export'!B962, "Yes", "No"))</f>
        <v/>
      </c>
      <c r="E962" s="103" t="str">
        <f>IF(A962="","",IF(AND('Paste Data Here - Export'!P962="",'Paste Data Here - Export'!Q962&lt;&gt;""),"Yes","No"))</f>
        <v/>
      </c>
      <c r="F962" s="104" t="str">
        <f>IF('Paste Data Here - Export'!A962='Paste Data Here - Export'!B962,C962,IF(W962="No","",IF(E962="Yes","6 Month Transfer",'Paste Data Here - Export'!HP962)))</f>
        <v/>
      </c>
      <c r="G962" s="92" t="str">
        <f>IF(B962="","",IF(OR('Paste Data Here - Export'!KB962="Y",'Paste Data Here - Export'!GE962="Y"),"Yes","No"))</f>
        <v/>
      </c>
      <c r="H962" s="93" t="str">
        <f t="shared" si="157"/>
        <v/>
      </c>
      <c r="I962" s="93" t="str">
        <f t="shared" si="158"/>
        <v/>
      </c>
      <c r="J962" s="93" t="str">
        <f t="shared" si="159"/>
        <v/>
      </c>
      <c r="K962" s="125" t="str">
        <f>IF(OR(C962="",'Paste Data Here - Export'!BD962=""),"",1440*('Paste Data Here - Export'!BD962-C962))</f>
        <v/>
      </c>
      <c r="L962" s="93" t="str">
        <f t="shared" si="160"/>
        <v/>
      </c>
      <c r="M962" s="93" t="str">
        <f>IF(AND(L962="Yes",'Paste Data Here - Export'!BC962="SU",'Paste Data Here - Export'!EJ962&lt;&gt;"Y"),"Achieved",IF('Paste Data Here - Export'!EJ962="Y","Not applicable",(IF(AND('Patient level info'!L962="No",'Paste Data Here - Export'!BC962="SU"),"Not achieved",IF('Paste Data Here - Export'!BC962="ICH","Not applicable",IF(OR('Paste Data Here - Export'!BC962="O",'Paste Data Here - Export'!BC962="MAC"),"Not achieved",""))))))</f>
        <v/>
      </c>
      <c r="N962" s="142" t="str">
        <f>IF(B962="","",IF(OR('Paste Data Here - Export'!GN962="PERS",'Paste Data Here - Export'!GN962="TELEM"),'Paste Data Here - Export'!GK962,IF('Paste Data Here - Export'!GO962="","Not seen in person",'Paste Data Here - Export'!GO962)))</f>
        <v/>
      </c>
      <c r="O962" s="125" t="str">
        <f t="shared" si="161"/>
        <v/>
      </c>
      <c r="P962" s="126" t="str">
        <f t="shared" si="162"/>
        <v/>
      </c>
      <c r="Q962" s="95" t="str">
        <f>IF('Paste Data Here - Export'!CR962=TRUE, "Not imaged",IF('Paste Data Here - Export'!AR962="Y","Inpatient stroke",IF('Paste Data Here - Export'!BA962="","",IF('Paste Data Here - Export'!CR962="TRUE","",1440*('Paste Data Here - Export'!CP962-'Paste Data Here - Export'!BA962)))))</f>
        <v/>
      </c>
      <c r="R962" s="95" t="str">
        <f>IF('Paste Data Here - Export'!CR962=TRUE,"Not imaged",IF(OR(C962="",'Paste Data Here - Export'!CP962=""),"",1440*('Paste Data Here - Export'!CP962-C962)))</f>
        <v/>
      </c>
      <c r="S962" s="93" t="str">
        <f>IF(R962&lt;60.5,"Yes",IF('Paste Data Here - Export'!C962="","","No"))</f>
        <v/>
      </c>
      <c r="T962" s="93" t="str">
        <f t="shared" si="154"/>
        <v/>
      </c>
      <c r="U962" s="94" t="str">
        <f>IF(OR(C962="",'Paste Data Here - Export'!DF962=""),"",1440*('Paste Data Here - Export'!DF962-C962))</f>
        <v/>
      </c>
      <c r="V962" s="96" t="str">
        <f t="shared" si="163"/>
        <v/>
      </c>
      <c r="W962" s="97" t="str">
        <f>IF(B962="","",IF('Paste Data Here - Export'!KI962=TRUE,"Yes",IF('Paste Data Here - Export'!L962="","No","Yes")))</f>
        <v/>
      </c>
      <c r="X962" s="98" t="str">
        <f>IF(E962="Yes","6 Month Transfer",IF(AND(W962="Yes",'Paste Data Here - Export'!KM962="D"),"No",IF('Patient level info'!W962="Yes","Yes","")))</f>
        <v/>
      </c>
      <c r="Y962" s="91" t="str">
        <f t="shared" si="155"/>
        <v/>
      </c>
      <c r="Z962" s="99" t="str">
        <f>IF('Paste Data Here - Export'!KQ962="","",IF('Paste Data Here - Export'!KO962="","",'Paste Data Here - Export'!KN962-'Paste Data Here - Export'!KQ962))</f>
        <v/>
      </c>
      <c r="AA962" s="91" t="str">
        <f>IF(AND(W962="Yes",'Paste Data Here - Export'!KM962="D",'Paste Data Here - Export'!KO962="Y"),'Paste Data Here - Export'!KN962+'Patient level info'!AA$3,IF(AND(W962="Yes",'Paste Data Here - Export'!KM962="D",Z962&lt;0),'Paste Data Here - Export'!KQ962,IF(AND(W962="Yes",'Paste Data Here - Export'!KM962="D"),'Paste Data Here - Export'!KN962,IF(X962="Yes",'Paste Data Here - Export'!KS962,""))))</f>
        <v/>
      </c>
      <c r="AB962" s="100" t="str">
        <f>IF(W962="No","",IF('Paste Data Here - Export'!HS962="","",IF('Paste Data Here - Export'!KO962="Y",'Patient level info'!AA962-'Paste Data Here - Export'!HS962,'Paste Data Here - Export'!KQ962-'Paste Data Here - Export'!HS962)))</f>
        <v/>
      </c>
      <c r="AC962" s="100" t="str">
        <f>IF(E962="Yes","",IF(BPT!C962="Record transferred to this team",AA962-C962-(1/6),""))</f>
        <v/>
      </c>
      <c r="AD962" s="100" t="str">
        <f t="shared" si="156"/>
        <v/>
      </c>
      <c r="AE962" s="100" t="str">
        <f t="shared" si="164"/>
        <v/>
      </c>
      <c r="AF962" s="101" t="str">
        <f>IF(AE962="","",IF(Y962="Died same day","Died same day as arrival",IF(AB962="","Did not stay on SU",IF('Paste Data Here - Export'!HR962="ICH","ICU/CCU/HDU",IF(AB962&gt;AE962,100,100*AB962/AE962)))))</f>
        <v/>
      </c>
      <c r="AG962" s="82" t="str">
        <f>IF(E962="Yes","6 Month Transfer",IF(W962="No","Not locked to discharge/transfer",IF(AF962="Did not stay on SU","Not achieved as did not stay on SU",IF('Patient level info'!A962="","",IF(AND(A962=B962,M962="Achieved",P962="Achieved",AF962&gt;=90,AF962&lt;&gt;"Died same day as arrival"),"Achieved",IF(AND(A962&lt;&gt;B962,AF962&gt;=90,M962="Achieved",P962="Achieved"),"Not directly admitted by this team, but achieved criteria at previous team, and achieved 90% of stay on SU whilst at this team",IF(AF962="ICU/CCU/HDU","Admitted to ICU/CCU/HDU",IF(AF962="Died same day as arrival",AF962,IF(AND(AF962&lt;90,M962="Not achieved",P962="Not achieved"),"Not achieved as not direct to SU within 4h, not seen by a consultant within 14h, and less than 90% of stay on SU",IF(AND(AF962&lt;90,M962="Not achieved",P962="Achieved"),"Not achieved as not direct to SU within 4h and less than 90% of stay on SU",IF(AND(AF962&lt;90,M962="Achieved",P962="Not achieved"),"Not achieved as not seen by a consultant within 14h and less than 90% of stay on SU",IF(AND(AF962&gt;=90,M962="Not achieved",P962="Not achieved"),"Not achieved as not direct to SU within 4h and not seen by a consultant within 14h",IF(AND(AF962&gt;=90,M962="Achieved",P962="Not achieved"),"Not achieved as not seen by a consultant within 14h",IF(AF962&lt;90,"Not achieved as less than 90% of stay on SU","Not achieved as not direct to SU within 4h"))))))))))))))</f>
        <v/>
      </c>
    </row>
    <row r="963" spans="1:33" x14ac:dyDescent="0.25">
      <c r="A963" s="89" t="str">
        <f>IF('Paste Data Here - Export'!A963="","",'Paste Data Here - Export'!A963)</f>
        <v/>
      </c>
      <c r="B963" s="90" t="str">
        <f>IF('Paste Data Here - Export'!B963="","",'Paste Data Here - Export'!B963)</f>
        <v/>
      </c>
      <c r="C963" s="91" t="str">
        <f>IF('Paste Data Here - Export'!AR963="Y",'Paste Data Here - Export'!AS963,IF('Paste Data Here - Export'!C963="","",'Paste Data Here - Export'!BA963))</f>
        <v/>
      </c>
      <c r="D963" s="103" t="str">
        <f>IF(B963="","",IF('Paste Data Here - Export'!A963 ='Paste Data Here - Export'!B963, "Yes", "No"))</f>
        <v/>
      </c>
      <c r="E963" s="103" t="str">
        <f>IF(A963="","",IF(AND('Paste Data Here - Export'!P963="",'Paste Data Here - Export'!Q963&lt;&gt;""),"Yes","No"))</f>
        <v/>
      </c>
      <c r="F963" s="104" t="str">
        <f>IF('Paste Data Here - Export'!A963='Paste Data Here - Export'!B963,C963,IF(W963="No","",IF(E963="Yes","6 Month Transfer",'Paste Data Here - Export'!HP963)))</f>
        <v/>
      </c>
      <c r="G963" s="92" t="str">
        <f>IF(B963="","",IF(OR('Paste Data Here - Export'!KB963="Y",'Paste Data Here - Export'!GE963="Y"),"Yes","No"))</f>
        <v/>
      </c>
      <c r="H963" s="93" t="str">
        <f t="shared" si="157"/>
        <v/>
      </c>
      <c r="I963" s="93" t="str">
        <f t="shared" si="158"/>
        <v/>
      </c>
      <c r="J963" s="93" t="str">
        <f t="shared" si="159"/>
        <v/>
      </c>
      <c r="K963" s="125" t="str">
        <f>IF(OR(C963="",'Paste Data Here - Export'!BD963=""),"",1440*('Paste Data Here - Export'!BD963-C963))</f>
        <v/>
      </c>
      <c r="L963" s="93" t="str">
        <f t="shared" si="160"/>
        <v/>
      </c>
      <c r="M963" s="93" t="str">
        <f>IF(AND(L963="Yes",'Paste Data Here - Export'!BC963="SU",'Paste Data Here - Export'!EJ963&lt;&gt;"Y"),"Achieved",IF('Paste Data Here - Export'!EJ963="Y","Not applicable",(IF(AND('Patient level info'!L963="No",'Paste Data Here - Export'!BC963="SU"),"Not achieved",IF('Paste Data Here - Export'!BC963="ICH","Not applicable",IF(OR('Paste Data Here - Export'!BC963="O",'Paste Data Here - Export'!BC963="MAC"),"Not achieved",""))))))</f>
        <v/>
      </c>
      <c r="N963" s="142" t="str">
        <f>IF(B963="","",IF(OR('Paste Data Here - Export'!GN963="PERS",'Paste Data Here - Export'!GN963="TELEM"),'Paste Data Here - Export'!GK963,IF('Paste Data Here - Export'!GO963="","Not seen in person",'Paste Data Here - Export'!GO963)))</f>
        <v/>
      </c>
      <c r="O963" s="125" t="str">
        <f t="shared" si="161"/>
        <v/>
      </c>
      <c r="P963" s="126" t="str">
        <f t="shared" si="162"/>
        <v/>
      </c>
      <c r="Q963" s="95" t="str">
        <f>IF('Paste Data Here - Export'!CR963=TRUE, "Not imaged",IF('Paste Data Here - Export'!AR963="Y","Inpatient stroke",IF('Paste Data Here - Export'!BA963="","",IF('Paste Data Here - Export'!CR963="TRUE","",1440*('Paste Data Here - Export'!CP963-'Paste Data Here - Export'!BA963)))))</f>
        <v/>
      </c>
      <c r="R963" s="95" t="str">
        <f>IF('Paste Data Here - Export'!CR963=TRUE,"Not imaged",IF(OR(C963="",'Paste Data Here - Export'!CP963=""),"",1440*('Paste Data Here - Export'!CP963-C963)))</f>
        <v/>
      </c>
      <c r="S963" s="93" t="str">
        <f>IF(R963&lt;60.5,"Yes",IF('Paste Data Here - Export'!C963="","","No"))</f>
        <v/>
      </c>
      <c r="T963" s="93" t="str">
        <f t="shared" si="154"/>
        <v/>
      </c>
      <c r="U963" s="94" t="str">
        <f>IF(OR(C963="",'Paste Data Here - Export'!DF963=""),"",1440*('Paste Data Here - Export'!DF963-C963))</f>
        <v/>
      </c>
      <c r="V963" s="96" t="str">
        <f t="shared" si="163"/>
        <v/>
      </c>
      <c r="W963" s="97" t="str">
        <f>IF(B963="","",IF('Paste Data Here - Export'!KI963=TRUE,"Yes",IF('Paste Data Here - Export'!L963="","No","Yes")))</f>
        <v/>
      </c>
      <c r="X963" s="98" t="str">
        <f>IF(E963="Yes","6 Month Transfer",IF(AND(W963="Yes",'Paste Data Here - Export'!KM963="D"),"No",IF('Patient level info'!W963="Yes","Yes","")))</f>
        <v/>
      </c>
      <c r="Y963" s="91" t="str">
        <f t="shared" si="155"/>
        <v/>
      </c>
      <c r="Z963" s="99" t="str">
        <f>IF('Paste Data Here - Export'!KQ963="","",IF('Paste Data Here - Export'!KO963="","",'Paste Data Here - Export'!KN963-'Paste Data Here - Export'!KQ963))</f>
        <v/>
      </c>
      <c r="AA963" s="91" t="str">
        <f>IF(AND(W963="Yes",'Paste Data Here - Export'!KM963="D",'Paste Data Here - Export'!KO963="Y"),'Paste Data Here - Export'!KN963+'Patient level info'!AA$3,IF(AND(W963="Yes",'Paste Data Here - Export'!KM963="D",Z963&lt;0),'Paste Data Here - Export'!KQ963,IF(AND(W963="Yes",'Paste Data Here - Export'!KM963="D"),'Paste Data Here - Export'!KN963,IF(X963="Yes",'Paste Data Here - Export'!KS963,""))))</f>
        <v/>
      </c>
      <c r="AB963" s="100" t="str">
        <f>IF(W963="No","",IF('Paste Data Here - Export'!HS963="","",IF('Paste Data Here - Export'!KO963="Y",'Patient level info'!AA963-'Paste Data Here - Export'!HS963,'Paste Data Here - Export'!KQ963-'Paste Data Here - Export'!HS963)))</f>
        <v/>
      </c>
      <c r="AC963" s="100" t="str">
        <f>IF(E963="Yes","",IF(BPT!C963="Record transferred to this team",AA963-C963-(1/6),""))</f>
        <v/>
      </c>
      <c r="AD963" s="100" t="str">
        <f t="shared" si="156"/>
        <v/>
      </c>
      <c r="AE963" s="100" t="str">
        <f t="shared" si="164"/>
        <v/>
      </c>
      <c r="AF963" s="101" t="str">
        <f>IF(AE963="","",IF(Y963="Died same day","Died same day as arrival",IF(AB963="","Did not stay on SU",IF('Paste Data Here - Export'!HR963="ICH","ICU/CCU/HDU",IF(AB963&gt;AE963,100,100*AB963/AE963)))))</f>
        <v/>
      </c>
      <c r="AG963" s="82" t="str">
        <f>IF(E963="Yes","6 Month Transfer",IF(W963="No","Not locked to discharge/transfer",IF(AF963="Did not stay on SU","Not achieved as did not stay on SU",IF('Patient level info'!A963="","",IF(AND(A963=B963,M963="Achieved",P963="Achieved",AF963&gt;=90,AF963&lt;&gt;"Died same day as arrival"),"Achieved",IF(AND(A963&lt;&gt;B963,AF963&gt;=90,M963="Achieved",P963="Achieved"),"Not directly admitted by this team, but achieved criteria at previous team, and achieved 90% of stay on SU whilst at this team",IF(AF963="ICU/CCU/HDU","Admitted to ICU/CCU/HDU",IF(AF963="Died same day as arrival",AF963,IF(AND(AF963&lt;90,M963="Not achieved",P963="Not achieved"),"Not achieved as not direct to SU within 4h, not seen by a consultant within 14h, and less than 90% of stay on SU",IF(AND(AF963&lt;90,M963="Not achieved",P963="Achieved"),"Not achieved as not direct to SU within 4h and less than 90% of stay on SU",IF(AND(AF963&lt;90,M963="Achieved",P963="Not achieved"),"Not achieved as not seen by a consultant within 14h and less than 90% of stay on SU",IF(AND(AF963&gt;=90,M963="Not achieved",P963="Not achieved"),"Not achieved as not direct to SU within 4h and not seen by a consultant within 14h",IF(AND(AF963&gt;=90,M963="Achieved",P963="Not achieved"),"Not achieved as not seen by a consultant within 14h",IF(AF963&lt;90,"Not achieved as less than 90% of stay on SU","Not achieved as not direct to SU within 4h"))))))))))))))</f>
        <v/>
      </c>
    </row>
    <row r="964" spans="1:33" x14ac:dyDescent="0.25">
      <c r="A964" s="89" t="str">
        <f>IF('Paste Data Here - Export'!A964="","",'Paste Data Here - Export'!A964)</f>
        <v/>
      </c>
      <c r="B964" s="90" t="str">
        <f>IF('Paste Data Here - Export'!B964="","",'Paste Data Here - Export'!B964)</f>
        <v/>
      </c>
      <c r="C964" s="91" t="str">
        <f>IF('Paste Data Here - Export'!AR964="Y",'Paste Data Here - Export'!AS964,IF('Paste Data Here - Export'!C964="","",'Paste Data Here - Export'!BA964))</f>
        <v/>
      </c>
      <c r="D964" s="103" t="str">
        <f>IF(B964="","",IF('Paste Data Here - Export'!A964 ='Paste Data Here - Export'!B964, "Yes", "No"))</f>
        <v/>
      </c>
      <c r="E964" s="103" t="str">
        <f>IF(A964="","",IF(AND('Paste Data Here - Export'!P964="",'Paste Data Here - Export'!Q964&lt;&gt;""),"Yes","No"))</f>
        <v/>
      </c>
      <c r="F964" s="104" t="str">
        <f>IF('Paste Data Here - Export'!A964='Paste Data Here - Export'!B964,C964,IF(W964="No","",IF(E964="Yes","6 Month Transfer",'Paste Data Here - Export'!HP964)))</f>
        <v/>
      </c>
      <c r="G964" s="92" t="str">
        <f>IF(B964="","",IF(OR('Paste Data Here - Export'!KB964="Y",'Paste Data Here - Export'!GE964="Y"),"Yes","No"))</f>
        <v/>
      </c>
      <c r="H964" s="93" t="str">
        <f t="shared" si="157"/>
        <v/>
      </c>
      <c r="I964" s="93" t="str">
        <f t="shared" si="158"/>
        <v/>
      </c>
      <c r="J964" s="93" t="str">
        <f t="shared" si="159"/>
        <v/>
      </c>
      <c r="K964" s="125" t="str">
        <f>IF(OR(C964="",'Paste Data Here - Export'!BD964=""),"",1440*('Paste Data Here - Export'!BD964-C964))</f>
        <v/>
      </c>
      <c r="L964" s="93" t="str">
        <f t="shared" si="160"/>
        <v/>
      </c>
      <c r="M964" s="93" t="str">
        <f>IF(AND(L964="Yes",'Paste Data Here - Export'!BC964="SU",'Paste Data Here - Export'!EJ964&lt;&gt;"Y"),"Achieved",IF('Paste Data Here - Export'!EJ964="Y","Not applicable",(IF(AND('Patient level info'!L964="No",'Paste Data Here - Export'!BC964="SU"),"Not achieved",IF('Paste Data Here - Export'!BC964="ICH","Not applicable",IF(OR('Paste Data Here - Export'!BC964="O",'Paste Data Here - Export'!BC964="MAC"),"Not achieved",""))))))</f>
        <v/>
      </c>
      <c r="N964" s="142" t="str">
        <f>IF(B964="","",IF(OR('Paste Data Here - Export'!GN964="PERS",'Paste Data Here - Export'!GN964="TELEM"),'Paste Data Here - Export'!GK964,IF('Paste Data Here - Export'!GO964="","Not seen in person",'Paste Data Here - Export'!GO964)))</f>
        <v/>
      </c>
      <c r="O964" s="125" t="str">
        <f t="shared" si="161"/>
        <v/>
      </c>
      <c r="P964" s="126" t="str">
        <f t="shared" si="162"/>
        <v/>
      </c>
      <c r="Q964" s="95" t="str">
        <f>IF('Paste Data Here - Export'!CR964=TRUE, "Not imaged",IF('Paste Data Here - Export'!AR964="Y","Inpatient stroke",IF('Paste Data Here - Export'!BA964="","",IF('Paste Data Here - Export'!CR964="TRUE","",1440*('Paste Data Here - Export'!CP964-'Paste Data Here - Export'!BA964)))))</f>
        <v/>
      </c>
      <c r="R964" s="95" t="str">
        <f>IF('Paste Data Here - Export'!CR964=TRUE,"Not imaged",IF(OR(C964="",'Paste Data Here - Export'!CP964=""),"",1440*('Paste Data Here - Export'!CP964-C964)))</f>
        <v/>
      </c>
      <c r="S964" s="93" t="str">
        <f>IF(R964&lt;60.5,"Yes",IF('Paste Data Here - Export'!C964="","","No"))</f>
        <v/>
      </c>
      <c r="T964" s="93" t="str">
        <f t="shared" si="154"/>
        <v/>
      </c>
      <c r="U964" s="94" t="str">
        <f>IF(OR(C964="",'Paste Data Here - Export'!DF964=""),"",1440*('Paste Data Here - Export'!DF964-C964))</f>
        <v/>
      </c>
      <c r="V964" s="96" t="str">
        <f t="shared" si="163"/>
        <v/>
      </c>
      <c r="W964" s="97" t="str">
        <f>IF(B964="","",IF('Paste Data Here - Export'!KI964=TRUE,"Yes",IF('Paste Data Here - Export'!L964="","No","Yes")))</f>
        <v/>
      </c>
      <c r="X964" s="98" t="str">
        <f>IF(E964="Yes","6 Month Transfer",IF(AND(W964="Yes",'Paste Data Here - Export'!KM964="D"),"No",IF('Patient level info'!W964="Yes","Yes","")))</f>
        <v/>
      </c>
      <c r="Y964" s="91" t="str">
        <f t="shared" si="155"/>
        <v/>
      </c>
      <c r="Z964" s="99" t="str">
        <f>IF('Paste Data Here - Export'!KQ964="","",IF('Paste Data Here - Export'!KO964="","",'Paste Data Here - Export'!KN964-'Paste Data Here - Export'!KQ964))</f>
        <v/>
      </c>
      <c r="AA964" s="91" t="str">
        <f>IF(AND(W964="Yes",'Paste Data Here - Export'!KM964="D",'Paste Data Here - Export'!KO964="Y"),'Paste Data Here - Export'!KN964+'Patient level info'!AA$3,IF(AND(W964="Yes",'Paste Data Here - Export'!KM964="D",Z964&lt;0),'Paste Data Here - Export'!KQ964,IF(AND(W964="Yes",'Paste Data Here - Export'!KM964="D"),'Paste Data Here - Export'!KN964,IF(X964="Yes",'Paste Data Here - Export'!KS964,""))))</f>
        <v/>
      </c>
      <c r="AB964" s="100" t="str">
        <f>IF(W964="No","",IF('Paste Data Here - Export'!HS964="","",IF('Paste Data Here - Export'!KO964="Y",'Patient level info'!AA964-'Paste Data Here - Export'!HS964,'Paste Data Here - Export'!KQ964-'Paste Data Here - Export'!HS964)))</f>
        <v/>
      </c>
      <c r="AC964" s="100" t="str">
        <f>IF(E964="Yes","",IF(BPT!C964="Record transferred to this team",AA964-C964-(1/6),""))</f>
        <v/>
      </c>
      <c r="AD964" s="100" t="str">
        <f t="shared" si="156"/>
        <v/>
      </c>
      <c r="AE964" s="100" t="str">
        <f t="shared" si="164"/>
        <v/>
      </c>
      <c r="AF964" s="101" t="str">
        <f>IF(AE964="","",IF(Y964="Died same day","Died same day as arrival",IF(AB964="","Did not stay on SU",IF('Paste Data Here - Export'!HR964="ICH","ICU/CCU/HDU",IF(AB964&gt;AE964,100,100*AB964/AE964)))))</f>
        <v/>
      </c>
      <c r="AG964" s="82" t="str">
        <f>IF(E964="Yes","6 Month Transfer",IF(W964="No","Not locked to discharge/transfer",IF(AF964="Did not stay on SU","Not achieved as did not stay on SU",IF('Patient level info'!A964="","",IF(AND(A964=B964,M964="Achieved",P964="Achieved",AF964&gt;=90,AF964&lt;&gt;"Died same day as arrival"),"Achieved",IF(AND(A964&lt;&gt;B964,AF964&gt;=90,M964="Achieved",P964="Achieved"),"Not directly admitted by this team, but achieved criteria at previous team, and achieved 90% of stay on SU whilst at this team",IF(AF964="ICU/CCU/HDU","Admitted to ICU/CCU/HDU",IF(AF964="Died same day as arrival",AF964,IF(AND(AF964&lt;90,M964="Not achieved",P964="Not achieved"),"Not achieved as not direct to SU within 4h, not seen by a consultant within 14h, and less than 90% of stay on SU",IF(AND(AF964&lt;90,M964="Not achieved",P964="Achieved"),"Not achieved as not direct to SU within 4h and less than 90% of stay on SU",IF(AND(AF964&lt;90,M964="Achieved",P964="Not achieved"),"Not achieved as not seen by a consultant within 14h and less than 90% of stay on SU",IF(AND(AF964&gt;=90,M964="Not achieved",P964="Not achieved"),"Not achieved as not direct to SU within 4h and not seen by a consultant within 14h",IF(AND(AF964&gt;=90,M964="Achieved",P964="Not achieved"),"Not achieved as not seen by a consultant within 14h",IF(AF964&lt;90,"Not achieved as less than 90% of stay on SU","Not achieved as not direct to SU within 4h"))))))))))))))</f>
        <v/>
      </c>
    </row>
    <row r="965" spans="1:33" x14ac:dyDescent="0.25">
      <c r="A965" s="89" t="str">
        <f>IF('Paste Data Here - Export'!A965="","",'Paste Data Here - Export'!A965)</f>
        <v/>
      </c>
      <c r="B965" s="90" t="str">
        <f>IF('Paste Data Here - Export'!B965="","",'Paste Data Here - Export'!B965)</f>
        <v/>
      </c>
      <c r="C965" s="91" t="str">
        <f>IF('Paste Data Here - Export'!AR965="Y",'Paste Data Here - Export'!AS965,IF('Paste Data Here - Export'!C965="","",'Paste Data Here - Export'!BA965))</f>
        <v/>
      </c>
      <c r="D965" s="103" t="str">
        <f>IF(B965="","",IF('Paste Data Here - Export'!A965 ='Paste Data Here - Export'!B965, "Yes", "No"))</f>
        <v/>
      </c>
      <c r="E965" s="103" t="str">
        <f>IF(A965="","",IF(AND('Paste Data Here - Export'!P965="",'Paste Data Here - Export'!Q965&lt;&gt;""),"Yes","No"))</f>
        <v/>
      </c>
      <c r="F965" s="104" t="str">
        <f>IF('Paste Data Here - Export'!A965='Paste Data Here - Export'!B965,C965,IF(W965="No","",IF(E965="Yes","6 Month Transfer",'Paste Data Here - Export'!HP965)))</f>
        <v/>
      </c>
      <c r="G965" s="92" t="str">
        <f>IF(B965="","",IF(OR('Paste Data Here - Export'!KB965="Y",'Paste Data Here - Export'!GE965="Y"),"Yes","No"))</f>
        <v/>
      </c>
      <c r="H965" s="93" t="str">
        <f t="shared" si="157"/>
        <v/>
      </c>
      <c r="I965" s="93" t="str">
        <f t="shared" si="158"/>
        <v/>
      </c>
      <c r="J965" s="93" t="str">
        <f t="shared" si="159"/>
        <v/>
      </c>
      <c r="K965" s="125" t="str">
        <f>IF(OR(C965="",'Paste Data Here - Export'!BD965=""),"",1440*('Paste Data Here - Export'!BD965-C965))</f>
        <v/>
      </c>
      <c r="L965" s="93" t="str">
        <f t="shared" si="160"/>
        <v/>
      </c>
      <c r="M965" s="93" t="str">
        <f>IF(AND(L965="Yes",'Paste Data Here - Export'!BC965="SU",'Paste Data Here - Export'!EJ965&lt;&gt;"Y"),"Achieved",IF('Paste Data Here - Export'!EJ965="Y","Not applicable",(IF(AND('Patient level info'!L965="No",'Paste Data Here - Export'!BC965="SU"),"Not achieved",IF('Paste Data Here - Export'!BC965="ICH","Not applicable",IF(OR('Paste Data Here - Export'!BC965="O",'Paste Data Here - Export'!BC965="MAC"),"Not achieved",""))))))</f>
        <v/>
      </c>
      <c r="N965" s="142" t="str">
        <f>IF(B965="","",IF(OR('Paste Data Here - Export'!GN965="PERS",'Paste Data Here - Export'!GN965="TELEM"),'Paste Data Here - Export'!GK965,IF('Paste Data Here - Export'!GO965="","Not seen in person",'Paste Data Here - Export'!GO965)))</f>
        <v/>
      </c>
      <c r="O965" s="125" t="str">
        <f t="shared" si="161"/>
        <v/>
      </c>
      <c r="P965" s="126" t="str">
        <f t="shared" si="162"/>
        <v/>
      </c>
      <c r="Q965" s="95" t="str">
        <f>IF('Paste Data Here - Export'!CR965=TRUE, "Not imaged",IF('Paste Data Here - Export'!AR965="Y","Inpatient stroke",IF('Paste Data Here - Export'!BA965="","",IF('Paste Data Here - Export'!CR965="TRUE","",1440*('Paste Data Here - Export'!CP965-'Paste Data Here - Export'!BA965)))))</f>
        <v/>
      </c>
      <c r="R965" s="95" t="str">
        <f>IF('Paste Data Here - Export'!CR965=TRUE,"Not imaged",IF(OR(C965="",'Paste Data Here - Export'!CP965=""),"",1440*('Paste Data Here - Export'!CP965-C965)))</f>
        <v/>
      </c>
      <c r="S965" s="93" t="str">
        <f>IF(R965&lt;60.5,"Yes",IF('Paste Data Here - Export'!C965="","","No"))</f>
        <v/>
      </c>
      <c r="T965" s="93" t="str">
        <f t="shared" si="154"/>
        <v/>
      </c>
      <c r="U965" s="94" t="str">
        <f>IF(OR(C965="",'Paste Data Here - Export'!DF965=""),"",1440*('Paste Data Here - Export'!DF965-C965))</f>
        <v/>
      </c>
      <c r="V965" s="96" t="str">
        <f t="shared" si="163"/>
        <v/>
      </c>
      <c r="W965" s="97" t="str">
        <f>IF(B965="","",IF('Paste Data Here - Export'!KI965=TRUE,"Yes",IF('Paste Data Here - Export'!L965="","No","Yes")))</f>
        <v/>
      </c>
      <c r="X965" s="98" t="str">
        <f>IF(E965="Yes","6 Month Transfer",IF(AND(W965="Yes",'Paste Data Here - Export'!KM965="D"),"No",IF('Patient level info'!W965="Yes","Yes","")))</f>
        <v/>
      </c>
      <c r="Y965" s="91" t="str">
        <f t="shared" si="155"/>
        <v/>
      </c>
      <c r="Z965" s="99" t="str">
        <f>IF('Paste Data Here - Export'!KQ965="","",IF('Paste Data Here - Export'!KO965="","",'Paste Data Here - Export'!KN965-'Paste Data Here - Export'!KQ965))</f>
        <v/>
      </c>
      <c r="AA965" s="91" t="str">
        <f>IF(AND(W965="Yes",'Paste Data Here - Export'!KM965="D",'Paste Data Here - Export'!KO965="Y"),'Paste Data Here - Export'!KN965+'Patient level info'!AA$3,IF(AND(W965="Yes",'Paste Data Here - Export'!KM965="D",Z965&lt;0),'Paste Data Here - Export'!KQ965,IF(AND(W965="Yes",'Paste Data Here - Export'!KM965="D"),'Paste Data Here - Export'!KN965,IF(X965="Yes",'Paste Data Here - Export'!KS965,""))))</f>
        <v/>
      </c>
      <c r="AB965" s="100" t="str">
        <f>IF(W965="No","",IF('Paste Data Here - Export'!HS965="","",IF('Paste Data Here - Export'!KO965="Y",'Patient level info'!AA965-'Paste Data Here - Export'!HS965,'Paste Data Here - Export'!KQ965-'Paste Data Here - Export'!HS965)))</f>
        <v/>
      </c>
      <c r="AC965" s="100" t="str">
        <f>IF(E965="Yes","",IF(BPT!C965="Record transferred to this team",AA965-C965-(1/6),""))</f>
        <v/>
      </c>
      <c r="AD965" s="100" t="str">
        <f t="shared" si="156"/>
        <v/>
      </c>
      <c r="AE965" s="100" t="str">
        <f t="shared" si="164"/>
        <v/>
      </c>
      <c r="AF965" s="101" t="str">
        <f>IF(AE965="","",IF(Y965="Died same day","Died same day as arrival",IF(AB965="","Did not stay on SU",IF('Paste Data Here - Export'!HR965="ICH","ICU/CCU/HDU",IF(AB965&gt;AE965,100,100*AB965/AE965)))))</f>
        <v/>
      </c>
      <c r="AG965" s="82" t="str">
        <f>IF(E965="Yes","6 Month Transfer",IF(W965="No","Not locked to discharge/transfer",IF(AF965="Did not stay on SU","Not achieved as did not stay on SU",IF('Patient level info'!A965="","",IF(AND(A965=B965,M965="Achieved",P965="Achieved",AF965&gt;=90,AF965&lt;&gt;"Died same day as arrival"),"Achieved",IF(AND(A965&lt;&gt;B965,AF965&gt;=90,M965="Achieved",P965="Achieved"),"Not directly admitted by this team, but achieved criteria at previous team, and achieved 90% of stay on SU whilst at this team",IF(AF965="ICU/CCU/HDU","Admitted to ICU/CCU/HDU",IF(AF965="Died same day as arrival",AF965,IF(AND(AF965&lt;90,M965="Not achieved",P965="Not achieved"),"Not achieved as not direct to SU within 4h, not seen by a consultant within 14h, and less than 90% of stay on SU",IF(AND(AF965&lt;90,M965="Not achieved",P965="Achieved"),"Not achieved as not direct to SU within 4h and less than 90% of stay on SU",IF(AND(AF965&lt;90,M965="Achieved",P965="Not achieved"),"Not achieved as not seen by a consultant within 14h and less than 90% of stay on SU",IF(AND(AF965&gt;=90,M965="Not achieved",P965="Not achieved"),"Not achieved as not direct to SU within 4h and not seen by a consultant within 14h",IF(AND(AF965&gt;=90,M965="Achieved",P965="Not achieved"),"Not achieved as not seen by a consultant within 14h",IF(AF965&lt;90,"Not achieved as less than 90% of stay on SU","Not achieved as not direct to SU within 4h"))))))))))))))</f>
        <v/>
      </c>
    </row>
    <row r="966" spans="1:33" x14ac:dyDescent="0.25">
      <c r="A966" s="89" t="str">
        <f>IF('Paste Data Here - Export'!A966="","",'Paste Data Here - Export'!A966)</f>
        <v/>
      </c>
      <c r="B966" s="90" t="str">
        <f>IF('Paste Data Here - Export'!B966="","",'Paste Data Here - Export'!B966)</f>
        <v/>
      </c>
      <c r="C966" s="91" t="str">
        <f>IF('Paste Data Here - Export'!AR966="Y",'Paste Data Here - Export'!AS966,IF('Paste Data Here - Export'!C966="","",'Paste Data Here - Export'!BA966))</f>
        <v/>
      </c>
      <c r="D966" s="103" t="str">
        <f>IF(B966="","",IF('Paste Data Here - Export'!A966 ='Paste Data Here - Export'!B966, "Yes", "No"))</f>
        <v/>
      </c>
      <c r="E966" s="103" t="str">
        <f>IF(A966="","",IF(AND('Paste Data Here - Export'!P966="",'Paste Data Here - Export'!Q966&lt;&gt;""),"Yes","No"))</f>
        <v/>
      </c>
      <c r="F966" s="104" t="str">
        <f>IF('Paste Data Here - Export'!A966='Paste Data Here - Export'!B966,C966,IF(W966="No","",IF(E966="Yes","6 Month Transfer",'Paste Data Here - Export'!HP966)))</f>
        <v/>
      </c>
      <c r="G966" s="92" t="str">
        <f>IF(B966="","",IF(OR('Paste Data Here - Export'!KB966="Y",'Paste Data Here - Export'!GE966="Y"),"Yes","No"))</f>
        <v/>
      </c>
      <c r="H966" s="93" t="str">
        <f t="shared" si="157"/>
        <v/>
      </c>
      <c r="I966" s="93" t="str">
        <f t="shared" si="158"/>
        <v/>
      </c>
      <c r="J966" s="93" t="str">
        <f t="shared" si="159"/>
        <v/>
      </c>
      <c r="K966" s="125" t="str">
        <f>IF(OR(C966="",'Paste Data Here - Export'!BD966=""),"",1440*('Paste Data Here - Export'!BD966-C966))</f>
        <v/>
      </c>
      <c r="L966" s="93" t="str">
        <f t="shared" si="160"/>
        <v/>
      </c>
      <c r="M966" s="93" t="str">
        <f>IF(AND(L966="Yes",'Paste Data Here - Export'!BC966="SU",'Paste Data Here - Export'!EJ966&lt;&gt;"Y"),"Achieved",IF('Paste Data Here - Export'!EJ966="Y","Not applicable",(IF(AND('Patient level info'!L966="No",'Paste Data Here - Export'!BC966="SU"),"Not achieved",IF('Paste Data Here - Export'!BC966="ICH","Not applicable",IF(OR('Paste Data Here - Export'!BC966="O",'Paste Data Here - Export'!BC966="MAC"),"Not achieved",""))))))</f>
        <v/>
      </c>
      <c r="N966" s="142" t="str">
        <f>IF(B966="","",IF(OR('Paste Data Here - Export'!GN966="PERS",'Paste Data Here - Export'!GN966="TELEM"),'Paste Data Here - Export'!GK966,IF('Paste Data Here - Export'!GO966="","Not seen in person",'Paste Data Here - Export'!GO966)))</f>
        <v/>
      </c>
      <c r="O966" s="125" t="str">
        <f t="shared" si="161"/>
        <v/>
      </c>
      <c r="P966" s="126" t="str">
        <f t="shared" si="162"/>
        <v/>
      </c>
      <c r="Q966" s="95" t="str">
        <f>IF('Paste Data Here - Export'!CR966=TRUE, "Not imaged",IF('Paste Data Here - Export'!AR966="Y","Inpatient stroke",IF('Paste Data Here - Export'!BA966="","",IF('Paste Data Here - Export'!CR966="TRUE","",1440*('Paste Data Here - Export'!CP966-'Paste Data Here - Export'!BA966)))))</f>
        <v/>
      </c>
      <c r="R966" s="95" t="str">
        <f>IF('Paste Data Here - Export'!CR966=TRUE,"Not imaged",IF(OR(C966="",'Paste Data Here - Export'!CP966=""),"",1440*('Paste Data Here - Export'!CP966-C966)))</f>
        <v/>
      </c>
      <c r="S966" s="93" t="str">
        <f>IF(R966&lt;60.5,"Yes",IF('Paste Data Here - Export'!C966="","","No"))</f>
        <v/>
      </c>
      <c r="T966" s="93" t="str">
        <f t="shared" ref="T966:T1029" si="165">IF(B966="","",IF(R966&lt;720.5,"Yes","No"))</f>
        <v/>
      </c>
      <c r="U966" s="94" t="str">
        <f>IF(OR(C966="",'Paste Data Here - Export'!DF966=""),"",1440*('Paste Data Here - Export'!DF966-C966))</f>
        <v/>
      </c>
      <c r="V966" s="96" t="str">
        <f t="shared" si="163"/>
        <v/>
      </c>
      <c r="W966" s="97" t="str">
        <f>IF(B966="","",IF('Paste Data Here - Export'!KI966=TRUE,"Yes",IF('Paste Data Here - Export'!L966="","No","Yes")))</f>
        <v/>
      </c>
      <c r="X966" s="98" t="str">
        <f>IF(E966="Yes","6 Month Transfer",IF(AND(W966="Yes",'Paste Data Here - Export'!KM966="D"),"No",IF('Patient level info'!W966="Yes","Yes","")))</f>
        <v/>
      </c>
      <c r="Y966" s="91" t="str">
        <f t="shared" ref="Y966:Y1029" si="166">IF(E966="Yes","",IF(X966="","",IF(X966="Yes","Alive",IF(AND(DAY(AA966)-DAY(F966)=0,AA966-F966&lt;2),"Died same day","Died different day"))))</f>
        <v/>
      </c>
      <c r="Z966" s="99" t="str">
        <f>IF('Paste Data Here - Export'!KQ966="","",IF('Paste Data Here - Export'!KO966="","",'Paste Data Here - Export'!KN966-'Paste Data Here - Export'!KQ966))</f>
        <v/>
      </c>
      <c r="AA966" s="91" t="str">
        <f>IF(AND(W966="Yes",'Paste Data Here - Export'!KM966="D",'Paste Data Here - Export'!KO966="Y"),'Paste Data Here - Export'!KN966+'Patient level info'!AA$3,IF(AND(W966="Yes",'Paste Data Here - Export'!KM966="D",Z966&lt;0),'Paste Data Here - Export'!KQ966,IF(AND(W966="Yes",'Paste Data Here - Export'!KM966="D"),'Paste Data Here - Export'!KN966,IF(X966="Yes",'Paste Data Here - Export'!KS966,""))))</f>
        <v/>
      </c>
      <c r="AB966" s="100" t="str">
        <f>IF(W966="No","",IF('Paste Data Here - Export'!HS966="","",IF('Paste Data Here - Export'!KO966="Y",'Patient level info'!AA966-'Paste Data Here - Export'!HS966,'Paste Data Here - Export'!KQ966-'Paste Data Here - Export'!HS966)))</f>
        <v/>
      </c>
      <c r="AC966" s="100" t="str">
        <f>IF(E966="Yes","",IF(BPT!C966="Record transferred to this team",AA966-C966-(1/6),""))</f>
        <v/>
      </c>
      <c r="AD966" s="100" t="str">
        <f t="shared" ref="AD966:AD1029" si="167">IF(AA966="","",AA966-F966)</f>
        <v/>
      </c>
      <c r="AE966" s="100" t="str">
        <f t="shared" si="164"/>
        <v/>
      </c>
      <c r="AF966" s="101" t="str">
        <f>IF(AE966="","",IF(Y966="Died same day","Died same day as arrival",IF(AB966="","Did not stay on SU",IF('Paste Data Here - Export'!HR966="ICH","ICU/CCU/HDU",IF(AB966&gt;AE966,100,100*AB966/AE966)))))</f>
        <v/>
      </c>
      <c r="AG966" s="82" t="str">
        <f>IF(E966="Yes","6 Month Transfer",IF(W966="No","Not locked to discharge/transfer",IF(AF966="Did not stay on SU","Not achieved as did not stay on SU",IF('Patient level info'!A966="","",IF(AND(A966=B966,M966="Achieved",P966="Achieved",AF966&gt;=90,AF966&lt;&gt;"Died same day as arrival"),"Achieved",IF(AND(A966&lt;&gt;B966,AF966&gt;=90,M966="Achieved",P966="Achieved"),"Not directly admitted by this team, but achieved criteria at previous team, and achieved 90% of stay on SU whilst at this team",IF(AF966="ICU/CCU/HDU","Admitted to ICU/CCU/HDU",IF(AF966="Died same day as arrival",AF966,IF(AND(AF966&lt;90,M966="Not achieved",P966="Not achieved"),"Not achieved as not direct to SU within 4h, not seen by a consultant within 14h, and less than 90% of stay on SU",IF(AND(AF966&lt;90,M966="Not achieved",P966="Achieved"),"Not achieved as not direct to SU within 4h and less than 90% of stay on SU",IF(AND(AF966&lt;90,M966="Achieved",P966="Not achieved"),"Not achieved as not seen by a consultant within 14h and less than 90% of stay on SU",IF(AND(AF966&gt;=90,M966="Not achieved",P966="Not achieved"),"Not achieved as not direct to SU within 4h and not seen by a consultant within 14h",IF(AND(AF966&gt;=90,M966="Achieved",P966="Not achieved"),"Not achieved as not seen by a consultant within 14h",IF(AF966&lt;90,"Not achieved as less than 90% of stay on SU","Not achieved as not direct to SU within 4h"))))))))))))))</f>
        <v/>
      </c>
    </row>
    <row r="967" spans="1:33" x14ac:dyDescent="0.25">
      <c r="A967" s="89" t="str">
        <f>IF('Paste Data Here - Export'!A967="","",'Paste Data Here - Export'!A967)</f>
        <v/>
      </c>
      <c r="B967" s="90" t="str">
        <f>IF('Paste Data Here - Export'!B967="","",'Paste Data Here - Export'!B967)</f>
        <v/>
      </c>
      <c r="C967" s="91" t="str">
        <f>IF('Paste Data Here - Export'!AR967="Y",'Paste Data Here - Export'!AS967,IF('Paste Data Here - Export'!C967="","",'Paste Data Here - Export'!BA967))</f>
        <v/>
      </c>
      <c r="D967" s="103" t="str">
        <f>IF(B967="","",IF('Paste Data Here - Export'!A967 ='Paste Data Here - Export'!B967, "Yes", "No"))</f>
        <v/>
      </c>
      <c r="E967" s="103" t="str">
        <f>IF(A967="","",IF(AND('Paste Data Here - Export'!P967="",'Paste Data Here - Export'!Q967&lt;&gt;""),"Yes","No"))</f>
        <v/>
      </c>
      <c r="F967" s="104" t="str">
        <f>IF('Paste Data Here - Export'!A967='Paste Data Here - Export'!B967,C967,IF(W967="No","",IF(E967="Yes","6 Month Transfer",'Paste Data Here - Export'!HP967)))</f>
        <v/>
      </c>
      <c r="G967" s="92" t="str">
        <f>IF(B967="","",IF(OR('Paste Data Here - Export'!KB967="Y",'Paste Data Here - Export'!GE967="Y"),"Yes","No"))</f>
        <v/>
      </c>
      <c r="H967" s="93" t="str">
        <f t="shared" ref="H967:H1030" si="168">IF(F967="","",(TEXT(F967,"ddd")))</f>
        <v/>
      </c>
      <c r="I967" s="93" t="str">
        <f t="shared" ref="I967:I1030" si="169">IF(F967="","",(TEXT(F967,"h")))</f>
        <v/>
      </c>
      <c r="J967" s="93" t="str">
        <f t="shared" ref="J967:J1030" si="170">IF(F967="","",IF(OR(H967="Sat",H967="Sun",I967="18",I967="19",I967="20",I967="21",I967="22",I967="23",I967="0",I967="1",I967="2",I967="3",I967="4",I967="5",I967="6",I967="7"),"Out of hours","In hours"))</f>
        <v/>
      </c>
      <c r="K967" s="125" t="str">
        <f>IF(OR(C967="",'Paste Data Here - Export'!BD967=""),"",1440*('Paste Data Here - Export'!BD967-C967))</f>
        <v/>
      </c>
      <c r="L967" s="93" t="str">
        <f t="shared" ref="L967:L1030" si="171">IF(B967="","",IF(K967="","No",IF(K967&lt;240.5,"Yes","No")))</f>
        <v/>
      </c>
      <c r="M967" s="93" t="str">
        <f>IF(AND(L967="Yes",'Paste Data Here - Export'!BC967="SU",'Paste Data Here - Export'!EJ967&lt;&gt;"Y"),"Achieved",IF('Paste Data Here - Export'!EJ967="Y","Not applicable",(IF(AND('Patient level info'!L967="No",'Paste Data Here - Export'!BC967="SU"),"Not achieved",IF('Paste Data Here - Export'!BC967="ICH","Not applicable",IF(OR('Paste Data Here - Export'!BC967="O",'Paste Data Here - Export'!BC967="MAC"),"Not achieved",""))))))</f>
        <v/>
      </c>
      <c r="N967" s="142" t="str">
        <f>IF(B967="","",IF(OR('Paste Data Here - Export'!GN967="PERS",'Paste Data Here - Export'!GN967="TELEM"),'Paste Data Here - Export'!GK967,IF('Paste Data Here - Export'!GO967="","Not seen in person",'Paste Data Here - Export'!GO967)))</f>
        <v/>
      </c>
      <c r="O967" s="125" t="str">
        <f t="shared" ref="O967:O1030" si="172">IF(C967="","",IF(N967="Not seen in person","Not seen within 72h",1440*(N967-C967)))</f>
        <v/>
      </c>
      <c r="P967" s="126" t="str">
        <f t="shared" ref="P967:P1030" si="173">IF(C967="","",IF(O967="Not seen within 72h","Not achieved",IF(O967&lt;840.5,"Achieved","Not achieved")))</f>
        <v/>
      </c>
      <c r="Q967" s="95" t="str">
        <f>IF('Paste Data Here - Export'!CR967=TRUE, "Not imaged",IF('Paste Data Here - Export'!AR967="Y","Inpatient stroke",IF('Paste Data Here - Export'!BA967="","",IF('Paste Data Here - Export'!CR967="TRUE","",1440*('Paste Data Here - Export'!CP967-'Paste Data Here - Export'!BA967)))))</f>
        <v/>
      </c>
      <c r="R967" s="95" t="str">
        <f>IF('Paste Data Here - Export'!CR967=TRUE,"Not imaged",IF(OR(C967="",'Paste Data Here - Export'!CP967=""),"",1440*('Paste Data Here - Export'!CP967-C967)))</f>
        <v/>
      </c>
      <c r="S967" s="93" t="str">
        <f>IF(R967&lt;60.5,"Yes",IF('Paste Data Here - Export'!C967="","","No"))</f>
        <v/>
      </c>
      <c r="T967" s="93" t="str">
        <f t="shared" si="165"/>
        <v/>
      </c>
      <c r="U967" s="94" t="str">
        <f>IF(OR(C967="",'Paste Data Here - Export'!DF967=""),"",1440*('Paste Data Here - Export'!DF967-C967))</f>
        <v/>
      </c>
      <c r="V967" s="96" t="str">
        <f t="shared" ref="V967:V1030" si="174">IF(U967="","",IF(U967&lt;60.5,"Yes","No"))</f>
        <v/>
      </c>
      <c r="W967" s="97" t="str">
        <f>IF(B967="","",IF('Paste Data Here - Export'!KI967=TRUE,"Yes",IF('Paste Data Here - Export'!L967="","No","Yes")))</f>
        <v/>
      </c>
      <c r="X967" s="98" t="str">
        <f>IF(E967="Yes","6 Month Transfer",IF(AND(W967="Yes",'Paste Data Here - Export'!KM967="D"),"No",IF('Patient level info'!W967="Yes","Yes","")))</f>
        <v/>
      </c>
      <c r="Y967" s="91" t="str">
        <f t="shared" si="166"/>
        <v/>
      </c>
      <c r="Z967" s="99" t="str">
        <f>IF('Paste Data Here - Export'!KQ967="","",IF('Paste Data Here - Export'!KO967="","",'Paste Data Here - Export'!KN967-'Paste Data Here - Export'!KQ967))</f>
        <v/>
      </c>
      <c r="AA967" s="91" t="str">
        <f>IF(AND(W967="Yes",'Paste Data Here - Export'!KM967="D",'Paste Data Here - Export'!KO967="Y"),'Paste Data Here - Export'!KN967+'Patient level info'!AA$3,IF(AND(W967="Yes",'Paste Data Here - Export'!KM967="D",Z967&lt;0),'Paste Data Here - Export'!KQ967,IF(AND(W967="Yes",'Paste Data Here - Export'!KM967="D"),'Paste Data Here - Export'!KN967,IF(X967="Yes",'Paste Data Here - Export'!KS967,""))))</f>
        <v/>
      </c>
      <c r="AB967" s="100" t="str">
        <f>IF(W967="No","",IF('Paste Data Here - Export'!HS967="","",IF('Paste Data Here - Export'!KO967="Y",'Patient level info'!AA967-'Paste Data Here - Export'!HS967,'Paste Data Here - Export'!KQ967-'Paste Data Here - Export'!HS967)))</f>
        <v/>
      </c>
      <c r="AC967" s="100" t="str">
        <f>IF(E967="Yes","",IF(BPT!C967="Record transferred to this team",AA967-C967-(1/6),""))</f>
        <v/>
      </c>
      <c r="AD967" s="100" t="str">
        <f t="shared" si="167"/>
        <v/>
      </c>
      <c r="AE967" s="100" t="str">
        <f t="shared" ref="AE967:AE1030" si="175">IF(AD967="","",AD967-(1/6))</f>
        <v/>
      </c>
      <c r="AF967" s="101" t="str">
        <f>IF(AE967="","",IF(Y967="Died same day","Died same day as arrival",IF(AB967="","Did not stay on SU",IF('Paste Data Here - Export'!HR967="ICH","ICU/CCU/HDU",IF(AB967&gt;AE967,100,100*AB967/AE967)))))</f>
        <v/>
      </c>
      <c r="AG967" s="82" t="str">
        <f>IF(E967="Yes","6 Month Transfer",IF(W967="No","Not locked to discharge/transfer",IF(AF967="Did not stay on SU","Not achieved as did not stay on SU",IF('Patient level info'!A967="","",IF(AND(A967=B967,M967="Achieved",P967="Achieved",AF967&gt;=90,AF967&lt;&gt;"Died same day as arrival"),"Achieved",IF(AND(A967&lt;&gt;B967,AF967&gt;=90,M967="Achieved",P967="Achieved"),"Not directly admitted by this team, but achieved criteria at previous team, and achieved 90% of stay on SU whilst at this team",IF(AF967="ICU/CCU/HDU","Admitted to ICU/CCU/HDU",IF(AF967="Died same day as arrival",AF967,IF(AND(AF967&lt;90,M967="Not achieved",P967="Not achieved"),"Not achieved as not direct to SU within 4h, not seen by a consultant within 14h, and less than 90% of stay on SU",IF(AND(AF967&lt;90,M967="Not achieved",P967="Achieved"),"Not achieved as not direct to SU within 4h and less than 90% of stay on SU",IF(AND(AF967&lt;90,M967="Achieved",P967="Not achieved"),"Not achieved as not seen by a consultant within 14h and less than 90% of stay on SU",IF(AND(AF967&gt;=90,M967="Not achieved",P967="Not achieved"),"Not achieved as not direct to SU within 4h and not seen by a consultant within 14h",IF(AND(AF967&gt;=90,M967="Achieved",P967="Not achieved"),"Not achieved as not seen by a consultant within 14h",IF(AF967&lt;90,"Not achieved as less than 90% of stay on SU","Not achieved as not direct to SU within 4h"))))))))))))))</f>
        <v/>
      </c>
    </row>
    <row r="968" spans="1:33" x14ac:dyDescent="0.25">
      <c r="A968" s="89" t="str">
        <f>IF('Paste Data Here - Export'!A968="","",'Paste Data Here - Export'!A968)</f>
        <v/>
      </c>
      <c r="B968" s="90" t="str">
        <f>IF('Paste Data Here - Export'!B968="","",'Paste Data Here - Export'!B968)</f>
        <v/>
      </c>
      <c r="C968" s="91" t="str">
        <f>IF('Paste Data Here - Export'!AR968="Y",'Paste Data Here - Export'!AS968,IF('Paste Data Here - Export'!C968="","",'Paste Data Here - Export'!BA968))</f>
        <v/>
      </c>
      <c r="D968" s="103" t="str">
        <f>IF(B968="","",IF('Paste Data Here - Export'!A968 ='Paste Data Here - Export'!B968, "Yes", "No"))</f>
        <v/>
      </c>
      <c r="E968" s="103" t="str">
        <f>IF(A968="","",IF(AND('Paste Data Here - Export'!P968="",'Paste Data Here - Export'!Q968&lt;&gt;""),"Yes","No"))</f>
        <v/>
      </c>
      <c r="F968" s="104" t="str">
        <f>IF('Paste Data Here - Export'!A968='Paste Data Here - Export'!B968,C968,IF(W968="No","",IF(E968="Yes","6 Month Transfer",'Paste Data Here - Export'!HP968)))</f>
        <v/>
      </c>
      <c r="G968" s="92" t="str">
        <f>IF(B968="","",IF(OR('Paste Data Here - Export'!KB968="Y",'Paste Data Here - Export'!GE968="Y"),"Yes","No"))</f>
        <v/>
      </c>
      <c r="H968" s="93" t="str">
        <f t="shared" si="168"/>
        <v/>
      </c>
      <c r="I968" s="93" t="str">
        <f t="shared" si="169"/>
        <v/>
      </c>
      <c r="J968" s="93" t="str">
        <f t="shared" si="170"/>
        <v/>
      </c>
      <c r="K968" s="125" t="str">
        <f>IF(OR(C968="",'Paste Data Here - Export'!BD968=""),"",1440*('Paste Data Here - Export'!BD968-C968))</f>
        <v/>
      </c>
      <c r="L968" s="93" t="str">
        <f t="shared" si="171"/>
        <v/>
      </c>
      <c r="M968" s="93" t="str">
        <f>IF(AND(L968="Yes",'Paste Data Here - Export'!BC968="SU",'Paste Data Here - Export'!EJ968&lt;&gt;"Y"),"Achieved",IF('Paste Data Here - Export'!EJ968="Y","Not applicable",(IF(AND('Patient level info'!L968="No",'Paste Data Here - Export'!BC968="SU"),"Not achieved",IF('Paste Data Here - Export'!BC968="ICH","Not applicable",IF(OR('Paste Data Here - Export'!BC968="O",'Paste Data Here - Export'!BC968="MAC"),"Not achieved",""))))))</f>
        <v/>
      </c>
      <c r="N968" s="142" t="str">
        <f>IF(B968="","",IF(OR('Paste Data Here - Export'!GN968="PERS",'Paste Data Here - Export'!GN968="TELEM"),'Paste Data Here - Export'!GK968,IF('Paste Data Here - Export'!GO968="","Not seen in person",'Paste Data Here - Export'!GO968)))</f>
        <v/>
      </c>
      <c r="O968" s="125" t="str">
        <f t="shared" si="172"/>
        <v/>
      </c>
      <c r="P968" s="126" t="str">
        <f t="shared" si="173"/>
        <v/>
      </c>
      <c r="Q968" s="95" t="str">
        <f>IF('Paste Data Here - Export'!CR968=TRUE, "Not imaged",IF('Paste Data Here - Export'!AR968="Y","Inpatient stroke",IF('Paste Data Here - Export'!BA968="","",IF('Paste Data Here - Export'!CR968="TRUE","",1440*('Paste Data Here - Export'!CP968-'Paste Data Here - Export'!BA968)))))</f>
        <v/>
      </c>
      <c r="R968" s="95" t="str">
        <f>IF('Paste Data Here - Export'!CR968=TRUE,"Not imaged",IF(OR(C968="",'Paste Data Here - Export'!CP968=""),"",1440*('Paste Data Here - Export'!CP968-C968)))</f>
        <v/>
      </c>
      <c r="S968" s="93" t="str">
        <f>IF(R968&lt;60.5,"Yes",IF('Paste Data Here - Export'!C968="","","No"))</f>
        <v/>
      </c>
      <c r="T968" s="93" t="str">
        <f t="shared" si="165"/>
        <v/>
      </c>
      <c r="U968" s="94" t="str">
        <f>IF(OR(C968="",'Paste Data Here - Export'!DF968=""),"",1440*('Paste Data Here - Export'!DF968-C968))</f>
        <v/>
      </c>
      <c r="V968" s="96" t="str">
        <f t="shared" si="174"/>
        <v/>
      </c>
      <c r="W968" s="97" t="str">
        <f>IF(B968="","",IF('Paste Data Here - Export'!KI968=TRUE,"Yes",IF('Paste Data Here - Export'!L968="","No","Yes")))</f>
        <v/>
      </c>
      <c r="X968" s="98" t="str">
        <f>IF(E968="Yes","6 Month Transfer",IF(AND(W968="Yes",'Paste Data Here - Export'!KM968="D"),"No",IF('Patient level info'!W968="Yes","Yes","")))</f>
        <v/>
      </c>
      <c r="Y968" s="91" t="str">
        <f t="shared" si="166"/>
        <v/>
      </c>
      <c r="Z968" s="99" t="str">
        <f>IF('Paste Data Here - Export'!KQ968="","",IF('Paste Data Here - Export'!KO968="","",'Paste Data Here - Export'!KN968-'Paste Data Here - Export'!KQ968))</f>
        <v/>
      </c>
      <c r="AA968" s="91" t="str">
        <f>IF(AND(W968="Yes",'Paste Data Here - Export'!KM968="D",'Paste Data Here - Export'!KO968="Y"),'Paste Data Here - Export'!KN968+'Patient level info'!AA$3,IF(AND(W968="Yes",'Paste Data Here - Export'!KM968="D",Z968&lt;0),'Paste Data Here - Export'!KQ968,IF(AND(W968="Yes",'Paste Data Here - Export'!KM968="D"),'Paste Data Here - Export'!KN968,IF(X968="Yes",'Paste Data Here - Export'!KS968,""))))</f>
        <v/>
      </c>
      <c r="AB968" s="100" t="str">
        <f>IF(W968="No","",IF('Paste Data Here - Export'!HS968="","",IF('Paste Data Here - Export'!KO968="Y",'Patient level info'!AA968-'Paste Data Here - Export'!HS968,'Paste Data Here - Export'!KQ968-'Paste Data Here - Export'!HS968)))</f>
        <v/>
      </c>
      <c r="AC968" s="100" t="str">
        <f>IF(E968="Yes","",IF(BPT!C968="Record transferred to this team",AA968-C968-(1/6),""))</f>
        <v/>
      </c>
      <c r="AD968" s="100" t="str">
        <f t="shared" si="167"/>
        <v/>
      </c>
      <c r="AE968" s="100" t="str">
        <f t="shared" si="175"/>
        <v/>
      </c>
      <c r="AF968" s="101" t="str">
        <f>IF(AE968="","",IF(Y968="Died same day","Died same day as arrival",IF(AB968="","Did not stay on SU",IF('Paste Data Here - Export'!HR968="ICH","ICU/CCU/HDU",IF(AB968&gt;AE968,100,100*AB968/AE968)))))</f>
        <v/>
      </c>
      <c r="AG968" s="82" t="str">
        <f>IF(E968="Yes","6 Month Transfer",IF(W968="No","Not locked to discharge/transfer",IF(AF968="Did not stay on SU","Not achieved as did not stay on SU",IF('Patient level info'!A968="","",IF(AND(A968=B968,M968="Achieved",P968="Achieved",AF968&gt;=90,AF968&lt;&gt;"Died same day as arrival"),"Achieved",IF(AND(A968&lt;&gt;B968,AF968&gt;=90,M968="Achieved",P968="Achieved"),"Not directly admitted by this team, but achieved criteria at previous team, and achieved 90% of stay on SU whilst at this team",IF(AF968="ICU/CCU/HDU","Admitted to ICU/CCU/HDU",IF(AF968="Died same day as arrival",AF968,IF(AND(AF968&lt;90,M968="Not achieved",P968="Not achieved"),"Not achieved as not direct to SU within 4h, not seen by a consultant within 14h, and less than 90% of stay on SU",IF(AND(AF968&lt;90,M968="Not achieved",P968="Achieved"),"Not achieved as not direct to SU within 4h and less than 90% of stay on SU",IF(AND(AF968&lt;90,M968="Achieved",P968="Not achieved"),"Not achieved as not seen by a consultant within 14h and less than 90% of stay on SU",IF(AND(AF968&gt;=90,M968="Not achieved",P968="Not achieved"),"Not achieved as not direct to SU within 4h and not seen by a consultant within 14h",IF(AND(AF968&gt;=90,M968="Achieved",P968="Not achieved"),"Not achieved as not seen by a consultant within 14h",IF(AF968&lt;90,"Not achieved as less than 90% of stay on SU","Not achieved as not direct to SU within 4h"))))))))))))))</f>
        <v/>
      </c>
    </row>
    <row r="969" spans="1:33" x14ac:dyDescent="0.25">
      <c r="A969" s="89" t="str">
        <f>IF('Paste Data Here - Export'!A969="","",'Paste Data Here - Export'!A969)</f>
        <v/>
      </c>
      <c r="B969" s="90" t="str">
        <f>IF('Paste Data Here - Export'!B969="","",'Paste Data Here - Export'!B969)</f>
        <v/>
      </c>
      <c r="C969" s="91" t="str">
        <f>IF('Paste Data Here - Export'!AR969="Y",'Paste Data Here - Export'!AS969,IF('Paste Data Here - Export'!C969="","",'Paste Data Here - Export'!BA969))</f>
        <v/>
      </c>
      <c r="D969" s="103" t="str">
        <f>IF(B969="","",IF('Paste Data Here - Export'!A969 ='Paste Data Here - Export'!B969, "Yes", "No"))</f>
        <v/>
      </c>
      <c r="E969" s="103" t="str">
        <f>IF(A969="","",IF(AND('Paste Data Here - Export'!P969="",'Paste Data Here - Export'!Q969&lt;&gt;""),"Yes","No"))</f>
        <v/>
      </c>
      <c r="F969" s="104" t="str">
        <f>IF('Paste Data Here - Export'!A969='Paste Data Here - Export'!B969,C969,IF(W969="No","",IF(E969="Yes","6 Month Transfer",'Paste Data Here - Export'!HP969)))</f>
        <v/>
      </c>
      <c r="G969" s="92" t="str">
        <f>IF(B969="","",IF(OR('Paste Data Here - Export'!KB969="Y",'Paste Data Here - Export'!GE969="Y"),"Yes","No"))</f>
        <v/>
      </c>
      <c r="H969" s="93" t="str">
        <f t="shared" si="168"/>
        <v/>
      </c>
      <c r="I969" s="93" t="str">
        <f t="shared" si="169"/>
        <v/>
      </c>
      <c r="J969" s="93" t="str">
        <f t="shared" si="170"/>
        <v/>
      </c>
      <c r="K969" s="125" t="str">
        <f>IF(OR(C969="",'Paste Data Here - Export'!BD969=""),"",1440*('Paste Data Here - Export'!BD969-C969))</f>
        <v/>
      </c>
      <c r="L969" s="93" t="str">
        <f t="shared" si="171"/>
        <v/>
      </c>
      <c r="M969" s="93" t="str">
        <f>IF(AND(L969="Yes",'Paste Data Here - Export'!BC969="SU",'Paste Data Here - Export'!EJ969&lt;&gt;"Y"),"Achieved",IF('Paste Data Here - Export'!EJ969="Y","Not applicable",(IF(AND('Patient level info'!L969="No",'Paste Data Here - Export'!BC969="SU"),"Not achieved",IF('Paste Data Here - Export'!BC969="ICH","Not applicable",IF(OR('Paste Data Here - Export'!BC969="O",'Paste Data Here - Export'!BC969="MAC"),"Not achieved",""))))))</f>
        <v/>
      </c>
      <c r="N969" s="142" t="str">
        <f>IF(B969="","",IF(OR('Paste Data Here - Export'!GN969="PERS",'Paste Data Here - Export'!GN969="TELEM"),'Paste Data Here - Export'!GK969,IF('Paste Data Here - Export'!GO969="","Not seen in person",'Paste Data Here - Export'!GO969)))</f>
        <v/>
      </c>
      <c r="O969" s="125" t="str">
        <f t="shared" si="172"/>
        <v/>
      </c>
      <c r="P969" s="126" t="str">
        <f t="shared" si="173"/>
        <v/>
      </c>
      <c r="Q969" s="95" t="str">
        <f>IF('Paste Data Here - Export'!CR969=TRUE, "Not imaged",IF('Paste Data Here - Export'!AR969="Y","Inpatient stroke",IF('Paste Data Here - Export'!BA969="","",IF('Paste Data Here - Export'!CR969="TRUE","",1440*('Paste Data Here - Export'!CP969-'Paste Data Here - Export'!BA969)))))</f>
        <v/>
      </c>
      <c r="R969" s="95" t="str">
        <f>IF('Paste Data Here - Export'!CR969=TRUE,"Not imaged",IF(OR(C969="",'Paste Data Here - Export'!CP969=""),"",1440*('Paste Data Here - Export'!CP969-C969)))</f>
        <v/>
      </c>
      <c r="S969" s="93" t="str">
        <f>IF(R969&lt;60.5,"Yes",IF('Paste Data Here - Export'!C969="","","No"))</f>
        <v/>
      </c>
      <c r="T969" s="93" t="str">
        <f t="shared" si="165"/>
        <v/>
      </c>
      <c r="U969" s="94" t="str">
        <f>IF(OR(C969="",'Paste Data Here - Export'!DF969=""),"",1440*('Paste Data Here - Export'!DF969-C969))</f>
        <v/>
      </c>
      <c r="V969" s="96" t="str">
        <f t="shared" si="174"/>
        <v/>
      </c>
      <c r="W969" s="97" t="str">
        <f>IF(B969="","",IF('Paste Data Here - Export'!KI969=TRUE,"Yes",IF('Paste Data Here - Export'!L969="","No","Yes")))</f>
        <v/>
      </c>
      <c r="X969" s="98" t="str">
        <f>IF(E969="Yes","6 Month Transfer",IF(AND(W969="Yes",'Paste Data Here - Export'!KM969="D"),"No",IF('Patient level info'!W969="Yes","Yes","")))</f>
        <v/>
      </c>
      <c r="Y969" s="91" t="str">
        <f t="shared" si="166"/>
        <v/>
      </c>
      <c r="Z969" s="99" t="str">
        <f>IF('Paste Data Here - Export'!KQ969="","",IF('Paste Data Here - Export'!KO969="","",'Paste Data Here - Export'!KN969-'Paste Data Here - Export'!KQ969))</f>
        <v/>
      </c>
      <c r="AA969" s="91" t="str">
        <f>IF(AND(W969="Yes",'Paste Data Here - Export'!KM969="D",'Paste Data Here - Export'!KO969="Y"),'Paste Data Here - Export'!KN969+'Patient level info'!AA$3,IF(AND(W969="Yes",'Paste Data Here - Export'!KM969="D",Z969&lt;0),'Paste Data Here - Export'!KQ969,IF(AND(W969="Yes",'Paste Data Here - Export'!KM969="D"),'Paste Data Here - Export'!KN969,IF(X969="Yes",'Paste Data Here - Export'!KS969,""))))</f>
        <v/>
      </c>
      <c r="AB969" s="100" t="str">
        <f>IF(W969="No","",IF('Paste Data Here - Export'!HS969="","",IF('Paste Data Here - Export'!KO969="Y",'Patient level info'!AA969-'Paste Data Here - Export'!HS969,'Paste Data Here - Export'!KQ969-'Paste Data Here - Export'!HS969)))</f>
        <v/>
      </c>
      <c r="AC969" s="100" t="str">
        <f>IF(E969="Yes","",IF(BPT!C969="Record transferred to this team",AA969-C969-(1/6),""))</f>
        <v/>
      </c>
      <c r="AD969" s="100" t="str">
        <f t="shared" si="167"/>
        <v/>
      </c>
      <c r="AE969" s="100" t="str">
        <f t="shared" si="175"/>
        <v/>
      </c>
      <c r="AF969" s="101" t="str">
        <f>IF(AE969="","",IF(Y969="Died same day","Died same day as arrival",IF(AB969="","Did not stay on SU",IF('Paste Data Here - Export'!HR969="ICH","ICU/CCU/HDU",IF(AB969&gt;AE969,100,100*AB969/AE969)))))</f>
        <v/>
      </c>
      <c r="AG969" s="82" t="str">
        <f>IF(E969="Yes","6 Month Transfer",IF(W969="No","Not locked to discharge/transfer",IF(AF969="Did not stay on SU","Not achieved as did not stay on SU",IF('Patient level info'!A969="","",IF(AND(A969=B969,M969="Achieved",P969="Achieved",AF969&gt;=90,AF969&lt;&gt;"Died same day as arrival"),"Achieved",IF(AND(A969&lt;&gt;B969,AF969&gt;=90,M969="Achieved",P969="Achieved"),"Not directly admitted by this team, but achieved criteria at previous team, and achieved 90% of stay on SU whilst at this team",IF(AF969="ICU/CCU/HDU","Admitted to ICU/CCU/HDU",IF(AF969="Died same day as arrival",AF969,IF(AND(AF969&lt;90,M969="Not achieved",P969="Not achieved"),"Not achieved as not direct to SU within 4h, not seen by a consultant within 14h, and less than 90% of stay on SU",IF(AND(AF969&lt;90,M969="Not achieved",P969="Achieved"),"Not achieved as not direct to SU within 4h and less than 90% of stay on SU",IF(AND(AF969&lt;90,M969="Achieved",P969="Not achieved"),"Not achieved as not seen by a consultant within 14h and less than 90% of stay on SU",IF(AND(AF969&gt;=90,M969="Not achieved",P969="Not achieved"),"Not achieved as not direct to SU within 4h and not seen by a consultant within 14h",IF(AND(AF969&gt;=90,M969="Achieved",P969="Not achieved"),"Not achieved as not seen by a consultant within 14h",IF(AF969&lt;90,"Not achieved as less than 90% of stay on SU","Not achieved as not direct to SU within 4h"))))))))))))))</f>
        <v/>
      </c>
    </row>
    <row r="970" spans="1:33" x14ac:dyDescent="0.25">
      <c r="A970" s="89" t="str">
        <f>IF('Paste Data Here - Export'!A970="","",'Paste Data Here - Export'!A970)</f>
        <v/>
      </c>
      <c r="B970" s="90" t="str">
        <f>IF('Paste Data Here - Export'!B970="","",'Paste Data Here - Export'!B970)</f>
        <v/>
      </c>
      <c r="C970" s="91" t="str">
        <f>IF('Paste Data Here - Export'!AR970="Y",'Paste Data Here - Export'!AS970,IF('Paste Data Here - Export'!C970="","",'Paste Data Here - Export'!BA970))</f>
        <v/>
      </c>
      <c r="D970" s="103" t="str">
        <f>IF(B970="","",IF('Paste Data Here - Export'!A970 ='Paste Data Here - Export'!B970, "Yes", "No"))</f>
        <v/>
      </c>
      <c r="E970" s="103" t="str">
        <f>IF(A970="","",IF(AND('Paste Data Here - Export'!P970="",'Paste Data Here - Export'!Q970&lt;&gt;""),"Yes","No"))</f>
        <v/>
      </c>
      <c r="F970" s="104" t="str">
        <f>IF('Paste Data Here - Export'!A970='Paste Data Here - Export'!B970,C970,IF(W970="No","",IF(E970="Yes","6 Month Transfer",'Paste Data Here - Export'!HP970)))</f>
        <v/>
      </c>
      <c r="G970" s="92" t="str">
        <f>IF(B970="","",IF(OR('Paste Data Here - Export'!KB970="Y",'Paste Data Here - Export'!GE970="Y"),"Yes","No"))</f>
        <v/>
      </c>
      <c r="H970" s="93" t="str">
        <f t="shared" si="168"/>
        <v/>
      </c>
      <c r="I970" s="93" t="str">
        <f t="shared" si="169"/>
        <v/>
      </c>
      <c r="J970" s="93" t="str">
        <f t="shared" si="170"/>
        <v/>
      </c>
      <c r="K970" s="125" t="str">
        <f>IF(OR(C970="",'Paste Data Here - Export'!BD970=""),"",1440*('Paste Data Here - Export'!BD970-C970))</f>
        <v/>
      </c>
      <c r="L970" s="93" t="str">
        <f t="shared" si="171"/>
        <v/>
      </c>
      <c r="M970" s="93" t="str">
        <f>IF(AND(L970="Yes",'Paste Data Here - Export'!BC970="SU",'Paste Data Here - Export'!EJ970&lt;&gt;"Y"),"Achieved",IF('Paste Data Here - Export'!EJ970="Y","Not applicable",(IF(AND('Patient level info'!L970="No",'Paste Data Here - Export'!BC970="SU"),"Not achieved",IF('Paste Data Here - Export'!BC970="ICH","Not applicable",IF(OR('Paste Data Here - Export'!BC970="O",'Paste Data Here - Export'!BC970="MAC"),"Not achieved",""))))))</f>
        <v/>
      </c>
      <c r="N970" s="142" t="str">
        <f>IF(B970="","",IF(OR('Paste Data Here - Export'!GN970="PERS",'Paste Data Here - Export'!GN970="TELEM"),'Paste Data Here - Export'!GK970,IF('Paste Data Here - Export'!GO970="","Not seen in person",'Paste Data Here - Export'!GO970)))</f>
        <v/>
      </c>
      <c r="O970" s="125" t="str">
        <f t="shared" si="172"/>
        <v/>
      </c>
      <c r="P970" s="126" t="str">
        <f t="shared" si="173"/>
        <v/>
      </c>
      <c r="Q970" s="95" t="str">
        <f>IF('Paste Data Here - Export'!CR970=TRUE, "Not imaged",IF('Paste Data Here - Export'!AR970="Y","Inpatient stroke",IF('Paste Data Here - Export'!BA970="","",IF('Paste Data Here - Export'!CR970="TRUE","",1440*('Paste Data Here - Export'!CP970-'Paste Data Here - Export'!BA970)))))</f>
        <v/>
      </c>
      <c r="R970" s="95" t="str">
        <f>IF('Paste Data Here - Export'!CR970=TRUE,"Not imaged",IF(OR(C970="",'Paste Data Here - Export'!CP970=""),"",1440*('Paste Data Here - Export'!CP970-C970)))</f>
        <v/>
      </c>
      <c r="S970" s="93" t="str">
        <f>IF(R970&lt;60.5,"Yes",IF('Paste Data Here - Export'!C970="","","No"))</f>
        <v/>
      </c>
      <c r="T970" s="93" t="str">
        <f t="shared" si="165"/>
        <v/>
      </c>
      <c r="U970" s="94" t="str">
        <f>IF(OR(C970="",'Paste Data Here - Export'!DF970=""),"",1440*('Paste Data Here - Export'!DF970-C970))</f>
        <v/>
      </c>
      <c r="V970" s="96" t="str">
        <f t="shared" si="174"/>
        <v/>
      </c>
      <c r="W970" s="97" t="str">
        <f>IF(B970="","",IF('Paste Data Here - Export'!KI970=TRUE,"Yes",IF('Paste Data Here - Export'!L970="","No","Yes")))</f>
        <v/>
      </c>
      <c r="X970" s="98" t="str">
        <f>IF(E970="Yes","6 Month Transfer",IF(AND(W970="Yes",'Paste Data Here - Export'!KM970="D"),"No",IF('Patient level info'!W970="Yes","Yes","")))</f>
        <v/>
      </c>
      <c r="Y970" s="91" t="str">
        <f t="shared" si="166"/>
        <v/>
      </c>
      <c r="Z970" s="99" t="str">
        <f>IF('Paste Data Here - Export'!KQ970="","",IF('Paste Data Here - Export'!KO970="","",'Paste Data Here - Export'!KN970-'Paste Data Here - Export'!KQ970))</f>
        <v/>
      </c>
      <c r="AA970" s="91" t="str">
        <f>IF(AND(W970="Yes",'Paste Data Here - Export'!KM970="D",'Paste Data Here - Export'!KO970="Y"),'Paste Data Here - Export'!KN970+'Patient level info'!AA$3,IF(AND(W970="Yes",'Paste Data Here - Export'!KM970="D",Z970&lt;0),'Paste Data Here - Export'!KQ970,IF(AND(W970="Yes",'Paste Data Here - Export'!KM970="D"),'Paste Data Here - Export'!KN970,IF(X970="Yes",'Paste Data Here - Export'!KS970,""))))</f>
        <v/>
      </c>
      <c r="AB970" s="100" t="str">
        <f>IF(W970="No","",IF('Paste Data Here - Export'!HS970="","",IF('Paste Data Here - Export'!KO970="Y",'Patient level info'!AA970-'Paste Data Here - Export'!HS970,'Paste Data Here - Export'!KQ970-'Paste Data Here - Export'!HS970)))</f>
        <v/>
      </c>
      <c r="AC970" s="100" t="str">
        <f>IF(E970="Yes","",IF(BPT!C970="Record transferred to this team",AA970-C970-(1/6),""))</f>
        <v/>
      </c>
      <c r="AD970" s="100" t="str">
        <f t="shared" si="167"/>
        <v/>
      </c>
      <c r="AE970" s="100" t="str">
        <f t="shared" si="175"/>
        <v/>
      </c>
      <c r="AF970" s="101" t="str">
        <f>IF(AE970="","",IF(Y970="Died same day","Died same day as arrival",IF(AB970="","Did not stay on SU",IF('Paste Data Here - Export'!HR970="ICH","ICU/CCU/HDU",IF(AB970&gt;AE970,100,100*AB970/AE970)))))</f>
        <v/>
      </c>
      <c r="AG970" s="82" t="str">
        <f>IF(E970="Yes","6 Month Transfer",IF(W970="No","Not locked to discharge/transfer",IF(AF970="Did not stay on SU","Not achieved as did not stay on SU",IF('Patient level info'!A970="","",IF(AND(A970=B970,M970="Achieved",P970="Achieved",AF970&gt;=90,AF970&lt;&gt;"Died same day as arrival"),"Achieved",IF(AND(A970&lt;&gt;B970,AF970&gt;=90,M970="Achieved",P970="Achieved"),"Not directly admitted by this team, but achieved criteria at previous team, and achieved 90% of stay on SU whilst at this team",IF(AF970="ICU/CCU/HDU","Admitted to ICU/CCU/HDU",IF(AF970="Died same day as arrival",AF970,IF(AND(AF970&lt;90,M970="Not achieved",P970="Not achieved"),"Not achieved as not direct to SU within 4h, not seen by a consultant within 14h, and less than 90% of stay on SU",IF(AND(AF970&lt;90,M970="Not achieved",P970="Achieved"),"Not achieved as not direct to SU within 4h and less than 90% of stay on SU",IF(AND(AF970&lt;90,M970="Achieved",P970="Not achieved"),"Not achieved as not seen by a consultant within 14h and less than 90% of stay on SU",IF(AND(AF970&gt;=90,M970="Not achieved",P970="Not achieved"),"Not achieved as not direct to SU within 4h and not seen by a consultant within 14h",IF(AND(AF970&gt;=90,M970="Achieved",P970="Not achieved"),"Not achieved as not seen by a consultant within 14h",IF(AF970&lt;90,"Not achieved as less than 90% of stay on SU","Not achieved as not direct to SU within 4h"))))))))))))))</f>
        <v/>
      </c>
    </row>
    <row r="971" spans="1:33" x14ac:dyDescent="0.25">
      <c r="A971" s="89" t="str">
        <f>IF('Paste Data Here - Export'!A971="","",'Paste Data Here - Export'!A971)</f>
        <v/>
      </c>
      <c r="B971" s="90" t="str">
        <f>IF('Paste Data Here - Export'!B971="","",'Paste Data Here - Export'!B971)</f>
        <v/>
      </c>
      <c r="C971" s="91" t="str">
        <f>IF('Paste Data Here - Export'!AR971="Y",'Paste Data Here - Export'!AS971,IF('Paste Data Here - Export'!C971="","",'Paste Data Here - Export'!BA971))</f>
        <v/>
      </c>
      <c r="D971" s="103" t="str">
        <f>IF(B971="","",IF('Paste Data Here - Export'!A971 ='Paste Data Here - Export'!B971, "Yes", "No"))</f>
        <v/>
      </c>
      <c r="E971" s="103" t="str">
        <f>IF(A971="","",IF(AND('Paste Data Here - Export'!P971="",'Paste Data Here - Export'!Q971&lt;&gt;""),"Yes","No"))</f>
        <v/>
      </c>
      <c r="F971" s="104" t="str">
        <f>IF('Paste Data Here - Export'!A971='Paste Data Here - Export'!B971,C971,IF(W971="No","",IF(E971="Yes","6 Month Transfer",'Paste Data Here - Export'!HP971)))</f>
        <v/>
      </c>
      <c r="G971" s="92" t="str">
        <f>IF(B971="","",IF(OR('Paste Data Here - Export'!KB971="Y",'Paste Data Here - Export'!GE971="Y"),"Yes","No"))</f>
        <v/>
      </c>
      <c r="H971" s="93" t="str">
        <f t="shared" si="168"/>
        <v/>
      </c>
      <c r="I971" s="93" t="str">
        <f t="shared" si="169"/>
        <v/>
      </c>
      <c r="J971" s="93" t="str">
        <f t="shared" si="170"/>
        <v/>
      </c>
      <c r="K971" s="125" t="str">
        <f>IF(OR(C971="",'Paste Data Here - Export'!BD971=""),"",1440*('Paste Data Here - Export'!BD971-C971))</f>
        <v/>
      </c>
      <c r="L971" s="93" t="str">
        <f t="shared" si="171"/>
        <v/>
      </c>
      <c r="M971" s="93" t="str">
        <f>IF(AND(L971="Yes",'Paste Data Here - Export'!BC971="SU",'Paste Data Here - Export'!EJ971&lt;&gt;"Y"),"Achieved",IF('Paste Data Here - Export'!EJ971="Y","Not applicable",(IF(AND('Patient level info'!L971="No",'Paste Data Here - Export'!BC971="SU"),"Not achieved",IF('Paste Data Here - Export'!BC971="ICH","Not applicable",IF(OR('Paste Data Here - Export'!BC971="O",'Paste Data Here - Export'!BC971="MAC"),"Not achieved",""))))))</f>
        <v/>
      </c>
      <c r="N971" s="142" t="str">
        <f>IF(B971="","",IF(OR('Paste Data Here - Export'!GN971="PERS",'Paste Data Here - Export'!GN971="TELEM"),'Paste Data Here - Export'!GK971,IF('Paste Data Here - Export'!GO971="","Not seen in person",'Paste Data Here - Export'!GO971)))</f>
        <v/>
      </c>
      <c r="O971" s="125" t="str">
        <f t="shared" si="172"/>
        <v/>
      </c>
      <c r="P971" s="126" t="str">
        <f t="shared" si="173"/>
        <v/>
      </c>
      <c r="Q971" s="95" t="str">
        <f>IF('Paste Data Here - Export'!CR971=TRUE, "Not imaged",IF('Paste Data Here - Export'!AR971="Y","Inpatient stroke",IF('Paste Data Here - Export'!BA971="","",IF('Paste Data Here - Export'!CR971="TRUE","",1440*('Paste Data Here - Export'!CP971-'Paste Data Here - Export'!BA971)))))</f>
        <v/>
      </c>
      <c r="R971" s="95" t="str">
        <f>IF('Paste Data Here - Export'!CR971=TRUE,"Not imaged",IF(OR(C971="",'Paste Data Here - Export'!CP971=""),"",1440*('Paste Data Here - Export'!CP971-C971)))</f>
        <v/>
      </c>
      <c r="S971" s="93" t="str">
        <f>IF(R971&lt;60.5,"Yes",IF('Paste Data Here - Export'!C971="","","No"))</f>
        <v/>
      </c>
      <c r="T971" s="93" t="str">
        <f t="shared" si="165"/>
        <v/>
      </c>
      <c r="U971" s="94" t="str">
        <f>IF(OR(C971="",'Paste Data Here - Export'!DF971=""),"",1440*('Paste Data Here - Export'!DF971-C971))</f>
        <v/>
      </c>
      <c r="V971" s="96" t="str">
        <f t="shared" si="174"/>
        <v/>
      </c>
      <c r="W971" s="97" t="str">
        <f>IF(B971="","",IF('Paste Data Here - Export'!KI971=TRUE,"Yes",IF('Paste Data Here - Export'!L971="","No","Yes")))</f>
        <v/>
      </c>
      <c r="X971" s="98" t="str">
        <f>IF(E971="Yes","6 Month Transfer",IF(AND(W971="Yes",'Paste Data Here - Export'!KM971="D"),"No",IF('Patient level info'!W971="Yes","Yes","")))</f>
        <v/>
      </c>
      <c r="Y971" s="91" t="str">
        <f t="shared" si="166"/>
        <v/>
      </c>
      <c r="Z971" s="99" t="str">
        <f>IF('Paste Data Here - Export'!KQ971="","",IF('Paste Data Here - Export'!KO971="","",'Paste Data Here - Export'!KN971-'Paste Data Here - Export'!KQ971))</f>
        <v/>
      </c>
      <c r="AA971" s="91" t="str">
        <f>IF(AND(W971="Yes",'Paste Data Here - Export'!KM971="D",'Paste Data Here - Export'!KO971="Y"),'Paste Data Here - Export'!KN971+'Patient level info'!AA$3,IF(AND(W971="Yes",'Paste Data Here - Export'!KM971="D",Z971&lt;0),'Paste Data Here - Export'!KQ971,IF(AND(W971="Yes",'Paste Data Here - Export'!KM971="D"),'Paste Data Here - Export'!KN971,IF(X971="Yes",'Paste Data Here - Export'!KS971,""))))</f>
        <v/>
      </c>
      <c r="AB971" s="100" t="str">
        <f>IF(W971="No","",IF('Paste Data Here - Export'!HS971="","",IF('Paste Data Here - Export'!KO971="Y",'Patient level info'!AA971-'Paste Data Here - Export'!HS971,'Paste Data Here - Export'!KQ971-'Paste Data Here - Export'!HS971)))</f>
        <v/>
      </c>
      <c r="AC971" s="100" t="str">
        <f>IF(E971="Yes","",IF(BPT!C971="Record transferred to this team",AA971-C971-(1/6),""))</f>
        <v/>
      </c>
      <c r="AD971" s="100" t="str">
        <f t="shared" si="167"/>
        <v/>
      </c>
      <c r="AE971" s="100" t="str">
        <f t="shared" si="175"/>
        <v/>
      </c>
      <c r="AF971" s="101" t="str">
        <f>IF(AE971="","",IF(Y971="Died same day","Died same day as arrival",IF(AB971="","Did not stay on SU",IF('Paste Data Here - Export'!HR971="ICH","ICU/CCU/HDU",IF(AB971&gt;AE971,100,100*AB971/AE971)))))</f>
        <v/>
      </c>
      <c r="AG971" s="82" t="str">
        <f>IF(E971="Yes","6 Month Transfer",IF(W971="No","Not locked to discharge/transfer",IF(AF971="Did not stay on SU","Not achieved as did not stay on SU",IF('Patient level info'!A971="","",IF(AND(A971=B971,M971="Achieved",P971="Achieved",AF971&gt;=90,AF971&lt;&gt;"Died same day as arrival"),"Achieved",IF(AND(A971&lt;&gt;B971,AF971&gt;=90,M971="Achieved",P971="Achieved"),"Not directly admitted by this team, but achieved criteria at previous team, and achieved 90% of stay on SU whilst at this team",IF(AF971="ICU/CCU/HDU","Admitted to ICU/CCU/HDU",IF(AF971="Died same day as arrival",AF971,IF(AND(AF971&lt;90,M971="Not achieved",P971="Not achieved"),"Not achieved as not direct to SU within 4h, not seen by a consultant within 14h, and less than 90% of stay on SU",IF(AND(AF971&lt;90,M971="Not achieved",P971="Achieved"),"Not achieved as not direct to SU within 4h and less than 90% of stay on SU",IF(AND(AF971&lt;90,M971="Achieved",P971="Not achieved"),"Not achieved as not seen by a consultant within 14h and less than 90% of stay on SU",IF(AND(AF971&gt;=90,M971="Not achieved",P971="Not achieved"),"Not achieved as not direct to SU within 4h and not seen by a consultant within 14h",IF(AND(AF971&gt;=90,M971="Achieved",P971="Not achieved"),"Not achieved as not seen by a consultant within 14h",IF(AF971&lt;90,"Not achieved as less than 90% of stay on SU","Not achieved as not direct to SU within 4h"))))))))))))))</f>
        <v/>
      </c>
    </row>
    <row r="972" spans="1:33" x14ac:dyDescent="0.25">
      <c r="A972" s="89" t="str">
        <f>IF('Paste Data Here - Export'!A972="","",'Paste Data Here - Export'!A972)</f>
        <v/>
      </c>
      <c r="B972" s="90" t="str">
        <f>IF('Paste Data Here - Export'!B972="","",'Paste Data Here - Export'!B972)</f>
        <v/>
      </c>
      <c r="C972" s="91" t="str">
        <f>IF('Paste Data Here - Export'!AR972="Y",'Paste Data Here - Export'!AS972,IF('Paste Data Here - Export'!C972="","",'Paste Data Here - Export'!BA972))</f>
        <v/>
      </c>
      <c r="D972" s="103" t="str">
        <f>IF(B972="","",IF('Paste Data Here - Export'!A972 ='Paste Data Here - Export'!B972, "Yes", "No"))</f>
        <v/>
      </c>
      <c r="E972" s="103" t="str">
        <f>IF(A972="","",IF(AND('Paste Data Here - Export'!P972="",'Paste Data Here - Export'!Q972&lt;&gt;""),"Yes","No"))</f>
        <v/>
      </c>
      <c r="F972" s="104" t="str">
        <f>IF('Paste Data Here - Export'!A972='Paste Data Here - Export'!B972,C972,IF(W972="No","",IF(E972="Yes","6 Month Transfer",'Paste Data Here - Export'!HP972)))</f>
        <v/>
      </c>
      <c r="G972" s="92" t="str">
        <f>IF(B972="","",IF(OR('Paste Data Here - Export'!KB972="Y",'Paste Data Here - Export'!GE972="Y"),"Yes","No"))</f>
        <v/>
      </c>
      <c r="H972" s="93" t="str">
        <f t="shared" si="168"/>
        <v/>
      </c>
      <c r="I972" s="93" t="str">
        <f t="shared" si="169"/>
        <v/>
      </c>
      <c r="J972" s="93" t="str">
        <f t="shared" si="170"/>
        <v/>
      </c>
      <c r="K972" s="125" t="str">
        <f>IF(OR(C972="",'Paste Data Here - Export'!BD972=""),"",1440*('Paste Data Here - Export'!BD972-C972))</f>
        <v/>
      </c>
      <c r="L972" s="93" t="str">
        <f t="shared" si="171"/>
        <v/>
      </c>
      <c r="M972" s="93" t="str">
        <f>IF(AND(L972="Yes",'Paste Data Here - Export'!BC972="SU",'Paste Data Here - Export'!EJ972&lt;&gt;"Y"),"Achieved",IF('Paste Data Here - Export'!EJ972="Y","Not applicable",(IF(AND('Patient level info'!L972="No",'Paste Data Here - Export'!BC972="SU"),"Not achieved",IF('Paste Data Here - Export'!BC972="ICH","Not applicable",IF(OR('Paste Data Here - Export'!BC972="O",'Paste Data Here - Export'!BC972="MAC"),"Not achieved",""))))))</f>
        <v/>
      </c>
      <c r="N972" s="142" t="str">
        <f>IF(B972="","",IF(OR('Paste Data Here - Export'!GN972="PERS",'Paste Data Here - Export'!GN972="TELEM"),'Paste Data Here - Export'!GK972,IF('Paste Data Here - Export'!GO972="","Not seen in person",'Paste Data Here - Export'!GO972)))</f>
        <v/>
      </c>
      <c r="O972" s="125" t="str">
        <f t="shared" si="172"/>
        <v/>
      </c>
      <c r="P972" s="126" t="str">
        <f t="shared" si="173"/>
        <v/>
      </c>
      <c r="Q972" s="95" t="str">
        <f>IF('Paste Data Here - Export'!CR972=TRUE, "Not imaged",IF('Paste Data Here - Export'!AR972="Y","Inpatient stroke",IF('Paste Data Here - Export'!BA972="","",IF('Paste Data Here - Export'!CR972="TRUE","",1440*('Paste Data Here - Export'!CP972-'Paste Data Here - Export'!BA972)))))</f>
        <v/>
      </c>
      <c r="R972" s="95" t="str">
        <f>IF('Paste Data Here - Export'!CR972=TRUE,"Not imaged",IF(OR(C972="",'Paste Data Here - Export'!CP972=""),"",1440*('Paste Data Here - Export'!CP972-C972)))</f>
        <v/>
      </c>
      <c r="S972" s="93" t="str">
        <f>IF(R972&lt;60.5,"Yes",IF('Paste Data Here - Export'!C972="","","No"))</f>
        <v/>
      </c>
      <c r="T972" s="93" t="str">
        <f t="shared" si="165"/>
        <v/>
      </c>
      <c r="U972" s="94" t="str">
        <f>IF(OR(C972="",'Paste Data Here - Export'!DF972=""),"",1440*('Paste Data Here - Export'!DF972-C972))</f>
        <v/>
      </c>
      <c r="V972" s="96" t="str">
        <f t="shared" si="174"/>
        <v/>
      </c>
      <c r="W972" s="97" t="str">
        <f>IF(B972="","",IF('Paste Data Here - Export'!KI972=TRUE,"Yes",IF('Paste Data Here - Export'!L972="","No","Yes")))</f>
        <v/>
      </c>
      <c r="X972" s="98" t="str">
        <f>IF(E972="Yes","6 Month Transfer",IF(AND(W972="Yes",'Paste Data Here - Export'!KM972="D"),"No",IF('Patient level info'!W972="Yes","Yes","")))</f>
        <v/>
      </c>
      <c r="Y972" s="91" t="str">
        <f t="shared" si="166"/>
        <v/>
      </c>
      <c r="Z972" s="99" t="str">
        <f>IF('Paste Data Here - Export'!KQ972="","",IF('Paste Data Here - Export'!KO972="","",'Paste Data Here - Export'!KN972-'Paste Data Here - Export'!KQ972))</f>
        <v/>
      </c>
      <c r="AA972" s="91" t="str">
        <f>IF(AND(W972="Yes",'Paste Data Here - Export'!KM972="D",'Paste Data Here - Export'!KO972="Y"),'Paste Data Here - Export'!KN972+'Patient level info'!AA$3,IF(AND(W972="Yes",'Paste Data Here - Export'!KM972="D",Z972&lt;0),'Paste Data Here - Export'!KQ972,IF(AND(W972="Yes",'Paste Data Here - Export'!KM972="D"),'Paste Data Here - Export'!KN972,IF(X972="Yes",'Paste Data Here - Export'!KS972,""))))</f>
        <v/>
      </c>
      <c r="AB972" s="100" t="str">
        <f>IF(W972="No","",IF('Paste Data Here - Export'!HS972="","",IF('Paste Data Here - Export'!KO972="Y",'Patient level info'!AA972-'Paste Data Here - Export'!HS972,'Paste Data Here - Export'!KQ972-'Paste Data Here - Export'!HS972)))</f>
        <v/>
      </c>
      <c r="AC972" s="100" t="str">
        <f>IF(E972="Yes","",IF(BPT!C972="Record transferred to this team",AA972-C972-(1/6),""))</f>
        <v/>
      </c>
      <c r="AD972" s="100" t="str">
        <f t="shared" si="167"/>
        <v/>
      </c>
      <c r="AE972" s="100" t="str">
        <f t="shared" si="175"/>
        <v/>
      </c>
      <c r="AF972" s="101" t="str">
        <f>IF(AE972="","",IF(Y972="Died same day","Died same day as arrival",IF(AB972="","Did not stay on SU",IF('Paste Data Here - Export'!HR972="ICH","ICU/CCU/HDU",IF(AB972&gt;AE972,100,100*AB972/AE972)))))</f>
        <v/>
      </c>
      <c r="AG972" s="82" t="str">
        <f>IF(E972="Yes","6 Month Transfer",IF(W972="No","Not locked to discharge/transfer",IF(AF972="Did not stay on SU","Not achieved as did not stay on SU",IF('Patient level info'!A972="","",IF(AND(A972=B972,M972="Achieved",P972="Achieved",AF972&gt;=90,AF972&lt;&gt;"Died same day as arrival"),"Achieved",IF(AND(A972&lt;&gt;B972,AF972&gt;=90,M972="Achieved",P972="Achieved"),"Not directly admitted by this team, but achieved criteria at previous team, and achieved 90% of stay on SU whilst at this team",IF(AF972="ICU/CCU/HDU","Admitted to ICU/CCU/HDU",IF(AF972="Died same day as arrival",AF972,IF(AND(AF972&lt;90,M972="Not achieved",P972="Not achieved"),"Not achieved as not direct to SU within 4h, not seen by a consultant within 14h, and less than 90% of stay on SU",IF(AND(AF972&lt;90,M972="Not achieved",P972="Achieved"),"Not achieved as not direct to SU within 4h and less than 90% of stay on SU",IF(AND(AF972&lt;90,M972="Achieved",P972="Not achieved"),"Not achieved as not seen by a consultant within 14h and less than 90% of stay on SU",IF(AND(AF972&gt;=90,M972="Not achieved",P972="Not achieved"),"Not achieved as not direct to SU within 4h and not seen by a consultant within 14h",IF(AND(AF972&gt;=90,M972="Achieved",P972="Not achieved"),"Not achieved as not seen by a consultant within 14h",IF(AF972&lt;90,"Not achieved as less than 90% of stay on SU","Not achieved as not direct to SU within 4h"))))))))))))))</f>
        <v/>
      </c>
    </row>
    <row r="973" spans="1:33" x14ac:dyDescent="0.25">
      <c r="A973" s="89" t="str">
        <f>IF('Paste Data Here - Export'!A973="","",'Paste Data Here - Export'!A973)</f>
        <v/>
      </c>
      <c r="B973" s="90" t="str">
        <f>IF('Paste Data Here - Export'!B973="","",'Paste Data Here - Export'!B973)</f>
        <v/>
      </c>
      <c r="C973" s="91" t="str">
        <f>IF('Paste Data Here - Export'!AR973="Y",'Paste Data Here - Export'!AS973,IF('Paste Data Here - Export'!C973="","",'Paste Data Here - Export'!BA973))</f>
        <v/>
      </c>
      <c r="D973" s="103" t="str">
        <f>IF(B973="","",IF('Paste Data Here - Export'!A973 ='Paste Data Here - Export'!B973, "Yes", "No"))</f>
        <v/>
      </c>
      <c r="E973" s="103" t="str">
        <f>IF(A973="","",IF(AND('Paste Data Here - Export'!P973="",'Paste Data Here - Export'!Q973&lt;&gt;""),"Yes","No"))</f>
        <v/>
      </c>
      <c r="F973" s="104" t="str">
        <f>IF('Paste Data Here - Export'!A973='Paste Data Here - Export'!B973,C973,IF(W973="No","",IF(E973="Yes","6 Month Transfer",'Paste Data Here - Export'!HP973)))</f>
        <v/>
      </c>
      <c r="G973" s="92" t="str">
        <f>IF(B973="","",IF(OR('Paste Data Here - Export'!KB973="Y",'Paste Data Here - Export'!GE973="Y"),"Yes","No"))</f>
        <v/>
      </c>
      <c r="H973" s="93" t="str">
        <f t="shared" si="168"/>
        <v/>
      </c>
      <c r="I973" s="93" t="str">
        <f t="shared" si="169"/>
        <v/>
      </c>
      <c r="J973" s="93" t="str">
        <f t="shared" si="170"/>
        <v/>
      </c>
      <c r="K973" s="125" t="str">
        <f>IF(OR(C973="",'Paste Data Here - Export'!BD973=""),"",1440*('Paste Data Here - Export'!BD973-C973))</f>
        <v/>
      </c>
      <c r="L973" s="93" t="str">
        <f t="shared" si="171"/>
        <v/>
      </c>
      <c r="M973" s="93" t="str">
        <f>IF(AND(L973="Yes",'Paste Data Here - Export'!BC973="SU",'Paste Data Here - Export'!EJ973&lt;&gt;"Y"),"Achieved",IF('Paste Data Here - Export'!EJ973="Y","Not applicable",(IF(AND('Patient level info'!L973="No",'Paste Data Here - Export'!BC973="SU"),"Not achieved",IF('Paste Data Here - Export'!BC973="ICH","Not applicable",IF(OR('Paste Data Here - Export'!BC973="O",'Paste Data Here - Export'!BC973="MAC"),"Not achieved",""))))))</f>
        <v/>
      </c>
      <c r="N973" s="142" t="str">
        <f>IF(B973="","",IF(OR('Paste Data Here - Export'!GN973="PERS",'Paste Data Here - Export'!GN973="TELEM"),'Paste Data Here - Export'!GK973,IF('Paste Data Here - Export'!GO973="","Not seen in person",'Paste Data Here - Export'!GO973)))</f>
        <v/>
      </c>
      <c r="O973" s="125" t="str">
        <f t="shared" si="172"/>
        <v/>
      </c>
      <c r="P973" s="126" t="str">
        <f t="shared" si="173"/>
        <v/>
      </c>
      <c r="Q973" s="95" t="str">
        <f>IF('Paste Data Here - Export'!CR973=TRUE, "Not imaged",IF('Paste Data Here - Export'!AR973="Y","Inpatient stroke",IF('Paste Data Here - Export'!BA973="","",IF('Paste Data Here - Export'!CR973="TRUE","",1440*('Paste Data Here - Export'!CP973-'Paste Data Here - Export'!BA973)))))</f>
        <v/>
      </c>
      <c r="R973" s="95" t="str">
        <f>IF('Paste Data Here - Export'!CR973=TRUE,"Not imaged",IF(OR(C973="",'Paste Data Here - Export'!CP973=""),"",1440*('Paste Data Here - Export'!CP973-C973)))</f>
        <v/>
      </c>
      <c r="S973" s="93" t="str">
        <f>IF(R973&lt;60.5,"Yes",IF('Paste Data Here - Export'!C973="","","No"))</f>
        <v/>
      </c>
      <c r="T973" s="93" t="str">
        <f t="shared" si="165"/>
        <v/>
      </c>
      <c r="U973" s="94" t="str">
        <f>IF(OR(C973="",'Paste Data Here - Export'!DF973=""),"",1440*('Paste Data Here - Export'!DF973-C973))</f>
        <v/>
      </c>
      <c r="V973" s="96" t="str">
        <f t="shared" si="174"/>
        <v/>
      </c>
      <c r="W973" s="97" t="str">
        <f>IF(B973="","",IF('Paste Data Here - Export'!KI973=TRUE,"Yes",IF('Paste Data Here - Export'!L973="","No","Yes")))</f>
        <v/>
      </c>
      <c r="X973" s="98" t="str">
        <f>IF(E973="Yes","6 Month Transfer",IF(AND(W973="Yes",'Paste Data Here - Export'!KM973="D"),"No",IF('Patient level info'!W973="Yes","Yes","")))</f>
        <v/>
      </c>
      <c r="Y973" s="91" t="str">
        <f t="shared" si="166"/>
        <v/>
      </c>
      <c r="Z973" s="99" t="str">
        <f>IF('Paste Data Here - Export'!KQ973="","",IF('Paste Data Here - Export'!KO973="","",'Paste Data Here - Export'!KN973-'Paste Data Here - Export'!KQ973))</f>
        <v/>
      </c>
      <c r="AA973" s="91" t="str">
        <f>IF(AND(W973="Yes",'Paste Data Here - Export'!KM973="D",'Paste Data Here - Export'!KO973="Y"),'Paste Data Here - Export'!KN973+'Patient level info'!AA$3,IF(AND(W973="Yes",'Paste Data Here - Export'!KM973="D",Z973&lt;0),'Paste Data Here - Export'!KQ973,IF(AND(W973="Yes",'Paste Data Here - Export'!KM973="D"),'Paste Data Here - Export'!KN973,IF(X973="Yes",'Paste Data Here - Export'!KS973,""))))</f>
        <v/>
      </c>
      <c r="AB973" s="100" t="str">
        <f>IF(W973="No","",IF('Paste Data Here - Export'!HS973="","",IF('Paste Data Here - Export'!KO973="Y",'Patient level info'!AA973-'Paste Data Here - Export'!HS973,'Paste Data Here - Export'!KQ973-'Paste Data Here - Export'!HS973)))</f>
        <v/>
      </c>
      <c r="AC973" s="100" t="str">
        <f>IF(E973="Yes","",IF(BPT!C973="Record transferred to this team",AA973-C973-(1/6),""))</f>
        <v/>
      </c>
      <c r="AD973" s="100" t="str">
        <f t="shared" si="167"/>
        <v/>
      </c>
      <c r="AE973" s="100" t="str">
        <f t="shared" si="175"/>
        <v/>
      </c>
      <c r="AF973" s="101" t="str">
        <f>IF(AE973="","",IF(Y973="Died same day","Died same day as arrival",IF(AB973="","Did not stay on SU",IF('Paste Data Here - Export'!HR973="ICH","ICU/CCU/HDU",IF(AB973&gt;AE973,100,100*AB973/AE973)))))</f>
        <v/>
      </c>
      <c r="AG973" s="82" t="str">
        <f>IF(E973="Yes","6 Month Transfer",IF(W973="No","Not locked to discharge/transfer",IF(AF973="Did not stay on SU","Not achieved as did not stay on SU",IF('Patient level info'!A973="","",IF(AND(A973=B973,M973="Achieved",P973="Achieved",AF973&gt;=90,AF973&lt;&gt;"Died same day as arrival"),"Achieved",IF(AND(A973&lt;&gt;B973,AF973&gt;=90,M973="Achieved",P973="Achieved"),"Not directly admitted by this team, but achieved criteria at previous team, and achieved 90% of stay on SU whilst at this team",IF(AF973="ICU/CCU/HDU","Admitted to ICU/CCU/HDU",IF(AF973="Died same day as arrival",AF973,IF(AND(AF973&lt;90,M973="Not achieved",P973="Not achieved"),"Not achieved as not direct to SU within 4h, not seen by a consultant within 14h, and less than 90% of stay on SU",IF(AND(AF973&lt;90,M973="Not achieved",P973="Achieved"),"Not achieved as not direct to SU within 4h and less than 90% of stay on SU",IF(AND(AF973&lt;90,M973="Achieved",P973="Not achieved"),"Not achieved as not seen by a consultant within 14h and less than 90% of stay on SU",IF(AND(AF973&gt;=90,M973="Not achieved",P973="Not achieved"),"Not achieved as not direct to SU within 4h and not seen by a consultant within 14h",IF(AND(AF973&gt;=90,M973="Achieved",P973="Not achieved"),"Not achieved as not seen by a consultant within 14h",IF(AF973&lt;90,"Not achieved as less than 90% of stay on SU","Not achieved as not direct to SU within 4h"))))))))))))))</f>
        <v/>
      </c>
    </row>
    <row r="974" spans="1:33" x14ac:dyDescent="0.25">
      <c r="A974" s="89" t="str">
        <f>IF('Paste Data Here - Export'!A974="","",'Paste Data Here - Export'!A974)</f>
        <v/>
      </c>
      <c r="B974" s="90" t="str">
        <f>IF('Paste Data Here - Export'!B974="","",'Paste Data Here - Export'!B974)</f>
        <v/>
      </c>
      <c r="C974" s="91" t="str">
        <f>IF('Paste Data Here - Export'!AR974="Y",'Paste Data Here - Export'!AS974,IF('Paste Data Here - Export'!C974="","",'Paste Data Here - Export'!BA974))</f>
        <v/>
      </c>
      <c r="D974" s="103" t="str">
        <f>IF(B974="","",IF('Paste Data Here - Export'!A974 ='Paste Data Here - Export'!B974, "Yes", "No"))</f>
        <v/>
      </c>
      <c r="E974" s="103" t="str">
        <f>IF(A974="","",IF(AND('Paste Data Here - Export'!P974="",'Paste Data Here - Export'!Q974&lt;&gt;""),"Yes","No"))</f>
        <v/>
      </c>
      <c r="F974" s="104" t="str">
        <f>IF('Paste Data Here - Export'!A974='Paste Data Here - Export'!B974,C974,IF(W974="No","",IF(E974="Yes","6 Month Transfer",'Paste Data Here - Export'!HP974)))</f>
        <v/>
      </c>
      <c r="G974" s="92" t="str">
        <f>IF(B974="","",IF(OR('Paste Data Here - Export'!KB974="Y",'Paste Data Here - Export'!GE974="Y"),"Yes","No"))</f>
        <v/>
      </c>
      <c r="H974" s="93" t="str">
        <f t="shared" si="168"/>
        <v/>
      </c>
      <c r="I974" s="93" t="str">
        <f t="shared" si="169"/>
        <v/>
      </c>
      <c r="J974" s="93" t="str">
        <f t="shared" si="170"/>
        <v/>
      </c>
      <c r="K974" s="125" t="str">
        <f>IF(OR(C974="",'Paste Data Here - Export'!BD974=""),"",1440*('Paste Data Here - Export'!BD974-C974))</f>
        <v/>
      </c>
      <c r="L974" s="93" t="str">
        <f t="shared" si="171"/>
        <v/>
      </c>
      <c r="M974" s="93" t="str">
        <f>IF(AND(L974="Yes",'Paste Data Here - Export'!BC974="SU",'Paste Data Here - Export'!EJ974&lt;&gt;"Y"),"Achieved",IF('Paste Data Here - Export'!EJ974="Y","Not applicable",(IF(AND('Patient level info'!L974="No",'Paste Data Here - Export'!BC974="SU"),"Not achieved",IF('Paste Data Here - Export'!BC974="ICH","Not applicable",IF(OR('Paste Data Here - Export'!BC974="O",'Paste Data Here - Export'!BC974="MAC"),"Not achieved",""))))))</f>
        <v/>
      </c>
      <c r="N974" s="142" t="str">
        <f>IF(B974="","",IF(OR('Paste Data Here - Export'!GN974="PERS",'Paste Data Here - Export'!GN974="TELEM"),'Paste Data Here - Export'!GK974,IF('Paste Data Here - Export'!GO974="","Not seen in person",'Paste Data Here - Export'!GO974)))</f>
        <v/>
      </c>
      <c r="O974" s="125" t="str">
        <f t="shared" si="172"/>
        <v/>
      </c>
      <c r="P974" s="126" t="str">
        <f t="shared" si="173"/>
        <v/>
      </c>
      <c r="Q974" s="95" t="str">
        <f>IF('Paste Data Here - Export'!CR974=TRUE, "Not imaged",IF('Paste Data Here - Export'!AR974="Y","Inpatient stroke",IF('Paste Data Here - Export'!BA974="","",IF('Paste Data Here - Export'!CR974="TRUE","",1440*('Paste Data Here - Export'!CP974-'Paste Data Here - Export'!BA974)))))</f>
        <v/>
      </c>
      <c r="R974" s="95" t="str">
        <f>IF('Paste Data Here - Export'!CR974=TRUE,"Not imaged",IF(OR(C974="",'Paste Data Here - Export'!CP974=""),"",1440*('Paste Data Here - Export'!CP974-C974)))</f>
        <v/>
      </c>
      <c r="S974" s="93" t="str">
        <f>IF(R974&lt;60.5,"Yes",IF('Paste Data Here - Export'!C974="","","No"))</f>
        <v/>
      </c>
      <c r="T974" s="93" t="str">
        <f t="shared" si="165"/>
        <v/>
      </c>
      <c r="U974" s="94" t="str">
        <f>IF(OR(C974="",'Paste Data Here - Export'!DF974=""),"",1440*('Paste Data Here - Export'!DF974-C974))</f>
        <v/>
      </c>
      <c r="V974" s="96" t="str">
        <f t="shared" si="174"/>
        <v/>
      </c>
      <c r="W974" s="97" t="str">
        <f>IF(B974="","",IF('Paste Data Here - Export'!KI974=TRUE,"Yes",IF('Paste Data Here - Export'!L974="","No","Yes")))</f>
        <v/>
      </c>
      <c r="X974" s="98" t="str">
        <f>IF(E974="Yes","6 Month Transfer",IF(AND(W974="Yes",'Paste Data Here - Export'!KM974="D"),"No",IF('Patient level info'!W974="Yes","Yes","")))</f>
        <v/>
      </c>
      <c r="Y974" s="91" t="str">
        <f t="shared" si="166"/>
        <v/>
      </c>
      <c r="Z974" s="99" t="str">
        <f>IF('Paste Data Here - Export'!KQ974="","",IF('Paste Data Here - Export'!KO974="","",'Paste Data Here - Export'!KN974-'Paste Data Here - Export'!KQ974))</f>
        <v/>
      </c>
      <c r="AA974" s="91" t="str">
        <f>IF(AND(W974="Yes",'Paste Data Here - Export'!KM974="D",'Paste Data Here - Export'!KO974="Y"),'Paste Data Here - Export'!KN974+'Patient level info'!AA$3,IF(AND(W974="Yes",'Paste Data Here - Export'!KM974="D",Z974&lt;0),'Paste Data Here - Export'!KQ974,IF(AND(W974="Yes",'Paste Data Here - Export'!KM974="D"),'Paste Data Here - Export'!KN974,IF(X974="Yes",'Paste Data Here - Export'!KS974,""))))</f>
        <v/>
      </c>
      <c r="AB974" s="100" t="str">
        <f>IF(W974="No","",IF('Paste Data Here - Export'!HS974="","",IF('Paste Data Here - Export'!KO974="Y",'Patient level info'!AA974-'Paste Data Here - Export'!HS974,'Paste Data Here - Export'!KQ974-'Paste Data Here - Export'!HS974)))</f>
        <v/>
      </c>
      <c r="AC974" s="100" t="str">
        <f>IF(E974="Yes","",IF(BPT!C974="Record transferred to this team",AA974-C974-(1/6),""))</f>
        <v/>
      </c>
      <c r="AD974" s="100" t="str">
        <f t="shared" si="167"/>
        <v/>
      </c>
      <c r="AE974" s="100" t="str">
        <f t="shared" si="175"/>
        <v/>
      </c>
      <c r="AF974" s="101" t="str">
        <f>IF(AE974="","",IF(Y974="Died same day","Died same day as arrival",IF(AB974="","Did not stay on SU",IF('Paste Data Here - Export'!HR974="ICH","ICU/CCU/HDU",IF(AB974&gt;AE974,100,100*AB974/AE974)))))</f>
        <v/>
      </c>
      <c r="AG974" s="82" t="str">
        <f>IF(E974="Yes","6 Month Transfer",IF(W974="No","Not locked to discharge/transfer",IF(AF974="Did not stay on SU","Not achieved as did not stay on SU",IF('Patient level info'!A974="","",IF(AND(A974=B974,M974="Achieved",P974="Achieved",AF974&gt;=90,AF974&lt;&gt;"Died same day as arrival"),"Achieved",IF(AND(A974&lt;&gt;B974,AF974&gt;=90,M974="Achieved",P974="Achieved"),"Not directly admitted by this team, but achieved criteria at previous team, and achieved 90% of stay on SU whilst at this team",IF(AF974="ICU/CCU/HDU","Admitted to ICU/CCU/HDU",IF(AF974="Died same day as arrival",AF974,IF(AND(AF974&lt;90,M974="Not achieved",P974="Not achieved"),"Not achieved as not direct to SU within 4h, not seen by a consultant within 14h, and less than 90% of stay on SU",IF(AND(AF974&lt;90,M974="Not achieved",P974="Achieved"),"Not achieved as not direct to SU within 4h and less than 90% of stay on SU",IF(AND(AF974&lt;90,M974="Achieved",P974="Not achieved"),"Not achieved as not seen by a consultant within 14h and less than 90% of stay on SU",IF(AND(AF974&gt;=90,M974="Not achieved",P974="Not achieved"),"Not achieved as not direct to SU within 4h and not seen by a consultant within 14h",IF(AND(AF974&gt;=90,M974="Achieved",P974="Not achieved"),"Not achieved as not seen by a consultant within 14h",IF(AF974&lt;90,"Not achieved as less than 90% of stay on SU","Not achieved as not direct to SU within 4h"))))))))))))))</f>
        <v/>
      </c>
    </row>
    <row r="975" spans="1:33" x14ac:dyDescent="0.25">
      <c r="A975" s="89" t="str">
        <f>IF('Paste Data Here - Export'!A975="","",'Paste Data Here - Export'!A975)</f>
        <v/>
      </c>
      <c r="B975" s="90" t="str">
        <f>IF('Paste Data Here - Export'!B975="","",'Paste Data Here - Export'!B975)</f>
        <v/>
      </c>
      <c r="C975" s="91" t="str">
        <f>IF('Paste Data Here - Export'!AR975="Y",'Paste Data Here - Export'!AS975,IF('Paste Data Here - Export'!C975="","",'Paste Data Here - Export'!BA975))</f>
        <v/>
      </c>
      <c r="D975" s="103" t="str">
        <f>IF(B975="","",IF('Paste Data Here - Export'!A975 ='Paste Data Here - Export'!B975, "Yes", "No"))</f>
        <v/>
      </c>
      <c r="E975" s="103" t="str">
        <f>IF(A975="","",IF(AND('Paste Data Here - Export'!P975="",'Paste Data Here - Export'!Q975&lt;&gt;""),"Yes","No"))</f>
        <v/>
      </c>
      <c r="F975" s="104" t="str">
        <f>IF('Paste Data Here - Export'!A975='Paste Data Here - Export'!B975,C975,IF(W975="No","",IF(E975="Yes","6 Month Transfer",'Paste Data Here - Export'!HP975)))</f>
        <v/>
      </c>
      <c r="G975" s="92" t="str">
        <f>IF(B975="","",IF(OR('Paste Data Here - Export'!KB975="Y",'Paste Data Here - Export'!GE975="Y"),"Yes","No"))</f>
        <v/>
      </c>
      <c r="H975" s="93" t="str">
        <f t="shared" si="168"/>
        <v/>
      </c>
      <c r="I975" s="93" t="str">
        <f t="shared" si="169"/>
        <v/>
      </c>
      <c r="J975" s="93" t="str">
        <f t="shared" si="170"/>
        <v/>
      </c>
      <c r="K975" s="125" t="str">
        <f>IF(OR(C975="",'Paste Data Here - Export'!BD975=""),"",1440*('Paste Data Here - Export'!BD975-C975))</f>
        <v/>
      </c>
      <c r="L975" s="93" t="str">
        <f t="shared" si="171"/>
        <v/>
      </c>
      <c r="M975" s="93" t="str">
        <f>IF(AND(L975="Yes",'Paste Data Here - Export'!BC975="SU",'Paste Data Here - Export'!EJ975&lt;&gt;"Y"),"Achieved",IF('Paste Data Here - Export'!EJ975="Y","Not applicable",(IF(AND('Patient level info'!L975="No",'Paste Data Here - Export'!BC975="SU"),"Not achieved",IF('Paste Data Here - Export'!BC975="ICH","Not applicable",IF(OR('Paste Data Here - Export'!BC975="O",'Paste Data Here - Export'!BC975="MAC"),"Not achieved",""))))))</f>
        <v/>
      </c>
      <c r="N975" s="142" t="str">
        <f>IF(B975="","",IF(OR('Paste Data Here - Export'!GN975="PERS",'Paste Data Here - Export'!GN975="TELEM"),'Paste Data Here - Export'!GK975,IF('Paste Data Here - Export'!GO975="","Not seen in person",'Paste Data Here - Export'!GO975)))</f>
        <v/>
      </c>
      <c r="O975" s="125" t="str">
        <f t="shared" si="172"/>
        <v/>
      </c>
      <c r="P975" s="126" t="str">
        <f t="shared" si="173"/>
        <v/>
      </c>
      <c r="Q975" s="95" t="str">
        <f>IF('Paste Data Here - Export'!CR975=TRUE, "Not imaged",IF('Paste Data Here - Export'!AR975="Y","Inpatient stroke",IF('Paste Data Here - Export'!BA975="","",IF('Paste Data Here - Export'!CR975="TRUE","",1440*('Paste Data Here - Export'!CP975-'Paste Data Here - Export'!BA975)))))</f>
        <v/>
      </c>
      <c r="R975" s="95" t="str">
        <f>IF('Paste Data Here - Export'!CR975=TRUE,"Not imaged",IF(OR(C975="",'Paste Data Here - Export'!CP975=""),"",1440*('Paste Data Here - Export'!CP975-C975)))</f>
        <v/>
      </c>
      <c r="S975" s="93" t="str">
        <f>IF(R975&lt;60.5,"Yes",IF('Paste Data Here - Export'!C975="","","No"))</f>
        <v/>
      </c>
      <c r="T975" s="93" t="str">
        <f t="shared" si="165"/>
        <v/>
      </c>
      <c r="U975" s="94" t="str">
        <f>IF(OR(C975="",'Paste Data Here - Export'!DF975=""),"",1440*('Paste Data Here - Export'!DF975-C975))</f>
        <v/>
      </c>
      <c r="V975" s="96" t="str">
        <f t="shared" si="174"/>
        <v/>
      </c>
      <c r="W975" s="97" t="str">
        <f>IF(B975="","",IF('Paste Data Here - Export'!KI975=TRUE,"Yes",IF('Paste Data Here - Export'!L975="","No","Yes")))</f>
        <v/>
      </c>
      <c r="X975" s="98" t="str">
        <f>IF(E975="Yes","6 Month Transfer",IF(AND(W975="Yes",'Paste Data Here - Export'!KM975="D"),"No",IF('Patient level info'!W975="Yes","Yes","")))</f>
        <v/>
      </c>
      <c r="Y975" s="91" t="str">
        <f t="shared" si="166"/>
        <v/>
      </c>
      <c r="Z975" s="99" t="str">
        <f>IF('Paste Data Here - Export'!KQ975="","",IF('Paste Data Here - Export'!KO975="","",'Paste Data Here - Export'!KN975-'Paste Data Here - Export'!KQ975))</f>
        <v/>
      </c>
      <c r="AA975" s="91" t="str">
        <f>IF(AND(W975="Yes",'Paste Data Here - Export'!KM975="D",'Paste Data Here - Export'!KO975="Y"),'Paste Data Here - Export'!KN975+'Patient level info'!AA$3,IF(AND(W975="Yes",'Paste Data Here - Export'!KM975="D",Z975&lt;0),'Paste Data Here - Export'!KQ975,IF(AND(W975="Yes",'Paste Data Here - Export'!KM975="D"),'Paste Data Here - Export'!KN975,IF(X975="Yes",'Paste Data Here - Export'!KS975,""))))</f>
        <v/>
      </c>
      <c r="AB975" s="100" t="str">
        <f>IF(W975="No","",IF('Paste Data Here - Export'!HS975="","",IF('Paste Data Here - Export'!KO975="Y",'Patient level info'!AA975-'Paste Data Here - Export'!HS975,'Paste Data Here - Export'!KQ975-'Paste Data Here - Export'!HS975)))</f>
        <v/>
      </c>
      <c r="AC975" s="100" t="str">
        <f>IF(E975="Yes","",IF(BPT!C975="Record transferred to this team",AA975-C975-(1/6),""))</f>
        <v/>
      </c>
      <c r="AD975" s="100" t="str">
        <f t="shared" si="167"/>
        <v/>
      </c>
      <c r="AE975" s="100" t="str">
        <f t="shared" si="175"/>
        <v/>
      </c>
      <c r="AF975" s="101" t="str">
        <f>IF(AE975="","",IF(Y975="Died same day","Died same day as arrival",IF(AB975="","Did not stay on SU",IF('Paste Data Here - Export'!HR975="ICH","ICU/CCU/HDU",IF(AB975&gt;AE975,100,100*AB975/AE975)))))</f>
        <v/>
      </c>
      <c r="AG975" s="82" t="str">
        <f>IF(E975="Yes","6 Month Transfer",IF(W975="No","Not locked to discharge/transfer",IF(AF975="Did not stay on SU","Not achieved as did not stay on SU",IF('Patient level info'!A975="","",IF(AND(A975=B975,M975="Achieved",P975="Achieved",AF975&gt;=90,AF975&lt;&gt;"Died same day as arrival"),"Achieved",IF(AND(A975&lt;&gt;B975,AF975&gt;=90,M975="Achieved",P975="Achieved"),"Not directly admitted by this team, but achieved criteria at previous team, and achieved 90% of stay on SU whilst at this team",IF(AF975="ICU/CCU/HDU","Admitted to ICU/CCU/HDU",IF(AF975="Died same day as arrival",AF975,IF(AND(AF975&lt;90,M975="Not achieved",P975="Not achieved"),"Not achieved as not direct to SU within 4h, not seen by a consultant within 14h, and less than 90% of stay on SU",IF(AND(AF975&lt;90,M975="Not achieved",P975="Achieved"),"Not achieved as not direct to SU within 4h and less than 90% of stay on SU",IF(AND(AF975&lt;90,M975="Achieved",P975="Not achieved"),"Not achieved as not seen by a consultant within 14h and less than 90% of stay on SU",IF(AND(AF975&gt;=90,M975="Not achieved",P975="Not achieved"),"Not achieved as not direct to SU within 4h and not seen by a consultant within 14h",IF(AND(AF975&gt;=90,M975="Achieved",P975="Not achieved"),"Not achieved as not seen by a consultant within 14h",IF(AF975&lt;90,"Not achieved as less than 90% of stay on SU","Not achieved as not direct to SU within 4h"))))))))))))))</f>
        <v/>
      </c>
    </row>
    <row r="976" spans="1:33" x14ac:dyDescent="0.25">
      <c r="A976" s="89" t="str">
        <f>IF('Paste Data Here - Export'!A976="","",'Paste Data Here - Export'!A976)</f>
        <v/>
      </c>
      <c r="B976" s="90" t="str">
        <f>IF('Paste Data Here - Export'!B976="","",'Paste Data Here - Export'!B976)</f>
        <v/>
      </c>
      <c r="C976" s="91" t="str">
        <f>IF('Paste Data Here - Export'!AR976="Y",'Paste Data Here - Export'!AS976,IF('Paste Data Here - Export'!C976="","",'Paste Data Here - Export'!BA976))</f>
        <v/>
      </c>
      <c r="D976" s="103" t="str">
        <f>IF(B976="","",IF('Paste Data Here - Export'!A976 ='Paste Data Here - Export'!B976, "Yes", "No"))</f>
        <v/>
      </c>
      <c r="E976" s="103" t="str">
        <f>IF(A976="","",IF(AND('Paste Data Here - Export'!P976="",'Paste Data Here - Export'!Q976&lt;&gt;""),"Yes","No"))</f>
        <v/>
      </c>
      <c r="F976" s="104" t="str">
        <f>IF('Paste Data Here - Export'!A976='Paste Data Here - Export'!B976,C976,IF(W976="No","",IF(E976="Yes","6 Month Transfer",'Paste Data Here - Export'!HP976)))</f>
        <v/>
      </c>
      <c r="G976" s="92" t="str">
        <f>IF(B976="","",IF(OR('Paste Data Here - Export'!KB976="Y",'Paste Data Here - Export'!GE976="Y"),"Yes","No"))</f>
        <v/>
      </c>
      <c r="H976" s="93" t="str">
        <f t="shared" si="168"/>
        <v/>
      </c>
      <c r="I976" s="93" t="str">
        <f t="shared" si="169"/>
        <v/>
      </c>
      <c r="J976" s="93" t="str">
        <f t="shared" si="170"/>
        <v/>
      </c>
      <c r="K976" s="125" t="str">
        <f>IF(OR(C976="",'Paste Data Here - Export'!BD976=""),"",1440*('Paste Data Here - Export'!BD976-C976))</f>
        <v/>
      </c>
      <c r="L976" s="93" t="str">
        <f t="shared" si="171"/>
        <v/>
      </c>
      <c r="M976" s="93" t="str">
        <f>IF(AND(L976="Yes",'Paste Data Here - Export'!BC976="SU",'Paste Data Here - Export'!EJ976&lt;&gt;"Y"),"Achieved",IF('Paste Data Here - Export'!EJ976="Y","Not applicable",(IF(AND('Patient level info'!L976="No",'Paste Data Here - Export'!BC976="SU"),"Not achieved",IF('Paste Data Here - Export'!BC976="ICH","Not applicable",IF(OR('Paste Data Here - Export'!BC976="O",'Paste Data Here - Export'!BC976="MAC"),"Not achieved",""))))))</f>
        <v/>
      </c>
      <c r="N976" s="142" t="str">
        <f>IF(B976="","",IF(OR('Paste Data Here - Export'!GN976="PERS",'Paste Data Here - Export'!GN976="TELEM"),'Paste Data Here - Export'!GK976,IF('Paste Data Here - Export'!GO976="","Not seen in person",'Paste Data Here - Export'!GO976)))</f>
        <v/>
      </c>
      <c r="O976" s="125" t="str">
        <f t="shared" si="172"/>
        <v/>
      </c>
      <c r="P976" s="126" t="str">
        <f t="shared" si="173"/>
        <v/>
      </c>
      <c r="Q976" s="95" t="str">
        <f>IF('Paste Data Here - Export'!CR976=TRUE, "Not imaged",IF('Paste Data Here - Export'!AR976="Y","Inpatient stroke",IF('Paste Data Here - Export'!BA976="","",IF('Paste Data Here - Export'!CR976="TRUE","",1440*('Paste Data Here - Export'!CP976-'Paste Data Here - Export'!BA976)))))</f>
        <v/>
      </c>
      <c r="R976" s="95" t="str">
        <f>IF('Paste Data Here - Export'!CR976=TRUE,"Not imaged",IF(OR(C976="",'Paste Data Here - Export'!CP976=""),"",1440*('Paste Data Here - Export'!CP976-C976)))</f>
        <v/>
      </c>
      <c r="S976" s="93" t="str">
        <f>IF(R976&lt;60.5,"Yes",IF('Paste Data Here - Export'!C976="","","No"))</f>
        <v/>
      </c>
      <c r="T976" s="93" t="str">
        <f t="shared" si="165"/>
        <v/>
      </c>
      <c r="U976" s="94" t="str">
        <f>IF(OR(C976="",'Paste Data Here - Export'!DF976=""),"",1440*('Paste Data Here - Export'!DF976-C976))</f>
        <v/>
      </c>
      <c r="V976" s="96" t="str">
        <f t="shared" si="174"/>
        <v/>
      </c>
      <c r="W976" s="97" t="str">
        <f>IF(B976="","",IF('Paste Data Here - Export'!KI976=TRUE,"Yes",IF('Paste Data Here - Export'!L976="","No","Yes")))</f>
        <v/>
      </c>
      <c r="X976" s="98" t="str">
        <f>IF(E976="Yes","6 Month Transfer",IF(AND(W976="Yes",'Paste Data Here - Export'!KM976="D"),"No",IF('Patient level info'!W976="Yes","Yes","")))</f>
        <v/>
      </c>
      <c r="Y976" s="91" t="str">
        <f t="shared" si="166"/>
        <v/>
      </c>
      <c r="Z976" s="99" t="str">
        <f>IF('Paste Data Here - Export'!KQ976="","",IF('Paste Data Here - Export'!KO976="","",'Paste Data Here - Export'!KN976-'Paste Data Here - Export'!KQ976))</f>
        <v/>
      </c>
      <c r="AA976" s="91" t="str">
        <f>IF(AND(W976="Yes",'Paste Data Here - Export'!KM976="D",'Paste Data Here - Export'!KO976="Y"),'Paste Data Here - Export'!KN976+'Patient level info'!AA$3,IF(AND(W976="Yes",'Paste Data Here - Export'!KM976="D",Z976&lt;0),'Paste Data Here - Export'!KQ976,IF(AND(W976="Yes",'Paste Data Here - Export'!KM976="D"),'Paste Data Here - Export'!KN976,IF(X976="Yes",'Paste Data Here - Export'!KS976,""))))</f>
        <v/>
      </c>
      <c r="AB976" s="100" t="str">
        <f>IF(W976="No","",IF('Paste Data Here - Export'!HS976="","",IF('Paste Data Here - Export'!KO976="Y",'Patient level info'!AA976-'Paste Data Here - Export'!HS976,'Paste Data Here - Export'!KQ976-'Paste Data Here - Export'!HS976)))</f>
        <v/>
      </c>
      <c r="AC976" s="100" t="str">
        <f>IF(E976="Yes","",IF(BPT!C976="Record transferred to this team",AA976-C976-(1/6),""))</f>
        <v/>
      </c>
      <c r="AD976" s="100" t="str">
        <f t="shared" si="167"/>
        <v/>
      </c>
      <c r="AE976" s="100" t="str">
        <f t="shared" si="175"/>
        <v/>
      </c>
      <c r="AF976" s="101" t="str">
        <f>IF(AE976="","",IF(Y976="Died same day","Died same day as arrival",IF(AB976="","Did not stay on SU",IF('Paste Data Here - Export'!HR976="ICH","ICU/CCU/HDU",IF(AB976&gt;AE976,100,100*AB976/AE976)))))</f>
        <v/>
      </c>
      <c r="AG976" s="82" t="str">
        <f>IF(E976="Yes","6 Month Transfer",IF(W976="No","Not locked to discharge/transfer",IF(AF976="Did not stay on SU","Not achieved as did not stay on SU",IF('Patient level info'!A976="","",IF(AND(A976=B976,M976="Achieved",P976="Achieved",AF976&gt;=90,AF976&lt;&gt;"Died same day as arrival"),"Achieved",IF(AND(A976&lt;&gt;B976,AF976&gt;=90,M976="Achieved",P976="Achieved"),"Not directly admitted by this team, but achieved criteria at previous team, and achieved 90% of stay on SU whilst at this team",IF(AF976="ICU/CCU/HDU","Admitted to ICU/CCU/HDU",IF(AF976="Died same day as arrival",AF976,IF(AND(AF976&lt;90,M976="Not achieved",P976="Not achieved"),"Not achieved as not direct to SU within 4h, not seen by a consultant within 14h, and less than 90% of stay on SU",IF(AND(AF976&lt;90,M976="Not achieved",P976="Achieved"),"Not achieved as not direct to SU within 4h and less than 90% of stay on SU",IF(AND(AF976&lt;90,M976="Achieved",P976="Not achieved"),"Not achieved as not seen by a consultant within 14h and less than 90% of stay on SU",IF(AND(AF976&gt;=90,M976="Not achieved",P976="Not achieved"),"Not achieved as not direct to SU within 4h and not seen by a consultant within 14h",IF(AND(AF976&gt;=90,M976="Achieved",P976="Not achieved"),"Not achieved as not seen by a consultant within 14h",IF(AF976&lt;90,"Not achieved as less than 90% of stay on SU","Not achieved as not direct to SU within 4h"))))))))))))))</f>
        <v/>
      </c>
    </row>
    <row r="977" spans="1:33" x14ac:dyDescent="0.25">
      <c r="A977" s="89" t="str">
        <f>IF('Paste Data Here - Export'!A977="","",'Paste Data Here - Export'!A977)</f>
        <v/>
      </c>
      <c r="B977" s="90" t="str">
        <f>IF('Paste Data Here - Export'!B977="","",'Paste Data Here - Export'!B977)</f>
        <v/>
      </c>
      <c r="C977" s="91" t="str">
        <f>IF('Paste Data Here - Export'!AR977="Y",'Paste Data Here - Export'!AS977,IF('Paste Data Here - Export'!C977="","",'Paste Data Here - Export'!BA977))</f>
        <v/>
      </c>
      <c r="D977" s="103" t="str">
        <f>IF(B977="","",IF('Paste Data Here - Export'!A977 ='Paste Data Here - Export'!B977, "Yes", "No"))</f>
        <v/>
      </c>
      <c r="E977" s="103" t="str">
        <f>IF(A977="","",IF(AND('Paste Data Here - Export'!P977="",'Paste Data Here - Export'!Q977&lt;&gt;""),"Yes","No"))</f>
        <v/>
      </c>
      <c r="F977" s="104" t="str">
        <f>IF('Paste Data Here - Export'!A977='Paste Data Here - Export'!B977,C977,IF(W977="No","",IF(E977="Yes","6 Month Transfer",'Paste Data Here - Export'!HP977)))</f>
        <v/>
      </c>
      <c r="G977" s="92" t="str">
        <f>IF(B977="","",IF(OR('Paste Data Here - Export'!KB977="Y",'Paste Data Here - Export'!GE977="Y"),"Yes","No"))</f>
        <v/>
      </c>
      <c r="H977" s="93" t="str">
        <f t="shared" si="168"/>
        <v/>
      </c>
      <c r="I977" s="93" t="str">
        <f t="shared" si="169"/>
        <v/>
      </c>
      <c r="J977" s="93" t="str">
        <f t="shared" si="170"/>
        <v/>
      </c>
      <c r="K977" s="125" t="str">
        <f>IF(OR(C977="",'Paste Data Here - Export'!BD977=""),"",1440*('Paste Data Here - Export'!BD977-C977))</f>
        <v/>
      </c>
      <c r="L977" s="93" t="str">
        <f t="shared" si="171"/>
        <v/>
      </c>
      <c r="M977" s="93" t="str">
        <f>IF(AND(L977="Yes",'Paste Data Here - Export'!BC977="SU",'Paste Data Here - Export'!EJ977&lt;&gt;"Y"),"Achieved",IF('Paste Data Here - Export'!EJ977="Y","Not applicable",(IF(AND('Patient level info'!L977="No",'Paste Data Here - Export'!BC977="SU"),"Not achieved",IF('Paste Data Here - Export'!BC977="ICH","Not applicable",IF(OR('Paste Data Here - Export'!BC977="O",'Paste Data Here - Export'!BC977="MAC"),"Not achieved",""))))))</f>
        <v/>
      </c>
      <c r="N977" s="142" t="str">
        <f>IF(B977="","",IF(OR('Paste Data Here - Export'!GN977="PERS",'Paste Data Here - Export'!GN977="TELEM"),'Paste Data Here - Export'!GK977,IF('Paste Data Here - Export'!GO977="","Not seen in person",'Paste Data Here - Export'!GO977)))</f>
        <v/>
      </c>
      <c r="O977" s="125" t="str">
        <f t="shared" si="172"/>
        <v/>
      </c>
      <c r="P977" s="126" t="str">
        <f t="shared" si="173"/>
        <v/>
      </c>
      <c r="Q977" s="95" t="str">
        <f>IF('Paste Data Here - Export'!CR977=TRUE, "Not imaged",IF('Paste Data Here - Export'!AR977="Y","Inpatient stroke",IF('Paste Data Here - Export'!BA977="","",IF('Paste Data Here - Export'!CR977="TRUE","",1440*('Paste Data Here - Export'!CP977-'Paste Data Here - Export'!BA977)))))</f>
        <v/>
      </c>
      <c r="R977" s="95" t="str">
        <f>IF('Paste Data Here - Export'!CR977=TRUE,"Not imaged",IF(OR(C977="",'Paste Data Here - Export'!CP977=""),"",1440*('Paste Data Here - Export'!CP977-C977)))</f>
        <v/>
      </c>
      <c r="S977" s="93" t="str">
        <f>IF(R977&lt;60.5,"Yes",IF('Paste Data Here - Export'!C977="","","No"))</f>
        <v/>
      </c>
      <c r="T977" s="93" t="str">
        <f t="shared" si="165"/>
        <v/>
      </c>
      <c r="U977" s="94" t="str">
        <f>IF(OR(C977="",'Paste Data Here - Export'!DF977=""),"",1440*('Paste Data Here - Export'!DF977-C977))</f>
        <v/>
      </c>
      <c r="V977" s="96" t="str">
        <f t="shared" si="174"/>
        <v/>
      </c>
      <c r="W977" s="97" t="str">
        <f>IF(B977="","",IF('Paste Data Here - Export'!KI977=TRUE,"Yes",IF('Paste Data Here - Export'!L977="","No","Yes")))</f>
        <v/>
      </c>
      <c r="X977" s="98" t="str">
        <f>IF(E977="Yes","6 Month Transfer",IF(AND(W977="Yes",'Paste Data Here - Export'!KM977="D"),"No",IF('Patient level info'!W977="Yes","Yes","")))</f>
        <v/>
      </c>
      <c r="Y977" s="91" t="str">
        <f t="shared" si="166"/>
        <v/>
      </c>
      <c r="Z977" s="99" t="str">
        <f>IF('Paste Data Here - Export'!KQ977="","",IF('Paste Data Here - Export'!KO977="","",'Paste Data Here - Export'!KN977-'Paste Data Here - Export'!KQ977))</f>
        <v/>
      </c>
      <c r="AA977" s="91" t="str">
        <f>IF(AND(W977="Yes",'Paste Data Here - Export'!KM977="D",'Paste Data Here - Export'!KO977="Y"),'Paste Data Here - Export'!KN977+'Patient level info'!AA$3,IF(AND(W977="Yes",'Paste Data Here - Export'!KM977="D",Z977&lt;0),'Paste Data Here - Export'!KQ977,IF(AND(W977="Yes",'Paste Data Here - Export'!KM977="D"),'Paste Data Here - Export'!KN977,IF(X977="Yes",'Paste Data Here - Export'!KS977,""))))</f>
        <v/>
      </c>
      <c r="AB977" s="100" t="str">
        <f>IF(W977="No","",IF('Paste Data Here - Export'!HS977="","",IF('Paste Data Here - Export'!KO977="Y",'Patient level info'!AA977-'Paste Data Here - Export'!HS977,'Paste Data Here - Export'!KQ977-'Paste Data Here - Export'!HS977)))</f>
        <v/>
      </c>
      <c r="AC977" s="100" t="str">
        <f>IF(E977="Yes","",IF(BPT!C977="Record transferred to this team",AA977-C977-(1/6),""))</f>
        <v/>
      </c>
      <c r="AD977" s="100" t="str">
        <f t="shared" si="167"/>
        <v/>
      </c>
      <c r="AE977" s="100" t="str">
        <f t="shared" si="175"/>
        <v/>
      </c>
      <c r="AF977" s="101" t="str">
        <f>IF(AE977="","",IF(Y977="Died same day","Died same day as arrival",IF(AB977="","Did not stay on SU",IF('Paste Data Here - Export'!HR977="ICH","ICU/CCU/HDU",IF(AB977&gt;AE977,100,100*AB977/AE977)))))</f>
        <v/>
      </c>
      <c r="AG977" s="82" t="str">
        <f>IF(E977="Yes","6 Month Transfer",IF(W977="No","Not locked to discharge/transfer",IF(AF977="Did not stay on SU","Not achieved as did not stay on SU",IF('Patient level info'!A977="","",IF(AND(A977=B977,M977="Achieved",P977="Achieved",AF977&gt;=90,AF977&lt;&gt;"Died same day as arrival"),"Achieved",IF(AND(A977&lt;&gt;B977,AF977&gt;=90,M977="Achieved",P977="Achieved"),"Not directly admitted by this team, but achieved criteria at previous team, and achieved 90% of stay on SU whilst at this team",IF(AF977="ICU/CCU/HDU","Admitted to ICU/CCU/HDU",IF(AF977="Died same day as arrival",AF977,IF(AND(AF977&lt;90,M977="Not achieved",P977="Not achieved"),"Not achieved as not direct to SU within 4h, not seen by a consultant within 14h, and less than 90% of stay on SU",IF(AND(AF977&lt;90,M977="Not achieved",P977="Achieved"),"Not achieved as not direct to SU within 4h and less than 90% of stay on SU",IF(AND(AF977&lt;90,M977="Achieved",P977="Not achieved"),"Not achieved as not seen by a consultant within 14h and less than 90% of stay on SU",IF(AND(AF977&gt;=90,M977="Not achieved",P977="Not achieved"),"Not achieved as not direct to SU within 4h and not seen by a consultant within 14h",IF(AND(AF977&gt;=90,M977="Achieved",P977="Not achieved"),"Not achieved as not seen by a consultant within 14h",IF(AF977&lt;90,"Not achieved as less than 90% of stay on SU","Not achieved as not direct to SU within 4h"))))))))))))))</f>
        <v/>
      </c>
    </row>
    <row r="978" spans="1:33" x14ac:dyDescent="0.25">
      <c r="A978" s="89" t="str">
        <f>IF('Paste Data Here - Export'!A978="","",'Paste Data Here - Export'!A978)</f>
        <v/>
      </c>
      <c r="B978" s="90" t="str">
        <f>IF('Paste Data Here - Export'!B978="","",'Paste Data Here - Export'!B978)</f>
        <v/>
      </c>
      <c r="C978" s="91" t="str">
        <f>IF('Paste Data Here - Export'!AR978="Y",'Paste Data Here - Export'!AS978,IF('Paste Data Here - Export'!C978="","",'Paste Data Here - Export'!BA978))</f>
        <v/>
      </c>
      <c r="D978" s="103" t="str">
        <f>IF(B978="","",IF('Paste Data Here - Export'!A978 ='Paste Data Here - Export'!B978, "Yes", "No"))</f>
        <v/>
      </c>
      <c r="E978" s="103" t="str">
        <f>IF(A978="","",IF(AND('Paste Data Here - Export'!P978="",'Paste Data Here - Export'!Q978&lt;&gt;""),"Yes","No"))</f>
        <v/>
      </c>
      <c r="F978" s="104" t="str">
        <f>IF('Paste Data Here - Export'!A978='Paste Data Here - Export'!B978,C978,IF(W978="No","",IF(E978="Yes","6 Month Transfer",'Paste Data Here - Export'!HP978)))</f>
        <v/>
      </c>
      <c r="G978" s="92" t="str">
        <f>IF(B978="","",IF(OR('Paste Data Here - Export'!KB978="Y",'Paste Data Here - Export'!GE978="Y"),"Yes","No"))</f>
        <v/>
      </c>
      <c r="H978" s="93" t="str">
        <f t="shared" si="168"/>
        <v/>
      </c>
      <c r="I978" s="93" t="str">
        <f t="shared" si="169"/>
        <v/>
      </c>
      <c r="J978" s="93" t="str">
        <f t="shared" si="170"/>
        <v/>
      </c>
      <c r="K978" s="125" t="str">
        <f>IF(OR(C978="",'Paste Data Here - Export'!BD978=""),"",1440*('Paste Data Here - Export'!BD978-C978))</f>
        <v/>
      </c>
      <c r="L978" s="93" t="str">
        <f t="shared" si="171"/>
        <v/>
      </c>
      <c r="M978" s="93" t="str">
        <f>IF(AND(L978="Yes",'Paste Data Here - Export'!BC978="SU",'Paste Data Here - Export'!EJ978&lt;&gt;"Y"),"Achieved",IF('Paste Data Here - Export'!EJ978="Y","Not applicable",(IF(AND('Patient level info'!L978="No",'Paste Data Here - Export'!BC978="SU"),"Not achieved",IF('Paste Data Here - Export'!BC978="ICH","Not applicable",IF(OR('Paste Data Here - Export'!BC978="O",'Paste Data Here - Export'!BC978="MAC"),"Not achieved",""))))))</f>
        <v/>
      </c>
      <c r="N978" s="142" t="str">
        <f>IF(B978="","",IF(OR('Paste Data Here - Export'!GN978="PERS",'Paste Data Here - Export'!GN978="TELEM"),'Paste Data Here - Export'!GK978,IF('Paste Data Here - Export'!GO978="","Not seen in person",'Paste Data Here - Export'!GO978)))</f>
        <v/>
      </c>
      <c r="O978" s="125" t="str">
        <f t="shared" si="172"/>
        <v/>
      </c>
      <c r="P978" s="126" t="str">
        <f t="shared" si="173"/>
        <v/>
      </c>
      <c r="Q978" s="95" t="str">
        <f>IF('Paste Data Here - Export'!CR978=TRUE, "Not imaged",IF('Paste Data Here - Export'!AR978="Y","Inpatient stroke",IF('Paste Data Here - Export'!BA978="","",IF('Paste Data Here - Export'!CR978="TRUE","",1440*('Paste Data Here - Export'!CP978-'Paste Data Here - Export'!BA978)))))</f>
        <v/>
      </c>
      <c r="R978" s="95" t="str">
        <f>IF('Paste Data Here - Export'!CR978=TRUE,"Not imaged",IF(OR(C978="",'Paste Data Here - Export'!CP978=""),"",1440*('Paste Data Here - Export'!CP978-C978)))</f>
        <v/>
      </c>
      <c r="S978" s="93" t="str">
        <f>IF(R978&lt;60.5,"Yes",IF('Paste Data Here - Export'!C978="","","No"))</f>
        <v/>
      </c>
      <c r="T978" s="93" t="str">
        <f t="shared" si="165"/>
        <v/>
      </c>
      <c r="U978" s="94" t="str">
        <f>IF(OR(C978="",'Paste Data Here - Export'!DF978=""),"",1440*('Paste Data Here - Export'!DF978-C978))</f>
        <v/>
      </c>
      <c r="V978" s="96" t="str">
        <f t="shared" si="174"/>
        <v/>
      </c>
      <c r="W978" s="97" t="str">
        <f>IF(B978="","",IF('Paste Data Here - Export'!KI978=TRUE,"Yes",IF('Paste Data Here - Export'!L978="","No","Yes")))</f>
        <v/>
      </c>
      <c r="X978" s="98" t="str">
        <f>IF(E978="Yes","6 Month Transfer",IF(AND(W978="Yes",'Paste Data Here - Export'!KM978="D"),"No",IF('Patient level info'!W978="Yes","Yes","")))</f>
        <v/>
      </c>
      <c r="Y978" s="91" t="str">
        <f t="shared" si="166"/>
        <v/>
      </c>
      <c r="Z978" s="99" t="str">
        <f>IF('Paste Data Here - Export'!KQ978="","",IF('Paste Data Here - Export'!KO978="","",'Paste Data Here - Export'!KN978-'Paste Data Here - Export'!KQ978))</f>
        <v/>
      </c>
      <c r="AA978" s="91" t="str">
        <f>IF(AND(W978="Yes",'Paste Data Here - Export'!KM978="D",'Paste Data Here - Export'!KO978="Y"),'Paste Data Here - Export'!KN978+'Patient level info'!AA$3,IF(AND(W978="Yes",'Paste Data Here - Export'!KM978="D",Z978&lt;0),'Paste Data Here - Export'!KQ978,IF(AND(W978="Yes",'Paste Data Here - Export'!KM978="D"),'Paste Data Here - Export'!KN978,IF(X978="Yes",'Paste Data Here - Export'!KS978,""))))</f>
        <v/>
      </c>
      <c r="AB978" s="100" t="str">
        <f>IF(W978="No","",IF('Paste Data Here - Export'!HS978="","",IF('Paste Data Here - Export'!KO978="Y",'Patient level info'!AA978-'Paste Data Here - Export'!HS978,'Paste Data Here - Export'!KQ978-'Paste Data Here - Export'!HS978)))</f>
        <v/>
      </c>
      <c r="AC978" s="100" t="str">
        <f>IF(E978="Yes","",IF(BPT!C978="Record transferred to this team",AA978-C978-(1/6),""))</f>
        <v/>
      </c>
      <c r="AD978" s="100" t="str">
        <f t="shared" si="167"/>
        <v/>
      </c>
      <c r="AE978" s="100" t="str">
        <f t="shared" si="175"/>
        <v/>
      </c>
      <c r="AF978" s="101" t="str">
        <f>IF(AE978="","",IF(Y978="Died same day","Died same day as arrival",IF(AB978="","Did not stay on SU",IF('Paste Data Here - Export'!HR978="ICH","ICU/CCU/HDU",IF(AB978&gt;AE978,100,100*AB978/AE978)))))</f>
        <v/>
      </c>
      <c r="AG978" s="82" t="str">
        <f>IF(E978="Yes","6 Month Transfer",IF(W978="No","Not locked to discharge/transfer",IF(AF978="Did not stay on SU","Not achieved as did not stay on SU",IF('Patient level info'!A978="","",IF(AND(A978=B978,M978="Achieved",P978="Achieved",AF978&gt;=90,AF978&lt;&gt;"Died same day as arrival"),"Achieved",IF(AND(A978&lt;&gt;B978,AF978&gt;=90,M978="Achieved",P978="Achieved"),"Not directly admitted by this team, but achieved criteria at previous team, and achieved 90% of stay on SU whilst at this team",IF(AF978="ICU/CCU/HDU","Admitted to ICU/CCU/HDU",IF(AF978="Died same day as arrival",AF978,IF(AND(AF978&lt;90,M978="Not achieved",P978="Not achieved"),"Not achieved as not direct to SU within 4h, not seen by a consultant within 14h, and less than 90% of stay on SU",IF(AND(AF978&lt;90,M978="Not achieved",P978="Achieved"),"Not achieved as not direct to SU within 4h and less than 90% of stay on SU",IF(AND(AF978&lt;90,M978="Achieved",P978="Not achieved"),"Not achieved as not seen by a consultant within 14h and less than 90% of stay on SU",IF(AND(AF978&gt;=90,M978="Not achieved",P978="Not achieved"),"Not achieved as not direct to SU within 4h and not seen by a consultant within 14h",IF(AND(AF978&gt;=90,M978="Achieved",P978="Not achieved"),"Not achieved as not seen by a consultant within 14h",IF(AF978&lt;90,"Not achieved as less than 90% of stay on SU","Not achieved as not direct to SU within 4h"))))))))))))))</f>
        <v/>
      </c>
    </row>
    <row r="979" spans="1:33" x14ac:dyDescent="0.25">
      <c r="A979" s="89" t="str">
        <f>IF('Paste Data Here - Export'!A979="","",'Paste Data Here - Export'!A979)</f>
        <v/>
      </c>
      <c r="B979" s="90" t="str">
        <f>IF('Paste Data Here - Export'!B979="","",'Paste Data Here - Export'!B979)</f>
        <v/>
      </c>
      <c r="C979" s="91" t="str">
        <f>IF('Paste Data Here - Export'!AR979="Y",'Paste Data Here - Export'!AS979,IF('Paste Data Here - Export'!C979="","",'Paste Data Here - Export'!BA979))</f>
        <v/>
      </c>
      <c r="D979" s="103" t="str">
        <f>IF(B979="","",IF('Paste Data Here - Export'!A979 ='Paste Data Here - Export'!B979, "Yes", "No"))</f>
        <v/>
      </c>
      <c r="E979" s="103" t="str">
        <f>IF(A979="","",IF(AND('Paste Data Here - Export'!P979="",'Paste Data Here - Export'!Q979&lt;&gt;""),"Yes","No"))</f>
        <v/>
      </c>
      <c r="F979" s="104" t="str">
        <f>IF('Paste Data Here - Export'!A979='Paste Data Here - Export'!B979,C979,IF(W979="No","",IF(E979="Yes","6 Month Transfer",'Paste Data Here - Export'!HP979)))</f>
        <v/>
      </c>
      <c r="G979" s="92" t="str">
        <f>IF(B979="","",IF(OR('Paste Data Here - Export'!KB979="Y",'Paste Data Here - Export'!GE979="Y"),"Yes","No"))</f>
        <v/>
      </c>
      <c r="H979" s="93" t="str">
        <f t="shared" si="168"/>
        <v/>
      </c>
      <c r="I979" s="93" t="str">
        <f t="shared" si="169"/>
        <v/>
      </c>
      <c r="J979" s="93" t="str">
        <f t="shared" si="170"/>
        <v/>
      </c>
      <c r="K979" s="125" t="str">
        <f>IF(OR(C979="",'Paste Data Here - Export'!BD979=""),"",1440*('Paste Data Here - Export'!BD979-C979))</f>
        <v/>
      </c>
      <c r="L979" s="93" t="str">
        <f t="shared" si="171"/>
        <v/>
      </c>
      <c r="M979" s="93" t="str">
        <f>IF(AND(L979="Yes",'Paste Data Here - Export'!BC979="SU",'Paste Data Here - Export'!EJ979&lt;&gt;"Y"),"Achieved",IF('Paste Data Here - Export'!EJ979="Y","Not applicable",(IF(AND('Patient level info'!L979="No",'Paste Data Here - Export'!BC979="SU"),"Not achieved",IF('Paste Data Here - Export'!BC979="ICH","Not applicable",IF(OR('Paste Data Here - Export'!BC979="O",'Paste Data Here - Export'!BC979="MAC"),"Not achieved",""))))))</f>
        <v/>
      </c>
      <c r="N979" s="142" t="str">
        <f>IF(B979="","",IF(OR('Paste Data Here - Export'!GN979="PERS",'Paste Data Here - Export'!GN979="TELEM"),'Paste Data Here - Export'!GK979,IF('Paste Data Here - Export'!GO979="","Not seen in person",'Paste Data Here - Export'!GO979)))</f>
        <v/>
      </c>
      <c r="O979" s="125" t="str">
        <f t="shared" si="172"/>
        <v/>
      </c>
      <c r="P979" s="126" t="str">
        <f t="shared" si="173"/>
        <v/>
      </c>
      <c r="Q979" s="95" t="str">
        <f>IF('Paste Data Here - Export'!CR979=TRUE, "Not imaged",IF('Paste Data Here - Export'!AR979="Y","Inpatient stroke",IF('Paste Data Here - Export'!BA979="","",IF('Paste Data Here - Export'!CR979="TRUE","",1440*('Paste Data Here - Export'!CP979-'Paste Data Here - Export'!BA979)))))</f>
        <v/>
      </c>
      <c r="R979" s="95" t="str">
        <f>IF('Paste Data Here - Export'!CR979=TRUE,"Not imaged",IF(OR(C979="",'Paste Data Here - Export'!CP979=""),"",1440*('Paste Data Here - Export'!CP979-C979)))</f>
        <v/>
      </c>
      <c r="S979" s="93" t="str">
        <f>IF(R979&lt;60.5,"Yes",IF('Paste Data Here - Export'!C979="","","No"))</f>
        <v/>
      </c>
      <c r="T979" s="93" t="str">
        <f t="shared" si="165"/>
        <v/>
      </c>
      <c r="U979" s="94" t="str">
        <f>IF(OR(C979="",'Paste Data Here - Export'!DF979=""),"",1440*('Paste Data Here - Export'!DF979-C979))</f>
        <v/>
      </c>
      <c r="V979" s="96" t="str">
        <f t="shared" si="174"/>
        <v/>
      </c>
      <c r="W979" s="97" t="str">
        <f>IF(B979="","",IF('Paste Data Here - Export'!KI979=TRUE,"Yes",IF('Paste Data Here - Export'!L979="","No","Yes")))</f>
        <v/>
      </c>
      <c r="X979" s="98" t="str">
        <f>IF(E979="Yes","6 Month Transfer",IF(AND(W979="Yes",'Paste Data Here - Export'!KM979="D"),"No",IF('Patient level info'!W979="Yes","Yes","")))</f>
        <v/>
      </c>
      <c r="Y979" s="91" t="str">
        <f t="shared" si="166"/>
        <v/>
      </c>
      <c r="Z979" s="99" t="str">
        <f>IF('Paste Data Here - Export'!KQ979="","",IF('Paste Data Here - Export'!KO979="","",'Paste Data Here - Export'!KN979-'Paste Data Here - Export'!KQ979))</f>
        <v/>
      </c>
      <c r="AA979" s="91" t="str">
        <f>IF(AND(W979="Yes",'Paste Data Here - Export'!KM979="D",'Paste Data Here - Export'!KO979="Y"),'Paste Data Here - Export'!KN979+'Patient level info'!AA$3,IF(AND(W979="Yes",'Paste Data Here - Export'!KM979="D",Z979&lt;0),'Paste Data Here - Export'!KQ979,IF(AND(W979="Yes",'Paste Data Here - Export'!KM979="D"),'Paste Data Here - Export'!KN979,IF(X979="Yes",'Paste Data Here - Export'!KS979,""))))</f>
        <v/>
      </c>
      <c r="AB979" s="100" t="str">
        <f>IF(W979="No","",IF('Paste Data Here - Export'!HS979="","",IF('Paste Data Here - Export'!KO979="Y",'Patient level info'!AA979-'Paste Data Here - Export'!HS979,'Paste Data Here - Export'!KQ979-'Paste Data Here - Export'!HS979)))</f>
        <v/>
      </c>
      <c r="AC979" s="100" t="str">
        <f>IF(E979="Yes","",IF(BPT!C979="Record transferred to this team",AA979-C979-(1/6),""))</f>
        <v/>
      </c>
      <c r="AD979" s="100" t="str">
        <f t="shared" si="167"/>
        <v/>
      </c>
      <c r="AE979" s="100" t="str">
        <f t="shared" si="175"/>
        <v/>
      </c>
      <c r="AF979" s="101" t="str">
        <f>IF(AE979="","",IF(Y979="Died same day","Died same day as arrival",IF(AB979="","Did not stay on SU",IF('Paste Data Here - Export'!HR979="ICH","ICU/CCU/HDU",IF(AB979&gt;AE979,100,100*AB979/AE979)))))</f>
        <v/>
      </c>
      <c r="AG979" s="82" t="str">
        <f>IF(E979="Yes","6 Month Transfer",IF(W979="No","Not locked to discharge/transfer",IF(AF979="Did not stay on SU","Not achieved as did not stay on SU",IF('Patient level info'!A979="","",IF(AND(A979=B979,M979="Achieved",P979="Achieved",AF979&gt;=90,AF979&lt;&gt;"Died same day as arrival"),"Achieved",IF(AND(A979&lt;&gt;B979,AF979&gt;=90,M979="Achieved",P979="Achieved"),"Not directly admitted by this team, but achieved criteria at previous team, and achieved 90% of stay on SU whilst at this team",IF(AF979="ICU/CCU/HDU","Admitted to ICU/CCU/HDU",IF(AF979="Died same day as arrival",AF979,IF(AND(AF979&lt;90,M979="Not achieved",P979="Not achieved"),"Not achieved as not direct to SU within 4h, not seen by a consultant within 14h, and less than 90% of stay on SU",IF(AND(AF979&lt;90,M979="Not achieved",P979="Achieved"),"Not achieved as not direct to SU within 4h and less than 90% of stay on SU",IF(AND(AF979&lt;90,M979="Achieved",P979="Not achieved"),"Not achieved as not seen by a consultant within 14h and less than 90% of stay on SU",IF(AND(AF979&gt;=90,M979="Not achieved",P979="Not achieved"),"Not achieved as not direct to SU within 4h and not seen by a consultant within 14h",IF(AND(AF979&gt;=90,M979="Achieved",P979="Not achieved"),"Not achieved as not seen by a consultant within 14h",IF(AF979&lt;90,"Not achieved as less than 90% of stay on SU","Not achieved as not direct to SU within 4h"))))))))))))))</f>
        <v/>
      </c>
    </row>
    <row r="980" spans="1:33" x14ac:dyDescent="0.25">
      <c r="A980" s="89" t="str">
        <f>IF('Paste Data Here - Export'!A980="","",'Paste Data Here - Export'!A980)</f>
        <v/>
      </c>
      <c r="B980" s="90" t="str">
        <f>IF('Paste Data Here - Export'!B980="","",'Paste Data Here - Export'!B980)</f>
        <v/>
      </c>
      <c r="C980" s="91" t="str">
        <f>IF('Paste Data Here - Export'!AR980="Y",'Paste Data Here - Export'!AS980,IF('Paste Data Here - Export'!C980="","",'Paste Data Here - Export'!BA980))</f>
        <v/>
      </c>
      <c r="D980" s="103" t="str">
        <f>IF(B980="","",IF('Paste Data Here - Export'!A980 ='Paste Data Here - Export'!B980, "Yes", "No"))</f>
        <v/>
      </c>
      <c r="E980" s="103" t="str">
        <f>IF(A980="","",IF(AND('Paste Data Here - Export'!P980="",'Paste Data Here - Export'!Q980&lt;&gt;""),"Yes","No"))</f>
        <v/>
      </c>
      <c r="F980" s="104" t="str">
        <f>IF('Paste Data Here - Export'!A980='Paste Data Here - Export'!B980,C980,IF(W980="No","",IF(E980="Yes","6 Month Transfer",'Paste Data Here - Export'!HP980)))</f>
        <v/>
      </c>
      <c r="G980" s="92" t="str">
        <f>IF(B980="","",IF(OR('Paste Data Here - Export'!KB980="Y",'Paste Data Here - Export'!GE980="Y"),"Yes","No"))</f>
        <v/>
      </c>
      <c r="H980" s="93" t="str">
        <f t="shared" si="168"/>
        <v/>
      </c>
      <c r="I980" s="93" t="str">
        <f t="shared" si="169"/>
        <v/>
      </c>
      <c r="J980" s="93" t="str">
        <f t="shared" si="170"/>
        <v/>
      </c>
      <c r="K980" s="125" t="str">
        <f>IF(OR(C980="",'Paste Data Here - Export'!BD980=""),"",1440*('Paste Data Here - Export'!BD980-C980))</f>
        <v/>
      </c>
      <c r="L980" s="93" t="str">
        <f t="shared" si="171"/>
        <v/>
      </c>
      <c r="M980" s="93" t="str">
        <f>IF(AND(L980="Yes",'Paste Data Here - Export'!BC980="SU",'Paste Data Here - Export'!EJ980&lt;&gt;"Y"),"Achieved",IF('Paste Data Here - Export'!EJ980="Y","Not applicable",(IF(AND('Patient level info'!L980="No",'Paste Data Here - Export'!BC980="SU"),"Not achieved",IF('Paste Data Here - Export'!BC980="ICH","Not applicable",IF(OR('Paste Data Here - Export'!BC980="O",'Paste Data Here - Export'!BC980="MAC"),"Not achieved",""))))))</f>
        <v/>
      </c>
      <c r="N980" s="142" t="str">
        <f>IF(B980="","",IF(OR('Paste Data Here - Export'!GN980="PERS",'Paste Data Here - Export'!GN980="TELEM"),'Paste Data Here - Export'!GK980,IF('Paste Data Here - Export'!GO980="","Not seen in person",'Paste Data Here - Export'!GO980)))</f>
        <v/>
      </c>
      <c r="O980" s="125" t="str">
        <f t="shared" si="172"/>
        <v/>
      </c>
      <c r="P980" s="126" t="str">
        <f t="shared" si="173"/>
        <v/>
      </c>
      <c r="Q980" s="95" t="str">
        <f>IF('Paste Data Here - Export'!CR980=TRUE, "Not imaged",IF('Paste Data Here - Export'!AR980="Y","Inpatient stroke",IF('Paste Data Here - Export'!BA980="","",IF('Paste Data Here - Export'!CR980="TRUE","",1440*('Paste Data Here - Export'!CP980-'Paste Data Here - Export'!BA980)))))</f>
        <v/>
      </c>
      <c r="R980" s="95" t="str">
        <f>IF('Paste Data Here - Export'!CR980=TRUE,"Not imaged",IF(OR(C980="",'Paste Data Here - Export'!CP980=""),"",1440*('Paste Data Here - Export'!CP980-C980)))</f>
        <v/>
      </c>
      <c r="S980" s="93" t="str">
        <f>IF(R980&lt;60.5,"Yes",IF('Paste Data Here - Export'!C980="","","No"))</f>
        <v/>
      </c>
      <c r="T980" s="93" t="str">
        <f t="shared" si="165"/>
        <v/>
      </c>
      <c r="U980" s="94" t="str">
        <f>IF(OR(C980="",'Paste Data Here - Export'!DF980=""),"",1440*('Paste Data Here - Export'!DF980-C980))</f>
        <v/>
      </c>
      <c r="V980" s="96" t="str">
        <f t="shared" si="174"/>
        <v/>
      </c>
      <c r="W980" s="97" t="str">
        <f>IF(B980="","",IF('Paste Data Here - Export'!KI980=TRUE,"Yes",IF('Paste Data Here - Export'!L980="","No","Yes")))</f>
        <v/>
      </c>
      <c r="X980" s="98" t="str">
        <f>IF(E980="Yes","6 Month Transfer",IF(AND(W980="Yes",'Paste Data Here - Export'!KM980="D"),"No",IF('Patient level info'!W980="Yes","Yes","")))</f>
        <v/>
      </c>
      <c r="Y980" s="91" t="str">
        <f t="shared" si="166"/>
        <v/>
      </c>
      <c r="Z980" s="99" t="str">
        <f>IF('Paste Data Here - Export'!KQ980="","",IF('Paste Data Here - Export'!KO980="","",'Paste Data Here - Export'!KN980-'Paste Data Here - Export'!KQ980))</f>
        <v/>
      </c>
      <c r="AA980" s="91" t="str">
        <f>IF(AND(W980="Yes",'Paste Data Here - Export'!KM980="D",'Paste Data Here - Export'!KO980="Y"),'Paste Data Here - Export'!KN980+'Patient level info'!AA$3,IF(AND(W980="Yes",'Paste Data Here - Export'!KM980="D",Z980&lt;0),'Paste Data Here - Export'!KQ980,IF(AND(W980="Yes",'Paste Data Here - Export'!KM980="D"),'Paste Data Here - Export'!KN980,IF(X980="Yes",'Paste Data Here - Export'!KS980,""))))</f>
        <v/>
      </c>
      <c r="AB980" s="100" t="str">
        <f>IF(W980="No","",IF('Paste Data Here - Export'!HS980="","",IF('Paste Data Here - Export'!KO980="Y",'Patient level info'!AA980-'Paste Data Here - Export'!HS980,'Paste Data Here - Export'!KQ980-'Paste Data Here - Export'!HS980)))</f>
        <v/>
      </c>
      <c r="AC980" s="100" t="str">
        <f>IF(E980="Yes","",IF(BPT!C980="Record transferred to this team",AA980-C980-(1/6),""))</f>
        <v/>
      </c>
      <c r="AD980" s="100" t="str">
        <f t="shared" si="167"/>
        <v/>
      </c>
      <c r="AE980" s="100" t="str">
        <f t="shared" si="175"/>
        <v/>
      </c>
      <c r="AF980" s="101" t="str">
        <f>IF(AE980="","",IF(Y980="Died same day","Died same day as arrival",IF(AB980="","Did not stay on SU",IF('Paste Data Here - Export'!HR980="ICH","ICU/CCU/HDU",IF(AB980&gt;AE980,100,100*AB980/AE980)))))</f>
        <v/>
      </c>
      <c r="AG980" s="82" t="str">
        <f>IF(E980="Yes","6 Month Transfer",IF(W980="No","Not locked to discharge/transfer",IF(AF980="Did not stay on SU","Not achieved as did not stay on SU",IF('Patient level info'!A980="","",IF(AND(A980=B980,M980="Achieved",P980="Achieved",AF980&gt;=90,AF980&lt;&gt;"Died same day as arrival"),"Achieved",IF(AND(A980&lt;&gt;B980,AF980&gt;=90,M980="Achieved",P980="Achieved"),"Not directly admitted by this team, but achieved criteria at previous team, and achieved 90% of stay on SU whilst at this team",IF(AF980="ICU/CCU/HDU","Admitted to ICU/CCU/HDU",IF(AF980="Died same day as arrival",AF980,IF(AND(AF980&lt;90,M980="Not achieved",P980="Not achieved"),"Not achieved as not direct to SU within 4h, not seen by a consultant within 14h, and less than 90% of stay on SU",IF(AND(AF980&lt;90,M980="Not achieved",P980="Achieved"),"Not achieved as not direct to SU within 4h and less than 90% of stay on SU",IF(AND(AF980&lt;90,M980="Achieved",P980="Not achieved"),"Not achieved as not seen by a consultant within 14h and less than 90% of stay on SU",IF(AND(AF980&gt;=90,M980="Not achieved",P980="Not achieved"),"Not achieved as not direct to SU within 4h and not seen by a consultant within 14h",IF(AND(AF980&gt;=90,M980="Achieved",P980="Not achieved"),"Not achieved as not seen by a consultant within 14h",IF(AF980&lt;90,"Not achieved as less than 90% of stay on SU","Not achieved as not direct to SU within 4h"))))))))))))))</f>
        <v/>
      </c>
    </row>
    <row r="981" spans="1:33" x14ac:dyDescent="0.25">
      <c r="A981" s="89" t="str">
        <f>IF('Paste Data Here - Export'!A981="","",'Paste Data Here - Export'!A981)</f>
        <v/>
      </c>
      <c r="B981" s="90" t="str">
        <f>IF('Paste Data Here - Export'!B981="","",'Paste Data Here - Export'!B981)</f>
        <v/>
      </c>
      <c r="C981" s="91" t="str">
        <f>IF('Paste Data Here - Export'!AR981="Y",'Paste Data Here - Export'!AS981,IF('Paste Data Here - Export'!C981="","",'Paste Data Here - Export'!BA981))</f>
        <v/>
      </c>
      <c r="D981" s="103" t="str">
        <f>IF(B981="","",IF('Paste Data Here - Export'!A981 ='Paste Data Here - Export'!B981, "Yes", "No"))</f>
        <v/>
      </c>
      <c r="E981" s="103" t="str">
        <f>IF(A981="","",IF(AND('Paste Data Here - Export'!P981="",'Paste Data Here - Export'!Q981&lt;&gt;""),"Yes","No"))</f>
        <v/>
      </c>
      <c r="F981" s="104" t="str">
        <f>IF('Paste Data Here - Export'!A981='Paste Data Here - Export'!B981,C981,IF(W981="No","",IF(E981="Yes","6 Month Transfer",'Paste Data Here - Export'!HP981)))</f>
        <v/>
      </c>
      <c r="G981" s="92" t="str">
        <f>IF(B981="","",IF(OR('Paste Data Here - Export'!KB981="Y",'Paste Data Here - Export'!GE981="Y"),"Yes","No"))</f>
        <v/>
      </c>
      <c r="H981" s="93" t="str">
        <f t="shared" si="168"/>
        <v/>
      </c>
      <c r="I981" s="93" t="str">
        <f t="shared" si="169"/>
        <v/>
      </c>
      <c r="J981" s="93" t="str">
        <f t="shared" si="170"/>
        <v/>
      </c>
      <c r="K981" s="125" t="str">
        <f>IF(OR(C981="",'Paste Data Here - Export'!BD981=""),"",1440*('Paste Data Here - Export'!BD981-C981))</f>
        <v/>
      </c>
      <c r="L981" s="93" t="str">
        <f t="shared" si="171"/>
        <v/>
      </c>
      <c r="M981" s="93" t="str">
        <f>IF(AND(L981="Yes",'Paste Data Here - Export'!BC981="SU",'Paste Data Here - Export'!EJ981&lt;&gt;"Y"),"Achieved",IF('Paste Data Here - Export'!EJ981="Y","Not applicable",(IF(AND('Patient level info'!L981="No",'Paste Data Here - Export'!BC981="SU"),"Not achieved",IF('Paste Data Here - Export'!BC981="ICH","Not applicable",IF(OR('Paste Data Here - Export'!BC981="O",'Paste Data Here - Export'!BC981="MAC"),"Not achieved",""))))))</f>
        <v/>
      </c>
      <c r="N981" s="142" t="str">
        <f>IF(B981="","",IF(OR('Paste Data Here - Export'!GN981="PERS",'Paste Data Here - Export'!GN981="TELEM"),'Paste Data Here - Export'!GK981,IF('Paste Data Here - Export'!GO981="","Not seen in person",'Paste Data Here - Export'!GO981)))</f>
        <v/>
      </c>
      <c r="O981" s="125" t="str">
        <f t="shared" si="172"/>
        <v/>
      </c>
      <c r="P981" s="126" t="str">
        <f t="shared" si="173"/>
        <v/>
      </c>
      <c r="Q981" s="95" t="str">
        <f>IF('Paste Data Here - Export'!CR981=TRUE, "Not imaged",IF('Paste Data Here - Export'!AR981="Y","Inpatient stroke",IF('Paste Data Here - Export'!BA981="","",IF('Paste Data Here - Export'!CR981="TRUE","",1440*('Paste Data Here - Export'!CP981-'Paste Data Here - Export'!BA981)))))</f>
        <v/>
      </c>
      <c r="R981" s="95" t="str">
        <f>IF('Paste Data Here - Export'!CR981=TRUE,"Not imaged",IF(OR(C981="",'Paste Data Here - Export'!CP981=""),"",1440*('Paste Data Here - Export'!CP981-C981)))</f>
        <v/>
      </c>
      <c r="S981" s="93" t="str">
        <f>IF(R981&lt;60.5,"Yes",IF('Paste Data Here - Export'!C981="","","No"))</f>
        <v/>
      </c>
      <c r="T981" s="93" t="str">
        <f t="shared" si="165"/>
        <v/>
      </c>
      <c r="U981" s="94" t="str">
        <f>IF(OR(C981="",'Paste Data Here - Export'!DF981=""),"",1440*('Paste Data Here - Export'!DF981-C981))</f>
        <v/>
      </c>
      <c r="V981" s="96" t="str">
        <f t="shared" si="174"/>
        <v/>
      </c>
      <c r="W981" s="97" t="str">
        <f>IF(B981="","",IF('Paste Data Here - Export'!KI981=TRUE,"Yes",IF('Paste Data Here - Export'!L981="","No","Yes")))</f>
        <v/>
      </c>
      <c r="X981" s="98" t="str">
        <f>IF(E981="Yes","6 Month Transfer",IF(AND(W981="Yes",'Paste Data Here - Export'!KM981="D"),"No",IF('Patient level info'!W981="Yes","Yes","")))</f>
        <v/>
      </c>
      <c r="Y981" s="91" t="str">
        <f t="shared" si="166"/>
        <v/>
      </c>
      <c r="Z981" s="99" t="str">
        <f>IF('Paste Data Here - Export'!KQ981="","",IF('Paste Data Here - Export'!KO981="","",'Paste Data Here - Export'!KN981-'Paste Data Here - Export'!KQ981))</f>
        <v/>
      </c>
      <c r="AA981" s="91" t="str">
        <f>IF(AND(W981="Yes",'Paste Data Here - Export'!KM981="D",'Paste Data Here - Export'!KO981="Y"),'Paste Data Here - Export'!KN981+'Patient level info'!AA$3,IF(AND(W981="Yes",'Paste Data Here - Export'!KM981="D",Z981&lt;0),'Paste Data Here - Export'!KQ981,IF(AND(W981="Yes",'Paste Data Here - Export'!KM981="D"),'Paste Data Here - Export'!KN981,IF(X981="Yes",'Paste Data Here - Export'!KS981,""))))</f>
        <v/>
      </c>
      <c r="AB981" s="100" t="str">
        <f>IF(W981="No","",IF('Paste Data Here - Export'!HS981="","",IF('Paste Data Here - Export'!KO981="Y",'Patient level info'!AA981-'Paste Data Here - Export'!HS981,'Paste Data Here - Export'!KQ981-'Paste Data Here - Export'!HS981)))</f>
        <v/>
      </c>
      <c r="AC981" s="100" t="str">
        <f>IF(E981="Yes","",IF(BPT!C981="Record transferred to this team",AA981-C981-(1/6),""))</f>
        <v/>
      </c>
      <c r="AD981" s="100" t="str">
        <f t="shared" si="167"/>
        <v/>
      </c>
      <c r="AE981" s="100" t="str">
        <f t="shared" si="175"/>
        <v/>
      </c>
      <c r="AF981" s="101" t="str">
        <f>IF(AE981="","",IF(Y981="Died same day","Died same day as arrival",IF(AB981="","Did not stay on SU",IF('Paste Data Here - Export'!HR981="ICH","ICU/CCU/HDU",IF(AB981&gt;AE981,100,100*AB981/AE981)))))</f>
        <v/>
      </c>
      <c r="AG981" s="82" t="str">
        <f>IF(E981="Yes","6 Month Transfer",IF(W981="No","Not locked to discharge/transfer",IF(AF981="Did not stay on SU","Not achieved as did not stay on SU",IF('Patient level info'!A981="","",IF(AND(A981=B981,M981="Achieved",P981="Achieved",AF981&gt;=90,AF981&lt;&gt;"Died same day as arrival"),"Achieved",IF(AND(A981&lt;&gt;B981,AF981&gt;=90,M981="Achieved",P981="Achieved"),"Not directly admitted by this team, but achieved criteria at previous team, and achieved 90% of stay on SU whilst at this team",IF(AF981="ICU/CCU/HDU","Admitted to ICU/CCU/HDU",IF(AF981="Died same day as arrival",AF981,IF(AND(AF981&lt;90,M981="Not achieved",P981="Not achieved"),"Not achieved as not direct to SU within 4h, not seen by a consultant within 14h, and less than 90% of stay on SU",IF(AND(AF981&lt;90,M981="Not achieved",P981="Achieved"),"Not achieved as not direct to SU within 4h and less than 90% of stay on SU",IF(AND(AF981&lt;90,M981="Achieved",P981="Not achieved"),"Not achieved as not seen by a consultant within 14h and less than 90% of stay on SU",IF(AND(AF981&gt;=90,M981="Not achieved",P981="Not achieved"),"Not achieved as not direct to SU within 4h and not seen by a consultant within 14h",IF(AND(AF981&gt;=90,M981="Achieved",P981="Not achieved"),"Not achieved as not seen by a consultant within 14h",IF(AF981&lt;90,"Not achieved as less than 90% of stay on SU","Not achieved as not direct to SU within 4h"))))))))))))))</f>
        <v/>
      </c>
    </row>
    <row r="982" spans="1:33" x14ac:dyDescent="0.25">
      <c r="A982" s="89" t="str">
        <f>IF('Paste Data Here - Export'!A982="","",'Paste Data Here - Export'!A982)</f>
        <v/>
      </c>
      <c r="B982" s="90" t="str">
        <f>IF('Paste Data Here - Export'!B982="","",'Paste Data Here - Export'!B982)</f>
        <v/>
      </c>
      <c r="C982" s="91" t="str">
        <f>IF('Paste Data Here - Export'!AR982="Y",'Paste Data Here - Export'!AS982,IF('Paste Data Here - Export'!C982="","",'Paste Data Here - Export'!BA982))</f>
        <v/>
      </c>
      <c r="D982" s="103" t="str">
        <f>IF(B982="","",IF('Paste Data Here - Export'!A982 ='Paste Data Here - Export'!B982, "Yes", "No"))</f>
        <v/>
      </c>
      <c r="E982" s="103" t="str">
        <f>IF(A982="","",IF(AND('Paste Data Here - Export'!P982="",'Paste Data Here - Export'!Q982&lt;&gt;""),"Yes","No"))</f>
        <v/>
      </c>
      <c r="F982" s="104" t="str">
        <f>IF('Paste Data Here - Export'!A982='Paste Data Here - Export'!B982,C982,IF(W982="No","",IF(E982="Yes","6 Month Transfer",'Paste Data Here - Export'!HP982)))</f>
        <v/>
      </c>
      <c r="G982" s="92" t="str">
        <f>IF(B982="","",IF(OR('Paste Data Here - Export'!KB982="Y",'Paste Data Here - Export'!GE982="Y"),"Yes","No"))</f>
        <v/>
      </c>
      <c r="H982" s="93" t="str">
        <f t="shared" si="168"/>
        <v/>
      </c>
      <c r="I982" s="93" t="str">
        <f t="shared" si="169"/>
        <v/>
      </c>
      <c r="J982" s="93" t="str">
        <f t="shared" si="170"/>
        <v/>
      </c>
      <c r="K982" s="125" t="str">
        <f>IF(OR(C982="",'Paste Data Here - Export'!BD982=""),"",1440*('Paste Data Here - Export'!BD982-C982))</f>
        <v/>
      </c>
      <c r="L982" s="93" t="str">
        <f t="shared" si="171"/>
        <v/>
      </c>
      <c r="M982" s="93" t="str">
        <f>IF(AND(L982="Yes",'Paste Data Here - Export'!BC982="SU",'Paste Data Here - Export'!EJ982&lt;&gt;"Y"),"Achieved",IF('Paste Data Here - Export'!EJ982="Y","Not applicable",(IF(AND('Patient level info'!L982="No",'Paste Data Here - Export'!BC982="SU"),"Not achieved",IF('Paste Data Here - Export'!BC982="ICH","Not applicable",IF(OR('Paste Data Here - Export'!BC982="O",'Paste Data Here - Export'!BC982="MAC"),"Not achieved",""))))))</f>
        <v/>
      </c>
      <c r="N982" s="142" t="str">
        <f>IF(B982="","",IF(OR('Paste Data Here - Export'!GN982="PERS",'Paste Data Here - Export'!GN982="TELEM"),'Paste Data Here - Export'!GK982,IF('Paste Data Here - Export'!GO982="","Not seen in person",'Paste Data Here - Export'!GO982)))</f>
        <v/>
      </c>
      <c r="O982" s="125" t="str">
        <f t="shared" si="172"/>
        <v/>
      </c>
      <c r="P982" s="126" t="str">
        <f t="shared" si="173"/>
        <v/>
      </c>
      <c r="Q982" s="95" t="str">
        <f>IF('Paste Data Here - Export'!CR982=TRUE, "Not imaged",IF('Paste Data Here - Export'!AR982="Y","Inpatient stroke",IF('Paste Data Here - Export'!BA982="","",IF('Paste Data Here - Export'!CR982="TRUE","",1440*('Paste Data Here - Export'!CP982-'Paste Data Here - Export'!BA982)))))</f>
        <v/>
      </c>
      <c r="R982" s="95" t="str">
        <f>IF('Paste Data Here - Export'!CR982=TRUE,"Not imaged",IF(OR(C982="",'Paste Data Here - Export'!CP982=""),"",1440*('Paste Data Here - Export'!CP982-C982)))</f>
        <v/>
      </c>
      <c r="S982" s="93" t="str">
        <f>IF(R982&lt;60.5,"Yes",IF('Paste Data Here - Export'!C982="","","No"))</f>
        <v/>
      </c>
      <c r="T982" s="93" t="str">
        <f t="shared" si="165"/>
        <v/>
      </c>
      <c r="U982" s="94" t="str">
        <f>IF(OR(C982="",'Paste Data Here - Export'!DF982=""),"",1440*('Paste Data Here - Export'!DF982-C982))</f>
        <v/>
      </c>
      <c r="V982" s="96" t="str">
        <f t="shared" si="174"/>
        <v/>
      </c>
      <c r="W982" s="97" t="str">
        <f>IF(B982="","",IF('Paste Data Here - Export'!KI982=TRUE,"Yes",IF('Paste Data Here - Export'!L982="","No","Yes")))</f>
        <v/>
      </c>
      <c r="X982" s="98" t="str">
        <f>IF(E982="Yes","6 Month Transfer",IF(AND(W982="Yes",'Paste Data Here - Export'!KM982="D"),"No",IF('Patient level info'!W982="Yes","Yes","")))</f>
        <v/>
      </c>
      <c r="Y982" s="91" t="str">
        <f t="shared" si="166"/>
        <v/>
      </c>
      <c r="Z982" s="99" t="str">
        <f>IF('Paste Data Here - Export'!KQ982="","",IF('Paste Data Here - Export'!KO982="","",'Paste Data Here - Export'!KN982-'Paste Data Here - Export'!KQ982))</f>
        <v/>
      </c>
      <c r="AA982" s="91" t="str">
        <f>IF(AND(W982="Yes",'Paste Data Here - Export'!KM982="D",'Paste Data Here - Export'!KO982="Y"),'Paste Data Here - Export'!KN982+'Patient level info'!AA$3,IF(AND(W982="Yes",'Paste Data Here - Export'!KM982="D",Z982&lt;0),'Paste Data Here - Export'!KQ982,IF(AND(W982="Yes",'Paste Data Here - Export'!KM982="D"),'Paste Data Here - Export'!KN982,IF(X982="Yes",'Paste Data Here - Export'!KS982,""))))</f>
        <v/>
      </c>
      <c r="AB982" s="100" t="str">
        <f>IF(W982="No","",IF('Paste Data Here - Export'!HS982="","",IF('Paste Data Here - Export'!KO982="Y",'Patient level info'!AA982-'Paste Data Here - Export'!HS982,'Paste Data Here - Export'!KQ982-'Paste Data Here - Export'!HS982)))</f>
        <v/>
      </c>
      <c r="AC982" s="100" t="str">
        <f>IF(E982="Yes","",IF(BPT!C982="Record transferred to this team",AA982-C982-(1/6),""))</f>
        <v/>
      </c>
      <c r="AD982" s="100" t="str">
        <f t="shared" si="167"/>
        <v/>
      </c>
      <c r="AE982" s="100" t="str">
        <f t="shared" si="175"/>
        <v/>
      </c>
      <c r="AF982" s="101" t="str">
        <f>IF(AE982="","",IF(Y982="Died same day","Died same day as arrival",IF(AB982="","Did not stay on SU",IF('Paste Data Here - Export'!HR982="ICH","ICU/CCU/HDU",IF(AB982&gt;AE982,100,100*AB982/AE982)))))</f>
        <v/>
      </c>
      <c r="AG982" s="82" t="str">
        <f>IF(E982="Yes","6 Month Transfer",IF(W982="No","Not locked to discharge/transfer",IF(AF982="Did not stay on SU","Not achieved as did not stay on SU",IF('Patient level info'!A982="","",IF(AND(A982=B982,M982="Achieved",P982="Achieved",AF982&gt;=90,AF982&lt;&gt;"Died same day as arrival"),"Achieved",IF(AND(A982&lt;&gt;B982,AF982&gt;=90,M982="Achieved",P982="Achieved"),"Not directly admitted by this team, but achieved criteria at previous team, and achieved 90% of stay on SU whilst at this team",IF(AF982="ICU/CCU/HDU","Admitted to ICU/CCU/HDU",IF(AF982="Died same day as arrival",AF982,IF(AND(AF982&lt;90,M982="Not achieved",P982="Not achieved"),"Not achieved as not direct to SU within 4h, not seen by a consultant within 14h, and less than 90% of stay on SU",IF(AND(AF982&lt;90,M982="Not achieved",P982="Achieved"),"Not achieved as not direct to SU within 4h and less than 90% of stay on SU",IF(AND(AF982&lt;90,M982="Achieved",P982="Not achieved"),"Not achieved as not seen by a consultant within 14h and less than 90% of stay on SU",IF(AND(AF982&gt;=90,M982="Not achieved",P982="Not achieved"),"Not achieved as not direct to SU within 4h and not seen by a consultant within 14h",IF(AND(AF982&gt;=90,M982="Achieved",P982="Not achieved"),"Not achieved as not seen by a consultant within 14h",IF(AF982&lt;90,"Not achieved as less than 90% of stay on SU","Not achieved as not direct to SU within 4h"))))))))))))))</f>
        <v/>
      </c>
    </row>
    <row r="983" spans="1:33" x14ac:dyDescent="0.25">
      <c r="A983" s="89" t="str">
        <f>IF('Paste Data Here - Export'!A983="","",'Paste Data Here - Export'!A983)</f>
        <v/>
      </c>
      <c r="B983" s="90" t="str">
        <f>IF('Paste Data Here - Export'!B983="","",'Paste Data Here - Export'!B983)</f>
        <v/>
      </c>
      <c r="C983" s="91" t="str">
        <f>IF('Paste Data Here - Export'!AR983="Y",'Paste Data Here - Export'!AS983,IF('Paste Data Here - Export'!C983="","",'Paste Data Here - Export'!BA983))</f>
        <v/>
      </c>
      <c r="D983" s="103" t="str">
        <f>IF(B983="","",IF('Paste Data Here - Export'!A983 ='Paste Data Here - Export'!B983, "Yes", "No"))</f>
        <v/>
      </c>
      <c r="E983" s="103" t="str">
        <f>IF(A983="","",IF(AND('Paste Data Here - Export'!P983="",'Paste Data Here - Export'!Q983&lt;&gt;""),"Yes","No"))</f>
        <v/>
      </c>
      <c r="F983" s="104" t="str">
        <f>IF('Paste Data Here - Export'!A983='Paste Data Here - Export'!B983,C983,IF(W983="No","",IF(E983="Yes","6 Month Transfer",'Paste Data Here - Export'!HP983)))</f>
        <v/>
      </c>
      <c r="G983" s="92" t="str">
        <f>IF(B983="","",IF(OR('Paste Data Here - Export'!KB983="Y",'Paste Data Here - Export'!GE983="Y"),"Yes","No"))</f>
        <v/>
      </c>
      <c r="H983" s="93" t="str">
        <f t="shared" si="168"/>
        <v/>
      </c>
      <c r="I983" s="93" t="str">
        <f t="shared" si="169"/>
        <v/>
      </c>
      <c r="J983" s="93" t="str">
        <f t="shared" si="170"/>
        <v/>
      </c>
      <c r="K983" s="125" t="str">
        <f>IF(OR(C983="",'Paste Data Here - Export'!BD983=""),"",1440*('Paste Data Here - Export'!BD983-C983))</f>
        <v/>
      </c>
      <c r="L983" s="93" t="str">
        <f t="shared" si="171"/>
        <v/>
      </c>
      <c r="M983" s="93" t="str">
        <f>IF(AND(L983="Yes",'Paste Data Here - Export'!BC983="SU",'Paste Data Here - Export'!EJ983&lt;&gt;"Y"),"Achieved",IF('Paste Data Here - Export'!EJ983="Y","Not applicable",(IF(AND('Patient level info'!L983="No",'Paste Data Here - Export'!BC983="SU"),"Not achieved",IF('Paste Data Here - Export'!BC983="ICH","Not applicable",IF(OR('Paste Data Here - Export'!BC983="O",'Paste Data Here - Export'!BC983="MAC"),"Not achieved",""))))))</f>
        <v/>
      </c>
      <c r="N983" s="142" t="str">
        <f>IF(B983="","",IF(OR('Paste Data Here - Export'!GN983="PERS",'Paste Data Here - Export'!GN983="TELEM"),'Paste Data Here - Export'!GK983,IF('Paste Data Here - Export'!GO983="","Not seen in person",'Paste Data Here - Export'!GO983)))</f>
        <v/>
      </c>
      <c r="O983" s="125" t="str">
        <f t="shared" si="172"/>
        <v/>
      </c>
      <c r="P983" s="126" t="str">
        <f t="shared" si="173"/>
        <v/>
      </c>
      <c r="Q983" s="95" t="str">
        <f>IF('Paste Data Here - Export'!CR983=TRUE, "Not imaged",IF('Paste Data Here - Export'!AR983="Y","Inpatient stroke",IF('Paste Data Here - Export'!BA983="","",IF('Paste Data Here - Export'!CR983="TRUE","",1440*('Paste Data Here - Export'!CP983-'Paste Data Here - Export'!BA983)))))</f>
        <v/>
      </c>
      <c r="R983" s="95" t="str">
        <f>IF('Paste Data Here - Export'!CR983=TRUE,"Not imaged",IF(OR(C983="",'Paste Data Here - Export'!CP983=""),"",1440*('Paste Data Here - Export'!CP983-C983)))</f>
        <v/>
      </c>
      <c r="S983" s="93" t="str">
        <f>IF(R983&lt;60.5,"Yes",IF('Paste Data Here - Export'!C983="","","No"))</f>
        <v/>
      </c>
      <c r="T983" s="93" t="str">
        <f t="shared" si="165"/>
        <v/>
      </c>
      <c r="U983" s="94" t="str">
        <f>IF(OR(C983="",'Paste Data Here - Export'!DF983=""),"",1440*('Paste Data Here - Export'!DF983-C983))</f>
        <v/>
      </c>
      <c r="V983" s="96" t="str">
        <f t="shared" si="174"/>
        <v/>
      </c>
      <c r="W983" s="97" t="str">
        <f>IF(B983="","",IF('Paste Data Here - Export'!KI983=TRUE,"Yes",IF('Paste Data Here - Export'!L983="","No","Yes")))</f>
        <v/>
      </c>
      <c r="X983" s="98" t="str">
        <f>IF(E983="Yes","6 Month Transfer",IF(AND(W983="Yes",'Paste Data Here - Export'!KM983="D"),"No",IF('Patient level info'!W983="Yes","Yes","")))</f>
        <v/>
      </c>
      <c r="Y983" s="91" t="str">
        <f t="shared" si="166"/>
        <v/>
      </c>
      <c r="Z983" s="99" t="str">
        <f>IF('Paste Data Here - Export'!KQ983="","",IF('Paste Data Here - Export'!KO983="","",'Paste Data Here - Export'!KN983-'Paste Data Here - Export'!KQ983))</f>
        <v/>
      </c>
      <c r="AA983" s="91" t="str">
        <f>IF(AND(W983="Yes",'Paste Data Here - Export'!KM983="D",'Paste Data Here - Export'!KO983="Y"),'Paste Data Here - Export'!KN983+'Patient level info'!AA$3,IF(AND(W983="Yes",'Paste Data Here - Export'!KM983="D",Z983&lt;0),'Paste Data Here - Export'!KQ983,IF(AND(W983="Yes",'Paste Data Here - Export'!KM983="D"),'Paste Data Here - Export'!KN983,IF(X983="Yes",'Paste Data Here - Export'!KS983,""))))</f>
        <v/>
      </c>
      <c r="AB983" s="100" t="str">
        <f>IF(W983="No","",IF('Paste Data Here - Export'!HS983="","",IF('Paste Data Here - Export'!KO983="Y",'Patient level info'!AA983-'Paste Data Here - Export'!HS983,'Paste Data Here - Export'!KQ983-'Paste Data Here - Export'!HS983)))</f>
        <v/>
      </c>
      <c r="AC983" s="100" t="str">
        <f>IF(E983="Yes","",IF(BPT!C983="Record transferred to this team",AA983-C983-(1/6),""))</f>
        <v/>
      </c>
      <c r="AD983" s="100" t="str">
        <f t="shared" si="167"/>
        <v/>
      </c>
      <c r="AE983" s="100" t="str">
        <f t="shared" si="175"/>
        <v/>
      </c>
      <c r="AF983" s="101" t="str">
        <f>IF(AE983="","",IF(Y983="Died same day","Died same day as arrival",IF(AB983="","Did not stay on SU",IF('Paste Data Here - Export'!HR983="ICH","ICU/CCU/HDU",IF(AB983&gt;AE983,100,100*AB983/AE983)))))</f>
        <v/>
      </c>
      <c r="AG983" s="82" t="str">
        <f>IF(E983="Yes","6 Month Transfer",IF(W983="No","Not locked to discharge/transfer",IF(AF983="Did not stay on SU","Not achieved as did not stay on SU",IF('Patient level info'!A983="","",IF(AND(A983=B983,M983="Achieved",P983="Achieved",AF983&gt;=90,AF983&lt;&gt;"Died same day as arrival"),"Achieved",IF(AND(A983&lt;&gt;B983,AF983&gt;=90,M983="Achieved",P983="Achieved"),"Not directly admitted by this team, but achieved criteria at previous team, and achieved 90% of stay on SU whilst at this team",IF(AF983="ICU/CCU/HDU","Admitted to ICU/CCU/HDU",IF(AF983="Died same day as arrival",AF983,IF(AND(AF983&lt;90,M983="Not achieved",P983="Not achieved"),"Not achieved as not direct to SU within 4h, not seen by a consultant within 14h, and less than 90% of stay on SU",IF(AND(AF983&lt;90,M983="Not achieved",P983="Achieved"),"Not achieved as not direct to SU within 4h and less than 90% of stay on SU",IF(AND(AF983&lt;90,M983="Achieved",P983="Not achieved"),"Not achieved as not seen by a consultant within 14h and less than 90% of stay on SU",IF(AND(AF983&gt;=90,M983="Not achieved",P983="Not achieved"),"Not achieved as not direct to SU within 4h and not seen by a consultant within 14h",IF(AND(AF983&gt;=90,M983="Achieved",P983="Not achieved"),"Not achieved as not seen by a consultant within 14h",IF(AF983&lt;90,"Not achieved as less than 90% of stay on SU","Not achieved as not direct to SU within 4h"))))))))))))))</f>
        <v/>
      </c>
    </row>
    <row r="984" spans="1:33" x14ac:dyDescent="0.25">
      <c r="A984" s="89" t="str">
        <f>IF('Paste Data Here - Export'!A984="","",'Paste Data Here - Export'!A984)</f>
        <v/>
      </c>
      <c r="B984" s="90" t="str">
        <f>IF('Paste Data Here - Export'!B984="","",'Paste Data Here - Export'!B984)</f>
        <v/>
      </c>
      <c r="C984" s="91" t="str">
        <f>IF('Paste Data Here - Export'!AR984="Y",'Paste Data Here - Export'!AS984,IF('Paste Data Here - Export'!C984="","",'Paste Data Here - Export'!BA984))</f>
        <v/>
      </c>
      <c r="D984" s="103" t="str">
        <f>IF(B984="","",IF('Paste Data Here - Export'!A984 ='Paste Data Here - Export'!B984, "Yes", "No"))</f>
        <v/>
      </c>
      <c r="E984" s="103" t="str">
        <f>IF(A984="","",IF(AND('Paste Data Here - Export'!P984="",'Paste Data Here - Export'!Q984&lt;&gt;""),"Yes","No"))</f>
        <v/>
      </c>
      <c r="F984" s="104" t="str">
        <f>IF('Paste Data Here - Export'!A984='Paste Data Here - Export'!B984,C984,IF(W984="No","",IF(E984="Yes","6 Month Transfer",'Paste Data Here - Export'!HP984)))</f>
        <v/>
      </c>
      <c r="G984" s="92" t="str">
        <f>IF(B984="","",IF(OR('Paste Data Here - Export'!KB984="Y",'Paste Data Here - Export'!GE984="Y"),"Yes","No"))</f>
        <v/>
      </c>
      <c r="H984" s="93" t="str">
        <f t="shared" si="168"/>
        <v/>
      </c>
      <c r="I984" s="93" t="str">
        <f t="shared" si="169"/>
        <v/>
      </c>
      <c r="J984" s="93" t="str">
        <f t="shared" si="170"/>
        <v/>
      </c>
      <c r="K984" s="125" t="str">
        <f>IF(OR(C984="",'Paste Data Here - Export'!BD984=""),"",1440*('Paste Data Here - Export'!BD984-C984))</f>
        <v/>
      </c>
      <c r="L984" s="93" t="str">
        <f t="shared" si="171"/>
        <v/>
      </c>
      <c r="M984" s="93" t="str">
        <f>IF(AND(L984="Yes",'Paste Data Here - Export'!BC984="SU",'Paste Data Here - Export'!EJ984&lt;&gt;"Y"),"Achieved",IF('Paste Data Here - Export'!EJ984="Y","Not applicable",(IF(AND('Patient level info'!L984="No",'Paste Data Here - Export'!BC984="SU"),"Not achieved",IF('Paste Data Here - Export'!BC984="ICH","Not applicable",IF(OR('Paste Data Here - Export'!BC984="O",'Paste Data Here - Export'!BC984="MAC"),"Not achieved",""))))))</f>
        <v/>
      </c>
      <c r="N984" s="142" t="str">
        <f>IF(B984="","",IF(OR('Paste Data Here - Export'!GN984="PERS",'Paste Data Here - Export'!GN984="TELEM"),'Paste Data Here - Export'!GK984,IF('Paste Data Here - Export'!GO984="","Not seen in person",'Paste Data Here - Export'!GO984)))</f>
        <v/>
      </c>
      <c r="O984" s="125" t="str">
        <f t="shared" si="172"/>
        <v/>
      </c>
      <c r="P984" s="126" t="str">
        <f t="shared" si="173"/>
        <v/>
      </c>
      <c r="Q984" s="95" t="str">
        <f>IF('Paste Data Here - Export'!CR984=TRUE, "Not imaged",IF('Paste Data Here - Export'!AR984="Y","Inpatient stroke",IF('Paste Data Here - Export'!BA984="","",IF('Paste Data Here - Export'!CR984="TRUE","",1440*('Paste Data Here - Export'!CP984-'Paste Data Here - Export'!BA984)))))</f>
        <v/>
      </c>
      <c r="R984" s="95" t="str">
        <f>IF('Paste Data Here - Export'!CR984=TRUE,"Not imaged",IF(OR(C984="",'Paste Data Here - Export'!CP984=""),"",1440*('Paste Data Here - Export'!CP984-C984)))</f>
        <v/>
      </c>
      <c r="S984" s="93" t="str">
        <f>IF(R984&lt;60.5,"Yes",IF('Paste Data Here - Export'!C984="","","No"))</f>
        <v/>
      </c>
      <c r="T984" s="93" t="str">
        <f t="shared" si="165"/>
        <v/>
      </c>
      <c r="U984" s="94" t="str">
        <f>IF(OR(C984="",'Paste Data Here - Export'!DF984=""),"",1440*('Paste Data Here - Export'!DF984-C984))</f>
        <v/>
      </c>
      <c r="V984" s="96" t="str">
        <f t="shared" si="174"/>
        <v/>
      </c>
      <c r="W984" s="97" t="str">
        <f>IF(B984="","",IF('Paste Data Here - Export'!KI984=TRUE,"Yes",IF('Paste Data Here - Export'!L984="","No","Yes")))</f>
        <v/>
      </c>
      <c r="X984" s="98" t="str">
        <f>IF(E984="Yes","6 Month Transfer",IF(AND(W984="Yes",'Paste Data Here - Export'!KM984="D"),"No",IF('Patient level info'!W984="Yes","Yes","")))</f>
        <v/>
      </c>
      <c r="Y984" s="91" t="str">
        <f t="shared" si="166"/>
        <v/>
      </c>
      <c r="Z984" s="99" t="str">
        <f>IF('Paste Data Here - Export'!KQ984="","",IF('Paste Data Here - Export'!KO984="","",'Paste Data Here - Export'!KN984-'Paste Data Here - Export'!KQ984))</f>
        <v/>
      </c>
      <c r="AA984" s="91" t="str">
        <f>IF(AND(W984="Yes",'Paste Data Here - Export'!KM984="D",'Paste Data Here - Export'!KO984="Y"),'Paste Data Here - Export'!KN984+'Patient level info'!AA$3,IF(AND(W984="Yes",'Paste Data Here - Export'!KM984="D",Z984&lt;0),'Paste Data Here - Export'!KQ984,IF(AND(W984="Yes",'Paste Data Here - Export'!KM984="D"),'Paste Data Here - Export'!KN984,IF(X984="Yes",'Paste Data Here - Export'!KS984,""))))</f>
        <v/>
      </c>
      <c r="AB984" s="100" t="str">
        <f>IF(W984="No","",IF('Paste Data Here - Export'!HS984="","",IF('Paste Data Here - Export'!KO984="Y",'Patient level info'!AA984-'Paste Data Here - Export'!HS984,'Paste Data Here - Export'!KQ984-'Paste Data Here - Export'!HS984)))</f>
        <v/>
      </c>
      <c r="AC984" s="100" t="str">
        <f>IF(E984="Yes","",IF(BPT!C984="Record transferred to this team",AA984-C984-(1/6),""))</f>
        <v/>
      </c>
      <c r="AD984" s="100" t="str">
        <f t="shared" si="167"/>
        <v/>
      </c>
      <c r="AE984" s="100" t="str">
        <f t="shared" si="175"/>
        <v/>
      </c>
      <c r="AF984" s="101" t="str">
        <f>IF(AE984="","",IF(Y984="Died same day","Died same day as arrival",IF(AB984="","Did not stay on SU",IF('Paste Data Here - Export'!HR984="ICH","ICU/CCU/HDU",IF(AB984&gt;AE984,100,100*AB984/AE984)))))</f>
        <v/>
      </c>
      <c r="AG984" s="82" t="str">
        <f>IF(E984="Yes","6 Month Transfer",IF(W984="No","Not locked to discharge/transfer",IF(AF984="Did not stay on SU","Not achieved as did not stay on SU",IF('Patient level info'!A984="","",IF(AND(A984=B984,M984="Achieved",P984="Achieved",AF984&gt;=90,AF984&lt;&gt;"Died same day as arrival"),"Achieved",IF(AND(A984&lt;&gt;B984,AF984&gt;=90,M984="Achieved",P984="Achieved"),"Not directly admitted by this team, but achieved criteria at previous team, and achieved 90% of stay on SU whilst at this team",IF(AF984="ICU/CCU/HDU","Admitted to ICU/CCU/HDU",IF(AF984="Died same day as arrival",AF984,IF(AND(AF984&lt;90,M984="Not achieved",P984="Not achieved"),"Not achieved as not direct to SU within 4h, not seen by a consultant within 14h, and less than 90% of stay on SU",IF(AND(AF984&lt;90,M984="Not achieved",P984="Achieved"),"Not achieved as not direct to SU within 4h and less than 90% of stay on SU",IF(AND(AF984&lt;90,M984="Achieved",P984="Not achieved"),"Not achieved as not seen by a consultant within 14h and less than 90% of stay on SU",IF(AND(AF984&gt;=90,M984="Not achieved",P984="Not achieved"),"Not achieved as not direct to SU within 4h and not seen by a consultant within 14h",IF(AND(AF984&gt;=90,M984="Achieved",P984="Not achieved"),"Not achieved as not seen by a consultant within 14h",IF(AF984&lt;90,"Not achieved as less than 90% of stay on SU","Not achieved as not direct to SU within 4h"))))))))))))))</f>
        <v/>
      </c>
    </row>
    <row r="985" spans="1:33" x14ac:dyDescent="0.25">
      <c r="A985" s="89" t="str">
        <f>IF('Paste Data Here - Export'!A985="","",'Paste Data Here - Export'!A985)</f>
        <v/>
      </c>
      <c r="B985" s="90" t="str">
        <f>IF('Paste Data Here - Export'!B985="","",'Paste Data Here - Export'!B985)</f>
        <v/>
      </c>
      <c r="C985" s="91" t="str">
        <f>IF('Paste Data Here - Export'!AR985="Y",'Paste Data Here - Export'!AS985,IF('Paste Data Here - Export'!C985="","",'Paste Data Here - Export'!BA985))</f>
        <v/>
      </c>
      <c r="D985" s="103" t="str">
        <f>IF(B985="","",IF('Paste Data Here - Export'!A985 ='Paste Data Here - Export'!B985, "Yes", "No"))</f>
        <v/>
      </c>
      <c r="E985" s="103" t="str">
        <f>IF(A985="","",IF(AND('Paste Data Here - Export'!P985="",'Paste Data Here - Export'!Q985&lt;&gt;""),"Yes","No"))</f>
        <v/>
      </c>
      <c r="F985" s="104" t="str">
        <f>IF('Paste Data Here - Export'!A985='Paste Data Here - Export'!B985,C985,IF(W985="No","",IF(E985="Yes","6 Month Transfer",'Paste Data Here - Export'!HP985)))</f>
        <v/>
      </c>
      <c r="G985" s="92" t="str">
        <f>IF(B985="","",IF(OR('Paste Data Here - Export'!KB985="Y",'Paste Data Here - Export'!GE985="Y"),"Yes","No"))</f>
        <v/>
      </c>
      <c r="H985" s="93" t="str">
        <f t="shared" si="168"/>
        <v/>
      </c>
      <c r="I985" s="93" t="str">
        <f t="shared" si="169"/>
        <v/>
      </c>
      <c r="J985" s="93" t="str">
        <f t="shared" si="170"/>
        <v/>
      </c>
      <c r="K985" s="125" t="str">
        <f>IF(OR(C985="",'Paste Data Here - Export'!BD985=""),"",1440*('Paste Data Here - Export'!BD985-C985))</f>
        <v/>
      </c>
      <c r="L985" s="93" t="str">
        <f t="shared" si="171"/>
        <v/>
      </c>
      <c r="M985" s="93" t="str">
        <f>IF(AND(L985="Yes",'Paste Data Here - Export'!BC985="SU",'Paste Data Here - Export'!EJ985&lt;&gt;"Y"),"Achieved",IF('Paste Data Here - Export'!EJ985="Y","Not applicable",(IF(AND('Patient level info'!L985="No",'Paste Data Here - Export'!BC985="SU"),"Not achieved",IF('Paste Data Here - Export'!BC985="ICH","Not applicable",IF(OR('Paste Data Here - Export'!BC985="O",'Paste Data Here - Export'!BC985="MAC"),"Not achieved",""))))))</f>
        <v/>
      </c>
      <c r="N985" s="142" t="str">
        <f>IF(B985="","",IF(OR('Paste Data Here - Export'!GN985="PERS",'Paste Data Here - Export'!GN985="TELEM"),'Paste Data Here - Export'!GK985,IF('Paste Data Here - Export'!GO985="","Not seen in person",'Paste Data Here - Export'!GO985)))</f>
        <v/>
      </c>
      <c r="O985" s="125" t="str">
        <f t="shared" si="172"/>
        <v/>
      </c>
      <c r="P985" s="126" t="str">
        <f t="shared" si="173"/>
        <v/>
      </c>
      <c r="Q985" s="95" t="str">
        <f>IF('Paste Data Here - Export'!CR985=TRUE, "Not imaged",IF('Paste Data Here - Export'!AR985="Y","Inpatient stroke",IF('Paste Data Here - Export'!BA985="","",IF('Paste Data Here - Export'!CR985="TRUE","",1440*('Paste Data Here - Export'!CP985-'Paste Data Here - Export'!BA985)))))</f>
        <v/>
      </c>
      <c r="R985" s="95" t="str">
        <f>IF('Paste Data Here - Export'!CR985=TRUE,"Not imaged",IF(OR(C985="",'Paste Data Here - Export'!CP985=""),"",1440*('Paste Data Here - Export'!CP985-C985)))</f>
        <v/>
      </c>
      <c r="S985" s="93" t="str">
        <f>IF(R985&lt;60.5,"Yes",IF('Paste Data Here - Export'!C985="","","No"))</f>
        <v/>
      </c>
      <c r="T985" s="93" t="str">
        <f t="shared" si="165"/>
        <v/>
      </c>
      <c r="U985" s="94" t="str">
        <f>IF(OR(C985="",'Paste Data Here - Export'!DF985=""),"",1440*('Paste Data Here - Export'!DF985-C985))</f>
        <v/>
      </c>
      <c r="V985" s="96" t="str">
        <f t="shared" si="174"/>
        <v/>
      </c>
      <c r="W985" s="97" t="str">
        <f>IF(B985="","",IF('Paste Data Here - Export'!KI985=TRUE,"Yes",IF('Paste Data Here - Export'!L985="","No","Yes")))</f>
        <v/>
      </c>
      <c r="X985" s="98" t="str">
        <f>IF(E985="Yes","6 Month Transfer",IF(AND(W985="Yes",'Paste Data Here - Export'!KM985="D"),"No",IF('Patient level info'!W985="Yes","Yes","")))</f>
        <v/>
      </c>
      <c r="Y985" s="91" t="str">
        <f t="shared" si="166"/>
        <v/>
      </c>
      <c r="Z985" s="99" t="str">
        <f>IF('Paste Data Here - Export'!KQ985="","",IF('Paste Data Here - Export'!KO985="","",'Paste Data Here - Export'!KN985-'Paste Data Here - Export'!KQ985))</f>
        <v/>
      </c>
      <c r="AA985" s="91" t="str">
        <f>IF(AND(W985="Yes",'Paste Data Here - Export'!KM985="D",'Paste Data Here - Export'!KO985="Y"),'Paste Data Here - Export'!KN985+'Patient level info'!AA$3,IF(AND(W985="Yes",'Paste Data Here - Export'!KM985="D",Z985&lt;0),'Paste Data Here - Export'!KQ985,IF(AND(W985="Yes",'Paste Data Here - Export'!KM985="D"),'Paste Data Here - Export'!KN985,IF(X985="Yes",'Paste Data Here - Export'!KS985,""))))</f>
        <v/>
      </c>
      <c r="AB985" s="100" t="str">
        <f>IF(W985="No","",IF('Paste Data Here - Export'!HS985="","",IF('Paste Data Here - Export'!KO985="Y",'Patient level info'!AA985-'Paste Data Here - Export'!HS985,'Paste Data Here - Export'!KQ985-'Paste Data Here - Export'!HS985)))</f>
        <v/>
      </c>
      <c r="AC985" s="100" t="str">
        <f>IF(E985="Yes","",IF(BPT!C985="Record transferred to this team",AA985-C985-(1/6),""))</f>
        <v/>
      </c>
      <c r="AD985" s="100" t="str">
        <f t="shared" si="167"/>
        <v/>
      </c>
      <c r="AE985" s="100" t="str">
        <f t="shared" si="175"/>
        <v/>
      </c>
      <c r="AF985" s="101" t="str">
        <f>IF(AE985="","",IF(Y985="Died same day","Died same day as arrival",IF(AB985="","Did not stay on SU",IF('Paste Data Here - Export'!HR985="ICH","ICU/CCU/HDU",IF(AB985&gt;AE985,100,100*AB985/AE985)))))</f>
        <v/>
      </c>
      <c r="AG985" s="82" t="str">
        <f>IF(E985="Yes","6 Month Transfer",IF(W985="No","Not locked to discharge/transfer",IF(AF985="Did not stay on SU","Not achieved as did not stay on SU",IF('Patient level info'!A985="","",IF(AND(A985=B985,M985="Achieved",P985="Achieved",AF985&gt;=90,AF985&lt;&gt;"Died same day as arrival"),"Achieved",IF(AND(A985&lt;&gt;B985,AF985&gt;=90,M985="Achieved",P985="Achieved"),"Not directly admitted by this team, but achieved criteria at previous team, and achieved 90% of stay on SU whilst at this team",IF(AF985="ICU/CCU/HDU","Admitted to ICU/CCU/HDU",IF(AF985="Died same day as arrival",AF985,IF(AND(AF985&lt;90,M985="Not achieved",P985="Not achieved"),"Not achieved as not direct to SU within 4h, not seen by a consultant within 14h, and less than 90% of stay on SU",IF(AND(AF985&lt;90,M985="Not achieved",P985="Achieved"),"Not achieved as not direct to SU within 4h and less than 90% of stay on SU",IF(AND(AF985&lt;90,M985="Achieved",P985="Not achieved"),"Not achieved as not seen by a consultant within 14h and less than 90% of stay on SU",IF(AND(AF985&gt;=90,M985="Not achieved",P985="Not achieved"),"Not achieved as not direct to SU within 4h and not seen by a consultant within 14h",IF(AND(AF985&gt;=90,M985="Achieved",P985="Not achieved"),"Not achieved as not seen by a consultant within 14h",IF(AF985&lt;90,"Not achieved as less than 90% of stay on SU","Not achieved as not direct to SU within 4h"))))))))))))))</f>
        <v/>
      </c>
    </row>
    <row r="986" spans="1:33" x14ac:dyDescent="0.25">
      <c r="A986" s="89" t="str">
        <f>IF('Paste Data Here - Export'!A986="","",'Paste Data Here - Export'!A986)</f>
        <v/>
      </c>
      <c r="B986" s="90" t="str">
        <f>IF('Paste Data Here - Export'!B986="","",'Paste Data Here - Export'!B986)</f>
        <v/>
      </c>
      <c r="C986" s="91" t="str">
        <f>IF('Paste Data Here - Export'!AR986="Y",'Paste Data Here - Export'!AS986,IF('Paste Data Here - Export'!C986="","",'Paste Data Here - Export'!BA986))</f>
        <v/>
      </c>
      <c r="D986" s="103" t="str">
        <f>IF(B986="","",IF('Paste Data Here - Export'!A986 ='Paste Data Here - Export'!B986, "Yes", "No"))</f>
        <v/>
      </c>
      <c r="E986" s="103" t="str">
        <f>IF(A986="","",IF(AND('Paste Data Here - Export'!P986="",'Paste Data Here - Export'!Q986&lt;&gt;""),"Yes","No"))</f>
        <v/>
      </c>
      <c r="F986" s="104" t="str">
        <f>IF('Paste Data Here - Export'!A986='Paste Data Here - Export'!B986,C986,IF(W986="No","",IF(E986="Yes","6 Month Transfer",'Paste Data Here - Export'!HP986)))</f>
        <v/>
      </c>
      <c r="G986" s="92" t="str">
        <f>IF(B986="","",IF(OR('Paste Data Here - Export'!KB986="Y",'Paste Data Here - Export'!GE986="Y"),"Yes","No"))</f>
        <v/>
      </c>
      <c r="H986" s="93" t="str">
        <f t="shared" si="168"/>
        <v/>
      </c>
      <c r="I986" s="93" t="str">
        <f t="shared" si="169"/>
        <v/>
      </c>
      <c r="J986" s="93" t="str">
        <f t="shared" si="170"/>
        <v/>
      </c>
      <c r="K986" s="125" t="str">
        <f>IF(OR(C986="",'Paste Data Here - Export'!BD986=""),"",1440*('Paste Data Here - Export'!BD986-C986))</f>
        <v/>
      </c>
      <c r="L986" s="93" t="str">
        <f t="shared" si="171"/>
        <v/>
      </c>
      <c r="M986" s="93" t="str">
        <f>IF(AND(L986="Yes",'Paste Data Here - Export'!BC986="SU",'Paste Data Here - Export'!EJ986&lt;&gt;"Y"),"Achieved",IF('Paste Data Here - Export'!EJ986="Y","Not applicable",(IF(AND('Patient level info'!L986="No",'Paste Data Here - Export'!BC986="SU"),"Not achieved",IF('Paste Data Here - Export'!BC986="ICH","Not applicable",IF(OR('Paste Data Here - Export'!BC986="O",'Paste Data Here - Export'!BC986="MAC"),"Not achieved",""))))))</f>
        <v/>
      </c>
      <c r="N986" s="142" t="str">
        <f>IF(B986="","",IF(OR('Paste Data Here - Export'!GN986="PERS",'Paste Data Here - Export'!GN986="TELEM"),'Paste Data Here - Export'!GK986,IF('Paste Data Here - Export'!GO986="","Not seen in person",'Paste Data Here - Export'!GO986)))</f>
        <v/>
      </c>
      <c r="O986" s="125" t="str">
        <f t="shared" si="172"/>
        <v/>
      </c>
      <c r="P986" s="126" t="str">
        <f t="shared" si="173"/>
        <v/>
      </c>
      <c r="Q986" s="95" t="str">
        <f>IF('Paste Data Here - Export'!CR986=TRUE, "Not imaged",IF('Paste Data Here - Export'!AR986="Y","Inpatient stroke",IF('Paste Data Here - Export'!BA986="","",IF('Paste Data Here - Export'!CR986="TRUE","",1440*('Paste Data Here - Export'!CP986-'Paste Data Here - Export'!BA986)))))</f>
        <v/>
      </c>
      <c r="R986" s="95" t="str">
        <f>IF('Paste Data Here - Export'!CR986=TRUE,"Not imaged",IF(OR(C986="",'Paste Data Here - Export'!CP986=""),"",1440*('Paste Data Here - Export'!CP986-C986)))</f>
        <v/>
      </c>
      <c r="S986" s="93" t="str">
        <f>IF(R986&lt;60.5,"Yes",IF('Paste Data Here - Export'!C986="","","No"))</f>
        <v/>
      </c>
      <c r="T986" s="93" t="str">
        <f t="shared" si="165"/>
        <v/>
      </c>
      <c r="U986" s="94" t="str">
        <f>IF(OR(C986="",'Paste Data Here - Export'!DF986=""),"",1440*('Paste Data Here - Export'!DF986-C986))</f>
        <v/>
      </c>
      <c r="V986" s="96" t="str">
        <f t="shared" si="174"/>
        <v/>
      </c>
      <c r="W986" s="97" t="str">
        <f>IF(B986="","",IF('Paste Data Here - Export'!KI986=TRUE,"Yes",IF('Paste Data Here - Export'!L986="","No","Yes")))</f>
        <v/>
      </c>
      <c r="X986" s="98" t="str">
        <f>IF(E986="Yes","6 Month Transfer",IF(AND(W986="Yes",'Paste Data Here - Export'!KM986="D"),"No",IF('Patient level info'!W986="Yes","Yes","")))</f>
        <v/>
      </c>
      <c r="Y986" s="91" t="str">
        <f t="shared" si="166"/>
        <v/>
      </c>
      <c r="Z986" s="99" t="str">
        <f>IF('Paste Data Here - Export'!KQ986="","",IF('Paste Data Here - Export'!KO986="","",'Paste Data Here - Export'!KN986-'Paste Data Here - Export'!KQ986))</f>
        <v/>
      </c>
      <c r="AA986" s="91" t="str">
        <f>IF(AND(W986="Yes",'Paste Data Here - Export'!KM986="D",'Paste Data Here - Export'!KO986="Y"),'Paste Data Here - Export'!KN986+'Patient level info'!AA$3,IF(AND(W986="Yes",'Paste Data Here - Export'!KM986="D",Z986&lt;0),'Paste Data Here - Export'!KQ986,IF(AND(W986="Yes",'Paste Data Here - Export'!KM986="D"),'Paste Data Here - Export'!KN986,IF(X986="Yes",'Paste Data Here - Export'!KS986,""))))</f>
        <v/>
      </c>
      <c r="AB986" s="100" t="str">
        <f>IF(W986="No","",IF('Paste Data Here - Export'!HS986="","",IF('Paste Data Here - Export'!KO986="Y",'Patient level info'!AA986-'Paste Data Here - Export'!HS986,'Paste Data Here - Export'!KQ986-'Paste Data Here - Export'!HS986)))</f>
        <v/>
      </c>
      <c r="AC986" s="100" t="str">
        <f>IF(E986="Yes","",IF(BPT!C986="Record transferred to this team",AA986-C986-(1/6),""))</f>
        <v/>
      </c>
      <c r="AD986" s="100" t="str">
        <f t="shared" si="167"/>
        <v/>
      </c>
      <c r="AE986" s="100" t="str">
        <f t="shared" si="175"/>
        <v/>
      </c>
      <c r="AF986" s="101" t="str">
        <f>IF(AE986="","",IF(Y986="Died same day","Died same day as arrival",IF(AB986="","Did not stay on SU",IF('Paste Data Here - Export'!HR986="ICH","ICU/CCU/HDU",IF(AB986&gt;AE986,100,100*AB986/AE986)))))</f>
        <v/>
      </c>
      <c r="AG986" s="82" t="str">
        <f>IF(E986="Yes","6 Month Transfer",IF(W986="No","Not locked to discharge/transfer",IF(AF986="Did not stay on SU","Not achieved as did not stay on SU",IF('Patient level info'!A986="","",IF(AND(A986=B986,M986="Achieved",P986="Achieved",AF986&gt;=90,AF986&lt;&gt;"Died same day as arrival"),"Achieved",IF(AND(A986&lt;&gt;B986,AF986&gt;=90,M986="Achieved",P986="Achieved"),"Not directly admitted by this team, but achieved criteria at previous team, and achieved 90% of stay on SU whilst at this team",IF(AF986="ICU/CCU/HDU","Admitted to ICU/CCU/HDU",IF(AF986="Died same day as arrival",AF986,IF(AND(AF986&lt;90,M986="Not achieved",P986="Not achieved"),"Not achieved as not direct to SU within 4h, not seen by a consultant within 14h, and less than 90% of stay on SU",IF(AND(AF986&lt;90,M986="Not achieved",P986="Achieved"),"Not achieved as not direct to SU within 4h and less than 90% of stay on SU",IF(AND(AF986&lt;90,M986="Achieved",P986="Not achieved"),"Not achieved as not seen by a consultant within 14h and less than 90% of stay on SU",IF(AND(AF986&gt;=90,M986="Not achieved",P986="Not achieved"),"Not achieved as not direct to SU within 4h and not seen by a consultant within 14h",IF(AND(AF986&gt;=90,M986="Achieved",P986="Not achieved"),"Not achieved as not seen by a consultant within 14h",IF(AF986&lt;90,"Not achieved as less than 90% of stay on SU","Not achieved as not direct to SU within 4h"))))))))))))))</f>
        <v/>
      </c>
    </row>
    <row r="987" spans="1:33" x14ac:dyDescent="0.25">
      <c r="A987" s="89" t="str">
        <f>IF('Paste Data Here - Export'!A987="","",'Paste Data Here - Export'!A987)</f>
        <v/>
      </c>
      <c r="B987" s="90" t="str">
        <f>IF('Paste Data Here - Export'!B987="","",'Paste Data Here - Export'!B987)</f>
        <v/>
      </c>
      <c r="C987" s="91" t="str">
        <f>IF('Paste Data Here - Export'!AR987="Y",'Paste Data Here - Export'!AS987,IF('Paste Data Here - Export'!C987="","",'Paste Data Here - Export'!BA987))</f>
        <v/>
      </c>
      <c r="D987" s="103" t="str">
        <f>IF(B987="","",IF('Paste Data Here - Export'!A987 ='Paste Data Here - Export'!B987, "Yes", "No"))</f>
        <v/>
      </c>
      <c r="E987" s="103" t="str">
        <f>IF(A987="","",IF(AND('Paste Data Here - Export'!P987="",'Paste Data Here - Export'!Q987&lt;&gt;""),"Yes","No"))</f>
        <v/>
      </c>
      <c r="F987" s="104" t="str">
        <f>IF('Paste Data Here - Export'!A987='Paste Data Here - Export'!B987,C987,IF(W987="No","",IF(E987="Yes","6 Month Transfer",'Paste Data Here - Export'!HP987)))</f>
        <v/>
      </c>
      <c r="G987" s="92" t="str">
        <f>IF(B987="","",IF(OR('Paste Data Here - Export'!KB987="Y",'Paste Data Here - Export'!GE987="Y"),"Yes","No"))</f>
        <v/>
      </c>
      <c r="H987" s="93" t="str">
        <f t="shared" si="168"/>
        <v/>
      </c>
      <c r="I987" s="93" t="str">
        <f t="shared" si="169"/>
        <v/>
      </c>
      <c r="J987" s="93" t="str">
        <f t="shared" si="170"/>
        <v/>
      </c>
      <c r="K987" s="125" t="str">
        <f>IF(OR(C987="",'Paste Data Here - Export'!BD987=""),"",1440*('Paste Data Here - Export'!BD987-C987))</f>
        <v/>
      </c>
      <c r="L987" s="93" t="str">
        <f t="shared" si="171"/>
        <v/>
      </c>
      <c r="M987" s="93" t="str">
        <f>IF(AND(L987="Yes",'Paste Data Here - Export'!BC987="SU",'Paste Data Here - Export'!EJ987&lt;&gt;"Y"),"Achieved",IF('Paste Data Here - Export'!EJ987="Y","Not applicable",(IF(AND('Patient level info'!L987="No",'Paste Data Here - Export'!BC987="SU"),"Not achieved",IF('Paste Data Here - Export'!BC987="ICH","Not applicable",IF(OR('Paste Data Here - Export'!BC987="O",'Paste Data Here - Export'!BC987="MAC"),"Not achieved",""))))))</f>
        <v/>
      </c>
      <c r="N987" s="142" t="str">
        <f>IF(B987="","",IF(OR('Paste Data Here - Export'!GN987="PERS",'Paste Data Here - Export'!GN987="TELEM"),'Paste Data Here - Export'!GK987,IF('Paste Data Here - Export'!GO987="","Not seen in person",'Paste Data Here - Export'!GO987)))</f>
        <v/>
      </c>
      <c r="O987" s="125" t="str">
        <f t="shared" si="172"/>
        <v/>
      </c>
      <c r="P987" s="126" t="str">
        <f t="shared" si="173"/>
        <v/>
      </c>
      <c r="Q987" s="95" t="str">
        <f>IF('Paste Data Here - Export'!CR987=TRUE, "Not imaged",IF('Paste Data Here - Export'!AR987="Y","Inpatient stroke",IF('Paste Data Here - Export'!BA987="","",IF('Paste Data Here - Export'!CR987="TRUE","",1440*('Paste Data Here - Export'!CP987-'Paste Data Here - Export'!BA987)))))</f>
        <v/>
      </c>
      <c r="R987" s="95" t="str">
        <f>IF('Paste Data Here - Export'!CR987=TRUE,"Not imaged",IF(OR(C987="",'Paste Data Here - Export'!CP987=""),"",1440*('Paste Data Here - Export'!CP987-C987)))</f>
        <v/>
      </c>
      <c r="S987" s="93" t="str">
        <f>IF(R987&lt;60.5,"Yes",IF('Paste Data Here - Export'!C987="","","No"))</f>
        <v/>
      </c>
      <c r="T987" s="93" t="str">
        <f t="shared" si="165"/>
        <v/>
      </c>
      <c r="U987" s="94" t="str">
        <f>IF(OR(C987="",'Paste Data Here - Export'!DF987=""),"",1440*('Paste Data Here - Export'!DF987-C987))</f>
        <v/>
      </c>
      <c r="V987" s="96" t="str">
        <f t="shared" si="174"/>
        <v/>
      </c>
      <c r="W987" s="97" t="str">
        <f>IF(B987="","",IF('Paste Data Here - Export'!KI987=TRUE,"Yes",IF('Paste Data Here - Export'!L987="","No","Yes")))</f>
        <v/>
      </c>
      <c r="X987" s="98" t="str">
        <f>IF(E987="Yes","6 Month Transfer",IF(AND(W987="Yes",'Paste Data Here - Export'!KM987="D"),"No",IF('Patient level info'!W987="Yes","Yes","")))</f>
        <v/>
      </c>
      <c r="Y987" s="91" t="str">
        <f t="shared" si="166"/>
        <v/>
      </c>
      <c r="Z987" s="99" t="str">
        <f>IF('Paste Data Here - Export'!KQ987="","",IF('Paste Data Here - Export'!KO987="","",'Paste Data Here - Export'!KN987-'Paste Data Here - Export'!KQ987))</f>
        <v/>
      </c>
      <c r="AA987" s="91" t="str">
        <f>IF(AND(W987="Yes",'Paste Data Here - Export'!KM987="D",'Paste Data Here - Export'!KO987="Y"),'Paste Data Here - Export'!KN987+'Patient level info'!AA$3,IF(AND(W987="Yes",'Paste Data Here - Export'!KM987="D",Z987&lt;0),'Paste Data Here - Export'!KQ987,IF(AND(W987="Yes",'Paste Data Here - Export'!KM987="D"),'Paste Data Here - Export'!KN987,IF(X987="Yes",'Paste Data Here - Export'!KS987,""))))</f>
        <v/>
      </c>
      <c r="AB987" s="100" t="str">
        <f>IF(W987="No","",IF('Paste Data Here - Export'!HS987="","",IF('Paste Data Here - Export'!KO987="Y",'Patient level info'!AA987-'Paste Data Here - Export'!HS987,'Paste Data Here - Export'!KQ987-'Paste Data Here - Export'!HS987)))</f>
        <v/>
      </c>
      <c r="AC987" s="100" t="str">
        <f>IF(E987="Yes","",IF(BPT!C987="Record transferred to this team",AA987-C987-(1/6),""))</f>
        <v/>
      </c>
      <c r="AD987" s="100" t="str">
        <f t="shared" si="167"/>
        <v/>
      </c>
      <c r="AE987" s="100" t="str">
        <f t="shared" si="175"/>
        <v/>
      </c>
      <c r="AF987" s="101" t="str">
        <f>IF(AE987="","",IF(Y987="Died same day","Died same day as arrival",IF(AB987="","Did not stay on SU",IF('Paste Data Here - Export'!HR987="ICH","ICU/CCU/HDU",IF(AB987&gt;AE987,100,100*AB987/AE987)))))</f>
        <v/>
      </c>
      <c r="AG987" s="82" t="str">
        <f>IF(E987="Yes","6 Month Transfer",IF(W987="No","Not locked to discharge/transfer",IF(AF987="Did not stay on SU","Not achieved as did not stay on SU",IF('Patient level info'!A987="","",IF(AND(A987=B987,M987="Achieved",P987="Achieved",AF987&gt;=90,AF987&lt;&gt;"Died same day as arrival"),"Achieved",IF(AND(A987&lt;&gt;B987,AF987&gt;=90,M987="Achieved",P987="Achieved"),"Not directly admitted by this team, but achieved criteria at previous team, and achieved 90% of stay on SU whilst at this team",IF(AF987="ICU/CCU/HDU","Admitted to ICU/CCU/HDU",IF(AF987="Died same day as arrival",AF987,IF(AND(AF987&lt;90,M987="Not achieved",P987="Not achieved"),"Not achieved as not direct to SU within 4h, not seen by a consultant within 14h, and less than 90% of stay on SU",IF(AND(AF987&lt;90,M987="Not achieved",P987="Achieved"),"Not achieved as not direct to SU within 4h and less than 90% of stay on SU",IF(AND(AF987&lt;90,M987="Achieved",P987="Not achieved"),"Not achieved as not seen by a consultant within 14h and less than 90% of stay on SU",IF(AND(AF987&gt;=90,M987="Not achieved",P987="Not achieved"),"Not achieved as not direct to SU within 4h and not seen by a consultant within 14h",IF(AND(AF987&gt;=90,M987="Achieved",P987="Not achieved"),"Not achieved as not seen by a consultant within 14h",IF(AF987&lt;90,"Not achieved as less than 90% of stay on SU","Not achieved as not direct to SU within 4h"))))))))))))))</f>
        <v/>
      </c>
    </row>
    <row r="988" spans="1:33" x14ac:dyDescent="0.25">
      <c r="A988" s="89" t="str">
        <f>IF('Paste Data Here - Export'!A988="","",'Paste Data Here - Export'!A988)</f>
        <v/>
      </c>
      <c r="B988" s="90" t="str">
        <f>IF('Paste Data Here - Export'!B988="","",'Paste Data Here - Export'!B988)</f>
        <v/>
      </c>
      <c r="C988" s="91" t="str">
        <f>IF('Paste Data Here - Export'!AR988="Y",'Paste Data Here - Export'!AS988,IF('Paste Data Here - Export'!C988="","",'Paste Data Here - Export'!BA988))</f>
        <v/>
      </c>
      <c r="D988" s="103" t="str">
        <f>IF(B988="","",IF('Paste Data Here - Export'!A988 ='Paste Data Here - Export'!B988, "Yes", "No"))</f>
        <v/>
      </c>
      <c r="E988" s="103" t="str">
        <f>IF(A988="","",IF(AND('Paste Data Here - Export'!P988="",'Paste Data Here - Export'!Q988&lt;&gt;""),"Yes","No"))</f>
        <v/>
      </c>
      <c r="F988" s="104" t="str">
        <f>IF('Paste Data Here - Export'!A988='Paste Data Here - Export'!B988,C988,IF(W988="No","",IF(E988="Yes","6 Month Transfer",'Paste Data Here - Export'!HP988)))</f>
        <v/>
      </c>
      <c r="G988" s="92" t="str">
        <f>IF(B988="","",IF(OR('Paste Data Here - Export'!KB988="Y",'Paste Data Here - Export'!GE988="Y"),"Yes","No"))</f>
        <v/>
      </c>
      <c r="H988" s="93" t="str">
        <f t="shared" si="168"/>
        <v/>
      </c>
      <c r="I988" s="93" t="str">
        <f t="shared" si="169"/>
        <v/>
      </c>
      <c r="J988" s="93" t="str">
        <f t="shared" si="170"/>
        <v/>
      </c>
      <c r="K988" s="125" t="str">
        <f>IF(OR(C988="",'Paste Data Here - Export'!BD988=""),"",1440*('Paste Data Here - Export'!BD988-C988))</f>
        <v/>
      </c>
      <c r="L988" s="93" t="str">
        <f t="shared" si="171"/>
        <v/>
      </c>
      <c r="M988" s="93" t="str">
        <f>IF(AND(L988="Yes",'Paste Data Here - Export'!BC988="SU",'Paste Data Here - Export'!EJ988&lt;&gt;"Y"),"Achieved",IF('Paste Data Here - Export'!EJ988="Y","Not applicable",(IF(AND('Patient level info'!L988="No",'Paste Data Here - Export'!BC988="SU"),"Not achieved",IF('Paste Data Here - Export'!BC988="ICH","Not applicable",IF(OR('Paste Data Here - Export'!BC988="O",'Paste Data Here - Export'!BC988="MAC"),"Not achieved",""))))))</f>
        <v/>
      </c>
      <c r="N988" s="142" t="str">
        <f>IF(B988="","",IF(OR('Paste Data Here - Export'!GN988="PERS",'Paste Data Here - Export'!GN988="TELEM"),'Paste Data Here - Export'!GK988,IF('Paste Data Here - Export'!GO988="","Not seen in person",'Paste Data Here - Export'!GO988)))</f>
        <v/>
      </c>
      <c r="O988" s="125" t="str">
        <f t="shared" si="172"/>
        <v/>
      </c>
      <c r="P988" s="126" t="str">
        <f t="shared" si="173"/>
        <v/>
      </c>
      <c r="Q988" s="95" t="str">
        <f>IF('Paste Data Here - Export'!CR988=TRUE, "Not imaged",IF('Paste Data Here - Export'!AR988="Y","Inpatient stroke",IF('Paste Data Here - Export'!BA988="","",IF('Paste Data Here - Export'!CR988="TRUE","",1440*('Paste Data Here - Export'!CP988-'Paste Data Here - Export'!BA988)))))</f>
        <v/>
      </c>
      <c r="R988" s="95" t="str">
        <f>IF('Paste Data Here - Export'!CR988=TRUE,"Not imaged",IF(OR(C988="",'Paste Data Here - Export'!CP988=""),"",1440*('Paste Data Here - Export'!CP988-C988)))</f>
        <v/>
      </c>
      <c r="S988" s="93" t="str">
        <f>IF(R988&lt;60.5,"Yes",IF('Paste Data Here - Export'!C988="","","No"))</f>
        <v/>
      </c>
      <c r="T988" s="93" t="str">
        <f t="shared" si="165"/>
        <v/>
      </c>
      <c r="U988" s="94" t="str">
        <f>IF(OR(C988="",'Paste Data Here - Export'!DF988=""),"",1440*('Paste Data Here - Export'!DF988-C988))</f>
        <v/>
      </c>
      <c r="V988" s="96" t="str">
        <f t="shared" si="174"/>
        <v/>
      </c>
      <c r="W988" s="97" t="str">
        <f>IF(B988="","",IF('Paste Data Here - Export'!KI988=TRUE,"Yes",IF('Paste Data Here - Export'!L988="","No","Yes")))</f>
        <v/>
      </c>
      <c r="X988" s="98" t="str">
        <f>IF(E988="Yes","6 Month Transfer",IF(AND(W988="Yes",'Paste Data Here - Export'!KM988="D"),"No",IF('Patient level info'!W988="Yes","Yes","")))</f>
        <v/>
      </c>
      <c r="Y988" s="91" t="str">
        <f t="shared" si="166"/>
        <v/>
      </c>
      <c r="Z988" s="99" t="str">
        <f>IF('Paste Data Here - Export'!KQ988="","",IF('Paste Data Here - Export'!KO988="","",'Paste Data Here - Export'!KN988-'Paste Data Here - Export'!KQ988))</f>
        <v/>
      </c>
      <c r="AA988" s="91" t="str">
        <f>IF(AND(W988="Yes",'Paste Data Here - Export'!KM988="D",'Paste Data Here - Export'!KO988="Y"),'Paste Data Here - Export'!KN988+'Patient level info'!AA$3,IF(AND(W988="Yes",'Paste Data Here - Export'!KM988="D",Z988&lt;0),'Paste Data Here - Export'!KQ988,IF(AND(W988="Yes",'Paste Data Here - Export'!KM988="D"),'Paste Data Here - Export'!KN988,IF(X988="Yes",'Paste Data Here - Export'!KS988,""))))</f>
        <v/>
      </c>
      <c r="AB988" s="100" t="str">
        <f>IF(W988="No","",IF('Paste Data Here - Export'!HS988="","",IF('Paste Data Here - Export'!KO988="Y",'Patient level info'!AA988-'Paste Data Here - Export'!HS988,'Paste Data Here - Export'!KQ988-'Paste Data Here - Export'!HS988)))</f>
        <v/>
      </c>
      <c r="AC988" s="100" t="str">
        <f>IF(E988="Yes","",IF(BPT!C988="Record transferred to this team",AA988-C988-(1/6),""))</f>
        <v/>
      </c>
      <c r="AD988" s="100" t="str">
        <f t="shared" si="167"/>
        <v/>
      </c>
      <c r="AE988" s="100" t="str">
        <f t="shared" si="175"/>
        <v/>
      </c>
      <c r="AF988" s="101" t="str">
        <f>IF(AE988="","",IF(Y988="Died same day","Died same day as arrival",IF(AB988="","Did not stay on SU",IF('Paste Data Here - Export'!HR988="ICH","ICU/CCU/HDU",IF(AB988&gt;AE988,100,100*AB988/AE988)))))</f>
        <v/>
      </c>
      <c r="AG988" s="82" t="str">
        <f>IF(E988="Yes","6 Month Transfer",IF(W988="No","Not locked to discharge/transfer",IF(AF988="Did not stay on SU","Not achieved as did not stay on SU",IF('Patient level info'!A988="","",IF(AND(A988=B988,M988="Achieved",P988="Achieved",AF988&gt;=90,AF988&lt;&gt;"Died same day as arrival"),"Achieved",IF(AND(A988&lt;&gt;B988,AF988&gt;=90,M988="Achieved",P988="Achieved"),"Not directly admitted by this team, but achieved criteria at previous team, and achieved 90% of stay on SU whilst at this team",IF(AF988="ICU/CCU/HDU","Admitted to ICU/CCU/HDU",IF(AF988="Died same day as arrival",AF988,IF(AND(AF988&lt;90,M988="Not achieved",P988="Not achieved"),"Not achieved as not direct to SU within 4h, not seen by a consultant within 14h, and less than 90% of stay on SU",IF(AND(AF988&lt;90,M988="Not achieved",P988="Achieved"),"Not achieved as not direct to SU within 4h and less than 90% of stay on SU",IF(AND(AF988&lt;90,M988="Achieved",P988="Not achieved"),"Not achieved as not seen by a consultant within 14h and less than 90% of stay on SU",IF(AND(AF988&gt;=90,M988="Not achieved",P988="Not achieved"),"Not achieved as not direct to SU within 4h and not seen by a consultant within 14h",IF(AND(AF988&gt;=90,M988="Achieved",P988="Not achieved"),"Not achieved as not seen by a consultant within 14h",IF(AF988&lt;90,"Not achieved as less than 90% of stay on SU","Not achieved as not direct to SU within 4h"))))))))))))))</f>
        <v/>
      </c>
    </row>
    <row r="989" spans="1:33" x14ac:dyDescent="0.25">
      <c r="A989" s="89" t="str">
        <f>IF('Paste Data Here - Export'!A989="","",'Paste Data Here - Export'!A989)</f>
        <v/>
      </c>
      <c r="B989" s="90" t="str">
        <f>IF('Paste Data Here - Export'!B989="","",'Paste Data Here - Export'!B989)</f>
        <v/>
      </c>
      <c r="C989" s="91" t="str">
        <f>IF('Paste Data Here - Export'!AR989="Y",'Paste Data Here - Export'!AS989,IF('Paste Data Here - Export'!C989="","",'Paste Data Here - Export'!BA989))</f>
        <v/>
      </c>
      <c r="D989" s="103" t="str">
        <f>IF(B989="","",IF('Paste Data Here - Export'!A989 ='Paste Data Here - Export'!B989, "Yes", "No"))</f>
        <v/>
      </c>
      <c r="E989" s="103" t="str">
        <f>IF(A989="","",IF(AND('Paste Data Here - Export'!P989="",'Paste Data Here - Export'!Q989&lt;&gt;""),"Yes","No"))</f>
        <v/>
      </c>
      <c r="F989" s="104" t="str">
        <f>IF('Paste Data Here - Export'!A989='Paste Data Here - Export'!B989,C989,IF(W989="No","",IF(E989="Yes","6 Month Transfer",'Paste Data Here - Export'!HP989)))</f>
        <v/>
      </c>
      <c r="G989" s="92" t="str">
        <f>IF(B989="","",IF(OR('Paste Data Here - Export'!KB989="Y",'Paste Data Here - Export'!GE989="Y"),"Yes","No"))</f>
        <v/>
      </c>
      <c r="H989" s="93" t="str">
        <f t="shared" si="168"/>
        <v/>
      </c>
      <c r="I989" s="93" t="str">
        <f t="shared" si="169"/>
        <v/>
      </c>
      <c r="J989" s="93" t="str">
        <f t="shared" si="170"/>
        <v/>
      </c>
      <c r="K989" s="125" t="str">
        <f>IF(OR(C989="",'Paste Data Here - Export'!BD989=""),"",1440*('Paste Data Here - Export'!BD989-C989))</f>
        <v/>
      </c>
      <c r="L989" s="93" t="str">
        <f t="shared" si="171"/>
        <v/>
      </c>
      <c r="M989" s="93" t="str">
        <f>IF(AND(L989="Yes",'Paste Data Here - Export'!BC989="SU",'Paste Data Here - Export'!EJ989&lt;&gt;"Y"),"Achieved",IF('Paste Data Here - Export'!EJ989="Y","Not applicable",(IF(AND('Patient level info'!L989="No",'Paste Data Here - Export'!BC989="SU"),"Not achieved",IF('Paste Data Here - Export'!BC989="ICH","Not applicable",IF(OR('Paste Data Here - Export'!BC989="O",'Paste Data Here - Export'!BC989="MAC"),"Not achieved",""))))))</f>
        <v/>
      </c>
      <c r="N989" s="142" t="str">
        <f>IF(B989="","",IF(OR('Paste Data Here - Export'!GN989="PERS",'Paste Data Here - Export'!GN989="TELEM"),'Paste Data Here - Export'!GK989,IF('Paste Data Here - Export'!GO989="","Not seen in person",'Paste Data Here - Export'!GO989)))</f>
        <v/>
      </c>
      <c r="O989" s="125" t="str">
        <f t="shared" si="172"/>
        <v/>
      </c>
      <c r="P989" s="126" t="str">
        <f t="shared" si="173"/>
        <v/>
      </c>
      <c r="Q989" s="95" t="str">
        <f>IF('Paste Data Here - Export'!CR989=TRUE, "Not imaged",IF('Paste Data Here - Export'!AR989="Y","Inpatient stroke",IF('Paste Data Here - Export'!BA989="","",IF('Paste Data Here - Export'!CR989="TRUE","",1440*('Paste Data Here - Export'!CP989-'Paste Data Here - Export'!BA989)))))</f>
        <v/>
      </c>
      <c r="R989" s="95" t="str">
        <f>IF('Paste Data Here - Export'!CR989=TRUE,"Not imaged",IF(OR(C989="",'Paste Data Here - Export'!CP989=""),"",1440*('Paste Data Here - Export'!CP989-C989)))</f>
        <v/>
      </c>
      <c r="S989" s="93" t="str">
        <f>IF(R989&lt;60.5,"Yes",IF('Paste Data Here - Export'!C989="","","No"))</f>
        <v/>
      </c>
      <c r="T989" s="93" t="str">
        <f t="shared" si="165"/>
        <v/>
      </c>
      <c r="U989" s="94" t="str">
        <f>IF(OR(C989="",'Paste Data Here - Export'!DF989=""),"",1440*('Paste Data Here - Export'!DF989-C989))</f>
        <v/>
      </c>
      <c r="V989" s="96" t="str">
        <f t="shared" si="174"/>
        <v/>
      </c>
      <c r="W989" s="97" t="str">
        <f>IF(B989="","",IF('Paste Data Here - Export'!KI989=TRUE,"Yes",IF('Paste Data Here - Export'!L989="","No","Yes")))</f>
        <v/>
      </c>
      <c r="X989" s="98" t="str">
        <f>IF(E989="Yes","6 Month Transfer",IF(AND(W989="Yes",'Paste Data Here - Export'!KM989="D"),"No",IF('Patient level info'!W989="Yes","Yes","")))</f>
        <v/>
      </c>
      <c r="Y989" s="91" t="str">
        <f t="shared" si="166"/>
        <v/>
      </c>
      <c r="Z989" s="99" t="str">
        <f>IF('Paste Data Here - Export'!KQ989="","",IF('Paste Data Here - Export'!KO989="","",'Paste Data Here - Export'!KN989-'Paste Data Here - Export'!KQ989))</f>
        <v/>
      </c>
      <c r="AA989" s="91" t="str">
        <f>IF(AND(W989="Yes",'Paste Data Here - Export'!KM989="D",'Paste Data Here - Export'!KO989="Y"),'Paste Data Here - Export'!KN989+'Patient level info'!AA$3,IF(AND(W989="Yes",'Paste Data Here - Export'!KM989="D",Z989&lt;0),'Paste Data Here - Export'!KQ989,IF(AND(W989="Yes",'Paste Data Here - Export'!KM989="D"),'Paste Data Here - Export'!KN989,IF(X989="Yes",'Paste Data Here - Export'!KS989,""))))</f>
        <v/>
      </c>
      <c r="AB989" s="100" t="str">
        <f>IF(W989="No","",IF('Paste Data Here - Export'!HS989="","",IF('Paste Data Here - Export'!KO989="Y",'Patient level info'!AA989-'Paste Data Here - Export'!HS989,'Paste Data Here - Export'!KQ989-'Paste Data Here - Export'!HS989)))</f>
        <v/>
      </c>
      <c r="AC989" s="100" t="str">
        <f>IF(E989="Yes","",IF(BPT!C989="Record transferred to this team",AA989-C989-(1/6),""))</f>
        <v/>
      </c>
      <c r="AD989" s="100" t="str">
        <f t="shared" si="167"/>
        <v/>
      </c>
      <c r="AE989" s="100" t="str">
        <f t="shared" si="175"/>
        <v/>
      </c>
      <c r="AF989" s="101" t="str">
        <f>IF(AE989="","",IF(Y989="Died same day","Died same day as arrival",IF(AB989="","Did not stay on SU",IF('Paste Data Here - Export'!HR989="ICH","ICU/CCU/HDU",IF(AB989&gt;AE989,100,100*AB989/AE989)))))</f>
        <v/>
      </c>
      <c r="AG989" s="82" t="str">
        <f>IF(E989="Yes","6 Month Transfer",IF(W989="No","Not locked to discharge/transfer",IF(AF989="Did not stay on SU","Not achieved as did not stay on SU",IF('Patient level info'!A989="","",IF(AND(A989=B989,M989="Achieved",P989="Achieved",AF989&gt;=90,AF989&lt;&gt;"Died same day as arrival"),"Achieved",IF(AND(A989&lt;&gt;B989,AF989&gt;=90,M989="Achieved",P989="Achieved"),"Not directly admitted by this team, but achieved criteria at previous team, and achieved 90% of stay on SU whilst at this team",IF(AF989="ICU/CCU/HDU","Admitted to ICU/CCU/HDU",IF(AF989="Died same day as arrival",AF989,IF(AND(AF989&lt;90,M989="Not achieved",P989="Not achieved"),"Not achieved as not direct to SU within 4h, not seen by a consultant within 14h, and less than 90% of stay on SU",IF(AND(AF989&lt;90,M989="Not achieved",P989="Achieved"),"Not achieved as not direct to SU within 4h and less than 90% of stay on SU",IF(AND(AF989&lt;90,M989="Achieved",P989="Not achieved"),"Not achieved as not seen by a consultant within 14h and less than 90% of stay on SU",IF(AND(AF989&gt;=90,M989="Not achieved",P989="Not achieved"),"Not achieved as not direct to SU within 4h and not seen by a consultant within 14h",IF(AND(AF989&gt;=90,M989="Achieved",P989="Not achieved"),"Not achieved as not seen by a consultant within 14h",IF(AF989&lt;90,"Not achieved as less than 90% of stay on SU","Not achieved as not direct to SU within 4h"))))))))))))))</f>
        <v/>
      </c>
    </row>
    <row r="990" spans="1:33" x14ac:dyDescent="0.25">
      <c r="A990" s="89" t="str">
        <f>IF('Paste Data Here - Export'!A990="","",'Paste Data Here - Export'!A990)</f>
        <v/>
      </c>
      <c r="B990" s="90" t="str">
        <f>IF('Paste Data Here - Export'!B990="","",'Paste Data Here - Export'!B990)</f>
        <v/>
      </c>
      <c r="C990" s="91" t="str">
        <f>IF('Paste Data Here - Export'!AR990="Y",'Paste Data Here - Export'!AS990,IF('Paste Data Here - Export'!C990="","",'Paste Data Here - Export'!BA990))</f>
        <v/>
      </c>
      <c r="D990" s="103" t="str">
        <f>IF(B990="","",IF('Paste Data Here - Export'!A990 ='Paste Data Here - Export'!B990, "Yes", "No"))</f>
        <v/>
      </c>
      <c r="E990" s="103" t="str">
        <f>IF(A990="","",IF(AND('Paste Data Here - Export'!P990="",'Paste Data Here - Export'!Q990&lt;&gt;""),"Yes","No"))</f>
        <v/>
      </c>
      <c r="F990" s="104" t="str">
        <f>IF('Paste Data Here - Export'!A990='Paste Data Here - Export'!B990,C990,IF(W990="No","",IF(E990="Yes","6 Month Transfer",'Paste Data Here - Export'!HP990)))</f>
        <v/>
      </c>
      <c r="G990" s="92" t="str">
        <f>IF(B990="","",IF(OR('Paste Data Here - Export'!KB990="Y",'Paste Data Here - Export'!GE990="Y"),"Yes","No"))</f>
        <v/>
      </c>
      <c r="H990" s="93" t="str">
        <f t="shared" si="168"/>
        <v/>
      </c>
      <c r="I990" s="93" t="str">
        <f t="shared" si="169"/>
        <v/>
      </c>
      <c r="J990" s="93" t="str">
        <f t="shared" si="170"/>
        <v/>
      </c>
      <c r="K990" s="125" t="str">
        <f>IF(OR(C990="",'Paste Data Here - Export'!BD990=""),"",1440*('Paste Data Here - Export'!BD990-C990))</f>
        <v/>
      </c>
      <c r="L990" s="93" t="str">
        <f t="shared" si="171"/>
        <v/>
      </c>
      <c r="M990" s="93" t="str">
        <f>IF(AND(L990="Yes",'Paste Data Here - Export'!BC990="SU",'Paste Data Here - Export'!EJ990&lt;&gt;"Y"),"Achieved",IF('Paste Data Here - Export'!EJ990="Y","Not applicable",(IF(AND('Patient level info'!L990="No",'Paste Data Here - Export'!BC990="SU"),"Not achieved",IF('Paste Data Here - Export'!BC990="ICH","Not applicable",IF(OR('Paste Data Here - Export'!BC990="O",'Paste Data Here - Export'!BC990="MAC"),"Not achieved",""))))))</f>
        <v/>
      </c>
      <c r="N990" s="142" t="str">
        <f>IF(B990="","",IF(OR('Paste Data Here - Export'!GN990="PERS",'Paste Data Here - Export'!GN990="TELEM"),'Paste Data Here - Export'!GK990,IF('Paste Data Here - Export'!GO990="","Not seen in person",'Paste Data Here - Export'!GO990)))</f>
        <v/>
      </c>
      <c r="O990" s="125" t="str">
        <f t="shared" si="172"/>
        <v/>
      </c>
      <c r="P990" s="126" t="str">
        <f t="shared" si="173"/>
        <v/>
      </c>
      <c r="Q990" s="95" t="str">
        <f>IF('Paste Data Here - Export'!CR990=TRUE, "Not imaged",IF('Paste Data Here - Export'!AR990="Y","Inpatient stroke",IF('Paste Data Here - Export'!BA990="","",IF('Paste Data Here - Export'!CR990="TRUE","",1440*('Paste Data Here - Export'!CP990-'Paste Data Here - Export'!BA990)))))</f>
        <v/>
      </c>
      <c r="R990" s="95" t="str">
        <f>IF('Paste Data Here - Export'!CR990=TRUE,"Not imaged",IF(OR(C990="",'Paste Data Here - Export'!CP990=""),"",1440*('Paste Data Here - Export'!CP990-C990)))</f>
        <v/>
      </c>
      <c r="S990" s="93" t="str">
        <f>IF(R990&lt;60.5,"Yes",IF('Paste Data Here - Export'!C990="","","No"))</f>
        <v/>
      </c>
      <c r="T990" s="93" t="str">
        <f t="shared" si="165"/>
        <v/>
      </c>
      <c r="U990" s="94" t="str">
        <f>IF(OR(C990="",'Paste Data Here - Export'!DF990=""),"",1440*('Paste Data Here - Export'!DF990-C990))</f>
        <v/>
      </c>
      <c r="V990" s="96" t="str">
        <f t="shared" si="174"/>
        <v/>
      </c>
      <c r="W990" s="97" t="str">
        <f>IF(B990="","",IF('Paste Data Here - Export'!KI990=TRUE,"Yes",IF('Paste Data Here - Export'!L990="","No","Yes")))</f>
        <v/>
      </c>
      <c r="X990" s="98" t="str">
        <f>IF(E990="Yes","6 Month Transfer",IF(AND(W990="Yes",'Paste Data Here - Export'!KM990="D"),"No",IF('Patient level info'!W990="Yes","Yes","")))</f>
        <v/>
      </c>
      <c r="Y990" s="91" t="str">
        <f t="shared" si="166"/>
        <v/>
      </c>
      <c r="Z990" s="99" t="str">
        <f>IF('Paste Data Here - Export'!KQ990="","",IF('Paste Data Here - Export'!KO990="","",'Paste Data Here - Export'!KN990-'Paste Data Here - Export'!KQ990))</f>
        <v/>
      </c>
      <c r="AA990" s="91" t="str">
        <f>IF(AND(W990="Yes",'Paste Data Here - Export'!KM990="D",'Paste Data Here - Export'!KO990="Y"),'Paste Data Here - Export'!KN990+'Patient level info'!AA$3,IF(AND(W990="Yes",'Paste Data Here - Export'!KM990="D",Z990&lt;0),'Paste Data Here - Export'!KQ990,IF(AND(W990="Yes",'Paste Data Here - Export'!KM990="D"),'Paste Data Here - Export'!KN990,IF(X990="Yes",'Paste Data Here - Export'!KS990,""))))</f>
        <v/>
      </c>
      <c r="AB990" s="100" t="str">
        <f>IF(W990="No","",IF('Paste Data Here - Export'!HS990="","",IF('Paste Data Here - Export'!KO990="Y",'Patient level info'!AA990-'Paste Data Here - Export'!HS990,'Paste Data Here - Export'!KQ990-'Paste Data Here - Export'!HS990)))</f>
        <v/>
      </c>
      <c r="AC990" s="100" t="str">
        <f>IF(E990="Yes","",IF(BPT!C990="Record transferred to this team",AA990-C990-(1/6),""))</f>
        <v/>
      </c>
      <c r="AD990" s="100" t="str">
        <f t="shared" si="167"/>
        <v/>
      </c>
      <c r="AE990" s="100" t="str">
        <f t="shared" si="175"/>
        <v/>
      </c>
      <c r="AF990" s="101" t="str">
        <f>IF(AE990="","",IF(Y990="Died same day","Died same day as arrival",IF(AB990="","Did not stay on SU",IF('Paste Data Here - Export'!HR990="ICH","ICU/CCU/HDU",IF(AB990&gt;AE990,100,100*AB990/AE990)))))</f>
        <v/>
      </c>
      <c r="AG990" s="82" t="str">
        <f>IF(E990="Yes","6 Month Transfer",IF(W990="No","Not locked to discharge/transfer",IF(AF990="Did not stay on SU","Not achieved as did not stay on SU",IF('Patient level info'!A990="","",IF(AND(A990=B990,M990="Achieved",P990="Achieved",AF990&gt;=90,AF990&lt;&gt;"Died same day as arrival"),"Achieved",IF(AND(A990&lt;&gt;B990,AF990&gt;=90,M990="Achieved",P990="Achieved"),"Not directly admitted by this team, but achieved criteria at previous team, and achieved 90% of stay on SU whilst at this team",IF(AF990="ICU/CCU/HDU","Admitted to ICU/CCU/HDU",IF(AF990="Died same day as arrival",AF990,IF(AND(AF990&lt;90,M990="Not achieved",P990="Not achieved"),"Not achieved as not direct to SU within 4h, not seen by a consultant within 14h, and less than 90% of stay on SU",IF(AND(AF990&lt;90,M990="Not achieved",P990="Achieved"),"Not achieved as not direct to SU within 4h and less than 90% of stay on SU",IF(AND(AF990&lt;90,M990="Achieved",P990="Not achieved"),"Not achieved as not seen by a consultant within 14h and less than 90% of stay on SU",IF(AND(AF990&gt;=90,M990="Not achieved",P990="Not achieved"),"Not achieved as not direct to SU within 4h and not seen by a consultant within 14h",IF(AND(AF990&gt;=90,M990="Achieved",P990="Not achieved"),"Not achieved as not seen by a consultant within 14h",IF(AF990&lt;90,"Not achieved as less than 90% of stay on SU","Not achieved as not direct to SU within 4h"))))))))))))))</f>
        <v/>
      </c>
    </row>
    <row r="991" spans="1:33" x14ac:dyDescent="0.25">
      <c r="A991" s="89" t="str">
        <f>IF('Paste Data Here - Export'!A991="","",'Paste Data Here - Export'!A991)</f>
        <v/>
      </c>
      <c r="B991" s="90" t="str">
        <f>IF('Paste Data Here - Export'!B991="","",'Paste Data Here - Export'!B991)</f>
        <v/>
      </c>
      <c r="C991" s="91" t="str">
        <f>IF('Paste Data Here - Export'!AR991="Y",'Paste Data Here - Export'!AS991,IF('Paste Data Here - Export'!C991="","",'Paste Data Here - Export'!BA991))</f>
        <v/>
      </c>
      <c r="D991" s="103" t="str">
        <f>IF(B991="","",IF('Paste Data Here - Export'!A991 ='Paste Data Here - Export'!B991, "Yes", "No"))</f>
        <v/>
      </c>
      <c r="E991" s="103" t="str">
        <f>IF(A991="","",IF(AND('Paste Data Here - Export'!P991="",'Paste Data Here - Export'!Q991&lt;&gt;""),"Yes","No"))</f>
        <v/>
      </c>
      <c r="F991" s="104" t="str">
        <f>IF('Paste Data Here - Export'!A991='Paste Data Here - Export'!B991,C991,IF(W991="No","",IF(E991="Yes","6 Month Transfer",'Paste Data Here - Export'!HP991)))</f>
        <v/>
      </c>
      <c r="G991" s="92" t="str">
        <f>IF(B991="","",IF(OR('Paste Data Here - Export'!KB991="Y",'Paste Data Here - Export'!GE991="Y"),"Yes","No"))</f>
        <v/>
      </c>
      <c r="H991" s="93" t="str">
        <f t="shared" si="168"/>
        <v/>
      </c>
      <c r="I991" s="93" t="str">
        <f t="shared" si="169"/>
        <v/>
      </c>
      <c r="J991" s="93" t="str">
        <f t="shared" si="170"/>
        <v/>
      </c>
      <c r="K991" s="125" t="str">
        <f>IF(OR(C991="",'Paste Data Here - Export'!BD991=""),"",1440*('Paste Data Here - Export'!BD991-C991))</f>
        <v/>
      </c>
      <c r="L991" s="93" t="str">
        <f t="shared" si="171"/>
        <v/>
      </c>
      <c r="M991" s="93" t="str">
        <f>IF(AND(L991="Yes",'Paste Data Here - Export'!BC991="SU",'Paste Data Here - Export'!EJ991&lt;&gt;"Y"),"Achieved",IF('Paste Data Here - Export'!EJ991="Y","Not applicable",(IF(AND('Patient level info'!L991="No",'Paste Data Here - Export'!BC991="SU"),"Not achieved",IF('Paste Data Here - Export'!BC991="ICH","Not applicable",IF(OR('Paste Data Here - Export'!BC991="O",'Paste Data Here - Export'!BC991="MAC"),"Not achieved",""))))))</f>
        <v/>
      </c>
      <c r="N991" s="142" t="str">
        <f>IF(B991="","",IF(OR('Paste Data Here - Export'!GN991="PERS",'Paste Data Here - Export'!GN991="TELEM"),'Paste Data Here - Export'!GK991,IF('Paste Data Here - Export'!GO991="","Not seen in person",'Paste Data Here - Export'!GO991)))</f>
        <v/>
      </c>
      <c r="O991" s="125" t="str">
        <f t="shared" si="172"/>
        <v/>
      </c>
      <c r="P991" s="126" t="str">
        <f t="shared" si="173"/>
        <v/>
      </c>
      <c r="Q991" s="95" t="str">
        <f>IF('Paste Data Here - Export'!CR991=TRUE, "Not imaged",IF('Paste Data Here - Export'!AR991="Y","Inpatient stroke",IF('Paste Data Here - Export'!BA991="","",IF('Paste Data Here - Export'!CR991="TRUE","",1440*('Paste Data Here - Export'!CP991-'Paste Data Here - Export'!BA991)))))</f>
        <v/>
      </c>
      <c r="R991" s="95" t="str">
        <f>IF('Paste Data Here - Export'!CR991=TRUE,"Not imaged",IF(OR(C991="",'Paste Data Here - Export'!CP991=""),"",1440*('Paste Data Here - Export'!CP991-C991)))</f>
        <v/>
      </c>
      <c r="S991" s="93" t="str">
        <f>IF(R991&lt;60.5,"Yes",IF('Paste Data Here - Export'!C991="","","No"))</f>
        <v/>
      </c>
      <c r="T991" s="93" t="str">
        <f t="shared" si="165"/>
        <v/>
      </c>
      <c r="U991" s="94" t="str">
        <f>IF(OR(C991="",'Paste Data Here - Export'!DF991=""),"",1440*('Paste Data Here - Export'!DF991-C991))</f>
        <v/>
      </c>
      <c r="V991" s="96" t="str">
        <f t="shared" si="174"/>
        <v/>
      </c>
      <c r="W991" s="97" t="str">
        <f>IF(B991="","",IF('Paste Data Here - Export'!KI991=TRUE,"Yes",IF('Paste Data Here - Export'!L991="","No","Yes")))</f>
        <v/>
      </c>
      <c r="X991" s="98" t="str">
        <f>IF(E991="Yes","6 Month Transfer",IF(AND(W991="Yes",'Paste Data Here - Export'!KM991="D"),"No",IF('Patient level info'!W991="Yes","Yes","")))</f>
        <v/>
      </c>
      <c r="Y991" s="91" t="str">
        <f t="shared" si="166"/>
        <v/>
      </c>
      <c r="Z991" s="99" t="str">
        <f>IF('Paste Data Here - Export'!KQ991="","",IF('Paste Data Here - Export'!KO991="","",'Paste Data Here - Export'!KN991-'Paste Data Here - Export'!KQ991))</f>
        <v/>
      </c>
      <c r="AA991" s="91" t="str">
        <f>IF(AND(W991="Yes",'Paste Data Here - Export'!KM991="D",'Paste Data Here - Export'!KO991="Y"),'Paste Data Here - Export'!KN991+'Patient level info'!AA$3,IF(AND(W991="Yes",'Paste Data Here - Export'!KM991="D",Z991&lt;0),'Paste Data Here - Export'!KQ991,IF(AND(W991="Yes",'Paste Data Here - Export'!KM991="D"),'Paste Data Here - Export'!KN991,IF(X991="Yes",'Paste Data Here - Export'!KS991,""))))</f>
        <v/>
      </c>
      <c r="AB991" s="100" t="str">
        <f>IF(W991="No","",IF('Paste Data Here - Export'!HS991="","",IF('Paste Data Here - Export'!KO991="Y",'Patient level info'!AA991-'Paste Data Here - Export'!HS991,'Paste Data Here - Export'!KQ991-'Paste Data Here - Export'!HS991)))</f>
        <v/>
      </c>
      <c r="AC991" s="100" t="str">
        <f>IF(E991="Yes","",IF(BPT!C991="Record transferred to this team",AA991-C991-(1/6),""))</f>
        <v/>
      </c>
      <c r="AD991" s="100" t="str">
        <f t="shared" si="167"/>
        <v/>
      </c>
      <c r="AE991" s="100" t="str">
        <f t="shared" si="175"/>
        <v/>
      </c>
      <c r="AF991" s="101" t="str">
        <f>IF(AE991="","",IF(Y991="Died same day","Died same day as arrival",IF(AB991="","Did not stay on SU",IF('Paste Data Here - Export'!HR991="ICH","ICU/CCU/HDU",IF(AB991&gt;AE991,100,100*AB991/AE991)))))</f>
        <v/>
      </c>
      <c r="AG991" s="82" t="str">
        <f>IF(E991="Yes","6 Month Transfer",IF(W991="No","Not locked to discharge/transfer",IF(AF991="Did not stay on SU","Not achieved as did not stay on SU",IF('Patient level info'!A991="","",IF(AND(A991=B991,M991="Achieved",P991="Achieved",AF991&gt;=90,AF991&lt;&gt;"Died same day as arrival"),"Achieved",IF(AND(A991&lt;&gt;B991,AF991&gt;=90,M991="Achieved",P991="Achieved"),"Not directly admitted by this team, but achieved criteria at previous team, and achieved 90% of stay on SU whilst at this team",IF(AF991="ICU/CCU/HDU","Admitted to ICU/CCU/HDU",IF(AF991="Died same day as arrival",AF991,IF(AND(AF991&lt;90,M991="Not achieved",P991="Not achieved"),"Not achieved as not direct to SU within 4h, not seen by a consultant within 14h, and less than 90% of stay on SU",IF(AND(AF991&lt;90,M991="Not achieved",P991="Achieved"),"Not achieved as not direct to SU within 4h and less than 90% of stay on SU",IF(AND(AF991&lt;90,M991="Achieved",P991="Not achieved"),"Not achieved as not seen by a consultant within 14h and less than 90% of stay on SU",IF(AND(AF991&gt;=90,M991="Not achieved",P991="Not achieved"),"Not achieved as not direct to SU within 4h and not seen by a consultant within 14h",IF(AND(AF991&gt;=90,M991="Achieved",P991="Not achieved"),"Not achieved as not seen by a consultant within 14h",IF(AF991&lt;90,"Not achieved as less than 90% of stay on SU","Not achieved as not direct to SU within 4h"))))))))))))))</f>
        <v/>
      </c>
    </row>
    <row r="992" spans="1:33" x14ac:dyDescent="0.25">
      <c r="A992" s="89" t="str">
        <f>IF('Paste Data Here - Export'!A992="","",'Paste Data Here - Export'!A992)</f>
        <v/>
      </c>
      <c r="B992" s="90" t="str">
        <f>IF('Paste Data Here - Export'!B992="","",'Paste Data Here - Export'!B992)</f>
        <v/>
      </c>
      <c r="C992" s="91" t="str">
        <f>IF('Paste Data Here - Export'!AR992="Y",'Paste Data Here - Export'!AS992,IF('Paste Data Here - Export'!C992="","",'Paste Data Here - Export'!BA992))</f>
        <v/>
      </c>
      <c r="D992" s="103" t="str">
        <f>IF(B992="","",IF('Paste Data Here - Export'!A992 ='Paste Data Here - Export'!B992, "Yes", "No"))</f>
        <v/>
      </c>
      <c r="E992" s="103" t="str">
        <f>IF(A992="","",IF(AND('Paste Data Here - Export'!P992="",'Paste Data Here - Export'!Q992&lt;&gt;""),"Yes","No"))</f>
        <v/>
      </c>
      <c r="F992" s="104" t="str">
        <f>IF('Paste Data Here - Export'!A992='Paste Data Here - Export'!B992,C992,IF(W992="No","",IF(E992="Yes","6 Month Transfer",'Paste Data Here - Export'!HP992)))</f>
        <v/>
      </c>
      <c r="G992" s="92" t="str">
        <f>IF(B992="","",IF(OR('Paste Data Here - Export'!KB992="Y",'Paste Data Here - Export'!GE992="Y"),"Yes","No"))</f>
        <v/>
      </c>
      <c r="H992" s="93" t="str">
        <f t="shared" si="168"/>
        <v/>
      </c>
      <c r="I992" s="93" t="str">
        <f t="shared" si="169"/>
        <v/>
      </c>
      <c r="J992" s="93" t="str">
        <f t="shared" si="170"/>
        <v/>
      </c>
      <c r="K992" s="125" t="str">
        <f>IF(OR(C992="",'Paste Data Here - Export'!BD992=""),"",1440*('Paste Data Here - Export'!BD992-C992))</f>
        <v/>
      </c>
      <c r="L992" s="93" t="str">
        <f t="shared" si="171"/>
        <v/>
      </c>
      <c r="M992" s="93" t="str">
        <f>IF(AND(L992="Yes",'Paste Data Here - Export'!BC992="SU",'Paste Data Here - Export'!EJ992&lt;&gt;"Y"),"Achieved",IF('Paste Data Here - Export'!EJ992="Y","Not applicable",(IF(AND('Patient level info'!L992="No",'Paste Data Here - Export'!BC992="SU"),"Not achieved",IF('Paste Data Here - Export'!BC992="ICH","Not applicable",IF(OR('Paste Data Here - Export'!BC992="O",'Paste Data Here - Export'!BC992="MAC"),"Not achieved",""))))))</f>
        <v/>
      </c>
      <c r="N992" s="142" t="str">
        <f>IF(B992="","",IF(OR('Paste Data Here - Export'!GN992="PERS",'Paste Data Here - Export'!GN992="TELEM"),'Paste Data Here - Export'!GK992,IF('Paste Data Here - Export'!GO992="","Not seen in person",'Paste Data Here - Export'!GO992)))</f>
        <v/>
      </c>
      <c r="O992" s="125" t="str">
        <f t="shared" si="172"/>
        <v/>
      </c>
      <c r="P992" s="126" t="str">
        <f t="shared" si="173"/>
        <v/>
      </c>
      <c r="Q992" s="95" t="str">
        <f>IF('Paste Data Here - Export'!CR992=TRUE, "Not imaged",IF('Paste Data Here - Export'!AR992="Y","Inpatient stroke",IF('Paste Data Here - Export'!BA992="","",IF('Paste Data Here - Export'!CR992="TRUE","",1440*('Paste Data Here - Export'!CP992-'Paste Data Here - Export'!BA992)))))</f>
        <v/>
      </c>
      <c r="R992" s="95" t="str">
        <f>IF('Paste Data Here - Export'!CR992=TRUE,"Not imaged",IF(OR(C992="",'Paste Data Here - Export'!CP992=""),"",1440*('Paste Data Here - Export'!CP992-C992)))</f>
        <v/>
      </c>
      <c r="S992" s="93" t="str">
        <f>IF(R992&lt;60.5,"Yes",IF('Paste Data Here - Export'!C992="","","No"))</f>
        <v/>
      </c>
      <c r="T992" s="93" t="str">
        <f t="shared" si="165"/>
        <v/>
      </c>
      <c r="U992" s="94" t="str">
        <f>IF(OR(C992="",'Paste Data Here - Export'!DF992=""),"",1440*('Paste Data Here - Export'!DF992-C992))</f>
        <v/>
      </c>
      <c r="V992" s="96" t="str">
        <f t="shared" si="174"/>
        <v/>
      </c>
      <c r="W992" s="97" t="str">
        <f>IF(B992="","",IF('Paste Data Here - Export'!KI992=TRUE,"Yes",IF('Paste Data Here - Export'!L992="","No","Yes")))</f>
        <v/>
      </c>
      <c r="X992" s="98" t="str">
        <f>IF(E992="Yes","6 Month Transfer",IF(AND(W992="Yes",'Paste Data Here - Export'!KM992="D"),"No",IF('Patient level info'!W992="Yes","Yes","")))</f>
        <v/>
      </c>
      <c r="Y992" s="91" t="str">
        <f t="shared" si="166"/>
        <v/>
      </c>
      <c r="Z992" s="99" t="str">
        <f>IF('Paste Data Here - Export'!KQ992="","",IF('Paste Data Here - Export'!KO992="","",'Paste Data Here - Export'!KN992-'Paste Data Here - Export'!KQ992))</f>
        <v/>
      </c>
      <c r="AA992" s="91" t="str">
        <f>IF(AND(W992="Yes",'Paste Data Here - Export'!KM992="D",'Paste Data Here - Export'!KO992="Y"),'Paste Data Here - Export'!KN992+'Patient level info'!AA$3,IF(AND(W992="Yes",'Paste Data Here - Export'!KM992="D",Z992&lt;0),'Paste Data Here - Export'!KQ992,IF(AND(W992="Yes",'Paste Data Here - Export'!KM992="D"),'Paste Data Here - Export'!KN992,IF(X992="Yes",'Paste Data Here - Export'!KS992,""))))</f>
        <v/>
      </c>
      <c r="AB992" s="100" t="str">
        <f>IF(W992="No","",IF('Paste Data Here - Export'!HS992="","",IF('Paste Data Here - Export'!KO992="Y",'Patient level info'!AA992-'Paste Data Here - Export'!HS992,'Paste Data Here - Export'!KQ992-'Paste Data Here - Export'!HS992)))</f>
        <v/>
      </c>
      <c r="AC992" s="100" t="str">
        <f>IF(E992="Yes","",IF(BPT!C992="Record transferred to this team",AA992-C992-(1/6),""))</f>
        <v/>
      </c>
      <c r="AD992" s="100" t="str">
        <f t="shared" si="167"/>
        <v/>
      </c>
      <c r="AE992" s="100" t="str">
        <f t="shared" si="175"/>
        <v/>
      </c>
      <c r="AF992" s="101" t="str">
        <f>IF(AE992="","",IF(Y992="Died same day","Died same day as arrival",IF(AB992="","Did not stay on SU",IF('Paste Data Here - Export'!HR992="ICH","ICU/CCU/HDU",IF(AB992&gt;AE992,100,100*AB992/AE992)))))</f>
        <v/>
      </c>
      <c r="AG992" s="82" t="str">
        <f>IF(E992="Yes","6 Month Transfer",IF(W992="No","Not locked to discharge/transfer",IF(AF992="Did not stay on SU","Not achieved as did not stay on SU",IF('Patient level info'!A992="","",IF(AND(A992=B992,M992="Achieved",P992="Achieved",AF992&gt;=90,AF992&lt;&gt;"Died same day as arrival"),"Achieved",IF(AND(A992&lt;&gt;B992,AF992&gt;=90,M992="Achieved",P992="Achieved"),"Not directly admitted by this team, but achieved criteria at previous team, and achieved 90% of stay on SU whilst at this team",IF(AF992="ICU/CCU/HDU","Admitted to ICU/CCU/HDU",IF(AF992="Died same day as arrival",AF992,IF(AND(AF992&lt;90,M992="Not achieved",P992="Not achieved"),"Not achieved as not direct to SU within 4h, not seen by a consultant within 14h, and less than 90% of stay on SU",IF(AND(AF992&lt;90,M992="Not achieved",P992="Achieved"),"Not achieved as not direct to SU within 4h and less than 90% of stay on SU",IF(AND(AF992&lt;90,M992="Achieved",P992="Not achieved"),"Not achieved as not seen by a consultant within 14h and less than 90% of stay on SU",IF(AND(AF992&gt;=90,M992="Not achieved",P992="Not achieved"),"Not achieved as not direct to SU within 4h and not seen by a consultant within 14h",IF(AND(AF992&gt;=90,M992="Achieved",P992="Not achieved"),"Not achieved as not seen by a consultant within 14h",IF(AF992&lt;90,"Not achieved as less than 90% of stay on SU","Not achieved as not direct to SU within 4h"))))))))))))))</f>
        <v/>
      </c>
    </row>
    <row r="993" spans="1:33" x14ac:dyDescent="0.25">
      <c r="A993" s="89" t="str">
        <f>IF('Paste Data Here - Export'!A993="","",'Paste Data Here - Export'!A993)</f>
        <v/>
      </c>
      <c r="B993" s="90" t="str">
        <f>IF('Paste Data Here - Export'!B993="","",'Paste Data Here - Export'!B993)</f>
        <v/>
      </c>
      <c r="C993" s="91" t="str">
        <f>IF('Paste Data Here - Export'!AR993="Y",'Paste Data Here - Export'!AS993,IF('Paste Data Here - Export'!C993="","",'Paste Data Here - Export'!BA993))</f>
        <v/>
      </c>
      <c r="D993" s="103" t="str">
        <f>IF(B993="","",IF('Paste Data Here - Export'!A993 ='Paste Data Here - Export'!B993, "Yes", "No"))</f>
        <v/>
      </c>
      <c r="E993" s="103" t="str">
        <f>IF(A993="","",IF(AND('Paste Data Here - Export'!P993="",'Paste Data Here - Export'!Q993&lt;&gt;""),"Yes","No"))</f>
        <v/>
      </c>
      <c r="F993" s="104" t="str">
        <f>IF('Paste Data Here - Export'!A993='Paste Data Here - Export'!B993,C993,IF(W993="No","",IF(E993="Yes","6 Month Transfer",'Paste Data Here - Export'!HP993)))</f>
        <v/>
      </c>
      <c r="G993" s="92" t="str">
        <f>IF(B993="","",IF(OR('Paste Data Here - Export'!KB993="Y",'Paste Data Here - Export'!GE993="Y"),"Yes","No"))</f>
        <v/>
      </c>
      <c r="H993" s="93" t="str">
        <f t="shared" si="168"/>
        <v/>
      </c>
      <c r="I993" s="93" t="str">
        <f t="shared" si="169"/>
        <v/>
      </c>
      <c r="J993" s="93" t="str">
        <f t="shared" si="170"/>
        <v/>
      </c>
      <c r="K993" s="125" t="str">
        <f>IF(OR(C993="",'Paste Data Here - Export'!BD993=""),"",1440*('Paste Data Here - Export'!BD993-C993))</f>
        <v/>
      </c>
      <c r="L993" s="93" t="str">
        <f t="shared" si="171"/>
        <v/>
      </c>
      <c r="M993" s="93" t="str">
        <f>IF(AND(L993="Yes",'Paste Data Here - Export'!BC993="SU",'Paste Data Here - Export'!EJ993&lt;&gt;"Y"),"Achieved",IF('Paste Data Here - Export'!EJ993="Y","Not applicable",(IF(AND('Patient level info'!L993="No",'Paste Data Here - Export'!BC993="SU"),"Not achieved",IF('Paste Data Here - Export'!BC993="ICH","Not applicable",IF(OR('Paste Data Here - Export'!BC993="O",'Paste Data Here - Export'!BC993="MAC"),"Not achieved",""))))))</f>
        <v/>
      </c>
      <c r="N993" s="142" t="str">
        <f>IF(B993="","",IF(OR('Paste Data Here - Export'!GN993="PERS",'Paste Data Here - Export'!GN993="TELEM"),'Paste Data Here - Export'!GK993,IF('Paste Data Here - Export'!GO993="","Not seen in person",'Paste Data Here - Export'!GO993)))</f>
        <v/>
      </c>
      <c r="O993" s="125" t="str">
        <f t="shared" si="172"/>
        <v/>
      </c>
      <c r="P993" s="126" t="str">
        <f t="shared" si="173"/>
        <v/>
      </c>
      <c r="Q993" s="95" t="str">
        <f>IF('Paste Data Here - Export'!CR993=TRUE, "Not imaged",IF('Paste Data Here - Export'!AR993="Y","Inpatient stroke",IF('Paste Data Here - Export'!BA993="","",IF('Paste Data Here - Export'!CR993="TRUE","",1440*('Paste Data Here - Export'!CP993-'Paste Data Here - Export'!BA993)))))</f>
        <v/>
      </c>
      <c r="R993" s="95" t="str">
        <f>IF('Paste Data Here - Export'!CR993=TRUE,"Not imaged",IF(OR(C993="",'Paste Data Here - Export'!CP993=""),"",1440*('Paste Data Here - Export'!CP993-C993)))</f>
        <v/>
      </c>
      <c r="S993" s="93" t="str">
        <f>IF(R993&lt;60.5,"Yes",IF('Paste Data Here - Export'!C993="","","No"))</f>
        <v/>
      </c>
      <c r="T993" s="93" t="str">
        <f t="shared" si="165"/>
        <v/>
      </c>
      <c r="U993" s="94" t="str">
        <f>IF(OR(C993="",'Paste Data Here - Export'!DF993=""),"",1440*('Paste Data Here - Export'!DF993-C993))</f>
        <v/>
      </c>
      <c r="V993" s="96" t="str">
        <f t="shared" si="174"/>
        <v/>
      </c>
      <c r="W993" s="97" t="str">
        <f>IF(B993="","",IF('Paste Data Here - Export'!KI993=TRUE,"Yes",IF('Paste Data Here - Export'!L993="","No","Yes")))</f>
        <v/>
      </c>
      <c r="X993" s="98" t="str">
        <f>IF(E993="Yes","6 Month Transfer",IF(AND(W993="Yes",'Paste Data Here - Export'!KM993="D"),"No",IF('Patient level info'!W993="Yes","Yes","")))</f>
        <v/>
      </c>
      <c r="Y993" s="91" t="str">
        <f t="shared" si="166"/>
        <v/>
      </c>
      <c r="Z993" s="99" t="str">
        <f>IF('Paste Data Here - Export'!KQ993="","",IF('Paste Data Here - Export'!KO993="","",'Paste Data Here - Export'!KN993-'Paste Data Here - Export'!KQ993))</f>
        <v/>
      </c>
      <c r="AA993" s="91" t="str">
        <f>IF(AND(W993="Yes",'Paste Data Here - Export'!KM993="D",'Paste Data Here - Export'!KO993="Y"),'Paste Data Here - Export'!KN993+'Patient level info'!AA$3,IF(AND(W993="Yes",'Paste Data Here - Export'!KM993="D",Z993&lt;0),'Paste Data Here - Export'!KQ993,IF(AND(W993="Yes",'Paste Data Here - Export'!KM993="D"),'Paste Data Here - Export'!KN993,IF(X993="Yes",'Paste Data Here - Export'!KS993,""))))</f>
        <v/>
      </c>
      <c r="AB993" s="100" t="str">
        <f>IF(W993="No","",IF('Paste Data Here - Export'!HS993="","",IF('Paste Data Here - Export'!KO993="Y",'Patient level info'!AA993-'Paste Data Here - Export'!HS993,'Paste Data Here - Export'!KQ993-'Paste Data Here - Export'!HS993)))</f>
        <v/>
      </c>
      <c r="AC993" s="100" t="str">
        <f>IF(E993="Yes","",IF(BPT!C993="Record transferred to this team",AA993-C993-(1/6),""))</f>
        <v/>
      </c>
      <c r="AD993" s="100" t="str">
        <f t="shared" si="167"/>
        <v/>
      </c>
      <c r="AE993" s="100" t="str">
        <f t="shared" si="175"/>
        <v/>
      </c>
      <c r="AF993" s="101" t="str">
        <f>IF(AE993="","",IF(Y993="Died same day","Died same day as arrival",IF(AB993="","Did not stay on SU",IF('Paste Data Here - Export'!HR993="ICH","ICU/CCU/HDU",IF(AB993&gt;AE993,100,100*AB993/AE993)))))</f>
        <v/>
      </c>
      <c r="AG993" s="82" t="str">
        <f>IF(E993="Yes","6 Month Transfer",IF(W993="No","Not locked to discharge/transfer",IF(AF993="Did not stay on SU","Not achieved as did not stay on SU",IF('Patient level info'!A993="","",IF(AND(A993=B993,M993="Achieved",P993="Achieved",AF993&gt;=90,AF993&lt;&gt;"Died same day as arrival"),"Achieved",IF(AND(A993&lt;&gt;B993,AF993&gt;=90,M993="Achieved",P993="Achieved"),"Not directly admitted by this team, but achieved criteria at previous team, and achieved 90% of stay on SU whilst at this team",IF(AF993="ICU/CCU/HDU","Admitted to ICU/CCU/HDU",IF(AF993="Died same day as arrival",AF993,IF(AND(AF993&lt;90,M993="Not achieved",P993="Not achieved"),"Not achieved as not direct to SU within 4h, not seen by a consultant within 14h, and less than 90% of stay on SU",IF(AND(AF993&lt;90,M993="Not achieved",P993="Achieved"),"Not achieved as not direct to SU within 4h and less than 90% of stay on SU",IF(AND(AF993&lt;90,M993="Achieved",P993="Not achieved"),"Not achieved as not seen by a consultant within 14h and less than 90% of stay on SU",IF(AND(AF993&gt;=90,M993="Not achieved",P993="Not achieved"),"Not achieved as not direct to SU within 4h and not seen by a consultant within 14h",IF(AND(AF993&gt;=90,M993="Achieved",P993="Not achieved"),"Not achieved as not seen by a consultant within 14h",IF(AF993&lt;90,"Not achieved as less than 90% of stay on SU","Not achieved as not direct to SU within 4h"))))))))))))))</f>
        <v/>
      </c>
    </row>
    <row r="994" spans="1:33" x14ac:dyDescent="0.25">
      <c r="A994" s="89" t="str">
        <f>IF('Paste Data Here - Export'!A994="","",'Paste Data Here - Export'!A994)</f>
        <v/>
      </c>
      <c r="B994" s="90" t="str">
        <f>IF('Paste Data Here - Export'!B994="","",'Paste Data Here - Export'!B994)</f>
        <v/>
      </c>
      <c r="C994" s="91" t="str">
        <f>IF('Paste Data Here - Export'!AR994="Y",'Paste Data Here - Export'!AS994,IF('Paste Data Here - Export'!C994="","",'Paste Data Here - Export'!BA994))</f>
        <v/>
      </c>
      <c r="D994" s="103" t="str">
        <f>IF(B994="","",IF('Paste Data Here - Export'!A994 ='Paste Data Here - Export'!B994, "Yes", "No"))</f>
        <v/>
      </c>
      <c r="E994" s="103" t="str">
        <f>IF(A994="","",IF(AND('Paste Data Here - Export'!P994="",'Paste Data Here - Export'!Q994&lt;&gt;""),"Yes","No"))</f>
        <v/>
      </c>
      <c r="F994" s="104" t="str">
        <f>IF('Paste Data Here - Export'!A994='Paste Data Here - Export'!B994,C994,IF(W994="No","",IF(E994="Yes","6 Month Transfer",'Paste Data Here - Export'!HP994)))</f>
        <v/>
      </c>
      <c r="G994" s="92" t="str">
        <f>IF(B994="","",IF(OR('Paste Data Here - Export'!KB994="Y",'Paste Data Here - Export'!GE994="Y"),"Yes","No"))</f>
        <v/>
      </c>
      <c r="H994" s="93" t="str">
        <f t="shared" si="168"/>
        <v/>
      </c>
      <c r="I994" s="93" t="str">
        <f t="shared" si="169"/>
        <v/>
      </c>
      <c r="J994" s="93" t="str">
        <f t="shared" si="170"/>
        <v/>
      </c>
      <c r="K994" s="125" t="str">
        <f>IF(OR(C994="",'Paste Data Here - Export'!BD994=""),"",1440*('Paste Data Here - Export'!BD994-C994))</f>
        <v/>
      </c>
      <c r="L994" s="93" t="str">
        <f t="shared" si="171"/>
        <v/>
      </c>
      <c r="M994" s="93" t="str">
        <f>IF(AND(L994="Yes",'Paste Data Here - Export'!BC994="SU",'Paste Data Here - Export'!EJ994&lt;&gt;"Y"),"Achieved",IF('Paste Data Here - Export'!EJ994="Y","Not applicable",(IF(AND('Patient level info'!L994="No",'Paste Data Here - Export'!BC994="SU"),"Not achieved",IF('Paste Data Here - Export'!BC994="ICH","Not applicable",IF(OR('Paste Data Here - Export'!BC994="O",'Paste Data Here - Export'!BC994="MAC"),"Not achieved",""))))))</f>
        <v/>
      </c>
      <c r="N994" s="142" t="str">
        <f>IF(B994="","",IF(OR('Paste Data Here - Export'!GN994="PERS",'Paste Data Here - Export'!GN994="TELEM"),'Paste Data Here - Export'!GK994,IF('Paste Data Here - Export'!GO994="","Not seen in person",'Paste Data Here - Export'!GO994)))</f>
        <v/>
      </c>
      <c r="O994" s="125" t="str">
        <f t="shared" si="172"/>
        <v/>
      </c>
      <c r="P994" s="126" t="str">
        <f t="shared" si="173"/>
        <v/>
      </c>
      <c r="Q994" s="95" t="str">
        <f>IF('Paste Data Here - Export'!CR994=TRUE, "Not imaged",IF('Paste Data Here - Export'!AR994="Y","Inpatient stroke",IF('Paste Data Here - Export'!BA994="","",IF('Paste Data Here - Export'!CR994="TRUE","",1440*('Paste Data Here - Export'!CP994-'Paste Data Here - Export'!BA994)))))</f>
        <v/>
      </c>
      <c r="R994" s="95" t="str">
        <f>IF('Paste Data Here - Export'!CR994=TRUE,"Not imaged",IF(OR(C994="",'Paste Data Here - Export'!CP994=""),"",1440*('Paste Data Here - Export'!CP994-C994)))</f>
        <v/>
      </c>
      <c r="S994" s="93" t="str">
        <f>IF(R994&lt;60.5,"Yes",IF('Paste Data Here - Export'!C994="","","No"))</f>
        <v/>
      </c>
      <c r="T994" s="93" t="str">
        <f t="shared" si="165"/>
        <v/>
      </c>
      <c r="U994" s="94" t="str">
        <f>IF(OR(C994="",'Paste Data Here - Export'!DF994=""),"",1440*('Paste Data Here - Export'!DF994-C994))</f>
        <v/>
      </c>
      <c r="V994" s="96" t="str">
        <f t="shared" si="174"/>
        <v/>
      </c>
      <c r="W994" s="97" t="str">
        <f>IF(B994="","",IF('Paste Data Here - Export'!KI994=TRUE,"Yes",IF('Paste Data Here - Export'!L994="","No","Yes")))</f>
        <v/>
      </c>
      <c r="X994" s="98" t="str">
        <f>IF(E994="Yes","6 Month Transfer",IF(AND(W994="Yes",'Paste Data Here - Export'!KM994="D"),"No",IF('Patient level info'!W994="Yes","Yes","")))</f>
        <v/>
      </c>
      <c r="Y994" s="91" t="str">
        <f t="shared" si="166"/>
        <v/>
      </c>
      <c r="Z994" s="99" t="str">
        <f>IF('Paste Data Here - Export'!KQ994="","",IF('Paste Data Here - Export'!KO994="","",'Paste Data Here - Export'!KN994-'Paste Data Here - Export'!KQ994))</f>
        <v/>
      </c>
      <c r="AA994" s="91" t="str">
        <f>IF(AND(W994="Yes",'Paste Data Here - Export'!KM994="D",'Paste Data Here - Export'!KO994="Y"),'Paste Data Here - Export'!KN994+'Patient level info'!AA$3,IF(AND(W994="Yes",'Paste Data Here - Export'!KM994="D",Z994&lt;0),'Paste Data Here - Export'!KQ994,IF(AND(W994="Yes",'Paste Data Here - Export'!KM994="D"),'Paste Data Here - Export'!KN994,IF(X994="Yes",'Paste Data Here - Export'!KS994,""))))</f>
        <v/>
      </c>
      <c r="AB994" s="100" t="str">
        <f>IF(W994="No","",IF('Paste Data Here - Export'!HS994="","",IF('Paste Data Here - Export'!KO994="Y",'Patient level info'!AA994-'Paste Data Here - Export'!HS994,'Paste Data Here - Export'!KQ994-'Paste Data Here - Export'!HS994)))</f>
        <v/>
      </c>
      <c r="AC994" s="100" t="str">
        <f>IF(E994="Yes","",IF(BPT!C994="Record transferred to this team",AA994-C994-(1/6),""))</f>
        <v/>
      </c>
      <c r="AD994" s="100" t="str">
        <f t="shared" si="167"/>
        <v/>
      </c>
      <c r="AE994" s="100" t="str">
        <f t="shared" si="175"/>
        <v/>
      </c>
      <c r="AF994" s="101" t="str">
        <f>IF(AE994="","",IF(Y994="Died same day","Died same day as arrival",IF(AB994="","Did not stay on SU",IF('Paste Data Here - Export'!HR994="ICH","ICU/CCU/HDU",IF(AB994&gt;AE994,100,100*AB994/AE994)))))</f>
        <v/>
      </c>
      <c r="AG994" s="82" t="str">
        <f>IF(E994="Yes","6 Month Transfer",IF(W994="No","Not locked to discharge/transfer",IF(AF994="Did not stay on SU","Not achieved as did not stay on SU",IF('Patient level info'!A994="","",IF(AND(A994=B994,M994="Achieved",P994="Achieved",AF994&gt;=90,AF994&lt;&gt;"Died same day as arrival"),"Achieved",IF(AND(A994&lt;&gt;B994,AF994&gt;=90,M994="Achieved",P994="Achieved"),"Not directly admitted by this team, but achieved criteria at previous team, and achieved 90% of stay on SU whilst at this team",IF(AF994="ICU/CCU/HDU","Admitted to ICU/CCU/HDU",IF(AF994="Died same day as arrival",AF994,IF(AND(AF994&lt;90,M994="Not achieved",P994="Not achieved"),"Not achieved as not direct to SU within 4h, not seen by a consultant within 14h, and less than 90% of stay on SU",IF(AND(AF994&lt;90,M994="Not achieved",P994="Achieved"),"Not achieved as not direct to SU within 4h and less than 90% of stay on SU",IF(AND(AF994&lt;90,M994="Achieved",P994="Not achieved"),"Not achieved as not seen by a consultant within 14h and less than 90% of stay on SU",IF(AND(AF994&gt;=90,M994="Not achieved",P994="Not achieved"),"Not achieved as not direct to SU within 4h and not seen by a consultant within 14h",IF(AND(AF994&gt;=90,M994="Achieved",P994="Not achieved"),"Not achieved as not seen by a consultant within 14h",IF(AF994&lt;90,"Not achieved as less than 90% of stay on SU","Not achieved as not direct to SU within 4h"))))))))))))))</f>
        <v/>
      </c>
    </row>
    <row r="995" spans="1:33" x14ac:dyDescent="0.25">
      <c r="A995" s="89" t="str">
        <f>IF('Paste Data Here - Export'!A995="","",'Paste Data Here - Export'!A995)</f>
        <v/>
      </c>
      <c r="B995" s="90" t="str">
        <f>IF('Paste Data Here - Export'!B995="","",'Paste Data Here - Export'!B995)</f>
        <v/>
      </c>
      <c r="C995" s="91" t="str">
        <f>IF('Paste Data Here - Export'!AR995="Y",'Paste Data Here - Export'!AS995,IF('Paste Data Here - Export'!C995="","",'Paste Data Here - Export'!BA995))</f>
        <v/>
      </c>
      <c r="D995" s="103" t="str">
        <f>IF(B995="","",IF('Paste Data Here - Export'!A995 ='Paste Data Here - Export'!B995, "Yes", "No"))</f>
        <v/>
      </c>
      <c r="E995" s="103" t="str">
        <f>IF(A995="","",IF(AND('Paste Data Here - Export'!P995="",'Paste Data Here - Export'!Q995&lt;&gt;""),"Yes","No"))</f>
        <v/>
      </c>
      <c r="F995" s="104" t="str">
        <f>IF('Paste Data Here - Export'!A995='Paste Data Here - Export'!B995,C995,IF(W995="No","",IF(E995="Yes","6 Month Transfer",'Paste Data Here - Export'!HP995)))</f>
        <v/>
      </c>
      <c r="G995" s="92" t="str">
        <f>IF(B995="","",IF(OR('Paste Data Here - Export'!KB995="Y",'Paste Data Here - Export'!GE995="Y"),"Yes","No"))</f>
        <v/>
      </c>
      <c r="H995" s="93" t="str">
        <f t="shared" si="168"/>
        <v/>
      </c>
      <c r="I995" s="93" t="str">
        <f t="shared" si="169"/>
        <v/>
      </c>
      <c r="J995" s="93" t="str">
        <f t="shared" si="170"/>
        <v/>
      </c>
      <c r="K995" s="125" t="str">
        <f>IF(OR(C995="",'Paste Data Here - Export'!BD995=""),"",1440*('Paste Data Here - Export'!BD995-C995))</f>
        <v/>
      </c>
      <c r="L995" s="93" t="str">
        <f t="shared" si="171"/>
        <v/>
      </c>
      <c r="M995" s="93" t="str">
        <f>IF(AND(L995="Yes",'Paste Data Here - Export'!BC995="SU",'Paste Data Here - Export'!EJ995&lt;&gt;"Y"),"Achieved",IF('Paste Data Here - Export'!EJ995="Y","Not applicable",(IF(AND('Patient level info'!L995="No",'Paste Data Here - Export'!BC995="SU"),"Not achieved",IF('Paste Data Here - Export'!BC995="ICH","Not applicable",IF(OR('Paste Data Here - Export'!BC995="O",'Paste Data Here - Export'!BC995="MAC"),"Not achieved",""))))))</f>
        <v/>
      </c>
      <c r="N995" s="142" t="str">
        <f>IF(B995="","",IF(OR('Paste Data Here - Export'!GN995="PERS",'Paste Data Here - Export'!GN995="TELEM"),'Paste Data Here - Export'!GK995,IF('Paste Data Here - Export'!GO995="","Not seen in person",'Paste Data Here - Export'!GO995)))</f>
        <v/>
      </c>
      <c r="O995" s="125" t="str">
        <f t="shared" si="172"/>
        <v/>
      </c>
      <c r="P995" s="126" t="str">
        <f t="shared" si="173"/>
        <v/>
      </c>
      <c r="Q995" s="95" t="str">
        <f>IF('Paste Data Here - Export'!CR995=TRUE, "Not imaged",IF('Paste Data Here - Export'!AR995="Y","Inpatient stroke",IF('Paste Data Here - Export'!BA995="","",IF('Paste Data Here - Export'!CR995="TRUE","",1440*('Paste Data Here - Export'!CP995-'Paste Data Here - Export'!BA995)))))</f>
        <v/>
      </c>
      <c r="R995" s="95" t="str">
        <f>IF('Paste Data Here - Export'!CR995=TRUE,"Not imaged",IF(OR(C995="",'Paste Data Here - Export'!CP995=""),"",1440*('Paste Data Here - Export'!CP995-C995)))</f>
        <v/>
      </c>
      <c r="S995" s="93" t="str">
        <f>IF(R995&lt;60.5,"Yes",IF('Paste Data Here - Export'!C995="","","No"))</f>
        <v/>
      </c>
      <c r="T995" s="93" t="str">
        <f t="shared" si="165"/>
        <v/>
      </c>
      <c r="U995" s="94" t="str">
        <f>IF(OR(C995="",'Paste Data Here - Export'!DF995=""),"",1440*('Paste Data Here - Export'!DF995-C995))</f>
        <v/>
      </c>
      <c r="V995" s="96" t="str">
        <f t="shared" si="174"/>
        <v/>
      </c>
      <c r="W995" s="97" t="str">
        <f>IF(B995="","",IF('Paste Data Here - Export'!KI995=TRUE,"Yes",IF('Paste Data Here - Export'!L995="","No","Yes")))</f>
        <v/>
      </c>
      <c r="X995" s="98" t="str">
        <f>IF(E995="Yes","6 Month Transfer",IF(AND(W995="Yes",'Paste Data Here - Export'!KM995="D"),"No",IF('Patient level info'!W995="Yes","Yes","")))</f>
        <v/>
      </c>
      <c r="Y995" s="91" t="str">
        <f t="shared" si="166"/>
        <v/>
      </c>
      <c r="Z995" s="99" t="str">
        <f>IF('Paste Data Here - Export'!KQ995="","",IF('Paste Data Here - Export'!KO995="","",'Paste Data Here - Export'!KN995-'Paste Data Here - Export'!KQ995))</f>
        <v/>
      </c>
      <c r="AA995" s="91" t="str">
        <f>IF(AND(W995="Yes",'Paste Data Here - Export'!KM995="D",'Paste Data Here - Export'!KO995="Y"),'Paste Data Here - Export'!KN995+'Patient level info'!AA$3,IF(AND(W995="Yes",'Paste Data Here - Export'!KM995="D",Z995&lt;0),'Paste Data Here - Export'!KQ995,IF(AND(W995="Yes",'Paste Data Here - Export'!KM995="D"),'Paste Data Here - Export'!KN995,IF(X995="Yes",'Paste Data Here - Export'!KS995,""))))</f>
        <v/>
      </c>
      <c r="AB995" s="100" t="str">
        <f>IF(W995="No","",IF('Paste Data Here - Export'!HS995="","",IF('Paste Data Here - Export'!KO995="Y",'Patient level info'!AA995-'Paste Data Here - Export'!HS995,'Paste Data Here - Export'!KQ995-'Paste Data Here - Export'!HS995)))</f>
        <v/>
      </c>
      <c r="AC995" s="100" t="str">
        <f>IF(E995="Yes","",IF(BPT!C995="Record transferred to this team",AA995-C995-(1/6),""))</f>
        <v/>
      </c>
      <c r="AD995" s="100" t="str">
        <f t="shared" si="167"/>
        <v/>
      </c>
      <c r="AE995" s="100" t="str">
        <f t="shared" si="175"/>
        <v/>
      </c>
      <c r="AF995" s="101" t="str">
        <f>IF(AE995="","",IF(Y995="Died same day","Died same day as arrival",IF(AB995="","Did not stay on SU",IF('Paste Data Here - Export'!HR995="ICH","ICU/CCU/HDU",IF(AB995&gt;AE995,100,100*AB995/AE995)))))</f>
        <v/>
      </c>
      <c r="AG995" s="82" t="str">
        <f>IF(E995="Yes","6 Month Transfer",IF(W995="No","Not locked to discharge/transfer",IF(AF995="Did not stay on SU","Not achieved as did not stay on SU",IF('Patient level info'!A995="","",IF(AND(A995=B995,M995="Achieved",P995="Achieved",AF995&gt;=90,AF995&lt;&gt;"Died same day as arrival"),"Achieved",IF(AND(A995&lt;&gt;B995,AF995&gt;=90,M995="Achieved",P995="Achieved"),"Not directly admitted by this team, but achieved criteria at previous team, and achieved 90% of stay on SU whilst at this team",IF(AF995="ICU/CCU/HDU","Admitted to ICU/CCU/HDU",IF(AF995="Died same day as arrival",AF995,IF(AND(AF995&lt;90,M995="Not achieved",P995="Not achieved"),"Not achieved as not direct to SU within 4h, not seen by a consultant within 14h, and less than 90% of stay on SU",IF(AND(AF995&lt;90,M995="Not achieved",P995="Achieved"),"Not achieved as not direct to SU within 4h and less than 90% of stay on SU",IF(AND(AF995&lt;90,M995="Achieved",P995="Not achieved"),"Not achieved as not seen by a consultant within 14h and less than 90% of stay on SU",IF(AND(AF995&gt;=90,M995="Not achieved",P995="Not achieved"),"Not achieved as not direct to SU within 4h and not seen by a consultant within 14h",IF(AND(AF995&gt;=90,M995="Achieved",P995="Not achieved"),"Not achieved as not seen by a consultant within 14h",IF(AF995&lt;90,"Not achieved as less than 90% of stay on SU","Not achieved as not direct to SU within 4h"))))))))))))))</f>
        <v/>
      </c>
    </row>
    <row r="996" spans="1:33" x14ac:dyDescent="0.25">
      <c r="A996" s="89" t="str">
        <f>IF('Paste Data Here - Export'!A996="","",'Paste Data Here - Export'!A996)</f>
        <v/>
      </c>
      <c r="B996" s="90" t="str">
        <f>IF('Paste Data Here - Export'!B996="","",'Paste Data Here - Export'!B996)</f>
        <v/>
      </c>
      <c r="C996" s="91" t="str">
        <f>IF('Paste Data Here - Export'!AR996="Y",'Paste Data Here - Export'!AS996,IF('Paste Data Here - Export'!C996="","",'Paste Data Here - Export'!BA996))</f>
        <v/>
      </c>
      <c r="D996" s="103" t="str">
        <f>IF(B996="","",IF('Paste Data Here - Export'!A996 ='Paste Data Here - Export'!B996, "Yes", "No"))</f>
        <v/>
      </c>
      <c r="E996" s="103" t="str">
        <f>IF(A996="","",IF(AND('Paste Data Here - Export'!P996="",'Paste Data Here - Export'!Q996&lt;&gt;""),"Yes","No"))</f>
        <v/>
      </c>
      <c r="F996" s="104" t="str">
        <f>IF('Paste Data Here - Export'!A996='Paste Data Here - Export'!B996,C996,IF(W996="No","",IF(E996="Yes","6 Month Transfer",'Paste Data Here - Export'!HP996)))</f>
        <v/>
      </c>
      <c r="G996" s="92" t="str">
        <f>IF(B996="","",IF(OR('Paste Data Here - Export'!KB996="Y",'Paste Data Here - Export'!GE996="Y"),"Yes","No"))</f>
        <v/>
      </c>
      <c r="H996" s="93" t="str">
        <f t="shared" si="168"/>
        <v/>
      </c>
      <c r="I996" s="93" t="str">
        <f t="shared" si="169"/>
        <v/>
      </c>
      <c r="J996" s="93" t="str">
        <f t="shared" si="170"/>
        <v/>
      </c>
      <c r="K996" s="125" t="str">
        <f>IF(OR(C996="",'Paste Data Here - Export'!BD996=""),"",1440*('Paste Data Here - Export'!BD996-C996))</f>
        <v/>
      </c>
      <c r="L996" s="93" t="str">
        <f t="shared" si="171"/>
        <v/>
      </c>
      <c r="M996" s="93" t="str">
        <f>IF(AND(L996="Yes",'Paste Data Here - Export'!BC996="SU",'Paste Data Here - Export'!EJ996&lt;&gt;"Y"),"Achieved",IF('Paste Data Here - Export'!EJ996="Y","Not applicable",(IF(AND('Patient level info'!L996="No",'Paste Data Here - Export'!BC996="SU"),"Not achieved",IF('Paste Data Here - Export'!BC996="ICH","Not applicable",IF(OR('Paste Data Here - Export'!BC996="O",'Paste Data Here - Export'!BC996="MAC"),"Not achieved",""))))))</f>
        <v/>
      </c>
      <c r="N996" s="142" t="str">
        <f>IF(B996="","",IF(OR('Paste Data Here - Export'!GN996="PERS",'Paste Data Here - Export'!GN996="TELEM"),'Paste Data Here - Export'!GK996,IF('Paste Data Here - Export'!GO996="","Not seen in person",'Paste Data Here - Export'!GO996)))</f>
        <v/>
      </c>
      <c r="O996" s="125" t="str">
        <f t="shared" si="172"/>
        <v/>
      </c>
      <c r="P996" s="126" t="str">
        <f t="shared" si="173"/>
        <v/>
      </c>
      <c r="Q996" s="95" t="str">
        <f>IF('Paste Data Here - Export'!CR996=TRUE, "Not imaged",IF('Paste Data Here - Export'!AR996="Y","Inpatient stroke",IF('Paste Data Here - Export'!BA996="","",IF('Paste Data Here - Export'!CR996="TRUE","",1440*('Paste Data Here - Export'!CP996-'Paste Data Here - Export'!BA996)))))</f>
        <v/>
      </c>
      <c r="R996" s="95" t="str">
        <f>IF('Paste Data Here - Export'!CR996=TRUE,"Not imaged",IF(OR(C996="",'Paste Data Here - Export'!CP996=""),"",1440*('Paste Data Here - Export'!CP996-C996)))</f>
        <v/>
      </c>
      <c r="S996" s="93" t="str">
        <f>IF(R996&lt;60.5,"Yes",IF('Paste Data Here - Export'!C996="","","No"))</f>
        <v/>
      </c>
      <c r="T996" s="93" t="str">
        <f t="shared" si="165"/>
        <v/>
      </c>
      <c r="U996" s="94" t="str">
        <f>IF(OR(C996="",'Paste Data Here - Export'!DF996=""),"",1440*('Paste Data Here - Export'!DF996-C996))</f>
        <v/>
      </c>
      <c r="V996" s="96" t="str">
        <f t="shared" si="174"/>
        <v/>
      </c>
      <c r="W996" s="97" t="str">
        <f>IF(B996="","",IF('Paste Data Here - Export'!KI996=TRUE,"Yes",IF('Paste Data Here - Export'!L996="","No","Yes")))</f>
        <v/>
      </c>
      <c r="X996" s="98" t="str">
        <f>IF(E996="Yes","6 Month Transfer",IF(AND(W996="Yes",'Paste Data Here - Export'!KM996="D"),"No",IF('Patient level info'!W996="Yes","Yes","")))</f>
        <v/>
      </c>
      <c r="Y996" s="91" t="str">
        <f t="shared" si="166"/>
        <v/>
      </c>
      <c r="Z996" s="99" t="str">
        <f>IF('Paste Data Here - Export'!KQ996="","",IF('Paste Data Here - Export'!KO996="","",'Paste Data Here - Export'!KN996-'Paste Data Here - Export'!KQ996))</f>
        <v/>
      </c>
      <c r="AA996" s="91" t="str">
        <f>IF(AND(W996="Yes",'Paste Data Here - Export'!KM996="D",'Paste Data Here - Export'!KO996="Y"),'Paste Data Here - Export'!KN996+'Patient level info'!AA$3,IF(AND(W996="Yes",'Paste Data Here - Export'!KM996="D",Z996&lt;0),'Paste Data Here - Export'!KQ996,IF(AND(W996="Yes",'Paste Data Here - Export'!KM996="D"),'Paste Data Here - Export'!KN996,IF(X996="Yes",'Paste Data Here - Export'!KS996,""))))</f>
        <v/>
      </c>
      <c r="AB996" s="100" t="str">
        <f>IF(W996="No","",IF('Paste Data Here - Export'!HS996="","",IF('Paste Data Here - Export'!KO996="Y",'Patient level info'!AA996-'Paste Data Here - Export'!HS996,'Paste Data Here - Export'!KQ996-'Paste Data Here - Export'!HS996)))</f>
        <v/>
      </c>
      <c r="AC996" s="100" t="str">
        <f>IF(E996="Yes","",IF(BPT!C996="Record transferred to this team",AA996-C996-(1/6),""))</f>
        <v/>
      </c>
      <c r="AD996" s="100" t="str">
        <f t="shared" si="167"/>
        <v/>
      </c>
      <c r="AE996" s="100" t="str">
        <f t="shared" si="175"/>
        <v/>
      </c>
      <c r="AF996" s="101" t="str">
        <f>IF(AE996="","",IF(Y996="Died same day","Died same day as arrival",IF(AB996="","Did not stay on SU",IF('Paste Data Here - Export'!HR996="ICH","ICU/CCU/HDU",IF(AB996&gt;AE996,100,100*AB996/AE996)))))</f>
        <v/>
      </c>
      <c r="AG996" s="82" t="str">
        <f>IF(E996="Yes","6 Month Transfer",IF(W996="No","Not locked to discharge/transfer",IF(AF996="Did not stay on SU","Not achieved as did not stay on SU",IF('Patient level info'!A996="","",IF(AND(A996=B996,M996="Achieved",P996="Achieved",AF996&gt;=90,AF996&lt;&gt;"Died same day as arrival"),"Achieved",IF(AND(A996&lt;&gt;B996,AF996&gt;=90,M996="Achieved",P996="Achieved"),"Not directly admitted by this team, but achieved criteria at previous team, and achieved 90% of stay on SU whilst at this team",IF(AF996="ICU/CCU/HDU","Admitted to ICU/CCU/HDU",IF(AF996="Died same day as arrival",AF996,IF(AND(AF996&lt;90,M996="Not achieved",P996="Not achieved"),"Not achieved as not direct to SU within 4h, not seen by a consultant within 14h, and less than 90% of stay on SU",IF(AND(AF996&lt;90,M996="Not achieved",P996="Achieved"),"Not achieved as not direct to SU within 4h and less than 90% of stay on SU",IF(AND(AF996&lt;90,M996="Achieved",P996="Not achieved"),"Not achieved as not seen by a consultant within 14h and less than 90% of stay on SU",IF(AND(AF996&gt;=90,M996="Not achieved",P996="Not achieved"),"Not achieved as not direct to SU within 4h and not seen by a consultant within 14h",IF(AND(AF996&gt;=90,M996="Achieved",P996="Not achieved"),"Not achieved as not seen by a consultant within 14h",IF(AF996&lt;90,"Not achieved as less than 90% of stay on SU","Not achieved as not direct to SU within 4h"))))))))))))))</f>
        <v/>
      </c>
    </row>
    <row r="997" spans="1:33" x14ac:dyDescent="0.25">
      <c r="A997" s="89" t="str">
        <f>IF('Paste Data Here - Export'!A997="","",'Paste Data Here - Export'!A997)</f>
        <v/>
      </c>
      <c r="B997" s="90" t="str">
        <f>IF('Paste Data Here - Export'!B997="","",'Paste Data Here - Export'!B997)</f>
        <v/>
      </c>
      <c r="C997" s="91" t="str">
        <f>IF('Paste Data Here - Export'!AR997="Y",'Paste Data Here - Export'!AS997,IF('Paste Data Here - Export'!C997="","",'Paste Data Here - Export'!BA997))</f>
        <v/>
      </c>
      <c r="D997" s="103" t="str">
        <f>IF(B997="","",IF('Paste Data Here - Export'!A997 ='Paste Data Here - Export'!B997, "Yes", "No"))</f>
        <v/>
      </c>
      <c r="E997" s="103" t="str">
        <f>IF(A997="","",IF(AND('Paste Data Here - Export'!P997="",'Paste Data Here - Export'!Q997&lt;&gt;""),"Yes","No"))</f>
        <v/>
      </c>
      <c r="F997" s="104" t="str">
        <f>IF('Paste Data Here - Export'!A997='Paste Data Here - Export'!B997,C997,IF(W997="No","",IF(E997="Yes","6 Month Transfer",'Paste Data Here - Export'!HP997)))</f>
        <v/>
      </c>
      <c r="G997" s="92" t="str">
        <f>IF(B997="","",IF(OR('Paste Data Here - Export'!KB997="Y",'Paste Data Here - Export'!GE997="Y"),"Yes","No"))</f>
        <v/>
      </c>
      <c r="H997" s="93" t="str">
        <f t="shared" si="168"/>
        <v/>
      </c>
      <c r="I997" s="93" t="str">
        <f t="shared" si="169"/>
        <v/>
      </c>
      <c r="J997" s="93" t="str">
        <f t="shared" si="170"/>
        <v/>
      </c>
      <c r="K997" s="125" t="str">
        <f>IF(OR(C997="",'Paste Data Here - Export'!BD997=""),"",1440*('Paste Data Here - Export'!BD997-C997))</f>
        <v/>
      </c>
      <c r="L997" s="93" t="str">
        <f t="shared" si="171"/>
        <v/>
      </c>
      <c r="M997" s="93" t="str">
        <f>IF(AND(L997="Yes",'Paste Data Here - Export'!BC997="SU",'Paste Data Here - Export'!EJ997&lt;&gt;"Y"),"Achieved",IF('Paste Data Here - Export'!EJ997="Y","Not applicable",(IF(AND('Patient level info'!L997="No",'Paste Data Here - Export'!BC997="SU"),"Not achieved",IF('Paste Data Here - Export'!BC997="ICH","Not applicable",IF(OR('Paste Data Here - Export'!BC997="O",'Paste Data Here - Export'!BC997="MAC"),"Not achieved",""))))))</f>
        <v/>
      </c>
      <c r="N997" s="142" t="str">
        <f>IF(B997="","",IF(OR('Paste Data Here - Export'!GN997="PERS",'Paste Data Here - Export'!GN997="TELEM"),'Paste Data Here - Export'!GK997,IF('Paste Data Here - Export'!GO997="","Not seen in person",'Paste Data Here - Export'!GO997)))</f>
        <v/>
      </c>
      <c r="O997" s="125" t="str">
        <f t="shared" si="172"/>
        <v/>
      </c>
      <c r="P997" s="126" t="str">
        <f t="shared" si="173"/>
        <v/>
      </c>
      <c r="Q997" s="95" t="str">
        <f>IF('Paste Data Here - Export'!CR997=TRUE, "Not imaged",IF('Paste Data Here - Export'!AR997="Y","Inpatient stroke",IF('Paste Data Here - Export'!BA997="","",IF('Paste Data Here - Export'!CR997="TRUE","",1440*('Paste Data Here - Export'!CP997-'Paste Data Here - Export'!BA997)))))</f>
        <v/>
      </c>
      <c r="R997" s="95" t="str">
        <f>IF('Paste Data Here - Export'!CR997=TRUE,"Not imaged",IF(OR(C997="",'Paste Data Here - Export'!CP997=""),"",1440*('Paste Data Here - Export'!CP997-C997)))</f>
        <v/>
      </c>
      <c r="S997" s="93" t="str">
        <f>IF(R997&lt;60.5,"Yes",IF('Paste Data Here - Export'!C997="","","No"))</f>
        <v/>
      </c>
      <c r="T997" s="93" t="str">
        <f t="shared" si="165"/>
        <v/>
      </c>
      <c r="U997" s="94" t="str">
        <f>IF(OR(C997="",'Paste Data Here - Export'!DF997=""),"",1440*('Paste Data Here - Export'!DF997-C997))</f>
        <v/>
      </c>
      <c r="V997" s="96" t="str">
        <f t="shared" si="174"/>
        <v/>
      </c>
      <c r="W997" s="97" t="str">
        <f>IF(B997="","",IF('Paste Data Here - Export'!KI997=TRUE,"Yes",IF('Paste Data Here - Export'!L997="","No","Yes")))</f>
        <v/>
      </c>
      <c r="X997" s="98" t="str">
        <f>IF(E997="Yes","6 Month Transfer",IF(AND(W997="Yes",'Paste Data Here - Export'!KM997="D"),"No",IF('Patient level info'!W997="Yes","Yes","")))</f>
        <v/>
      </c>
      <c r="Y997" s="91" t="str">
        <f t="shared" si="166"/>
        <v/>
      </c>
      <c r="Z997" s="99" t="str">
        <f>IF('Paste Data Here - Export'!KQ997="","",IF('Paste Data Here - Export'!KO997="","",'Paste Data Here - Export'!KN997-'Paste Data Here - Export'!KQ997))</f>
        <v/>
      </c>
      <c r="AA997" s="91" t="str">
        <f>IF(AND(W997="Yes",'Paste Data Here - Export'!KM997="D",'Paste Data Here - Export'!KO997="Y"),'Paste Data Here - Export'!KN997+'Patient level info'!AA$3,IF(AND(W997="Yes",'Paste Data Here - Export'!KM997="D",Z997&lt;0),'Paste Data Here - Export'!KQ997,IF(AND(W997="Yes",'Paste Data Here - Export'!KM997="D"),'Paste Data Here - Export'!KN997,IF(X997="Yes",'Paste Data Here - Export'!KS997,""))))</f>
        <v/>
      </c>
      <c r="AB997" s="100" t="str">
        <f>IF(W997="No","",IF('Paste Data Here - Export'!HS997="","",IF('Paste Data Here - Export'!KO997="Y",'Patient level info'!AA997-'Paste Data Here - Export'!HS997,'Paste Data Here - Export'!KQ997-'Paste Data Here - Export'!HS997)))</f>
        <v/>
      </c>
      <c r="AC997" s="100" t="str">
        <f>IF(E997="Yes","",IF(BPT!C997="Record transferred to this team",AA997-C997-(1/6),""))</f>
        <v/>
      </c>
      <c r="AD997" s="100" t="str">
        <f t="shared" si="167"/>
        <v/>
      </c>
      <c r="AE997" s="100" t="str">
        <f t="shared" si="175"/>
        <v/>
      </c>
      <c r="AF997" s="101" t="str">
        <f>IF(AE997="","",IF(Y997="Died same day","Died same day as arrival",IF(AB997="","Did not stay on SU",IF('Paste Data Here - Export'!HR997="ICH","ICU/CCU/HDU",IF(AB997&gt;AE997,100,100*AB997/AE997)))))</f>
        <v/>
      </c>
      <c r="AG997" s="82" t="str">
        <f>IF(E997="Yes","6 Month Transfer",IF(W997="No","Not locked to discharge/transfer",IF(AF997="Did not stay on SU","Not achieved as did not stay on SU",IF('Patient level info'!A997="","",IF(AND(A997=B997,M997="Achieved",P997="Achieved",AF997&gt;=90,AF997&lt;&gt;"Died same day as arrival"),"Achieved",IF(AND(A997&lt;&gt;B997,AF997&gt;=90,M997="Achieved",P997="Achieved"),"Not directly admitted by this team, but achieved criteria at previous team, and achieved 90% of stay on SU whilst at this team",IF(AF997="ICU/CCU/HDU","Admitted to ICU/CCU/HDU",IF(AF997="Died same day as arrival",AF997,IF(AND(AF997&lt;90,M997="Not achieved",P997="Not achieved"),"Not achieved as not direct to SU within 4h, not seen by a consultant within 14h, and less than 90% of stay on SU",IF(AND(AF997&lt;90,M997="Not achieved",P997="Achieved"),"Not achieved as not direct to SU within 4h and less than 90% of stay on SU",IF(AND(AF997&lt;90,M997="Achieved",P997="Not achieved"),"Not achieved as not seen by a consultant within 14h and less than 90% of stay on SU",IF(AND(AF997&gt;=90,M997="Not achieved",P997="Not achieved"),"Not achieved as not direct to SU within 4h and not seen by a consultant within 14h",IF(AND(AF997&gt;=90,M997="Achieved",P997="Not achieved"),"Not achieved as not seen by a consultant within 14h",IF(AF997&lt;90,"Not achieved as less than 90% of stay on SU","Not achieved as not direct to SU within 4h"))))))))))))))</f>
        <v/>
      </c>
    </row>
    <row r="998" spans="1:33" x14ac:dyDescent="0.25">
      <c r="A998" s="89" t="str">
        <f>IF('Paste Data Here - Export'!A998="","",'Paste Data Here - Export'!A998)</f>
        <v/>
      </c>
      <c r="B998" s="90" t="str">
        <f>IF('Paste Data Here - Export'!B998="","",'Paste Data Here - Export'!B998)</f>
        <v/>
      </c>
      <c r="C998" s="91" t="str">
        <f>IF('Paste Data Here - Export'!AR998="Y",'Paste Data Here - Export'!AS998,IF('Paste Data Here - Export'!C998="","",'Paste Data Here - Export'!BA998))</f>
        <v/>
      </c>
      <c r="D998" s="103" t="str">
        <f>IF(B998="","",IF('Paste Data Here - Export'!A998 ='Paste Data Here - Export'!B998, "Yes", "No"))</f>
        <v/>
      </c>
      <c r="E998" s="103" t="str">
        <f>IF(A998="","",IF(AND('Paste Data Here - Export'!P998="",'Paste Data Here - Export'!Q998&lt;&gt;""),"Yes","No"))</f>
        <v/>
      </c>
      <c r="F998" s="104" t="str">
        <f>IF('Paste Data Here - Export'!A998='Paste Data Here - Export'!B998,C998,IF(W998="No","",IF(E998="Yes","6 Month Transfer",'Paste Data Here - Export'!HP998)))</f>
        <v/>
      </c>
      <c r="G998" s="92" t="str">
        <f>IF(B998="","",IF(OR('Paste Data Here - Export'!KB998="Y",'Paste Data Here - Export'!GE998="Y"),"Yes","No"))</f>
        <v/>
      </c>
      <c r="H998" s="93" t="str">
        <f t="shared" si="168"/>
        <v/>
      </c>
      <c r="I998" s="93" t="str">
        <f t="shared" si="169"/>
        <v/>
      </c>
      <c r="J998" s="93" t="str">
        <f t="shared" si="170"/>
        <v/>
      </c>
      <c r="K998" s="125" t="str">
        <f>IF(OR(C998="",'Paste Data Here - Export'!BD998=""),"",1440*('Paste Data Here - Export'!BD998-C998))</f>
        <v/>
      </c>
      <c r="L998" s="93" t="str">
        <f t="shared" si="171"/>
        <v/>
      </c>
      <c r="M998" s="93" t="str">
        <f>IF(AND(L998="Yes",'Paste Data Here - Export'!BC998="SU",'Paste Data Here - Export'!EJ998&lt;&gt;"Y"),"Achieved",IF('Paste Data Here - Export'!EJ998="Y","Not applicable",(IF(AND('Patient level info'!L998="No",'Paste Data Here - Export'!BC998="SU"),"Not achieved",IF('Paste Data Here - Export'!BC998="ICH","Not applicable",IF(OR('Paste Data Here - Export'!BC998="O",'Paste Data Here - Export'!BC998="MAC"),"Not achieved",""))))))</f>
        <v/>
      </c>
      <c r="N998" s="142" t="str">
        <f>IF(B998="","",IF(OR('Paste Data Here - Export'!GN998="PERS",'Paste Data Here - Export'!GN998="TELEM"),'Paste Data Here - Export'!GK998,IF('Paste Data Here - Export'!GO998="","Not seen in person",'Paste Data Here - Export'!GO998)))</f>
        <v/>
      </c>
      <c r="O998" s="125" t="str">
        <f t="shared" si="172"/>
        <v/>
      </c>
      <c r="P998" s="126" t="str">
        <f t="shared" si="173"/>
        <v/>
      </c>
      <c r="Q998" s="95" t="str">
        <f>IF('Paste Data Here - Export'!CR998=TRUE, "Not imaged",IF('Paste Data Here - Export'!AR998="Y","Inpatient stroke",IF('Paste Data Here - Export'!BA998="","",IF('Paste Data Here - Export'!CR998="TRUE","",1440*('Paste Data Here - Export'!CP998-'Paste Data Here - Export'!BA998)))))</f>
        <v/>
      </c>
      <c r="R998" s="95" t="str">
        <f>IF('Paste Data Here - Export'!CR998=TRUE,"Not imaged",IF(OR(C998="",'Paste Data Here - Export'!CP998=""),"",1440*('Paste Data Here - Export'!CP998-C998)))</f>
        <v/>
      </c>
      <c r="S998" s="93" t="str">
        <f>IF(R998&lt;60.5,"Yes",IF('Paste Data Here - Export'!C998="","","No"))</f>
        <v/>
      </c>
      <c r="T998" s="93" t="str">
        <f t="shared" si="165"/>
        <v/>
      </c>
      <c r="U998" s="94" t="str">
        <f>IF(OR(C998="",'Paste Data Here - Export'!DF998=""),"",1440*('Paste Data Here - Export'!DF998-C998))</f>
        <v/>
      </c>
      <c r="V998" s="96" t="str">
        <f t="shared" si="174"/>
        <v/>
      </c>
      <c r="W998" s="97" t="str">
        <f>IF(B998="","",IF('Paste Data Here - Export'!KI998=TRUE,"Yes",IF('Paste Data Here - Export'!L998="","No","Yes")))</f>
        <v/>
      </c>
      <c r="X998" s="98" t="str">
        <f>IF(E998="Yes","6 Month Transfer",IF(AND(W998="Yes",'Paste Data Here - Export'!KM998="D"),"No",IF('Patient level info'!W998="Yes","Yes","")))</f>
        <v/>
      </c>
      <c r="Y998" s="91" t="str">
        <f t="shared" si="166"/>
        <v/>
      </c>
      <c r="Z998" s="99" t="str">
        <f>IF('Paste Data Here - Export'!KQ998="","",IF('Paste Data Here - Export'!KO998="","",'Paste Data Here - Export'!KN998-'Paste Data Here - Export'!KQ998))</f>
        <v/>
      </c>
      <c r="AA998" s="91" t="str">
        <f>IF(AND(W998="Yes",'Paste Data Here - Export'!KM998="D",'Paste Data Here - Export'!KO998="Y"),'Paste Data Here - Export'!KN998+'Patient level info'!AA$3,IF(AND(W998="Yes",'Paste Data Here - Export'!KM998="D",Z998&lt;0),'Paste Data Here - Export'!KQ998,IF(AND(W998="Yes",'Paste Data Here - Export'!KM998="D"),'Paste Data Here - Export'!KN998,IF(X998="Yes",'Paste Data Here - Export'!KS998,""))))</f>
        <v/>
      </c>
      <c r="AB998" s="100" t="str">
        <f>IF(W998="No","",IF('Paste Data Here - Export'!HS998="","",IF('Paste Data Here - Export'!KO998="Y",'Patient level info'!AA998-'Paste Data Here - Export'!HS998,'Paste Data Here - Export'!KQ998-'Paste Data Here - Export'!HS998)))</f>
        <v/>
      </c>
      <c r="AC998" s="100" t="str">
        <f>IF(E998="Yes","",IF(BPT!C998="Record transferred to this team",AA998-C998-(1/6),""))</f>
        <v/>
      </c>
      <c r="AD998" s="100" t="str">
        <f t="shared" si="167"/>
        <v/>
      </c>
      <c r="AE998" s="100" t="str">
        <f t="shared" si="175"/>
        <v/>
      </c>
      <c r="AF998" s="101" t="str">
        <f>IF(AE998="","",IF(Y998="Died same day","Died same day as arrival",IF(AB998="","Did not stay on SU",IF('Paste Data Here - Export'!HR998="ICH","ICU/CCU/HDU",IF(AB998&gt;AE998,100,100*AB998/AE998)))))</f>
        <v/>
      </c>
      <c r="AG998" s="82" t="str">
        <f>IF(E998="Yes","6 Month Transfer",IF(W998="No","Not locked to discharge/transfer",IF(AF998="Did not stay on SU","Not achieved as did not stay on SU",IF('Patient level info'!A998="","",IF(AND(A998=B998,M998="Achieved",P998="Achieved",AF998&gt;=90,AF998&lt;&gt;"Died same day as arrival"),"Achieved",IF(AND(A998&lt;&gt;B998,AF998&gt;=90,M998="Achieved",P998="Achieved"),"Not directly admitted by this team, but achieved criteria at previous team, and achieved 90% of stay on SU whilst at this team",IF(AF998="ICU/CCU/HDU","Admitted to ICU/CCU/HDU",IF(AF998="Died same day as arrival",AF998,IF(AND(AF998&lt;90,M998="Not achieved",P998="Not achieved"),"Not achieved as not direct to SU within 4h, not seen by a consultant within 14h, and less than 90% of stay on SU",IF(AND(AF998&lt;90,M998="Not achieved",P998="Achieved"),"Not achieved as not direct to SU within 4h and less than 90% of stay on SU",IF(AND(AF998&lt;90,M998="Achieved",P998="Not achieved"),"Not achieved as not seen by a consultant within 14h and less than 90% of stay on SU",IF(AND(AF998&gt;=90,M998="Not achieved",P998="Not achieved"),"Not achieved as not direct to SU within 4h and not seen by a consultant within 14h",IF(AND(AF998&gt;=90,M998="Achieved",P998="Not achieved"),"Not achieved as not seen by a consultant within 14h",IF(AF998&lt;90,"Not achieved as less than 90% of stay on SU","Not achieved as not direct to SU within 4h"))))))))))))))</f>
        <v/>
      </c>
    </row>
    <row r="999" spans="1:33" x14ac:dyDescent="0.25">
      <c r="A999" s="89" t="str">
        <f>IF('Paste Data Here - Export'!A999="","",'Paste Data Here - Export'!A999)</f>
        <v/>
      </c>
      <c r="B999" s="90" t="str">
        <f>IF('Paste Data Here - Export'!B999="","",'Paste Data Here - Export'!B999)</f>
        <v/>
      </c>
      <c r="C999" s="91" t="str">
        <f>IF('Paste Data Here - Export'!AR999="Y",'Paste Data Here - Export'!AS999,IF('Paste Data Here - Export'!C999="","",'Paste Data Here - Export'!BA999))</f>
        <v/>
      </c>
      <c r="D999" s="103" t="str">
        <f>IF(B999="","",IF('Paste Data Here - Export'!A999 ='Paste Data Here - Export'!B999, "Yes", "No"))</f>
        <v/>
      </c>
      <c r="E999" s="103" t="str">
        <f>IF(A999="","",IF(AND('Paste Data Here - Export'!P999="",'Paste Data Here - Export'!Q999&lt;&gt;""),"Yes","No"))</f>
        <v/>
      </c>
      <c r="F999" s="104" t="str">
        <f>IF('Paste Data Here - Export'!A999='Paste Data Here - Export'!B999,C999,IF(W999="No","",IF(E999="Yes","6 Month Transfer",'Paste Data Here - Export'!HP999)))</f>
        <v/>
      </c>
      <c r="G999" s="92" t="str">
        <f>IF(B999="","",IF(OR('Paste Data Here - Export'!KB999="Y",'Paste Data Here - Export'!GE999="Y"),"Yes","No"))</f>
        <v/>
      </c>
      <c r="H999" s="93" t="str">
        <f t="shared" si="168"/>
        <v/>
      </c>
      <c r="I999" s="93" t="str">
        <f t="shared" si="169"/>
        <v/>
      </c>
      <c r="J999" s="93" t="str">
        <f t="shared" si="170"/>
        <v/>
      </c>
      <c r="K999" s="125" t="str">
        <f>IF(OR(C999="",'Paste Data Here - Export'!BD999=""),"",1440*('Paste Data Here - Export'!BD999-C999))</f>
        <v/>
      </c>
      <c r="L999" s="93" t="str">
        <f t="shared" si="171"/>
        <v/>
      </c>
      <c r="M999" s="93" t="str">
        <f>IF(AND(L999="Yes",'Paste Data Here - Export'!BC999="SU",'Paste Data Here - Export'!EJ999&lt;&gt;"Y"),"Achieved",IF('Paste Data Here - Export'!EJ999="Y","Not applicable",(IF(AND('Patient level info'!L999="No",'Paste Data Here - Export'!BC999="SU"),"Not achieved",IF('Paste Data Here - Export'!BC999="ICH","Not applicable",IF(OR('Paste Data Here - Export'!BC999="O",'Paste Data Here - Export'!BC999="MAC"),"Not achieved",""))))))</f>
        <v/>
      </c>
      <c r="N999" s="142" t="str">
        <f>IF(B999="","",IF(OR('Paste Data Here - Export'!GN999="PERS",'Paste Data Here - Export'!GN999="TELEM"),'Paste Data Here - Export'!GK999,IF('Paste Data Here - Export'!GO999="","Not seen in person",'Paste Data Here - Export'!GO999)))</f>
        <v/>
      </c>
      <c r="O999" s="125" t="str">
        <f t="shared" si="172"/>
        <v/>
      </c>
      <c r="P999" s="126" t="str">
        <f t="shared" si="173"/>
        <v/>
      </c>
      <c r="Q999" s="95" t="str">
        <f>IF('Paste Data Here - Export'!CR999=TRUE, "Not imaged",IF('Paste Data Here - Export'!AR999="Y","Inpatient stroke",IF('Paste Data Here - Export'!BA999="","",IF('Paste Data Here - Export'!CR999="TRUE","",1440*('Paste Data Here - Export'!CP999-'Paste Data Here - Export'!BA999)))))</f>
        <v/>
      </c>
      <c r="R999" s="95" t="str">
        <f>IF('Paste Data Here - Export'!CR999=TRUE,"Not imaged",IF(OR(C999="",'Paste Data Here - Export'!CP999=""),"",1440*('Paste Data Here - Export'!CP999-C999)))</f>
        <v/>
      </c>
      <c r="S999" s="93" t="str">
        <f>IF(R999&lt;60.5,"Yes",IF('Paste Data Here - Export'!C999="","","No"))</f>
        <v/>
      </c>
      <c r="T999" s="93" t="str">
        <f t="shared" si="165"/>
        <v/>
      </c>
      <c r="U999" s="94" t="str">
        <f>IF(OR(C999="",'Paste Data Here - Export'!DF999=""),"",1440*('Paste Data Here - Export'!DF999-C999))</f>
        <v/>
      </c>
      <c r="V999" s="96" t="str">
        <f t="shared" si="174"/>
        <v/>
      </c>
      <c r="W999" s="97" t="str">
        <f>IF(B999="","",IF('Paste Data Here - Export'!KI999=TRUE,"Yes",IF('Paste Data Here - Export'!L999="","No","Yes")))</f>
        <v/>
      </c>
      <c r="X999" s="98" t="str">
        <f>IF(E999="Yes","6 Month Transfer",IF(AND(W999="Yes",'Paste Data Here - Export'!KM999="D"),"No",IF('Patient level info'!W999="Yes","Yes","")))</f>
        <v/>
      </c>
      <c r="Y999" s="91" t="str">
        <f t="shared" si="166"/>
        <v/>
      </c>
      <c r="Z999" s="99" t="str">
        <f>IF('Paste Data Here - Export'!KQ999="","",IF('Paste Data Here - Export'!KO999="","",'Paste Data Here - Export'!KN999-'Paste Data Here - Export'!KQ999))</f>
        <v/>
      </c>
      <c r="AA999" s="91" t="str">
        <f>IF(AND(W999="Yes",'Paste Data Here - Export'!KM999="D",'Paste Data Here - Export'!KO999="Y"),'Paste Data Here - Export'!KN999+'Patient level info'!AA$3,IF(AND(W999="Yes",'Paste Data Here - Export'!KM999="D",Z999&lt;0),'Paste Data Here - Export'!KQ999,IF(AND(W999="Yes",'Paste Data Here - Export'!KM999="D"),'Paste Data Here - Export'!KN999,IF(X999="Yes",'Paste Data Here - Export'!KS999,""))))</f>
        <v/>
      </c>
      <c r="AB999" s="100" t="str">
        <f>IF(W999="No","",IF('Paste Data Here - Export'!HS999="","",IF('Paste Data Here - Export'!KO999="Y",'Patient level info'!AA999-'Paste Data Here - Export'!HS999,'Paste Data Here - Export'!KQ999-'Paste Data Here - Export'!HS999)))</f>
        <v/>
      </c>
      <c r="AC999" s="100" t="str">
        <f>IF(E999="Yes","",IF(BPT!C999="Record transferred to this team",AA999-C999-(1/6),""))</f>
        <v/>
      </c>
      <c r="AD999" s="100" t="str">
        <f t="shared" si="167"/>
        <v/>
      </c>
      <c r="AE999" s="100" t="str">
        <f t="shared" si="175"/>
        <v/>
      </c>
      <c r="AF999" s="101" t="str">
        <f>IF(AE999="","",IF(Y999="Died same day","Died same day as arrival",IF(AB999="","Did not stay on SU",IF('Paste Data Here - Export'!HR999="ICH","ICU/CCU/HDU",IF(AB999&gt;AE999,100,100*AB999/AE999)))))</f>
        <v/>
      </c>
      <c r="AG999" s="82" t="str">
        <f>IF(E999="Yes","6 Month Transfer",IF(W999="No","Not locked to discharge/transfer",IF(AF999="Did not stay on SU","Not achieved as did not stay on SU",IF('Patient level info'!A999="","",IF(AND(A999=B999,M999="Achieved",P999="Achieved",AF999&gt;=90,AF999&lt;&gt;"Died same day as arrival"),"Achieved",IF(AND(A999&lt;&gt;B999,AF999&gt;=90,M999="Achieved",P999="Achieved"),"Not directly admitted by this team, but achieved criteria at previous team, and achieved 90% of stay on SU whilst at this team",IF(AF999="ICU/CCU/HDU","Admitted to ICU/CCU/HDU",IF(AF999="Died same day as arrival",AF999,IF(AND(AF999&lt;90,M999="Not achieved",P999="Not achieved"),"Not achieved as not direct to SU within 4h, not seen by a consultant within 14h, and less than 90% of stay on SU",IF(AND(AF999&lt;90,M999="Not achieved",P999="Achieved"),"Not achieved as not direct to SU within 4h and less than 90% of stay on SU",IF(AND(AF999&lt;90,M999="Achieved",P999="Not achieved"),"Not achieved as not seen by a consultant within 14h and less than 90% of stay on SU",IF(AND(AF999&gt;=90,M999="Not achieved",P999="Not achieved"),"Not achieved as not direct to SU within 4h and not seen by a consultant within 14h",IF(AND(AF999&gt;=90,M999="Achieved",P999="Not achieved"),"Not achieved as not seen by a consultant within 14h",IF(AF999&lt;90,"Not achieved as less than 90% of stay on SU","Not achieved as not direct to SU within 4h"))))))))))))))</f>
        <v/>
      </c>
    </row>
    <row r="1000" spans="1:33" x14ac:dyDescent="0.25">
      <c r="A1000" s="89" t="str">
        <f>IF('Paste Data Here - Export'!A1000="","",'Paste Data Here - Export'!A1000)</f>
        <v/>
      </c>
      <c r="B1000" s="90" t="str">
        <f>IF('Paste Data Here - Export'!B1000="","",'Paste Data Here - Export'!B1000)</f>
        <v/>
      </c>
      <c r="C1000" s="91" t="str">
        <f>IF('Paste Data Here - Export'!AR1000="Y",'Paste Data Here - Export'!AS1000,IF('Paste Data Here - Export'!C1000="","",'Paste Data Here - Export'!BA1000))</f>
        <v/>
      </c>
      <c r="D1000" s="103" t="str">
        <f>IF(B1000="","",IF('Paste Data Here - Export'!A1000 ='Paste Data Here - Export'!B1000, "Yes", "No"))</f>
        <v/>
      </c>
      <c r="E1000" s="103" t="str">
        <f>IF(A1000="","",IF(AND('Paste Data Here - Export'!P1000="",'Paste Data Here - Export'!Q1000&lt;&gt;""),"Yes","No"))</f>
        <v/>
      </c>
      <c r="F1000" s="104" t="str">
        <f>IF('Paste Data Here - Export'!A1000='Paste Data Here - Export'!B1000,C1000,IF(W1000="No","",IF(E1000="Yes","6 Month Transfer",'Paste Data Here - Export'!HP1000)))</f>
        <v/>
      </c>
      <c r="G1000" s="92" t="str">
        <f>IF(B1000="","",IF(OR('Paste Data Here - Export'!KB1000="Y",'Paste Data Here - Export'!GE1000="Y"),"Yes","No"))</f>
        <v/>
      </c>
      <c r="H1000" s="93" t="str">
        <f t="shared" si="168"/>
        <v/>
      </c>
      <c r="I1000" s="93" t="str">
        <f t="shared" si="169"/>
        <v/>
      </c>
      <c r="J1000" s="93" t="str">
        <f t="shared" si="170"/>
        <v/>
      </c>
      <c r="K1000" s="125" t="str">
        <f>IF(OR(C1000="",'Paste Data Here - Export'!BD1000=""),"",1440*('Paste Data Here - Export'!BD1000-C1000))</f>
        <v/>
      </c>
      <c r="L1000" s="93" t="str">
        <f t="shared" si="171"/>
        <v/>
      </c>
      <c r="M1000" s="93" t="str">
        <f>IF(AND(L1000="Yes",'Paste Data Here - Export'!BC1000="SU",'Paste Data Here - Export'!EJ1000&lt;&gt;"Y"),"Achieved",IF('Paste Data Here - Export'!EJ1000="Y","Not applicable",(IF(AND('Patient level info'!L1000="No",'Paste Data Here - Export'!BC1000="SU"),"Not achieved",IF('Paste Data Here - Export'!BC1000="ICH","Not applicable",IF(OR('Paste Data Here - Export'!BC1000="O",'Paste Data Here - Export'!BC1000="MAC"),"Not achieved",""))))))</f>
        <v/>
      </c>
      <c r="N1000" s="142" t="str">
        <f>IF(B1000="","",IF(OR('Paste Data Here - Export'!GN1000="PERS",'Paste Data Here - Export'!GN1000="TELEM"),'Paste Data Here - Export'!GK1000,IF('Paste Data Here - Export'!GO1000="","Not seen in person",'Paste Data Here - Export'!GO1000)))</f>
        <v/>
      </c>
      <c r="O1000" s="125" t="str">
        <f t="shared" si="172"/>
        <v/>
      </c>
      <c r="P1000" s="126" t="str">
        <f t="shared" si="173"/>
        <v/>
      </c>
      <c r="Q1000" s="95" t="str">
        <f>IF('Paste Data Here - Export'!CR1000=TRUE, "Not imaged",IF('Paste Data Here - Export'!AR1000="Y","Inpatient stroke",IF('Paste Data Here - Export'!BA1000="","",IF('Paste Data Here - Export'!CR1000="TRUE","",1440*('Paste Data Here - Export'!CP1000-'Paste Data Here - Export'!BA1000)))))</f>
        <v/>
      </c>
      <c r="R1000" s="95" t="str">
        <f>IF('Paste Data Here - Export'!CR1000=TRUE,"Not imaged",IF(OR(C1000="",'Paste Data Here - Export'!CP1000=""),"",1440*('Paste Data Here - Export'!CP1000-C1000)))</f>
        <v/>
      </c>
      <c r="S1000" s="93" t="str">
        <f>IF(R1000&lt;60.5,"Yes",IF('Paste Data Here - Export'!C1000="","","No"))</f>
        <v/>
      </c>
      <c r="T1000" s="93" t="str">
        <f t="shared" si="165"/>
        <v/>
      </c>
      <c r="U1000" s="94" t="str">
        <f>IF(OR(C1000="",'Paste Data Here - Export'!DF1000=""),"",1440*('Paste Data Here - Export'!DF1000-C1000))</f>
        <v/>
      </c>
      <c r="V1000" s="96" t="str">
        <f t="shared" si="174"/>
        <v/>
      </c>
      <c r="W1000" s="97" t="str">
        <f>IF(B1000="","",IF('Paste Data Here - Export'!KI1000=TRUE,"Yes",IF('Paste Data Here - Export'!L1000="","No","Yes")))</f>
        <v/>
      </c>
      <c r="X1000" s="98" t="str">
        <f>IF(E1000="Yes","6 Month Transfer",IF(AND(W1000="Yes",'Paste Data Here - Export'!KM1000="D"),"No",IF('Patient level info'!W1000="Yes","Yes","")))</f>
        <v/>
      </c>
      <c r="Y1000" s="91" t="str">
        <f t="shared" si="166"/>
        <v/>
      </c>
      <c r="Z1000" s="99" t="str">
        <f>IF('Paste Data Here - Export'!KQ1000="","",IF('Paste Data Here - Export'!KO1000="","",'Paste Data Here - Export'!KN1000-'Paste Data Here - Export'!KQ1000))</f>
        <v/>
      </c>
      <c r="AA1000" s="91" t="str">
        <f>IF(AND(W1000="Yes",'Paste Data Here - Export'!KM1000="D",'Paste Data Here - Export'!KO1000="Y"),'Paste Data Here - Export'!KN1000+'Patient level info'!AA$3,IF(AND(W1000="Yes",'Paste Data Here - Export'!KM1000="D",Z1000&lt;0),'Paste Data Here - Export'!KQ1000,IF(AND(W1000="Yes",'Paste Data Here - Export'!KM1000="D"),'Paste Data Here - Export'!KN1000,IF(X1000="Yes",'Paste Data Here - Export'!KS1000,""))))</f>
        <v/>
      </c>
      <c r="AB1000" s="100" t="str">
        <f>IF(W1000="No","",IF('Paste Data Here - Export'!HS1000="","",IF('Paste Data Here - Export'!KO1000="Y",'Patient level info'!AA1000-'Paste Data Here - Export'!HS1000,'Paste Data Here - Export'!KQ1000-'Paste Data Here - Export'!HS1000)))</f>
        <v/>
      </c>
      <c r="AC1000" s="100" t="str">
        <f>IF(E1000="Yes","",IF(BPT!C1000="Record transferred to this team",AA1000-C1000-(1/6),""))</f>
        <v/>
      </c>
      <c r="AD1000" s="100" t="str">
        <f t="shared" si="167"/>
        <v/>
      </c>
      <c r="AE1000" s="100" t="str">
        <f t="shared" si="175"/>
        <v/>
      </c>
      <c r="AF1000" s="101" t="str">
        <f>IF(AE1000="","",IF(Y1000="Died same day","Died same day as arrival",IF(AB1000="","Did not stay on SU",IF('Paste Data Here - Export'!HR1000="ICH","ICU/CCU/HDU",IF(AB1000&gt;AE1000,100,100*AB1000/AE1000)))))</f>
        <v/>
      </c>
      <c r="AG1000" s="82" t="str">
        <f>IF(E1000="Yes","6 Month Transfer",IF(W1000="No","Not locked to discharge/transfer",IF(AF1000="Did not stay on SU","Not achieved as did not stay on SU",IF('Patient level info'!A1000="","",IF(AND(A1000=B1000,M1000="Achieved",P1000="Achieved",AF1000&gt;=90,AF1000&lt;&gt;"Died same day as arrival"),"Achieved",IF(AND(A1000&lt;&gt;B1000,AF1000&gt;=90,M1000="Achieved",P1000="Achieved"),"Not directly admitted by this team, but achieved criteria at previous team, and achieved 90% of stay on SU whilst at this team",IF(AF1000="ICU/CCU/HDU","Admitted to ICU/CCU/HDU",IF(AF1000="Died same day as arrival",AF1000,IF(AND(AF1000&lt;90,M1000="Not achieved",P1000="Not achieved"),"Not achieved as not direct to SU within 4h, not seen by a consultant within 14h, and less than 90% of stay on SU",IF(AND(AF1000&lt;90,M1000="Not achieved",P1000="Achieved"),"Not achieved as not direct to SU within 4h and less than 90% of stay on SU",IF(AND(AF1000&lt;90,M1000="Achieved",P1000="Not achieved"),"Not achieved as not seen by a consultant within 14h and less than 90% of stay on SU",IF(AND(AF1000&gt;=90,M1000="Not achieved",P1000="Not achieved"),"Not achieved as not direct to SU within 4h and not seen by a consultant within 14h",IF(AND(AF1000&gt;=90,M1000="Achieved",P1000="Not achieved"),"Not achieved as not seen by a consultant within 14h",IF(AF1000&lt;90,"Not achieved as less than 90% of stay on SU","Not achieved as not direct to SU within 4h"))))))))))))))</f>
        <v/>
      </c>
    </row>
    <row r="1001" spans="1:33" x14ac:dyDescent="0.25">
      <c r="A1001" s="89" t="str">
        <f>IF('Paste Data Here - Export'!A1001="","",'Paste Data Here - Export'!A1001)</f>
        <v/>
      </c>
      <c r="B1001" s="90" t="str">
        <f>IF('Paste Data Here - Export'!B1001="","",'Paste Data Here - Export'!B1001)</f>
        <v/>
      </c>
      <c r="C1001" s="91" t="str">
        <f>IF('Paste Data Here - Export'!AR1001="Y",'Paste Data Here - Export'!AS1001,IF('Paste Data Here - Export'!C1001="","",'Paste Data Here - Export'!BA1001))</f>
        <v/>
      </c>
      <c r="D1001" s="103" t="str">
        <f>IF(B1001="","",IF('Paste Data Here - Export'!A1001 ='Paste Data Here - Export'!B1001, "Yes", "No"))</f>
        <v/>
      </c>
      <c r="E1001" s="103" t="str">
        <f>IF(A1001="","",IF(AND('Paste Data Here - Export'!P1001="",'Paste Data Here - Export'!Q1001&lt;&gt;""),"Yes","No"))</f>
        <v/>
      </c>
      <c r="F1001" s="104" t="str">
        <f>IF('Paste Data Here - Export'!A1001='Paste Data Here - Export'!B1001,C1001,IF(W1001="No","",IF(E1001="Yes","6 Month Transfer",'Paste Data Here - Export'!HP1001)))</f>
        <v/>
      </c>
      <c r="G1001" s="92" t="str">
        <f>IF(B1001="","",IF(OR('Paste Data Here - Export'!KB1001="Y",'Paste Data Here - Export'!GE1001="Y"),"Yes","No"))</f>
        <v/>
      </c>
      <c r="H1001" s="93" t="str">
        <f t="shared" si="168"/>
        <v/>
      </c>
      <c r="I1001" s="93" t="str">
        <f t="shared" si="169"/>
        <v/>
      </c>
      <c r="J1001" s="93" t="str">
        <f t="shared" si="170"/>
        <v/>
      </c>
      <c r="K1001" s="125" t="str">
        <f>IF(OR(C1001="",'Paste Data Here - Export'!BD1001=""),"",1440*('Paste Data Here - Export'!BD1001-C1001))</f>
        <v/>
      </c>
      <c r="L1001" s="93" t="str">
        <f t="shared" si="171"/>
        <v/>
      </c>
      <c r="M1001" s="93" t="str">
        <f>IF(AND(L1001="Yes",'Paste Data Here - Export'!BC1001="SU",'Paste Data Here - Export'!EJ1001&lt;&gt;"Y"),"Achieved",IF('Paste Data Here - Export'!EJ1001="Y","Not applicable",(IF(AND('Patient level info'!L1001="No",'Paste Data Here - Export'!BC1001="SU"),"Not achieved",IF('Paste Data Here - Export'!BC1001="ICH","Not applicable",IF(OR('Paste Data Here - Export'!BC1001="O",'Paste Data Here - Export'!BC1001="MAC"),"Not achieved",""))))))</f>
        <v/>
      </c>
      <c r="N1001" s="142" t="str">
        <f>IF(B1001="","",IF(OR('Paste Data Here - Export'!GN1001="PERS",'Paste Data Here - Export'!GN1001="TELEM"),'Paste Data Here - Export'!GK1001,IF('Paste Data Here - Export'!GO1001="","Not seen in person",'Paste Data Here - Export'!GO1001)))</f>
        <v/>
      </c>
      <c r="O1001" s="125" t="str">
        <f t="shared" si="172"/>
        <v/>
      </c>
      <c r="P1001" s="126" t="str">
        <f t="shared" si="173"/>
        <v/>
      </c>
      <c r="Q1001" s="95" t="str">
        <f>IF('Paste Data Here - Export'!CR1001=TRUE, "Not imaged",IF('Paste Data Here - Export'!AR1001="Y","Inpatient stroke",IF('Paste Data Here - Export'!BA1001="","",IF('Paste Data Here - Export'!CR1001="TRUE","",1440*('Paste Data Here - Export'!CP1001-'Paste Data Here - Export'!BA1001)))))</f>
        <v/>
      </c>
      <c r="R1001" s="95" t="str">
        <f>IF('Paste Data Here - Export'!CR1001=TRUE,"Not imaged",IF(OR(C1001="",'Paste Data Here - Export'!CP1001=""),"",1440*('Paste Data Here - Export'!CP1001-C1001)))</f>
        <v/>
      </c>
      <c r="S1001" s="93" t="str">
        <f>IF(R1001&lt;60.5,"Yes",IF('Paste Data Here - Export'!C1001="","","No"))</f>
        <v/>
      </c>
      <c r="T1001" s="93" t="str">
        <f t="shared" si="165"/>
        <v/>
      </c>
      <c r="U1001" s="94" t="str">
        <f>IF(OR(C1001="",'Paste Data Here - Export'!DF1001=""),"",1440*('Paste Data Here - Export'!DF1001-C1001))</f>
        <v/>
      </c>
      <c r="V1001" s="96" t="str">
        <f t="shared" si="174"/>
        <v/>
      </c>
      <c r="W1001" s="97" t="str">
        <f>IF(B1001="","",IF('Paste Data Here - Export'!KI1001=TRUE,"Yes",IF('Paste Data Here - Export'!L1001="","No","Yes")))</f>
        <v/>
      </c>
      <c r="X1001" s="98" t="str">
        <f>IF(E1001="Yes","6 Month Transfer",IF(AND(W1001="Yes",'Paste Data Here - Export'!KM1001="D"),"No",IF('Patient level info'!W1001="Yes","Yes","")))</f>
        <v/>
      </c>
      <c r="Y1001" s="91" t="str">
        <f t="shared" si="166"/>
        <v/>
      </c>
      <c r="Z1001" s="99" t="str">
        <f>IF('Paste Data Here - Export'!KQ1001="","",IF('Paste Data Here - Export'!KO1001="","",'Paste Data Here - Export'!KN1001-'Paste Data Here - Export'!KQ1001))</f>
        <v/>
      </c>
      <c r="AA1001" s="91" t="str">
        <f>IF(AND(W1001="Yes",'Paste Data Here - Export'!KM1001="D",'Paste Data Here - Export'!KO1001="Y"),'Paste Data Here - Export'!KN1001+'Patient level info'!AA$3,IF(AND(W1001="Yes",'Paste Data Here - Export'!KM1001="D",Z1001&lt;0),'Paste Data Here - Export'!KQ1001,IF(AND(W1001="Yes",'Paste Data Here - Export'!KM1001="D"),'Paste Data Here - Export'!KN1001,IF(X1001="Yes",'Paste Data Here - Export'!KS1001,""))))</f>
        <v/>
      </c>
      <c r="AB1001" s="100" t="str">
        <f>IF(W1001="No","",IF('Paste Data Here - Export'!HS1001="","",IF('Paste Data Here - Export'!KO1001="Y",'Patient level info'!AA1001-'Paste Data Here - Export'!HS1001,'Paste Data Here - Export'!KQ1001-'Paste Data Here - Export'!HS1001)))</f>
        <v/>
      </c>
      <c r="AC1001" s="100" t="str">
        <f>IF(E1001="Yes","",IF(BPT!C1001="Record transferred to this team",AA1001-C1001-(1/6),""))</f>
        <v/>
      </c>
      <c r="AD1001" s="100" t="str">
        <f t="shared" si="167"/>
        <v/>
      </c>
      <c r="AE1001" s="100" t="str">
        <f t="shared" si="175"/>
        <v/>
      </c>
      <c r="AF1001" s="101" t="str">
        <f>IF(AE1001="","",IF(Y1001="Died same day","Died same day as arrival",IF(AB1001="","Did not stay on SU",IF('Paste Data Here - Export'!HR1001="ICH","ICU/CCU/HDU",IF(AB1001&gt;AE1001,100,100*AB1001/AE1001)))))</f>
        <v/>
      </c>
      <c r="AG1001" s="82" t="str">
        <f>IF(E1001="Yes","6 Month Transfer",IF(W1001="No","Not locked to discharge/transfer",IF(AF1001="Did not stay on SU","Not achieved as did not stay on SU",IF('Patient level info'!A1001="","",IF(AND(A1001=B1001,M1001="Achieved",P1001="Achieved",AF1001&gt;=90,AF1001&lt;&gt;"Died same day as arrival"),"Achieved",IF(AND(A1001&lt;&gt;B1001,AF1001&gt;=90,M1001="Achieved",P1001="Achieved"),"Not directly admitted by this team, but achieved criteria at previous team, and achieved 90% of stay on SU whilst at this team",IF(AF1001="ICU/CCU/HDU","Admitted to ICU/CCU/HDU",IF(AF1001="Died same day as arrival",AF1001,IF(AND(AF1001&lt;90,M1001="Not achieved",P1001="Not achieved"),"Not achieved as not direct to SU within 4h, not seen by a consultant within 14h, and less than 90% of stay on SU",IF(AND(AF1001&lt;90,M1001="Not achieved",P1001="Achieved"),"Not achieved as not direct to SU within 4h and less than 90% of stay on SU",IF(AND(AF1001&lt;90,M1001="Achieved",P1001="Not achieved"),"Not achieved as not seen by a consultant within 14h and less than 90% of stay on SU",IF(AND(AF1001&gt;=90,M1001="Not achieved",P1001="Not achieved"),"Not achieved as not direct to SU within 4h and not seen by a consultant within 14h",IF(AND(AF1001&gt;=90,M1001="Achieved",P1001="Not achieved"),"Not achieved as not seen by a consultant within 14h",IF(AF1001&lt;90,"Not achieved as less than 90% of stay on SU","Not achieved as not direct to SU within 4h"))))))))))))))</f>
        <v/>
      </c>
    </row>
    <row r="1002" spans="1:33" x14ac:dyDescent="0.25">
      <c r="A1002" s="89" t="str">
        <f>IF('Paste Data Here - Export'!A1002="","",'Paste Data Here - Export'!A1002)</f>
        <v/>
      </c>
      <c r="B1002" s="90" t="str">
        <f>IF('Paste Data Here - Export'!B1002="","",'Paste Data Here - Export'!B1002)</f>
        <v/>
      </c>
      <c r="C1002" s="91" t="str">
        <f>IF('Paste Data Here - Export'!AR1002="Y",'Paste Data Here - Export'!AS1002,IF('Paste Data Here - Export'!C1002="","",'Paste Data Here - Export'!BA1002))</f>
        <v/>
      </c>
      <c r="D1002" s="103" t="str">
        <f>IF(B1002="","",IF('Paste Data Here - Export'!A1002 ='Paste Data Here - Export'!B1002, "Yes", "No"))</f>
        <v/>
      </c>
      <c r="E1002" s="103" t="str">
        <f>IF(A1002="","",IF(AND('Paste Data Here - Export'!P1002="",'Paste Data Here - Export'!Q1002&lt;&gt;""),"Yes","No"))</f>
        <v/>
      </c>
      <c r="F1002" s="104" t="str">
        <f>IF('Paste Data Here - Export'!A1002='Paste Data Here - Export'!B1002,C1002,IF(W1002="No","",IF(E1002="Yes","6 Month Transfer",'Paste Data Here - Export'!HP1002)))</f>
        <v/>
      </c>
      <c r="G1002" s="92" t="str">
        <f>IF(B1002="","",IF(OR('Paste Data Here - Export'!KB1002="Y",'Paste Data Here - Export'!GE1002="Y"),"Yes","No"))</f>
        <v/>
      </c>
      <c r="H1002" s="93" t="str">
        <f t="shared" si="168"/>
        <v/>
      </c>
      <c r="I1002" s="93" t="str">
        <f t="shared" si="169"/>
        <v/>
      </c>
      <c r="J1002" s="93" t="str">
        <f t="shared" si="170"/>
        <v/>
      </c>
      <c r="K1002" s="125" t="str">
        <f>IF(OR(C1002="",'Paste Data Here - Export'!BD1002=""),"",1440*('Paste Data Here - Export'!BD1002-C1002))</f>
        <v/>
      </c>
      <c r="L1002" s="93" t="str">
        <f t="shared" si="171"/>
        <v/>
      </c>
      <c r="M1002" s="93" t="str">
        <f>IF(AND(L1002="Yes",'Paste Data Here - Export'!BC1002="SU",'Paste Data Here - Export'!EJ1002&lt;&gt;"Y"),"Achieved",IF('Paste Data Here - Export'!EJ1002="Y","Not applicable",(IF(AND('Patient level info'!L1002="No",'Paste Data Here - Export'!BC1002="SU"),"Not achieved",IF('Paste Data Here - Export'!BC1002="ICH","Not applicable",IF(OR('Paste Data Here - Export'!BC1002="O",'Paste Data Here - Export'!BC1002="MAC"),"Not achieved",""))))))</f>
        <v/>
      </c>
      <c r="N1002" s="142" t="str">
        <f>IF(B1002="","",IF(OR('Paste Data Here - Export'!GN1002="PERS",'Paste Data Here - Export'!GN1002="TELEM"),'Paste Data Here - Export'!GK1002,IF('Paste Data Here - Export'!GO1002="","Not seen in person",'Paste Data Here - Export'!GO1002)))</f>
        <v/>
      </c>
      <c r="O1002" s="125" t="str">
        <f t="shared" si="172"/>
        <v/>
      </c>
      <c r="P1002" s="126" t="str">
        <f t="shared" si="173"/>
        <v/>
      </c>
      <c r="Q1002" s="95" t="str">
        <f>IF('Paste Data Here - Export'!CR1002=TRUE, "Not imaged",IF('Paste Data Here - Export'!AR1002="Y","Inpatient stroke",IF('Paste Data Here - Export'!BA1002="","",IF('Paste Data Here - Export'!CR1002="TRUE","",1440*('Paste Data Here - Export'!CP1002-'Paste Data Here - Export'!BA1002)))))</f>
        <v/>
      </c>
      <c r="R1002" s="95" t="str">
        <f>IF('Paste Data Here - Export'!CR1002=TRUE,"Not imaged",IF(OR(C1002="",'Paste Data Here - Export'!CP1002=""),"",1440*('Paste Data Here - Export'!CP1002-C1002)))</f>
        <v/>
      </c>
      <c r="S1002" s="93" t="str">
        <f>IF(R1002&lt;60.5,"Yes",IF('Paste Data Here - Export'!C1002="","","No"))</f>
        <v/>
      </c>
      <c r="T1002" s="93" t="str">
        <f t="shared" si="165"/>
        <v/>
      </c>
      <c r="U1002" s="94" t="str">
        <f>IF(OR(C1002="",'Paste Data Here - Export'!DF1002=""),"",1440*('Paste Data Here - Export'!DF1002-C1002))</f>
        <v/>
      </c>
      <c r="V1002" s="96" t="str">
        <f t="shared" si="174"/>
        <v/>
      </c>
      <c r="W1002" s="97" t="str">
        <f>IF(B1002="","",IF('Paste Data Here - Export'!KI1002=TRUE,"Yes",IF('Paste Data Here - Export'!L1002="","No","Yes")))</f>
        <v/>
      </c>
      <c r="X1002" s="98" t="str">
        <f>IF(E1002="Yes","6 Month Transfer",IF(AND(W1002="Yes",'Paste Data Here - Export'!KM1002="D"),"No",IF('Patient level info'!W1002="Yes","Yes","")))</f>
        <v/>
      </c>
      <c r="Y1002" s="91" t="str">
        <f t="shared" si="166"/>
        <v/>
      </c>
      <c r="Z1002" s="99" t="str">
        <f>IF('Paste Data Here - Export'!KQ1002="","",IF('Paste Data Here - Export'!KO1002="","",'Paste Data Here - Export'!KN1002-'Paste Data Here - Export'!KQ1002))</f>
        <v/>
      </c>
      <c r="AA1002" s="91" t="str">
        <f>IF(AND(W1002="Yes",'Paste Data Here - Export'!KM1002="D",'Paste Data Here - Export'!KO1002="Y"),'Paste Data Here - Export'!KN1002+'Patient level info'!AA$3,IF(AND(W1002="Yes",'Paste Data Here - Export'!KM1002="D",Z1002&lt;0),'Paste Data Here - Export'!KQ1002,IF(AND(W1002="Yes",'Paste Data Here - Export'!KM1002="D"),'Paste Data Here - Export'!KN1002,IF(X1002="Yes",'Paste Data Here - Export'!KS1002,""))))</f>
        <v/>
      </c>
      <c r="AB1002" s="100" t="str">
        <f>IF(W1002="No","",IF('Paste Data Here - Export'!HS1002="","",IF('Paste Data Here - Export'!KO1002="Y",'Patient level info'!AA1002-'Paste Data Here - Export'!HS1002,'Paste Data Here - Export'!KQ1002-'Paste Data Here - Export'!HS1002)))</f>
        <v/>
      </c>
      <c r="AC1002" s="100" t="str">
        <f>IF(E1002="Yes","",IF(BPT!C1002="Record transferred to this team",AA1002-C1002-(1/6),""))</f>
        <v/>
      </c>
      <c r="AD1002" s="100" t="str">
        <f t="shared" si="167"/>
        <v/>
      </c>
      <c r="AE1002" s="100" t="str">
        <f t="shared" si="175"/>
        <v/>
      </c>
      <c r="AF1002" s="101" t="str">
        <f>IF(AE1002="","",IF(Y1002="Died same day","Died same day as arrival",IF(AB1002="","Did not stay on SU",IF('Paste Data Here - Export'!HR1002="ICH","ICU/CCU/HDU",IF(AB1002&gt;AE1002,100,100*AB1002/AE1002)))))</f>
        <v/>
      </c>
      <c r="AG1002" s="82" t="str">
        <f>IF(E1002="Yes","6 Month Transfer",IF(W1002="No","Not locked to discharge/transfer",IF(AF1002="Did not stay on SU","Not achieved as did not stay on SU",IF('Patient level info'!A1002="","",IF(AND(A1002=B1002,M1002="Achieved",P1002="Achieved",AF1002&gt;=90,AF1002&lt;&gt;"Died same day as arrival"),"Achieved",IF(AND(A1002&lt;&gt;B1002,AF1002&gt;=90,M1002="Achieved",P1002="Achieved"),"Not directly admitted by this team, but achieved criteria at previous team, and achieved 90% of stay on SU whilst at this team",IF(AF1002="ICU/CCU/HDU","Admitted to ICU/CCU/HDU",IF(AF1002="Died same day as arrival",AF1002,IF(AND(AF1002&lt;90,M1002="Not achieved",P1002="Not achieved"),"Not achieved as not direct to SU within 4h, not seen by a consultant within 14h, and less than 90% of stay on SU",IF(AND(AF1002&lt;90,M1002="Not achieved",P1002="Achieved"),"Not achieved as not direct to SU within 4h and less than 90% of stay on SU",IF(AND(AF1002&lt;90,M1002="Achieved",P1002="Not achieved"),"Not achieved as not seen by a consultant within 14h and less than 90% of stay on SU",IF(AND(AF1002&gt;=90,M1002="Not achieved",P1002="Not achieved"),"Not achieved as not direct to SU within 4h and not seen by a consultant within 14h",IF(AND(AF1002&gt;=90,M1002="Achieved",P1002="Not achieved"),"Not achieved as not seen by a consultant within 14h",IF(AF1002&lt;90,"Not achieved as less than 90% of stay on SU","Not achieved as not direct to SU within 4h"))))))))))))))</f>
        <v/>
      </c>
    </row>
    <row r="1003" spans="1:33" x14ac:dyDescent="0.25">
      <c r="A1003" s="89" t="str">
        <f>IF('Paste Data Here - Export'!A1003="","",'Paste Data Here - Export'!A1003)</f>
        <v/>
      </c>
      <c r="B1003" s="90" t="str">
        <f>IF('Paste Data Here - Export'!B1003="","",'Paste Data Here - Export'!B1003)</f>
        <v/>
      </c>
      <c r="C1003" s="91" t="str">
        <f>IF('Paste Data Here - Export'!AR1003="Y",'Paste Data Here - Export'!AS1003,IF('Paste Data Here - Export'!C1003="","",'Paste Data Here - Export'!BA1003))</f>
        <v/>
      </c>
      <c r="D1003" s="103" t="str">
        <f>IF(B1003="","",IF('Paste Data Here - Export'!A1003 ='Paste Data Here - Export'!B1003, "Yes", "No"))</f>
        <v/>
      </c>
      <c r="E1003" s="103" t="str">
        <f>IF(A1003="","",IF(AND('Paste Data Here - Export'!P1003="",'Paste Data Here - Export'!Q1003&lt;&gt;""),"Yes","No"))</f>
        <v/>
      </c>
      <c r="F1003" s="104" t="str">
        <f>IF('Paste Data Here - Export'!A1003='Paste Data Here - Export'!B1003,C1003,IF(W1003="No","",IF(E1003="Yes","6 Month Transfer",'Paste Data Here - Export'!HP1003)))</f>
        <v/>
      </c>
      <c r="G1003" s="92" t="str">
        <f>IF(B1003="","",IF(OR('Paste Data Here - Export'!KB1003="Y",'Paste Data Here - Export'!GE1003="Y"),"Yes","No"))</f>
        <v/>
      </c>
      <c r="H1003" s="93" t="str">
        <f t="shared" si="168"/>
        <v/>
      </c>
      <c r="I1003" s="93" t="str">
        <f t="shared" si="169"/>
        <v/>
      </c>
      <c r="J1003" s="93" t="str">
        <f t="shared" si="170"/>
        <v/>
      </c>
      <c r="K1003" s="125" t="str">
        <f>IF(OR(C1003="",'Paste Data Here - Export'!BD1003=""),"",1440*('Paste Data Here - Export'!BD1003-C1003))</f>
        <v/>
      </c>
      <c r="L1003" s="93" t="str">
        <f t="shared" si="171"/>
        <v/>
      </c>
      <c r="M1003" s="93" t="str">
        <f>IF(AND(L1003="Yes",'Paste Data Here - Export'!BC1003="SU",'Paste Data Here - Export'!EJ1003&lt;&gt;"Y"),"Achieved",IF('Paste Data Here - Export'!EJ1003="Y","Not applicable",(IF(AND('Patient level info'!L1003="No",'Paste Data Here - Export'!BC1003="SU"),"Not achieved",IF('Paste Data Here - Export'!BC1003="ICH","Not applicable",IF(OR('Paste Data Here - Export'!BC1003="O",'Paste Data Here - Export'!BC1003="MAC"),"Not achieved",""))))))</f>
        <v/>
      </c>
      <c r="N1003" s="142" t="str">
        <f>IF(B1003="","",IF(OR('Paste Data Here - Export'!GN1003="PERS",'Paste Data Here - Export'!GN1003="TELEM"),'Paste Data Here - Export'!GK1003,IF('Paste Data Here - Export'!GO1003="","Not seen in person",'Paste Data Here - Export'!GO1003)))</f>
        <v/>
      </c>
      <c r="O1003" s="125" t="str">
        <f t="shared" si="172"/>
        <v/>
      </c>
      <c r="P1003" s="126" t="str">
        <f t="shared" si="173"/>
        <v/>
      </c>
      <c r="Q1003" s="95" t="str">
        <f>IF('Paste Data Here - Export'!CR1003=TRUE, "Not imaged",IF('Paste Data Here - Export'!AR1003="Y","Inpatient stroke",IF('Paste Data Here - Export'!BA1003="","",IF('Paste Data Here - Export'!CR1003="TRUE","",1440*('Paste Data Here - Export'!CP1003-'Paste Data Here - Export'!BA1003)))))</f>
        <v/>
      </c>
      <c r="R1003" s="95" t="str">
        <f>IF('Paste Data Here - Export'!CR1003=TRUE,"Not imaged",IF(OR(C1003="",'Paste Data Here - Export'!CP1003=""),"",1440*('Paste Data Here - Export'!CP1003-C1003)))</f>
        <v/>
      </c>
      <c r="S1003" s="93" t="str">
        <f>IF(R1003&lt;60.5,"Yes",IF('Paste Data Here - Export'!C1003="","","No"))</f>
        <v/>
      </c>
      <c r="T1003" s="93" t="str">
        <f t="shared" si="165"/>
        <v/>
      </c>
      <c r="U1003" s="94" t="str">
        <f>IF(OR(C1003="",'Paste Data Here - Export'!DF1003=""),"",1440*('Paste Data Here - Export'!DF1003-C1003))</f>
        <v/>
      </c>
      <c r="V1003" s="96" t="str">
        <f t="shared" si="174"/>
        <v/>
      </c>
      <c r="W1003" s="97" t="str">
        <f>IF(B1003="","",IF('Paste Data Here - Export'!KI1003=TRUE,"Yes",IF('Paste Data Here - Export'!L1003="","No","Yes")))</f>
        <v/>
      </c>
      <c r="X1003" s="98" t="str">
        <f>IF(E1003="Yes","6 Month Transfer",IF(AND(W1003="Yes",'Paste Data Here - Export'!KM1003="D"),"No",IF('Patient level info'!W1003="Yes","Yes","")))</f>
        <v/>
      </c>
      <c r="Y1003" s="91" t="str">
        <f t="shared" si="166"/>
        <v/>
      </c>
      <c r="Z1003" s="99" t="str">
        <f>IF('Paste Data Here - Export'!KQ1003="","",IF('Paste Data Here - Export'!KO1003="","",'Paste Data Here - Export'!KN1003-'Paste Data Here - Export'!KQ1003))</f>
        <v/>
      </c>
      <c r="AA1003" s="91" t="str">
        <f>IF(AND(W1003="Yes",'Paste Data Here - Export'!KM1003="D",'Paste Data Here - Export'!KO1003="Y"),'Paste Data Here - Export'!KN1003+'Patient level info'!AA$3,IF(AND(W1003="Yes",'Paste Data Here - Export'!KM1003="D",Z1003&lt;0),'Paste Data Here - Export'!KQ1003,IF(AND(W1003="Yes",'Paste Data Here - Export'!KM1003="D"),'Paste Data Here - Export'!KN1003,IF(X1003="Yes",'Paste Data Here - Export'!KS1003,""))))</f>
        <v/>
      </c>
      <c r="AB1003" s="100" t="str">
        <f>IF(W1003="No","",IF('Paste Data Here - Export'!HS1003="","",IF('Paste Data Here - Export'!KO1003="Y",'Patient level info'!AA1003-'Paste Data Here - Export'!HS1003,'Paste Data Here - Export'!KQ1003-'Paste Data Here - Export'!HS1003)))</f>
        <v/>
      </c>
      <c r="AC1003" s="100" t="str">
        <f>IF(E1003="Yes","",IF(BPT!C1003="Record transferred to this team",AA1003-C1003-(1/6),""))</f>
        <v/>
      </c>
      <c r="AD1003" s="100" t="str">
        <f t="shared" si="167"/>
        <v/>
      </c>
      <c r="AE1003" s="100" t="str">
        <f t="shared" si="175"/>
        <v/>
      </c>
      <c r="AF1003" s="101" t="str">
        <f>IF(AE1003="","",IF(Y1003="Died same day","Died same day as arrival",IF(AB1003="","Did not stay on SU",IF('Paste Data Here - Export'!HR1003="ICH","ICU/CCU/HDU",IF(AB1003&gt;AE1003,100,100*AB1003/AE1003)))))</f>
        <v/>
      </c>
      <c r="AG1003" s="82" t="str">
        <f>IF(E1003="Yes","6 Month Transfer",IF(W1003="No","Not locked to discharge/transfer",IF(AF1003="Did not stay on SU","Not achieved as did not stay on SU",IF('Patient level info'!A1003="","",IF(AND(A1003=B1003,M1003="Achieved",P1003="Achieved",AF1003&gt;=90,AF1003&lt;&gt;"Died same day as arrival"),"Achieved",IF(AND(A1003&lt;&gt;B1003,AF1003&gt;=90,M1003="Achieved",P1003="Achieved"),"Not directly admitted by this team, but achieved criteria at previous team, and achieved 90% of stay on SU whilst at this team",IF(AF1003="ICU/CCU/HDU","Admitted to ICU/CCU/HDU",IF(AF1003="Died same day as arrival",AF1003,IF(AND(AF1003&lt;90,M1003="Not achieved",P1003="Not achieved"),"Not achieved as not direct to SU within 4h, not seen by a consultant within 14h, and less than 90% of stay on SU",IF(AND(AF1003&lt;90,M1003="Not achieved",P1003="Achieved"),"Not achieved as not direct to SU within 4h and less than 90% of stay on SU",IF(AND(AF1003&lt;90,M1003="Achieved",P1003="Not achieved"),"Not achieved as not seen by a consultant within 14h and less than 90% of stay on SU",IF(AND(AF1003&gt;=90,M1003="Not achieved",P1003="Not achieved"),"Not achieved as not direct to SU within 4h and not seen by a consultant within 14h",IF(AND(AF1003&gt;=90,M1003="Achieved",P1003="Not achieved"),"Not achieved as not seen by a consultant within 14h",IF(AF1003&lt;90,"Not achieved as less than 90% of stay on SU","Not achieved as not direct to SU within 4h"))))))))))))))</f>
        <v/>
      </c>
    </row>
    <row r="1004" spans="1:33" x14ac:dyDescent="0.25">
      <c r="A1004" s="89" t="str">
        <f>IF('Paste Data Here - Export'!A1004="","",'Paste Data Here - Export'!A1004)</f>
        <v/>
      </c>
      <c r="B1004" s="90" t="str">
        <f>IF('Paste Data Here - Export'!B1004="","",'Paste Data Here - Export'!B1004)</f>
        <v/>
      </c>
      <c r="C1004" s="91" t="str">
        <f>IF('Paste Data Here - Export'!AR1004="Y",'Paste Data Here - Export'!AS1004,IF('Paste Data Here - Export'!C1004="","",'Paste Data Here - Export'!BA1004))</f>
        <v/>
      </c>
      <c r="D1004" s="103" t="str">
        <f>IF(B1004="","",IF('Paste Data Here - Export'!A1004 ='Paste Data Here - Export'!B1004, "Yes", "No"))</f>
        <v/>
      </c>
      <c r="E1004" s="103" t="str">
        <f>IF(A1004="","",IF(AND('Paste Data Here - Export'!P1004="",'Paste Data Here - Export'!Q1004&lt;&gt;""),"Yes","No"))</f>
        <v/>
      </c>
      <c r="F1004" s="104" t="str">
        <f>IF('Paste Data Here - Export'!A1004='Paste Data Here - Export'!B1004,C1004,IF(W1004="No","",IF(E1004="Yes","6 Month Transfer",'Paste Data Here - Export'!HP1004)))</f>
        <v/>
      </c>
      <c r="G1004" s="92" t="str">
        <f>IF(B1004="","",IF(OR('Paste Data Here - Export'!KB1004="Y",'Paste Data Here - Export'!GE1004="Y"),"Yes","No"))</f>
        <v/>
      </c>
      <c r="H1004" s="93" t="str">
        <f t="shared" si="168"/>
        <v/>
      </c>
      <c r="I1004" s="93" t="str">
        <f t="shared" si="169"/>
        <v/>
      </c>
      <c r="J1004" s="93" t="str">
        <f t="shared" si="170"/>
        <v/>
      </c>
      <c r="K1004" s="125" t="str">
        <f>IF(OR(C1004="",'Paste Data Here - Export'!BD1004=""),"",1440*('Paste Data Here - Export'!BD1004-C1004))</f>
        <v/>
      </c>
      <c r="L1004" s="93" t="str">
        <f t="shared" si="171"/>
        <v/>
      </c>
      <c r="M1004" s="93" t="str">
        <f>IF(AND(L1004="Yes",'Paste Data Here - Export'!BC1004="SU",'Paste Data Here - Export'!EJ1004&lt;&gt;"Y"),"Achieved",IF('Paste Data Here - Export'!EJ1004="Y","Not applicable",(IF(AND('Patient level info'!L1004="No",'Paste Data Here - Export'!BC1004="SU"),"Not achieved",IF('Paste Data Here - Export'!BC1004="ICH","Not applicable",IF(OR('Paste Data Here - Export'!BC1004="O",'Paste Data Here - Export'!BC1004="MAC"),"Not achieved",""))))))</f>
        <v/>
      </c>
      <c r="N1004" s="142" t="str">
        <f>IF(B1004="","",IF(OR('Paste Data Here - Export'!GN1004="PERS",'Paste Data Here - Export'!GN1004="TELEM"),'Paste Data Here - Export'!GK1004,IF('Paste Data Here - Export'!GO1004="","Not seen in person",'Paste Data Here - Export'!GO1004)))</f>
        <v/>
      </c>
      <c r="O1004" s="125" t="str">
        <f t="shared" si="172"/>
        <v/>
      </c>
      <c r="P1004" s="126" t="str">
        <f t="shared" si="173"/>
        <v/>
      </c>
      <c r="Q1004" s="95" t="str">
        <f>IF('Paste Data Here - Export'!CR1004=TRUE, "Not imaged",IF('Paste Data Here - Export'!AR1004="Y","Inpatient stroke",IF('Paste Data Here - Export'!BA1004="","",IF('Paste Data Here - Export'!CR1004="TRUE","",1440*('Paste Data Here - Export'!CP1004-'Paste Data Here - Export'!BA1004)))))</f>
        <v/>
      </c>
      <c r="R1004" s="95" t="str">
        <f>IF('Paste Data Here - Export'!CR1004=TRUE,"Not imaged",IF(OR(C1004="",'Paste Data Here - Export'!CP1004=""),"",1440*('Paste Data Here - Export'!CP1004-C1004)))</f>
        <v/>
      </c>
      <c r="S1004" s="93" t="str">
        <f>IF(R1004&lt;60.5,"Yes",IF('Paste Data Here - Export'!C1004="","","No"))</f>
        <v/>
      </c>
      <c r="T1004" s="93" t="str">
        <f t="shared" si="165"/>
        <v/>
      </c>
      <c r="U1004" s="94" t="str">
        <f>IF(OR(C1004="",'Paste Data Here - Export'!DF1004=""),"",1440*('Paste Data Here - Export'!DF1004-C1004))</f>
        <v/>
      </c>
      <c r="V1004" s="96" t="str">
        <f t="shared" si="174"/>
        <v/>
      </c>
      <c r="W1004" s="97" t="str">
        <f>IF(B1004="","",IF('Paste Data Here - Export'!KI1004=TRUE,"Yes",IF('Paste Data Here - Export'!L1004="","No","Yes")))</f>
        <v/>
      </c>
      <c r="X1004" s="98" t="str">
        <f>IF(E1004="Yes","6 Month Transfer",IF(AND(W1004="Yes",'Paste Data Here - Export'!KM1004="D"),"No",IF('Patient level info'!W1004="Yes","Yes","")))</f>
        <v/>
      </c>
      <c r="Y1004" s="91" t="str">
        <f t="shared" si="166"/>
        <v/>
      </c>
      <c r="Z1004" s="99" t="str">
        <f>IF('Paste Data Here - Export'!KQ1004="","",IF('Paste Data Here - Export'!KO1004="","",'Paste Data Here - Export'!KN1004-'Paste Data Here - Export'!KQ1004))</f>
        <v/>
      </c>
      <c r="AA1004" s="91" t="str">
        <f>IF(AND(W1004="Yes",'Paste Data Here - Export'!KM1004="D",'Paste Data Here - Export'!KO1004="Y"),'Paste Data Here - Export'!KN1004+'Patient level info'!AA$3,IF(AND(W1004="Yes",'Paste Data Here - Export'!KM1004="D",Z1004&lt;0),'Paste Data Here - Export'!KQ1004,IF(AND(W1004="Yes",'Paste Data Here - Export'!KM1004="D"),'Paste Data Here - Export'!KN1004,IF(X1004="Yes",'Paste Data Here - Export'!KS1004,""))))</f>
        <v/>
      </c>
      <c r="AB1004" s="100" t="str">
        <f>IF(W1004="No","",IF('Paste Data Here - Export'!HS1004="","",IF('Paste Data Here - Export'!KO1004="Y",'Patient level info'!AA1004-'Paste Data Here - Export'!HS1004,'Paste Data Here - Export'!KQ1004-'Paste Data Here - Export'!HS1004)))</f>
        <v/>
      </c>
      <c r="AC1004" s="100" t="str">
        <f>IF(E1004="Yes","",IF(BPT!C1004="Record transferred to this team",AA1004-C1004-(1/6),""))</f>
        <v/>
      </c>
      <c r="AD1004" s="100" t="str">
        <f t="shared" si="167"/>
        <v/>
      </c>
      <c r="AE1004" s="100" t="str">
        <f t="shared" si="175"/>
        <v/>
      </c>
      <c r="AF1004" s="101" t="str">
        <f>IF(AE1004="","",IF(Y1004="Died same day","Died same day as arrival",IF(AB1004="","Did not stay on SU",IF('Paste Data Here - Export'!HR1004="ICH","ICU/CCU/HDU",IF(AB1004&gt;AE1004,100,100*AB1004/AE1004)))))</f>
        <v/>
      </c>
      <c r="AG1004" s="82" t="str">
        <f>IF(E1004="Yes","6 Month Transfer",IF(W1004="No","Not locked to discharge/transfer",IF(AF1004="Did not stay on SU","Not achieved as did not stay on SU",IF('Patient level info'!A1004="","",IF(AND(A1004=B1004,M1004="Achieved",P1004="Achieved",AF1004&gt;=90,AF1004&lt;&gt;"Died same day as arrival"),"Achieved",IF(AND(A1004&lt;&gt;B1004,AF1004&gt;=90,M1004="Achieved",P1004="Achieved"),"Not directly admitted by this team, but achieved criteria at previous team, and achieved 90% of stay on SU whilst at this team",IF(AF1004="ICU/CCU/HDU","Admitted to ICU/CCU/HDU",IF(AF1004="Died same day as arrival",AF1004,IF(AND(AF1004&lt;90,M1004="Not achieved",P1004="Not achieved"),"Not achieved as not direct to SU within 4h, not seen by a consultant within 14h, and less than 90% of stay on SU",IF(AND(AF1004&lt;90,M1004="Not achieved",P1004="Achieved"),"Not achieved as not direct to SU within 4h and less than 90% of stay on SU",IF(AND(AF1004&lt;90,M1004="Achieved",P1004="Not achieved"),"Not achieved as not seen by a consultant within 14h and less than 90% of stay on SU",IF(AND(AF1004&gt;=90,M1004="Not achieved",P1004="Not achieved"),"Not achieved as not direct to SU within 4h and not seen by a consultant within 14h",IF(AND(AF1004&gt;=90,M1004="Achieved",P1004="Not achieved"),"Not achieved as not seen by a consultant within 14h",IF(AF1004&lt;90,"Not achieved as less than 90% of stay on SU","Not achieved as not direct to SU within 4h"))))))))))))))</f>
        <v/>
      </c>
    </row>
    <row r="1005" spans="1:33" x14ac:dyDescent="0.25">
      <c r="A1005" s="89" t="str">
        <f>IF('Paste Data Here - Export'!A1005="","",'Paste Data Here - Export'!A1005)</f>
        <v/>
      </c>
      <c r="B1005" s="90" t="str">
        <f>IF('Paste Data Here - Export'!B1005="","",'Paste Data Here - Export'!B1005)</f>
        <v/>
      </c>
      <c r="C1005" s="91" t="str">
        <f>IF('Paste Data Here - Export'!AR1005="Y",'Paste Data Here - Export'!AS1005,IF('Paste Data Here - Export'!C1005="","",'Paste Data Here - Export'!BA1005))</f>
        <v/>
      </c>
      <c r="D1005" s="103" t="str">
        <f>IF(B1005="","",IF('Paste Data Here - Export'!A1005 ='Paste Data Here - Export'!B1005, "Yes", "No"))</f>
        <v/>
      </c>
      <c r="E1005" s="103" t="str">
        <f>IF(A1005="","",IF(AND('Paste Data Here - Export'!P1005="",'Paste Data Here - Export'!Q1005&lt;&gt;""),"Yes","No"))</f>
        <v/>
      </c>
      <c r="F1005" s="104" t="str">
        <f>IF('Paste Data Here - Export'!A1005='Paste Data Here - Export'!B1005,C1005,IF(W1005="No","",IF(E1005="Yes","6 Month Transfer",'Paste Data Here - Export'!HP1005)))</f>
        <v/>
      </c>
      <c r="G1005" s="92" t="str">
        <f>IF(B1005="","",IF(OR('Paste Data Here - Export'!KB1005="Y",'Paste Data Here - Export'!GE1005="Y"),"Yes","No"))</f>
        <v/>
      </c>
      <c r="H1005" s="93" t="str">
        <f t="shared" si="168"/>
        <v/>
      </c>
      <c r="I1005" s="93" t="str">
        <f t="shared" si="169"/>
        <v/>
      </c>
      <c r="J1005" s="93" t="str">
        <f t="shared" si="170"/>
        <v/>
      </c>
      <c r="K1005" s="125" t="str">
        <f>IF(OR(C1005="",'Paste Data Here - Export'!BD1005=""),"",1440*('Paste Data Here - Export'!BD1005-C1005))</f>
        <v/>
      </c>
      <c r="L1005" s="93" t="str">
        <f t="shared" si="171"/>
        <v/>
      </c>
      <c r="M1005" s="93" t="str">
        <f>IF(AND(L1005="Yes",'Paste Data Here - Export'!BC1005="SU",'Paste Data Here - Export'!EJ1005&lt;&gt;"Y"),"Achieved",IF('Paste Data Here - Export'!EJ1005="Y","Not applicable",(IF(AND('Patient level info'!L1005="No",'Paste Data Here - Export'!BC1005="SU"),"Not achieved",IF('Paste Data Here - Export'!BC1005="ICH","Not applicable",IF(OR('Paste Data Here - Export'!BC1005="O",'Paste Data Here - Export'!BC1005="MAC"),"Not achieved",""))))))</f>
        <v/>
      </c>
      <c r="N1005" s="142" t="str">
        <f>IF(B1005="","",IF(OR('Paste Data Here - Export'!GN1005="PERS",'Paste Data Here - Export'!GN1005="TELEM"),'Paste Data Here - Export'!GK1005,IF('Paste Data Here - Export'!GO1005="","Not seen in person",'Paste Data Here - Export'!GO1005)))</f>
        <v/>
      </c>
      <c r="O1005" s="125" t="str">
        <f t="shared" si="172"/>
        <v/>
      </c>
      <c r="P1005" s="126" t="str">
        <f t="shared" si="173"/>
        <v/>
      </c>
      <c r="Q1005" s="95" t="str">
        <f>IF('Paste Data Here - Export'!CR1005=TRUE, "Not imaged",IF('Paste Data Here - Export'!AR1005="Y","Inpatient stroke",IF('Paste Data Here - Export'!BA1005="","",IF('Paste Data Here - Export'!CR1005="TRUE","",1440*('Paste Data Here - Export'!CP1005-'Paste Data Here - Export'!BA1005)))))</f>
        <v/>
      </c>
      <c r="R1005" s="95" t="str">
        <f>IF('Paste Data Here - Export'!CR1005=TRUE,"Not imaged",IF(OR(C1005="",'Paste Data Here - Export'!CP1005=""),"",1440*('Paste Data Here - Export'!CP1005-C1005)))</f>
        <v/>
      </c>
      <c r="S1005" s="93" t="str">
        <f>IF(R1005&lt;60.5,"Yes",IF('Paste Data Here - Export'!C1005="","","No"))</f>
        <v/>
      </c>
      <c r="T1005" s="93" t="str">
        <f t="shared" si="165"/>
        <v/>
      </c>
      <c r="U1005" s="94" t="str">
        <f>IF(OR(C1005="",'Paste Data Here - Export'!DF1005=""),"",1440*('Paste Data Here - Export'!DF1005-C1005))</f>
        <v/>
      </c>
      <c r="V1005" s="96" t="str">
        <f t="shared" si="174"/>
        <v/>
      </c>
      <c r="W1005" s="97" t="str">
        <f>IF(B1005="","",IF('Paste Data Here - Export'!KI1005=TRUE,"Yes",IF('Paste Data Here - Export'!L1005="","No","Yes")))</f>
        <v/>
      </c>
      <c r="X1005" s="98" t="str">
        <f>IF(E1005="Yes","6 Month Transfer",IF(AND(W1005="Yes",'Paste Data Here - Export'!KM1005="D"),"No",IF('Patient level info'!W1005="Yes","Yes","")))</f>
        <v/>
      </c>
      <c r="Y1005" s="91" t="str">
        <f t="shared" si="166"/>
        <v/>
      </c>
      <c r="Z1005" s="99" t="str">
        <f>IF('Paste Data Here - Export'!KQ1005="","",IF('Paste Data Here - Export'!KO1005="","",'Paste Data Here - Export'!KN1005-'Paste Data Here - Export'!KQ1005))</f>
        <v/>
      </c>
      <c r="AA1005" s="91" t="str">
        <f>IF(AND(W1005="Yes",'Paste Data Here - Export'!KM1005="D",'Paste Data Here - Export'!KO1005="Y"),'Paste Data Here - Export'!KN1005+'Patient level info'!AA$3,IF(AND(W1005="Yes",'Paste Data Here - Export'!KM1005="D",Z1005&lt;0),'Paste Data Here - Export'!KQ1005,IF(AND(W1005="Yes",'Paste Data Here - Export'!KM1005="D"),'Paste Data Here - Export'!KN1005,IF(X1005="Yes",'Paste Data Here - Export'!KS1005,""))))</f>
        <v/>
      </c>
      <c r="AB1005" s="100" t="str">
        <f>IF(W1005="No","",IF('Paste Data Here - Export'!HS1005="","",IF('Paste Data Here - Export'!KO1005="Y",'Patient level info'!AA1005-'Paste Data Here - Export'!HS1005,'Paste Data Here - Export'!KQ1005-'Paste Data Here - Export'!HS1005)))</f>
        <v/>
      </c>
      <c r="AC1005" s="100" t="str">
        <f>IF(E1005="Yes","",IF(BPT!C1005="Record transferred to this team",AA1005-C1005-(1/6),""))</f>
        <v/>
      </c>
      <c r="AD1005" s="100" t="str">
        <f t="shared" si="167"/>
        <v/>
      </c>
      <c r="AE1005" s="100" t="str">
        <f t="shared" si="175"/>
        <v/>
      </c>
      <c r="AF1005" s="101" t="str">
        <f>IF(AE1005="","",IF(Y1005="Died same day","Died same day as arrival",IF(AB1005="","Did not stay on SU",IF('Paste Data Here - Export'!HR1005="ICH","ICU/CCU/HDU",IF(AB1005&gt;AE1005,100,100*AB1005/AE1005)))))</f>
        <v/>
      </c>
      <c r="AG1005" s="82" t="str">
        <f>IF(E1005="Yes","6 Month Transfer",IF(W1005="No","Not locked to discharge/transfer",IF(AF1005="Did not stay on SU","Not achieved as did not stay on SU",IF('Patient level info'!A1005="","",IF(AND(A1005=B1005,M1005="Achieved",P1005="Achieved",AF1005&gt;=90,AF1005&lt;&gt;"Died same day as arrival"),"Achieved",IF(AND(A1005&lt;&gt;B1005,AF1005&gt;=90,M1005="Achieved",P1005="Achieved"),"Not directly admitted by this team, but achieved criteria at previous team, and achieved 90% of stay on SU whilst at this team",IF(AF1005="ICU/CCU/HDU","Admitted to ICU/CCU/HDU",IF(AF1005="Died same day as arrival",AF1005,IF(AND(AF1005&lt;90,M1005="Not achieved",P1005="Not achieved"),"Not achieved as not direct to SU within 4h, not seen by a consultant within 14h, and less than 90% of stay on SU",IF(AND(AF1005&lt;90,M1005="Not achieved",P1005="Achieved"),"Not achieved as not direct to SU within 4h and less than 90% of stay on SU",IF(AND(AF1005&lt;90,M1005="Achieved",P1005="Not achieved"),"Not achieved as not seen by a consultant within 14h and less than 90% of stay on SU",IF(AND(AF1005&gt;=90,M1005="Not achieved",P1005="Not achieved"),"Not achieved as not direct to SU within 4h and not seen by a consultant within 14h",IF(AND(AF1005&gt;=90,M1005="Achieved",P1005="Not achieved"),"Not achieved as not seen by a consultant within 14h",IF(AF1005&lt;90,"Not achieved as less than 90% of stay on SU","Not achieved as not direct to SU within 4h"))))))))))))))</f>
        <v/>
      </c>
    </row>
    <row r="1006" spans="1:33" x14ac:dyDescent="0.25">
      <c r="A1006" s="89" t="str">
        <f>IF('Paste Data Here - Export'!A1006="","",'Paste Data Here - Export'!A1006)</f>
        <v/>
      </c>
      <c r="B1006" s="90" t="str">
        <f>IF('Paste Data Here - Export'!B1006="","",'Paste Data Here - Export'!B1006)</f>
        <v/>
      </c>
      <c r="C1006" s="91" t="str">
        <f>IF('Paste Data Here - Export'!AR1006="Y",'Paste Data Here - Export'!AS1006,IF('Paste Data Here - Export'!C1006="","",'Paste Data Here - Export'!BA1006))</f>
        <v/>
      </c>
      <c r="D1006" s="103" t="str">
        <f>IF(B1006="","",IF('Paste Data Here - Export'!A1006 ='Paste Data Here - Export'!B1006, "Yes", "No"))</f>
        <v/>
      </c>
      <c r="E1006" s="103" t="str">
        <f>IF(A1006="","",IF(AND('Paste Data Here - Export'!P1006="",'Paste Data Here - Export'!Q1006&lt;&gt;""),"Yes","No"))</f>
        <v/>
      </c>
      <c r="F1006" s="104" t="str">
        <f>IF('Paste Data Here - Export'!A1006='Paste Data Here - Export'!B1006,C1006,IF(W1006="No","",IF(E1006="Yes","6 Month Transfer",'Paste Data Here - Export'!HP1006)))</f>
        <v/>
      </c>
      <c r="G1006" s="92" t="str">
        <f>IF(B1006="","",IF(OR('Paste Data Here - Export'!KB1006="Y",'Paste Data Here - Export'!GE1006="Y"),"Yes","No"))</f>
        <v/>
      </c>
      <c r="H1006" s="93" t="str">
        <f t="shared" si="168"/>
        <v/>
      </c>
      <c r="I1006" s="93" t="str">
        <f t="shared" si="169"/>
        <v/>
      </c>
      <c r="J1006" s="93" t="str">
        <f t="shared" si="170"/>
        <v/>
      </c>
      <c r="K1006" s="125" t="str">
        <f>IF(OR(C1006="",'Paste Data Here - Export'!BD1006=""),"",1440*('Paste Data Here - Export'!BD1006-C1006))</f>
        <v/>
      </c>
      <c r="L1006" s="93" t="str">
        <f t="shared" si="171"/>
        <v/>
      </c>
      <c r="M1006" s="93" t="str">
        <f>IF(AND(L1006="Yes",'Paste Data Here - Export'!BC1006="SU",'Paste Data Here - Export'!EJ1006&lt;&gt;"Y"),"Achieved",IF('Paste Data Here - Export'!EJ1006="Y","Not applicable",(IF(AND('Patient level info'!L1006="No",'Paste Data Here - Export'!BC1006="SU"),"Not achieved",IF('Paste Data Here - Export'!BC1006="ICH","Not applicable",IF(OR('Paste Data Here - Export'!BC1006="O",'Paste Data Here - Export'!BC1006="MAC"),"Not achieved",""))))))</f>
        <v/>
      </c>
      <c r="N1006" s="142" t="str">
        <f>IF(B1006="","",IF(OR('Paste Data Here - Export'!GN1006="PERS",'Paste Data Here - Export'!GN1006="TELEM"),'Paste Data Here - Export'!GK1006,IF('Paste Data Here - Export'!GO1006="","Not seen in person",'Paste Data Here - Export'!GO1006)))</f>
        <v/>
      </c>
      <c r="O1006" s="125" t="str">
        <f t="shared" si="172"/>
        <v/>
      </c>
      <c r="P1006" s="126" t="str">
        <f t="shared" si="173"/>
        <v/>
      </c>
      <c r="Q1006" s="95" t="str">
        <f>IF('Paste Data Here - Export'!CR1006=TRUE, "Not imaged",IF('Paste Data Here - Export'!AR1006="Y","Inpatient stroke",IF('Paste Data Here - Export'!BA1006="","",IF('Paste Data Here - Export'!CR1006="TRUE","",1440*('Paste Data Here - Export'!CP1006-'Paste Data Here - Export'!BA1006)))))</f>
        <v/>
      </c>
      <c r="R1006" s="95" t="str">
        <f>IF('Paste Data Here - Export'!CR1006=TRUE,"Not imaged",IF(OR(C1006="",'Paste Data Here - Export'!CP1006=""),"",1440*('Paste Data Here - Export'!CP1006-C1006)))</f>
        <v/>
      </c>
      <c r="S1006" s="93" t="str">
        <f>IF(R1006&lt;60.5,"Yes",IF('Paste Data Here - Export'!C1006="","","No"))</f>
        <v/>
      </c>
      <c r="T1006" s="93" t="str">
        <f t="shared" si="165"/>
        <v/>
      </c>
      <c r="U1006" s="94" t="str">
        <f>IF(OR(C1006="",'Paste Data Here - Export'!DF1006=""),"",1440*('Paste Data Here - Export'!DF1006-C1006))</f>
        <v/>
      </c>
      <c r="V1006" s="96" t="str">
        <f t="shared" si="174"/>
        <v/>
      </c>
      <c r="W1006" s="97" t="str">
        <f>IF(B1006="","",IF('Paste Data Here - Export'!KI1006=TRUE,"Yes",IF('Paste Data Here - Export'!L1006="","No","Yes")))</f>
        <v/>
      </c>
      <c r="X1006" s="98" t="str">
        <f>IF(E1006="Yes","6 Month Transfer",IF(AND(W1006="Yes",'Paste Data Here - Export'!KM1006="D"),"No",IF('Patient level info'!W1006="Yes","Yes","")))</f>
        <v/>
      </c>
      <c r="Y1006" s="91" t="str">
        <f t="shared" si="166"/>
        <v/>
      </c>
      <c r="Z1006" s="99" t="str">
        <f>IF('Paste Data Here - Export'!KQ1006="","",IF('Paste Data Here - Export'!KO1006="","",'Paste Data Here - Export'!KN1006-'Paste Data Here - Export'!KQ1006))</f>
        <v/>
      </c>
      <c r="AA1006" s="91" t="str">
        <f>IF(AND(W1006="Yes",'Paste Data Here - Export'!KM1006="D",'Paste Data Here - Export'!KO1006="Y"),'Paste Data Here - Export'!KN1006+'Patient level info'!AA$3,IF(AND(W1006="Yes",'Paste Data Here - Export'!KM1006="D",Z1006&lt;0),'Paste Data Here - Export'!KQ1006,IF(AND(W1006="Yes",'Paste Data Here - Export'!KM1006="D"),'Paste Data Here - Export'!KN1006,IF(X1006="Yes",'Paste Data Here - Export'!KS1006,""))))</f>
        <v/>
      </c>
      <c r="AB1006" s="100" t="str">
        <f>IF(W1006="No","",IF('Paste Data Here - Export'!HS1006="","",IF('Paste Data Here - Export'!KO1006="Y",'Patient level info'!AA1006-'Paste Data Here - Export'!HS1006,'Paste Data Here - Export'!KQ1006-'Paste Data Here - Export'!HS1006)))</f>
        <v/>
      </c>
      <c r="AC1006" s="100" t="str">
        <f>IF(E1006="Yes","",IF(BPT!C1006="Record transferred to this team",AA1006-C1006-(1/6),""))</f>
        <v/>
      </c>
      <c r="AD1006" s="100" t="str">
        <f t="shared" si="167"/>
        <v/>
      </c>
      <c r="AE1006" s="100" t="str">
        <f t="shared" si="175"/>
        <v/>
      </c>
      <c r="AF1006" s="101" t="str">
        <f>IF(AE1006="","",IF(Y1006="Died same day","Died same day as arrival",IF(AB1006="","Did not stay on SU",IF('Paste Data Here - Export'!HR1006="ICH","ICU/CCU/HDU",IF(AB1006&gt;AE1006,100,100*AB1006/AE1006)))))</f>
        <v/>
      </c>
      <c r="AG1006" s="82" t="str">
        <f>IF(E1006="Yes","6 Month Transfer",IF(W1006="No","Not locked to discharge/transfer",IF(AF1006="Did not stay on SU","Not achieved as did not stay on SU",IF('Patient level info'!A1006="","",IF(AND(A1006=B1006,M1006="Achieved",P1006="Achieved",AF1006&gt;=90,AF1006&lt;&gt;"Died same day as arrival"),"Achieved",IF(AND(A1006&lt;&gt;B1006,AF1006&gt;=90,M1006="Achieved",P1006="Achieved"),"Not directly admitted by this team, but achieved criteria at previous team, and achieved 90% of stay on SU whilst at this team",IF(AF1006="ICU/CCU/HDU","Admitted to ICU/CCU/HDU",IF(AF1006="Died same day as arrival",AF1006,IF(AND(AF1006&lt;90,M1006="Not achieved",P1006="Not achieved"),"Not achieved as not direct to SU within 4h, not seen by a consultant within 14h, and less than 90% of stay on SU",IF(AND(AF1006&lt;90,M1006="Not achieved",P1006="Achieved"),"Not achieved as not direct to SU within 4h and less than 90% of stay on SU",IF(AND(AF1006&lt;90,M1006="Achieved",P1006="Not achieved"),"Not achieved as not seen by a consultant within 14h and less than 90% of stay on SU",IF(AND(AF1006&gt;=90,M1006="Not achieved",P1006="Not achieved"),"Not achieved as not direct to SU within 4h and not seen by a consultant within 14h",IF(AND(AF1006&gt;=90,M1006="Achieved",P1006="Not achieved"),"Not achieved as not seen by a consultant within 14h",IF(AF1006&lt;90,"Not achieved as less than 90% of stay on SU","Not achieved as not direct to SU within 4h"))))))))))))))</f>
        <v/>
      </c>
    </row>
    <row r="1007" spans="1:33" x14ac:dyDescent="0.25">
      <c r="A1007" s="89" t="str">
        <f>IF('Paste Data Here - Export'!A1007="","",'Paste Data Here - Export'!A1007)</f>
        <v/>
      </c>
      <c r="B1007" s="90" t="str">
        <f>IF('Paste Data Here - Export'!B1007="","",'Paste Data Here - Export'!B1007)</f>
        <v/>
      </c>
      <c r="C1007" s="91" t="str">
        <f>IF('Paste Data Here - Export'!AR1007="Y",'Paste Data Here - Export'!AS1007,IF('Paste Data Here - Export'!C1007="","",'Paste Data Here - Export'!BA1007))</f>
        <v/>
      </c>
      <c r="D1007" s="103" t="str">
        <f>IF(B1007="","",IF('Paste Data Here - Export'!A1007 ='Paste Data Here - Export'!B1007, "Yes", "No"))</f>
        <v/>
      </c>
      <c r="E1007" s="103" t="str">
        <f>IF(A1007="","",IF(AND('Paste Data Here - Export'!P1007="",'Paste Data Here - Export'!Q1007&lt;&gt;""),"Yes","No"))</f>
        <v/>
      </c>
      <c r="F1007" s="104" t="str">
        <f>IF('Paste Data Here - Export'!A1007='Paste Data Here - Export'!B1007,C1007,IF(W1007="No","",IF(E1007="Yes","6 Month Transfer",'Paste Data Here - Export'!HP1007)))</f>
        <v/>
      </c>
      <c r="G1007" s="92" t="str">
        <f>IF(B1007="","",IF(OR('Paste Data Here - Export'!KB1007="Y",'Paste Data Here - Export'!GE1007="Y"),"Yes","No"))</f>
        <v/>
      </c>
      <c r="H1007" s="93" t="str">
        <f t="shared" si="168"/>
        <v/>
      </c>
      <c r="I1007" s="93" t="str">
        <f t="shared" si="169"/>
        <v/>
      </c>
      <c r="J1007" s="93" t="str">
        <f t="shared" si="170"/>
        <v/>
      </c>
      <c r="K1007" s="125" t="str">
        <f>IF(OR(C1007="",'Paste Data Here - Export'!BD1007=""),"",1440*('Paste Data Here - Export'!BD1007-C1007))</f>
        <v/>
      </c>
      <c r="L1007" s="93" t="str">
        <f t="shared" si="171"/>
        <v/>
      </c>
      <c r="M1007" s="93" t="str">
        <f>IF(AND(L1007="Yes",'Paste Data Here - Export'!BC1007="SU",'Paste Data Here - Export'!EJ1007&lt;&gt;"Y"),"Achieved",IF('Paste Data Here - Export'!EJ1007="Y","Not applicable",(IF(AND('Patient level info'!L1007="No",'Paste Data Here - Export'!BC1007="SU"),"Not achieved",IF('Paste Data Here - Export'!BC1007="ICH","Not applicable",IF(OR('Paste Data Here - Export'!BC1007="O",'Paste Data Here - Export'!BC1007="MAC"),"Not achieved",""))))))</f>
        <v/>
      </c>
      <c r="N1007" s="142" t="str">
        <f>IF(B1007="","",IF(OR('Paste Data Here - Export'!GN1007="PERS",'Paste Data Here - Export'!GN1007="TELEM"),'Paste Data Here - Export'!GK1007,IF('Paste Data Here - Export'!GO1007="","Not seen in person",'Paste Data Here - Export'!GO1007)))</f>
        <v/>
      </c>
      <c r="O1007" s="125" t="str">
        <f t="shared" si="172"/>
        <v/>
      </c>
      <c r="P1007" s="126" t="str">
        <f t="shared" si="173"/>
        <v/>
      </c>
      <c r="Q1007" s="95" t="str">
        <f>IF('Paste Data Here - Export'!CR1007=TRUE, "Not imaged",IF('Paste Data Here - Export'!AR1007="Y","Inpatient stroke",IF('Paste Data Here - Export'!BA1007="","",IF('Paste Data Here - Export'!CR1007="TRUE","",1440*('Paste Data Here - Export'!CP1007-'Paste Data Here - Export'!BA1007)))))</f>
        <v/>
      </c>
      <c r="R1007" s="95" t="str">
        <f>IF('Paste Data Here - Export'!CR1007=TRUE,"Not imaged",IF(OR(C1007="",'Paste Data Here - Export'!CP1007=""),"",1440*('Paste Data Here - Export'!CP1007-C1007)))</f>
        <v/>
      </c>
      <c r="S1007" s="93" t="str">
        <f>IF(R1007&lt;60.5,"Yes",IF('Paste Data Here - Export'!C1007="","","No"))</f>
        <v/>
      </c>
      <c r="T1007" s="93" t="str">
        <f t="shared" si="165"/>
        <v/>
      </c>
      <c r="U1007" s="94" t="str">
        <f>IF(OR(C1007="",'Paste Data Here - Export'!DF1007=""),"",1440*('Paste Data Here - Export'!DF1007-C1007))</f>
        <v/>
      </c>
      <c r="V1007" s="96" t="str">
        <f t="shared" si="174"/>
        <v/>
      </c>
      <c r="W1007" s="97" t="str">
        <f>IF(B1007="","",IF('Paste Data Here - Export'!KI1007=TRUE,"Yes",IF('Paste Data Here - Export'!L1007="","No","Yes")))</f>
        <v/>
      </c>
      <c r="X1007" s="98" t="str">
        <f>IF(E1007="Yes","6 Month Transfer",IF(AND(W1007="Yes",'Paste Data Here - Export'!KM1007="D"),"No",IF('Patient level info'!W1007="Yes","Yes","")))</f>
        <v/>
      </c>
      <c r="Y1007" s="91" t="str">
        <f t="shared" si="166"/>
        <v/>
      </c>
      <c r="Z1007" s="99" t="str">
        <f>IF('Paste Data Here - Export'!KQ1007="","",IF('Paste Data Here - Export'!KO1007="","",'Paste Data Here - Export'!KN1007-'Paste Data Here - Export'!KQ1007))</f>
        <v/>
      </c>
      <c r="AA1007" s="91" t="str">
        <f>IF(AND(W1007="Yes",'Paste Data Here - Export'!KM1007="D",'Paste Data Here - Export'!KO1007="Y"),'Paste Data Here - Export'!KN1007+'Patient level info'!AA$3,IF(AND(W1007="Yes",'Paste Data Here - Export'!KM1007="D",Z1007&lt;0),'Paste Data Here - Export'!KQ1007,IF(AND(W1007="Yes",'Paste Data Here - Export'!KM1007="D"),'Paste Data Here - Export'!KN1007,IF(X1007="Yes",'Paste Data Here - Export'!KS1007,""))))</f>
        <v/>
      </c>
      <c r="AB1007" s="100" t="str">
        <f>IF(W1007="No","",IF('Paste Data Here - Export'!HS1007="","",IF('Paste Data Here - Export'!KO1007="Y",'Patient level info'!AA1007-'Paste Data Here - Export'!HS1007,'Paste Data Here - Export'!KQ1007-'Paste Data Here - Export'!HS1007)))</f>
        <v/>
      </c>
      <c r="AC1007" s="100" t="str">
        <f>IF(E1007="Yes","",IF(BPT!C1007="Record transferred to this team",AA1007-C1007-(1/6),""))</f>
        <v/>
      </c>
      <c r="AD1007" s="100" t="str">
        <f t="shared" si="167"/>
        <v/>
      </c>
      <c r="AE1007" s="100" t="str">
        <f t="shared" si="175"/>
        <v/>
      </c>
      <c r="AF1007" s="101" t="str">
        <f>IF(AE1007="","",IF(Y1007="Died same day","Died same day as arrival",IF(AB1007="","Did not stay on SU",IF('Paste Data Here - Export'!HR1007="ICH","ICU/CCU/HDU",IF(AB1007&gt;AE1007,100,100*AB1007/AE1007)))))</f>
        <v/>
      </c>
      <c r="AG1007" s="82" t="str">
        <f>IF(E1007="Yes","6 Month Transfer",IF(W1007="No","Not locked to discharge/transfer",IF(AF1007="Did not stay on SU","Not achieved as did not stay on SU",IF('Patient level info'!A1007="","",IF(AND(A1007=B1007,M1007="Achieved",P1007="Achieved",AF1007&gt;=90,AF1007&lt;&gt;"Died same day as arrival"),"Achieved",IF(AND(A1007&lt;&gt;B1007,AF1007&gt;=90,M1007="Achieved",P1007="Achieved"),"Not directly admitted by this team, but achieved criteria at previous team, and achieved 90% of stay on SU whilst at this team",IF(AF1007="ICU/CCU/HDU","Admitted to ICU/CCU/HDU",IF(AF1007="Died same day as arrival",AF1007,IF(AND(AF1007&lt;90,M1007="Not achieved",P1007="Not achieved"),"Not achieved as not direct to SU within 4h, not seen by a consultant within 14h, and less than 90% of stay on SU",IF(AND(AF1007&lt;90,M1007="Not achieved",P1007="Achieved"),"Not achieved as not direct to SU within 4h and less than 90% of stay on SU",IF(AND(AF1007&lt;90,M1007="Achieved",P1007="Not achieved"),"Not achieved as not seen by a consultant within 14h and less than 90% of stay on SU",IF(AND(AF1007&gt;=90,M1007="Not achieved",P1007="Not achieved"),"Not achieved as not direct to SU within 4h and not seen by a consultant within 14h",IF(AND(AF1007&gt;=90,M1007="Achieved",P1007="Not achieved"),"Not achieved as not seen by a consultant within 14h",IF(AF1007&lt;90,"Not achieved as less than 90% of stay on SU","Not achieved as not direct to SU within 4h"))))))))))))))</f>
        <v/>
      </c>
    </row>
    <row r="1008" spans="1:33" x14ac:dyDescent="0.25">
      <c r="A1008" s="89" t="str">
        <f>IF('Paste Data Here - Export'!A1008="","",'Paste Data Here - Export'!A1008)</f>
        <v/>
      </c>
      <c r="B1008" s="90" t="str">
        <f>IF('Paste Data Here - Export'!B1008="","",'Paste Data Here - Export'!B1008)</f>
        <v/>
      </c>
      <c r="C1008" s="91" t="str">
        <f>IF('Paste Data Here - Export'!AR1008="Y",'Paste Data Here - Export'!AS1008,IF('Paste Data Here - Export'!C1008="","",'Paste Data Here - Export'!BA1008))</f>
        <v/>
      </c>
      <c r="D1008" s="103" t="str">
        <f>IF(B1008="","",IF('Paste Data Here - Export'!A1008 ='Paste Data Here - Export'!B1008, "Yes", "No"))</f>
        <v/>
      </c>
      <c r="E1008" s="103" t="str">
        <f>IF(A1008="","",IF(AND('Paste Data Here - Export'!P1008="",'Paste Data Here - Export'!Q1008&lt;&gt;""),"Yes","No"))</f>
        <v/>
      </c>
      <c r="F1008" s="104" t="str">
        <f>IF('Paste Data Here - Export'!A1008='Paste Data Here - Export'!B1008,C1008,IF(W1008="No","",IF(E1008="Yes","6 Month Transfer",'Paste Data Here - Export'!HP1008)))</f>
        <v/>
      </c>
      <c r="G1008" s="92" t="str">
        <f>IF(B1008="","",IF(OR('Paste Data Here - Export'!KB1008="Y",'Paste Data Here - Export'!GE1008="Y"),"Yes","No"))</f>
        <v/>
      </c>
      <c r="H1008" s="93" t="str">
        <f t="shared" si="168"/>
        <v/>
      </c>
      <c r="I1008" s="93" t="str">
        <f t="shared" si="169"/>
        <v/>
      </c>
      <c r="J1008" s="93" t="str">
        <f t="shared" si="170"/>
        <v/>
      </c>
      <c r="K1008" s="125" t="str">
        <f>IF(OR(C1008="",'Paste Data Here - Export'!BD1008=""),"",1440*('Paste Data Here - Export'!BD1008-C1008))</f>
        <v/>
      </c>
      <c r="L1008" s="93" t="str">
        <f t="shared" si="171"/>
        <v/>
      </c>
      <c r="M1008" s="93" t="str">
        <f>IF(AND(L1008="Yes",'Paste Data Here - Export'!BC1008="SU",'Paste Data Here - Export'!EJ1008&lt;&gt;"Y"),"Achieved",IF('Paste Data Here - Export'!EJ1008="Y","Not applicable",(IF(AND('Patient level info'!L1008="No",'Paste Data Here - Export'!BC1008="SU"),"Not achieved",IF('Paste Data Here - Export'!BC1008="ICH","Not applicable",IF(OR('Paste Data Here - Export'!BC1008="O",'Paste Data Here - Export'!BC1008="MAC"),"Not achieved",""))))))</f>
        <v/>
      </c>
      <c r="N1008" s="142" t="str">
        <f>IF(B1008="","",IF(OR('Paste Data Here - Export'!GN1008="PERS",'Paste Data Here - Export'!GN1008="TELEM"),'Paste Data Here - Export'!GK1008,IF('Paste Data Here - Export'!GO1008="","Not seen in person",'Paste Data Here - Export'!GO1008)))</f>
        <v/>
      </c>
      <c r="O1008" s="125" t="str">
        <f t="shared" si="172"/>
        <v/>
      </c>
      <c r="P1008" s="126" t="str">
        <f t="shared" si="173"/>
        <v/>
      </c>
      <c r="Q1008" s="95" t="str">
        <f>IF('Paste Data Here - Export'!CR1008=TRUE, "Not imaged",IF('Paste Data Here - Export'!AR1008="Y","Inpatient stroke",IF('Paste Data Here - Export'!BA1008="","",IF('Paste Data Here - Export'!CR1008="TRUE","",1440*('Paste Data Here - Export'!CP1008-'Paste Data Here - Export'!BA1008)))))</f>
        <v/>
      </c>
      <c r="R1008" s="95" t="str">
        <f>IF('Paste Data Here - Export'!CR1008=TRUE,"Not imaged",IF(OR(C1008="",'Paste Data Here - Export'!CP1008=""),"",1440*('Paste Data Here - Export'!CP1008-C1008)))</f>
        <v/>
      </c>
      <c r="S1008" s="93" t="str">
        <f>IF(R1008&lt;60.5,"Yes",IF('Paste Data Here - Export'!C1008="","","No"))</f>
        <v/>
      </c>
      <c r="T1008" s="93" t="str">
        <f t="shared" si="165"/>
        <v/>
      </c>
      <c r="U1008" s="94" t="str">
        <f>IF(OR(C1008="",'Paste Data Here - Export'!DF1008=""),"",1440*('Paste Data Here - Export'!DF1008-C1008))</f>
        <v/>
      </c>
      <c r="V1008" s="96" t="str">
        <f t="shared" si="174"/>
        <v/>
      </c>
      <c r="W1008" s="97" t="str">
        <f>IF(B1008="","",IF('Paste Data Here - Export'!KI1008=TRUE,"Yes",IF('Paste Data Here - Export'!L1008="","No","Yes")))</f>
        <v/>
      </c>
      <c r="X1008" s="98" t="str">
        <f>IF(E1008="Yes","6 Month Transfer",IF(AND(W1008="Yes",'Paste Data Here - Export'!KM1008="D"),"No",IF('Patient level info'!W1008="Yes","Yes","")))</f>
        <v/>
      </c>
      <c r="Y1008" s="91" t="str">
        <f t="shared" si="166"/>
        <v/>
      </c>
      <c r="Z1008" s="99" t="str">
        <f>IF('Paste Data Here - Export'!KQ1008="","",IF('Paste Data Here - Export'!KO1008="","",'Paste Data Here - Export'!KN1008-'Paste Data Here - Export'!KQ1008))</f>
        <v/>
      </c>
      <c r="AA1008" s="91" t="str">
        <f>IF(AND(W1008="Yes",'Paste Data Here - Export'!KM1008="D",'Paste Data Here - Export'!KO1008="Y"),'Paste Data Here - Export'!KN1008+'Patient level info'!AA$3,IF(AND(W1008="Yes",'Paste Data Here - Export'!KM1008="D",Z1008&lt;0),'Paste Data Here - Export'!KQ1008,IF(AND(W1008="Yes",'Paste Data Here - Export'!KM1008="D"),'Paste Data Here - Export'!KN1008,IF(X1008="Yes",'Paste Data Here - Export'!KS1008,""))))</f>
        <v/>
      </c>
      <c r="AB1008" s="100" t="str">
        <f>IF(W1008="No","",IF('Paste Data Here - Export'!HS1008="","",IF('Paste Data Here - Export'!KO1008="Y",'Patient level info'!AA1008-'Paste Data Here - Export'!HS1008,'Paste Data Here - Export'!KQ1008-'Paste Data Here - Export'!HS1008)))</f>
        <v/>
      </c>
      <c r="AC1008" s="100" t="str">
        <f>IF(E1008="Yes","",IF(BPT!C1008="Record transferred to this team",AA1008-C1008-(1/6),""))</f>
        <v/>
      </c>
      <c r="AD1008" s="100" t="str">
        <f t="shared" si="167"/>
        <v/>
      </c>
      <c r="AE1008" s="100" t="str">
        <f t="shared" si="175"/>
        <v/>
      </c>
      <c r="AF1008" s="101" t="str">
        <f>IF(AE1008="","",IF(Y1008="Died same day","Died same day as arrival",IF(AB1008="","Did not stay on SU",IF('Paste Data Here - Export'!HR1008="ICH","ICU/CCU/HDU",IF(AB1008&gt;AE1008,100,100*AB1008/AE1008)))))</f>
        <v/>
      </c>
      <c r="AG1008" s="82" t="str">
        <f>IF(E1008="Yes","6 Month Transfer",IF(W1008="No","Not locked to discharge/transfer",IF(AF1008="Did not stay on SU","Not achieved as did not stay on SU",IF('Patient level info'!A1008="","",IF(AND(A1008=B1008,M1008="Achieved",P1008="Achieved",AF1008&gt;=90,AF1008&lt;&gt;"Died same day as arrival"),"Achieved",IF(AND(A1008&lt;&gt;B1008,AF1008&gt;=90,M1008="Achieved",P1008="Achieved"),"Not directly admitted by this team, but achieved criteria at previous team, and achieved 90% of stay on SU whilst at this team",IF(AF1008="ICU/CCU/HDU","Admitted to ICU/CCU/HDU",IF(AF1008="Died same day as arrival",AF1008,IF(AND(AF1008&lt;90,M1008="Not achieved",P1008="Not achieved"),"Not achieved as not direct to SU within 4h, not seen by a consultant within 14h, and less than 90% of stay on SU",IF(AND(AF1008&lt;90,M1008="Not achieved",P1008="Achieved"),"Not achieved as not direct to SU within 4h and less than 90% of stay on SU",IF(AND(AF1008&lt;90,M1008="Achieved",P1008="Not achieved"),"Not achieved as not seen by a consultant within 14h and less than 90% of stay on SU",IF(AND(AF1008&gt;=90,M1008="Not achieved",P1008="Not achieved"),"Not achieved as not direct to SU within 4h and not seen by a consultant within 14h",IF(AND(AF1008&gt;=90,M1008="Achieved",P1008="Not achieved"),"Not achieved as not seen by a consultant within 14h",IF(AF1008&lt;90,"Not achieved as less than 90% of stay on SU","Not achieved as not direct to SU within 4h"))))))))))))))</f>
        <v/>
      </c>
    </row>
    <row r="1009" spans="1:33" x14ac:dyDescent="0.25">
      <c r="A1009" s="89" t="str">
        <f>IF('Paste Data Here - Export'!A1009="","",'Paste Data Here - Export'!A1009)</f>
        <v/>
      </c>
      <c r="B1009" s="90" t="str">
        <f>IF('Paste Data Here - Export'!B1009="","",'Paste Data Here - Export'!B1009)</f>
        <v/>
      </c>
      <c r="C1009" s="91" t="str">
        <f>IF('Paste Data Here - Export'!AR1009="Y",'Paste Data Here - Export'!AS1009,IF('Paste Data Here - Export'!C1009="","",'Paste Data Here - Export'!BA1009))</f>
        <v/>
      </c>
      <c r="D1009" s="103" t="str">
        <f>IF(B1009="","",IF('Paste Data Here - Export'!A1009 ='Paste Data Here - Export'!B1009, "Yes", "No"))</f>
        <v/>
      </c>
      <c r="E1009" s="103" t="str">
        <f>IF(A1009="","",IF(AND('Paste Data Here - Export'!P1009="",'Paste Data Here - Export'!Q1009&lt;&gt;""),"Yes","No"))</f>
        <v/>
      </c>
      <c r="F1009" s="104" t="str">
        <f>IF('Paste Data Here - Export'!A1009='Paste Data Here - Export'!B1009,C1009,IF(W1009="No","",IF(E1009="Yes","6 Month Transfer",'Paste Data Here - Export'!HP1009)))</f>
        <v/>
      </c>
      <c r="G1009" s="92" t="str">
        <f>IF(B1009="","",IF(OR('Paste Data Here - Export'!KB1009="Y",'Paste Data Here - Export'!GE1009="Y"),"Yes","No"))</f>
        <v/>
      </c>
      <c r="H1009" s="93" t="str">
        <f t="shared" si="168"/>
        <v/>
      </c>
      <c r="I1009" s="93" t="str">
        <f t="shared" si="169"/>
        <v/>
      </c>
      <c r="J1009" s="93" t="str">
        <f t="shared" si="170"/>
        <v/>
      </c>
      <c r="K1009" s="125" t="str">
        <f>IF(OR(C1009="",'Paste Data Here - Export'!BD1009=""),"",1440*('Paste Data Here - Export'!BD1009-C1009))</f>
        <v/>
      </c>
      <c r="L1009" s="93" t="str">
        <f t="shared" si="171"/>
        <v/>
      </c>
      <c r="M1009" s="93" t="str">
        <f>IF(AND(L1009="Yes",'Paste Data Here - Export'!BC1009="SU",'Paste Data Here - Export'!EJ1009&lt;&gt;"Y"),"Achieved",IF('Paste Data Here - Export'!EJ1009="Y","Not applicable",(IF(AND('Patient level info'!L1009="No",'Paste Data Here - Export'!BC1009="SU"),"Not achieved",IF('Paste Data Here - Export'!BC1009="ICH","Not applicable",IF(OR('Paste Data Here - Export'!BC1009="O",'Paste Data Here - Export'!BC1009="MAC"),"Not achieved",""))))))</f>
        <v/>
      </c>
      <c r="N1009" s="142" t="str">
        <f>IF(B1009="","",IF(OR('Paste Data Here - Export'!GN1009="PERS",'Paste Data Here - Export'!GN1009="TELEM"),'Paste Data Here - Export'!GK1009,IF('Paste Data Here - Export'!GO1009="","Not seen in person",'Paste Data Here - Export'!GO1009)))</f>
        <v/>
      </c>
      <c r="O1009" s="125" t="str">
        <f t="shared" si="172"/>
        <v/>
      </c>
      <c r="P1009" s="126" t="str">
        <f t="shared" si="173"/>
        <v/>
      </c>
      <c r="Q1009" s="95" t="str">
        <f>IF('Paste Data Here - Export'!CR1009=TRUE, "Not imaged",IF('Paste Data Here - Export'!AR1009="Y","Inpatient stroke",IF('Paste Data Here - Export'!BA1009="","",IF('Paste Data Here - Export'!CR1009="TRUE","",1440*('Paste Data Here - Export'!CP1009-'Paste Data Here - Export'!BA1009)))))</f>
        <v/>
      </c>
      <c r="R1009" s="95" t="str">
        <f>IF('Paste Data Here - Export'!CR1009=TRUE,"Not imaged",IF(OR(C1009="",'Paste Data Here - Export'!CP1009=""),"",1440*('Paste Data Here - Export'!CP1009-C1009)))</f>
        <v/>
      </c>
      <c r="S1009" s="93" t="str">
        <f>IF(R1009&lt;60.5,"Yes",IF('Paste Data Here - Export'!C1009="","","No"))</f>
        <v/>
      </c>
      <c r="T1009" s="93" t="str">
        <f t="shared" si="165"/>
        <v/>
      </c>
      <c r="U1009" s="94" t="str">
        <f>IF(OR(C1009="",'Paste Data Here - Export'!DF1009=""),"",1440*('Paste Data Here - Export'!DF1009-C1009))</f>
        <v/>
      </c>
      <c r="V1009" s="96" t="str">
        <f t="shared" si="174"/>
        <v/>
      </c>
      <c r="W1009" s="97" t="str">
        <f>IF(B1009="","",IF('Paste Data Here - Export'!KI1009=TRUE,"Yes",IF('Paste Data Here - Export'!L1009="","No","Yes")))</f>
        <v/>
      </c>
      <c r="X1009" s="98" t="str">
        <f>IF(E1009="Yes","6 Month Transfer",IF(AND(W1009="Yes",'Paste Data Here - Export'!KM1009="D"),"No",IF('Patient level info'!W1009="Yes","Yes","")))</f>
        <v/>
      </c>
      <c r="Y1009" s="91" t="str">
        <f t="shared" si="166"/>
        <v/>
      </c>
      <c r="Z1009" s="99" t="str">
        <f>IF('Paste Data Here - Export'!KQ1009="","",IF('Paste Data Here - Export'!KO1009="","",'Paste Data Here - Export'!KN1009-'Paste Data Here - Export'!KQ1009))</f>
        <v/>
      </c>
      <c r="AA1009" s="91" t="str">
        <f>IF(AND(W1009="Yes",'Paste Data Here - Export'!KM1009="D",'Paste Data Here - Export'!KO1009="Y"),'Paste Data Here - Export'!KN1009+'Patient level info'!AA$3,IF(AND(W1009="Yes",'Paste Data Here - Export'!KM1009="D",Z1009&lt;0),'Paste Data Here - Export'!KQ1009,IF(AND(W1009="Yes",'Paste Data Here - Export'!KM1009="D"),'Paste Data Here - Export'!KN1009,IF(X1009="Yes",'Paste Data Here - Export'!KS1009,""))))</f>
        <v/>
      </c>
      <c r="AB1009" s="100" t="str">
        <f>IF(W1009="No","",IF('Paste Data Here - Export'!HS1009="","",IF('Paste Data Here - Export'!KO1009="Y",'Patient level info'!AA1009-'Paste Data Here - Export'!HS1009,'Paste Data Here - Export'!KQ1009-'Paste Data Here - Export'!HS1009)))</f>
        <v/>
      </c>
      <c r="AC1009" s="100" t="str">
        <f>IF(E1009="Yes","",IF(BPT!C1009="Record transferred to this team",AA1009-C1009-(1/6),""))</f>
        <v/>
      </c>
      <c r="AD1009" s="100" t="str">
        <f t="shared" si="167"/>
        <v/>
      </c>
      <c r="AE1009" s="100" t="str">
        <f t="shared" si="175"/>
        <v/>
      </c>
      <c r="AF1009" s="101" t="str">
        <f>IF(AE1009="","",IF(Y1009="Died same day","Died same day as arrival",IF(AB1009="","Did not stay on SU",IF('Paste Data Here - Export'!HR1009="ICH","ICU/CCU/HDU",IF(AB1009&gt;AE1009,100,100*AB1009/AE1009)))))</f>
        <v/>
      </c>
      <c r="AG1009" s="82" t="str">
        <f>IF(E1009="Yes","6 Month Transfer",IF(W1009="No","Not locked to discharge/transfer",IF(AF1009="Did not stay on SU","Not achieved as did not stay on SU",IF('Patient level info'!A1009="","",IF(AND(A1009=B1009,M1009="Achieved",P1009="Achieved",AF1009&gt;=90,AF1009&lt;&gt;"Died same day as arrival"),"Achieved",IF(AND(A1009&lt;&gt;B1009,AF1009&gt;=90,M1009="Achieved",P1009="Achieved"),"Not directly admitted by this team, but achieved criteria at previous team, and achieved 90% of stay on SU whilst at this team",IF(AF1009="ICU/CCU/HDU","Admitted to ICU/CCU/HDU",IF(AF1009="Died same day as arrival",AF1009,IF(AND(AF1009&lt;90,M1009="Not achieved",P1009="Not achieved"),"Not achieved as not direct to SU within 4h, not seen by a consultant within 14h, and less than 90% of stay on SU",IF(AND(AF1009&lt;90,M1009="Not achieved",P1009="Achieved"),"Not achieved as not direct to SU within 4h and less than 90% of stay on SU",IF(AND(AF1009&lt;90,M1009="Achieved",P1009="Not achieved"),"Not achieved as not seen by a consultant within 14h and less than 90% of stay on SU",IF(AND(AF1009&gt;=90,M1009="Not achieved",P1009="Not achieved"),"Not achieved as not direct to SU within 4h and not seen by a consultant within 14h",IF(AND(AF1009&gt;=90,M1009="Achieved",P1009="Not achieved"),"Not achieved as not seen by a consultant within 14h",IF(AF1009&lt;90,"Not achieved as less than 90% of stay on SU","Not achieved as not direct to SU within 4h"))))))))))))))</f>
        <v/>
      </c>
    </row>
    <row r="1010" spans="1:33" x14ac:dyDescent="0.25">
      <c r="A1010" s="89" t="str">
        <f>IF('Paste Data Here - Export'!A1010="","",'Paste Data Here - Export'!A1010)</f>
        <v/>
      </c>
      <c r="B1010" s="90" t="str">
        <f>IF('Paste Data Here - Export'!B1010="","",'Paste Data Here - Export'!B1010)</f>
        <v/>
      </c>
      <c r="C1010" s="91" t="str">
        <f>IF('Paste Data Here - Export'!AR1010="Y",'Paste Data Here - Export'!AS1010,IF('Paste Data Here - Export'!C1010="","",'Paste Data Here - Export'!BA1010))</f>
        <v/>
      </c>
      <c r="D1010" s="103" t="str">
        <f>IF(B1010="","",IF('Paste Data Here - Export'!A1010 ='Paste Data Here - Export'!B1010, "Yes", "No"))</f>
        <v/>
      </c>
      <c r="E1010" s="103" t="str">
        <f>IF(A1010="","",IF(AND('Paste Data Here - Export'!P1010="",'Paste Data Here - Export'!Q1010&lt;&gt;""),"Yes","No"))</f>
        <v/>
      </c>
      <c r="F1010" s="104" t="str">
        <f>IF('Paste Data Here - Export'!A1010='Paste Data Here - Export'!B1010,C1010,IF(W1010="No","",IF(E1010="Yes","6 Month Transfer",'Paste Data Here - Export'!HP1010)))</f>
        <v/>
      </c>
      <c r="G1010" s="92" t="str">
        <f>IF(B1010="","",IF(OR('Paste Data Here - Export'!KB1010="Y",'Paste Data Here - Export'!GE1010="Y"),"Yes","No"))</f>
        <v/>
      </c>
      <c r="H1010" s="93" t="str">
        <f t="shared" si="168"/>
        <v/>
      </c>
      <c r="I1010" s="93" t="str">
        <f t="shared" si="169"/>
        <v/>
      </c>
      <c r="J1010" s="93" t="str">
        <f t="shared" si="170"/>
        <v/>
      </c>
      <c r="K1010" s="125" t="str">
        <f>IF(OR(C1010="",'Paste Data Here - Export'!BD1010=""),"",1440*('Paste Data Here - Export'!BD1010-C1010))</f>
        <v/>
      </c>
      <c r="L1010" s="93" t="str">
        <f t="shared" si="171"/>
        <v/>
      </c>
      <c r="M1010" s="93" t="str">
        <f>IF(AND(L1010="Yes",'Paste Data Here - Export'!BC1010="SU",'Paste Data Here - Export'!EJ1010&lt;&gt;"Y"),"Achieved",IF('Paste Data Here - Export'!EJ1010="Y","Not applicable",(IF(AND('Patient level info'!L1010="No",'Paste Data Here - Export'!BC1010="SU"),"Not achieved",IF('Paste Data Here - Export'!BC1010="ICH","Not applicable",IF(OR('Paste Data Here - Export'!BC1010="O",'Paste Data Here - Export'!BC1010="MAC"),"Not achieved",""))))))</f>
        <v/>
      </c>
      <c r="N1010" s="142" t="str">
        <f>IF(B1010="","",IF(OR('Paste Data Here - Export'!GN1010="PERS",'Paste Data Here - Export'!GN1010="TELEM"),'Paste Data Here - Export'!GK1010,IF('Paste Data Here - Export'!GO1010="","Not seen in person",'Paste Data Here - Export'!GO1010)))</f>
        <v/>
      </c>
      <c r="O1010" s="125" t="str">
        <f t="shared" si="172"/>
        <v/>
      </c>
      <c r="P1010" s="126" t="str">
        <f t="shared" si="173"/>
        <v/>
      </c>
      <c r="Q1010" s="95" t="str">
        <f>IF('Paste Data Here - Export'!CR1010=TRUE, "Not imaged",IF('Paste Data Here - Export'!AR1010="Y","Inpatient stroke",IF('Paste Data Here - Export'!BA1010="","",IF('Paste Data Here - Export'!CR1010="TRUE","",1440*('Paste Data Here - Export'!CP1010-'Paste Data Here - Export'!BA1010)))))</f>
        <v/>
      </c>
      <c r="R1010" s="95" t="str">
        <f>IF('Paste Data Here - Export'!CR1010=TRUE,"Not imaged",IF(OR(C1010="",'Paste Data Here - Export'!CP1010=""),"",1440*('Paste Data Here - Export'!CP1010-C1010)))</f>
        <v/>
      </c>
      <c r="S1010" s="93" t="str">
        <f>IF(R1010&lt;60.5,"Yes",IF('Paste Data Here - Export'!C1010="","","No"))</f>
        <v/>
      </c>
      <c r="T1010" s="93" t="str">
        <f t="shared" si="165"/>
        <v/>
      </c>
      <c r="U1010" s="94" t="str">
        <f>IF(OR(C1010="",'Paste Data Here - Export'!DF1010=""),"",1440*('Paste Data Here - Export'!DF1010-C1010))</f>
        <v/>
      </c>
      <c r="V1010" s="96" t="str">
        <f t="shared" si="174"/>
        <v/>
      </c>
      <c r="W1010" s="97" t="str">
        <f>IF(B1010="","",IF('Paste Data Here - Export'!KI1010=TRUE,"Yes",IF('Paste Data Here - Export'!L1010="","No","Yes")))</f>
        <v/>
      </c>
      <c r="X1010" s="98" t="str">
        <f>IF(E1010="Yes","6 Month Transfer",IF(AND(W1010="Yes",'Paste Data Here - Export'!KM1010="D"),"No",IF('Patient level info'!W1010="Yes","Yes","")))</f>
        <v/>
      </c>
      <c r="Y1010" s="91" t="str">
        <f t="shared" si="166"/>
        <v/>
      </c>
      <c r="Z1010" s="99" t="str">
        <f>IF('Paste Data Here - Export'!KQ1010="","",IF('Paste Data Here - Export'!KO1010="","",'Paste Data Here - Export'!KN1010-'Paste Data Here - Export'!KQ1010))</f>
        <v/>
      </c>
      <c r="AA1010" s="91" t="str">
        <f>IF(AND(W1010="Yes",'Paste Data Here - Export'!KM1010="D",'Paste Data Here - Export'!KO1010="Y"),'Paste Data Here - Export'!KN1010+'Patient level info'!AA$3,IF(AND(W1010="Yes",'Paste Data Here - Export'!KM1010="D",Z1010&lt;0),'Paste Data Here - Export'!KQ1010,IF(AND(W1010="Yes",'Paste Data Here - Export'!KM1010="D"),'Paste Data Here - Export'!KN1010,IF(X1010="Yes",'Paste Data Here - Export'!KS1010,""))))</f>
        <v/>
      </c>
      <c r="AB1010" s="100" t="str">
        <f>IF(W1010="No","",IF('Paste Data Here - Export'!HS1010="","",IF('Paste Data Here - Export'!KO1010="Y",'Patient level info'!AA1010-'Paste Data Here - Export'!HS1010,'Paste Data Here - Export'!KQ1010-'Paste Data Here - Export'!HS1010)))</f>
        <v/>
      </c>
      <c r="AC1010" s="100" t="str">
        <f>IF(E1010="Yes","",IF(BPT!C1010="Record transferred to this team",AA1010-C1010-(1/6),""))</f>
        <v/>
      </c>
      <c r="AD1010" s="100" t="str">
        <f t="shared" si="167"/>
        <v/>
      </c>
      <c r="AE1010" s="100" t="str">
        <f t="shared" si="175"/>
        <v/>
      </c>
      <c r="AF1010" s="101" t="str">
        <f>IF(AE1010="","",IF(Y1010="Died same day","Died same day as arrival",IF(AB1010="","Did not stay on SU",IF('Paste Data Here - Export'!HR1010="ICH","ICU/CCU/HDU",IF(AB1010&gt;AE1010,100,100*AB1010/AE1010)))))</f>
        <v/>
      </c>
      <c r="AG1010" s="82" t="str">
        <f>IF(E1010="Yes","6 Month Transfer",IF(W1010="No","Not locked to discharge/transfer",IF(AF1010="Did not stay on SU","Not achieved as did not stay on SU",IF('Patient level info'!A1010="","",IF(AND(A1010=B1010,M1010="Achieved",P1010="Achieved",AF1010&gt;=90,AF1010&lt;&gt;"Died same day as arrival"),"Achieved",IF(AND(A1010&lt;&gt;B1010,AF1010&gt;=90,M1010="Achieved",P1010="Achieved"),"Not directly admitted by this team, but achieved criteria at previous team, and achieved 90% of stay on SU whilst at this team",IF(AF1010="ICU/CCU/HDU","Admitted to ICU/CCU/HDU",IF(AF1010="Died same day as arrival",AF1010,IF(AND(AF1010&lt;90,M1010="Not achieved",P1010="Not achieved"),"Not achieved as not direct to SU within 4h, not seen by a consultant within 14h, and less than 90% of stay on SU",IF(AND(AF1010&lt;90,M1010="Not achieved",P1010="Achieved"),"Not achieved as not direct to SU within 4h and less than 90% of stay on SU",IF(AND(AF1010&lt;90,M1010="Achieved",P1010="Not achieved"),"Not achieved as not seen by a consultant within 14h and less than 90% of stay on SU",IF(AND(AF1010&gt;=90,M1010="Not achieved",P1010="Not achieved"),"Not achieved as not direct to SU within 4h and not seen by a consultant within 14h",IF(AND(AF1010&gt;=90,M1010="Achieved",P1010="Not achieved"),"Not achieved as not seen by a consultant within 14h",IF(AF1010&lt;90,"Not achieved as less than 90% of stay on SU","Not achieved as not direct to SU within 4h"))))))))))))))</f>
        <v/>
      </c>
    </row>
    <row r="1011" spans="1:33" x14ac:dyDescent="0.25">
      <c r="A1011" s="89" t="str">
        <f>IF('Paste Data Here - Export'!A1011="","",'Paste Data Here - Export'!A1011)</f>
        <v/>
      </c>
      <c r="B1011" s="90" t="str">
        <f>IF('Paste Data Here - Export'!B1011="","",'Paste Data Here - Export'!B1011)</f>
        <v/>
      </c>
      <c r="C1011" s="91" t="str">
        <f>IF('Paste Data Here - Export'!AR1011="Y",'Paste Data Here - Export'!AS1011,IF('Paste Data Here - Export'!C1011="","",'Paste Data Here - Export'!BA1011))</f>
        <v/>
      </c>
      <c r="D1011" s="103" t="str">
        <f>IF(B1011="","",IF('Paste Data Here - Export'!A1011 ='Paste Data Here - Export'!B1011, "Yes", "No"))</f>
        <v/>
      </c>
      <c r="E1011" s="103" t="str">
        <f>IF(A1011="","",IF(AND('Paste Data Here - Export'!P1011="",'Paste Data Here - Export'!Q1011&lt;&gt;""),"Yes","No"))</f>
        <v/>
      </c>
      <c r="F1011" s="104" t="str">
        <f>IF('Paste Data Here - Export'!A1011='Paste Data Here - Export'!B1011,C1011,IF(W1011="No","",IF(E1011="Yes","6 Month Transfer",'Paste Data Here - Export'!HP1011)))</f>
        <v/>
      </c>
      <c r="G1011" s="92" t="str">
        <f>IF(B1011="","",IF(OR('Paste Data Here - Export'!KB1011="Y",'Paste Data Here - Export'!GE1011="Y"),"Yes","No"))</f>
        <v/>
      </c>
      <c r="H1011" s="93" t="str">
        <f t="shared" si="168"/>
        <v/>
      </c>
      <c r="I1011" s="93" t="str">
        <f t="shared" si="169"/>
        <v/>
      </c>
      <c r="J1011" s="93" t="str">
        <f t="shared" si="170"/>
        <v/>
      </c>
      <c r="K1011" s="125" t="str">
        <f>IF(OR(C1011="",'Paste Data Here - Export'!BD1011=""),"",1440*('Paste Data Here - Export'!BD1011-C1011))</f>
        <v/>
      </c>
      <c r="L1011" s="93" t="str">
        <f t="shared" si="171"/>
        <v/>
      </c>
      <c r="M1011" s="93" t="str">
        <f>IF(AND(L1011="Yes",'Paste Data Here - Export'!BC1011="SU",'Paste Data Here - Export'!EJ1011&lt;&gt;"Y"),"Achieved",IF('Paste Data Here - Export'!EJ1011="Y","Not applicable",(IF(AND('Patient level info'!L1011="No",'Paste Data Here - Export'!BC1011="SU"),"Not achieved",IF('Paste Data Here - Export'!BC1011="ICH","Not applicable",IF(OR('Paste Data Here - Export'!BC1011="O",'Paste Data Here - Export'!BC1011="MAC"),"Not achieved",""))))))</f>
        <v/>
      </c>
      <c r="N1011" s="142" t="str">
        <f>IF(B1011="","",IF(OR('Paste Data Here - Export'!GN1011="PERS",'Paste Data Here - Export'!GN1011="TELEM"),'Paste Data Here - Export'!GK1011,IF('Paste Data Here - Export'!GO1011="","Not seen in person",'Paste Data Here - Export'!GO1011)))</f>
        <v/>
      </c>
      <c r="O1011" s="125" t="str">
        <f t="shared" si="172"/>
        <v/>
      </c>
      <c r="P1011" s="126" t="str">
        <f t="shared" si="173"/>
        <v/>
      </c>
      <c r="Q1011" s="95" t="str">
        <f>IF('Paste Data Here - Export'!CR1011=TRUE, "Not imaged",IF('Paste Data Here - Export'!AR1011="Y","Inpatient stroke",IF('Paste Data Here - Export'!BA1011="","",IF('Paste Data Here - Export'!CR1011="TRUE","",1440*('Paste Data Here - Export'!CP1011-'Paste Data Here - Export'!BA1011)))))</f>
        <v/>
      </c>
      <c r="R1011" s="95" t="str">
        <f>IF('Paste Data Here - Export'!CR1011=TRUE,"Not imaged",IF(OR(C1011="",'Paste Data Here - Export'!CP1011=""),"",1440*('Paste Data Here - Export'!CP1011-C1011)))</f>
        <v/>
      </c>
      <c r="S1011" s="93" t="str">
        <f>IF(R1011&lt;60.5,"Yes",IF('Paste Data Here - Export'!C1011="","","No"))</f>
        <v/>
      </c>
      <c r="T1011" s="93" t="str">
        <f t="shared" si="165"/>
        <v/>
      </c>
      <c r="U1011" s="94" t="str">
        <f>IF(OR(C1011="",'Paste Data Here - Export'!DF1011=""),"",1440*('Paste Data Here - Export'!DF1011-C1011))</f>
        <v/>
      </c>
      <c r="V1011" s="96" t="str">
        <f t="shared" si="174"/>
        <v/>
      </c>
      <c r="W1011" s="97" t="str">
        <f>IF(B1011="","",IF('Paste Data Here - Export'!KI1011=TRUE,"Yes",IF('Paste Data Here - Export'!L1011="","No","Yes")))</f>
        <v/>
      </c>
      <c r="X1011" s="98" t="str">
        <f>IF(E1011="Yes","6 Month Transfer",IF(AND(W1011="Yes",'Paste Data Here - Export'!KM1011="D"),"No",IF('Patient level info'!W1011="Yes","Yes","")))</f>
        <v/>
      </c>
      <c r="Y1011" s="91" t="str">
        <f t="shared" si="166"/>
        <v/>
      </c>
      <c r="Z1011" s="99" t="str">
        <f>IF('Paste Data Here - Export'!KQ1011="","",IF('Paste Data Here - Export'!KO1011="","",'Paste Data Here - Export'!KN1011-'Paste Data Here - Export'!KQ1011))</f>
        <v/>
      </c>
      <c r="AA1011" s="91" t="str">
        <f>IF(AND(W1011="Yes",'Paste Data Here - Export'!KM1011="D",'Paste Data Here - Export'!KO1011="Y"),'Paste Data Here - Export'!KN1011+'Patient level info'!AA$3,IF(AND(W1011="Yes",'Paste Data Here - Export'!KM1011="D",Z1011&lt;0),'Paste Data Here - Export'!KQ1011,IF(AND(W1011="Yes",'Paste Data Here - Export'!KM1011="D"),'Paste Data Here - Export'!KN1011,IF(X1011="Yes",'Paste Data Here - Export'!KS1011,""))))</f>
        <v/>
      </c>
      <c r="AB1011" s="100" t="str">
        <f>IF(W1011="No","",IF('Paste Data Here - Export'!HS1011="","",IF('Paste Data Here - Export'!KO1011="Y",'Patient level info'!AA1011-'Paste Data Here - Export'!HS1011,'Paste Data Here - Export'!KQ1011-'Paste Data Here - Export'!HS1011)))</f>
        <v/>
      </c>
      <c r="AC1011" s="100" t="str">
        <f>IF(E1011="Yes","",IF(BPT!C1011="Record transferred to this team",AA1011-C1011-(1/6),""))</f>
        <v/>
      </c>
      <c r="AD1011" s="100" t="str">
        <f t="shared" si="167"/>
        <v/>
      </c>
      <c r="AE1011" s="100" t="str">
        <f t="shared" si="175"/>
        <v/>
      </c>
      <c r="AF1011" s="101" t="str">
        <f>IF(AE1011="","",IF(Y1011="Died same day","Died same day as arrival",IF(AB1011="","Did not stay on SU",IF('Paste Data Here - Export'!HR1011="ICH","ICU/CCU/HDU",IF(AB1011&gt;AE1011,100,100*AB1011/AE1011)))))</f>
        <v/>
      </c>
      <c r="AG1011" s="82" t="str">
        <f>IF(E1011="Yes","6 Month Transfer",IF(W1011="No","Not locked to discharge/transfer",IF(AF1011="Did not stay on SU","Not achieved as did not stay on SU",IF('Patient level info'!A1011="","",IF(AND(A1011=B1011,M1011="Achieved",P1011="Achieved",AF1011&gt;=90,AF1011&lt;&gt;"Died same day as arrival"),"Achieved",IF(AND(A1011&lt;&gt;B1011,AF1011&gt;=90,M1011="Achieved",P1011="Achieved"),"Not directly admitted by this team, but achieved criteria at previous team, and achieved 90% of stay on SU whilst at this team",IF(AF1011="ICU/CCU/HDU","Admitted to ICU/CCU/HDU",IF(AF1011="Died same day as arrival",AF1011,IF(AND(AF1011&lt;90,M1011="Not achieved",P1011="Not achieved"),"Not achieved as not direct to SU within 4h, not seen by a consultant within 14h, and less than 90% of stay on SU",IF(AND(AF1011&lt;90,M1011="Not achieved",P1011="Achieved"),"Not achieved as not direct to SU within 4h and less than 90% of stay on SU",IF(AND(AF1011&lt;90,M1011="Achieved",P1011="Not achieved"),"Not achieved as not seen by a consultant within 14h and less than 90% of stay on SU",IF(AND(AF1011&gt;=90,M1011="Not achieved",P1011="Not achieved"),"Not achieved as not direct to SU within 4h and not seen by a consultant within 14h",IF(AND(AF1011&gt;=90,M1011="Achieved",P1011="Not achieved"),"Not achieved as not seen by a consultant within 14h",IF(AF1011&lt;90,"Not achieved as less than 90% of stay on SU","Not achieved as not direct to SU within 4h"))))))))))))))</f>
        <v/>
      </c>
    </row>
    <row r="1012" spans="1:33" x14ac:dyDescent="0.25">
      <c r="A1012" s="89" t="str">
        <f>IF('Paste Data Here - Export'!A1012="","",'Paste Data Here - Export'!A1012)</f>
        <v/>
      </c>
      <c r="B1012" s="90" t="str">
        <f>IF('Paste Data Here - Export'!B1012="","",'Paste Data Here - Export'!B1012)</f>
        <v/>
      </c>
      <c r="C1012" s="91" t="str">
        <f>IF('Paste Data Here - Export'!AR1012="Y",'Paste Data Here - Export'!AS1012,IF('Paste Data Here - Export'!C1012="","",'Paste Data Here - Export'!BA1012))</f>
        <v/>
      </c>
      <c r="D1012" s="103" t="str">
        <f>IF(B1012="","",IF('Paste Data Here - Export'!A1012 ='Paste Data Here - Export'!B1012, "Yes", "No"))</f>
        <v/>
      </c>
      <c r="E1012" s="103" t="str">
        <f>IF(A1012="","",IF(AND('Paste Data Here - Export'!P1012="",'Paste Data Here - Export'!Q1012&lt;&gt;""),"Yes","No"))</f>
        <v/>
      </c>
      <c r="F1012" s="104" t="str">
        <f>IF('Paste Data Here - Export'!A1012='Paste Data Here - Export'!B1012,C1012,IF(W1012="No","",IF(E1012="Yes","6 Month Transfer",'Paste Data Here - Export'!HP1012)))</f>
        <v/>
      </c>
      <c r="G1012" s="92" t="str">
        <f>IF(B1012="","",IF(OR('Paste Data Here - Export'!KB1012="Y",'Paste Data Here - Export'!GE1012="Y"),"Yes","No"))</f>
        <v/>
      </c>
      <c r="H1012" s="93" t="str">
        <f t="shared" si="168"/>
        <v/>
      </c>
      <c r="I1012" s="93" t="str">
        <f t="shared" si="169"/>
        <v/>
      </c>
      <c r="J1012" s="93" t="str">
        <f t="shared" si="170"/>
        <v/>
      </c>
      <c r="K1012" s="125" t="str">
        <f>IF(OR(C1012="",'Paste Data Here - Export'!BD1012=""),"",1440*('Paste Data Here - Export'!BD1012-C1012))</f>
        <v/>
      </c>
      <c r="L1012" s="93" t="str">
        <f t="shared" si="171"/>
        <v/>
      </c>
      <c r="M1012" s="93" t="str">
        <f>IF(AND(L1012="Yes",'Paste Data Here - Export'!BC1012="SU",'Paste Data Here - Export'!EJ1012&lt;&gt;"Y"),"Achieved",IF('Paste Data Here - Export'!EJ1012="Y","Not applicable",(IF(AND('Patient level info'!L1012="No",'Paste Data Here - Export'!BC1012="SU"),"Not achieved",IF('Paste Data Here - Export'!BC1012="ICH","Not applicable",IF(OR('Paste Data Here - Export'!BC1012="O",'Paste Data Here - Export'!BC1012="MAC"),"Not achieved",""))))))</f>
        <v/>
      </c>
      <c r="N1012" s="142" t="str">
        <f>IF(B1012="","",IF(OR('Paste Data Here - Export'!GN1012="PERS",'Paste Data Here - Export'!GN1012="TELEM"),'Paste Data Here - Export'!GK1012,IF('Paste Data Here - Export'!GO1012="","Not seen in person",'Paste Data Here - Export'!GO1012)))</f>
        <v/>
      </c>
      <c r="O1012" s="125" t="str">
        <f t="shared" si="172"/>
        <v/>
      </c>
      <c r="P1012" s="126" t="str">
        <f t="shared" si="173"/>
        <v/>
      </c>
      <c r="Q1012" s="95" t="str">
        <f>IF('Paste Data Here - Export'!CR1012=TRUE, "Not imaged",IF('Paste Data Here - Export'!AR1012="Y","Inpatient stroke",IF('Paste Data Here - Export'!BA1012="","",IF('Paste Data Here - Export'!CR1012="TRUE","",1440*('Paste Data Here - Export'!CP1012-'Paste Data Here - Export'!BA1012)))))</f>
        <v/>
      </c>
      <c r="R1012" s="95" t="str">
        <f>IF('Paste Data Here - Export'!CR1012=TRUE,"Not imaged",IF(OR(C1012="",'Paste Data Here - Export'!CP1012=""),"",1440*('Paste Data Here - Export'!CP1012-C1012)))</f>
        <v/>
      </c>
      <c r="S1012" s="93" t="str">
        <f>IF(R1012&lt;60.5,"Yes",IF('Paste Data Here - Export'!C1012="","","No"))</f>
        <v/>
      </c>
      <c r="T1012" s="93" t="str">
        <f t="shared" si="165"/>
        <v/>
      </c>
      <c r="U1012" s="94" t="str">
        <f>IF(OR(C1012="",'Paste Data Here - Export'!DF1012=""),"",1440*('Paste Data Here - Export'!DF1012-C1012))</f>
        <v/>
      </c>
      <c r="V1012" s="96" t="str">
        <f t="shared" si="174"/>
        <v/>
      </c>
      <c r="W1012" s="97" t="str">
        <f>IF(B1012="","",IF('Paste Data Here - Export'!KI1012=TRUE,"Yes",IF('Paste Data Here - Export'!L1012="","No","Yes")))</f>
        <v/>
      </c>
      <c r="X1012" s="98" t="str">
        <f>IF(E1012="Yes","6 Month Transfer",IF(AND(W1012="Yes",'Paste Data Here - Export'!KM1012="D"),"No",IF('Patient level info'!W1012="Yes","Yes","")))</f>
        <v/>
      </c>
      <c r="Y1012" s="91" t="str">
        <f t="shared" si="166"/>
        <v/>
      </c>
      <c r="Z1012" s="99" t="str">
        <f>IF('Paste Data Here - Export'!KQ1012="","",IF('Paste Data Here - Export'!KO1012="","",'Paste Data Here - Export'!KN1012-'Paste Data Here - Export'!KQ1012))</f>
        <v/>
      </c>
      <c r="AA1012" s="91" t="str">
        <f>IF(AND(W1012="Yes",'Paste Data Here - Export'!KM1012="D",'Paste Data Here - Export'!KO1012="Y"),'Paste Data Here - Export'!KN1012+'Patient level info'!AA$3,IF(AND(W1012="Yes",'Paste Data Here - Export'!KM1012="D",Z1012&lt;0),'Paste Data Here - Export'!KQ1012,IF(AND(W1012="Yes",'Paste Data Here - Export'!KM1012="D"),'Paste Data Here - Export'!KN1012,IF(X1012="Yes",'Paste Data Here - Export'!KS1012,""))))</f>
        <v/>
      </c>
      <c r="AB1012" s="100" t="str">
        <f>IF(W1012="No","",IF('Paste Data Here - Export'!HS1012="","",IF('Paste Data Here - Export'!KO1012="Y",'Patient level info'!AA1012-'Paste Data Here - Export'!HS1012,'Paste Data Here - Export'!KQ1012-'Paste Data Here - Export'!HS1012)))</f>
        <v/>
      </c>
      <c r="AC1012" s="100" t="str">
        <f>IF(E1012="Yes","",IF(BPT!C1012="Record transferred to this team",AA1012-C1012-(1/6),""))</f>
        <v/>
      </c>
      <c r="AD1012" s="100" t="str">
        <f t="shared" si="167"/>
        <v/>
      </c>
      <c r="AE1012" s="100" t="str">
        <f t="shared" si="175"/>
        <v/>
      </c>
      <c r="AF1012" s="101" t="str">
        <f>IF(AE1012="","",IF(Y1012="Died same day","Died same day as arrival",IF(AB1012="","Did not stay on SU",IF('Paste Data Here - Export'!HR1012="ICH","ICU/CCU/HDU",IF(AB1012&gt;AE1012,100,100*AB1012/AE1012)))))</f>
        <v/>
      </c>
      <c r="AG1012" s="82" t="str">
        <f>IF(E1012="Yes","6 Month Transfer",IF(W1012="No","Not locked to discharge/transfer",IF(AF1012="Did not stay on SU","Not achieved as did not stay on SU",IF('Patient level info'!A1012="","",IF(AND(A1012=B1012,M1012="Achieved",P1012="Achieved",AF1012&gt;=90,AF1012&lt;&gt;"Died same day as arrival"),"Achieved",IF(AND(A1012&lt;&gt;B1012,AF1012&gt;=90,M1012="Achieved",P1012="Achieved"),"Not directly admitted by this team, but achieved criteria at previous team, and achieved 90% of stay on SU whilst at this team",IF(AF1012="ICU/CCU/HDU","Admitted to ICU/CCU/HDU",IF(AF1012="Died same day as arrival",AF1012,IF(AND(AF1012&lt;90,M1012="Not achieved",P1012="Not achieved"),"Not achieved as not direct to SU within 4h, not seen by a consultant within 14h, and less than 90% of stay on SU",IF(AND(AF1012&lt;90,M1012="Not achieved",P1012="Achieved"),"Not achieved as not direct to SU within 4h and less than 90% of stay on SU",IF(AND(AF1012&lt;90,M1012="Achieved",P1012="Not achieved"),"Not achieved as not seen by a consultant within 14h and less than 90% of stay on SU",IF(AND(AF1012&gt;=90,M1012="Not achieved",P1012="Not achieved"),"Not achieved as not direct to SU within 4h and not seen by a consultant within 14h",IF(AND(AF1012&gt;=90,M1012="Achieved",P1012="Not achieved"),"Not achieved as not seen by a consultant within 14h",IF(AF1012&lt;90,"Not achieved as less than 90% of stay on SU","Not achieved as not direct to SU within 4h"))))))))))))))</f>
        <v/>
      </c>
    </row>
    <row r="1013" spans="1:33" x14ac:dyDescent="0.25">
      <c r="A1013" s="89" t="str">
        <f>IF('Paste Data Here - Export'!A1013="","",'Paste Data Here - Export'!A1013)</f>
        <v/>
      </c>
      <c r="B1013" s="90" t="str">
        <f>IF('Paste Data Here - Export'!B1013="","",'Paste Data Here - Export'!B1013)</f>
        <v/>
      </c>
      <c r="C1013" s="91" t="str">
        <f>IF('Paste Data Here - Export'!AR1013="Y",'Paste Data Here - Export'!AS1013,IF('Paste Data Here - Export'!C1013="","",'Paste Data Here - Export'!BA1013))</f>
        <v/>
      </c>
      <c r="D1013" s="103" t="str">
        <f>IF(B1013="","",IF('Paste Data Here - Export'!A1013 ='Paste Data Here - Export'!B1013, "Yes", "No"))</f>
        <v/>
      </c>
      <c r="E1013" s="103" t="str">
        <f>IF(A1013="","",IF(AND('Paste Data Here - Export'!P1013="",'Paste Data Here - Export'!Q1013&lt;&gt;""),"Yes","No"))</f>
        <v/>
      </c>
      <c r="F1013" s="104" t="str">
        <f>IF('Paste Data Here - Export'!A1013='Paste Data Here - Export'!B1013,C1013,IF(W1013="No","",IF(E1013="Yes","6 Month Transfer",'Paste Data Here - Export'!HP1013)))</f>
        <v/>
      </c>
      <c r="G1013" s="92" t="str">
        <f>IF(B1013="","",IF(OR('Paste Data Here - Export'!KB1013="Y",'Paste Data Here - Export'!GE1013="Y"),"Yes","No"))</f>
        <v/>
      </c>
      <c r="H1013" s="93" t="str">
        <f t="shared" si="168"/>
        <v/>
      </c>
      <c r="I1013" s="93" t="str">
        <f t="shared" si="169"/>
        <v/>
      </c>
      <c r="J1013" s="93" t="str">
        <f t="shared" si="170"/>
        <v/>
      </c>
      <c r="K1013" s="125" t="str">
        <f>IF(OR(C1013="",'Paste Data Here - Export'!BD1013=""),"",1440*('Paste Data Here - Export'!BD1013-C1013))</f>
        <v/>
      </c>
      <c r="L1013" s="93" t="str">
        <f t="shared" si="171"/>
        <v/>
      </c>
      <c r="M1013" s="93" t="str">
        <f>IF(AND(L1013="Yes",'Paste Data Here - Export'!BC1013="SU",'Paste Data Here - Export'!EJ1013&lt;&gt;"Y"),"Achieved",IF('Paste Data Here - Export'!EJ1013="Y","Not applicable",(IF(AND('Patient level info'!L1013="No",'Paste Data Here - Export'!BC1013="SU"),"Not achieved",IF('Paste Data Here - Export'!BC1013="ICH","Not applicable",IF(OR('Paste Data Here - Export'!BC1013="O",'Paste Data Here - Export'!BC1013="MAC"),"Not achieved",""))))))</f>
        <v/>
      </c>
      <c r="N1013" s="142" t="str">
        <f>IF(B1013="","",IF(OR('Paste Data Here - Export'!GN1013="PERS",'Paste Data Here - Export'!GN1013="TELEM"),'Paste Data Here - Export'!GK1013,IF('Paste Data Here - Export'!GO1013="","Not seen in person",'Paste Data Here - Export'!GO1013)))</f>
        <v/>
      </c>
      <c r="O1013" s="125" t="str">
        <f t="shared" si="172"/>
        <v/>
      </c>
      <c r="P1013" s="126" t="str">
        <f t="shared" si="173"/>
        <v/>
      </c>
      <c r="Q1013" s="95" t="str">
        <f>IF('Paste Data Here - Export'!CR1013=TRUE, "Not imaged",IF('Paste Data Here - Export'!AR1013="Y","Inpatient stroke",IF('Paste Data Here - Export'!BA1013="","",IF('Paste Data Here - Export'!CR1013="TRUE","",1440*('Paste Data Here - Export'!CP1013-'Paste Data Here - Export'!BA1013)))))</f>
        <v/>
      </c>
      <c r="R1013" s="95" t="str">
        <f>IF('Paste Data Here - Export'!CR1013=TRUE,"Not imaged",IF(OR(C1013="",'Paste Data Here - Export'!CP1013=""),"",1440*('Paste Data Here - Export'!CP1013-C1013)))</f>
        <v/>
      </c>
      <c r="S1013" s="93" t="str">
        <f>IF(R1013&lt;60.5,"Yes",IF('Paste Data Here - Export'!C1013="","","No"))</f>
        <v/>
      </c>
      <c r="T1013" s="93" t="str">
        <f t="shared" si="165"/>
        <v/>
      </c>
      <c r="U1013" s="94" t="str">
        <f>IF(OR(C1013="",'Paste Data Here - Export'!DF1013=""),"",1440*('Paste Data Here - Export'!DF1013-C1013))</f>
        <v/>
      </c>
      <c r="V1013" s="96" t="str">
        <f t="shared" si="174"/>
        <v/>
      </c>
      <c r="W1013" s="97" t="str">
        <f>IF(B1013="","",IF('Paste Data Here - Export'!KI1013=TRUE,"Yes",IF('Paste Data Here - Export'!L1013="","No","Yes")))</f>
        <v/>
      </c>
      <c r="X1013" s="98" t="str">
        <f>IF(E1013="Yes","6 Month Transfer",IF(AND(W1013="Yes",'Paste Data Here - Export'!KM1013="D"),"No",IF('Patient level info'!W1013="Yes","Yes","")))</f>
        <v/>
      </c>
      <c r="Y1013" s="91" t="str">
        <f t="shared" si="166"/>
        <v/>
      </c>
      <c r="Z1013" s="99" t="str">
        <f>IF('Paste Data Here - Export'!KQ1013="","",IF('Paste Data Here - Export'!KO1013="","",'Paste Data Here - Export'!KN1013-'Paste Data Here - Export'!KQ1013))</f>
        <v/>
      </c>
      <c r="AA1013" s="91" t="str">
        <f>IF(AND(W1013="Yes",'Paste Data Here - Export'!KM1013="D",'Paste Data Here - Export'!KO1013="Y"),'Paste Data Here - Export'!KN1013+'Patient level info'!AA$3,IF(AND(W1013="Yes",'Paste Data Here - Export'!KM1013="D",Z1013&lt;0),'Paste Data Here - Export'!KQ1013,IF(AND(W1013="Yes",'Paste Data Here - Export'!KM1013="D"),'Paste Data Here - Export'!KN1013,IF(X1013="Yes",'Paste Data Here - Export'!KS1013,""))))</f>
        <v/>
      </c>
      <c r="AB1013" s="100" t="str">
        <f>IF(W1013="No","",IF('Paste Data Here - Export'!HS1013="","",IF('Paste Data Here - Export'!KO1013="Y",'Patient level info'!AA1013-'Paste Data Here - Export'!HS1013,'Paste Data Here - Export'!KQ1013-'Paste Data Here - Export'!HS1013)))</f>
        <v/>
      </c>
      <c r="AC1013" s="100" t="str">
        <f>IF(E1013="Yes","",IF(BPT!C1013="Record transferred to this team",AA1013-C1013-(1/6),""))</f>
        <v/>
      </c>
      <c r="AD1013" s="100" t="str">
        <f t="shared" si="167"/>
        <v/>
      </c>
      <c r="AE1013" s="100" t="str">
        <f t="shared" si="175"/>
        <v/>
      </c>
      <c r="AF1013" s="101" t="str">
        <f>IF(AE1013="","",IF(Y1013="Died same day","Died same day as arrival",IF(AB1013="","Did not stay on SU",IF('Paste Data Here - Export'!HR1013="ICH","ICU/CCU/HDU",IF(AB1013&gt;AE1013,100,100*AB1013/AE1013)))))</f>
        <v/>
      </c>
      <c r="AG1013" s="82" t="str">
        <f>IF(E1013="Yes","6 Month Transfer",IF(W1013="No","Not locked to discharge/transfer",IF(AF1013="Did not stay on SU","Not achieved as did not stay on SU",IF('Patient level info'!A1013="","",IF(AND(A1013=B1013,M1013="Achieved",P1013="Achieved",AF1013&gt;=90,AF1013&lt;&gt;"Died same day as arrival"),"Achieved",IF(AND(A1013&lt;&gt;B1013,AF1013&gt;=90,M1013="Achieved",P1013="Achieved"),"Not directly admitted by this team, but achieved criteria at previous team, and achieved 90% of stay on SU whilst at this team",IF(AF1013="ICU/CCU/HDU","Admitted to ICU/CCU/HDU",IF(AF1013="Died same day as arrival",AF1013,IF(AND(AF1013&lt;90,M1013="Not achieved",P1013="Not achieved"),"Not achieved as not direct to SU within 4h, not seen by a consultant within 14h, and less than 90% of stay on SU",IF(AND(AF1013&lt;90,M1013="Not achieved",P1013="Achieved"),"Not achieved as not direct to SU within 4h and less than 90% of stay on SU",IF(AND(AF1013&lt;90,M1013="Achieved",P1013="Not achieved"),"Not achieved as not seen by a consultant within 14h and less than 90% of stay on SU",IF(AND(AF1013&gt;=90,M1013="Not achieved",P1013="Not achieved"),"Not achieved as not direct to SU within 4h and not seen by a consultant within 14h",IF(AND(AF1013&gt;=90,M1013="Achieved",P1013="Not achieved"),"Not achieved as not seen by a consultant within 14h",IF(AF1013&lt;90,"Not achieved as less than 90% of stay on SU","Not achieved as not direct to SU within 4h"))))))))))))))</f>
        <v/>
      </c>
    </row>
    <row r="1014" spans="1:33" x14ac:dyDescent="0.25">
      <c r="A1014" s="89" t="str">
        <f>IF('Paste Data Here - Export'!A1014="","",'Paste Data Here - Export'!A1014)</f>
        <v/>
      </c>
      <c r="B1014" s="90" t="str">
        <f>IF('Paste Data Here - Export'!B1014="","",'Paste Data Here - Export'!B1014)</f>
        <v/>
      </c>
      <c r="C1014" s="91" t="str">
        <f>IF('Paste Data Here - Export'!AR1014="Y",'Paste Data Here - Export'!AS1014,IF('Paste Data Here - Export'!C1014="","",'Paste Data Here - Export'!BA1014))</f>
        <v/>
      </c>
      <c r="D1014" s="103" t="str">
        <f>IF(B1014="","",IF('Paste Data Here - Export'!A1014 ='Paste Data Here - Export'!B1014, "Yes", "No"))</f>
        <v/>
      </c>
      <c r="E1014" s="103" t="str">
        <f>IF(A1014="","",IF(AND('Paste Data Here - Export'!P1014="",'Paste Data Here - Export'!Q1014&lt;&gt;""),"Yes","No"))</f>
        <v/>
      </c>
      <c r="F1014" s="104" t="str">
        <f>IF('Paste Data Here - Export'!A1014='Paste Data Here - Export'!B1014,C1014,IF(W1014="No","",IF(E1014="Yes","6 Month Transfer",'Paste Data Here - Export'!HP1014)))</f>
        <v/>
      </c>
      <c r="G1014" s="92" t="str">
        <f>IF(B1014="","",IF(OR('Paste Data Here - Export'!KB1014="Y",'Paste Data Here - Export'!GE1014="Y"),"Yes","No"))</f>
        <v/>
      </c>
      <c r="H1014" s="93" t="str">
        <f t="shared" si="168"/>
        <v/>
      </c>
      <c r="I1014" s="93" t="str">
        <f t="shared" si="169"/>
        <v/>
      </c>
      <c r="J1014" s="93" t="str">
        <f t="shared" si="170"/>
        <v/>
      </c>
      <c r="K1014" s="125" t="str">
        <f>IF(OR(C1014="",'Paste Data Here - Export'!BD1014=""),"",1440*('Paste Data Here - Export'!BD1014-C1014))</f>
        <v/>
      </c>
      <c r="L1014" s="93" t="str">
        <f t="shared" si="171"/>
        <v/>
      </c>
      <c r="M1014" s="93" t="str">
        <f>IF(AND(L1014="Yes",'Paste Data Here - Export'!BC1014="SU",'Paste Data Here - Export'!EJ1014&lt;&gt;"Y"),"Achieved",IF('Paste Data Here - Export'!EJ1014="Y","Not applicable",(IF(AND('Patient level info'!L1014="No",'Paste Data Here - Export'!BC1014="SU"),"Not achieved",IF('Paste Data Here - Export'!BC1014="ICH","Not applicable",IF(OR('Paste Data Here - Export'!BC1014="O",'Paste Data Here - Export'!BC1014="MAC"),"Not achieved",""))))))</f>
        <v/>
      </c>
      <c r="N1014" s="142" t="str">
        <f>IF(B1014="","",IF(OR('Paste Data Here - Export'!GN1014="PERS",'Paste Data Here - Export'!GN1014="TELEM"),'Paste Data Here - Export'!GK1014,IF('Paste Data Here - Export'!GO1014="","Not seen in person",'Paste Data Here - Export'!GO1014)))</f>
        <v/>
      </c>
      <c r="O1014" s="125" t="str">
        <f t="shared" si="172"/>
        <v/>
      </c>
      <c r="P1014" s="126" t="str">
        <f t="shared" si="173"/>
        <v/>
      </c>
      <c r="Q1014" s="95" t="str">
        <f>IF('Paste Data Here - Export'!CR1014=TRUE, "Not imaged",IF('Paste Data Here - Export'!AR1014="Y","Inpatient stroke",IF('Paste Data Here - Export'!BA1014="","",IF('Paste Data Here - Export'!CR1014="TRUE","",1440*('Paste Data Here - Export'!CP1014-'Paste Data Here - Export'!BA1014)))))</f>
        <v/>
      </c>
      <c r="R1014" s="95" t="str">
        <f>IF('Paste Data Here - Export'!CR1014=TRUE,"Not imaged",IF(OR(C1014="",'Paste Data Here - Export'!CP1014=""),"",1440*('Paste Data Here - Export'!CP1014-C1014)))</f>
        <v/>
      </c>
      <c r="S1014" s="93" t="str">
        <f>IF(R1014&lt;60.5,"Yes",IF('Paste Data Here - Export'!C1014="","","No"))</f>
        <v/>
      </c>
      <c r="T1014" s="93" t="str">
        <f t="shared" si="165"/>
        <v/>
      </c>
      <c r="U1014" s="94" t="str">
        <f>IF(OR(C1014="",'Paste Data Here - Export'!DF1014=""),"",1440*('Paste Data Here - Export'!DF1014-C1014))</f>
        <v/>
      </c>
      <c r="V1014" s="96" t="str">
        <f t="shared" si="174"/>
        <v/>
      </c>
      <c r="W1014" s="97" t="str">
        <f>IF(B1014="","",IF('Paste Data Here - Export'!KI1014=TRUE,"Yes",IF('Paste Data Here - Export'!L1014="","No","Yes")))</f>
        <v/>
      </c>
      <c r="X1014" s="98" t="str">
        <f>IF(E1014="Yes","6 Month Transfer",IF(AND(W1014="Yes",'Paste Data Here - Export'!KM1014="D"),"No",IF('Patient level info'!W1014="Yes","Yes","")))</f>
        <v/>
      </c>
      <c r="Y1014" s="91" t="str">
        <f t="shared" si="166"/>
        <v/>
      </c>
      <c r="Z1014" s="99" t="str">
        <f>IF('Paste Data Here - Export'!KQ1014="","",IF('Paste Data Here - Export'!KO1014="","",'Paste Data Here - Export'!KN1014-'Paste Data Here - Export'!KQ1014))</f>
        <v/>
      </c>
      <c r="AA1014" s="91" t="str">
        <f>IF(AND(W1014="Yes",'Paste Data Here - Export'!KM1014="D",'Paste Data Here - Export'!KO1014="Y"),'Paste Data Here - Export'!KN1014+'Patient level info'!AA$3,IF(AND(W1014="Yes",'Paste Data Here - Export'!KM1014="D",Z1014&lt;0),'Paste Data Here - Export'!KQ1014,IF(AND(W1014="Yes",'Paste Data Here - Export'!KM1014="D"),'Paste Data Here - Export'!KN1014,IF(X1014="Yes",'Paste Data Here - Export'!KS1014,""))))</f>
        <v/>
      </c>
      <c r="AB1014" s="100" t="str">
        <f>IF(W1014="No","",IF('Paste Data Here - Export'!HS1014="","",IF('Paste Data Here - Export'!KO1014="Y",'Patient level info'!AA1014-'Paste Data Here - Export'!HS1014,'Paste Data Here - Export'!KQ1014-'Paste Data Here - Export'!HS1014)))</f>
        <v/>
      </c>
      <c r="AC1014" s="100" t="str">
        <f>IF(E1014="Yes","",IF(BPT!C1014="Record transferred to this team",AA1014-C1014-(1/6),""))</f>
        <v/>
      </c>
      <c r="AD1014" s="100" t="str">
        <f t="shared" si="167"/>
        <v/>
      </c>
      <c r="AE1014" s="100" t="str">
        <f t="shared" si="175"/>
        <v/>
      </c>
      <c r="AF1014" s="101" t="str">
        <f>IF(AE1014="","",IF(Y1014="Died same day","Died same day as arrival",IF(AB1014="","Did not stay on SU",IF('Paste Data Here - Export'!HR1014="ICH","ICU/CCU/HDU",IF(AB1014&gt;AE1014,100,100*AB1014/AE1014)))))</f>
        <v/>
      </c>
      <c r="AG1014" s="82" t="str">
        <f>IF(E1014="Yes","6 Month Transfer",IF(W1014="No","Not locked to discharge/transfer",IF(AF1014="Did not stay on SU","Not achieved as did not stay on SU",IF('Patient level info'!A1014="","",IF(AND(A1014=B1014,M1014="Achieved",P1014="Achieved",AF1014&gt;=90,AF1014&lt;&gt;"Died same day as arrival"),"Achieved",IF(AND(A1014&lt;&gt;B1014,AF1014&gt;=90,M1014="Achieved",P1014="Achieved"),"Not directly admitted by this team, but achieved criteria at previous team, and achieved 90% of stay on SU whilst at this team",IF(AF1014="ICU/CCU/HDU","Admitted to ICU/CCU/HDU",IF(AF1014="Died same day as arrival",AF1014,IF(AND(AF1014&lt;90,M1014="Not achieved",P1014="Not achieved"),"Not achieved as not direct to SU within 4h, not seen by a consultant within 14h, and less than 90% of stay on SU",IF(AND(AF1014&lt;90,M1014="Not achieved",P1014="Achieved"),"Not achieved as not direct to SU within 4h and less than 90% of stay on SU",IF(AND(AF1014&lt;90,M1014="Achieved",P1014="Not achieved"),"Not achieved as not seen by a consultant within 14h and less than 90% of stay on SU",IF(AND(AF1014&gt;=90,M1014="Not achieved",P1014="Not achieved"),"Not achieved as not direct to SU within 4h and not seen by a consultant within 14h",IF(AND(AF1014&gt;=90,M1014="Achieved",P1014="Not achieved"),"Not achieved as not seen by a consultant within 14h",IF(AF1014&lt;90,"Not achieved as less than 90% of stay on SU","Not achieved as not direct to SU within 4h"))))))))))))))</f>
        <v/>
      </c>
    </row>
    <row r="1015" spans="1:33" x14ac:dyDescent="0.25">
      <c r="A1015" s="89" t="str">
        <f>IF('Paste Data Here - Export'!A1015="","",'Paste Data Here - Export'!A1015)</f>
        <v/>
      </c>
      <c r="B1015" s="90" t="str">
        <f>IF('Paste Data Here - Export'!B1015="","",'Paste Data Here - Export'!B1015)</f>
        <v/>
      </c>
      <c r="C1015" s="91" t="str">
        <f>IF('Paste Data Here - Export'!AR1015="Y",'Paste Data Here - Export'!AS1015,IF('Paste Data Here - Export'!C1015="","",'Paste Data Here - Export'!BA1015))</f>
        <v/>
      </c>
      <c r="D1015" s="103" t="str">
        <f>IF(B1015="","",IF('Paste Data Here - Export'!A1015 ='Paste Data Here - Export'!B1015, "Yes", "No"))</f>
        <v/>
      </c>
      <c r="E1015" s="103" t="str">
        <f>IF(A1015="","",IF(AND('Paste Data Here - Export'!P1015="",'Paste Data Here - Export'!Q1015&lt;&gt;""),"Yes","No"))</f>
        <v/>
      </c>
      <c r="F1015" s="104" t="str">
        <f>IF('Paste Data Here - Export'!A1015='Paste Data Here - Export'!B1015,C1015,IF(W1015="No","",IF(E1015="Yes","6 Month Transfer",'Paste Data Here - Export'!HP1015)))</f>
        <v/>
      </c>
      <c r="G1015" s="92" t="str">
        <f>IF(B1015="","",IF(OR('Paste Data Here - Export'!KB1015="Y",'Paste Data Here - Export'!GE1015="Y"),"Yes","No"))</f>
        <v/>
      </c>
      <c r="H1015" s="93" t="str">
        <f t="shared" si="168"/>
        <v/>
      </c>
      <c r="I1015" s="93" t="str">
        <f t="shared" si="169"/>
        <v/>
      </c>
      <c r="J1015" s="93" t="str">
        <f t="shared" si="170"/>
        <v/>
      </c>
      <c r="K1015" s="125" t="str">
        <f>IF(OR(C1015="",'Paste Data Here - Export'!BD1015=""),"",1440*('Paste Data Here - Export'!BD1015-C1015))</f>
        <v/>
      </c>
      <c r="L1015" s="93" t="str">
        <f t="shared" si="171"/>
        <v/>
      </c>
      <c r="M1015" s="93" t="str">
        <f>IF(AND(L1015="Yes",'Paste Data Here - Export'!BC1015="SU",'Paste Data Here - Export'!EJ1015&lt;&gt;"Y"),"Achieved",IF('Paste Data Here - Export'!EJ1015="Y","Not applicable",(IF(AND('Patient level info'!L1015="No",'Paste Data Here - Export'!BC1015="SU"),"Not achieved",IF('Paste Data Here - Export'!BC1015="ICH","Not applicable",IF(OR('Paste Data Here - Export'!BC1015="O",'Paste Data Here - Export'!BC1015="MAC"),"Not achieved",""))))))</f>
        <v/>
      </c>
      <c r="N1015" s="142" t="str">
        <f>IF(B1015="","",IF(OR('Paste Data Here - Export'!GN1015="PERS",'Paste Data Here - Export'!GN1015="TELEM"),'Paste Data Here - Export'!GK1015,IF('Paste Data Here - Export'!GO1015="","Not seen in person",'Paste Data Here - Export'!GO1015)))</f>
        <v/>
      </c>
      <c r="O1015" s="125" t="str">
        <f t="shared" si="172"/>
        <v/>
      </c>
      <c r="P1015" s="126" t="str">
        <f t="shared" si="173"/>
        <v/>
      </c>
      <c r="Q1015" s="95" t="str">
        <f>IF('Paste Data Here - Export'!CR1015=TRUE, "Not imaged",IF('Paste Data Here - Export'!AR1015="Y","Inpatient stroke",IF('Paste Data Here - Export'!BA1015="","",IF('Paste Data Here - Export'!CR1015="TRUE","",1440*('Paste Data Here - Export'!CP1015-'Paste Data Here - Export'!BA1015)))))</f>
        <v/>
      </c>
      <c r="R1015" s="95" t="str">
        <f>IF('Paste Data Here - Export'!CR1015=TRUE,"Not imaged",IF(OR(C1015="",'Paste Data Here - Export'!CP1015=""),"",1440*('Paste Data Here - Export'!CP1015-C1015)))</f>
        <v/>
      </c>
      <c r="S1015" s="93" t="str">
        <f>IF(R1015&lt;60.5,"Yes",IF('Paste Data Here - Export'!C1015="","","No"))</f>
        <v/>
      </c>
      <c r="T1015" s="93" t="str">
        <f t="shared" si="165"/>
        <v/>
      </c>
      <c r="U1015" s="94" t="str">
        <f>IF(OR(C1015="",'Paste Data Here - Export'!DF1015=""),"",1440*('Paste Data Here - Export'!DF1015-C1015))</f>
        <v/>
      </c>
      <c r="V1015" s="96" t="str">
        <f t="shared" si="174"/>
        <v/>
      </c>
      <c r="W1015" s="97" t="str">
        <f>IF(B1015="","",IF('Paste Data Here - Export'!KI1015=TRUE,"Yes",IF('Paste Data Here - Export'!L1015="","No","Yes")))</f>
        <v/>
      </c>
      <c r="X1015" s="98" t="str">
        <f>IF(E1015="Yes","6 Month Transfer",IF(AND(W1015="Yes",'Paste Data Here - Export'!KM1015="D"),"No",IF('Patient level info'!W1015="Yes","Yes","")))</f>
        <v/>
      </c>
      <c r="Y1015" s="91" t="str">
        <f t="shared" si="166"/>
        <v/>
      </c>
      <c r="Z1015" s="99" t="str">
        <f>IF('Paste Data Here - Export'!KQ1015="","",IF('Paste Data Here - Export'!KO1015="","",'Paste Data Here - Export'!KN1015-'Paste Data Here - Export'!KQ1015))</f>
        <v/>
      </c>
      <c r="AA1015" s="91" t="str">
        <f>IF(AND(W1015="Yes",'Paste Data Here - Export'!KM1015="D",'Paste Data Here - Export'!KO1015="Y"),'Paste Data Here - Export'!KN1015+'Patient level info'!AA$3,IF(AND(W1015="Yes",'Paste Data Here - Export'!KM1015="D",Z1015&lt;0),'Paste Data Here - Export'!KQ1015,IF(AND(W1015="Yes",'Paste Data Here - Export'!KM1015="D"),'Paste Data Here - Export'!KN1015,IF(X1015="Yes",'Paste Data Here - Export'!KS1015,""))))</f>
        <v/>
      </c>
      <c r="AB1015" s="100" t="str">
        <f>IF(W1015="No","",IF('Paste Data Here - Export'!HS1015="","",IF('Paste Data Here - Export'!KO1015="Y",'Patient level info'!AA1015-'Paste Data Here - Export'!HS1015,'Paste Data Here - Export'!KQ1015-'Paste Data Here - Export'!HS1015)))</f>
        <v/>
      </c>
      <c r="AC1015" s="100" t="str">
        <f>IF(E1015="Yes","",IF(BPT!C1015="Record transferred to this team",AA1015-C1015-(1/6),""))</f>
        <v/>
      </c>
      <c r="AD1015" s="100" t="str">
        <f t="shared" si="167"/>
        <v/>
      </c>
      <c r="AE1015" s="100" t="str">
        <f t="shared" si="175"/>
        <v/>
      </c>
      <c r="AF1015" s="101" t="str">
        <f>IF(AE1015="","",IF(Y1015="Died same day","Died same day as arrival",IF(AB1015="","Did not stay on SU",IF('Paste Data Here - Export'!HR1015="ICH","ICU/CCU/HDU",IF(AB1015&gt;AE1015,100,100*AB1015/AE1015)))))</f>
        <v/>
      </c>
      <c r="AG1015" s="82" t="str">
        <f>IF(E1015="Yes","6 Month Transfer",IF(W1015="No","Not locked to discharge/transfer",IF(AF1015="Did not stay on SU","Not achieved as did not stay on SU",IF('Patient level info'!A1015="","",IF(AND(A1015=B1015,M1015="Achieved",P1015="Achieved",AF1015&gt;=90,AF1015&lt;&gt;"Died same day as arrival"),"Achieved",IF(AND(A1015&lt;&gt;B1015,AF1015&gt;=90,M1015="Achieved",P1015="Achieved"),"Not directly admitted by this team, but achieved criteria at previous team, and achieved 90% of stay on SU whilst at this team",IF(AF1015="ICU/CCU/HDU","Admitted to ICU/CCU/HDU",IF(AF1015="Died same day as arrival",AF1015,IF(AND(AF1015&lt;90,M1015="Not achieved",P1015="Not achieved"),"Not achieved as not direct to SU within 4h, not seen by a consultant within 14h, and less than 90% of stay on SU",IF(AND(AF1015&lt;90,M1015="Not achieved",P1015="Achieved"),"Not achieved as not direct to SU within 4h and less than 90% of stay on SU",IF(AND(AF1015&lt;90,M1015="Achieved",P1015="Not achieved"),"Not achieved as not seen by a consultant within 14h and less than 90% of stay on SU",IF(AND(AF1015&gt;=90,M1015="Not achieved",P1015="Not achieved"),"Not achieved as not direct to SU within 4h and not seen by a consultant within 14h",IF(AND(AF1015&gt;=90,M1015="Achieved",P1015="Not achieved"),"Not achieved as not seen by a consultant within 14h",IF(AF1015&lt;90,"Not achieved as less than 90% of stay on SU","Not achieved as not direct to SU within 4h"))))))))))))))</f>
        <v/>
      </c>
    </row>
    <row r="1016" spans="1:33" x14ac:dyDescent="0.25">
      <c r="A1016" s="89" t="str">
        <f>IF('Paste Data Here - Export'!A1016="","",'Paste Data Here - Export'!A1016)</f>
        <v/>
      </c>
      <c r="B1016" s="90" t="str">
        <f>IF('Paste Data Here - Export'!B1016="","",'Paste Data Here - Export'!B1016)</f>
        <v/>
      </c>
      <c r="C1016" s="91" t="str">
        <f>IF('Paste Data Here - Export'!AR1016="Y",'Paste Data Here - Export'!AS1016,IF('Paste Data Here - Export'!C1016="","",'Paste Data Here - Export'!BA1016))</f>
        <v/>
      </c>
      <c r="D1016" s="103" t="str">
        <f>IF(B1016="","",IF('Paste Data Here - Export'!A1016 ='Paste Data Here - Export'!B1016, "Yes", "No"))</f>
        <v/>
      </c>
      <c r="E1016" s="103" t="str">
        <f>IF(A1016="","",IF(AND('Paste Data Here - Export'!P1016="",'Paste Data Here - Export'!Q1016&lt;&gt;""),"Yes","No"))</f>
        <v/>
      </c>
      <c r="F1016" s="104" t="str">
        <f>IF('Paste Data Here - Export'!A1016='Paste Data Here - Export'!B1016,C1016,IF(W1016="No","",IF(E1016="Yes","6 Month Transfer",'Paste Data Here - Export'!HP1016)))</f>
        <v/>
      </c>
      <c r="G1016" s="92" t="str">
        <f>IF(B1016="","",IF(OR('Paste Data Here - Export'!KB1016="Y",'Paste Data Here - Export'!GE1016="Y"),"Yes","No"))</f>
        <v/>
      </c>
      <c r="H1016" s="93" t="str">
        <f t="shared" si="168"/>
        <v/>
      </c>
      <c r="I1016" s="93" t="str">
        <f t="shared" si="169"/>
        <v/>
      </c>
      <c r="J1016" s="93" t="str">
        <f t="shared" si="170"/>
        <v/>
      </c>
      <c r="K1016" s="125" t="str">
        <f>IF(OR(C1016="",'Paste Data Here - Export'!BD1016=""),"",1440*('Paste Data Here - Export'!BD1016-C1016))</f>
        <v/>
      </c>
      <c r="L1016" s="93" t="str">
        <f t="shared" si="171"/>
        <v/>
      </c>
      <c r="M1016" s="93" t="str">
        <f>IF(AND(L1016="Yes",'Paste Data Here - Export'!BC1016="SU",'Paste Data Here - Export'!EJ1016&lt;&gt;"Y"),"Achieved",IF('Paste Data Here - Export'!EJ1016="Y","Not applicable",(IF(AND('Patient level info'!L1016="No",'Paste Data Here - Export'!BC1016="SU"),"Not achieved",IF('Paste Data Here - Export'!BC1016="ICH","Not applicable",IF(OR('Paste Data Here - Export'!BC1016="O",'Paste Data Here - Export'!BC1016="MAC"),"Not achieved",""))))))</f>
        <v/>
      </c>
      <c r="N1016" s="142" t="str">
        <f>IF(B1016="","",IF(OR('Paste Data Here - Export'!GN1016="PERS",'Paste Data Here - Export'!GN1016="TELEM"),'Paste Data Here - Export'!GK1016,IF('Paste Data Here - Export'!GO1016="","Not seen in person",'Paste Data Here - Export'!GO1016)))</f>
        <v/>
      </c>
      <c r="O1016" s="125" t="str">
        <f t="shared" si="172"/>
        <v/>
      </c>
      <c r="P1016" s="126" t="str">
        <f t="shared" si="173"/>
        <v/>
      </c>
      <c r="Q1016" s="95" t="str">
        <f>IF('Paste Data Here - Export'!CR1016=TRUE, "Not imaged",IF('Paste Data Here - Export'!AR1016="Y","Inpatient stroke",IF('Paste Data Here - Export'!BA1016="","",IF('Paste Data Here - Export'!CR1016="TRUE","",1440*('Paste Data Here - Export'!CP1016-'Paste Data Here - Export'!BA1016)))))</f>
        <v/>
      </c>
      <c r="R1016" s="95" t="str">
        <f>IF('Paste Data Here - Export'!CR1016=TRUE,"Not imaged",IF(OR(C1016="",'Paste Data Here - Export'!CP1016=""),"",1440*('Paste Data Here - Export'!CP1016-C1016)))</f>
        <v/>
      </c>
      <c r="S1016" s="93" t="str">
        <f>IF(R1016&lt;60.5,"Yes",IF('Paste Data Here - Export'!C1016="","","No"))</f>
        <v/>
      </c>
      <c r="T1016" s="93" t="str">
        <f t="shared" si="165"/>
        <v/>
      </c>
      <c r="U1016" s="94" t="str">
        <f>IF(OR(C1016="",'Paste Data Here - Export'!DF1016=""),"",1440*('Paste Data Here - Export'!DF1016-C1016))</f>
        <v/>
      </c>
      <c r="V1016" s="96" t="str">
        <f t="shared" si="174"/>
        <v/>
      </c>
      <c r="W1016" s="97" t="str">
        <f>IF(B1016="","",IF('Paste Data Here - Export'!KI1016=TRUE,"Yes",IF('Paste Data Here - Export'!L1016="","No","Yes")))</f>
        <v/>
      </c>
      <c r="X1016" s="98" t="str">
        <f>IF(E1016="Yes","6 Month Transfer",IF(AND(W1016="Yes",'Paste Data Here - Export'!KM1016="D"),"No",IF('Patient level info'!W1016="Yes","Yes","")))</f>
        <v/>
      </c>
      <c r="Y1016" s="91" t="str">
        <f t="shared" si="166"/>
        <v/>
      </c>
      <c r="Z1016" s="99" t="str">
        <f>IF('Paste Data Here - Export'!KQ1016="","",IF('Paste Data Here - Export'!KO1016="","",'Paste Data Here - Export'!KN1016-'Paste Data Here - Export'!KQ1016))</f>
        <v/>
      </c>
      <c r="AA1016" s="91" t="str">
        <f>IF(AND(W1016="Yes",'Paste Data Here - Export'!KM1016="D",'Paste Data Here - Export'!KO1016="Y"),'Paste Data Here - Export'!KN1016+'Patient level info'!AA$3,IF(AND(W1016="Yes",'Paste Data Here - Export'!KM1016="D",Z1016&lt;0),'Paste Data Here - Export'!KQ1016,IF(AND(W1016="Yes",'Paste Data Here - Export'!KM1016="D"),'Paste Data Here - Export'!KN1016,IF(X1016="Yes",'Paste Data Here - Export'!KS1016,""))))</f>
        <v/>
      </c>
      <c r="AB1016" s="100" t="str">
        <f>IF(W1016="No","",IF('Paste Data Here - Export'!HS1016="","",IF('Paste Data Here - Export'!KO1016="Y",'Patient level info'!AA1016-'Paste Data Here - Export'!HS1016,'Paste Data Here - Export'!KQ1016-'Paste Data Here - Export'!HS1016)))</f>
        <v/>
      </c>
      <c r="AC1016" s="100" t="str">
        <f>IF(E1016="Yes","",IF(BPT!C1016="Record transferred to this team",AA1016-C1016-(1/6),""))</f>
        <v/>
      </c>
      <c r="AD1016" s="100" t="str">
        <f t="shared" si="167"/>
        <v/>
      </c>
      <c r="AE1016" s="100" t="str">
        <f t="shared" si="175"/>
        <v/>
      </c>
      <c r="AF1016" s="101" t="str">
        <f>IF(AE1016="","",IF(Y1016="Died same day","Died same day as arrival",IF(AB1016="","Did not stay on SU",IF('Paste Data Here - Export'!HR1016="ICH","ICU/CCU/HDU",IF(AB1016&gt;AE1016,100,100*AB1016/AE1016)))))</f>
        <v/>
      </c>
      <c r="AG1016" s="82" t="str">
        <f>IF(E1016="Yes","6 Month Transfer",IF(W1016="No","Not locked to discharge/transfer",IF(AF1016="Did not stay on SU","Not achieved as did not stay on SU",IF('Patient level info'!A1016="","",IF(AND(A1016=B1016,M1016="Achieved",P1016="Achieved",AF1016&gt;=90,AF1016&lt;&gt;"Died same day as arrival"),"Achieved",IF(AND(A1016&lt;&gt;B1016,AF1016&gt;=90,M1016="Achieved",P1016="Achieved"),"Not directly admitted by this team, but achieved criteria at previous team, and achieved 90% of stay on SU whilst at this team",IF(AF1016="ICU/CCU/HDU","Admitted to ICU/CCU/HDU",IF(AF1016="Died same day as arrival",AF1016,IF(AND(AF1016&lt;90,M1016="Not achieved",P1016="Not achieved"),"Not achieved as not direct to SU within 4h, not seen by a consultant within 14h, and less than 90% of stay on SU",IF(AND(AF1016&lt;90,M1016="Not achieved",P1016="Achieved"),"Not achieved as not direct to SU within 4h and less than 90% of stay on SU",IF(AND(AF1016&lt;90,M1016="Achieved",P1016="Not achieved"),"Not achieved as not seen by a consultant within 14h and less than 90% of stay on SU",IF(AND(AF1016&gt;=90,M1016="Not achieved",P1016="Not achieved"),"Not achieved as not direct to SU within 4h and not seen by a consultant within 14h",IF(AND(AF1016&gt;=90,M1016="Achieved",P1016="Not achieved"),"Not achieved as not seen by a consultant within 14h",IF(AF1016&lt;90,"Not achieved as less than 90% of stay on SU","Not achieved as not direct to SU within 4h"))))))))))))))</f>
        <v/>
      </c>
    </row>
    <row r="1017" spans="1:33" x14ac:dyDescent="0.25">
      <c r="A1017" s="89" t="str">
        <f>IF('Paste Data Here - Export'!A1017="","",'Paste Data Here - Export'!A1017)</f>
        <v/>
      </c>
      <c r="B1017" s="90" t="str">
        <f>IF('Paste Data Here - Export'!B1017="","",'Paste Data Here - Export'!B1017)</f>
        <v/>
      </c>
      <c r="C1017" s="91" t="str">
        <f>IF('Paste Data Here - Export'!AR1017="Y",'Paste Data Here - Export'!AS1017,IF('Paste Data Here - Export'!C1017="","",'Paste Data Here - Export'!BA1017))</f>
        <v/>
      </c>
      <c r="D1017" s="103" t="str">
        <f>IF(B1017="","",IF('Paste Data Here - Export'!A1017 ='Paste Data Here - Export'!B1017, "Yes", "No"))</f>
        <v/>
      </c>
      <c r="E1017" s="103" t="str">
        <f>IF(A1017="","",IF(AND('Paste Data Here - Export'!P1017="",'Paste Data Here - Export'!Q1017&lt;&gt;""),"Yes","No"))</f>
        <v/>
      </c>
      <c r="F1017" s="104" t="str">
        <f>IF('Paste Data Here - Export'!A1017='Paste Data Here - Export'!B1017,C1017,IF(W1017="No","",IF(E1017="Yes","6 Month Transfer",'Paste Data Here - Export'!HP1017)))</f>
        <v/>
      </c>
      <c r="G1017" s="92" t="str">
        <f>IF(B1017="","",IF(OR('Paste Data Here - Export'!KB1017="Y",'Paste Data Here - Export'!GE1017="Y"),"Yes","No"))</f>
        <v/>
      </c>
      <c r="H1017" s="93" t="str">
        <f t="shared" si="168"/>
        <v/>
      </c>
      <c r="I1017" s="93" t="str">
        <f t="shared" si="169"/>
        <v/>
      </c>
      <c r="J1017" s="93" t="str">
        <f t="shared" si="170"/>
        <v/>
      </c>
      <c r="K1017" s="125" t="str">
        <f>IF(OR(C1017="",'Paste Data Here - Export'!BD1017=""),"",1440*('Paste Data Here - Export'!BD1017-C1017))</f>
        <v/>
      </c>
      <c r="L1017" s="93" t="str">
        <f t="shared" si="171"/>
        <v/>
      </c>
      <c r="M1017" s="93" t="str">
        <f>IF(AND(L1017="Yes",'Paste Data Here - Export'!BC1017="SU",'Paste Data Here - Export'!EJ1017&lt;&gt;"Y"),"Achieved",IF('Paste Data Here - Export'!EJ1017="Y","Not applicable",(IF(AND('Patient level info'!L1017="No",'Paste Data Here - Export'!BC1017="SU"),"Not achieved",IF('Paste Data Here - Export'!BC1017="ICH","Not applicable",IF(OR('Paste Data Here - Export'!BC1017="O",'Paste Data Here - Export'!BC1017="MAC"),"Not achieved",""))))))</f>
        <v/>
      </c>
      <c r="N1017" s="142" t="str">
        <f>IF(B1017="","",IF(OR('Paste Data Here - Export'!GN1017="PERS",'Paste Data Here - Export'!GN1017="TELEM"),'Paste Data Here - Export'!GK1017,IF('Paste Data Here - Export'!GO1017="","Not seen in person",'Paste Data Here - Export'!GO1017)))</f>
        <v/>
      </c>
      <c r="O1017" s="125" t="str">
        <f t="shared" si="172"/>
        <v/>
      </c>
      <c r="P1017" s="126" t="str">
        <f t="shared" si="173"/>
        <v/>
      </c>
      <c r="Q1017" s="95" t="str">
        <f>IF('Paste Data Here - Export'!CR1017=TRUE, "Not imaged",IF('Paste Data Here - Export'!AR1017="Y","Inpatient stroke",IF('Paste Data Here - Export'!BA1017="","",IF('Paste Data Here - Export'!CR1017="TRUE","",1440*('Paste Data Here - Export'!CP1017-'Paste Data Here - Export'!BA1017)))))</f>
        <v/>
      </c>
      <c r="R1017" s="95" t="str">
        <f>IF('Paste Data Here - Export'!CR1017=TRUE,"Not imaged",IF(OR(C1017="",'Paste Data Here - Export'!CP1017=""),"",1440*('Paste Data Here - Export'!CP1017-C1017)))</f>
        <v/>
      </c>
      <c r="S1017" s="93" t="str">
        <f>IF(R1017&lt;60.5,"Yes",IF('Paste Data Here - Export'!C1017="","","No"))</f>
        <v/>
      </c>
      <c r="T1017" s="93" t="str">
        <f t="shared" si="165"/>
        <v/>
      </c>
      <c r="U1017" s="94" t="str">
        <f>IF(OR(C1017="",'Paste Data Here - Export'!DF1017=""),"",1440*('Paste Data Here - Export'!DF1017-C1017))</f>
        <v/>
      </c>
      <c r="V1017" s="96" t="str">
        <f t="shared" si="174"/>
        <v/>
      </c>
      <c r="W1017" s="97" t="str">
        <f>IF(B1017="","",IF('Paste Data Here - Export'!KI1017=TRUE,"Yes",IF('Paste Data Here - Export'!L1017="","No","Yes")))</f>
        <v/>
      </c>
      <c r="X1017" s="98" t="str">
        <f>IF(E1017="Yes","6 Month Transfer",IF(AND(W1017="Yes",'Paste Data Here - Export'!KM1017="D"),"No",IF('Patient level info'!W1017="Yes","Yes","")))</f>
        <v/>
      </c>
      <c r="Y1017" s="91" t="str">
        <f t="shared" si="166"/>
        <v/>
      </c>
      <c r="Z1017" s="99" t="str">
        <f>IF('Paste Data Here - Export'!KQ1017="","",IF('Paste Data Here - Export'!KO1017="","",'Paste Data Here - Export'!KN1017-'Paste Data Here - Export'!KQ1017))</f>
        <v/>
      </c>
      <c r="AA1017" s="91" t="str">
        <f>IF(AND(W1017="Yes",'Paste Data Here - Export'!KM1017="D",'Paste Data Here - Export'!KO1017="Y"),'Paste Data Here - Export'!KN1017+'Patient level info'!AA$3,IF(AND(W1017="Yes",'Paste Data Here - Export'!KM1017="D",Z1017&lt;0),'Paste Data Here - Export'!KQ1017,IF(AND(W1017="Yes",'Paste Data Here - Export'!KM1017="D"),'Paste Data Here - Export'!KN1017,IF(X1017="Yes",'Paste Data Here - Export'!KS1017,""))))</f>
        <v/>
      </c>
      <c r="AB1017" s="100" t="str">
        <f>IF(W1017="No","",IF('Paste Data Here - Export'!HS1017="","",IF('Paste Data Here - Export'!KO1017="Y",'Patient level info'!AA1017-'Paste Data Here - Export'!HS1017,'Paste Data Here - Export'!KQ1017-'Paste Data Here - Export'!HS1017)))</f>
        <v/>
      </c>
      <c r="AC1017" s="100" t="str">
        <f>IF(E1017="Yes","",IF(BPT!C1017="Record transferred to this team",AA1017-C1017-(1/6),""))</f>
        <v/>
      </c>
      <c r="AD1017" s="100" t="str">
        <f t="shared" si="167"/>
        <v/>
      </c>
      <c r="AE1017" s="100" t="str">
        <f t="shared" si="175"/>
        <v/>
      </c>
      <c r="AF1017" s="101" t="str">
        <f>IF(AE1017="","",IF(Y1017="Died same day","Died same day as arrival",IF(AB1017="","Did not stay on SU",IF('Paste Data Here - Export'!HR1017="ICH","ICU/CCU/HDU",IF(AB1017&gt;AE1017,100,100*AB1017/AE1017)))))</f>
        <v/>
      </c>
      <c r="AG1017" s="82" t="str">
        <f>IF(E1017="Yes","6 Month Transfer",IF(W1017="No","Not locked to discharge/transfer",IF(AF1017="Did not stay on SU","Not achieved as did not stay on SU",IF('Patient level info'!A1017="","",IF(AND(A1017=B1017,M1017="Achieved",P1017="Achieved",AF1017&gt;=90,AF1017&lt;&gt;"Died same day as arrival"),"Achieved",IF(AND(A1017&lt;&gt;B1017,AF1017&gt;=90,M1017="Achieved",P1017="Achieved"),"Not directly admitted by this team, but achieved criteria at previous team, and achieved 90% of stay on SU whilst at this team",IF(AF1017="ICU/CCU/HDU","Admitted to ICU/CCU/HDU",IF(AF1017="Died same day as arrival",AF1017,IF(AND(AF1017&lt;90,M1017="Not achieved",P1017="Not achieved"),"Not achieved as not direct to SU within 4h, not seen by a consultant within 14h, and less than 90% of stay on SU",IF(AND(AF1017&lt;90,M1017="Not achieved",P1017="Achieved"),"Not achieved as not direct to SU within 4h and less than 90% of stay on SU",IF(AND(AF1017&lt;90,M1017="Achieved",P1017="Not achieved"),"Not achieved as not seen by a consultant within 14h and less than 90% of stay on SU",IF(AND(AF1017&gt;=90,M1017="Not achieved",P1017="Not achieved"),"Not achieved as not direct to SU within 4h and not seen by a consultant within 14h",IF(AND(AF1017&gt;=90,M1017="Achieved",P1017="Not achieved"),"Not achieved as not seen by a consultant within 14h",IF(AF1017&lt;90,"Not achieved as less than 90% of stay on SU","Not achieved as not direct to SU within 4h"))))))))))))))</f>
        <v/>
      </c>
    </row>
    <row r="1018" spans="1:33" x14ac:dyDescent="0.25">
      <c r="A1018" s="89" t="str">
        <f>IF('Paste Data Here - Export'!A1018="","",'Paste Data Here - Export'!A1018)</f>
        <v/>
      </c>
      <c r="B1018" s="90" t="str">
        <f>IF('Paste Data Here - Export'!B1018="","",'Paste Data Here - Export'!B1018)</f>
        <v/>
      </c>
      <c r="C1018" s="91" t="str">
        <f>IF('Paste Data Here - Export'!AR1018="Y",'Paste Data Here - Export'!AS1018,IF('Paste Data Here - Export'!C1018="","",'Paste Data Here - Export'!BA1018))</f>
        <v/>
      </c>
      <c r="D1018" s="103" t="str">
        <f>IF(B1018="","",IF('Paste Data Here - Export'!A1018 ='Paste Data Here - Export'!B1018, "Yes", "No"))</f>
        <v/>
      </c>
      <c r="E1018" s="103" t="str">
        <f>IF(A1018="","",IF(AND('Paste Data Here - Export'!P1018="",'Paste Data Here - Export'!Q1018&lt;&gt;""),"Yes","No"))</f>
        <v/>
      </c>
      <c r="F1018" s="104" t="str">
        <f>IF('Paste Data Here - Export'!A1018='Paste Data Here - Export'!B1018,C1018,IF(W1018="No","",IF(E1018="Yes","6 Month Transfer",'Paste Data Here - Export'!HP1018)))</f>
        <v/>
      </c>
      <c r="G1018" s="92" t="str">
        <f>IF(B1018="","",IF(OR('Paste Data Here - Export'!KB1018="Y",'Paste Data Here - Export'!GE1018="Y"),"Yes","No"))</f>
        <v/>
      </c>
      <c r="H1018" s="93" t="str">
        <f t="shared" si="168"/>
        <v/>
      </c>
      <c r="I1018" s="93" t="str">
        <f t="shared" si="169"/>
        <v/>
      </c>
      <c r="J1018" s="93" t="str">
        <f t="shared" si="170"/>
        <v/>
      </c>
      <c r="K1018" s="125" t="str">
        <f>IF(OR(C1018="",'Paste Data Here - Export'!BD1018=""),"",1440*('Paste Data Here - Export'!BD1018-C1018))</f>
        <v/>
      </c>
      <c r="L1018" s="93" t="str">
        <f t="shared" si="171"/>
        <v/>
      </c>
      <c r="M1018" s="93" t="str">
        <f>IF(AND(L1018="Yes",'Paste Data Here - Export'!BC1018="SU",'Paste Data Here - Export'!EJ1018&lt;&gt;"Y"),"Achieved",IF('Paste Data Here - Export'!EJ1018="Y","Not applicable",(IF(AND('Patient level info'!L1018="No",'Paste Data Here - Export'!BC1018="SU"),"Not achieved",IF('Paste Data Here - Export'!BC1018="ICH","Not applicable",IF(OR('Paste Data Here - Export'!BC1018="O",'Paste Data Here - Export'!BC1018="MAC"),"Not achieved",""))))))</f>
        <v/>
      </c>
      <c r="N1018" s="142" t="str">
        <f>IF(B1018="","",IF(OR('Paste Data Here - Export'!GN1018="PERS",'Paste Data Here - Export'!GN1018="TELEM"),'Paste Data Here - Export'!GK1018,IF('Paste Data Here - Export'!GO1018="","Not seen in person",'Paste Data Here - Export'!GO1018)))</f>
        <v/>
      </c>
      <c r="O1018" s="125" t="str">
        <f t="shared" si="172"/>
        <v/>
      </c>
      <c r="P1018" s="126" t="str">
        <f t="shared" si="173"/>
        <v/>
      </c>
      <c r="Q1018" s="95" t="str">
        <f>IF('Paste Data Here - Export'!CR1018=TRUE, "Not imaged",IF('Paste Data Here - Export'!AR1018="Y","Inpatient stroke",IF('Paste Data Here - Export'!BA1018="","",IF('Paste Data Here - Export'!CR1018="TRUE","",1440*('Paste Data Here - Export'!CP1018-'Paste Data Here - Export'!BA1018)))))</f>
        <v/>
      </c>
      <c r="R1018" s="95" t="str">
        <f>IF('Paste Data Here - Export'!CR1018=TRUE,"Not imaged",IF(OR(C1018="",'Paste Data Here - Export'!CP1018=""),"",1440*('Paste Data Here - Export'!CP1018-C1018)))</f>
        <v/>
      </c>
      <c r="S1018" s="93" t="str">
        <f>IF(R1018&lt;60.5,"Yes",IF('Paste Data Here - Export'!C1018="","","No"))</f>
        <v/>
      </c>
      <c r="T1018" s="93" t="str">
        <f t="shared" si="165"/>
        <v/>
      </c>
      <c r="U1018" s="94" t="str">
        <f>IF(OR(C1018="",'Paste Data Here - Export'!DF1018=""),"",1440*('Paste Data Here - Export'!DF1018-C1018))</f>
        <v/>
      </c>
      <c r="V1018" s="96" t="str">
        <f t="shared" si="174"/>
        <v/>
      </c>
      <c r="W1018" s="97" t="str">
        <f>IF(B1018="","",IF('Paste Data Here - Export'!KI1018=TRUE,"Yes",IF('Paste Data Here - Export'!L1018="","No","Yes")))</f>
        <v/>
      </c>
      <c r="X1018" s="98" t="str">
        <f>IF(E1018="Yes","6 Month Transfer",IF(AND(W1018="Yes",'Paste Data Here - Export'!KM1018="D"),"No",IF('Patient level info'!W1018="Yes","Yes","")))</f>
        <v/>
      </c>
      <c r="Y1018" s="91" t="str">
        <f t="shared" si="166"/>
        <v/>
      </c>
      <c r="Z1018" s="99" t="str">
        <f>IF('Paste Data Here - Export'!KQ1018="","",IF('Paste Data Here - Export'!KO1018="","",'Paste Data Here - Export'!KN1018-'Paste Data Here - Export'!KQ1018))</f>
        <v/>
      </c>
      <c r="AA1018" s="91" t="str">
        <f>IF(AND(W1018="Yes",'Paste Data Here - Export'!KM1018="D",'Paste Data Here - Export'!KO1018="Y"),'Paste Data Here - Export'!KN1018+'Patient level info'!AA$3,IF(AND(W1018="Yes",'Paste Data Here - Export'!KM1018="D",Z1018&lt;0),'Paste Data Here - Export'!KQ1018,IF(AND(W1018="Yes",'Paste Data Here - Export'!KM1018="D"),'Paste Data Here - Export'!KN1018,IF(X1018="Yes",'Paste Data Here - Export'!KS1018,""))))</f>
        <v/>
      </c>
      <c r="AB1018" s="100" t="str">
        <f>IF(W1018="No","",IF('Paste Data Here - Export'!HS1018="","",IF('Paste Data Here - Export'!KO1018="Y",'Patient level info'!AA1018-'Paste Data Here - Export'!HS1018,'Paste Data Here - Export'!KQ1018-'Paste Data Here - Export'!HS1018)))</f>
        <v/>
      </c>
      <c r="AC1018" s="100" t="str">
        <f>IF(E1018="Yes","",IF(BPT!C1018="Record transferred to this team",AA1018-C1018-(1/6),""))</f>
        <v/>
      </c>
      <c r="AD1018" s="100" t="str">
        <f t="shared" si="167"/>
        <v/>
      </c>
      <c r="AE1018" s="100" t="str">
        <f t="shared" si="175"/>
        <v/>
      </c>
      <c r="AF1018" s="101" t="str">
        <f>IF(AE1018="","",IF(Y1018="Died same day","Died same day as arrival",IF(AB1018="","Did not stay on SU",IF('Paste Data Here - Export'!HR1018="ICH","ICU/CCU/HDU",IF(AB1018&gt;AE1018,100,100*AB1018/AE1018)))))</f>
        <v/>
      </c>
      <c r="AG1018" s="82" t="str">
        <f>IF(E1018="Yes","6 Month Transfer",IF(W1018="No","Not locked to discharge/transfer",IF(AF1018="Did not stay on SU","Not achieved as did not stay on SU",IF('Patient level info'!A1018="","",IF(AND(A1018=B1018,M1018="Achieved",P1018="Achieved",AF1018&gt;=90,AF1018&lt;&gt;"Died same day as arrival"),"Achieved",IF(AND(A1018&lt;&gt;B1018,AF1018&gt;=90,M1018="Achieved",P1018="Achieved"),"Not directly admitted by this team, but achieved criteria at previous team, and achieved 90% of stay on SU whilst at this team",IF(AF1018="ICU/CCU/HDU","Admitted to ICU/CCU/HDU",IF(AF1018="Died same day as arrival",AF1018,IF(AND(AF1018&lt;90,M1018="Not achieved",P1018="Not achieved"),"Not achieved as not direct to SU within 4h, not seen by a consultant within 14h, and less than 90% of stay on SU",IF(AND(AF1018&lt;90,M1018="Not achieved",P1018="Achieved"),"Not achieved as not direct to SU within 4h and less than 90% of stay on SU",IF(AND(AF1018&lt;90,M1018="Achieved",P1018="Not achieved"),"Not achieved as not seen by a consultant within 14h and less than 90% of stay on SU",IF(AND(AF1018&gt;=90,M1018="Not achieved",P1018="Not achieved"),"Not achieved as not direct to SU within 4h and not seen by a consultant within 14h",IF(AND(AF1018&gt;=90,M1018="Achieved",P1018="Not achieved"),"Not achieved as not seen by a consultant within 14h",IF(AF1018&lt;90,"Not achieved as less than 90% of stay on SU","Not achieved as not direct to SU within 4h"))))))))))))))</f>
        <v/>
      </c>
    </row>
    <row r="1019" spans="1:33" x14ac:dyDescent="0.25">
      <c r="A1019" s="89" t="str">
        <f>IF('Paste Data Here - Export'!A1019="","",'Paste Data Here - Export'!A1019)</f>
        <v/>
      </c>
      <c r="B1019" s="90" t="str">
        <f>IF('Paste Data Here - Export'!B1019="","",'Paste Data Here - Export'!B1019)</f>
        <v/>
      </c>
      <c r="C1019" s="91" t="str">
        <f>IF('Paste Data Here - Export'!AR1019="Y",'Paste Data Here - Export'!AS1019,IF('Paste Data Here - Export'!C1019="","",'Paste Data Here - Export'!BA1019))</f>
        <v/>
      </c>
      <c r="D1019" s="103" t="str">
        <f>IF(B1019="","",IF('Paste Data Here - Export'!A1019 ='Paste Data Here - Export'!B1019, "Yes", "No"))</f>
        <v/>
      </c>
      <c r="E1019" s="103" t="str">
        <f>IF(A1019="","",IF(AND('Paste Data Here - Export'!P1019="",'Paste Data Here - Export'!Q1019&lt;&gt;""),"Yes","No"))</f>
        <v/>
      </c>
      <c r="F1019" s="104" t="str">
        <f>IF('Paste Data Here - Export'!A1019='Paste Data Here - Export'!B1019,C1019,IF(W1019="No","",IF(E1019="Yes","6 Month Transfer",'Paste Data Here - Export'!HP1019)))</f>
        <v/>
      </c>
      <c r="G1019" s="92" t="str">
        <f>IF(B1019="","",IF(OR('Paste Data Here - Export'!KB1019="Y",'Paste Data Here - Export'!GE1019="Y"),"Yes","No"))</f>
        <v/>
      </c>
      <c r="H1019" s="93" t="str">
        <f t="shared" si="168"/>
        <v/>
      </c>
      <c r="I1019" s="93" t="str">
        <f t="shared" si="169"/>
        <v/>
      </c>
      <c r="J1019" s="93" t="str">
        <f t="shared" si="170"/>
        <v/>
      </c>
      <c r="K1019" s="125" t="str">
        <f>IF(OR(C1019="",'Paste Data Here - Export'!BD1019=""),"",1440*('Paste Data Here - Export'!BD1019-C1019))</f>
        <v/>
      </c>
      <c r="L1019" s="93" t="str">
        <f t="shared" si="171"/>
        <v/>
      </c>
      <c r="M1019" s="93" t="str">
        <f>IF(AND(L1019="Yes",'Paste Data Here - Export'!BC1019="SU",'Paste Data Here - Export'!EJ1019&lt;&gt;"Y"),"Achieved",IF('Paste Data Here - Export'!EJ1019="Y","Not applicable",(IF(AND('Patient level info'!L1019="No",'Paste Data Here - Export'!BC1019="SU"),"Not achieved",IF('Paste Data Here - Export'!BC1019="ICH","Not applicable",IF(OR('Paste Data Here - Export'!BC1019="O",'Paste Data Here - Export'!BC1019="MAC"),"Not achieved",""))))))</f>
        <v/>
      </c>
      <c r="N1019" s="142" t="str">
        <f>IF(B1019="","",IF(OR('Paste Data Here - Export'!GN1019="PERS",'Paste Data Here - Export'!GN1019="TELEM"),'Paste Data Here - Export'!GK1019,IF('Paste Data Here - Export'!GO1019="","Not seen in person",'Paste Data Here - Export'!GO1019)))</f>
        <v/>
      </c>
      <c r="O1019" s="125" t="str">
        <f t="shared" si="172"/>
        <v/>
      </c>
      <c r="P1019" s="126" t="str">
        <f t="shared" si="173"/>
        <v/>
      </c>
      <c r="Q1019" s="95" t="str">
        <f>IF('Paste Data Here - Export'!CR1019=TRUE, "Not imaged",IF('Paste Data Here - Export'!AR1019="Y","Inpatient stroke",IF('Paste Data Here - Export'!BA1019="","",IF('Paste Data Here - Export'!CR1019="TRUE","",1440*('Paste Data Here - Export'!CP1019-'Paste Data Here - Export'!BA1019)))))</f>
        <v/>
      </c>
      <c r="R1019" s="95" t="str">
        <f>IF('Paste Data Here - Export'!CR1019=TRUE,"Not imaged",IF(OR(C1019="",'Paste Data Here - Export'!CP1019=""),"",1440*('Paste Data Here - Export'!CP1019-C1019)))</f>
        <v/>
      </c>
      <c r="S1019" s="93" t="str">
        <f>IF(R1019&lt;60.5,"Yes",IF('Paste Data Here - Export'!C1019="","","No"))</f>
        <v/>
      </c>
      <c r="T1019" s="93" t="str">
        <f t="shared" si="165"/>
        <v/>
      </c>
      <c r="U1019" s="94" t="str">
        <f>IF(OR(C1019="",'Paste Data Here - Export'!DF1019=""),"",1440*('Paste Data Here - Export'!DF1019-C1019))</f>
        <v/>
      </c>
      <c r="V1019" s="96" t="str">
        <f t="shared" si="174"/>
        <v/>
      </c>
      <c r="W1019" s="97" t="str">
        <f>IF(B1019="","",IF('Paste Data Here - Export'!KI1019=TRUE,"Yes",IF('Paste Data Here - Export'!L1019="","No","Yes")))</f>
        <v/>
      </c>
      <c r="X1019" s="98" t="str">
        <f>IF(E1019="Yes","6 Month Transfer",IF(AND(W1019="Yes",'Paste Data Here - Export'!KM1019="D"),"No",IF('Patient level info'!W1019="Yes","Yes","")))</f>
        <v/>
      </c>
      <c r="Y1019" s="91" t="str">
        <f t="shared" si="166"/>
        <v/>
      </c>
      <c r="Z1019" s="99" t="str">
        <f>IF('Paste Data Here - Export'!KQ1019="","",IF('Paste Data Here - Export'!KO1019="","",'Paste Data Here - Export'!KN1019-'Paste Data Here - Export'!KQ1019))</f>
        <v/>
      </c>
      <c r="AA1019" s="91" t="str">
        <f>IF(AND(W1019="Yes",'Paste Data Here - Export'!KM1019="D",'Paste Data Here - Export'!KO1019="Y"),'Paste Data Here - Export'!KN1019+'Patient level info'!AA$3,IF(AND(W1019="Yes",'Paste Data Here - Export'!KM1019="D",Z1019&lt;0),'Paste Data Here - Export'!KQ1019,IF(AND(W1019="Yes",'Paste Data Here - Export'!KM1019="D"),'Paste Data Here - Export'!KN1019,IF(X1019="Yes",'Paste Data Here - Export'!KS1019,""))))</f>
        <v/>
      </c>
      <c r="AB1019" s="100" t="str">
        <f>IF(W1019="No","",IF('Paste Data Here - Export'!HS1019="","",IF('Paste Data Here - Export'!KO1019="Y",'Patient level info'!AA1019-'Paste Data Here - Export'!HS1019,'Paste Data Here - Export'!KQ1019-'Paste Data Here - Export'!HS1019)))</f>
        <v/>
      </c>
      <c r="AC1019" s="100" t="str">
        <f>IF(E1019="Yes","",IF(BPT!C1019="Record transferred to this team",AA1019-C1019-(1/6),""))</f>
        <v/>
      </c>
      <c r="AD1019" s="100" t="str">
        <f t="shared" si="167"/>
        <v/>
      </c>
      <c r="AE1019" s="100" t="str">
        <f t="shared" si="175"/>
        <v/>
      </c>
      <c r="AF1019" s="101" t="str">
        <f>IF(AE1019="","",IF(Y1019="Died same day","Died same day as arrival",IF(AB1019="","Did not stay on SU",IF('Paste Data Here - Export'!HR1019="ICH","ICU/CCU/HDU",IF(AB1019&gt;AE1019,100,100*AB1019/AE1019)))))</f>
        <v/>
      </c>
      <c r="AG1019" s="82" t="str">
        <f>IF(E1019="Yes","6 Month Transfer",IF(W1019="No","Not locked to discharge/transfer",IF(AF1019="Did not stay on SU","Not achieved as did not stay on SU",IF('Patient level info'!A1019="","",IF(AND(A1019=B1019,M1019="Achieved",P1019="Achieved",AF1019&gt;=90,AF1019&lt;&gt;"Died same day as arrival"),"Achieved",IF(AND(A1019&lt;&gt;B1019,AF1019&gt;=90,M1019="Achieved",P1019="Achieved"),"Not directly admitted by this team, but achieved criteria at previous team, and achieved 90% of stay on SU whilst at this team",IF(AF1019="ICU/CCU/HDU","Admitted to ICU/CCU/HDU",IF(AF1019="Died same day as arrival",AF1019,IF(AND(AF1019&lt;90,M1019="Not achieved",P1019="Not achieved"),"Not achieved as not direct to SU within 4h, not seen by a consultant within 14h, and less than 90% of stay on SU",IF(AND(AF1019&lt;90,M1019="Not achieved",P1019="Achieved"),"Not achieved as not direct to SU within 4h and less than 90% of stay on SU",IF(AND(AF1019&lt;90,M1019="Achieved",P1019="Not achieved"),"Not achieved as not seen by a consultant within 14h and less than 90% of stay on SU",IF(AND(AF1019&gt;=90,M1019="Not achieved",P1019="Not achieved"),"Not achieved as not direct to SU within 4h and not seen by a consultant within 14h",IF(AND(AF1019&gt;=90,M1019="Achieved",P1019="Not achieved"),"Not achieved as not seen by a consultant within 14h",IF(AF1019&lt;90,"Not achieved as less than 90% of stay on SU","Not achieved as not direct to SU within 4h"))))))))))))))</f>
        <v/>
      </c>
    </row>
    <row r="1020" spans="1:33" x14ac:dyDescent="0.25">
      <c r="A1020" s="89" t="str">
        <f>IF('Paste Data Here - Export'!A1020="","",'Paste Data Here - Export'!A1020)</f>
        <v/>
      </c>
      <c r="B1020" s="90" t="str">
        <f>IF('Paste Data Here - Export'!B1020="","",'Paste Data Here - Export'!B1020)</f>
        <v/>
      </c>
      <c r="C1020" s="91" t="str">
        <f>IF('Paste Data Here - Export'!AR1020="Y",'Paste Data Here - Export'!AS1020,IF('Paste Data Here - Export'!C1020="","",'Paste Data Here - Export'!BA1020))</f>
        <v/>
      </c>
      <c r="D1020" s="103" t="str">
        <f>IF(B1020="","",IF('Paste Data Here - Export'!A1020 ='Paste Data Here - Export'!B1020, "Yes", "No"))</f>
        <v/>
      </c>
      <c r="E1020" s="103" t="str">
        <f>IF(A1020="","",IF(AND('Paste Data Here - Export'!P1020="",'Paste Data Here - Export'!Q1020&lt;&gt;""),"Yes","No"))</f>
        <v/>
      </c>
      <c r="F1020" s="104" t="str">
        <f>IF('Paste Data Here - Export'!A1020='Paste Data Here - Export'!B1020,C1020,IF(W1020="No","",IF(E1020="Yes","6 Month Transfer",'Paste Data Here - Export'!HP1020)))</f>
        <v/>
      </c>
      <c r="G1020" s="92" t="str">
        <f>IF(B1020="","",IF(OR('Paste Data Here - Export'!KB1020="Y",'Paste Data Here - Export'!GE1020="Y"),"Yes","No"))</f>
        <v/>
      </c>
      <c r="H1020" s="93" t="str">
        <f t="shared" si="168"/>
        <v/>
      </c>
      <c r="I1020" s="93" t="str">
        <f t="shared" si="169"/>
        <v/>
      </c>
      <c r="J1020" s="93" t="str">
        <f t="shared" si="170"/>
        <v/>
      </c>
      <c r="K1020" s="125" t="str">
        <f>IF(OR(C1020="",'Paste Data Here - Export'!BD1020=""),"",1440*('Paste Data Here - Export'!BD1020-C1020))</f>
        <v/>
      </c>
      <c r="L1020" s="93" t="str">
        <f t="shared" si="171"/>
        <v/>
      </c>
      <c r="M1020" s="93" t="str">
        <f>IF(AND(L1020="Yes",'Paste Data Here - Export'!BC1020="SU",'Paste Data Here - Export'!EJ1020&lt;&gt;"Y"),"Achieved",IF('Paste Data Here - Export'!EJ1020="Y","Not applicable",(IF(AND('Patient level info'!L1020="No",'Paste Data Here - Export'!BC1020="SU"),"Not achieved",IF('Paste Data Here - Export'!BC1020="ICH","Not applicable",IF(OR('Paste Data Here - Export'!BC1020="O",'Paste Data Here - Export'!BC1020="MAC"),"Not achieved",""))))))</f>
        <v/>
      </c>
      <c r="N1020" s="142" t="str">
        <f>IF(B1020="","",IF(OR('Paste Data Here - Export'!GN1020="PERS",'Paste Data Here - Export'!GN1020="TELEM"),'Paste Data Here - Export'!GK1020,IF('Paste Data Here - Export'!GO1020="","Not seen in person",'Paste Data Here - Export'!GO1020)))</f>
        <v/>
      </c>
      <c r="O1020" s="125" t="str">
        <f t="shared" si="172"/>
        <v/>
      </c>
      <c r="P1020" s="126" t="str">
        <f t="shared" si="173"/>
        <v/>
      </c>
      <c r="Q1020" s="95" t="str">
        <f>IF('Paste Data Here - Export'!CR1020=TRUE, "Not imaged",IF('Paste Data Here - Export'!AR1020="Y","Inpatient stroke",IF('Paste Data Here - Export'!BA1020="","",IF('Paste Data Here - Export'!CR1020="TRUE","",1440*('Paste Data Here - Export'!CP1020-'Paste Data Here - Export'!BA1020)))))</f>
        <v/>
      </c>
      <c r="R1020" s="95" t="str">
        <f>IF('Paste Data Here - Export'!CR1020=TRUE,"Not imaged",IF(OR(C1020="",'Paste Data Here - Export'!CP1020=""),"",1440*('Paste Data Here - Export'!CP1020-C1020)))</f>
        <v/>
      </c>
      <c r="S1020" s="93" t="str">
        <f>IF(R1020&lt;60.5,"Yes",IF('Paste Data Here - Export'!C1020="","","No"))</f>
        <v/>
      </c>
      <c r="T1020" s="93" t="str">
        <f t="shared" si="165"/>
        <v/>
      </c>
      <c r="U1020" s="94" t="str">
        <f>IF(OR(C1020="",'Paste Data Here - Export'!DF1020=""),"",1440*('Paste Data Here - Export'!DF1020-C1020))</f>
        <v/>
      </c>
      <c r="V1020" s="96" t="str">
        <f t="shared" si="174"/>
        <v/>
      </c>
      <c r="W1020" s="97" t="str">
        <f>IF(B1020="","",IF('Paste Data Here - Export'!KI1020=TRUE,"Yes",IF('Paste Data Here - Export'!L1020="","No","Yes")))</f>
        <v/>
      </c>
      <c r="X1020" s="98" t="str">
        <f>IF(E1020="Yes","6 Month Transfer",IF(AND(W1020="Yes",'Paste Data Here - Export'!KM1020="D"),"No",IF('Patient level info'!W1020="Yes","Yes","")))</f>
        <v/>
      </c>
      <c r="Y1020" s="91" t="str">
        <f t="shared" si="166"/>
        <v/>
      </c>
      <c r="Z1020" s="99" t="str">
        <f>IF('Paste Data Here - Export'!KQ1020="","",IF('Paste Data Here - Export'!KO1020="","",'Paste Data Here - Export'!KN1020-'Paste Data Here - Export'!KQ1020))</f>
        <v/>
      </c>
      <c r="AA1020" s="91" t="str">
        <f>IF(AND(W1020="Yes",'Paste Data Here - Export'!KM1020="D",'Paste Data Here - Export'!KO1020="Y"),'Paste Data Here - Export'!KN1020+'Patient level info'!AA$3,IF(AND(W1020="Yes",'Paste Data Here - Export'!KM1020="D",Z1020&lt;0),'Paste Data Here - Export'!KQ1020,IF(AND(W1020="Yes",'Paste Data Here - Export'!KM1020="D"),'Paste Data Here - Export'!KN1020,IF(X1020="Yes",'Paste Data Here - Export'!KS1020,""))))</f>
        <v/>
      </c>
      <c r="AB1020" s="100" t="str">
        <f>IF(W1020="No","",IF('Paste Data Here - Export'!HS1020="","",IF('Paste Data Here - Export'!KO1020="Y",'Patient level info'!AA1020-'Paste Data Here - Export'!HS1020,'Paste Data Here - Export'!KQ1020-'Paste Data Here - Export'!HS1020)))</f>
        <v/>
      </c>
      <c r="AC1020" s="100" t="str">
        <f>IF(E1020="Yes","",IF(BPT!C1020="Record transferred to this team",AA1020-C1020-(1/6),""))</f>
        <v/>
      </c>
      <c r="AD1020" s="100" t="str">
        <f t="shared" si="167"/>
        <v/>
      </c>
      <c r="AE1020" s="100" t="str">
        <f t="shared" si="175"/>
        <v/>
      </c>
      <c r="AF1020" s="101" t="str">
        <f>IF(AE1020="","",IF(Y1020="Died same day","Died same day as arrival",IF(AB1020="","Did not stay on SU",IF('Paste Data Here - Export'!HR1020="ICH","ICU/CCU/HDU",IF(AB1020&gt;AE1020,100,100*AB1020/AE1020)))))</f>
        <v/>
      </c>
      <c r="AG1020" s="82" t="str">
        <f>IF(E1020="Yes","6 Month Transfer",IF(W1020="No","Not locked to discharge/transfer",IF(AF1020="Did not stay on SU","Not achieved as did not stay on SU",IF('Patient level info'!A1020="","",IF(AND(A1020=B1020,M1020="Achieved",P1020="Achieved",AF1020&gt;=90,AF1020&lt;&gt;"Died same day as arrival"),"Achieved",IF(AND(A1020&lt;&gt;B1020,AF1020&gt;=90,M1020="Achieved",P1020="Achieved"),"Not directly admitted by this team, but achieved criteria at previous team, and achieved 90% of stay on SU whilst at this team",IF(AF1020="ICU/CCU/HDU","Admitted to ICU/CCU/HDU",IF(AF1020="Died same day as arrival",AF1020,IF(AND(AF1020&lt;90,M1020="Not achieved",P1020="Not achieved"),"Not achieved as not direct to SU within 4h, not seen by a consultant within 14h, and less than 90% of stay on SU",IF(AND(AF1020&lt;90,M1020="Not achieved",P1020="Achieved"),"Not achieved as not direct to SU within 4h and less than 90% of stay on SU",IF(AND(AF1020&lt;90,M1020="Achieved",P1020="Not achieved"),"Not achieved as not seen by a consultant within 14h and less than 90% of stay on SU",IF(AND(AF1020&gt;=90,M1020="Not achieved",P1020="Not achieved"),"Not achieved as not direct to SU within 4h and not seen by a consultant within 14h",IF(AND(AF1020&gt;=90,M1020="Achieved",P1020="Not achieved"),"Not achieved as not seen by a consultant within 14h",IF(AF1020&lt;90,"Not achieved as less than 90% of stay on SU","Not achieved as not direct to SU within 4h"))))))))))))))</f>
        <v/>
      </c>
    </row>
    <row r="1021" spans="1:33" x14ac:dyDescent="0.25">
      <c r="A1021" s="89" t="str">
        <f>IF('Paste Data Here - Export'!A1021="","",'Paste Data Here - Export'!A1021)</f>
        <v/>
      </c>
      <c r="B1021" s="90" t="str">
        <f>IF('Paste Data Here - Export'!B1021="","",'Paste Data Here - Export'!B1021)</f>
        <v/>
      </c>
      <c r="C1021" s="91" t="str">
        <f>IF('Paste Data Here - Export'!AR1021="Y",'Paste Data Here - Export'!AS1021,IF('Paste Data Here - Export'!C1021="","",'Paste Data Here - Export'!BA1021))</f>
        <v/>
      </c>
      <c r="D1021" s="103" t="str">
        <f>IF(B1021="","",IF('Paste Data Here - Export'!A1021 ='Paste Data Here - Export'!B1021, "Yes", "No"))</f>
        <v/>
      </c>
      <c r="E1021" s="103" t="str">
        <f>IF(A1021="","",IF(AND('Paste Data Here - Export'!P1021="",'Paste Data Here - Export'!Q1021&lt;&gt;""),"Yes","No"))</f>
        <v/>
      </c>
      <c r="F1021" s="104" t="str">
        <f>IF('Paste Data Here - Export'!A1021='Paste Data Here - Export'!B1021,C1021,IF(W1021="No","",IF(E1021="Yes","6 Month Transfer",'Paste Data Here - Export'!HP1021)))</f>
        <v/>
      </c>
      <c r="G1021" s="92" t="str">
        <f>IF(B1021="","",IF(OR('Paste Data Here - Export'!KB1021="Y",'Paste Data Here - Export'!GE1021="Y"),"Yes","No"))</f>
        <v/>
      </c>
      <c r="H1021" s="93" t="str">
        <f t="shared" si="168"/>
        <v/>
      </c>
      <c r="I1021" s="93" t="str">
        <f t="shared" si="169"/>
        <v/>
      </c>
      <c r="J1021" s="93" t="str">
        <f t="shared" si="170"/>
        <v/>
      </c>
      <c r="K1021" s="125" t="str">
        <f>IF(OR(C1021="",'Paste Data Here - Export'!BD1021=""),"",1440*('Paste Data Here - Export'!BD1021-C1021))</f>
        <v/>
      </c>
      <c r="L1021" s="93" t="str">
        <f t="shared" si="171"/>
        <v/>
      </c>
      <c r="M1021" s="93" t="str">
        <f>IF(AND(L1021="Yes",'Paste Data Here - Export'!BC1021="SU",'Paste Data Here - Export'!EJ1021&lt;&gt;"Y"),"Achieved",IF('Paste Data Here - Export'!EJ1021="Y","Not applicable",(IF(AND('Patient level info'!L1021="No",'Paste Data Here - Export'!BC1021="SU"),"Not achieved",IF('Paste Data Here - Export'!BC1021="ICH","Not applicable",IF(OR('Paste Data Here - Export'!BC1021="O",'Paste Data Here - Export'!BC1021="MAC"),"Not achieved",""))))))</f>
        <v/>
      </c>
      <c r="N1021" s="142" t="str">
        <f>IF(B1021="","",IF(OR('Paste Data Here - Export'!GN1021="PERS",'Paste Data Here - Export'!GN1021="TELEM"),'Paste Data Here - Export'!GK1021,IF('Paste Data Here - Export'!GO1021="","Not seen in person",'Paste Data Here - Export'!GO1021)))</f>
        <v/>
      </c>
      <c r="O1021" s="125" t="str">
        <f t="shared" si="172"/>
        <v/>
      </c>
      <c r="P1021" s="126" t="str">
        <f t="shared" si="173"/>
        <v/>
      </c>
      <c r="Q1021" s="95" t="str">
        <f>IF('Paste Data Here - Export'!CR1021=TRUE, "Not imaged",IF('Paste Data Here - Export'!AR1021="Y","Inpatient stroke",IF('Paste Data Here - Export'!BA1021="","",IF('Paste Data Here - Export'!CR1021="TRUE","",1440*('Paste Data Here - Export'!CP1021-'Paste Data Here - Export'!BA1021)))))</f>
        <v/>
      </c>
      <c r="R1021" s="95" t="str">
        <f>IF('Paste Data Here - Export'!CR1021=TRUE,"Not imaged",IF(OR(C1021="",'Paste Data Here - Export'!CP1021=""),"",1440*('Paste Data Here - Export'!CP1021-C1021)))</f>
        <v/>
      </c>
      <c r="S1021" s="93" t="str">
        <f>IF(R1021&lt;60.5,"Yes",IF('Paste Data Here - Export'!C1021="","","No"))</f>
        <v/>
      </c>
      <c r="T1021" s="93" t="str">
        <f t="shared" si="165"/>
        <v/>
      </c>
      <c r="U1021" s="94" t="str">
        <f>IF(OR(C1021="",'Paste Data Here - Export'!DF1021=""),"",1440*('Paste Data Here - Export'!DF1021-C1021))</f>
        <v/>
      </c>
      <c r="V1021" s="96" t="str">
        <f t="shared" si="174"/>
        <v/>
      </c>
      <c r="W1021" s="97" t="str">
        <f>IF(B1021="","",IF('Paste Data Here - Export'!KI1021=TRUE,"Yes",IF('Paste Data Here - Export'!L1021="","No","Yes")))</f>
        <v/>
      </c>
      <c r="X1021" s="98" t="str">
        <f>IF(E1021="Yes","6 Month Transfer",IF(AND(W1021="Yes",'Paste Data Here - Export'!KM1021="D"),"No",IF('Patient level info'!W1021="Yes","Yes","")))</f>
        <v/>
      </c>
      <c r="Y1021" s="91" t="str">
        <f t="shared" si="166"/>
        <v/>
      </c>
      <c r="Z1021" s="99" t="str">
        <f>IF('Paste Data Here - Export'!KQ1021="","",IF('Paste Data Here - Export'!KO1021="","",'Paste Data Here - Export'!KN1021-'Paste Data Here - Export'!KQ1021))</f>
        <v/>
      </c>
      <c r="AA1021" s="91" t="str">
        <f>IF(AND(W1021="Yes",'Paste Data Here - Export'!KM1021="D",'Paste Data Here - Export'!KO1021="Y"),'Paste Data Here - Export'!KN1021+'Patient level info'!AA$3,IF(AND(W1021="Yes",'Paste Data Here - Export'!KM1021="D",Z1021&lt;0),'Paste Data Here - Export'!KQ1021,IF(AND(W1021="Yes",'Paste Data Here - Export'!KM1021="D"),'Paste Data Here - Export'!KN1021,IF(X1021="Yes",'Paste Data Here - Export'!KS1021,""))))</f>
        <v/>
      </c>
      <c r="AB1021" s="100" t="str">
        <f>IF(W1021="No","",IF('Paste Data Here - Export'!HS1021="","",IF('Paste Data Here - Export'!KO1021="Y",'Patient level info'!AA1021-'Paste Data Here - Export'!HS1021,'Paste Data Here - Export'!KQ1021-'Paste Data Here - Export'!HS1021)))</f>
        <v/>
      </c>
      <c r="AC1021" s="100" t="str">
        <f>IF(E1021="Yes","",IF(BPT!C1021="Record transferred to this team",AA1021-C1021-(1/6),""))</f>
        <v/>
      </c>
      <c r="AD1021" s="100" t="str">
        <f t="shared" si="167"/>
        <v/>
      </c>
      <c r="AE1021" s="100" t="str">
        <f t="shared" si="175"/>
        <v/>
      </c>
      <c r="AF1021" s="101" t="str">
        <f>IF(AE1021="","",IF(Y1021="Died same day","Died same day as arrival",IF(AB1021="","Did not stay on SU",IF('Paste Data Here - Export'!HR1021="ICH","ICU/CCU/HDU",IF(AB1021&gt;AE1021,100,100*AB1021/AE1021)))))</f>
        <v/>
      </c>
      <c r="AG1021" s="82" t="str">
        <f>IF(E1021="Yes","6 Month Transfer",IF(W1021="No","Not locked to discharge/transfer",IF(AF1021="Did not stay on SU","Not achieved as did not stay on SU",IF('Patient level info'!A1021="","",IF(AND(A1021=B1021,M1021="Achieved",P1021="Achieved",AF1021&gt;=90,AF1021&lt;&gt;"Died same day as arrival"),"Achieved",IF(AND(A1021&lt;&gt;B1021,AF1021&gt;=90,M1021="Achieved",P1021="Achieved"),"Not directly admitted by this team, but achieved criteria at previous team, and achieved 90% of stay on SU whilst at this team",IF(AF1021="ICU/CCU/HDU","Admitted to ICU/CCU/HDU",IF(AF1021="Died same day as arrival",AF1021,IF(AND(AF1021&lt;90,M1021="Not achieved",P1021="Not achieved"),"Not achieved as not direct to SU within 4h, not seen by a consultant within 14h, and less than 90% of stay on SU",IF(AND(AF1021&lt;90,M1021="Not achieved",P1021="Achieved"),"Not achieved as not direct to SU within 4h and less than 90% of stay on SU",IF(AND(AF1021&lt;90,M1021="Achieved",P1021="Not achieved"),"Not achieved as not seen by a consultant within 14h and less than 90% of stay on SU",IF(AND(AF1021&gt;=90,M1021="Not achieved",P1021="Not achieved"),"Not achieved as not direct to SU within 4h and not seen by a consultant within 14h",IF(AND(AF1021&gt;=90,M1021="Achieved",P1021="Not achieved"),"Not achieved as not seen by a consultant within 14h",IF(AF1021&lt;90,"Not achieved as less than 90% of stay on SU","Not achieved as not direct to SU within 4h"))))))))))))))</f>
        <v/>
      </c>
    </row>
    <row r="1022" spans="1:33" x14ac:dyDescent="0.25">
      <c r="A1022" s="89" t="str">
        <f>IF('Paste Data Here - Export'!A1022="","",'Paste Data Here - Export'!A1022)</f>
        <v/>
      </c>
      <c r="B1022" s="90" t="str">
        <f>IF('Paste Data Here - Export'!B1022="","",'Paste Data Here - Export'!B1022)</f>
        <v/>
      </c>
      <c r="C1022" s="91" t="str">
        <f>IF('Paste Data Here - Export'!AR1022="Y",'Paste Data Here - Export'!AS1022,IF('Paste Data Here - Export'!C1022="","",'Paste Data Here - Export'!BA1022))</f>
        <v/>
      </c>
      <c r="D1022" s="103" t="str">
        <f>IF(B1022="","",IF('Paste Data Here - Export'!A1022 ='Paste Data Here - Export'!B1022, "Yes", "No"))</f>
        <v/>
      </c>
      <c r="E1022" s="103" t="str">
        <f>IF(A1022="","",IF(AND('Paste Data Here - Export'!P1022="",'Paste Data Here - Export'!Q1022&lt;&gt;""),"Yes","No"))</f>
        <v/>
      </c>
      <c r="F1022" s="104" t="str">
        <f>IF('Paste Data Here - Export'!A1022='Paste Data Here - Export'!B1022,C1022,IF(W1022="No","",IF(E1022="Yes","6 Month Transfer",'Paste Data Here - Export'!HP1022)))</f>
        <v/>
      </c>
      <c r="G1022" s="92" t="str">
        <f>IF(B1022="","",IF(OR('Paste Data Here - Export'!KB1022="Y",'Paste Data Here - Export'!GE1022="Y"),"Yes","No"))</f>
        <v/>
      </c>
      <c r="H1022" s="93" t="str">
        <f t="shared" si="168"/>
        <v/>
      </c>
      <c r="I1022" s="93" t="str">
        <f t="shared" si="169"/>
        <v/>
      </c>
      <c r="J1022" s="93" t="str">
        <f t="shared" si="170"/>
        <v/>
      </c>
      <c r="K1022" s="125" t="str">
        <f>IF(OR(C1022="",'Paste Data Here - Export'!BD1022=""),"",1440*('Paste Data Here - Export'!BD1022-C1022))</f>
        <v/>
      </c>
      <c r="L1022" s="93" t="str">
        <f t="shared" si="171"/>
        <v/>
      </c>
      <c r="M1022" s="93" t="str">
        <f>IF(AND(L1022="Yes",'Paste Data Here - Export'!BC1022="SU",'Paste Data Here - Export'!EJ1022&lt;&gt;"Y"),"Achieved",IF('Paste Data Here - Export'!EJ1022="Y","Not applicable",(IF(AND('Patient level info'!L1022="No",'Paste Data Here - Export'!BC1022="SU"),"Not achieved",IF('Paste Data Here - Export'!BC1022="ICH","Not applicable",IF(OR('Paste Data Here - Export'!BC1022="O",'Paste Data Here - Export'!BC1022="MAC"),"Not achieved",""))))))</f>
        <v/>
      </c>
      <c r="N1022" s="142" t="str">
        <f>IF(B1022="","",IF(OR('Paste Data Here - Export'!GN1022="PERS",'Paste Data Here - Export'!GN1022="TELEM"),'Paste Data Here - Export'!GK1022,IF('Paste Data Here - Export'!GO1022="","Not seen in person",'Paste Data Here - Export'!GO1022)))</f>
        <v/>
      </c>
      <c r="O1022" s="125" t="str">
        <f t="shared" si="172"/>
        <v/>
      </c>
      <c r="P1022" s="126" t="str">
        <f t="shared" si="173"/>
        <v/>
      </c>
      <c r="Q1022" s="95" t="str">
        <f>IF('Paste Data Here - Export'!CR1022=TRUE, "Not imaged",IF('Paste Data Here - Export'!AR1022="Y","Inpatient stroke",IF('Paste Data Here - Export'!BA1022="","",IF('Paste Data Here - Export'!CR1022="TRUE","",1440*('Paste Data Here - Export'!CP1022-'Paste Data Here - Export'!BA1022)))))</f>
        <v/>
      </c>
      <c r="R1022" s="95" t="str">
        <f>IF('Paste Data Here - Export'!CR1022=TRUE,"Not imaged",IF(OR(C1022="",'Paste Data Here - Export'!CP1022=""),"",1440*('Paste Data Here - Export'!CP1022-C1022)))</f>
        <v/>
      </c>
      <c r="S1022" s="93" t="str">
        <f>IF(R1022&lt;60.5,"Yes",IF('Paste Data Here - Export'!C1022="","","No"))</f>
        <v/>
      </c>
      <c r="T1022" s="93" t="str">
        <f t="shared" si="165"/>
        <v/>
      </c>
      <c r="U1022" s="94" t="str">
        <f>IF(OR(C1022="",'Paste Data Here - Export'!DF1022=""),"",1440*('Paste Data Here - Export'!DF1022-C1022))</f>
        <v/>
      </c>
      <c r="V1022" s="96" t="str">
        <f t="shared" si="174"/>
        <v/>
      </c>
      <c r="W1022" s="97" t="str">
        <f>IF(B1022="","",IF('Paste Data Here - Export'!KI1022=TRUE,"Yes",IF('Paste Data Here - Export'!L1022="","No","Yes")))</f>
        <v/>
      </c>
      <c r="X1022" s="98" t="str">
        <f>IF(E1022="Yes","6 Month Transfer",IF(AND(W1022="Yes",'Paste Data Here - Export'!KM1022="D"),"No",IF('Patient level info'!W1022="Yes","Yes","")))</f>
        <v/>
      </c>
      <c r="Y1022" s="91" t="str">
        <f t="shared" si="166"/>
        <v/>
      </c>
      <c r="Z1022" s="99" t="str">
        <f>IF('Paste Data Here - Export'!KQ1022="","",IF('Paste Data Here - Export'!KO1022="","",'Paste Data Here - Export'!KN1022-'Paste Data Here - Export'!KQ1022))</f>
        <v/>
      </c>
      <c r="AA1022" s="91" t="str">
        <f>IF(AND(W1022="Yes",'Paste Data Here - Export'!KM1022="D",'Paste Data Here - Export'!KO1022="Y"),'Paste Data Here - Export'!KN1022+'Patient level info'!AA$3,IF(AND(W1022="Yes",'Paste Data Here - Export'!KM1022="D",Z1022&lt;0),'Paste Data Here - Export'!KQ1022,IF(AND(W1022="Yes",'Paste Data Here - Export'!KM1022="D"),'Paste Data Here - Export'!KN1022,IF(X1022="Yes",'Paste Data Here - Export'!KS1022,""))))</f>
        <v/>
      </c>
      <c r="AB1022" s="100" t="str">
        <f>IF(W1022="No","",IF('Paste Data Here - Export'!HS1022="","",IF('Paste Data Here - Export'!KO1022="Y",'Patient level info'!AA1022-'Paste Data Here - Export'!HS1022,'Paste Data Here - Export'!KQ1022-'Paste Data Here - Export'!HS1022)))</f>
        <v/>
      </c>
      <c r="AC1022" s="100" t="str">
        <f>IF(E1022="Yes","",IF(BPT!C1022="Record transferred to this team",AA1022-C1022-(1/6),""))</f>
        <v/>
      </c>
      <c r="AD1022" s="100" t="str">
        <f t="shared" si="167"/>
        <v/>
      </c>
      <c r="AE1022" s="100" t="str">
        <f t="shared" si="175"/>
        <v/>
      </c>
      <c r="AF1022" s="101" t="str">
        <f>IF(AE1022="","",IF(Y1022="Died same day","Died same day as arrival",IF(AB1022="","Did not stay on SU",IF('Paste Data Here - Export'!HR1022="ICH","ICU/CCU/HDU",IF(AB1022&gt;AE1022,100,100*AB1022/AE1022)))))</f>
        <v/>
      </c>
      <c r="AG1022" s="82" t="str">
        <f>IF(E1022="Yes","6 Month Transfer",IF(W1022="No","Not locked to discharge/transfer",IF(AF1022="Did not stay on SU","Not achieved as did not stay on SU",IF('Patient level info'!A1022="","",IF(AND(A1022=B1022,M1022="Achieved",P1022="Achieved",AF1022&gt;=90,AF1022&lt;&gt;"Died same day as arrival"),"Achieved",IF(AND(A1022&lt;&gt;B1022,AF1022&gt;=90,M1022="Achieved",P1022="Achieved"),"Not directly admitted by this team, but achieved criteria at previous team, and achieved 90% of stay on SU whilst at this team",IF(AF1022="ICU/CCU/HDU","Admitted to ICU/CCU/HDU",IF(AF1022="Died same day as arrival",AF1022,IF(AND(AF1022&lt;90,M1022="Not achieved",P1022="Not achieved"),"Not achieved as not direct to SU within 4h, not seen by a consultant within 14h, and less than 90% of stay on SU",IF(AND(AF1022&lt;90,M1022="Not achieved",P1022="Achieved"),"Not achieved as not direct to SU within 4h and less than 90% of stay on SU",IF(AND(AF1022&lt;90,M1022="Achieved",P1022="Not achieved"),"Not achieved as not seen by a consultant within 14h and less than 90% of stay on SU",IF(AND(AF1022&gt;=90,M1022="Not achieved",P1022="Not achieved"),"Not achieved as not direct to SU within 4h and not seen by a consultant within 14h",IF(AND(AF1022&gt;=90,M1022="Achieved",P1022="Not achieved"),"Not achieved as not seen by a consultant within 14h",IF(AF1022&lt;90,"Not achieved as less than 90% of stay on SU","Not achieved as not direct to SU within 4h"))))))))))))))</f>
        <v/>
      </c>
    </row>
    <row r="1023" spans="1:33" x14ac:dyDescent="0.25">
      <c r="A1023" s="89" t="str">
        <f>IF('Paste Data Here - Export'!A1023="","",'Paste Data Here - Export'!A1023)</f>
        <v/>
      </c>
      <c r="B1023" s="90" t="str">
        <f>IF('Paste Data Here - Export'!B1023="","",'Paste Data Here - Export'!B1023)</f>
        <v/>
      </c>
      <c r="C1023" s="91" t="str">
        <f>IF('Paste Data Here - Export'!AR1023="Y",'Paste Data Here - Export'!AS1023,IF('Paste Data Here - Export'!C1023="","",'Paste Data Here - Export'!BA1023))</f>
        <v/>
      </c>
      <c r="D1023" s="103" t="str">
        <f>IF(B1023="","",IF('Paste Data Here - Export'!A1023 ='Paste Data Here - Export'!B1023, "Yes", "No"))</f>
        <v/>
      </c>
      <c r="E1023" s="103" t="str">
        <f>IF(A1023="","",IF(AND('Paste Data Here - Export'!P1023="",'Paste Data Here - Export'!Q1023&lt;&gt;""),"Yes","No"))</f>
        <v/>
      </c>
      <c r="F1023" s="104" t="str">
        <f>IF('Paste Data Here - Export'!A1023='Paste Data Here - Export'!B1023,C1023,IF(W1023="No","",IF(E1023="Yes","6 Month Transfer",'Paste Data Here - Export'!HP1023)))</f>
        <v/>
      </c>
      <c r="G1023" s="92" t="str">
        <f>IF(B1023="","",IF(OR('Paste Data Here - Export'!KB1023="Y",'Paste Data Here - Export'!GE1023="Y"),"Yes","No"))</f>
        <v/>
      </c>
      <c r="H1023" s="93" t="str">
        <f t="shared" si="168"/>
        <v/>
      </c>
      <c r="I1023" s="93" t="str">
        <f t="shared" si="169"/>
        <v/>
      </c>
      <c r="J1023" s="93" t="str">
        <f t="shared" si="170"/>
        <v/>
      </c>
      <c r="K1023" s="125" t="str">
        <f>IF(OR(C1023="",'Paste Data Here - Export'!BD1023=""),"",1440*('Paste Data Here - Export'!BD1023-C1023))</f>
        <v/>
      </c>
      <c r="L1023" s="93" t="str">
        <f t="shared" si="171"/>
        <v/>
      </c>
      <c r="M1023" s="93" t="str">
        <f>IF(AND(L1023="Yes",'Paste Data Here - Export'!BC1023="SU",'Paste Data Here - Export'!EJ1023&lt;&gt;"Y"),"Achieved",IF('Paste Data Here - Export'!EJ1023="Y","Not applicable",(IF(AND('Patient level info'!L1023="No",'Paste Data Here - Export'!BC1023="SU"),"Not achieved",IF('Paste Data Here - Export'!BC1023="ICH","Not applicable",IF(OR('Paste Data Here - Export'!BC1023="O",'Paste Data Here - Export'!BC1023="MAC"),"Not achieved",""))))))</f>
        <v/>
      </c>
      <c r="N1023" s="142" t="str">
        <f>IF(B1023="","",IF(OR('Paste Data Here - Export'!GN1023="PERS",'Paste Data Here - Export'!GN1023="TELEM"),'Paste Data Here - Export'!GK1023,IF('Paste Data Here - Export'!GO1023="","Not seen in person",'Paste Data Here - Export'!GO1023)))</f>
        <v/>
      </c>
      <c r="O1023" s="125" t="str">
        <f t="shared" si="172"/>
        <v/>
      </c>
      <c r="P1023" s="126" t="str">
        <f t="shared" si="173"/>
        <v/>
      </c>
      <c r="Q1023" s="95" t="str">
        <f>IF('Paste Data Here - Export'!CR1023=TRUE, "Not imaged",IF('Paste Data Here - Export'!AR1023="Y","Inpatient stroke",IF('Paste Data Here - Export'!BA1023="","",IF('Paste Data Here - Export'!CR1023="TRUE","",1440*('Paste Data Here - Export'!CP1023-'Paste Data Here - Export'!BA1023)))))</f>
        <v/>
      </c>
      <c r="R1023" s="95" t="str">
        <f>IF('Paste Data Here - Export'!CR1023=TRUE,"Not imaged",IF(OR(C1023="",'Paste Data Here - Export'!CP1023=""),"",1440*('Paste Data Here - Export'!CP1023-C1023)))</f>
        <v/>
      </c>
      <c r="S1023" s="93" t="str">
        <f>IF(R1023&lt;60.5,"Yes",IF('Paste Data Here - Export'!C1023="","","No"))</f>
        <v/>
      </c>
      <c r="T1023" s="93" t="str">
        <f t="shared" si="165"/>
        <v/>
      </c>
      <c r="U1023" s="94" t="str">
        <f>IF(OR(C1023="",'Paste Data Here - Export'!DF1023=""),"",1440*('Paste Data Here - Export'!DF1023-C1023))</f>
        <v/>
      </c>
      <c r="V1023" s="96" t="str">
        <f t="shared" si="174"/>
        <v/>
      </c>
      <c r="W1023" s="97" t="str">
        <f>IF(B1023="","",IF('Paste Data Here - Export'!KI1023=TRUE,"Yes",IF('Paste Data Here - Export'!L1023="","No","Yes")))</f>
        <v/>
      </c>
      <c r="X1023" s="98" t="str">
        <f>IF(E1023="Yes","6 Month Transfer",IF(AND(W1023="Yes",'Paste Data Here - Export'!KM1023="D"),"No",IF('Patient level info'!W1023="Yes","Yes","")))</f>
        <v/>
      </c>
      <c r="Y1023" s="91" t="str">
        <f t="shared" si="166"/>
        <v/>
      </c>
      <c r="Z1023" s="99" t="str">
        <f>IF('Paste Data Here - Export'!KQ1023="","",IF('Paste Data Here - Export'!KO1023="","",'Paste Data Here - Export'!KN1023-'Paste Data Here - Export'!KQ1023))</f>
        <v/>
      </c>
      <c r="AA1023" s="91" t="str">
        <f>IF(AND(W1023="Yes",'Paste Data Here - Export'!KM1023="D",'Paste Data Here - Export'!KO1023="Y"),'Paste Data Here - Export'!KN1023+'Patient level info'!AA$3,IF(AND(W1023="Yes",'Paste Data Here - Export'!KM1023="D",Z1023&lt;0),'Paste Data Here - Export'!KQ1023,IF(AND(W1023="Yes",'Paste Data Here - Export'!KM1023="D"),'Paste Data Here - Export'!KN1023,IF(X1023="Yes",'Paste Data Here - Export'!KS1023,""))))</f>
        <v/>
      </c>
      <c r="AB1023" s="100" t="str">
        <f>IF(W1023="No","",IF('Paste Data Here - Export'!HS1023="","",IF('Paste Data Here - Export'!KO1023="Y",'Patient level info'!AA1023-'Paste Data Here - Export'!HS1023,'Paste Data Here - Export'!KQ1023-'Paste Data Here - Export'!HS1023)))</f>
        <v/>
      </c>
      <c r="AC1023" s="100" t="str">
        <f>IF(E1023="Yes","",IF(BPT!C1023="Record transferred to this team",AA1023-C1023-(1/6),""))</f>
        <v/>
      </c>
      <c r="AD1023" s="100" t="str">
        <f t="shared" si="167"/>
        <v/>
      </c>
      <c r="AE1023" s="100" t="str">
        <f t="shared" si="175"/>
        <v/>
      </c>
      <c r="AF1023" s="101" t="str">
        <f>IF(AE1023="","",IF(Y1023="Died same day","Died same day as arrival",IF(AB1023="","Did not stay on SU",IF('Paste Data Here - Export'!HR1023="ICH","ICU/CCU/HDU",IF(AB1023&gt;AE1023,100,100*AB1023/AE1023)))))</f>
        <v/>
      </c>
      <c r="AG1023" s="82" t="str">
        <f>IF(E1023="Yes","6 Month Transfer",IF(W1023="No","Not locked to discharge/transfer",IF(AF1023="Did not stay on SU","Not achieved as did not stay on SU",IF('Patient level info'!A1023="","",IF(AND(A1023=B1023,M1023="Achieved",P1023="Achieved",AF1023&gt;=90,AF1023&lt;&gt;"Died same day as arrival"),"Achieved",IF(AND(A1023&lt;&gt;B1023,AF1023&gt;=90,M1023="Achieved",P1023="Achieved"),"Not directly admitted by this team, but achieved criteria at previous team, and achieved 90% of stay on SU whilst at this team",IF(AF1023="ICU/CCU/HDU","Admitted to ICU/CCU/HDU",IF(AF1023="Died same day as arrival",AF1023,IF(AND(AF1023&lt;90,M1023="Not achieved",P1023="Not achieved"),"Not achieved as not direct to SU within 4h, not seen by a consultant within 14h, and less than 90% of stay on SU",IF(AND(AF1023&lt;90,M1023="Not achieved",P1023="Achieved"),"Not achieved as not direct to SU within 4h and less than 90% of stay on SU",IF(AND(AF1023&lt;90,M1023="Achieved",P1023="Not achieved"),"Not achieved as not seen by a consultant within 14h and less than 90% of stay on SU",IF(AND(AF1023&gt;=90,M1023="Not achieved",P1023="Not achieved"),"Not achieved as not direct to SU within 4h and not seen by a consultant within 14h",IF(AND(AF1023&gt;=90,M1023="Achieved",P1023="Not achieved"),"Not achieved as not seen by a consultant within 14h",IF(AF1023&lt;90,"Not achieved as less than 90% of stay on SU","Not achieved as not direct to SU within 4h"))))))))))))))</f>
        <v/>
      </c>
    </row>
    <row r="1024" spans="1:33" x14ac:dyDescent="0.25">
      <c r="A1024" s="89" t="str">
        <f>IF('Paste Data Here - Export'!A1024="","",'Paste Data Here - Export'!A1024)</f>
        <v/>
      </c>
      <c r="B1024" s="90" t="str">
        <f>IF('Paste Data Here - Export'!B1024="","",'Paste Data Here - Export'!B1024)</f>
        <v/>
      </c>
      <c r="C1024" s="91" t="str">
        <f>IF('Paste Data Here - Export'!AR1024="Y",'Paste Data Here - Export'!AS1024,IF('Paste Data Here - Export'!C1024="","",'Paste Data Here - Export'!BA1024))</f>
        <v/>
      </c>
      <c r="D1024" s="103" t="str">
        <f>IF(B1024="","",IF('Paste Data Here - Export'!A1024 ='Paste Data Here - Export'!B1024, "Yes", "No"))</f>
        <v/>
      </c>
      <c r="E1024" s="103" t="str">
        <f>IF(A1024="","",IF(AND('Paste Data Here - Export'!P1024="",'Paste Data Here - Export'!Q1024&lt;&gt;""),"Yes","No"))</f>
        <v/>
      </c>
      <c r="F1024" s="104" t="str">
        <f>IF('Paste Data Here - Export'!A1024='Paste Data Here - Export'!B1024,C1024,IF(W1024="No","",IF(E1024="Yes","6 Month Transfer",'Paste Data Here - Export'!HP1024)))</f>
        <v/>
      </c>
      <c r="G1024" s="92" t="str">
        <f>IF(B1024="","",IF(OR('Paste Data Here - Export'!KB1024="Y",'Paste Data Here - Export'!GE1024="Y"),"Yes","No"))</f>
        <v/>
      </c>
      <c r="H1024" s="93" t="str">
        <f t="shared" si="168"/>
        <v/>
      </c>
      <c r="I1024" s="93" t="str">
        <f t="shared" si="169"/>
        <v/>
      </c>
      <c r="J1024" s="93" t="str">
        <f t="shared" si="170"/>
        <v/>
      </c>
      <c r="K1024" s="125" t="str">
        <f>IF(OR(C1024="",'Paste Data Here - Export'!BD1024=""),"",1440*('Paste Data Here - Export'!BD1024-C1024))</f>
        <v/>
      </c>
      <c r="L1024" s="93" t="str">
        <f t="shared" si="171"/>
        <v/>
      </c>
      <c r="M1024" s="93" t="str">
        <f>IF(AND(L1024="Yes",'Paste Data Here - Export'!BC1024="SU",'Paste Data Here - Export'!EJ1024&lt;&gt;"Y"),"Achieved",IF('Paste Data Here - Export'!EJ1024="Y","Not applicable",(IF(AND('Patient level info'!L1024="No",'Paste Data Here - Export'!BC1024="SU"),"Not achieved",IF('Paste Data Here - Export'!BC1024="ICH","Not applicable",IF(OR('Paste Data Here - Export'!BC1024="O",'Paste Data Here - Export'!BC1024="MAC"),"Not achieved",""))))))</f>
        <v/>
      </c>
      <c r="N1024" s="142" t="str">
        <f>IF(B1024="","",IF(OR('Paste Data Here - Export'!GN1024="PERS",'Paste Data Here - Export'!GN1024="TELEM"),'Paste Data Here - Export'!GK1024,IF('Paste Data Here - Export'!GO1024="","Not seen in person",'Paste Data Here - Export'!GO1024)))</f>
        <v/>
      </c>
      <c r="O1024" s="125" t="str">
        <f t="shared" si="172"/>
        <v/>
      </c>
      <c r="P1024" s="126" t="str">
        <f t="shared" si="173"/>
        <v/>
      </c>
      <c r="Q1024" s="95" t="str">
        <f>IF('Paste Data Here - Export'!CR1024=TRUE, "Not imaged",IF('Paste Data Here - Export'!AR1024="Y","Inpatient stroke",IF('Paste Data Here - Export'!BA1024="","",IF('Paste Data Here - Export'!CR1024="TRUE","",1440*('Paste Data Here - Export'!CP1024-'Paste Data Here - Export'!BA1024)))))</f>
        <v/>
      </c>
      <c r="R1024" s="95" t="str">
        <f>IF('Paste Data Here - Export'!CR1024=TRUE,"Not imaged",IF(OR(C1024="",'Paste Data Here - Export'!CP1024=""),"",1440*('Paste Data Here - Export'!CP1024-C1024)))</f>
        <v/>
      </c>
      <c r="S1024" s="93" t="str">
        <f>IF(R1024&lt;60.5,"Yes",IF('Paste Data Here - Export'!C1024="","","No"))</f>
        <v/>
      </c>
      <c r="T1024" s="93" t="str">
        <f t="shared" si="165"/>
        <v/>
      </c>
      <c r="U1024" s="94" t="str">
        <f>IF(OR(C1024="",'Paste Data Here - Export'!DF1024=""),"",1440*('Paste Data Here - Export'!DF1024-C1024))</f>
        <v/>
      </c>
      <c r="V1024" s="96" t="str">
        <f t="shared" si="174"/>
        <v/>
      </c>
      <c r="W1024" s="97" t="str">
        <f>IF(B1024="","",IF('Paste Data Here - Export'!KI1024=TRUE,"Yes",IF('Paste Data Here - Export'!L1024="","No","Yes")))</f>
        <v/>
      </c>
      <c r="X1024" s="98" t="str">
        <f>IF(E1024="Yes","6 Month Transfer",IF(AND(W1024="Yes",'Paste Data Here - Export'!KM1024="D"),"No",IF('Patient level info'!W1024="Yes","Yes","")))</f>
        <v/>
      </c>
      <c r="Y1024" s="91" t="str">
        <f t="shared" si="166"/>
        <v/>
      </c>
      <c r="Z1024" s="99" t="str">
        <f>IF('Paste Data Here - Export'!KQ1024="","",IF('Paste Data Here - Export'!KO1024="","",'Paste Data Here - Export'!KN1024-'Paste Data Here - Export'!KQ1024))</f>
        <v/>
      </c>
      <c r="AA1024" s="91" t="str">
        <f>IF(AND(W1024="Yes",'Paste Data Here - Export'!KM1024="D",'Paste Data Here - Export'!KO1024="Y"),'Paste Data Here - Export'!KN1024+'Patient level info'!AA$3,IF(AND(W1024="Yes",'Paste Data Here - Export'!KM1024="D",Z1024&lt;0),'Paste Data Here - Export'!KQ1024,IF(AND(W1024="Yes",'Paste Data Here - Export'!KM1024="D"),'Paste Data Here - Export'!KN1024,IF(X1024="Yes",'Paste Data Here - Export'!KS1024,""))))</f>
        <v/>
      </c>
      <c r="AB1024" s="100" t="str">
        <f>IF(W1024="No","",IF('Paste Data Here - Export'!HS1024="","",IF('Paste Data Here - Export'!KO1024="Y",'Patient level info'!AA1024-'Paste Data Here - Export'!HS1024,'Paste Data Here - Export'!KQ1024-'Paste Data Here - Export'!HS1024)))</f>
        <v/>
      </c>
      <c r="AC1024" s="100" t="str">
        <f>IF(E1024="Yes","",IF(BPT!C1024="Record transferred to this team",AA1024-C1024-(1/6),""))</f>
        <v/>
      </c>
      <c r="AD1024" s="100" t="str">
        <f t="shared" si="167"/>
        <v/>
      </c>
      <c r="AE1024" s="100" t="str">
        <f t="shared" si="175"/>
        <v/>
      </c>
      <c r="AF1024" s="101" t="str">
        <f>IF(AE1024="","",IF(Y1024="Died same day","Died same day as arrival",IF(AB1024="","Did not stay on SU",IF('Paste Data Here - Export'!HR1024="ICH","ICU/CCU/HDU",IF(AB1024&gt;AE1024,100,100*AB1024/AE1024)))))</f>
        <v/>
      </c>
      <c r="AG1024" s="82" t="str">
        <f>IF(E1024="Yes","6 Month Transfer",IF(W1024="No","Not locked to discharge/transfer",IF(AF1024="Did not stay on SU","Not achieved as did not stay on SU",IF('Patient level info'!A1024="","",IF(AND(A1024=B1024,M1024="Achieved",P1024="Achieved",AF1024&gt;=90,AF1024&lt;&gt;"Died same day as arrival"),"Achieved",IF(AND(A1024&lt;&gt;B1024,AF1024&gt;=90,M1024="Achieved",P1024="Achieved"),"Not directly admitted by this team, but achieved criteria at previous team, and achieved 90% of stay on SU whilst at this team",IF(AF1024="ICU/CCU/HDU","Admitted to ICU/CCU/HDU",IF(AF1024="Died same day as arrival",AF1024,IF(AND(AF1024&lt;90,M1024="Not achieved",P1024="Not achieved"),"Not achieved as not direct to SU within 4h, not seen by a consultant within 14h, and less than 90% of stay on SU",IF(AND(AF1024&lt;90,M1024="Not achieved",P1024="Achieved"),"Not achieved as not direct to SU within 4h and less than 90% of stay on SU",IF(AND(AF1024&lt;90,M1024="Achieved",P1024="Not achieved"),"Not achieved as not seen by a consultant within 14h and less than 90% of stay on SU",IF(AND(AF1024&gt;=90,M1024="Not achieved",P1024="Not achieved"),"Not achieved as not direct to SU within 4h and not seen by a consultant within 14h",IF(AND(AF1024&gt;=90,M1024="Achieved",P1024="Not achieved"),"Not achieved as not seen by a consultant within 14h",IF(AF1024&lt;90,"Not achieved as less than 90% of stay on SU","Not achieved as not direct to SU within 4h"))))))))))))))</f>
        <v/>
      </c>
    </row>
    <row r="1025" spans="1:33" x14ac:dyDescent="0.25">
      <c r="A1025" s="89" t="str">
        <f>IF('Paste Data Here - Export'!A1025="","",'Paste Data Here - Export'!A1025)</f>
        <v/>
      </c>
      <c r="B1025" s="90" t="str">
        <f>IF('Paste Data Here - Export'!B1025="","",'Paste Data Here - Export'!B1025)</f>
        <v/>
      </c>
      <c r="C1025" s="91" t="str">
        <f>IF('Paste Data Here - Export'!AR1025="Y",'Paste Data Here - Export'!AS1025,IF('Paste Data Here - Export'!C1025="","",'Paste Data Here - Export'!BA1025))</f>
        <v/>
      </c>
      <c r="D1025" s="103" t="str">
        <f>IF(B1025="","",IF('Paste Data Here - Export'!A1025 ='Paste Data Here - Export'!B1025, "Yes", "No"))</f>
        <v/>
      </c>
      <c r="E1025" s="103" t="str">
        <f>IF(A1025="","",IF(AND('Paste Data Here - Export'!P1025="",'Paste Data Here - Export'!Q1025&lt;&gt;""),"Yes","No"))</f>
        <v/>
      </c>
      <c r="F1025" s="104" t="str">
        <f>IF('Paste Data Here - Export'!A1025='Paste Data Here - Export'!B1025,C1025,IF(W1025="No","",IF(E1025="Yes","6 Month Transfer",'Paste Data Here - Export'!HP1025)))</f>
        <v/>
      </c>
      <c r="G1025" s="92" t="str">
        <f>IF(B1025="","",IF(OR('Paste Data Here - Export'!KB1025="Y",'Paste Data Here - Export'!GE1025="Y"),"Yes","No"))</f>
        <v/>
      </c>
      <c r="H1025" s="93" t="str">
        <f t="shared" si="168"/>
        <v/>
      </c>
      <c r="I1025" s="93" t="str">
        <f t="shared" si="169"/>
        <v/>
      </c>
      <c r="J1025" s="93" t="str">
        <f t="shared" si="170"/>
        <v/>
      </c>
      <c r="K1025" s="125" t="str">
        <f>IF(OR(C1025="",'Paste Data Here - Export'!BD1025=""),"",1440*('Paste Data Here - Export'!BD1025-C1025))</f>
        <v/>
      </c>
      <c r="L1025" s="93" t="str">
        <f t="shared" si="171"/>
        <v/>
      </c>
      <c r="M1025" s="93" t="str">
        <f>IF(AND(L1025="Yes",'Paste Data Here - Export'!BC1025="SU",'Paste Data Here - Export'!EJ1025&lt;&gt;"Y"),"Achieved",IF('Paste Data Here - Export'!EJ1025="Y","Not applicable",(IF(AND('Patient level info'!L1025="No",'Paste Data Here - Export'!BC1025="SU"),"Not achieved",IF('Paste Data Here - Export'!BC1025="ICH","Not applicable",IF(OR('Paste Data Here - Export'!BC1025="O",'Paste Data Here - Export'!BC1025="MAC"),"Not achieved",""))))))</f>
        <v/>
      </c>
      <c r="N1025" s="142" t="str">
        <f>IF(B1025="","",IF(OR('Paste Data Here - Export'!GN1025="PERS",'Paste Data Here - Export'!GN1025="TELEM"),'Paste Data Here - Export'!GK1025,IF('Paste Data Here - Export'!GO1025="","Not seen in person",'Paste Data Here - Export'!GO1025)))</f>
        <v/>
      </c>
      <c r="O1025" s="125" t="str">
        <f t="shared" si="172"/>
        <v/>
      </c>
      <c r="P1025" s="126" t="str">
        <f t="shared" si="173"/>
        <v/>
      </c>
      <c r="Q1025" s="95" t="str">
        <f>IF('Paste Data Here - Export'!CR1025=TRUE, "Not imaged",IF('Paste Data Here - Export'!AR1025="Y","Inpatient stroke",IF('Paste Data Here - Export'!BA1025="","",IF('Paste Data Here - Export'!CR1025="TRUE","",1440*('Paste Data Here - Export'!CP1025-'Paste Data Here - Export'!BA1025)))))</f>
        <v/>
      </c>
      <c r="R1025" s="95" t="str">
        <f>IF('Paste Data Here - Export'!CR1025=TRUE,"Not imaged",IF(OR(C1025="",'Paste Data Here - Export'!CP1025=""),"",1440*('Paste Data Here - Export'!CP1025-C1025)))</f>
        <v/>
      </c>
      <c r="S1025" s="93" t="str">
        <f>IF(R1025&lt;60.5,"Yes",IF('Paste Data Here - Export'!C1025="","","No"))</f>
        <v/>
      </c>
      <c r="T1025" s="93" t="str">
        <f t="shared" si="165"/>
        <v/>
      </c>
      <c r="U1025" s="94" t="str">
        <f>IF(OR(C1025="",'Paste Data Here - Export'!DF1025=""),"",1440*('Paste Data Here - Export'!DF1025-C1025))</f>
        <v/>
      </c>
      <c r="V1025" s="96" t="str">
        <f t="shared" si="174"/>
        <v/>
      </c>
      <c r="W1025" s="97" t="str">
        <f>IF(B1025="","",IF('Paste Data Here - Export'!KI1025=TRUE,"Yes",IF('Paste Data Here - Export'!L1025="","No","Yes")))</f>
        <v/>
      </c>
      <c r="X1025" s="98" t="str">
        <f>IF(E1025="Yes","6 Month Transfer",IF(AND(W1025="Yes",'Paste Data Here - Export'!KM1025="D"),"No",IF('Patient level info'!W1025="Yes","Yes","")))</f>
        <v/>
      </c>
      <c r="Y1025" s="91" t="str">
        <f t="shared" si="166"/>
        <v/>
      </c>
      <c r="Z1025" s="99" t="str">
        <f>IF('Paste Data Here - Export'!KQ1025="","",IF('Paste Data Here - Export'!KO1025="","",'Paste Data Here - Export'!KN1025-'Paste Data Here - Export'!KQ1025))</f>
        <v/>
      </c>
      <c r="AA1025" s="91" t="str">
        <f>IF(AND(W1025="Yes",'Paste Data Here - Export'!KM1025="D",'Paste Data Here - Export'!KO1025="Y"),'Paste Data Here - Export'!KN1025+'Patient level info'!AA$3,IF(AND(W1025="Yes",'Paste Data Here - Export'!KM1025="D",Z1025&lt;0),'Paste Data Here - Export'!KQ1025,IF(AND(W1025="Yes",'Paste Data Here - Export'!KM1025="D"),'Paste Data Here - Export'!KN1025,IF(X1025="Yes",'Paste Data Here - Export'!KS1025,""))))</f>
        <v/>
      </c>
      <c r="AB1025" s="100" t="str">
        <f>IF(W1025="No","",IF('Paste Data Here - Export'!HS1025="","",IF('Paste Data Here - Export'!KO1025="Y",'Patient level info'!AA1025-'Paste Data Here - Export'!HS1025,'Paste Data Here - Export'!KQ1025-'Paste Data Here - Export'!HS1025)))</f>
        <v/>
      </c>
      <c r="AC1025" s="100" t="str">
        <f>IF(E1025="Yes","",IF(BPT!C1025="Record transferred to this team",AA1025-C1025-(1/6),""))</f>
        <v/>
      </c>
      <c r="AD1025" s="100" t="str">
        <f t="shared" si="167"/>
        <v/>
      </c>
      <c r="AE1025" s="100" t="str">
        <f t="shared" si="175"/>
        <v/>
      </c>
      <c r="AF1025" s="101" t="str">
        <f>IF(AE1025="","",IF(Y1025="Died same day","Died same day as arrival",IF(AB1025="","Did not stay on SU",IF('Paste Data Here - Export'!HR1025="ICH","ICU/CCU/HDU",IF(AB1025&gt;AE1025,100,100*AB1025/AE1025)))))</f>
        <v/>
      </c>
      <c r="AG1025" s="82" t="str">
        <f>IF(E1025="Yes","6 Month Transfer",IF(W1025="No","Not locked to discharge/transfer",IF(AF1025="Did not stay on SU","Not achieved as did not stay on SU",IF('Patient level info'!A1025="","",IF(AND(A1025=B1025,M1025="Achieved",P1025="Achieved",AF1025&gt;=90,AF1025&lt;&gt;"Died same day as arrival"),"Achieved",IF(AND(A1025&lt;&gt;B1025,AF1025&gt;=90,M1025="Achieved",P1025="Achieved"),"Not directly admitted by this team, but achieved criteria at previous team, and achieved 90% of stay on SU whilst at this team",IF(AF1025="ICU/CCU/HDU","Admitted to ICU/CCU/HDU",IF(AF1025="Died same day as arrival",AF1025,IF(AND(AF1025&lt;90,M1025="Not achieved",P1025="Not achieved"),"Not achieved as not direct to SU within 4h, not seen by a consultant within 14h, and less than 90% of stay on SU",IF(AND(AF1025&lt;90,M1025="Not achieved",P1025="Achieved"),"Not achieved as not direct to SU within 4h and less than 90% of stay on SU",IF(AND(AF1025&lt;90,M1025="Achieved",P1025="Not achieved"),"Not achieved as not seen by a consultant within 14h and less than 90% of stay on SU",IF(AND(AF1025&gt;=90,M1025="Not achieved",P1025="Not achieved"),"Not achieved as not direct to SU within 4h and not seen by a consultant within 14h",IF(AND(AF1025&gt;=90,M1025="Achieved",P1025="Not achieved"),"Not achieved as not seen by a consultant within 14h",IF(AF1025&lt;90,"Not achieved as less than 90% of stay on SU","Not achieved as not direct to SU within 4h"))))))))))))))</f>
        <v/>
      </c>
    </row>
    <row r="1026" spans="1:33" x14ac:dyDescent="0.25">
      <c r="A1026" s="89" t="str">
        <f>IF('Paste Data Here - Export'!A1026="","",'Paste Data Here - Export'!A1026)</f>
        <v/>
      </c>
      <c r="B1026" s="90" t="str">
        <f>IF('Paste Data Here - Export'!B1026="","",'Paste Data Here - Export'!B1026)</f>
        <v/>
      </c>
      <c r="C1026" s="91" t="str">
        <f>IF('Paste Data Here - Export'!AR1026="Y",'Paste Data Here - Export'!AS1026,IF('Paste Data Here - Export'!C1026="","",'Paste Data Here - Export'!BA1026))</f>
        <v/>
      </c>
      <c r="D1026" s="103" t="str">
        <f>IF(B1026="","",IF('Paste Data Here - Export'!A1026 ='Paste Data Here - Export'!B1026, "Yes", "No"))</f>
        <v/>
      </c>
      <c r="E1026" s="103" t="str">
        <f>IF(A1026="","",IF(AND('Paste Data Here - Export'!P1026="",'Paste Data Here - Export'!Q1026&lt;&gt;""),"Yes","No"))</f>
        <v/>
      </c>
      <c r="F1026" s="104" t="str">
        <f>IF('Paste Data Here - Export'!A1026='Paste Data Here - Export'!B1026,C1026,IF(W1026="No","",IF(E1026="Yes","6 Month Transfer",'Paste Data Here - Export'!HP1026)))</f>
        <v/>
      </c>
      <c r="G1026" s="92" t="str">
        <f>IF(B1026="","",IF(OR('Paste Data Here - Export'!KB1026="Y",'Paste Data Here - Export'!GE1026="Y"),"Yes","No"))</f>
        <v/>
      </c>
      <c r="H1026" s="93" t="str">
        <f t="shared" si="168"/>
        <v/>
      </c>
      <c r="I1026" s="93" t="str">
        <f t="shared" si="169"/>
        <v/>
      </c>
      <c r="J1026" s="93" t="str">
        <f t="shared" si="170"/>
        <v/>
      </c>
      <c r="K1026" s="125" t="str">
        <f>IF(OR(C1026="",'Paste Data Here - Export'!BD1026=""),"",1440*('Paste Data Here - Export'!BD1026-C1026))</f>
        <v/>
      </c>
      <c r="L1026" s="93" t="str">
        <f t="shared" si="171"/>
        <v/>
      </c>
      <c r="M1026" s="93" t="str">
        <f>IF(AND(L1026="Yes",'Paste Data Here - Export'!BC1026="SU",'Paste Data Here - Export'!EJ1026&lt;&gt;"Y"),"Achieved",IF('Paste Data Here - Export'!EJ1026="Y","Not applicable",(IF(AND('Patient level info'!L1026="No",'Paste Data Here - Export'!BC1026="SU"),"Not achieved",IF('Paste Data Here - Export'!BC1026="ICH","Not applicable",IF(OR('Paste Data Here - Export'!BC1026="O",'Paste Data Here - Export'!BC1026="MAC"),"Not achieved",""))))))</f>
        <v/>
      </c>
      <c r="N1026" s="142" t="str">
        <f>IF(B1026="","",IF(OR('Paste Data Here - Export'!GN1026="PERS",'Paste Data Here - Export'!GN1026="TELEM"),'Paste Data Here - Export'!GK1026,IF('Paste Data Here - Export'!GO1026="","Not seen in person",'Paste Data Here - Export'!GO1026)))</f>
        <v/>
      </c>
      <c r="O1026" s="125" t="str">
        <f t="shared" si="172"/>
        <v/>
      </c>
      <c r="P1026" s="126" t="str">
        <f t="shared" si="173"/>
        <v/>
      </c>
      <c r="Q1026" s="95" t="str">
        <f>IF('Paste Data Here - Export'!CR1026=TRUE, "Not imaged",IF('Paste Data Here - Export'!AR1026="Y","Inpatient stroke",IF('Paste Data Here - Export'!BA1026="","",IF('Paste Data Here - Export'!CR1026="TRUE","",1440*('Paste Data Here - Export'!CP1026-'Paste Data Here - Export'!BA1026)))))</f>
        <v/>
      </c>
      <c r="R1026" s="95" t="str">
        <f>IF('Paste Data Here - Export'!CR1026=TRUE,"Not imaged",IF(OR(C1026="",'Paste Data Here - Export'!CP1026=""),"",1440*('Paste Data Here - Export'!CP1026-C1026)))</f>
        <v/>
      </c>
      <c r="S1026" s="93" t="str">
        <f>IF(R1026&lt;60.5,"Yes",IF('Paste Data Here - Export'!C1026="","","No"))</f>
        <v/>
      </c>
      <c r="T1026" s="93" t="str">
        <f t="shared" si="165"/>
        <v/>
      </c>
      <c r="U1026" s="94" t="str">
        <f>IF(OR(C1026="",'Paste Data Here - Export'!DF1026=""),"",1440*('Paste Data Here - Export'!DF1026-C1026))</f>
        <v/>
      </c>
      <c r="V1026" s="96" t="str">
        <f t="shared" si="174"/>
        <v/>
      </c>
      <c r="W1026" s="97" t="str">
        <f>IF(B1026="","",IF('Paste Data Here - Export'!KI1026=TRUE,"Yes",IF('Paste Data Here - Export'!L1026="","No","Yes")))</f>
        <v/>
      </c>
      <c r="X1026" s="98" t="str">
        <f>IF(E1026="Yes","6 Month Transfer",IF(AND(W1026="Yes",'Paste Data Here - Export'!KM1026="D"),"No",IF('Patient level info'!W1026="Yes","Yes","")))</f>
        <v/>
      </c>
      <c r="Y1026" s="91" t="str">
        <f t="shared" si="166"/>
        <v/>
      </c>
      <c r="Z1026" s="99" t="str">
        <f>IF('Paste Data Here - Export'!KQ1026="","",IF('Paste Data Here - Export'!KO1026="","",'Paste Data Here - Export'!KN1026-'Paste Data Here - Export'!KQ1026))</f>
        <v/>
      </c>
      <c r="AA1026" s="91" t="str">
        <f>IF(AND(W1026="Yes",'Paste Data Here - Export'!KM1026="D",'Paste Data Here - Export'!KO1026="Y"),'Paste Data Here - Export'!KN1026+'Patient level info'!AA$3,IF(AND(W1026="Yes",'Paste Data Here - Export'!KM1026="D",Z1026&lt;0),'Paste Data Here - Export'!KQ1026,IF(AND(W1026="Yes",'Paste Data Here - Export'!KM1026="D"),'Paste Data Here - Export'!KN1026,IF(X1026="Yes",'Paste Data Here - Export'!KS1026,""))))</f>
        <v/>
      </c>
      <c r="AB1026" s="100" t="str">
        <f>IF(W1026="No","",IF('Paste Data Here - Export'!HS1026="","",IF('Paste Data Here - Export'!KO1026="Y",'Patient level info'!AA1026-'Paste Data Here - Export'!HS1026,'Paste Data Here - Export'!KQ1026-'Paste Data Here - Export'!HS1026)))</f>
        <v/>
      </c>
      <c r="AC1026" s="100" t="str">
        <f>IF(E1026="Yes","",IF(BPT!C1026="Record transferred to this team",AA1026-C1026-(1/6),""))</f>
        <v/>
      </c>
      <c r="AD1026" s="100" t="str">
        <f t="shared" si="167"/>
        <v/>
      </c>
      <c r="AE1026" s="100" t="str">
        <f t="shared" si="175"/>
        <v/>
      </c>
      <c r="AF1026" s="101" t="str">
        <f>IF(AE1026="","",IF(Y1026="Died same day","Died same day as arrival",IF(AB1026="","Did not stay on SU",IF('Paste Data Here - Export'!HR1026="ICH","ICU/CCU/HDU",IF(AB1026&gt;AE1026,100,100*AB1026/AE1026)))))</f>
        <v/>
      </c>
      <c r="AG1026" s="82" t="str">
        <f>IF(E1026="Yes","6 Month Transfer",IF(W1026="No","Not locked to discharge/transfer",IF(AF1026="Did not stay on SU","Not achieved as did not stay on SU",IF('Patient level info'!A1026="","",IF(AND(A1026=B1026,M1026="Achieved",P1026="Achieved",AF1026&gt;=90,AF1026&lt;&gt;"Died same day as arrival"),"Achieved",IF(AND(A1026&lt;&gt;B1026,AF1026&gt;=90,M1026="Achieved",P1026="Achieved"),"Not directly admitted by this team, but achieved criteria at previous team, and achieved 90% of stay on SU whilst at this team",IF(AF1026="ICU/CCU/HDU","Admitted to ICU/CCU/HDU",IF(AF1026="Died same day as arrival",AF1026,IF(AND(AF1026&lt;90,M1026="Not achieved",P1026="Not achieved"),"Not achieved as not direct to SU within 4h, not seen by a consultant within 14h, and less than 90% of stay on SU",IF(AND(AF1026&lt;90,M1026="Not achieved",P1026="Achieved"),"Not achieved as not direct to SU within 4h and less than 90% of stay on SU",IF(AND(AF1026&lt;90,M1026="Achieved",P1026="Not achieved"),"Not achieved as not seen by a consultant within 14h and less than 90% of stay on SU",IF(AND(AF1026&gt;=90,M1026="Not achieved",P1026="Not achieved"),"Not achieved as not direct to SU within 4h and not seen by a consultant within 14h",IF(AND(AF1026&gt;=90,M1026="Achieved",P1026="Not achieved"),"Not achieved as not seen by a consultant within 14h",IF(AF1026&lt;90,"Not achieved as less than 90% of stay on SU","Not achieved as not direct to SU within 4h"))))))))))))))</f>
        <v/>
      </c>
    </row>
    <row r="1027" spans="1:33" x14ac:dyDescent="0.25">
      <c r="A1027" s="89" t="str">
        <f>IF('Paste Data Here - Export'!A1027="","",'Paste Data Here - Export'!A1027)</f>
        <v/>
      </c>
      <c r="B1027" s="90" t="str">
        <f>IF('Paste Data Here - Export'!B1027="","",'Paste Data Here - Export'!B1027)</f>
        <v/>
      </c>
      <c r="C1027" s="91" t="str">
        <f>IF('Paste Data Here - Export'!AR1027="Y",'Paste Data Here - Export'!AS1027,IF('Paste Data Here - Export'!C1027="","",'Paste Data Here - Export'!BA1027))</f>
        <v/>
      </c>
      <c r="D1027" s="103" t="str">
        <f>IF(B1027="","",IF('Paste Data Here - Export'!A1027 ='Paste Data Here - Export'!B1027, "Yes", "No"))</f>
        <v/>
      </c>
      <c r="E1027" s="103" t="str">
        <f>IF(A1027="","",IF(AND('Paste Data Here - Export'!P1027="",'Paste Data Here - Export'!Q1027&lt;&gt;""),"Yes","No"))</f>
        <v/>
      </c>
      <c r="F1027" s="104" t="str">
        <f>IF('Paste Data Here - Export'!A1027='Paste Data Here - Export'!B1027,C1027,IF(W1027="No","",IF(E1027="Yes","6 Month Transfer",'Paste Data Here - Export'!HP1027)))</f>
        <v/>
      </c>
      <c r="G1027" s="92" t="str">
        <f>IF(B1027="","",IF(OR('Paste Data Here - Export'!KB1027="Y",'Paste Data Here - Export'!GE1027="Y"),"Yes","No"))</f>
        <v/>
      </c>
      <c r="H1027" s="93" t="str">
        <f t="shared" si="168"/>
        <v/>
      </c>
      <c r="I1027" s="93" t="str">
        <f t="shared" si="169"/>
        <v/>
      </c>
      <c r="J1027" s="93" t="str">
        <f t="shared" si="170"/>
        <v/>
      </c>
      <c r="K1027" s="125" t="str">
        <f>IF(OR(C1027="",'Paste Data Here - Export'!BD1027=""),"",1440*('Paste Data Here - Export'!BD1027-C1027))</f>
        <v/>
      </c>
      <c r="L1027" s="93" t="str">
        <f t="shared" si="171"/>
        <v/>
      </c>
      <c r="M1027" s="93" t="str">
        <f>IF(AND(L1027="Yes",'Paste Data Here - Export'!BC1027="SU",'Paste Data Here - Export'!EJ1027&lt;&gt;"Y"),"Achieved",IF('Paste Data Here - Export'!EJ1027="Y","Not applicable",(IF(AND('Patient level info'!L1027="No",'Paste Data Here - Export'!BC1027="SU"),"Not achieved",IF('Paste Data Here - Export'!BC1027="ICH","Not applicable",IF(OR('Paste Data Here - Export'!BC1027="O",'Paste Data Here - Export'!BC1027="MAC"),"Not achieved",""))))))</f>
        <v/>
      </c>
      <c r="N1027" s="142" t="str">
        <f>IF(B1027="","",IF(OR('Paste Data Here - Export'!GN1027="PERS",'Paste Data Here - Export'!GN1027="TELEM"),'Paste Data Here - Export'!GK1027,IF('Paste Data Here - Export'!GO1027="","Not seen in person",'Paste Data Here - Export'!GO1027)))</f>
        <v/>
      </c>
      <c r="O1027" s="125" t="str">
        <f t="shared" si="172"/>
        <v/>
      </c>
      <c r="P1027" s="126" t="str">
        <f t="shared" si="173"/>
        <v/>
      </c>
      <c r="Q1027" s="95" t="str">
        <f>IF('Paste Data Here - Export'!CR1027=TRUE, "Not imaged",IF('Paste Data Here - Export'!AR1027="Y","Inpatient stroke",IF('Paste Data Here - Export'!BA1027="","",IF('Paste Data Here - Export'!CR1027="TRUE","",1440*('Paste Data Here - Export'!CP1027-'Paste Data Here - Export'!BA1027)))))</f>
        <v/>
      </c>
      <c r="R1027" s="95" t="str">
        <f>IF('Paste Data Here - Export'!CR1027=TRUE,"Not imaged",IF(OR(C1027="",'Paste Data Here - Export'!CP1027=""),"",1440*('Paste Data Here - Export'!CP1027-C1027)))</f>
        <v/>
      </c>
      <c r="S1027" s="93" t="str">
        <f>IF(R1027&lt;60.5,"Yes",IF('Paste Data Here - Export'!C1027="","","No"))</f>
        <v/>
      </c>
      <c r="T1027" s="93" t="str">
        <f t="shared" si="165"/>
        <v/>
      </c>
      <c r="U1027" s="94" t="str">
        <f>IF(OR(C1027="",'Paste Data Here - Export'!DF1027=""),"",1440*('Paste Data Here - Export'!DF1027-C1027))</f>
        <v/>
      </c>
      <c r="V1027" s="96" t="str">
        <f t="shared" si="174"/>
        <v/>
      </c>
      <c r="W1027" s="97" t="str">
        <f>IF(B1027="","",IF('Paste Data Here - Export'!KI1027=TRUE,"Yes",IF('Paste Data Here - Export'!L1027="","No","Yes")))</f>
        <v/>
      </c>
      <c r="X1027" s="98" t="str">
        <f>IF(E1027="Yes","6 Month Transfer",IF(AND(W1027="Yes",'Paste Data Here - Export'!KM1027="D"),"No",IF('Patient level info'!W1027="Yes","Yes","")))</f>
        <v/>
      </c>
      <c r="Y1027" s="91" t="str">
        <f t="shared" si="166"/>
        <v/>
      </c>
      <c r="Z1027" s="99" t="str">
        <f>IF('Paste Data Here - Export'!KQ1027="","",IF('Paste Data Here - Export'!KO1027="","",'Paste Data Here - Export'!KN1027-'Paste Data Here - Export'!KQ1027))</f>
        <v/>
      </c>
      <c r="AA1027" s="91" t="str">
        <f>IF(AND(W1027="Yes",'Paste Data Here - Export'!KM1027="D",'Paste Data Here - Export'!KO1027="Y"),'Paste Data Here - Export'!KN1027+'Patient level info'!AA$3,IF(AND(W1027="Yes",'Paste Data Here - Export'!KM1027="D",Z1027&lt;0),'Paste Data Here - Export'!KQ1027,IF(AND(W1027="Yes",'Paste Data Here - Export'!KM1027="D"),'Paste Data Here - Export'!KN1027,IF(X1027="Yes",'Paste Data Here - Export'!KS1027,""))))</f>
        <v/>
      </c>
      <c r="AB1027" s="100" t="str">
        <f>IF(W1027="No","",IF('Paste Data Here - Export'!HS1027="","",IF('Paste Data Here - Export'!KO1027="Y",'Patient level info'!AA1027-'Paste Data Here - Export'!HS1027,'Paste Data Here - Export'!KQ1027-'Paste Data Here - Export'!HS1027)))</f>
        <v/>
      </c>
      <c r="AC1027" s="100" t="str">
        <f>IF(E1027="Yes","",IF(BPT!C1027="Record transferred to this team",AA1027-C1027-(1/6),""))</f>
        <v/>
      </c>
      <c r="AD1027" s="100" t="str">
        <f t="shared" si="167"/>
        <v/>
      </c>
      <c r="AE1027" s="100" t="str">
        <f t="shared" si="175"/>
        <v/>
      </c>
      <c r="AF1027" s="101" t="str">
        <f>IF(AE1027="","",IF(Y1027="Died same day","Died same day as arrival",IF(AB1027="","Did not stay on SU",IF('Paste Data Here - Export'!HR1027="ICH","ICU/CCU/HDU",IF(AB1027&gt;AE1027,100,100*AB1027/AE1027)))))</f>
        <v/>
      </c>
      <c r="AG1027" s="82" t="str">
        <f>IF(E1027="Yes","6 Month Transfer",IF(W1027="No","Not locked to discharge/transfer",IF(AF1027="Did not stay on SU","Not achieved as did not stay on SU",IF('Patient level info'!A1027="","",IF(AND(A1027=B1027,M1027="Achieved",P1027="Achieved",AF1027&gt;=90,AF1027&lt;&gt;"Died same day as arrival"),"Achieved",IF(AND(A1027&lt;&gt;B1027,AF1027&gt;=90,M1027="Achieved",P1027="Achieved"),"Not directly admitted by this team, but achieved criteria at previous team, and achieved 90% of stay on SU whilst at this team",IF(AF1027="ICU/CCU/HDU","Admitted to ICU/CCU/HDU",IF(AF1027="Died same day as arrival",AF1027,IF(AND(AF1027&lt;90,M1027="Not achieved",P1027="Not achieved"),"Not achieved as not direct to SU within 4h, not seen by a consultant within 14h, and less than 90% of stay on SU",IF(AND(AF1027&lt;90,M1027="Not achieved",P1027="Achieved"),"Not achieved as not direct to SU within 4h and less than 90% of stay on SU",IF(AND(AF1027&lt;90,M1027="Achieved",P1027="Not achieved"),"Not achieved as not seen by a consultant within 14h and less than 90% of stay on SU",IF(AND(AF1027&gt;=90,M1027="Not achieved",P1027="Not achieved"),"Not achieved as not direct to SU within 4h and not seen by a consultant within 14h",IF(AND(AF1027&gt;=90,M1027="Achieved",P1027="Not achieved"),"Not achieved as not seen by a consultant within 14h",IF(AF1027&lt;90,"Not achieved as less than 90% of stay on SU","Not achieved as not direct to SU within 4h"))))))))))))))</f>
        <v/>
      </c>
    </row>
    <row r="1028" spans="1:33" x14ac:dyDescent="0.25">
      <c r="A1028" s="89" t="str">
        <f>IF('Paste Data Here - Export'!A1028="","",'Paste Data Here - Export'!A1028)</f>
        <v/>
      </c>
      <c r="B1028" s="90" t="str">
        <f>IF('Paste Data Here - Export'!B1028="","",'Paste Data Here - Export'!B1028)</f>
        <v/>
      </c>
      <c r="C1028" s="91" t="str">
        <f>IF('Paste Data Here - Export'!AR1028="Y",'Paste Data Here - Export'!AS1028,IF('Paste Data Here - Export'!C1028="","",'Paste Data Here - Export'!BA1028))</f>
        <v/>
      </c>
      <c r="D1028" s="103" t="str">
        <f>IF(B1028="","",IF('Paste Data Here - Export'!A1028 ='Paste Data Here - Export'!B1028, "Yes", "No"))</f>
        <v/>
      </c>
      <c r="E1028" s="103" t="str">
        <f>IF(A1028="","",IF(AND('Paste Data Here - Export'!P1028="",'Paste Data Here - Export'!Q1028&lt;&gt;""),"Yes","No"))</f>
        <v/>
      </c>
      <c r="F1028" s="104" t="str">
        <f>IF('Paste Data Here - Export'!A1028='Paste Data Here - Export'!B1028,C1028,IF(W1028="No","",IF(E1028="Yes","6 Month Transfer",'Paste Data Here - Export'!HP1028)))</f>
        <v/>
      </c>
      <c r="G1028" s="92" t="str">
        <f>IF(B1028="","",IF(OR('Paste Data Here - Export'!KB1028="Y",'Paste Data Here - Export'!GE1028="Y"),"Yes","No"))</f>
        <v/>
      </c>
      <c r="H1028" s="93" t="str">
        <f t="shared" si="168"/>
        <v/>
      </c>
      <c r="I1028" s="93" t="str">
        <f t="shared" si="169"/>
        <v/>
      </c>
      <c r="J1028" s="93" t="str">
        <f t="shared" si="170"/>
        <v/>
      </c>
      <c r="K1028" s="125" t="str">
        <f>IF(OR(C1028="",'Paste Data Here - Export'!BD1028=""),"",1440*('Paste Data Here - Export'!BD1028-C1028))</f>
        <v/>
      </c>
      <c r="L1028" s="93" t="str">
        <f t="shared" si="171"/>
        <v/>
      </c>
      <c r="M1028" s="93" t="str">
        <f>IF(AND(L1028="Yes",'Paste Data Here - Export'!BC1028="SU",'Paste Data Here - Export'!EJ1028&lt;&gt;"Y"),"Achieved",IF('Paste Data Here - Export'!EJ1028="Y","Not applicable",(IF(AND('Patient level info'!L1028="No",'Paste Data Here - Export'!BC1028="SU"),"Not achieved",IF('Paste Data Here - Export'!BC1028="ICH","Not applicable",IF(OR('Paste Data Here - Export'!BC1028="O",'Paste Data Here - Export'!BC1028="MAC"),"Not achieved",""))))))</f>
        <v/>
      </c>
      <c r="N1028" s="142" t="str">
        <f>IF(B1028="","",IF(OR('Paste Data Here - Export'!GN1028="PERS",'Paste Data Here - Export'!GN1028="TELEM"),'Paste Data Here - Export'!GK1028,IF('Paste Data Here - Export'!GO1028="","Not seen in person",'Paste Data Here - Export'!GO1028)))</f>
        <v/>
      </c>
      <c r="O1028" s="125" t="str">
        <f t="shared" si="172"/>
        <v/>
      </c>
      <c r="P1028" s="126" t="str">
        <f t="shared" si="173"/>
        <v/>
      </c>
      <c r="Q1028" s="95" t="str">
        <f>IF('Paste Data Here - Export'!CR1028=TRUE, "Not imaged",IF('Paste Data Here - Export'!AR1028="Y","Inpatient stroke",IF('Paste Data Here - Export'!BA1028="","",IF('Paste Data Here - Export'!CR1028="TRUE","",1440*('Paste Data Here - Export'!CP1028-'Paste Data Here - Export'!BA1028)))))</f>
        <v/>
      </c>
      <c r="R1028" s="95" t="str">
        <f>IF('Paste Data Here - Export'!CR1028=TRUE,"Not imaged",IF(OR(C1028="",'Paste Data Here - Export'!CP1028=""),"",1440*('Paste Data Here - Export'!CP1028-C1028)))</f>
        <v/>
      </c>
      <c r="S1028" s="93" t="str">
        <f>IF(R1028&lt;60.5,"Yes",IF('Paste Data Here - Export'!C1028="","","No"))</f>
        <v/>
      </c>
      <c r="T1028" s="93" t="str">
        <f t="shared" si="165"/>
        <v/>
      </c>
      <c r="U1028" s="94" t="str">
        <f>IF(OR(C1028="",'Paste Data Here - Export'!DF1028=""),"",1440*('Paste Data Here - Export'!DF1028-C1028))</f>
        <v/>
      </c>
      <c r="V1028" s="96" t="str">
        <f t="shared" si="174"/>
        <v/>
      </c>
      <c r="W1028" s="97" t="str">
        <f>IF(B1028="","",IF('Paste Data Here - Export'!KI1028=TRUE,"Yes",IF('Paste Data Here - Export'!L1028="","No","Yes")))</f>
        <v/>
      </c>
      <c r="X1028" s="98" t="str">
        <f>IF(E1028="Yes","6 Month Transfer",IF(AND(W1028="Yes",'Paste Data Here - Export'!KM1028="D"),"No",IF('Patient level info'!W1028="Yes","Yes","")))</f>
        <v/>
      </c>
      <c r="Y1028" s="91" t="str">
        <f t="shared" si="166"/>
        <v/>
      </c>
      <c r="Z1028" s="99" t="str">
        <f>IF('Paste Data Here - Export'!KQ1028="","",IF('Paste Data Here - Export'!KO1028="","",'Paste Data Here - Export'!KN1028-'Paste Data Here - Export'!KQ1028))</f>
        <v/>
      </c>
      <c r="AA1028" s="91" t="str">
        <f>IF(AND(W1028="Yes",'Paste Data Here - Export'!KM1028="D",'Paste Data Here - Export'!KO1028="Y"),'Paste Data Here - Export'!KN1028+'Patient level info'!AA$3,IF(AND(W1028="Yes",'Paste Data Here - Export'!KM1028="D",Z1028&lt;0),'Paste Data Here - Export'!KQ1028,IF(AND(W1028="Yes",'Paste Data Here - Export'!KM1028="D"),'Paste Data Here - Export'!KN1028,IF(X1028="Yes",'Paste Data Here - Export'!KS1028,""))))</f>
        <v/>
      </c>
      <c r="AB1028" s="100" t="str">
        <f>IF(W1028="No","",IF('Paste Data Here - Export'!HS1028="","",IF('Paste Data Here - Export'!KO1028="Y",'Patient level info'!AA1028-'Paste Data Here - Export'!HS1028,'Paste Data Here - Export'!KQ1028-'Paste Data Here - Export'!HS1028)))</f>
        <v/>
      </c>
      <c r="AC1028" s="100" t="str">
        <f>IF(E1028="Yes","",IF(BPT!C1028="Record transferred to this team",AA1028-C1028-(1/6),""))</f>
        <v/>
      </c>
      <c r="AD1028" s="100" t="str">
        <f t="shared" si="167"/>
        <v/>
      </c>
      <c r="AE1028" s="100" t="str">
        <f t="shared" si="175"/>
        <v/>
      </c>
      <c r="AF1028" s="101" t="str">
        <f>IF(AE1028="","",IF(Y1028="Died same day","Died same day as arrival",IF(AB1028="","Did not stay on SU",IF('Paste Data Here - Export'!HR1028="ICH","ICU/CCU/HDU",IF(AB1028&gt;AE1028,100,100*AB1028/AE1028)))))</f>
        <v/>
      </c>
      <c r="AG1028" s="82" t="str">
        <f>IF(E1028="Yes","6 Month Transfer",IF(W1028="No","Not locked to discharge/transfer",IF(AF1028="Did not stay on SU","Not achieved as did not stay on SU",IF('Patient level info'!A1028="","",IF(AND(A1028=B1028,M1028="Achieved",P1028="Achieved",AF1028&gt;=90,AF1028&lt;&gt;"Died same day as arrival"),"Achieved",IF(AND(A1028&lt;&gt;B1028,AF1028&gt;=90,M1028="Achieved",P1028="Achieved"),"Not directly admitted by this team, but achieved criteria at previous team, and achieved 90% of stay on SU whilst at this team",IF(AF1028="ICU/CCU/HDU","Admitted to ICU/CCU/HDU",IF(AF1028="Died same day as arrival",AF1028,IF(AND(AF1028&lt;90,M1028="Not achieved",P1028="Not achieved"),"Not achieved as not direct to SU within 4h, not seen by a consultant within 14h, and less than 90% of stay on SU",IF(AND(AF1028&lt;90,M1028="Not achieved",P1028="Achieved"),"Not achieved as not direct to SU within 4h and less than 90% of stay on SU",IF(AND(AF1028&lt;90,M1028="Achieved",P1028="Not achieved"),"Not achieved as not seen by a consultant within 14h and less than 90% of stay on SU",IF(AND(AF1028&gt;=90,M1028="Not achieved",P1028="Not achieved"),"Not achieved as not direct to SU within 4h and not seen by a consultant within 14h",IF(AND(AF1028&gt;=90,M1028="Achieved",P1028="Not achieved"),"Not achieved as not seen by a consultant within 14h",IF(AF1028&lt;90,"Not achieved as less than 90% of stay on SU","Not achieved as not direct to SU within 4h"))))))))))))))</f>
        <v/>
      </c>
    </row>
    <row r="1029" spans="1:33" x14ac:dyDescent="0.25">
      <c r="A1029" s="89" t="str">
        <f>IF('Paste Data Here - Export'!A1029="","",'Paste Data Here - Export'!A1029)</f>
        <v/>
      </c>
      <c r="B1029" s="90" t="str">
        <f>IF('Paste Data Here - Export'!B1029="","",'Paste Data Here - Export'!B1029)</f>
        <v/>
      </c>
      <c r="C1029" s="91" t="str">
        <f>IF('Paste Data Here - Export'!AR1029="Y",'Paste Data Here - Export'!AS1029,IF('Paste Data Here - Export'!C1029="","",'Paste Data Here - Export'!BA1029))</f>
        <v/>
      </c>
      <c r="D1029" s="103" t="str">
        <f>IF(B1029="","",IF('Paste Data Here - Export'!A1029 ='Paste Data Here - Export'!B1029, "Yes", "No"))</f>
        <v/>
      </c>
      <c r="E1029" s="103" t="str">
        <f>IF(A1029="","",IF(AND('Paste Data Here - Export'!P1029="",'Paste Data Here - Export'!Q1029&lt;&gt;""),"Yes","No"))</f>
        <v/>
      </c>
      <c r="F1029" s="104" t="str">
        <f>IF('Paste Data Here - Export'!A1029='Paste Data Here - Export'!B1029,C1029,IF(W1029="No","",IF(E1029="Yes","6 Month Transfer",'Paste Data Here - Export'!HP1029)))</f>
        <v/>
      </c>
      <c r="G1029" s="92" t="str">
        <f>IF(B1029="","",IF(OR('Paste Data Here - Export'!KB1029="Y",'Paste Data Here - Export'!GE1029="Y"),"Yes","No"))</f>
        <v/>
      </c>
      <c r="H1029" s="93" t="str">
        <f t="shared" si="168"/>
        <v/>
      </c>
      <c r="I1029" s="93" t="str">
        <f t="shared" si="169"/>
        <v/>
      </c>
      <c r="J1029" s="93" t="str">
        <f t="shared" si="170"/>
        <v/>
      </c>
      <c r="K1029" s="125" t="str">
        <f>IF(OR(C1029="",'Paste Data Here - Export'!BD1029=""),"",1440*('Paste Data Here - Export'!BD1029-C1029))</f>
        <v/>
      </c>
      <c r="L1029" s="93" t="str">
        <f t="shared" si="171"/>
        <v/>
      </c>
      <c r="M1029" s="93" t="str">
        <f>IF(AND(L1029="Yes",'Paste Data Here - Export'!BC1029="SU",'Paste Data Here - Export'!EJ1029&lt;&gt;"Y"),"Achieved",IF('Paste Data Here - Export'!EJ1029="Y","Not applicable",(IF(AND('Patient level info'!L1029="No",'Paste Data Here - Export'!BC1029="SU"),"Not achieved",IF('Paste Data Here - Export'!BC1029="ICH","Not applicable",IF(OR('Paste Data Here - Export'!BC1029="O",'Paste Data Here - Export'!BC1029="MAC"),"Not achieved",""))))))</f>
        <v/>
      </c>
      <c r="N1029" s="142" t="str">
        <f>IF(B1029="","",IF(OR('Paste Data Here - Export'!GN1029="PERS",'Paste Data Here - Export'!GN1029="TELEM"),'Paste Data Here - Export'!GK1029,IF('Paste Data Here - Export'!GO1029="","Not seen in person",'Paste Data Here - Export'!GO1029)))</f>
        <v/>
      </c>
      <c r="O1029" s="125" t="str">
        <f t="shared" si="172"/>
        <v/>
      </c>
      <c r="P1029" s="126" t="str">
        <f t="shared" si="173"/>
        <v/>
      </c>
      <c r="Q1029" s="95" t="str">
        <f>IF('Paste Data Here - Export'!CR1029=TRUE, "Not imaged",IF('Paste Data Here - Export'!AR1029="Y","Inpatient stroke",IF('Paste Data Here - Export'!BA1029="","",IF('Paste Data Here - Export'!CR1029="TRUE","",1440*('Paste Data Here - Export'!CP1029-'Paste Data Here - Export'!BA1029)))))</f>
        <v/>
      </c>
      <c r="R1029" s="95" t="str">
        <f>IF('Paste Data Here - Export'!CR1029=TRUE,"Not imaged",IF(OR(C1029="",'Paste Data Here - Export'!CP1029=""),"",1440*('Paste Data Here - Export'!CP1029-C1029)))</f>
        <v/>
      </c>
      <c r="S1029" s="93" t="str">
        <f>IF(R1029&lt;60.5,"Yes",IF('Paste Data Here - Export'!C1029="","","No"))</f>
        <v/>
      </c>
      <c r="T1029" s="93" t="str">
        <f t="shared" si="165"/>
        <v/>
      </c>
      <c r="U1029" s="94" t="str">
        <f>IF(OR(C1029="",'Paste Data Here - Export'!DF1029=""),"",1440*('Paste Data Here - Export'!DF1029-C1029))</f>
        <v/>
      </c>
      <c r="V1029" s="96" t="str">
        <f t="shared" si="174"/>
        <v/>
      </c>
      <c r="W1029" s="97" t="str">
        <f>IF(B1029="","",IF('Paste Data Here - Export'!KI1029=TRUE,"Yes",IF('Paste Data Here - Export'!L1029="","No","Yes")))</f>
        <v/>
      </c>
      <c r="X1029" s="98" t="str">
        <f>IF(E1029="Yes","6 Month Transfer",IF(AND(W1029="Yes",'Paste Data Here - Export'!KM1029="D"),"No",IF('Patient level info'!W1029="Yes","Yes","")))</f>
        <v/>
      </c>
      <c r="Y1029" s="91" t="str">
        <f t="shared" si="166"/>
        <v/>
      </c>
      <c r="Z1029" s="99" t="str">
        <f>IF('Paste Data Here - Export'!KQ1029="","",IF('Paste Data Here - Export'!KO1029="","",'Paste Data Here - Export'!KN1029-'Paste Data Here - Export'!KQ1029))</f>
        <v/>
      </c>
      <c r="AA1029" s="91" t="str">
        <f>IF(AND(W1029="Yes",'Paste Data Here - Export'!KM1029="D",'Paste Data Here - Export'!KO1029="Y"),'Paste Data Here - Export'!KN1029+'Patient level info'!AA$3,IF(AND(W1029="Yes",'Paste Data Here - Export'!KM1029="D",Z1029&lt;0),'Paste Data Here - Export'!KQ1029,IF(AND(W1029="Yes",'Paste Data Here - Export'!KM1029="D"),'Paste Data Here - Export'!KN1029,IF(X1029="Yes",'Paste Data Here - Export'!KS1029,""))))</f>
        <v/>
      </c>
      <c r="AB1029" s="100" t="str">
        <f>IF(W1029="No","",IF('Paste Data Here - Export'!HS1029="","",IF('Paste Data Here - Export'!KO1029="Y",'Patient level info'!AA1029-'Paste Data Here - Export'!HS1029,'Paste Data Here - Export'!KQ1029-'Paste Data Here - Export'!HS1029)))</f>
        <v/>
      </c>
      <c r="AC1029" s="100" t="str">
        <f>IF(E1029="Yes","",IF(BPT!C1029="Record transferred to this team",AA1029-C1029-(1/6),""))</f>
        <v/>
      </c>
      <c r="AD1029" s="100" t="str">
        <f t="shared" si="167"/>
        <v/>
      </c>
      <c r="AE1029" s="100" t="str">
        <f t="shared" si="175"/>
        <v/>
      </c>
      <c r="AF1029" s="101" t="str">
        <f>IF(AE1029="","",IF(Y1029="Died same day","Died same day as arrival",IF(AB1029="","Did not stay on SU",IF('Paste Data Here - Export'!HR1029="ICH","ICU/CCU/HDU",IF(AB1029&gt;AE1029,100,100*AB1029/AE1029)))))</f>
        <v/>
      </c>
      <c r="AG1029" s="82" t="str">
        <f>IF(E1029="Yes","6 Month Transfer",IF(W1029="No","Not locked to discharge/transfer",IF(AF1029="Did not stay on SU","Not achieved as did not stay on SU",IF('Patient level info'!A1029="","",IF(AND(A1029=B1029,M1029="Achieved",P1029="Achieved",AF1029&gt;=90,AF1029&lt;&gt;"Died same day as arrival"),"Achieved",IF(AND(A1029&lt;&gt;B1029,AF1029&gt;=90,M1029="Achieved",P1029="Achieved"),"Not directly admitted by this team, but achieved criteria at previous team, and achieved 90% of stay on SU whilst at this team",IF(AF1029="ICU/CCU/HDU","Admitted to ICU/CCU/HDU",IF(AF1029="Died same day as arrival",AF1029,IF(AND(AF1029&lt;90,M1029="Not achieved",P1029="Not achieved"),"Not achieved as not direct to SU within 4h, not seen by a consultant within 14h, and less than 90% of stay on SU",IF(AND(AF1029&lt;90,M1029="Not achieved",P1029="Achieved"),"Not achieved as not direct to SU within 4h and less than 90% of stay on SU",IF(AND(AF1029&lt;90,M1029="Achieved",P1029="Not achieved"),"Not achieved as not seen by a consultant within 14h and less than 90% of stay on SU",IF(AND(AF1029&gt;=90,M1029="Not achieved",P1029="Not achieved"),"Not achieved as not direct to SU within 4h and not seen by a consultant within 14h",IF(AND(AF1029&gt;=90,M1029="Achieved",P1029="Not achieved"),"Not achieved as not seen by a consultant within 14h",IF(AF1029&lt;90,"Not achieved as less than 90% of stay on SU","Not achieved as not direct to SU within 4h"))))))))))))))</f>
        <v/>
      </c>
    </row>
    <row r="1030" spans="1:33" x14ac:dyDescent="0.25">
      <c r="A1030" s="89" t="str">
        <f>IF('Paste Data Here - Export'!A1030="","",'Paste Data Here - Export'!A1030)</f>
        <v/>
      </c>
      <c r="B1030" s="90" t="str">
        <f>IF('Paste Data Here - Export'!B1030="","",'Paste Data Here - Export'!B1030)</f>
        <v/>
      </c>
      <c r="C1030" s="91" t="str">
        <f>IF('Paste Data Here - Export'!AR1030="Y",'Paste Data Here - Export'!AS1030,IF('Paste Data Here - Export'!C1030="","",'Paste Data Here - Export'!BA1030))</f>
        <v/>
      </c>
      <c r="D1030" s="103" t="str">
        <f>IF(B1030="","",IF('Paste Data Here - Export'!A1030 ='Paste Data Here - Export'!B1030, "Yes", "No"))</f>
        <v/>
      </c>
      <c r="E1030" s="103" t="str">
        <f>IF(A1030="","",IF(AND('Paste Data Here - Export'!P1030="",'Paste Data Here - Export'!Q1030&lt;&gt;""),"Yes","No"))</f>
        <v/>
      </c>
      <c r="F1030" s="104" t="str">
        <f>IF('Paste Data Here - Export'!A1030='Paste Data Here - Export'!B1030,C1030,IF(W1030="No","",IF(E1030="Yes","6 Month Transfer",'Paste Data Here - Export'!HP1030)))</f>
        <v/>
      </c>
      <c r="G1030" s="92" t="str">
        <f>IF(B1030="","",IF(OR('Paste Data Here - Export'!KB1030="Y",'Paste Data Here - Export'!GE1030="Y"),"Yes","No"))</f>
        <v/>
      </c>
      <c r="H1030" s="93" t="str">
        <f t="shared" si="168"/>
        <v/>
      </c>
      <c r="I1030" s="93" t="str">
        <f t="shared" si="169"/>
        <v/>
      </c>
      <c r="J1030" s="93" t="str">
        <f t="shared" si="170"/>
        <v/>
      </c>
      <c r="K1030" s="125" t="str">
        <f>IF(OR(C1030="",'Paste Data Here - Export'!BD1030=""),"",1440*('Paste Data Here - Export'!BD1030-C1030))</f>
        <v/>
      </c>
      <c r="L1030" s="93" t="str">
        <f t="shared" si="171"/>
        <v/>
      </c>
      <c r="M1030" s="93" t="str">
        <f>IF(AND(L1030="Yes",'Paste Data Here - Export'!BC1030="SU",'Paste Data Here - Export'!EJ1030&lt;&gt;"Y"),"Achieved",IF('Paste Data Here - Export'!EJ1030="Y","Not applicable",(IF(AND('Patient level info'!L1030="No",'Paste Data Here - Export'!BC1030="SU"),"Not achieved",IF('Paste Data Here - Export'!BC1030="ICH","Not applicable",IF(OR('Paste Data Here - Export'!BC1030="O",'Paste Data Here - Export'!BC1030="MAC"),"Not achieved",""))))))</f>
        <v/>
      </c>
      <c r="N1030" s="142" t="str">
        <f>IF(B1030="","",IF(OR('Paste Data Here - Export'!GN1030="PERS",'Paste Data Here - Export'!GN1030="TELEM"),'Paste Data Here - Export'!GK1030,IF('Paste Data Here - Export'!GO1030="","Not seen in person",'Paste Data Here - Export'!GO1030)))</f>
        <v/>
      </c>
      <c r="O1030" s="125" t="str">
        <f t="shared" si="172"/>
        <v/>
      </c>
      <c r="P1030" s="126" t="str">
        <f t="shared" si="173"/>
        <v/>
      </c>
      <c r="Q1030" s="95" t="str">
        <f>IF('Paste Data Here - Export'!CR1030=TRUE, "Not imaged",IF('Paste Data Here - Export'!AR1030="Y","Inpatient stroke",IF('Paste Data Here - Export'!BA1030="","",IF('Paste Data Here - Export'!CR1030="TRUE","",1440*('Paste Data Here - Export'!CP1030-'Paste Data Here - Export'!BA1030)))))</f>
        <v/>
      </c>
      <c r="R1030" s="95" t="str">
        <f>IF('Paste Data Here - Export'!CR1030=TRUE,"Not imaged",IF(OR(C1030="",'Paste Data Here - Export'!CP1030=""),"",1440*('Paste Data Here - Export'!CP1030-C1030)))</f>
        <v/>
      </c>
      <c r="S1030" s="93" t="str">
        <f>IF(R1030&lt;60.5,"Yes",IF('Paste Data Here - Export'!C1030="","","No"))</f>
        <v/>
      </c>
      <c r="T1030" s="93" t="str">
        <f t="shared" ref="T1030:T1093" si="176">IF(B1030="","",IF(R1030&lt;720.5,"Yes","No"))</f>
        <v/>
      </c>
      <c r="U1030" s="94" t="str">
        <f>IF(OR(C1030="",'Paste Data Here - Export'!DF1030=""),"",1440*('Paste Data Here - Export'!DF1030-C1030))</f>
        <v/>
      </c>
      <c r="V1030" s="96" t="str">
        <f t="shared" si="174"/>
        <v/>
      </c>
      <c r="W1030" s="97" t="str">
        <f>IF(B1030="","",IF('Paste Data Here - Export'!KI1030=TRUE,"Yes",IF('Paste Data Here - Export'!L1030="","No","Yes")))</f>
        <v/>
      </c>
      <c r="X1030" s="98" t="str">
        <f>IF(E1030="Yes","6 Month Transfer",IF(AND(W1030="Yes",'Paste Data Here - Export'!KM1030="D"),"No",IF('Patient level info'!W1030="Yes","Yes","")))</f>
        <v/>
      </c>
      <c r="Y1030" s="91" t="str">
        <f t="shared" ref="Y1030:Y1093" si="177">IF(E1030="Yes","",IF(X1030="","",IF(X1030="Yes","Alive",IF(AND(DAY(AA1030)-DAY(F1030)=0,AA1030-F1030&lt;2),"Died same day","Died different day"))))</f>
        <v/>
      </c>
      <c r="Z1030" s="99" t="str">
        <f>IF('Paste Data Here - Export'!KQ1030="","",IF('Paste Data Here - Export'!KO1030="","",'Paste Data Here - Export'!KN1030-'Paste Data Here - Export'!KQ1030))</f>
        <v/>
      </c>
      <c r="AA1030" s="91" t="str">
        <f>IF(AND(W1030="Yes",'Paste Data Here - Export'!KM1030="D",'Paste Data Here - Export'!KO1030="Y"),'Paste Data Here - Export'!KN1030+'Patient level info'!AA$3,IF(AND(W1030="Yes",'Paste Data Here - Export'!KM1030="D",Z1030&lt;0),'Paste Data Here - Export'!KQ1030,IF(AND(W1030="Yes",'Paste Data Here - Export'!KM1030="D"),'Paste Data Here - Export'!KN1030,IF(X1030="Yes",'Paste Data Here - Export'!KS1030,""))))</f>
        <v/>
      </c>
      <c r="AB1030" s="100" t="str">
        <f>IF(W1030="No","",IF('Paste Data Here - Export'!HS1030="","",IF('Paste Data Here - Export'!KO1030="Y",'Patient level info'!AA1030-'Paste Data Here - Export'!HS1030,'Paste Data Here - Export'!KQ1030-'Paste Data Here - Export'!HS1030)))</f>
        <v/>
      </c>
      <c r="AC1030" s="100" t="str">
        <f>IF(E1030="Yes","",IF(BPT!C1030="Record transferred to this team",AA1030-C1030-(1/6),""))</f>
        <v/>
      </c>
      <c r="AD1030" s="100" t="str">
        <f t="shared" ref="AD1030:AD1093" si="178">IF(AA1030="","",AA1030-F1030)</f>
        <v/>
      </c>
      <c r="AE1030" s="100" t="str">
        <f t="shared" si="175"/>
        <v/>
      </c>
      <c r="AF1030" s="101" t="str">
        <f>IF(AE1030="","",IF(Y1030="Died same day","Died same day as arrival",IF(AB1030="","Did not stay on SU",IF('Paste Data Here - Export'!HR1030="ICH","ICU/CCU/HDU",IF(AB1030&gt;AE1030,100,100*AB1030/AE1030)))))</f>
        <v/>
      </c>
      <c r="AG1030" s="82" t="str">
        <f>IF(E1030="Yes","6 Month Transfer",IF(W1030="No","Not locked to discharge/transfer",IF(AF1030="Did not stay on SU","Not achieved as did not stay on SU",IF('Patient level info'!A1030="","",IF(AND(A1030=B1030,M1030="Achieved",P1030="Achieved",AF1030&gt;=90,AF1030&lt;&gt;"Died same day as arrival"),"Achieved",IF(AND(A1030&lt;&gt;B1030,AF1030&gt;=90,M1030="Achieved",P1030="Achieved"),"Not directly admitted by this team, but achieved criteria at previous team, and achieved 90% of stay on SU whilst at this team",IF(AF1030="ICU/CCU/HDU","Admitted to ICU/CCU/HDU",IF(AF1030="Died same day as arrival",AF1030,IF(AND(AF1030&lt;90,M1030="Not achieved",P1030="Not achieved"),"Not achieved as not direct to SU within 4h, not seen by a consultant within 14h, and less than 90% of stay on SU",IF(AND(AF1030&lt;90,M1030="Not achieved",P1030="Achieved"),"Not achieved as not direct to SU within 4h and less than 90% of stay on SU",IF(AND(AF1030&lt;90,M1030="Achieved",P1030="Not achieved"),"Not achieved as not seen by a consultant within 14h and less than 90% of stay on SU",IF(AND(AF1030&gt;=90,M1030="Not achieved",P1030="Not achieved"),"Not achieved as not direct to SU within 4h and not seen by a consultant within 14h",IF(AND(AF1030&gt;=90,M1030="Achieved",P1030="Not achieved"),"Not achieved as not seen by a consultant within 14h",IF(AF1030&lt;90,"Not achieved as less than 90% of stay on SU","Not achieved as not direct to SU within 4h"))))))))))))))</f>
        <v/>
      </c>
    </row>
    <row r="1031" spans="1:33" x14ac:dyDescent="0.25">
      <c r="A1031" s="89" t="str">
        <f>IF('Paste Data Here - Export'!A1031="","",'Paste Data Here - Export'!A1031)</f>
        <v/>
      </c>
      <c r="B1031" s="90" t="str">
        <f>IF('Paste Data Here - Export'!B1031="","",'Paste Data Here - Export'!B1031)</f>
        <v/>
      </c>
      <c r="C1031" s="91" t="str">
        <f>IF('Paste Data Here - Export'!AR1031="Y",'Paste Data Here - Export'!AS1031,IF('Paste Data Here - Export'!C1031="","",'Paste Data Here - Export'!BA1031))</f>
        <v/>
      </c>
      <c r="D1031" s="103" t="str">
        <f>IF(B1031="","",IF('Paste Data Here - Export'!A1031 ='Paste Data Here - Export'!B1031, "Yes", "No"))</f>
        <v/>
      </c>
      <c r="E1031" s="103" t="str">
        <f>IF(A1031="","",IF(AND('Paste Data Here - Export'!P1031="",'Paste Data Here - Export'!Q1031&lt;&gt;""),"Yes","No"))</f>
        <v/>
      </c>
      <c r="F1031" s="104" t="str">
        <f>IF('Paste Data Here - Export'!A1031='Paste Data Here - Export'!B1031,C1031,IF(W1031="No","",IF(E1031="Yes","6 Month Transfer",'Paste Data Here - Export'!HP1031)))</f>
        <v/>
      </c>
      <c r="G1031" s="92" t="str">
        <f>IF(B1031="","",IF(OR('Paste Data Here - Export'!KB1031="Y",'Paste Data Here - Export'!GE1031="Y"),"Yes","No"))</f>
        <v/>
      </c>
      <c r="H1031" s="93" t="str">
        <f t="shared" ref="H1031:H1094" si="179">IF(F1031="","",(TEXT(F1031,"ddd")))</f>
        <v/>
      </c>
      <c r="I1031" s="93" t="str">
        <f t="shared" ref="I1031:I1094" si="180">IF(F1031="","",(TEXT(F1031,"h")))</f>
        <v/>
      </c>
      <c r="J1031" s="93" t="str">
        <f t="shared" ref="J1031:J1094" si="181">IF(F1031="","",IF(OR(H1031="Sat",H1031="Sun",I1031="18",I1031="19",I1031="20",I1031="21",I1031="22",I1031="23",I1031="0",I1031="1",I1031="2",I1031="3",I1031="4",I1031="5",I1031="6",I1031="7"),"Out of hours","In hours"))</f>
        <v/>
      </c>
      <c r="K1031" s="125" t="str">
        <f>IF(OR(C1031="",'Paste Data Here - Export'!BD1031=""),"",1440*('Paste Data Here - Export'!BD1031-C1031))</f>
        <v/>
      </c>
      <c r="L1031" s="93" t="str">
        <f t="shared" ref="L1031:L1094" si="182">IF(B1031="","",IF(K1031="","No",IF(K1031&lt;240.5,"Yes","No")))</f>
        <v/>
      </c>
      <c r="M1031" s="93" t="str">
        <f>IF(AND(L1031="Yes",'Paste Data Here - Export'!BC1031="SU",'Paste Data Here - Export'!EJ1031&lt;&gt;"Y"),"Achieved",IF('Paste Data Here - Export'!EJ1031="Y","Not applicable",(IF(AND('Patient level info'!L1031="No",'Paste Data Here - Export'!BC1031="SU"),"Not achieved",IF('Paste Data Here - Export'!BC1031="ICH","Not applicable",IF(OR('Paste Data Here - Export'!BC1031="O",'Paste Data Here - Export'!BC1031="MAC"),"Not achieved",""))))))</f>
        <v/>
      </c>
      <c r="N1031" s="142" t="str">
        <f>IF(B1031="","",IF(OR('Paste Data Here - Export'!GN1031="PERS",'Paste Data Here - Export'!GN1031="TELEM"),'Paste Data Here - Export'!GK1031,IF('Paste Data Here - Export'!GO1031="","Not seen in person",'Paste Data Here - Export'!GO1031)))</f>
        <v/>
      </c>
      <c r="O1031" s="125" t="str">
        <f t="shared" ref="O1031:O1094" si="183">IF(C1031="","",IF(N1031="Not seen in person","Not seen within 72h",1440*(N1031-C1031)))</f>
        <v/>
      </c>
      <c r="P1031" s="126" t="str">
        <f t="shared" ref="P1031:P1094" si="184">IF(C1031="","",IF(O1031="Not seen within 72h","Not achieved",IF(O1031&lt;840.5,"Achieved","Not achieved")))</f>
        <v/>
      </c>
      <c r="Q1031" s="95" t="str">
        <f>IF('Paste Data Here - Export'!CR1031=TRUE, "Not imaged",IF('Paste Data Here - Export'!AR1031="Y","Inpatient stroke",IF('Paste Data Here - Export'!BA1031="","",IF('Paste Data Here - Export'!CR1031="TRUE","",1440*('Paste Data Here - Export'!CP1031-'Paste Data Here - Export'!BA1031)))))</f>
        <v/>
      </c>
      <c r="R1031" s="95" t="str">
        <f>IF('Paste Data Here - Export'!CR1031=TRUE,"Not imaged",IF(OR(C1031="",'Paste Data Here - Export'!CP1031=""),"",1440*('Paste Data Here - Export'!CP1031-C1031)))</f>
        <v/>
      </c>
      <c r="S1031" s="93" t="str">
        <f>IF(R1031&lt;60.5,"Yes",IF('Paste Data Here - Export'!C1031="","","No"))</f>
        <v/>
      </c>
      <c r="T1031" s="93" t="str">
        <f t="shared" si="176"/>
        <v/>
      </c>
      <c r="U1031" s="94" t="str">
        <f>IF(OR(C1031="",'Paste Data Here - Export'!DF1031=""),"",1440*('Paste Data Here - Export'!DF1031-C1031))</f>
        <v/>
      </c>
      <c r="V1031" s="96" t="str">
        <f t="shared" ref="V1031:V1094" si="185">IF(U1031="","",IF(U1031&lt;60.5,"Yes","No"))</f>
        <v/>
      </c>
      <c r="W1031" s="97" t="str">
        <f>IF(B1031="","",IF('Paste Data Here - Export'!KI1031=TRUE,"Yes",IF('Paste Data Here - Export'!L1031="","No","Yes")))</f>
        <v/>
      </c>
      <c r="X1031" s="98" t="str">
        <f>IF(E1031="Yes","6 Month Transfer",IF(AND(W1031="Yes",'Paste Data Here - Export'!KM1031="D"),"No",IF('Patient level info'!W1031="Yes","Yes","")))</f>
        <v/>
      </c>
      <c r="Y1031" s="91" t="str">
        <f t="shared" si="177"/>
        <v/>
      </c>
      <c r="Z1031" s="99" t="str">
        <f>IF('Paste Data Here - Export'!KQ1031="","",IF('Paste Data Here - Export'!KO1031="","",'Paste Data Here - Export'!KN1031-'Paste Data Here - Export'!KQ1031))</f>
        <v/>
      </c>
      <c r="AA1031" s="91" t="str">
        <f>IF(AND(W1031="Yes",'Paste Data Here - Export'!KM1031="D",'Paste Data Here - Export'!KO1031="Y"),'Paste Data Here - Export'!KN1031+'Patient level info'!AA$3,IF(AND(W1031="Yes",'Paste Data Here - Export'!KM1031="D",Z1031&lt;0),'Paste Data Here - Export'!KQ1031,IF(AND(W1031="Yes",'Paste Data Here - Export'!KM1031="D"),'Paste Data Here - Export'!KN1031,IF(X1031="Yes",'Paste Data Here - Export'!KS1031,""))))</f>
        <v/>
      </c>
      <c r="AB1031" s="100" t="str">
        <f>IF(W1031="No","",IF('Paste Data Here - Export'!HS1031="","",IF('Paste Data Here - Export'!KO1031="Y",'Patient level info'!AA1031-'Paste Data Here - Export'!HS1031,'Paste Data Here - Export'!KQ1031-'Paste Data Here - Export'!HS1031)))</f>
        <v/>
      </c>
      <c r="AC1031" s="100" t="str">
        <f>IF(E1031="Yes","",IF(BPT!C1031="Record transferred to this team",AA1031-C1031-(1/6),""))</f>
        <v/>
      </c>
      <c r="AD1031" s="100" t="str">
        <f t="shared" si="178"/>
        <v/>
      </c>
      <c r="AE1031" s="100" t="str">
        <f t="shared" ref="AE1031:AE1094" si="186">IF(AD1031="","",AD1031-(1/6))</f>
        <v/>
      </c>
      <c r="AF1031" s="101" t="str">
        <f>IF(AE1031="","",IF(Y1031="Died same day","Died same day as arrival",IF(AB1031="","Did not stay on SU",IF('Paste Data Here - Export'!HR1031="ICH","ICU/CCU/HDU",IF(AB1031&gt;AE1031,100,100*AB1031/AE1031)))))</f>
        <v/>
      </c>
      <c r="AG1031" s="82" t="str">
        <f>IF(E1031="Yes","6 Month Transfer",IF(W1031="No","Not locked to discharge/transfer",IF(AF1031="Did not stay on SU","Not achieved as did not stay on SU",IF('Patient level info'!A1031="","",IF(AND(A1031=B1031,M1031="Achieved",P1031="Achieved",AF1031&gt;=90,AF1031&lt;&gt;"Died same day as arrival"),"Achieved",IF(AND(A1031&lt;&gt;B1031,AF1031&gt;=90,M1031="Achieved",P1031="Achieved"),"Not directly admitted by this team, but achieved criteria at previous team, and achieved 90% of stay on SU whilst at this team",IF(AF1031="ICU/CCU/HDU","Admitted to ICU/CCU/HDU",IF(AF1031="Died same day as arrival",AF1031,IF(AND(AF1031&lt;90,M1031="Not achieved",P1031="Not achieved"),"Not achieved as not direct to SU within 4h, not seen by a consultant within 14h, and less than 90% of stay on SU",IF(AND(AF1031&lt;90,M1031="Not achieved",P1031="Achieved"),"Not achieved as not direct to SU within 4h and less than 90% of stay on SU",IF(AND(AF1031&lt;90,M1031="Achieved",P1031="Not achieved"),"Not achieved as not seen by a consultant within 14h and less than 90% of stay on SU",IF(AND(AF1031&gt;=90,M1031="Not achieved",P1031="Not achieved"),"Not achieved as not direct to SU within 4h and not seen by a consultant within 14h",IF(AND(AF1031&gt;=90,M1031="Achieved",P1031="Not achieved"),"Not achieved as not seen by a consultant within 14h",IF(AF1031&lt;90,"Not achieved as less than 90% of stay on SU","Not achieved as not direct to SU within 4h"))))))))))))))</f>
        <v/>
      </c>
    </row>
    <row r="1032" spans="1:33" x14ac:dyDescent="0.25">
      <c r="A1032" s="89" t="str">
        <f>IF('Paste Data Here - Export'!A1032="","",'Paste Data Here - Export'!A1032)</f>
        <v/>
      </c>
      <c r="B1032" s="90" t="str">
        <f>IF('Paste Data Here - Export'!B1032="","",'Paste Data Here - Export'!B1032)</f>
        <v/>
      </c>
      <c r="C1032" s="91" t="str">
        <f>IF('Paste Data Here - Export'!AR1032="Y",'Paste Data Here - Export'!AS1032,IF('Paste Data Here - Export'!C1032="","",'Paste Data Here - Export'!BA1032))</f>
        <v/>
      </c>
      <c r="D1032" s="103" t="str">
        <f>IF(B1032="","",IF('Paste Data Here - Export'!A1032 ='Paste Data Here - Export'!B1032, "Yes", "No"))</f>
        <v/>
      </c>
      <c r="E1032" s="103" t="str">
        <f>IF(A1032="","",IF(AND('Paste Data Here - Export'!P1032="",'Paste Data Here - Export'!Q1032&lt;&gt;""),"Yes","No"))</f>
        <v/>
      </c>
      <c r="F1032" s="104" t="str">
        <f>IF('Paste Data Here - Export'!A1032='Paste Data Here - Export'!B1032,C1032,IF(W1032="No","",IF(E1032="Yes","6 Month Transfer",'Paste Data Here - Export'!HP1032)))</f>
        <v/>
      </c>
      <c r="G1032" s="92" t="str">
        <f>IF(B1032="","",IF(OR('Paste Data Here - Export'!KB1032="Y",'Paste Data Here - Export'!GE1032="Y"),"Yes","No"))</f>
        <v/>
      </c>
      <c r="H1032" s="93" t="str">
        <f t="shared" si="179"/>
        <v/>
      </c>
      <c r="I1032" s="93" t="str">
        <f t="shared" si="180"/>
        <v/>
      </c>
      <c r="J1032" s="93" t="str">
        <f t="shared" si="181"/>
        <v/>
      </c>
      <c r="K1032" s="125" t="str">
        <f>IF(OR(C1032="",'Paste Data Here - Export'!BD1032=""),"",1440*('Paste Data Here - Export'!BD1032-C1032))</f>
        <v/>
      </c>
      <c r="L1032" s="93" t="str">
        <f t="shared" si="182"/>
        <v/>
      </c>
      <c r="M1032" s="93" t="str">
        <f>IF(AND(L1032="Yes",'Paste Data Here - Export'!BC1032="SU",'Paste Data Here - Export'!EJ1032&lt;&gt;"Y"),"Achieved",IF('Paste Data Here - Export'!EJ1032="Y","Not applicable",(IF(AND('Patient level info'!L1032="No",'Paste Data Here - Export'!BC1032="SU"),"Not achieved",IF('Paste Data Here - Export'!BC1032="ICH","Not applicable",IF(OR('Paste Data Here - Export'!BC1032="O",'Paste Data Here - Export'!BC1032="MAC"),"Not achieved",""))))))</f>
        <v/>
      </c>
      <c r="N1032" s="142" t="str">
        <f>IF(B1032="","",IF(OR('Paste Data Here - Export'!GN1032="PERS",'Paste Data Here - Export'!GN1032="TELEM"),'Paste Data Here - Export'!GK1032,IF('Paste Data Here - Export'!GO1032="","Not seen in person",'Paste Data Here - Export'!GO1032)))</f>
        <v/>
      </c>
      <c r="O1032" s="125" t="str">
        <f t="shared" si="183"/>
        <v/>
      </c>
      <c r="P1032" s="126" t="str">
        <f t="shared" si="184"/>
        <v/>
      </c>
      <c r="Q1032" s="95" t="str">
        <f>IF('Paste Data Here - Export'!CR1032=TRUE, "Not imaged",IF('Paste Data Here - Export'!AR1032="Y","Inpatient stroke",IF('Paste Data Here - Export'!BA1032="","",IF('Paste Data Here - Export'!CR1032="TRUE","",1440*('Paste Data Here - Export'!CP1032-'Paste Data Here - Export'!BA1032)))))</f>
        <v/>
      </c>
      <c r="R1032" s="95" t="str">
        <f>IF('Paste Data Here - Export'!CR1032=TRUE,"Not imaged",IF(OR(C1032="",'Paste Data Here - Export'!CP1032=""),"",1440*('Paste Data Here - Export'!CP1032-C1032)))</f>
        <v/>
      </c>
      <c r="S1032" s="93" t="str">
        <f>IF(R1032&lt;60.5,"Yes",IF('Paste Data Here - Export'!C1032="","","No"))</f>
        <v/>
      </c>
      <c r="T1032" s="93" t="str">
        <f t="shared" si="176"/>
        <v/>
      </c>
      <c r="U1032" s="94" t="str">
        <f>IF(OR(C1032="",'Paste Data Here - Export'!DF1032=""),"",1440*('Paste Data Here - Export'!DF1032-C1032))</f>
        <v/>
      </c>
      <c r="V1032" s="96" t="str">
        <f t="shared" si="185"/>
        <v/>
      </c>
      <c r="W1032" s="97" t="str">
        <f>IF(B1032="","",IF('Paste Data Here - Export'!KI1032=TRUE,"Yes",IF('Paste Data Here - Export'!L1032="","No","Yes")))</f>
        <v/>
      </c>
      <c r="X1032" s="98" t="str">
        <f>IF(E1032="Yes","6 Month Transfer",IF(AND(W1032="Yes",'Paste Data Here - Export'!KM1032="D"),"No",IF('Patient level info'!W1032="Yes","Yes","")))</f>
        <v/>
      </c>
      <c r="Y1032" s="91" t="str">
        <f t="shared" si="177"/>
        <v/>
      </c>
      <c r="Z1032" s="99" t="str">
        <f>IF('Paste Data Here - Export'!KQ1032="","",IF('Paste Data Here - Export'!KO1032="","",'Paste Data Here - Export'!KN1032-'Paste Data Here - Export'!KQ1032))</f>
        <v/>
      </c>
      <c r="AA1032" s="91" t="str">
        <f>IF(AND(W1032="Yes",'Paste Data Here - Export'!KM1032="D",'Paste Data Here - Export'!KO1032="Y"),'Paste Data Here - Export'!KN1032+'Patient level info'!AA$3,IF(AND(W1032="Yes",'Paste Data Here - Export'!KM1032="D",Z1032&lt;0),'Paste Data Here - Export'!KQ1032,IF(AND(W1032="Yes",'Paste Data Here - Export'!KM1032="D"),'Paste Data Here - Export'!KN1032,IF(X1032="Yes",'Paste Data Here - Export'!KS1032,""))))</f>
        <v/>
      </c>
      <c r="AB1032" s="100" t="str">
        <f>IF(W1032="No","",IF('Paste Data Here - Export'!HS1032="","",IF('Paste Data Here - Export'!KO1032="Y",'Patient level info'!AA1032-'Paste Data Here - Export'!HS1032,'Paste Data Here - Export'!KQ1032-'Paste Data Here - Export'!HS1032)))</f>
        <v/>
      </c>
      <c r="AC1032" s="100" t="str">
        <f>IF(E1032="Yes","",IF(BPT!C1032="Record transferred to this team",AA1032-C1032-(1/6),""))</f>
        <v/>
      </c>
      <c r="AD1032" s="100" t="str">
        <f t="shared" si="178"/>
        <v/>
      </c>
      <c r="AE1032" s="100" t="str">
        <f t="shared" si="186"/>
        <v/>
      </c>
      <c r="AF1032" s="101" t="str">
        <f>IF(AE1032="","",IF(Y1032="Died same day","Died same day as arrival",IF(AB1032="","Did not stay on SU",IF('Paste Data Here - Export'!HR1032="ICH","ICU/CCU/HDU",IF(AB1032&gt;AE1032,100,100*AB1032/AE1032)))))</f>
        <v/>
      </c>
      <c r="AG1032" s="82" t="str">
        <f>IF(E1032="Yes","6 Month Transfer",IF(W1032="No","Not locked to discharge/transfer",IF(AF1032="Did not stay on SU","Not achieved as did not stay on SU",IF('Patient level info'!A1032="","",IF(AND(A1032=B1032,M1032="Achieved",P1032="Achieved",AF1032&gt;=90,AF1032&lt;&gt;"Died same day as arrival"),"Achieved",IF(AND(A1032&lt;&gt;B1032,AF1032&gt;=90,M1032="Achieved",P1032="Achieved"),"Not directly admitted by this team, but achieved criteria at previous team, and achieved 90% of stay on SU whilst at this team",IF(AF1032="ICU/CCU/HDU","Admitted to ICU/CCU/HDU",IF(AF1032="Died same day as arrival",AF1032,IF(AND(AF1032&lt;90,M1032="Not achieved",P1032="Not achieved"),"Not achieved as not direct to SU within 4h, not seen by a consultant within 14h, and less than 90% of stay on SU",IF(AND(AF1032&lt;90,M1032="Not achieved",P1032="Achieved"),"Not achieved as not direct to SU within 4h and less than 90% of stay on SU",IF(AND(AF1032&lt;90,M1032="Achieved",P1032="Not achieved"),"Not achieved as not seen by a consultant within 14h and less than 90% of stay on SU",IF(AND(AF1032&gt;=90,M1032="Not achieved",P1032="Not achieved"),"Not achieved as not direct to SU within 4h and not seen by a consultant within 14h",IF(AND(AF1032&gt;=90,M1032="Achieved",P1032="Not achieved"),"Not achieved as not seen by a consultant within 14h",IF(AF1032&lt;90,"Not achieved as less than 90% of stay on SU","Not achieved as not direct to SU within 4h"))))))))))))))</f>
        <v/>
      </c>
    </row>
    <row r="1033" spans="1:33" x14ac:dyDescent="0.25">
      <c r="A1033" s="89" t="str">
        <f>IF('Paste Data Here - Export'!A1033="","",'Paste Data Here - Export'!A1033)</f>
        <v/>
      </c>
      <c r="B1033" s="90" t="str">
        <f>IF('Paste Data Here - Export'!B1033="","",'Paste Data Here - Export'!B1033)</f>
        <v/>
      </c>
      <c r="C1033" s="91" t="str">
        <f>IF('Paste Data Here - Export'!AR1033="Y",'Paste Data Here - Export'!AS1033,IF('Paste Data Here - Export'!C1033="","",'Paste Data Here - Export'!BA1033))</f>
        <v/>
      </c>
      <c r="D1033" s="103" t="str">
        <f>IF(B1033="","",IF('Paste Data Here - Export'!A1033 ='Paste Data Here - Export'!B1033, "Yes", "No"))</f>
        <v/>
      </c>
      <c r="E1033" s="103" t="str">
        <f>IF(A1033="","",IF(AND('Paste Data Here - Export'!P1033="",'Paste Data Here - Export'!Q1033&lt;&gt;""),"Yes","No"))</f>
        <v/>
      </c>
      <c r="F1033" s="104" t="str">
        <f>IF('Paste Data Here - Export'!A1033='Paste Data Here - Export'!B1033,C1033,IF(W1033="No","",IF(E1033="Yes","6 Month Transfer",'Paste Data Here - Export'!HP1033)))</f>
        <v/>
      </c>
      <c r="G1033" s="92" t="str">
        <f>IF(B1033="","",IF(OR('Paste Data Here - Export'!KB1033="Y",'Paste Data Here - Export'!GE1033="Y"),"Yes","No"))</f>
        <v/>
      </c>
      <c r="H1033" s="93" t="str">
        <f t="shared" si="179"/>
        <v/>
      </c>
      <c r="I1033" s="93" t="str">
        <f t="shared" si="180"/>
        <v/>
      </c>
      <c r="J1033" s="93" t="str">
        <f t="shared" si="181"/>
        <v/>
      </c>
      <c r="K1033" s="125" t="str">
        <f>IF(OR(C1033="",'Paste Data Here - Export'!BD1033=""),"",1440*('Paste Data Here - Export'!BD1033-C1033))</f>
        <v/>
      </c>
      <c r="L1033" s="93" t="str">
        <f t="shared" si="182"/>
        <v/>
      </c>
      <c r="M1033" s="93" t="str">
        <f>IF(AND(L1033="Yes",'Paste Data Here - Export'!BC1033="SU",'Paste Data Here - Export'!EJ1033&lt;&gt;"Y"),"Achieved",IF('Paste Data Here - Export'!EJ1033="Y","Not applicable",(IF(AND('Patient level info'!L1033="No",'Paste Data Here - Export'!BC1033="SU"),"Not achieved",IF('Paste Data Here - Export'!BC1033="ICH","Not applicable",IF(OR('Paste Data Here - Export'!BC1033="O",'Paste Data Here - Export'!BC1033="MAC"),"Not achieved",""))))))</f>
        <v/>
      </c>
      <c r="N1033" s="142" t="str">
        <f>IF(B1033="","",IF(OR('Paste Data Here - Export'!GN1033="PERS",'Paste Data Here - Export'!GN1033="TELEM"),'Paste Data Here - Export'!GK1033,IF('Paste Data Here - Export'!GO1033="","Not seen in person",'Paste Data Here - Export'!GO1033)))</f>
        <v/>
      </c>
      <c r="O1033" s="125" t="str">
        <f t="shared" si="183"/>
        <v/>
      </c>
      <c r="P1033" s="126" t="str">
        <f t="shared" si="184"/>
        <v/>
      </c>
      <c r="Q1033" s="95" t="str">
        <f>IF('Paste Data Here - Export'!CR1033=TRUE, "Not imaged",IF('Paste Data Here - Export'!AR1033="Y","Inpatient stroke",IF('Paste Data Here - Export'!BA1033="","",IF('Paste Data Here - Export'!CR1033="TRUE","",1440*('Paste Data Here - Export'!CP1033-'Paste Data Here - Export'!BA1033)))))</f>
        <v/>
      </c>
      <c r="R1033" s="95" t="str">
        <f>IF('Paste Data Here - Export'!CR1033=TRUE,"Not imaged",IF(OR(C1033="",'Paste Data Here - Export'!CP1033=""),"",1440*('Paste Data Here - Export'!CP1033-C1033)))</f>
        <v/>
      </c>
      <c r="S1033" s="93" t="str">
        <f>IF(R1033&lt;60.5,"Yes",IF('Paste Data Here - Export'!C1033="","","No"))</f>
        <v/>
      </c>
      <c r="T1033" s="93" t="str">
        <f t="shared" si="176"/>
        <v/>
      </c>
      <c r="U1033" s="94" t="str">
        <f>IF(OR(C1033="",'Paste Data Here - Export'!DF1033=""),"",1440*('Paste Data Here - Export'!DF1033-C1033))</f>
        <v/>
      </c>
      <c r="V1033" s="96" t="str">
        <f t="shared" si="185"/>
        <v/>
      </c>
      <c r="W1033" s="97" t="str">
        <f>IF(B1033="","",IF('Paste Data Here - Export'!KI1033=TRUE,"Yes",IF('Paste Data Here - Export'!L1033="","No","Yes")))</f>
        <v/>
      </c>
      <c r="X1033" s="98" t="str">
        <f>IF(E1033="Yes","6 Month Transfer",IF(AND(W1033="Yes",'Paste Data Here - Export'!KM1033="D"),"No",IF('Patient level info'!W1033="Yes","Yes","")))</f>
        <v/>
      </c>
      <c r="Y1033" s="91" t="str">
        <f t="shared" si="177"/>
        <v/>
      </c>
      <c r="Z1033" s="99" t="str">
        <f>IF('Paste Data Here - Export'!KQ1033="","",IF('Paste Data Here - Export'!KO1033="","",'Paste Data Here - Export'!KN1033-'Paste Data Here - Export'!KQ1033))</f>
        <v/>
      </c>
      <c r="AA1033" s="91" t="str">
        <f>IF(AND(W1033="Yes",'Paste Data Here - Export'!KM1033="D",'Paste Data Here - Export'!KO1033="Y"),'Paste Data Here - Export'!KN1033+'Patient level info'!AA$3,IF(AND(W1033="Yes",'Paste Data Here - Export'!KM1033="D",Z1033&lt;0),'Paste Data Here - Export'!KQ1033,IF(AND(W1033="Yes",'Paste Data Here - Export'!KM1033="D"),'Paste Data Here - Export'!KN1033,IF(X1033="Yes",'Paste Data Here - Export'!KS1033,""))))</f>
        <v/>
      </c>
      <c r="AB1033" s="100" t="str">
        <f>IF(W1033="No","",IF('Paste Data Here - Export'!HS1033="","",IF('Paste Data Here - Export'!KO1033="Y",'Patient level info'!AA1033-'Paste Data Here - Export'!HS1033,'Paste Data Here - Export'!KQ1033-'Paste Data Here - Export'!HS1033)))</f>
        <v/>
      </c>
      <c r="AC1033" s="100" t="str">
        <f>IF(E1033="Yes","",IF(BPT!C1033="Record transferred to this team",AA1033-C1033-(1/6),""))</f>
        <v/>
      </c>
      <c r="AD1033" s="100" t="str">
        <f t="shared" si="178"/>
        <v/>
      </c>
      <c r="AE1033" s="100" t="str">
        <f t="shared" si="186"/>
        <v/>
      </c>
      <c r="AF1033" s="101" t="str">
        <f>IF(AE1033="","",IF(Y1033="Died same day","Died same day as arrival",IF(AB1033="","Did not stay on SU",IF('Paste Data Here - Export'!HR1033="ICH","ICU/CCU/HDU",IF(AB1033&gt;AE1033,100,100*AB1033/AE1033)))))</f>
        <v/>
      </c>
      <c r="AG1033" s="82" t="str">
        <f>IF(E1033="Yes","6 Month Transfer",IF(W1033="No","Not locked to discharge/transfer",IF(AF1033="Did not stay on SU","Not achieved as did not stay on SU",IF('Patient level info'!A1033="","",IF(AND(A1033=B1033,M1033="Achieved",P1033="Achieved",AF1033&gt;=90,AF1033&lt;&gt;"Died same day as arrival"),"Achieved",IF(AND(A1033&lt;&gt;B1033,AF1033&gt;=90,M1033="Achieved",P1033="Achieved"),"Not directly admitted by this team, but achieved criteria at previous team, and achieved 90% of stay on SU whilst at this team",IF(AF1033="ICU/CCU/HDU","Admitted to ICU/CCU/HDU",IF(AF1033="Died same day as arrival",AF1033,IF(AND(AF1033&lt;90,M1033="Not achieved",P1033="Not achieved"),"Not achieved as not direct to SU within 4h, not seen by a consultant within 14h, and less than 90% of stay on SU",IF(AND(AF1033&lt;90,M1033="Not achieved",P1033="Achieved"),"Not achieved as not direct to SU within 4h and less than 90% of stay on SU",IF(AND(AF1033&lt;90,M1033="Achieved",P1033="Not achieved"),"Not achieved as not seen by a consultant within 14h and less than 90% of stay on SU",IF(AND(AF1033&gt;=90,M1033="Not achieved",P1033="Not achieved"),"Not achieved as not direct to SU within 4h and not seen by a consultant within 14h",IF(AND(AF1033&gt;=90,M1033="Achieved",P1033="Not achieved"),"Not achieved as not seen by a consultant within 14h",IF(AF1033&lt;90,"Not achieved as less than 90% of stay on SU","Not achieved as not direct to SU within 4h"))))))))))))))</f>
        <v/>
      </c>
    </row>
    <row r="1034" spans="1:33" x14ac:dyDescent="0.25">
      <c r="A1034" s="89" t="str">
        <f>IF('Paste Data Here - Export'!A1034="","",'Paste Data Here - Export'!A1034)</f>
        <v/>
      </c>
      <c r="B1034" s="90" t="str">
        <f>IF('Paste Data Here - Export'!B1034="","",'Paste Data Here - Export'!B1034)</f>
        <v/>
      </c>
      <c r="C1034" s="91" t="str">
        <f>IF('Paste Data Here - Export'!AR1034="Y",'Paste Data Here - Export'!AS1034,IF('Paste Data Here - Export'!C1034="","",'Paste Data Here - Export'!BA1034))</f>
        <v/>
      </c>
      <c r="D1034" s="103" t="str">
        <f>IF(B1034="","",IF('Paste Data Here - Export'!A1034 ='Paste Data Here - Export'!B1034, "Yes", "No"))</f>
        <v/>
      </c>
      <c r="E1034" s="103" t="str">
        <f>IF(A1034="","",IF(AND('Paste Data Here - Export'!P1034="",'Paste Data Here - Export'!Q1034&lt;&gt;""),"Yes","No"))</f>
        <v/>
      </c>
      <c r="F1034" s="104" t="str">
        <f>IF('Paste Data Here - Export'!A1034='Paste Data Here - Export'!B1034,C1034,IF(W1034="No","",IF(E1034="Yes","6 Month Transfer",'Paste Data Here - Export'!HP1034)))</f>
        <v/>
      </c>
      <c r="G1034" s="92" t="str">
        <f>IF(B1034="","",IF(OR('Paste Data Here - Export'!KB1034="Y",'Paste Data Here - Export'!GE1034="Y"),"Yes","No"))</f>
        <v/>
      </c>
      <c r="H1034" s="93" t="str">
        <f t="shared" si="179"/>
        <v/>
      </c>
      <c r="I1034" s="93" t="str">
        <f t="shared" si="180"/>
        <v/>
      </c>
      <c r="J1034" s="93" t="str">
        <f t="shared" si="181"/>
        <v/>
      </c>
      <c r="K1034" s="125" t="str">
        <f>IF(OR(C1034="",'Paste Data Here - Export'!BD1034=""),"",1440*('Paste Data Here - Export'!BD1034-C1034))</f>
        <v/>
      </c>
      <c r="L1034" s="93" t="str">
        <f t="shared" si="182"/>
        <v/>
      </c>
      <c r="M1034" s="93" t="str">
        <f>IF(AND(L1034="Yes",'Paste Data Here - Export'!BC1034="SU",'Paste Data Here - Export'!EJ1034&lt;&gt;"Y"),"Achieved",IF('Paste Data Here - Export'!EJ1034="Y","Not applicable",(IF(AND('Patient level info'!L1034="No",'Paste Data Here - Export'!BC1034="SU"),"Not achieved",IF('Paste Data Here - Export'!BC1034="ICH","Not applicable",IF(OR('Paste Data Here - Export'!BC1034="O",'Paste Data Here - Export'!BC1034="MAC"),"Not achieved",""))))))</f>
        <v/>
      </c>
      <c r="N1034" s="142" t="str">
        <f>IF(B1034="","",IF(OR('Paste Data Here - Export'!GN1034="PERS",'Paste Data Here - Export'!GN1034="TELEM"),'Paste Data Here - Export'!GK1034,IF('Paste Data Here - Export'!GO1034="","Not seen in person",'Paste Data Here - Export'!GO1034)))</f>
        <v/>
      </c>
      <c r="O1034" s="125" t="str">
        <f t="shared" si="183"/>
        <v/>
      </c>
      <c r="P1034" s="126" t="str">
        <f t="shared" si="184"/>
        <v/>
      </c>
      <c r="Q1034" s="95" t="str">
        <f>IF('Paste Data Here - Export'!CR1034=TRUE, "Not imaged",IF('Paste Data Here - Export'!AR1034="Y","Inpatient stroke",IF('Paste Data Here - Export'!BA1034="","",IF('Paste Data Here - Export'!CR1034="TRUE","",1440*('Paste Data Here - Export'!CP1034-'Paste Data Here - Export'!BA1034)))))</f>
        <v/>
      </c>
      <c r="R1034" s="95" t="str">
        <f>IF('Paste Data Here - Export'!CR1034=TRUE,"Not imaged",IF(OR(C1034="",'Paste Data Here - Export'!CP1034=""),"",1440*('Paste Data Here - Export'!CP1034-C1034)))</f>
        <v/>
      </c>
      <c r="S1034" s="93" t="str">
        <f>IF(R1034&lt;60.5,"Yes",IF('Paste Data Here - Export'!C1034="","","No"))</f>
        <v/>
      </c>
      <c r="T1034" s="93" t="str">
        <f t="shared" si="176"/>
        <v/>
      </c>
      <c r="U1034" s="94" t="str">
        <f>IF(OR(C1034="",'Paste Data Here - Export'!DF1034=""),"",1440*('Paste Data Here - Export'!DF1034-C1034))</f>
        <v/>
      </c>
      <c r="V1034" s="96" t="str">
        <f t="shared" si="185"/>
        <v/>
      </c>
      <c r="W1034" s="97" t="str">
        <f>IF(B1034="","",IF('Paste Data Here - Export'!KI1034=TRUE,"Yes",IF('Paste Data Here - Export'!L1034="","No","Yes")))</f>
        <v/>
      </c>
      <c r="X1034" s="98" t="str">
        <f>IF(E1034="Yes","6 Month Transfer",IF(AND(W1034="Yes",'Paste Data Here - Export'!KM1034="D"),"No",IF('Patient level info'!W1034="Yes","Yes","")))</f>
        <v/>
      </c>
      <c r="Y1034" s="91" t="str">
        <f t="shared" si="177"/>
        <v/>
      </c>
      <c r="Z1034" s="99" t="str">
        <f>IF('Paste Data Here - Export'!KQ1034="","",IF('Paste Data Here - Export'!KO1034="","",'Paste Data Here - Export'!KN1034-'Paste Data Here - Export'!KQ1034))</f>
        <v/>
      </c>
      <c r="AA1034" s="91" t="str">
        <f>IF(AND(W1034="Yes",'Paste Data Here - Export'!KM1034="D",'Paste Data Here - Export'!KO1034="Y"),'Paste Data Here - Export'!KN1034+'Patient level info'!AA$3,IF(AND(W1034="Yes",'Paste Data Here - Export'!KM1034="D",Z1034&lt;0),'Paste Data Here - Export'!KQ1034,IF(AND(W1034="Yes",'Paste Data Here - Export'!KM1034="D"),'Paste Data Here - Export'!KN1034,IF(X1034="Yes",'Paste Data Here - Export'!KS1034,""))))</f>
        <v/>
      </c>
      <c r="AB1034" s="100" t="str">
        <f>IF(W1034="No","",IF('Paste Data Here - Export'!HS1034="","",IF('Paste Data Here - Export'!KO1034="Y",'Patient level info'!AA1034-'Paste Data Here - Export'!HS1034,'Paste Data Here - Export'!KQ1034-'Paste Data Here - Export'!HS1034)))</f>
        <v/>
      </c>
      <c r="AC1034" s="100" t="str">
        <f>IF(E1034="Yes","",IF(BPT!C1034="Record transferred to this team",AA1034-C1034-(1/6),""))</f>
        <v/>
      </c>
      <c r="AD1034" s="100" t="str">
        <f t="shared" si="178"/>
        <v/>
      </c>
      <c r="AE1034" s="100" t="str">
        <f t="shared" si="186"/>
        <v/>
      </c>
      <c r="AF1034" s="101" t="str">
        <f>IF(AE1034="","",IF(Y1034="Died same day","Died same day as arrival",IF(AB1034="","Did not stay on SU",IF('Paste Data Here - Export'!HR1034="ICH","ICU/CCU/HDU",IF(AB1034&gt;AE1034,100,100*AB1034/AE1034)))))</f>
        <v/>
      </c>
      <c r="AG1034" s="82" t="str">
        <f>IF(E1034="Yes","6 Month Transfer",IF(W1034="No","Not locked to discharge/transfer",IF(AF1034="Did not stay on SU","Not achieved as did not stay on SU",IF('Patient level info'!A1034="","",IF(AND(A1034=B1034,M1034="Achieved",P1034="Achieved",AF1034&gt;=90,AF1034&lt;&gt;"Died same day as arrival"),"Achieved",IF(AND(A1034&lt;&gt;B1034,AF1034&gt;=90,M1034="Achieved",P1034="Achieved"),"Not directly admitted by this team, but achieved criteria at previous team, and achieved 90% of stay on SU whilst at this team",IF(AF1034="ICU/CCU/HDU","Admitted to ICU/CCU/HDU",IF(AF1034="Died same day as arrival",AF1034,IF(AND(AF1034&lt;90,M1034="Not achieved",P1034="Not achieved"),"Not achieved as not direct to SU within 4h, not seen by a consultant within 14h, and less than 90% of stay on SU",IF(AND(AF1034&lt;90,M1034="Not achieved",P1034="Achieved"),"Not achieved as not direct to SU within 4h and less than 90% of stay on SU",IF(AND(AF1034&lt;90,M1034="Achieved",P1034="Not achieved"),"Not achieved as not seen by a consultant within 14h and less than 90% of stay on SU",IF(AND(AF1034&gt;=90,M1034="Not achieved",P1034="Not achieved"),"Not achieved as not direct to SU within 4h and not seen by a consultant within 14h",IF(AND(AF1034&gt;=90,M1034="Achieved",P1034="Not achieved"),"Not achieved as not seen by a consultant within 14h",IF(AF1034&lt;90,"Not achieved as less than 90% of stay on SU","Not achieved as not direct to SU within 4h"))))))))))))))</f>
        <v/>
      </c>
    </row>
    <row r="1035" spans="1:33" x14ac:dyDescent="0.25">
      <c r="A1035" s="89" t="str">
        <f>IF('Paste Data Here - Export'!A1035="","",'Paste Data Here - Export'!A1035)</f>
        <v/>
      </c>
      <c r="B1035" s="90" t="str">
        <f>IF('Paste Data Here - Export'!B1035="","",'Paste Data Here - Export'!B1035)</f>
        <v/>
      </c>
      <c r="C1035" s="91" t="str">
        <f>IF('Paste Data Here - Export'!AR1035="Y",'Paste Data Here - Export'!AS1035,IF('Paste Data Here - Export'!C1035="","",'Paste Data Here - Export'!BA1035))</f>
        <v/>
      </c>
      <c r="D1035" s="103" t="str">
        <f>IF(B1035="","",IF('Paste Data Here - Export'!A1035 ='Paste Data Here - Export'!B1035, "Yes", "No"))</f>
        <v/>
      </c>
      <c r="E1035" s="103" t="str">
        <f>IF(A1035="","",IF(AND('Paste Data Here - Export'!P1035="",'Paste Data Here - Export'!Q1035&lt;&gt;""),"Yes","No"))</f>
        <v/>
      </c>
      <c r="F1035" s="104" t="str">
        <f>IF('Paste Data Here - Export'!A1035='Paste Data Here - Export'!B1035,C1035,IF(W1035="No","",IF(E1035="Yes","6 Month Transfer",'Paste Data Here - Export'!HP1035)))</f>
        <v/>
      </c>
      <c r="G1035" s="92" t="str">
        <f>IF(B1035="","",IF(OR('Paste Data Here - Export'!KB1035="Y",'Paste Data Here - Export'!GE1035="Y"),"Yes","No"))</f>
        <v/>
      </c>
      <c r="H1035" s="93" t="str">
        <f t="shared" si="179"/>
        <v/>
      </c>
      <c r="I1035" s="93" t="str">
        <f t="shared" si="180"/>
        <v/>
      </c>
      <c r="J1035" s="93" t="str">
        <f t="shared" si="181"/>
        <v/>
      </c>
      <c r="K1035" s="125" t="str">
        <f>IF(OR(C1035="",'Paste Data Here - Export'!BD1035=""),"",1440*('Paste Data Here - Export'!BD1035-C1035))</f>
        <v/>
      </c>
      <c r="L1035" s="93" t="str">
        <f t="shared" si="182"/>
        <v/>
      </c>
      <c r="M1035" s="93" t="str">
        <f>IF(AND(L1035="Yes",'Paste Data Here - Export'!BC1035="SU",'Paste Data Here - Export'!EJ1035&lt;&gt;"Y"),"Achieved",IF('Paste Data Here - Export'!EJ1035="Y","Not applicable",(IF(AND('Patient level info'!L1035="No",'Paste Data Here - Export'!BC1035="SU"),"Not achieved",IF('Paste Data Here - Export'!BC1035="ICH","Not applicable",IF(OR('Paste Data Here - Export'!BC1035="O",'Paste Data Here - Export'!BC1035="MAC"),"Not achieved",""))))))</f>
        <v/>
      </c>
      <c r="N1035" s="142" t="str">
        <f>IF(B1035="","",IF(OR('Paste Data Here - Export'!GN1035="PERS",'Paste Data Here - Export'!GN1035="TELEM"),'Paste Data Here - Export'!GK1035,IF('Paste Data Here - Export'!GO1035="","Not seen in person",'Paste Data Here - Export'!GO1035)))</f>
        <v/>
      </c>
      <c r="O1035" s="125" t="str">
        <f t="shared" si="183"/>
        <v/>
      </c>
      <c r="P1035" s="126" t="str">
        <f t="shared" si="184"/>
        <v/>
      </c>
      <c r="Q1035" s="95" t="str">
        <f>IF('Paste Data Here - Export'!CR1035=TRUE, "Not imaged",IF('Paste Data Here - Export'!AR1035="Y","Inpatient stroke",IF('Paste Data Here - Export'!BA1035="","",IF('Paste Data Here - Export'!CR1035="TRUE","",1440*('Paste Data Here - Export'!CP1035-'Paste Data Here - Export'!BA1035)))))</f>
        <v/>
      </c>
      <c r="R1035" s="95" t="str">
        <f>IF('Paste Data Here - Export'!CR1035=TRUE,"Not imaged",IF(OR(C1035="",'Paste Data Here - Export'!CP1035=""),"",1440*('Paste Data Here - Export'!CP1035-C1035)))</f>
        <v/>
      </c>
      <c r="S1035" s="93" t="str">
        <f>IF(R1035&lt;60.5,"Yes",IF('Paste Data Here - Export'!C1035="","","No"))</f>
        <v/>
      </c>
      <c r="T1035" s="93" t="str">
        <f t="shared" si="176"/>
        <v/>
      </c>
      <c r="U1035" s="94" t="str">
        <f>IF(OR(C1035="",'Paste Data Here - Export'!DF1035=""),"",1440*('Paste Data Here - Export'!DF1035-C1035))</f>
        <v/>
      </c>
      <c r="V1035" s="96" t="str">
        <f t="shared" si="185"/>
        <v/>
      </c>
      <c r="W1035" s="97" t="str">
        <f>IF(B1035="","",IF('Paste Data Here - Export'!KI1035=TRUE,"Yes",IF('Paste Data Here - Export'!L1035="","No","Yes")))</f>
        <v/>
      </c>
      <c r="X1035" s="98" t="str">
        <f>IF(E1035="Yes","6 Month Transfer",IF(AND(W1035="Yes",'Paste Data Here - Export'!KM1035="D"),"No",IF('Patient level info'!W1035="Yes","Yes","")))</f>
        <v/>
      </c>
      <c r="Y1035" s="91" t="str">
        <f t="shared" si="177"/>
        <v/>
      </c>
      <c r="Z1035" s="99" t="str">
        <f>IF('Paste Data Here - Export'!KQ1035="","",IF('Paste Data Here - Export'!KO1035="","",'Paste Data Here - Export'!KN1035-'Paste Data Here - Export'!KQ1035))</f>
        <v/>
      </c>
      <c r="AA1035" s="91" t="str">
        <f>IF(AND(W1035="Yes",'Paste Data Here - Export'!KM1035="D",'Paste Data Here - Export'!KO1035="Y"),'Paste Data Here - Export'!KN1035+'Patient level info'!AA$3,IF(AND(W1035="Yes",'Paste Data Here - Export'!KM1035="D",Z1035&lt;0),'Paste Data Here - Export'!KQ1035,IF(AND(W1035="Yes",'Paste Data Here - Export'!KM1035="D"),'Paste Data Here - Export'!KN1035,IF(X1035="Yes",'Paste Data Here - Export'!KS1035,""))))</f>
        <v/>
      </c>
      <c r="AB1035" s="100" t="str">
        <f>IF(W1035="No","",IF('Paste Data Here - Export'!HS1035="","",IF('Paste Data Here - Export'!KO1035="Y",'Patient level info'!AA1035-'Paste Data Here - Export'!HS1035,'Paste Data Here - Export'!KQ1035-'Paste Data Here - Export'!HS1035)))</f>
        <v/>
      </c>
      <c r="AC1035" s="100" t="str">
        <f>IF(E1035="Yes","",IF(BPT!C1035="Record transferred to this team",AA1035-C1035-(1/6),""))</f>
        <v/>
      </c>
      <c r="AD1035" s="100" t="str">
        <f t="shared" si="178"/>
        <v/>
      </c>
      <c r="AE1035" s="100" t="str">
        <f t="shared" si="186"/>
        <v/>
      </c>
      <c r="AF1035" s="101" t="str">
        <f>IF(AE1035="","",IF(Y1035="Died same day","Died same day as arrival",IF(AB1035="","Did not stay on SU",IF('Paste Data Here - Export'!HR1035="ICH","ICU/CCU/HDU",IF(AB1035&gt;AE1035,100,100*AB1035/AE1035)))))</f>
        <v/>
      </c>
      <c r="AG1035" s="82" t="str">
        <f>IF(E1035="Yes","6 Month Transfer",IF(W1035="No","Not locked to discharge/transfer",IF(AF1035="Did not stay on SU","Not achieved as did not stay on SU",IF('Patient level info'!A1035="","",IF(AND(A1035=B1035,M1035="Achieved",P1035="Achieved",AF1035&gt;=90,AF1035&lt;&gt;"Died same day as arrival"),"Achieved",IF(AND(A1035&lt;&gt;B1035,AF1035&gt;=90,M1035="Achieved",P1035="Achieved"),"Not directly admitted by this team, but achieved criteria at previous team, and achieved 90% of stay on SU whilst at this team",IF(AF1035="ICU/CCU/HDU","Admitted to ICU/CCU/HDU",IF(AF1035="Died same day as arrival",AF1035,IF(AND(AF1035&lt;90,M1035="Not achieved",P1035="Not achieved"),"Not achieved as not direct to SU within 4h, not seen by a consultant within 14h, and less than 90% of stay on SU",IF(AND(AF1035&lt;90,M1035="Not achieved",P1035="Achieved"),"Not achieved as not direct to SU within 4h and less than 90% of stay on SU",IF(AND(AF1035&lt;90,M1035="Achieved",P1035="Not achieved"),"Not achieved as not seen by a consultant within 14h and less than 90% of stay on SU",IF(AND(AF1035&gt;=90,M1035="Not achieved",P1035="Not achieved"),"Not achieved as not direct to SU within 4h and not seen by a consultant within 14h",IF(AND(AF1035&gt;=90,M1035="Achieved",P1035="Not achieved"),"Not achieved as not seen by a consultant within 14h",IF(AF1035&lt;90,"Not achieved as less than 90% of stay on SU","Not achieved as not direct to SU within 4h"))))))))))))))</f>
        <v/>
      </c>
    </row>
    <row r="1036" spans="1:33" x14ac:dyDescent="0.25">
      <c r="A1036" s="89" t="str">
        <f>IF('Paste Data Here - Export'!A1036="","",'Paste Data Here - Export'!A1036)</f>
        <v/>
      </c>
      <c r="B1036" s="90" t="str">
        <f>IF('Paste Data Here - Export'!B1036="","",'Paste Data Here - Export'!B1036)</f>
        <v/>
      </c>
      <c r="C1036" s="91" t="str">
        <f>IF('Paste Data Here - Export'!AR1036="Y",'Paste Data Here - Export'!AS1036,IF('Paste Data Here - Export'!C1036="","",'Paste Data Here - Export'!BA1036))</f>
        <v/>
      </c>
      <c r="D1036" s="103" t="str">
        <f>IF(B1036="","",IF('Paste Data Here - Export'!A1036 ='Paste Data Here - Export'!B1036, "Yes", "No"))</f>
        <v/>
      </c>
      <c r="E1036" s="103" t="str">
        <f>IF(A1036="","",IF(AND('Paste Data Here - Export'!P1036="",'Paste Data Here - Export'!Q1036&lt;&gt;""),"Yes","No"))</f>
        <v/>
      </c>
      <c r="F1036" s="104" t="str">
        <f>IF('Paste Data Here - Export'!A1036='Paste Data Here - Export'!B1036,C1036,IF(W1036="No","",IF(E1036="Yes","6 Month Transfer",'Paste Data Here - Export'!HP1036)))</f>
        <v/>
      </c>
      <c r="G1036" s="92" t="str">
        <f>IF(B1036="","",IF(OR('Paste Data Here - Export'!KB1036="Y",'Paste Data Here - Export'!GE1036="Y"),"Yes","No"))</f>
        <v/>
      </c>
      <c r="H1036" s="93" t="str">
        <f t="shared" si="179"/>
        <v/>
      </c>
      <c r="I1036" s="93" t="str">
        <f t="shared" si="180"/>
        <v/>
      </c>
      <c r="J1036" s="93" t="str">
        <f t="shared" si="181"/>
        <v/>
      </c>
      <c r="K1036" s="125" t="str">
        <f>IF(OR(C1036="",'Paste Data Here - Export'!BD1036=""),"",1440*('Paste Data Here - Export'!BD1036-C1036))</f>
        <v/>
      </c>
      <c r="L1036" s="93" t="str">
        <f t="shared" si="182"/>
        <v/>
      </c>
      <c r="M1036" s="93" t="str">
        <f>IF(AND(L1036="Yes",'Paste Data Here - Export'!BC1036="SU",'Paste Data Here - Export'!EJ1036&lt;&gt;"Y"),"Achieved",IF('Paste Data Here - Export'!EJ1036="Y","Not applicable",(IF(AND('Patient level info'!L1036="No",'Paste Data Here - Export'!BC1036="SU"),"Not achieved",IF('Paste Data Here - Export'!BC1036="ICH","Not applicable",IF(OR('Paste Data Here - Export'!BC1036="O",'Paste Data Here - Export'!BC1036="MAC"),"Not achieved",""))))))</f>
        <v/>
      </c>
      <c r="N1036" s="142" t="str">
        <f>IF(B1036="","",IF(OR('Paste Data Here - Export'!GN1036="PERS",'Paste Data Here - Export'!GN1036="TELEM"),'Paste Data Here - Export'!GK1036,IF('Paste Data Here - Export'!GO1036="","Not seen in person",'Paste Data Here - Export'!GO1036)))</f>
        <v/>
      </c>
      <c r="O1036" s="125" t="str">
        <f t="shared" si="183"/>
        <v/>
      </c>
      <c r="P1036" s="126" t="str">
        <f t="shared" si="184"/>
        <v/>
      </c>
      <c r="Q1036" s="95" t="str">
        <f>IF('Paste Data Here - Export'!CR1036=TRUE, "Not imaged",IF('Paste Data Here - Export'!AR1036="Y","Inpatient stroke",IF('Paste Data Here - Export'!BA1036="","",IF('Paste Data Here - Export'!CR1036="TRUE","",1440*('Paste Data Here - Export'!CP1036-'Paste Data Here - Export'!BA1036)))))</f>
        <v/>
      </c>
      <c r="R1036" s="95" t="str">
        <f>IF('Paste Data Here - Export'!CR1036=TRUE,"Not imaged",IF(OR(C1036="",'Paste Data Here - Export'!CP1036=""),"",1440*('Paste Data Here - Export'!CP1036-C1036)))</f>
        <v/>
      </c>
      <c r="S1036" s="93" t="str">
        <f>IF(R1036&lt;60.5,"Yes",IF('Paste Data Here - Export'!C1036="","","No"))</f>
        <v/>
      </c>
      <c r="T1036" s="93" t="str">
        <f t="shared" si="176"/>
        <v/>
      </c>
      <c r="U1036" s="94" t="str">
        <f>IF(OR(C1036="",'Paste Data Here - Export'!DF1036=""),"",1440*('Paste Data Here - Export'!DF1036-C1036))</f>
        <v/>
      </c>
      <c r="V1036" s="96" t="str">
        <f t="shared" si="185"/>
        <v/>
      </c>
      <c r="W1036" s="97" t="str">
        <f>IF(B1036="","",IF('Paste Data Here - Export'!KI1036=TRUE,"Yes",IF('Paste Data Here - Export'!L1036="","No","Yes")))</f>
        <v/>
      </c>
      <c r="X1036" s="98" t="str">
        <f>IF(E1036="Yes","6 Month Transfer",IF(AND(W1036="Yes",'Paste Data Here - Export'!KM1036="D"),"No",IF('Patient level info'!W1036="Yes","Yes","")))</f>
        <v/>
      </c>
      <c r="Y1036" s="91" t="str">
        <f t="shared" si="177"/>
        <v/>
      </c>
      <c r="Z1036" s="99" t="str">
        <f>IF('Paste Data Here - Export'!KQ1036="","",IF('Paste Data Here - Export'!KO1036="","",'Paste Data Here - Export'!KN1036-'Paste Data Here - Export'!KQ1036))</f>
        <v/>
      </c>
      <c r="AA1036" s="91" t="str">
        <f>IF(AND(W1036="Yes",'Paste Data Here - Export'!KM1036="D",'Paste Data Here - Export'!KO1036="Y"),'Paste Data Here - Export'!KN1036+'Patient level info'!AA$3,IF(AND(W1036="Yes",'Paste Data Here - Export'!KM1036="D",Z1036&lt;0),'Paste Data Here - Export'!KQ1036,IF(AND(W1036="Yes",'Paste Data Here - Export'!KM1036="D"),'Paste Data Here - Export'!KN1036,IF(X1036="Yes",'Paste Data Here - Export'!KS1036,""))))</f>
        <v/>
      </c>
      <c r="AB1036" s="100" t="str">
        <f>IF(W1036="No","",IF('Paste Data Here - Export'!HS1036="","",IF('Paste Data Here - Export'!KO1036="Y",'Patient level info'!AA1036-'Paste Data Here - Export'!HS1036,'Paste Data Here - Export'!KQ1036-'Paste Data Here - Export'!HS1036)))</f>
        <v/>
      </c>
      <c r="AC1036" s="100" t="str">
        <f>IF(E1036="Yes","",IF(BPT!C1036="Record transferred to this team",AA1036-C1036-(1/6),""))</f>
        <v/>
      </c>
      <c r="AD1036" s="100" t="str">
        <f t="shared" si="178"/>
        <v/>
      </c>
      <c r="AE1036" s="100" t="str">
        <f t="shared" si="186"/>
        <v/>
      </c>
      <c r="AF1036" s="101" t="str">
        <f>IF(AE1036="","",IF(Y1036="Died same day","Died same day as arrival",IF(AB1036="","Did not stay on SU",IF('Paste Data Here - Export'!HR1036="ICH","ICU/CCU/HDU",IF(AB1036&gt;AE1036,100,100*AB1036/AE1036)))))</f>
        <v/>
      </c>
      <c r="AG1036" s="82" t="str">
        <f>IF(E1036="Yes","6 Month Transfer",IF(W1036="No","Not locked to discharge/transfer",IF(AF1036="Did not stay on SU","Not achieved as did not stay on SU",IF('Patient level info'!A1036="","",IF(AND(A1036=B1036,M1036="Achieved",P1036="Achieved",AF1036&gt;=90,AF1036&lt;&gt;"Died same day as arrival"),"Achieved",IF(AND(A1036&lt;&gt;B1036,AF1036&gt;=90,M1036="Achieved",P1036="Achieved"),"Not directly admitted by this team, but achieved criteria at previous team, and achieved 90% of stay on SU whilst at this team",IF(AF1036="ICU/CCU/HDU","Admitted to ICU/CCU/HDU",IF(AF1036="Died same day as arrival",AF1036,IF(AND(AF1036&lt;90,M1036="Not achieved",P1036="Not achieved"),"Not achieved as not direct to SU within 4h, not seen by a consultant within 14h, and less than 90% of stay on SU",IF(AND(AF1036&lt;90,M1036="Not achieved",P1036="Achieved"),"Not achieved as not direct to SU within 4h and less than 90% of stay on SU",IF(AND(AF1036&lt;90,M1036="Achieved",P1036="Not achieved"),"Not achieved as not seen by a consultant within 14h and less than 90% of stay on SU",IF(AND(AF1036&gt;=90,M1036="Not achieved",P1036="Not achieved"),"Not achieved as not direct to SU within 4h and not seen by a consultant within 14h",IF(AND(AF1036&gt;=90,M1036="Achieved",P1036="Not achieved"),"Not achieved as not seen by a consultant within 14h",IF(AF1036&lt;90,"Not achieved as less than 90% of stay on SU","Not achieved as not direct to SU within 4h"))))))))))))))</f>
        <v/>
      </c>
    </row>
    <row r="1037" spans="1:33" x14ac:dyDescent="0.25">
      <c r="A1037" s="89" t="str">
        <f>IF('Paste Data Here - Export'!A1037="","",'Paste Data Here - Export'!A1037)</f>
        <v/>
      </c>
      <c r="B1037" s="90" t="str">
        <f>IF('Paste Data Here - Export'!B1037="","",'Paste Data Here - Export'!B1037)</f>
        <v/>
      </c>
      <c r="C1037" s="91" t="str">
        <f>IF('Paste Data Here - Export'!AR1037="Y",'Paste Data Here - Export'!AS1037,IF('Paste Data Here - Export'!C1037="","",'Paste Data Here - Export'!BA1037))</f>
        <v/>
      </c>
      <c r="D1037" s="103" t="str">
        <f>IF(B1037="","",IF('Paste Data Here - Export'!A1037 ='Paste Data Here - Export'!B1037, "Yes", "No"))</f>
        <v/>
      </c>
      <c r="E1037" s="103" t="str">
        <f>IF(A1037="","",IF(AND('Paste Data Here - Export'!P1037="",'Paste Data Here - Export'!Q1037&lt;&gt;""),"Yes","No"))</f>
        <v/>
      </c>
      <c r="F1037" s="104" t="str">
        <f>IF('Paste Data Here - Export'!A1037='Paste Data Here - Export'!B1037,C1037,IF(W1037="No","",IF(E1037="Yes","6 Month Transfer",'Paste Data Here - Export'!HP1037)))</f>
        <v/>
      </c>
      <c r="G1037" s="92" t="str">
        <f>IF(B1037="","",IF(OR('Paste Data Here - Export'!KB1037="Y",'Paste Data Here - Export'!GE1037="Y"),"Yes","No"))</f>
        <v/>
      </c>
      <c r="H1037" s="93" t="str">
        <f t="shared" si="179"/>
        <v/>
      </c>
      <c r="I1037" s="93" t="str">
        <f t="shared" si="180"/>
        <v/>
      </c>
      <c r="J1037" s="93" t="str">
        <f t="shared" si="181"/>
        <v/>
      </c>
      <c r="K1037" s="125" t="str">
        <f>IF(OR(C1037="",'Paste Data Here - Export'!BD1037=""),"",1440*('Paste Data Here - Export'!BD1037-C1037))</f>
        <v/>
      </c>
      <c r="L1037" s="93" t="str">
        <f t="shared" si="182"/>
        <v/>
      </c>
      <c r="M1037" s="93" t="str">
        <f>IF(AND(L1037="Yes",'Paste Data Here - Export'!BC1037="SU",'Paste Data Here - Export'!EJ1037&lt;&gt;"Y"),"Achieved",IF('Paste Data Here - Export'!EJ1037="Y","Not applicable",(IF(AND('Patient level info'!L1037="No",'Paste Data Here - Export'!BC1037="SU"),"Not achieved",IF('Paste Data Here - Export'!BC1037="ICH","Not applicable",IF(OR('Paste Data Here - Export'!BC1037="O",'Paste Data Here - Export'!BC1037="MAC"),"Not achieved",""))))))</f>
        <v/>
      </c>
      <c r="N1037" s="142" t="str">
        <f>IF(B1037="","",IF(OR('Paste Data Here - Export'!GN1037="PERS",'Paste Data Here - Export'!GN1037="TELEM"),'Paste Data Here - Export'!GK1037,IF('Paste Data Here - Export'!GO1037="","Not seen in person",'Paste Data Here - Export'!GO1037)))</f>
        <v/>
      </c>
      <c r="O1037" s="125" t="str">
        <f t="shared" si="183"/>
        <v/>
      </c>
      <c r="P1037" s="126" t="str">
        <f t="shared" si="184"/>
        <v/>
      </c>
      <c r="Q1037" s="95" t="str">
        <f>IF('Paste Data Here - Export'!CR1037=TRUE, "Not imaged",IF('Paste Data Here - Export'!AR1037="Y","Inpatient stroke",IF('Paste Data Here - Export'!BA1037="","",IF('Paste Data Here - Export'!CR1037="TRUE","",1440*('Paste Data Here - Export'!CP1037-'Paste Data Here - Export'!BA1037)))))</f>
        <v/>
      </c>
      <c r="R1037" s="95" t="str">
        <f>IF('Paste Data Here - Export'!CR1037=TRUE,"Not imaged",IF(OR(C1037="",'Paste Data Here - Export'!CP1037=""),"",1440*('Paste Data Here - Export'!CP1037-C1037)))</f>
        <v/>
      </c>
      <c r="S1037" s="93" t="str">
        <f>IF(R1037&lt;60.5,"Yes",IF('Paste Data Here - Export'!C1037="","","No"))</f>
        <v/>
      </c>
      <c r="T1037" s="93" t="str">
        <f t="shared" si="176"/>
        <v/>
      </c>
      <c r="U1037" s="94" t="str">
        <f>IF(OR(C1037="",'Paste Data Here - Export'!DF1037=""),"",1440*('Paste Data Here - Export'!DF1037-C1037))</f>
        <v/>
      </c>
      <c r="V1037" s="96" t="str">
        <f t="shared" si="185"/>
        <v/>
      </c>
      <c r="W1037" s="97" t="str">
        <f>IF(B1037="","",IF('Paste Data Here - Export'!KI1037=TRUE,"Yes",IF('Paste Data Here - Export'!L1037="","No","Yes")))</f>
        <v/>
      </c>
      <c r="X1037" s="98" t="str">
        <f>IF(E1037="Yes","6 Month Transfer",IF(AND(W1037="Yes",'Paste Data Here - Export'!KM1037="D"),"No",IF('Patient level info'!W1037="Yes","Yes","")))</f>
        <v/>
      </c>
      <c r="Y1037" s="91" t="str">
        <f t="shared" si="177"/>
        <v/>
      </c>
      <c r="Z1037" s="99" t="str">
        <f>IF('Paste Data Here - Export'!KQ1037="","",IF('Paste Data Here - Export'!KO1037="","",'Paste Data Here - Export'!KN1037-'Paste Data Here - Export'!KQ1037))</f>
        <v/>
      </c>
      <c r="AA1037" s="91" t="str">
        <f>IF(AND(W1037="Yes",'Paste Data Here - Export'!KM1037="D",'Paste Data Here - Export'!KO1037="Y"),'Paste Data Here - Export'!KN1037+'Patient level info'!AA$3,IF(AND(W1037="Yes",'Paste Data Here - Export'!KM1037="D",Z1037&lt;0),'Paste Data Here - Export'!KQ1037,IF(AND(W1037="Yes",'Paste Data Here - Export'!KM1037="D"),'Paste Data Here - Export'!KN1037,IF(X1037="Yes",'Paste Data Here - Export'!KS1037,""))))</f>
        <v/>
      </c>
      <c r="AB1037" s="100" t="str">
        <f>IF(W1037="No","",IF('Paste Data Here - Export'!HS1037="","",IF('Paste Data Here - Export'!KO1037="Y",'Patient level info'!AA1037-'Paste Data Here - Export'!HS1037,'Paste Data Here - Export'!KQ1037-'Paste Data Here - Export'!HS1037)))</f>
        <v/>
      </c>
      <c r="AC1037" s="100" t="str">
        <f>IF(E1037="Yes","",IF(BPT!C1037="Record transferred to this team",AA1037-C1037-(1/6),""))</f>
        <v/>
      </c>
      <c r="AD1037" s="100" t="str">
        <f t="shared" si="178"/>
        <v/>
      </c>
      <c r="AE1037" s="100" t="str">
        <f t="shared" si="186"/>
        <v/>
      </c>
      <c r="AF1037" s="101" t="str">
        <f>IF(AE1037="","",IF(Y1037="Died same day","Died same day as arrival",IF(AB1037="","Did not stay on SU",IF('Paste Data Here - Export'!HR1037="ICH","ICU/CCU/HDU",IF(AB1037&gt;AE1037,100,100*AB1037/AE1037)))))</f>
        <v/>
      </c>
      <c r="AG1037" s="82" t="str">
        <f>IF(E1037="Yes","6 Month Transfer",IF(W1037="No","Not locked to discharge/transfer",IF(AF1037="Did not stay on SU","Not achieved as did not stay on SU",IF('Patient level info'!A1037="","",IF(AND(A1037=B1037,M1037="Achieved",P1037="Achieved",AF1037&gt;=90,AF1037&lt;&gt;"Died same day as arrival"),"Achieved",IF(AND(A1037&lt;&gt;B1037,AF1037&gt;=90,M1037="Achieved",P1037="Achieved"),"Not directly admitted by this team, but achieved criteria at previous team, and achieved 90% of stay on SU whilst at this team",IF(AF1037="ICU/CCU/HDU","Admitted to ICU/CCU/HDU",IF(AF1037="Died same day as arrival",AF1037,IF(AND(AF1037&lt;90,M1037="Not achieved",P1037="Not achieved"),"Not achieved as not direct to SU within 4h, not seen by a consultant within 14h, and less than 90% of stay on SU",IF(AND(AF1037&lt;90,M1037="Not achieved",P1037="Achieved"),"Not achieved as not direct to SU within 4h and less than 90% of stay on SU",IF(AND(AF1037&lt;90,M1037="Achieved",P1037="Not achieved"),"Not achieved as not seen by a consultant within 14h and less than 90% of stay on SU",IF(AND(AF1037&gt;=90,M1037="Not achieved",P1037="Not achieved"),"Not achieved as not direct to SU within 4h and not seen by a consultant within 14h",IF(AND(AF1037&gt;=90,M1037="Achieved",P1037="Not achieved"),"Not achieved as not seen by a consultant within 14h",IF(AF1037&lt;90,"Not achieved as less than 90% of stay on SU","Not achieved as not direct to SU within 4h"))))))))))))))</f>
        <v/>
      </c>
    </row>
    <row r="1038" spans="1:33" x14ac:dyDescent="0.25">
      <c r="A1038" s="89" t="str">
        <f>IF('Paste Data Here - Export'!A1038="","",'Paste Data Here - Export'!A1038)</f>
        <v/>
      </c>
      <c r="B1038" s="90" t="str">
        <f>IF('Paste Data Here - Export'!B1038="","",'Paste Data Here - Export'!B1038)</f>
        <v/>
      </c>
      <c r="C1038" s="91" t="str">
        <f>IF('Paste Data Here - Export'!AR1038="Y",'Paste Data Here - Export'!AS1038,IF('Paste Data Here - Export'!C1038="","",'Paste Data Here - Export'!BA1038))</f>
        <v/>
      </c>
      <c r="D1038" s="103" t="str">
        <f>IF(B1038="","",IF('Paste Data Here - Export'!A1038 ='Paste Data Here - Export'!B1038, "Yes", "No"))</f>
        <v/>
      </c>
      <c r="E1038" s="103" t="str">
        <f>IF(A1038="","",IF(AND('Paste Data Here - Export'!P1038="",'Paste Data Here - Export'!Q1038&lt;&gt;""),"Yes","No"))</f>
        <v/>
      </c>
      <c r="F1038" s="104" t="str">
        <f>IF('Paste Data Here - Export'!A1038='Paste Data Here - Export'!B1038,C1038,IF(W1038="No","",IF(E1038="Yes","6 Month Transfer",'Paste Data Here - Export'!HP1038)))</f>
        <v/>
      </c>
      <c r="G1038" s="92" t="str">
        <f>IF(B1038="","",IF(OR('Paste Data Here - Export'!KB1038="Y",'Paste Data Here - Export'!GE1038="Y"),"Yes","No"))</f>
        <v/>
      </c>
      <c r="H1038" s="93" t="str">
        <f t="shared" si="179"/>
        <v/>
      </c>
      <c r="I1038" s="93" t="str">
        <f t="shared" si="180"/>
        <v/>
      </c>
      <c r="J1038" s="93" t="str">
        <f t="shared" si="181"/>
        <v/>
      </c>
      <c r="K1038" s="125" t="str">
        <f>IF(OR(C1038="",'Paste Data Here - Export'!BD1038=""),"",1440*('Paste Data Here - Export'!BD1038-C1038))</f>
        <v/>
      </c>
      <c r="L1038" s="93" t="str">
        <f t="shared" si="182"/>
        <v/>
      </c>
      <c r="M1038" s="93" t="str">
        <f>IF(AND(L1038="Yes",'Paste Data Here - Export'!BC1038="SU",'Paste Data Here - Export'!EJ1038&lt;&gt;"Y"),"Achieved",IF('Paste Data Here - Export'!EJ1038="Y","Not applicable",(IF(AND('Patient level info'!L1038="No",'Paste Data Here - Export'!BC1038="SU"),"Not achieved",IF('Paste Data Here - Export'!BC1038="ICH","Not applicable",IF(OR('Paste Data Here - Export'!BC1038="O",'Paste Data Here - Export'!BC1038="MAC"),"Not achieved",""))))))</f>
        <v/>
      </c>
      <c r="N1038" s="142" t="str">
        <f>IF(B1038="","",IF(OR('Paste Data Here - Export'!GN1038="PERS",'Paste Data Here - Export'!GN1038="TELEM"),'Paste Data Here - Export'!GK1038,IF('Paste Data Here - Export'!GO1038="","Not seen in person",'Paste Data Here - Export'!GO1038)))</f>
        <v/>
      </c>
      <c r="O1038" s="125" t="str">
        <f t="shared" si="183"/>
        <v/>
      </c>
      <c r="P1038" s="126" t="str">
        <f t="shared" si="184"/>
        <v/>
      </c>
      <c r="Q1038" s="95" t="str">
        <f>IF('Paste Data Here - Export'!CR1038=TRUE, "Not imaged",IF('Paste Data Here - Export'!AR1038="Y","Inpatient stroke",IF('Paste Data Here - Export'!BA1038="","",IF('Paste Data Here - Export'!CR1038="TRUE","",1440*('Paste Data Here - Export'!CP1038-'Paste Data Here - Export'!BA1038)))))</f>
        <v/>
      </c>
      <c r="R1038" s="95" t="str">
        <f>IF('Paste Data Here - Export'!CR1038=TRUE,"Not imaged",IF(OR(C1038="",'Paste Data Here - Export'!CP1038=""),"",1440*('Paste Data Here - Export'!CP1038-C1038)))</f>
        <v/>
      </c>
      <c r="S1038" s="93" t="str">
        <f>IF(R1038&lt;60.5,"Yes",IF('Paste Data Here - Export'!C1038="","","No"))</f>
        <v/>
      </c>
      <c r="T1038" s="93" t="str">
        <f t="shared" si="176"/>
        <v/>
      </c>
      <c r="U1038" s="94" t="str">
        <f>IF(OR(C1038="",'Paste Data Here - Export'!DF1038=""),"",1440*('Paste Data Here - Export'!DF1038-C1038))</f>
        <v/>
      </c>
      <c r="V1038" s="96" t="str">
        <f t="shared" si="185"/>
        <v/>
      </c>
      <c r="W1038" s="97" t="str">
        <f>IF(B1038="","",IF('Paste Data Here - Export'!KI1038=TRUE,"Yes",IF('Paste Data Here - Export'!L1038="","No","Yes")))</f>
        <v/>
      </c>
      <c r="X1038" s="98" t="str">
        <f>IF(E1038="Yes","6 Month Transfer",IF(AND(W1038="Yes",'Paste Data Here - Export'!KM1038="D"),"No",IF('Patient level info'!W1038="Yes","Yes","")))</f>
        <v/>
      </c>
      <c r="Y1038" s="91" t="str">
        <f t="shared" si="177"/>
        <v/>
      </c>
      <c r="Z1038" s="99" t="str">
        <f>IF('Paste Data Here - Export'!KQ1038="","",IF('Paste Data Here - Export'!KO1038="","",'Paste Data Here - Export'!KN1038-'Paste Data Here - Export'!KQ1038))</f>
        <v/>
      </c>
      <c r="AA1038" s="91" t="str">
        <f>IF(AND(W1038="Yes",'Paste Data Here - Export'!KM1038="D",'Paste Data Here - Export'!KO1038="Y"),'Paste Data Here - Export'!KN1038+'Patient level info'!AA$3,IF(AND(W1038="Yes",'Paste Data Here - Export'!KM1038="D",Z1038&lt;0),'Paste Data Here - Export'!KQ1038,IF(AND(W1038="Yes",'Paste Data Here - Export'!KM1038="D"),'Paste Data Here - Export'!KN1038,IF(X1038="Yes",'Paste Data Here - Export'!KS1038,""))))</f>
        <v/>
      </c>
      <c r="AB1038" s="100" t="str">
        <f>IF(W1038="No","",IF('Paste Data Here - Export'!HS1038="","",IF('Paste Data Here - Export'!KO1038="Y",'Patient level info'!AA1038-'Paste Data Here - Export'!HS1038,'Paste Data Here - Export'!KQ1038-'Paste Data Here - Export'!HS1038)))</f>
        <v/>
      </c>
      <c r="AC1038" s="100" t="str">
        <f>IF(E1038="Yes","",IF(BPT!C1038="Record transferred to this team",AA1038-C1038-(1/6),""))</f>
        <v/>
      </c>
      <c r="AD1038" s="100" t="str">
        <f t="shared" si="178"/>
        <v/>
      </c>
      <c r="AE1038" s="100" t="str">
        <f t="shared" si="186"/>
        <v/>
      </c>
      <c r="AF1038" s="101" t="str">
        <f>IF(AE1038="","",IF(Y1038="Died same day","Died same day as arrival",IF(AB1038="","Did not stay on SU",IF('Paste Data Here - Export'!HR1038="ICH","ICU/CCU/HDU",IF(AB1038&gt;AE1038,100,100*AB1038/AE1038)))))</f>
        <v/>
      </c>
      <c r="AG1038" s="82" t="str">
        <f>IF(E1038="Yes","6 Month Transfer",IF(W1038="No","Not locked to discharge/transfer",IF(AF1038="Did not stay on SU","Not achieved as did not stay on SU",IF('Patient level info'!A1038="","",IF(AND(A1038=B1038,M1038="Achieved",P1038="Achieved",AF1038&gt;=90,AF1038&lt;&gt;"Died same day as arrival"),"Achieved",IF(AND(A1038&lt;&gt;B1038,AF1038&gt;=90,M1038="Achieved",P1038="Achieved"),"Not directly admitted by this team, but achieved criteria at previous team, and achieved 90% of stay on SU whilst at this team",IF(AF1038="ICU/CCU/HDU","Admitted to ICU/CCU/HDU",IF(AF1038="Died same day as arrival",AF1038,IF(AND(AF1038&lt;90,M1038="Not achieved",P1038="Not achieved"),"Not achieved as not direct to SU within 4h, not seen by a consultant within 14h, and less than 90% of stay on SU",IF(AND(AF1038&lt;90,M1038="Not achieved",P1038="Achieved"),"Not achieved as not direct to SU within 4h and less than 90% of stay on SU",IF(AND(AF1038&lt;90,M1038="Achieved",P1038="Not achieved"),"Not achieved as not seen by a consultant within 14h and less than 90% of stay on SU",IF(AND(AF1038&gt;=90,M1038="Not achieved",P1038="Not achieved"),"Not achieved as not direct to SU within 4h and not seen by a consultant within 14h",IF(AND(AF1038&gt;=90,M1038="Achieved",P1038="Not achieved"),"Not achieved as not seen by a consultant within 14h",IF(AF1038&lt;90,"Not achieved as less than 90% of stay on SU","Not achieved as not direct to SU within 4h"))))))))))))))</f>
        <v/>
      </c>
    </row>
    <row r="1039" spans="1:33" x14ac:dyDescent="0.25">
      <c r="A1039" s="89" t="str">
        <f>IF('Paste Data Here - Export'!A1039="","",'Paste Data Here - Export'!A1039)</f>
        <v/>
      </c>
      <c r="B1039" s="90" t="str">
        <f>IF('Paste Data Here - Export'!B1039="","",'Paste Data Here - Export'!B1039)</f>
        <v/>
      </c>
      <c r="C1039" s="91" t="str">
        <f>IF('Paste Data Here - Export'!AR1039="Y",'Paste Data Here - Export'!AS1039,IF('Paste Data Here - Export'!C1039="","",'Paste Data Here - Export'!BA1039))</f>
        <v/>
      </c>
      <c r="D1039" s="103" t="str">
        <f>IF(B1039="","",IF('Paste Data Here - Export'!A1039 ='Paste Data Here - Export'!B1039, "Yes", "No"))</f>
        <v/>
      </c>
      <c r="E1039" s="103" t="str">
        <f>IF(A1039="","",IF(AND('Paste Data Here - Export'!P1039="",'Paste Data Here - Export'!Q1039&lt;&gt;""),"Yes","No"))</f>
        <v/>
      </c>
      <c r="F1039" s="104" t="str">
        <f>IF('Paste Data Here - Export'!A1039='Paste Data Here - Export'!B1039,C1039,IF(W1039="No","",IF(E1039="Yes","6 Month Transfer",'Paste Data Here - Export'!HP1039)))</f>
        <v/>
      </c>
      <c r="G1039" s="92" t="str">
        <f>IF(B1039="","",IF(OR('Paste Data Here - Export'!KB1039="Y",'Paste Data Here - Export'!GE1039="Y"),"Yes","No"))</f>
        <v/>
      </c>
      <c r="H1039" s="93" t="str">
        <f t="shared" si="179"/>
        <v/>
      </c>
      <c r="I1039" s="93" t="str">
        <f t="shared" si="180"/>
        <v/>
      </c>
      <c r="J1039" s="93" t="str">
        <f t="shared" si="181"/>
        <v/>
      </c>
      <c r="K1039" s="125" t="str">
        <f>IF(OR(C1039="",'Paste Data Here - Export'!BD1039=""),"",1440*('Paste Data Here - Export'!BD1039-C1039))</f>
        <v/>
      </c>
      <c r="L1039" s="93" t="str">
        <f t="shared" si="182"/>
        <v/>
      </c>
      <c r="M1039" s="93" t="str">
        <f>IF(AND(L1039="Yes",'Paste Data Here - Export'!BC1039="SU",'Paste Data Here - Export'!EJ1039&lt;&gt;"Y"),"Achieved",IF('Paste Data Here - Export'!EJ1039="Y","Not applicable",(IF(AND('Patient level info'!L1039="No",'Paste Data Here - Export'!BC1039="SU"),"Not achieved",IF('Paste Data Here - Export'!BC1039="ICH","Not applicable",IF(OR('Paste Data Here - Export'!BC1039="O",'Paste Data Here - Export'!BC1039="MAC"),"Not achieved",""))))))</f>
        <v/>
      </c>
      <c r="N1039" s="142" t="str">
        <f>IF(B1039="","",IF(OR('Paste Data Here - Export'!GN1039="PERS",'Paste Data Here - Export'!GN1039="TELEM"),'Paste Data Here - Export'!GK1039,IF('Paste Data Here - Export'!GO1039="","Not seen in person",'Paste Data Here - Export'!GO1039)))</f>
        <v/>
      </c>
      <c r="O1039" s="125" t="str">
        <f t="shared" si="183"/>
        <v/>
      </c>
      <c r="P1039" s="126" t="str">
        <f t="shared" si="184"/>
        <v/>
      </c>
      <c r="Q1039" s="95" t="str">
        <f>IF('Paste Data Here - Export'!CR1039=TRUE, "Not imaged",IF('Paste Data Here - Export'!AR1039="Y","Inpatient stroke",IF('Paste Data Here - Export'!BA1039="","",IF('Paste Data Here - Export'!CR1039="TRUE","",1440*('Paste Data Here - Export'!CP1039-'Paste Data Here - Export'!BA1039)))))</f>
        <v/>
      </c>
      <c r="R1039" s="95" t="str">
        <f>IF('Paste Data Here - Export'!CR1039=TRUE,"Not imaged",IF(OR(C1039="",'Paste Data Here - Export'!CP1039=""),"",1440*('Paste Data Here - Export'!CP1039-C1039)))</f>
        <v/>
      </c>
      <c r="S1039" s="93" t="str">
        <f>IF(R1039&lt;60.5,"Yes",IF('Paste Data Here - Export'!C1039="","","No"))</f>
        <v/>
      </c>
      <c r="T1039" s="93" t="str">
        <f t="shared" si="176"/>
        <v/>
      </c>
      <c r="U1039" s="94" t="str">
        <f>IF(OR(C1039="",'Paste Data Here - Export'!DF1039=""),"",1440*('Paste Data Here - Export'!DF1039-C1039))</f>
        <v/>
      </c>
      <c r="V1039" s="96" t="str">
        <f t="shared" si="185"/>
        <v/>
      </c>
      <c r="W1039" s="97" t="str">
        <f>IF(B1039="","",IF('Paste Data Here - Export'!KI1039=TRUE,"Yes",IF('Paste Data Here - Export'!L1039="","No","Yes")))</f>
        <v/>
      </c>
      <c r="X1039" s="98" t="str">
        <f>IF(E1039="Yes","6 Month Transfer",IF(AND(W1039="Yes",'Paste Data Here - Export'!KM1039="D"),"No",IF('Patient level info'!W1039="Yes","Yes","")))</f>
        <v/>
      </c>
      <c r="Y1039" s="91" t="str">
        <f t="shared" si="177"/>
        <v/>
      </c>
      <c r="Z1039" s="99" t="str">
        <f>IF('Paste Data Here - Export'!KQ1039="","",IF('Paste Data Here - Export'!KO1039="","",'Paste Data Here - Export'!KN1039-'Paste Data Here - Export'!KQ1039))</f>
        <v/>
      </c>
      <c r="AA1039" s="91" t="str">
        <f>IF(AND(W1039="Yes",'Paste Data Here - Export'!KM1039="D",'Paste Data Here - Export'!KO1039="Y"),'Paste Data Here - Export'!KN1039+'Patient level info'!AA$3,IF(AND(W1039="Yes",'Paste Data Here - Export'!KM1039="D",Z1039&lt;0),'Paste Data Here - Export'!KQ1039,IF(AND(W1039="Yes",'Paste Data Here - Export'!KM1039="D"),'Paste Data Here - Export'!KN1039,IF(X1039="Yes",'Paste Data Here - Export'!KS1039,""))))</f>
        <v/>
      </c>
      <c r="AB1039" s="100" t="str">
        <f>IF(W1039="No","",IF('Paste Data Here - Export'!HS1039="","",IF('Paste Data Here - Export'!KO1039="Y",'Patient level info'!AA1039-'Paste Data Here - Export'!HS1039,'Paste Data Here - Export'!KQ1039-'Paste Data Here - Export'!HS1039)))</f>
        <v/>
      </c>
      <c r="AC1039" s="100" t="str">
        <f>IF(E1039="Yes","",IF(BPT!C1039="Record transferred to this team",AA1039-C1039-(1/6),""))</f>
        <v/>
      </c>
      <c r="AD1039" s="100" t="str">
        <f t="shared" si="178"/>
        <v/>
      </c>
      <c r="AE1039" s="100" t="str">
        <f t="shared" si="186"/>
        <v/>
      </c>
      <c r="AF1039" s="101" t="str">
        <f>IF(AE1039="","",IF(Y1039="Died same day","Died same day as arrival",IF(AB1039="","Did not stay on SU",IF('Paste Data Here - Export'!HR1039="ICH","ICU/CCU/HDU",IF(AB1039&gt;AE1039,100,100*AB1039/AE1039)))))</f>
        <v/>
      </c>
      <c r="AG1039" s="82" t="str">
        <f>IF(E1039="Yes","6 Month Transfer",IF(W1039="No","Not locked to discharge/transfer",IF(AF1039="Did not stay on SU","Not achieved as did not stay on SU",IF('Patient level info'!A1039="","",IF(AND(A1039=B1039,M1039="Achieved",P1039="Achieved",AF1039&gt;=90,AF1039&lt;&gt;"Died same day as arrival"),"Achieved",IF(AND(A1039&lt;&gt;B1039,AF1039&gt;=90,M1039="Achieved",P1039="Achieved"),"Not directly admitted by this team, but achieved criteria at previous team, and achieved 90% of stay on SU whilst at this team",IF(AF1039="ICU/CCU/HDU","Admitted to ICU/CCU/HDU",IF(AF1039="Died same day as arrival",AF1039,IF(AND(AF1039&lt;90,M1039="Not achieved",P1039="Not achieved"),"Not achieved as not direct to SU within 4h, not seen by a consultant within 14h, and less than 90% of stay on SU",IF(AND(AF1039&lt;90,M1039="Not achieved",P1039="Achieved"),"Not achieved as not direct to SU within 4h and less than 90% of stay on SU",IF(AND(AF1039&lt;90,M1039="Achieved",P1039="Not achieved"),"Not achieved as not seen by a consultant within 14h and less than 90% of stay on SU",IF(AND(AF1039&gt;=90,M1039="Not achieved",P1039="Not achieved"),"Not achieved as not direct to SU within 4h and not seen by a consultant within 14h",IF(AND(AF1039&gt;=90,M1039="Achieved",P1039="Not achieved"),"Not achieved as not seen by a consultant within 14h",IF(AF1039&lt;90,"Not achieved as less than 90% of stay on SU","Not achieved as not direct to SU within 4h"))))))))))))))</f>
        <v/>
      </c>
    </row>
    <row r="1040" spans="1:33" x14ac:dyDescent="0.25">
      <c r="A1040" s="89" t="str">
        <f>IF('Paste Data Here - Export'!A1040="","",'Paste Data Here - Export'!A1040)</f>
        <v/>
      </c>
      <c r="B1040" s="90" t="str">
        <f>IF('Paste Data Here - Export'!B1040="","",'Paste Data Here - Export'!B1040)</f>
        <v/>
      </c>
      <c r="C1040" s="91" t="str">
        <f>IF('Paste Data Here - Export'!AR1040="Y",'Paste Data Here - Export'!AS1040,IF('Paste Data Here - Export'!C1040="","",'Paste Data Here - Export'!BA1040))</f>
        <v/>
      </c>
      <c r="D1040" s="103" t="str">
        <f>IF(B1040="","",IF('Paste Data Here - Export'!A1040 ='Paste Data Here - Export'!B1040, "Yes", "No"))</f>
        <v/>
      </c>
      <c r="E1040" s="103" t="str">
        <f>IF(A1040="","",IF(AND('Paste Data Here - Export'!P1040="",'Paste Data Here - Export'!Q1040&lt;&gt;""),"Yes","No"))</f>
        <v/>
      </c>
      <c r="F1040" s="104" t="str">
        <f>IF('Paste Data Here - Export'!A1040='Paste Data Here - Export'!B1040,C1040,IF(W1040="No","",IF(E1040="Yes","6 Month Transfer",'Paste Data Here - Export'!HP1040)))</f>
        <v/>
      </c>
      <c r="G1040" s="92" t="str">
        <f>IF(B1040="","",IF(OR('Paste Data Here - Export'!KB1040="Y",'Paste Data Here - Export'!GE1040="Y"),"Yes","No"))</f>
        <v/>
      </c>
      <c r="H1040" s="93" t="str">
        <f t="shared" si="179"/>
        <v/>
      </c>
      <c r="I1040" s="93" t="str">
        <f t="shared" si="180"/>
        <v/>
      </c>
      <c r="J1040" s="93" t="str">
        <f t="shared" si="181"/>
        <v/>
      </c>
      <c r="K1040" s="125" t="str">
        <f>IF(OR(C1040="",'Paste Data Here - Export'!BD1040=""),"",1440*('Paste Data Here - Export'!BD1040-C1040))</f>
        <v/>
      </c>
      <c r="L1040" s="93" t="str">
        <f t="shared" si="182"/>
        <v/>
      </c>
      <c r="M1040" s="93" t="str">
        <f>IF(AND(L1040="Yes",'Paste Data Here - Export'!BC1040="SU",'Paste Data Here - Export'!EJ1040&lt;&gt;"Y"),"Achieved",IF('Paste Data Here - Export'!EJ1040="Y","Not applicable",(IF(AND('Patient level info'!L1040="No",'Paste Data Here - Export'!BC1040="SU"),"Not achieved",IF('Paste Data Here - Export'!BC1040="ICH","Not applicable",IF(OR('Paste Data Here - Export'!BC1040="O",'Paste Data Here - Export'!BC1040="MAC"),"Not achieved",""))))))</f>
        <v/>
      </c>
      <c r="N1040" s="142" t="str">
        <f>IF(B1040="","",IF(OR('Paste Data Here - Export'!GN1040="PERS",'Paste Data Here - Export'!GN1040="TELEM"),'Paste Data Here - Export'!GK1040,IF('Paste Data Here - Export'!GO1040="","Not seen in person",'Paste Data Here - Export'!GO1040)))</f>
        <v/>
      </c>
      <c r="O1040" s="125" t="str">
        <f t="shared" si="183"/>
        <v/>
      </c>
      <c r="P1040" s="126" t="str">
        <f t="shared" si="184"/>
        <v/>
      </c>
      <c r="Q1040" s="95" t="str">
        <f>IF('Paste Data Here - Export'!CR1040=TRUE, "Not imaged",IF('Paste Data Here - Export'!AR1040="Y","Inpatient stroke",IF('Paste Data Here - Export'!BA1040="","",IF('Paste Data Here - Export'!CR1040="TRUE","",1440*('Paste Data Here - Export'!CP1040-'Paste Data Here - Export'!BA1040)))))</f>
        <v/>
      </c>
      <c r="R1040" s="95" t="str">
        <f>IF('Paste Data Here - Export'!CR1040=TRUE,"Not imaged",IF(OR(C1040="",'Paste Data Here - Export'!CP1040=""),"",1440*('Paste Data Here - Export'!CP1040-C1040)))</f>
        <v/>
      </c>
      <c r="S1040" s="93" t="str">
        <f>IF(R1040&lt;60.5,"Yes",IF('Paste Data Here - Export'!C1040="","","No"))</f>
        <v/>
      </c>
      <c r="T1040" s="93" t="str">
        <f t="shared" si="176"/>
        <v/>
      </c>
      <c r="U1040" s="94" t="str">
        <f>IF(OR(C1040="",'Paste Data Here - Export'!DF1040=""),"",1440*('Paste Data Here - Export'!DF1040-C1040))</f>
        <v/>
      </c>
      <c r="V1040" s="96" t="str">
        <f t="shared" si="185"/>
        <v/>
      </c>
      <c r="W1040" s="97" t="str">
        <f>IF(B1040="","",IF('Paste Data Here - Export'!KI1040=TRUE,"Yes",IF('Paste Data Here - Export'!L1040="","No","Yes")))</f>
        <v/>
      </c>
      <c r="X1040" s="98" t="str">
        <f>IF(E1040="Yes","6 Month Transfer",IF(AND(W1040="Yes",'Paste Data Here - Export'!KM1040="D"),"No",IF('Patient level info'!W1040="Yes","Yes","")))</f>
        <v/>
      </c>
      <c r="Y1040" s="91" t="str">
        <f t="shared" si="177"/>
        <v/>
      </c>
      <c r="Z1040" s="99" t="str">
        <f>IF('Paste Data Here - Export'!KQ1040="","",IF('Paste Data Here - Export'!KO1040="","",'Paste Data Here - Export'!KN1040-'Paste Data Here - Export'!KQ1040))</f>
        <v/>
      </c>
      <c r="AA1040" s="91" t="str">
        <f>IF(AND(W1040="Yes",'Paste Data Here - Export'!KM1040="D",'Paste Data Here - Export'!KO1040="Y"),'Paste Data Here - Export'!KN1040+'Patient level info'!AA$3,IF(AND(W1040="Yes",'Paste Data Here - Export'!KM1040="D",Z1040&lt;0),'Paste Data Here - Export'!KQ1040,IF(AND(W1040="Yes",'Paste Data Here - Export'!KM1040="D"),'Paste Data Here - Export'!KN1040,IF(X1040="Yes",'Paste Data Here - Export'!KS1040,""))))</f>
        <v/>
      </c>
      <c r="AB1040" s="100" t="str">
        <f>IF(W1040="No","",IF('Paste Data Here - Export'!HS1040="","",IF('Paste Data Here - Export'!KO1040="Y",'Patient level info'!AA1040-'Paste Data Here - Export'!HS1040,'Paste Data Here - Export'!KQ1040-'Paste Data Here - Export'!HS1040)))</f>
        <v/>
      </c>
      <c r="AC1040" s="100" t="str">
        <f>IF(E1040="Yes","",IF(BPT!C1040="Record transferred to this team",AA1040-C1040-(1/6),""))</f>
        <v/>
      </c>
      <c r="AD1040" s="100" t="str">
        <f t="shared" si="178"/>
        <v/>
      </c>
      <c r="AE1040" s="100" t="str">
        <f t="shared" si="186"/>
        <v/>
      </c>
      <c r="AF1040" s="101" t="str">
        <f>IF(AE1040="","",IF(Y1040="Died same day","Died same day as arrival",IF(AB1040="","Did not stay on SU",IF('Paste Data Here - Export'!HR1040="ICH","ICU/CCU/HDU",IF(AB1040&gt;AE1040,100,100*AB1040/AE1040)))))</f>
        <v/>
      </c>
      <c r="AG1040" s="82" t="str">
        <f>IF(E1040="Yes","6 Month Transfer",IF(W1040="No","Not locked to discharge/transfer",IF(AF1040="Did not stay on SU","Not achieved as did not stay on SU",IF('Patient level info'!A1040="","",IF(AND(A1040=B1040,M1040="Achieved",P1040="Achieved",AF1040&gt;=90,AF1040&lt;&gt;"Died same day as arrival"),"Achieved",IF(AND(A1040&lt;&gt;B1040,AF1040&gt;=90,M1040="Achieved",P1040="Achieved"),"Not directly admitted by this team, but achieved criteria at previous team, and achieved 90% of stay on SU whilst at this team",IF(AF1040="ICU/CCU/HDU","Admitted to ICU/CCU/HDU",IF(AF1040="Died same day as arrival",AF1040,IF(AND(AF1040&lt;90,M1040="Not achieved",P1040="Not achieved"),"Not achieved as not direct to SU within 4h, not seen by a consultant within 14h, and less than 90% of stay on SU",IF(AND(AF1040&lt;90,M1040="Not achieved",P1040="Achieved"),"Not achieved as not direct to SU within 4h and less than 90% of stay on SU",IF(AND(AF1040&lt;90,M1040="Achieved",P1040="Not achieved"),"Not achieved as not seen by a consultant within 14h and less than 90% of stay on SU",IF(AND(AF1040&gt;=90,M1040="Not achieved",P1040="Not achieved"),"Not achieved as not direct to SU within 4h and not seen by a consultant within 14h",IF(AND(AF1040&gt;=90,M1040="Achieved",P1040="Not achieved"),"Not achieved as not seen by a consultant within 14h",IF(AF1040&lt;90,"Not achieved as less than 90% of stay on SU","Not achieved as not direct to SU within 4h"))))))))))))))</f>
        <v/>
      </c>
    </row>
    <row r="1041" spans="1:33" x14ac:dyDescent="0.25">
      <c r="A1041" s="89" t="str">
        <f>IF('Paste Data Here - Export'!A1041="","",'Paste Data Here - Export'!A1041)</f>
        <v/>
      </c>
      <c r="B1041" s="90" t="str">
        <f>IF('Paste Data Here - Export'!B1041="","",'Paste Data Here - Export'!B1041)</f>
        <v/>
      </c>
      <c r="C1041" s="91" t="str">
        <f>IF('Paste Data Here - Export'!AR1041="Y",'Paste Data Here - Export'!AS1041,IF('Paste Data Here - Export'!C1041="","",'Paste Data Here - Export'!BA1041))</f>
        <v/>
      </c>
      <c r="D1041" s="103" t="str">
        <f>IF(B1041="","",IF('Paste Data Here - Export'!A1041 ='Paste Data Here - Export'!B1041, "Yes", "No"))</f>
        <v/>
      </c>
      <c r="E1041" s="103" t="str">
        <f>IF(A1041="","",IF(AND('Paste Data Here - Export'!P1041="",'Paste Data Here - Export'!Q1041&lt;&gt;""),"Yes","No"))</f>
        <v/>
      </c>
      <c r="F1041" s="104" t="str">
        <f>IF('Paste Data Here - Export'!A1041='Paste Data Here - Export'!B1041,C1041,IF(W1041="No","",IF(E1041="Yes","6 Month Transfer",'Paste Data Here - Export'!HP1041)))</f>
        <v/>
      </c>
      <c r="G1041" s="92" t="str">
        <f>IF(B1041="","",IF(OR('Paste Data Here - Export'!KB1041="Y",'Paste Data Here - Export'!GE1041="Y"),"Yes","No"))</f>
        <v/>
      </c>
      <c r="H1041" s="93" t="str">
        <f t="shared" si="179"/>
        <v/>
      </c>
      <c r="I1041" s="93" t="str">
        <f t="shared" si="180"/>
        <v/>
      </c>
      <c r="J1041" s="93" t="str">
        <f t="shared" si="181"/>
        <v/>
      </c>
      <c r="K1041" s="125" t="str">
        <f>IF(OR(C1041="",'Paste Data Here - Export'!BD1041=""),"",1440*('Paste Data Here - Export'!BD1041-C1041))</f>
        <v/>
      </c>
      <c r="L1041" s="93" t="str">
        <f t="shared" si="182"/>
        <v/>
      </c>
      <c r="M1041" s="93" t="str">
        <f>IF(AND(L1041="Yes",'Paste Data Here - Export'!BC1041="SU",'Paste Data Here - Export'!EJ1041&lt;&gt;"Y"),"Achieved",IF('Paste Data Here - Export'!EJ1041="Y","Not applicable",(IF(AND('Patient level info'!L1041="No",'Paste Data Here - Export'!BC1041="SU"),"Not achieved",IF('Paste Data Here - Export'!BC1041="ICH","Not applicable",IF(OR('Paste Data Here - Export'!BC1041="O",'Paste Data Here - Export'!BC1041="MAC"),"Not achieved",""))))))</f>
        <v/>
      </c>
      <c r="N1041" s="142" t="str">
        <f>IF(B1041="","",IF(OR('Paste Data Here - Export'!GN1041="PERS",'Paste Data Here - Export'!GN1041="TELEM"),'Paste Data Here - Export'!GK1041,IF('Paste Data Here - Export'!GO1041="","Not seen in person",'Paste Data Here - Export'!GO1041)))</f>
        <v/>
      </c>
      <c r="O1041" s="125" t="str">
        <f t="shared" si="183"/>
        <v/>
      </c>
      <c r="P1041" s="126" t="str">
        <f t="shared" si="184"/>
        <v/>
      </c>
      <c r="Q1041" s="95" t="str">
        <f>IF('Paste Data Here - Export'!CR1041=TRUE, "Not imaged",IF('Paste Data Here - Export'!AR1041="Y","Inpatient stroke",IF('Paste Data Here - Export'!BA1041="","",IF('Paste Data Here - Export'!CR1041="TRUE","",1440*('Paste Data Here - Export'!CP1041-'Paste Data Here - Export'!BA1041)))))</f>
        <v/>
      </c>
      <c r="R1041" s="95" t="str">
        <f>IF('Paste Data Here - Export'!CR1041=TRUE,"Not imaged",IF(OR(C1041="",'Paste Data Here - Export'!CP1041=""),"",1440*('Paste Data Here - Export'!CP1041-C1041)))</f>
        <v/>
      </c>
      <c r="S1041" s="93" t="str">
        <f>IF(R1041&lt;60.5,"Yes",IF('Paste Data Here - Export'!C1041="","","No"))</f>
        <v/>
      </c>
      <c r="T1041" s="93" t="str">
        <f t="shared" si="176"/>
        <v/>
      </c>
      <c r="U1041" s="94" t="str">
        <f>IF(OR(C1041="",'Paste Data Here - Export'!DF1041=""),"",1440*('Paste Data Here - Export'!DF1041-C1041))</f>
        <v/>
      </c>
      <c r="V1041" s="96" t="str">
        <f t="shared" si="185"/>
        <v/>
      </c>
      <c r="W1041" s="97" t="str">
        <f>IF(B1041="","",IF('Paste Data Here - Export'!KI1041=TRUE,"Yes",IF('Paste Data Here - Export'!L1041="","No","Yes")))</f>
        <v/>
      </c>
      <c r="X1041" s="98" t="str">
        <f>IF(E1041="Yes","6 Month Transfer",IF(AND(W1041="Yes",'Paste Data Here - Export'!KM1041="D"),"No",IF('Patient level info'!W1041="Yes","Yes","")))</f>
        <v/>
      </c>
      <c r="Y1041" s="91" t="str">
        <f t="shared" si="177"/>
        <v/>
      </c>
      <c r="Z1041" s="99" t="str">
        <f>IF('Paste Data Here - Export'!KQ1041="","",IF('Paste Data Here - Export'!KO1041="","",'Paste Data Here - Export'!KN1041-'Paste Data Here - Export'!KQ1041))</f>
        <v/>
      </c>
      <c r="AA1041" s="91" t="str">
        <f>IF(AND(W1041="Yes",'Paste Data Here - Export'!KM1041="D",'Paste Data Here - Export'!KO1041="Y"),'Paste Data Here - Export'!KN1041+'Patient level info'!AA$3,IF(AND(W1041="Yes",'Paste Data Here - Export'!KM1041="D",Z1041&lt;0),'Paste Data Here - Export'!KQ1041,IF(AND(W1041="Yes",'Paste Data Here - Export'!KM1041="D"),'Paste Data Here - Export'!KN1041,IF(X1041="Yes",'Paste Data Here - Export'!KS1041,""))))</f>
        <v/>
      </c>
      <c r="AB1041" s="100" t="str">
        <f>IF(W1041="No","",IF('Paste Data Here - Export'!HS1041="","",IF('Paste Data Here - Export'!KO1041="Y",'Patient level info'!AA1041-'Paste Data Here - Export'!HS1041,'Paste Data Here - Export'!KQ1041-'Paste Data Here - Export'!HS1041)))</f>
        <v/>
      </c>
      <c r="AC1041" s="100" t="str">
        <f>IF(E1041="Yes","",IF(BPT!C1041="Record transferred to this team",AA1041-C1041-(1/6),""))</f>
        <v/>
      </c>
      <c r="AD1041" s="100" t="str">
        <f t="shared" si="178"/>
        <v/>
      </c>
      <c r="AE1041" s="100" t="str">
        <f t="shared" si="186"/>
        <v/>
      </c>
      <c r="AF1041" s="101" t="str">
        <f>IF(AE1041="","",IF(Y1041="Died same day","Died same day as arrival",IF(AB1041="","Did not stay on SU",IF('Paste Data Here - Export'!HR1041="ICH","ICU/CCU/HDU",IF(AB1041&gt;AE1041,100,100*AB1041/AE1041)))))</f>
        <v/>
      </c>
      <c r="AG1041" s="82" t="str">
        <f>IF(E1041="Yes","6 Month Transfer",IF(W1041="No","Not locked to discharge/transfer",IF(AF1041="Did not stay on SU","Not achieved as did not stay on SU",IF('Patient level info'!A1041="","",IF(AND(A1041=B1041,M1041="Achieved",P1041="Achieved",AF1041&gt;=90,AF1041&lt;&gt;"Died same day as arrival"),"Achieved",IF(AND(A1041&lt;&gt;B1041,AF1041&gt;=90,M1041="Achieved",P1041="Achieved"),"Not directly admitted by this team, but achieved criteria at previous team, and achieved 90% of stay on SU whilst at this team",IF(AF1041="ICU/CCU/HDU","Admitted to ICU/CCU/HDU",IF(AF1041="Died same day as arrival",AF1041,IF(AND(AF1041&lt;90,M1041="Not achieved",P1041="Not achieved"),"Not achieved as not direct to SU within 4h, not seen by a consultant within 14h, and less than 90% of stay on SU",IF(AND(AF1041&lt;90,M1041="Not achieved",P1041="Achieved"),"Not achieved as not direct to SU within 4h and less than 90% of stay on SU",IF(AND(AF1041&lt;90,M1041="Achieved",P1041="Not achieved"),"Not achieved as not seen by a consultant within 14h and less than 90% of stay on SU",IF(AND(AF1041&gt;=90,M1041="Not achieved",P1041="Not achieved"),"Not achieved as not direct to SU within 4h and not seen by a consultant within 14h",IF(AND(AF1041&gt;=90,M1041="Achieved",P1041="Not achieved"),"Not achieved as not seen by a consultant within 14h",IF(AF1041&lt;90,"Not achieved as less than 90% of stay on SU","Not achieved as not direct to SU within 4h"))))))))))))))</f>
        <v/>
      </c>
    </row>
    <row r="1042" spans="1:33" x14ac:dyDescent="0.25">
      <c r="A1042" s="89" t="str">
        <f>IF('Paste Data Here - Export'!A1042="","",'Paste Data Here - Export'!A1042)</f>
        <v/>
      </c>
      <c r="B1042" s="90" t="str">
        <f>IF('Paste Data Here - Export'!B1042="","",'Paste Data Here - Export'!B1042)</f>
        <v/>
      </c>
      <c r="C1042" s="91" t="str">
        <f>IF('Paste Data Here - Export'!AR1042="Y",'Paste Data Here - Export'!AS1042,IF('Paste Data Here - Export'!C1042="","",'Paste Data Here - Export'!BA1042))</f>
        <v/>
      </c>
      <c r="D1042" s="103" t="str">
        <f>IF(B1042="","",IF('Paste Data Here - Export'!A1042 ='Paste Data Here - Export'!B1042, "Yes", "No"))</f>
        <v/>
      </c>
      <c r="E1042" s="103" t="str">
        <f>IF(A1042="","",IF(AND('Paste Data Here - Export'!P1042="",'Paste Data Here - Export'!Q1042&lt;&gt;""),"Yes","No"))</f>
        <v/>
      </c>
      <c r="F1042" s="104" t="str">
        <f>IF('Paste Data Here - Export'!A1042='Paste Data Here - Export'!B1042,C1042,IF(W1042="No","",IF(E1042="Yes","6 Month Transfer",'Paste Data Here - Export'!HP1042)))</f>
        <v/>
      </c>
      <c r="G1042" s="92" t="str">
        <f>IF(B1042="","",IF(OR('Paste Data Here - Export'!KB1042="Y",'Paste Data Here - Export'!GE1042="Y"),"Yes","No"))</f>
        <v/>
      </c>
      <c r="H1042" s="93" t="str">
        <f t="shared" si="179"/>
        <v/>
      </c>
      <c r="I1042" s="93" t="str">
        <f t="shared" si="180"/>
        <v/>
      </c>
      <c r="J1042" s="93" t="str">
        <f t="shared" si="181"/>
        <v/>
      </c>
      <c r="K1042" s="125" t="str">
        <f>IF(OR(C1042="",'Paste Data Here - Export'!BD1042=""),"",1440*('Paste Data Here - Export'!BD1042-C1042))</f>
        <v/>
      </c>
      <c r="L1042" s="93" t="str">
        <f t="shared" si="182"/>
        <v/>
      </c>
      <c r="M1042" s="93" t="str">
        <f>IF(AND(L1042="Yes",'Paste Data Here - Export'!BC1042="SU",'Paste Data Here - Export'!EJ1042&lt;&gt;"Y"),"Achieved",IF('Paste Data Here - Export'!EJ1042="Y","Not applicable",(IF(AND('Patient level info'!L1042="No",'Paste Data Here - Export'!BC1042="SU"),"Not achieved",IF('Paste Data Here - Export'!BC1042="ICH","Not applicable",IF(OR('Paste Data Here - Export'!BC1042="O",'Paste Data Here - Export'!BC1042="MAC"),"Not achieved",""))))))</f>
        <v/>
      </c>
      <c r="N1042" s="142" t="str">
        <f>IF(B1042="","",IF(OR('Paste Data Here - Export'!GN1042="PERS",'Paste Data Here - Export'!GN1042="TELEM"),'Paste Data Here - Export'!GK1042,IF('Paste Data Here - Export'!GO1042="","Not seen in person",'Paste Data Here - Export'!GO1042)))</f>
        <v/>
      </c>
      <c r="O1042" s="125" t="str">
        <f t="shared" si="183"/>
        <v/>
      </c>
      <c r="P1042" s="126" t="str">
        <f t="shared" si="184"/>
        <v/>
      </c>
      <c r="Q1042" s="95" t="str">
        <f>IF('Paste Data Here - Export'!CR1042=TRUE, "Not imaged",IF('Paste Data Here - Export'!AR1042="Y","Inpatient stroke",IF('Paste Data Here - Export'!BA1042="","",IF('Paste Data Here - Export'!CR1042="TRUE","",1440*('Paste Data Here - Export'!CP1042-'Paste Data Here - Export'!BA1042)))))</f>
        <v/>
      </c>
      <c r="R1042" s="95" t="str">
        <f>IF('Paste Data Here - Export'!CR1042=TRUE,"Not imaged",IF(OR(C1042="",'Paste Data Here - Export'!CP1042=""),"",1440*('Paste Data Here - Export'!CP1042-C1042)))</f>
        <v/>
      </c>
      <c r="S1042" s="93" t="str">
        <f>IF(R1042&lt;60.5,"Yes",IF('Paste Data Here - Export'!C1042="","","No"))</f>
        <v/>
      </c>
      <c r="T1042" s="93" t="str">
        <f t="shared" si="176"/>
        <v/>
      </c>
      <c r="U1042" s="94" t="str">
        <f>IF(OR(C1042="",'Paste Data Here - Export'!DF1042=""),"",1440*('Paste Data Here - Export'!DF1042-C1042))</f>
        <v/>
      </c>
      <c r="V1042" s="96" t="str">
        <f t="shared" si="185"/>
        <v/>
      </c>
      <c r="W1042" s="97" t="str">
        <f>IF(B1042="","",IF('Paste Data Here - Export'!KI1042=TRUE,"Yes",IF('Paste Data Here - Export'!L1042="","No","Yes")))</f>
        <v/>
      </c>
      <c r="X1042" s="98" t="str">
        <f>IF(E1042="Yes","6 Month Transfer",IF(AND(W1042="Yes",'Paste Data Here - Export'!KM1042="D"),"No",IF('Patient level info'!W1042="Yes","Yes","")))</f>
        <v/>
      </c>
      <c r="Y1042" s="91" t="str">
        <f t="shared" si="177"/>
        <v/>
      </c>
      <c r="Z1042" s="99" t="str">
        <f>IF('Paste Data Here - Export'!KQ1042="","",IF('Paste Data Here - Export'!KO1042="","",'Paste Data Here - Export'!KN1042-'Paste Data Here - Export'!KQ1042))</f>
        <v/>
      </c>
      <c r="AA1042" s="91" t="str">
        <f>IF(AND(W1042="Yes",'Paste Data Here - Export'!KM1042="D",'Paste Data Here - Export'!KO1042="Y"),'Paste Data Here - Export'!KN1042+'Patient level info'!AA$3,IF(AND(W1042="Yes",'Paste Data Here - Export'!KM1042="D",Z1042&lt;0),'Paste Data Here - Export'!KQ1042,IF(AND(W1042="Yes",'Paste Data Here - Export'!KM1042="D"),'Paste Data Here - Export'!KN1042,IF(X1042="Yes",'Paste Data Here - Export'!KS1042,""))))</f>
        <v/>
      </c>
      <c r="AB1042" s="100" t="str">
        <f>IF(W1042="No","",IF('Paste Data Here - Export'!HS1042="","",IF('Paste Data Here - Export'!KO1042="Y",'Patient level info'!AA1042-'Paste Data Here - Export'!HS1042,'Paste Data Here - Export'!KQ1042-'Paste Data Here - Export'!HS1042)))</f>
        <v/>
      </c>
      <c r="AC1042" s="100" t="str">
        <f>IF(E1042="Yes","",IF(BPT!C1042="Record transferred to this team",AA1042-C1042-(1/6),""))</f>
        <v/>
      </c>
      <c r="AD1042" s="100" t="str">
        <f t="shared" si="178"/>
        <v/>
      </c>
      <c r="AE1042" s="100" t="str">
        <f t="shared" si="186"/>
        <v/>
      </c>
      <c r="AF1042" s="101" t="str">
        <f>IF(AE1042="","",IF(Y1042="Died same day","Died same day as arrival",IF(AB1042="","Did not stay on SU",IF('Paste Data Here - Export'!HR1042="ICH","ICU/CCU/HDU",IF(AB1042&gt;AE1042,100,100*AB1042/AE1042)))))</f>
        <v/>
      </c>
      <c r="AG1042" s="82" t="str">
        <f>IF(E1042="Yes","6 Month Transfer",IF(W1042="No","Not locked to discharge/transfer",IF(AF1042="Did not stay on SU","Not achieved as did not stay on SU",IF('Patient level info'!A1042="","",IF(AND(A1042=B1042,M1042="Achieved",P1042="Achieved",AF1042&gt;=90,AF1042&lt;&gt;"Died same day as arrival"),"Achieved",IF(AND(A1042&lt;&gt;B1042,AF1042&gt;=90,M1042="Achieved",P1042="Achieved"),"Not directly admitted by this team, but achieved criteria at previous team, and achieved 90% of stay on SU whilst at this team",IF(AF1042="ICU/CCU/HDU","Admitted to ICU/CCU/HDU",IF(AF1042="Died same day as arrival",AF1042,IF(AND(AF1042&lt;90,M1042="Not achieved",P1042="Not achieved"),"Not achieved as not direct to SU within 4h, not seen by a consultant within 14h, and less than 90% of stay on SU",IF(AND(AF1042&lt;90,M1042="Not achieved",P1042="Achieved"),"Not achieved as not direct to SU within 4h and less than 90% of stay on SU",IF(AND(AF1042&lt;90,M1042="Achieved",P1042="Not achieved"),"Not achieved as not seen by a consultant within 14h and less than 90% of stay on SU",IF(AND(AF1042&gt;=90,M1042="Not achieved",P1042="Not achieved"),"Not achieved as not direct to SU within 4h and not seen by a consultant within 14h",IF(AND(AF1042&gt;=90,M1042="Achieved",P1042="Not achieved"),"Not achieved as not seen by a consultant within 14h",IF(AF1042&lt;90,"Not achieved as less than 90% of stay on SU","Not achieved as not direct to SU within 4h"))))))))))))))</f>
        <v/>
      </c>
    </row>
    <row r="1043" spans="1:33" x14ac:dyDescent="0.25">
      <c r="A1043" s="89" t="str">
        <f>IF('Paste Data Here - Export'!A1043="","",'Paste Data Here - Export'!A1043)</f>
        <v/>
      </c>
      <c r="B1043" s="90" t="str">
        <f>IF('Paste Data Here - Export'!B1043="","",'Paste Data Here - Export'!B1043)</f>
        <v/>
      </c>
      <c r="C1043" s="91" t="str">
        <f>IF('Paste Data Here - Export'!AR1043="Y",'Paste Data Here - Export'!AS1043,IF('Paste Data Here - Export'!C1043="","",'Paste Data Here - Export'!BA1043))</f>
        <v/>
      </c>
      <c r="D1043" s="103" t="str">
        <f>IF(B1043="","",IF('Paste Data Here - Export'!A1043 ='Paste Data Here - Export'!B1043, "Yes", "No"))</f>
        <v/>
      </c>
      <c r="E1043" s="103" t="str">
        <f>IF(A1043="","",IF(AND('Paste Data Here - Export'!P1043="",'Paste Data Here - Export'!Q1043&lt;&gt;""),"Yes","No"))</f>
        <v/>
      </c>
      <c r="F1043" s="104" t="str">
        <f>IF('Paste Data Here - Export'!A1043='Paste Data Here - Export'!B1043,C1043,IF(W1043="No","",IF(E1043="Yes","6 Month Transfer",'Paste Data Here - Export'!HP1043)))</f>
        <v/>
      </c>
      <c r="G1043" s="92" t="str">
        <f>IF(B1043="","",IF(OR('Paste Data Here - Export'!KB1043="Y",'Paste Data Here - Export'!GE1043="Y"),"Yes","No"))</f>
        <v/>
      </c>
      <c r="H1043" s="93" t="str">
        <f t="shared" si="179"/>
        <v/>
      </c>
      <c r="I1043" s="93" t="str">
        <f t="shared" si="180"/>
        <v/>
      </c>
      <c r="J1043" s="93" t="str">
        <f t="shared" si="181"/>
        <v/>
      </c>
      <c r="K1043" s="125" t="str">
        <f>IF(OR(C1043="",'Paste Data Here - Export'!BD1043=""),"",1440*('Paste Data Here - Export'!BD1043-C1043))</f>
        <v/>
      </c>
      <c r="L1043" s="93" t="str">
        <f t="shared" si="182"/>
        <v/>
      </c>
      <c r="M1043" s="93" t="str">
        <f>IF(AND(L1043="Yes",'Paste Data Here - Export'!BC1043="SU",'Paste Data Here - Export'!EJ1043&lt;&gt;"Y"),"Achieved",IF('Paste Data Here - Export'!EJ1043="Y","Not applicable",(IF(AND('Patient level info'!L1043="No",'Paste Data Here - Export'!BC1043="SU"),"Not achieved",IF('Paste Data Here - Export'!BC1043="ICH","Not applicable",IF(OR('Paste Data Here - Export'!BC1043="O",'Paste Data Here - Export'!BC1043="MAC"),"Not achieved",""))))))</f>
        <v/>
      </c>
      <c r="N1043" s="142" t="str">
        <f>IF(B1043="","",IF(OR('Paste Data Here - Export'!GN1043="PERS",'Paste Data Here - Export'!GN1043="TELEM"),'Paste Data Here - Export'!GK1043,IF('Paste Data Here - Export'!GO1043="","Not seen in person",'Paste Data Here - Export'!GO1043)))</f>
        <v/>
      </c>
      <c r="O1043" s="125" t="str">
        <f t="shared" si="183"/>
        <v/>
      </c>
      <c r="P1043" s="126" t="str">
        <f t="shared" si="184"/>
        <v/>
      </c>
      <c r="Q1043" s="95" t="str">
        <f>IF('Paste Data Here - Export'!CR1043=TRUE, "Not imaged",IF('Paste Data Here - Export'!AR1043="Y","Inpatient stroke",IF('Paste Data Here - Export'!BA1043="","",IF('Paste Data Here - Export'!CR1043="TRUE","",1440*('Paste Data Here - Export'!CP1043-'Paste Data Here - Export'!BA1043)))))</f>
        <v/>
      </c>
      <c r="R1043" s="95" t="str">
        <f>IF('Paste Data Here - Export'!CR1043=TRUE,"Not imaged",IF(OR(C1043="",'Paste Data Here - Export'!CP1043=""),"",1440*('Paste Data Here - Export'!CP1043-C1043)))</f>
        <v/>
      </c>
      <c r="S1043" s="93" t="str">
        <f>IF(R1043&lt;60.5,"Yes",IF('Paste Data Here - Export'!C1043="","","No"))</f>
        <v/>
      </c>
      <c r="T1043" s="93" t="str">
        <f t="shared" si="176"/>
        <v/>
      </c>
      <c r="U1043" s="94" t="str">
        <f>IF(OR(C1043="",'Paste Data Here - Export'!DF1043=""),"",1440*('Paste Data Here - Export'!DF1043-C1043))</f>
        <v/>
      </c>
      <c r="V1043" s="96" t="str">
        <f t="shared" si="185"/>
        <v/>
      </c>
      <c r="W1043" s="97" t="str">
        <f>IF(B1043="","",IF('Paste Data Here - Export'!KI1043=TRUE,"Yes",IF('Paste Data Here - Export'!L1043="","No","Yes")))</f>
        <v/>
      </c>
      <c r="X1043" s="98" t="str">
        <f>IF(E1043="Yes","6 Month Transfer",IF(AND(W1043="Yes",'Paste Data Here - Export'!KM1043="D"),"No",IF('Patient level info'!W1043="Yes","Yes","")))</f>
        <v/>
      </c>
      <c r="Y1043" s="91" t="str">
        <f t="shared" si="177"/>
        <v/>
      </c>
      <c r="Z1043" s="99" t="str">
        <f>IF('Paste Data Here - Export'!KQ1043="","",IF('Paste Data Here - Export'!KO1043="","",'Paste Data Here - Export'!KN1043-'Paste Data Here - Export'!KQ1043))</f>
        <v/>
      </c>
      <c r="AA1043" s="91" t="str">
        <f>IF(AND(W1043="Yes",'Paste Data Here - Export'!KM1043="D",'Paste Data Here - Export'!KO1043="Y"),'Paste Data Here - Export'!KN1043+'Patient level info'!AA$3,IF(AND(W1043="Yes",'Paste Data Here - Export'!KM1043="D",Z1043&lt;0),'Paste Data Here - Export'!KQ1043,IF(AND(W1043="Yes",'Paste Data Here - Export'!KM1043="D"),'Paste Data Here - Export'!KN1043,IF(X1043="Yes",'Paste Data Here - Export'!KS1043,""))))</f>
        <v/>
      </c>
      <c r="AB1043" s="100" t="str">
        <f>IF(W1043="No","",IF('Paste Data Here - Export'!HS1043="","",IF('Paste Data Here - Export'!KO1043="Y",'Patient level info'!AA1043-'Paste Data Here - Export'!HS1043,'Paste Data Here - Export'!KQ1043-'Paste Data Here - Export'!HS1043)))</f>
        <v/>
      </c>
      <c r="AC1043" s="100" t="str">
        <f>IF(E1043="Yes","",IF(BPT!C1043="Record transferred to this team",AA1043-C1043-(1/6),""))</f>
        <v/>
      </c>
      <c r="AD1043" s="100" t="str">
        <f t="shared" si="178"/>
        <v/>
      </c>
      <c r="AE1043" s="100" t="str">
        <f t="shared" si="186"/>
        <v/>
      </c>
      <c r="AF1043" s="101" t="str">
        <f>IF(AE1043="","",IF(Y1043="Died same day","Died same day as arrival",IF(AB1043="","Did not stay on SU",IF('Paste Data Here - Export'!HR1043="ICH","ICU/CCU/HDU",IF(AB1043&gt;AE1043,100,100*AB1043/AE1043)))))</f>
        <v/>
      </c>
      <c r="AG1043" s="82" t="str">
        <f>IF(E1043="Yes","6 Month Transfer",IF(W1043="No","Not locked to discharge/transfer",IF(AF1043="Did not stay on SU","Not achieved as did not stay on SU",IF('Patient level info'!A1043="","",IF(AND(A1043=B1043,M1043="Achieved",P1043="Achieved",AF1043&gt;=90,AF1043&lt;&gt;"Died same day as arrival"),"Achieved",IF(AND(A1043&lt;&gt;B1043,AF1043&gt;=90,M1043="Achieved",P1043="Achieved"),"Not directly admitted by this team, but achieved criteria at previous team, and achieved 90% of stay on SU whilst at this team",IF(AF1043="ICU/CCU/HDU","Admitted to ICU/CCU/HDU",IF(AF1043="Died same day as arrival",AF1043,IF(AND(AF1043&lt;90,M1043="Not achieved",P1043="Not achieved"),"Not achieved as not direct to SU within 4h, not seen by a consultant within 14h, and less than 90% of stay on SU",IF(AND(AF1043&lt;90,M1043="Not achieved",P1043="Achieved"),"Not achieved as not direct to SU within 4h and less than 90% of stay on SU",IF(AND(AF1043&lt;90,M1043="Achieved",P1043="Not achieved"),"Not achieved as not seen by a consultant within 14h and less than 90% of stay on SU",IF(AND(AF1043&gt;=90,M1043="Not achieved",P1043="Not achieved"),"Not achieved as not direct to SU within 4h and not seen by a consultant within 14h",IF(AND(AF1043&gt;=90,M1043="Achieved",P1043="Not achieved"),"Not achieved as not seen by a consultant within 14h",IF(AF1043&lt;90,"Not achieved as less than 90% of stay on SU","Not achieved as not direct to SU within 4h"))))))))))))))</f>
        <v/>
      </c>
    </row>
    <row r="1044" spans="1:33" x14ac:dyDescent="0.25">
      <c r="A1044" s="89" t="str">
        <f>IF('Paste Data Here - Export'!A1044="","",'Paste Data Here - Export'!A1044)</f>
        <v/>
      </c>
      <c r="B1044" s="90" t="str">
        <f>IF('Paste Data Here - Export'!B1044="","",'Paste Data Here - Export'!B1044)</f>
        <v/>
      </c>
      <c r="C1044" s="91" t="str">
        <f>IF('Paste Data Here - Export'!AR1044="Y",'Paste Data Here - Export'!AS1044,IF('Paste Data Here - Export'!C1044="","",'Paste Data Here - Export'!BA1044))</f>
        <v/>
      </c>
      <c r="D1044" s="103" t="str">
        <f>IF(B1044="","",IF('Paste Data Here - Export'!A1044 ='Paste Data Here - Export'!B1044, "Yes", "No"))</f>
        <v/>
      </c>
      <c r="E1044" s="103" t="str">
        <f>IF(A1044="","",IF(AND('Paste Data Here - Export'!P1044="",'Paste Data Here - Export'!Q1044&lt;&gt;""),"Yes","No"))</f>
        <v/>
      </c>
      <c r="F1044" s="104" t="str">
        <f>IF('Paste Data Here - Export'!A1044='Paste Data Here - Export'!B1044,C1044,IF(W1044="No","",IF(E1044="Yes","6 Month Transfer",'Paste Data Here - Export'!HP1044)))</f>
        <v/>
      </c>
      <c r="G1044" s="92" t="str">
        <f>IF(B1044="","",IF(OR('Paste Data Here - Export'!KB1044="Y",'Paste Data Here - Export'!GE1044="Y"),"Yes","No"))</f>
        <v/>
      </c>
      <c r="H1044" s="93" t="str">
        <f t="shared" si="179"/>
        <v/>
      </c>
      <c r="I1044" s="93" t="str">
        <f t="shared" si="180"/>
        <v/>
      </c>
      <c r="J1044" s="93" t="str">
        <f t="shared" si="181"/>
        <v/>
      </c>
      <c r="K1044" s="125" t="str">
        <f>IF(OR(C1044="",'Paste Data Here - Export'!BD1044=""),"",1440*('Paste Data Here - Export'!BD1044-C1044))</f>
        <v/>
      </c>
      <c r="L1044" s="93" t="str">
        <f t="shared" si="182"/>
        <v/>
      </c>
      <c r="M1044" s="93" t="str">
        <f>IF(AND(L1044="Yes",'Paste Data Here - Export'!BC1044="SU",'Paste Data Here - Export'!EJ1044&lt;&gt;"Y"),"Achieved",IF('Paste Data Here - Export'!EJ1044="Y","Not applicable",(IF(AND('Patient level info'!L1044="No",'Paste Data Here - Export'!BC1044="SU"),"Not achieved",IF('Paste Data Here - Export'!BC1044="ICH","Not applicable",IF(OR('Paste Data Here - Export'!BC1044="O",'Paste Data Here - Export'!BC1044="MAC"),"Not achieved",""))))))</f>
        <v/>
      </c>
      <c r="N1044" s="142" t="str">
        <f>IF(B1044="","",IF(OR('Paste Data Here - Export'!GN1044="PERS",'Paste Data Here - Export'!GN1044="TELEM"),'Paste Data Here - Export'!GK1044,IF('Paste Data Here - Export'!GO1044="","Not seen in person",'Paste Data Here - Export'!GO1044)))</f>
        <v/>
      </c>
      <c r="O1044" s="125" t="str">
        <f t="shared" si="183"/>
        <v/>
      </c>
      <c r="P1044" s="126" t="str">
        <f t="shared" si="184"/>
        <v/>
      </c>
      <c r="Q1044" s="95" t="str">
        <f>IF('Paste Data Here - Export'!CR1044=TRUE, "Not imaged",IF('Paste Data Here - Export'!AR1044="Y","Inpatient stroke",IF('Paste Data Here - Export'!BA1044="","",IF('Paste Data Here - Export'!CR1044="TRUE","",1440*('Paste Data Here - Export'!CP1044-'Paste Data Here - Export'!BA1044)))))</f>
        <v/>
      </c>
      <c r="R1044" s="95" t="str">
        <f>IF('Paste Data Here - Export'!CR1044=TRUE,"Not imaged",IF(OR(C1044="",'Paste Data Here - Export'!CP1044=""),"",1440*('Paste Data Here - Export'!CP1044-C1044)))</f>
        <v/>
      </c>
      <c r="S1044" s="93" t="str">
        <f>IF(R1044&lt;60.5,"Yes",IF('Paste Data Here - Export'!C1044="","","No"))</f>
        <v/>
      </c>
      <c r="T1044" s="93" t="str">
        <f t="shared" si="176"/>
        <v/>
      </c>
      <c r="U1044" s="94" t="str">
        <f>IF(OR(C1044="",'Paste Data Here - Export'!DF1044=""),"",1440*('Paste Data Here - Export'!DF1044-C1044))</f>
        <v/>
      </c>
      <c r="V1044" s="96" t="str">
        <f t="shared" si="185"/>
        <v/>
      </c>
      <c r="W1044" s="97" t="str">
        <f>IF(B1044="","",IF('Paste Data Here - Export'!KI1044=TRUE,"Yes",IF('Paste Data Here - Export'!L1044="","No","Yes")))</f>
        <v/>
      </c>
      <c r="X1044" s="98" t="str">
        <f>IF(E1044="Yes","6 Month Transfer",IF(AND(W1044="Yes",'Paste Data Here - Export'!KM1044="D"),"No",IF('Patient level info'!W1044="Yes","Yes","")))</f>
        <v/>
      </c>
      <c r="Y1044" s="91" t="str">
        <f t="shared" si="177"/>
        <v/>
      </c>
      <c r="Z1044" s="99" t="str">
        <f>IF('Paste Data Here - Export'!KQ1044="","",IF('Paste Data Here - Export'!KO1044="","",'Paste Data Here - Export'!KN1044-'Paste Data Here - Export'!KQ1044))</f>
        <v/>
      </c>
      <c r="AA1044" s="91" t="str">
        <f>IF(AND(W1044="Yes",'Paste Data Here - Export'!KM1044="D",'Paste Data Here - Export'!KO1044="Y"),'Paste Data Here - Export'!KN1044+'Patient level info'!AA$3,IF(AND(W1044="Yes",'Paste Data Here - Export'!KM1044="D",Z1044&lt;0),'Paste Data Here - Export'!KQ1044,IF(AND(W1044="Yes",'Paste Data Here - Export'!KM1044="D"),'Paste Data Here - Export'!KN1044,IF(X1044="Yes",'Paste Data Here - Export'!KS1044,""))))</f>
        <v/>
      </c>
      <c r="AB1044" s="100" t="str">
        <f>IF(W1044="No","",IF('Paste Data Here - Export'!HS1044="","",IF('Paste Data Here - Export'!KO1044="Y",'Patient level info'!AA1044-'Paste Data Here - Export'!HS1044,'Paste Data Here - Export'!KQ1044-'Paste Data Here - Export'!HS1044)))</f>
        <v/>
      </c>
      <c r="AC1044" s="100" t="str">
        <f>IF(E1044="Yes","",IF(BPT!C1044="Record transferred to this team",AA1044-C1044-(1/6),""))</f>
        <v/>
      </c>
      <c r="AD1044" s="100" t="str">
        <f t="shared" si="178"/>
        <v/>
      </c>
      <c r="AE1044" s="100" t="str">
        <f t="shared" si="186"/>
        <v/>
      </c>
      <c r="AF1044" s="101" t="str">
        <f>IF(AE1044="","",IF(Y1044="Died same day","Died same day as arrival",IF(AB1044="","Did not stay on SU",IF('Paste Data Here - Export'!HR1044="ICH","ICU/CCU/HDU",IF(AB1044&gt;AE1044,100,100*AB1044/AE1044)))))</f>
        <v/>
      </c>
      <c r="AG1044" s="82" t="str">
        <f>IF(E1044="Yes","6 Month Transfer",IF(W1044="No","Not locked to discharge/transfer",IF(AF1044="Did not stay on SU","Not achieved as did not stay on SU",IF('Patient level info'!A1044="","",IF(AND(A1044=B1044,M1044="Achieved",P1044="Achieved",AF1044&gt;=90,AF1044&lt;&gt;"Died same day as arrival"),"Achieved",IF(AND(A1044&lt;&gt;B1044,AF1044&gt;=90,M1044="Achieved",P1044="Achieved"),"Not directly admitted by this team, but achieved criteria at previous team, and achieved 90% of stay on SU whilst at this team",IF(AF1044="ICU/CCU/HDU","Admitted to ICU/CCU/HDU",IF(AF1044="Died same day as arrival",AF1044,IF(AND(AF1044&lt;90,M1044="Not achieved",P1044="Not achieved"),"Not achieved as not direct to SU within 4h, not seen by a consultant within 14h, and less than 90% of stay on SU",IF(AND(AF1044&lt;90,M1044="Not achieved",P1044="Achieved"),"Not achieved as not direct to SU within 4h and less than 90% of stay on SU",IF(AND(AF1044&lt;90,M1044="Achieved",P1044="Not achieved"),"Not achieved as not seen by a consultant within 14h and less than 90% of stay on SU",IF(AND(AF1044&gt;=90,M1044="Not achieved",P1044="Not achieved"),"Not achieved as not direct to SU within 4h and not seen by a consultant within 14h",IF(AND(AF1044&gt;=90,M1044="Achieved",P1044="Not achieved"),"Not achieved as not seen by a consultant within 14h",IF(AF1044&lt;90,"Not achieved as less than 90% of stay on SU","Not achieved as not direct to SU within 4h"))))))))))))))</f>
        <v/>
      </c>
    </row>
    <row r="1045" spans="1:33" x14ac:dyDescent="0.25">
      <c r="A1045" s="89" t="str">
        <f>IF('Paste Data Here - Export'!A1045="","",'Paste Data Here - Export'!A1045)</f>
        <v/>
      </c>
      <c r="B1045" s="90" t="str">
        <f>IF('Paste Data Here - Export'!B1045="","",'Paste Data Here - Export'!B1045)</f>
        <v/>
      </c>
      <c r="C1045" s="91" t="str">
        <f>IF('Paste Data Here - Export'!AR1045="Y",'Paste Data Here - Export'!AS1045,IF('Paste Data Here - Export'!C1045="","",'Paste Data Here - Export'!BA1045))</f>
        <v/>
      </c>
      <c r="D1045" s="103" t="str">
        <f>IF(B1045="","",IF('Paste Data Here - Export'!A1045 ='Paste Data Here - Export'!B1045, "Yes", "No"))</f>
        <v/>
      </c>
      <c r="E1045" s="103" t="str">
        <f>IF(A1045="","",IF(AND('Paste Data Here - Export'!P1045="",'Paste Data Here - Export'!Q1045&lt;&gt;""),"Yes","No"))</f>
        <v/>
      </c>
      <c r="F1045" s="104" t="str">
        <f>IF('Paste Data Here - Export'!A1045='Paste Data Here - Export'!B1045,C1045,IF(W1045="No","",IF(E1045="Yes","6 Month Transfer",'Paste Data Here - Export'!HP1045)))</f>
        <v/>
      </c>
      <c r="G1045" s="92" t="str">
        <f>IF(B1045="","",IF(OR('Paste Data Here - Export'!KB1045="Y",'Paste Data Here - Export'!GE1045="Y"),"Yes","No"))</f>
        <v/>
      </c>
      <c r="H1045" s="93" t="str">
        <f t="shared" si="179"/>
        <v/>
      </c>
      <c r="I1045" s="93" t="str">
        <f t="shared" si="180"/>
        <v/>
      </c>
      <c r="J1045" s="93" t="str">
        <f t="shared" si="181"/>
        <v/>
      </c>
      <c r="K1045" s="125" t="str">
        <f>IF(OR(C1045="",'Paste Data Here - Export'!BD1045=""),"",1440*('Paste Data Here - Export'!BD1045-C1045))</f>
        <v/>
      </c>
      <c r="L1045" s="93" t="str">
        <f t="shared" si="182"/>
        <v/>
      </c>
      <c r="M1045" s="93" t="str">
        <f>IF(AND(L1045="Yes",'Paste Data Here - Export'!BC1045="SU",'Paste Data Here - Export'!EJ1045&lt;&gt;"Y"),"Achieved",IF('Paste Data Here - Export'!EJ1045="Y","Not applicable",(IF(AND('Patient level info'!L1045="No",'Paste Data Here - Export'!BC1045="SU"),"Not achieved",IF('Paste Data Here - Export'!BC1045="ICH","Not applicable",IF(OR('Paste Data Here - Export'!BC1045="O",'Paste Data Here - Export'!BC1045="MAC"),"Not achieved",""))))))</f>
        <v/>
      </c>
      <c r="N1045" s="142" t="str">
        <f>IF(B1045="","",IF(OR('Paste Data Here - Export'!GN1045="PERS",'Paste Data Here - Export'!GN1045="TELEM"),'Paste Data Here - Export'!GK1045,IF('Paste Data Here - Export'!GO1045="","Not seen in person",'Paste Data Here - Export'!GO1045)))</f>
        <v/>
      </c>
      <c r="O1045" s="125" t="str">
        <f t="shared" si="183"/>
        <v/>
      </c>
      <c r="P1045" s="126" t="str">
        <f t="shared" si="184"/>
        <v/>
      </c>
      <c r="Q1045" s="95" t="str">
        <f>IF('Paste Data Here - Export'!CR1045=TRUE, "Not imaged",IF('Paste Data Here - Export'!AR1045="Y","Inpatient stroke",IF('Paste Data Here - Export'!BA1045="","",IF('Paste Data Here - Export'!CR1045="TRUE","",1440*('Paste Data Here - Export'!CP1045-'Paste Data Here - Export'!BA1045)))))</f>
        <v/>
      </c>
      <c r="R1045" s="95" t="str">
        <f>IF('Paste Data Here - Export'!CR1045=TRUE,"Not imaged",IF(OR(C1045="",'Paste Data Here - Export'!CP1045=""),"",1440*('Paste Data Here - Export'!CP1045-C1045)))</f>
        <v/>
      </c>
      <c r="S1045" s="93" t="str">
        <f>IF(R1045&lt;60.5,"Yes",IF('Paste Data Here - Export'!C1045="","","No"))</f>
        <v/>
      </c>
      <c r="T1045" s="93" t="str">
        <f t="shared" si="176"/>
        <v/>
      </c>
      <c r="U1045" s="94" t="str">
        <f>IF(OR(C1045="",'Paste Data Here - Export'!DF1045=""),"",1440*('Paste Data Here - Export'!DF1045-C1045))</f>
        <v/>
      </c>
      <c r="V1045" s="96" t="str">
        <f t="shared" si="185"/>
        <v/>
      </c>
      <c r="W1045" s="97" t="str">
        <f>IF(B1045="","",IF('Paste Data Here - Export'!KI1045=TRUE,"Yes",IF('Paste Data Here - Export'!L1045="","No","Yes")))</f>
        <v/>
      </c>
      <c r="X1045" s="98" t="str">
        <f>IF(E1045="Yes","6 Month Transfer",IF(AND(W1045="Yes",'Paste Data Here - Export'!KM1045="D"),"No",IF('Patient level info'!W1045="Yes","Yes","")))</f>
        <v/>
      </c>
      <c r="Y1045" s="91" t="str">
        <f t="shared" si="177"/>
        <v/>
      </c>
      <c r="Z1045" s="99" t="str">
        <f>IF('Paste Data Here - Export'!KQ1045="","",IF('Paste Data Here - Export'!KO1045="","",'Paste Data Here - Export'!KN1045-'Paste Data Here - Export'!KQ1045))</f>
        <v/>
      </c>
      <c r="AA1045" s="91" t="str">
        <f>IF(AND(W1045="Yes",'Paste Data Here - Export'!KM1045="D",'Paste Data Here - Export'!KO1045="Y"),'Paste Data Here - Export'!KN1045+'Patient level info'!AA$3,IF(AND(W1045="Yes",'Paste Data Here - Export'!KM1045="D",Z1045&lt;0),'Paste Data Here - Export'!KQ1045,IF(AND(W1045="Yes",'Paste Data Here - Export'!KM1045="D"),'Paste Data Here - Export'!KN1045,IF(X1045="Yes",'Paste Data Here - Export'!KS1045,""))))</f>
        <v/>
      </c>
      <c r="AB1045" s="100" t="str">
        <f>IF(W1045="No","",IF('Paste Data Here - Export'!HS1045="","",IF('Paste Data Here - Export'!KO1045="Y",'Patient level info'!AA1045-'Paste Data Here - Export'!HS1045,'Paste Data Here - Export'!KQ1045-'Paste Data Here - Export'!HS1045)))</f>
        <v/>
      </c>
      <c r="AC1045" s="100" t="str">
        <f>IF(E1045="Yes","",IF(BPT!C1045="Record transferred to this team",AA1045-C1045-(1/6),""))</f>
        <v/>
      </c>
      <c r="AD1045" s="100" t="str">
        <f t="shared" si="178"/>
        <v/>
      </c>
      <c r="AE1045" s="100" t="str">
        <f t="shared" si="186"/>
        <v/>
      </c>
      <c r="AF1045" s="101" t="str">
        <f>IF(AE1045="","",IF(Y1045="Died same day","Died same day as arrival",IF(AB1045="","Did not stay on SU",IF('Paste Data Here - Export'!HR1045="ICH","ICU/CCU/HDU",IF(AB1045&gt;AE1045,100,100*AB1045/AE1045)))))</f>
        <v/>
      </c>
      <c r="AG1045" s="82" t="str">
        <f>IF(E1045="Yes","6 Month Transfer",IF(W1045="No","Not locked to discharge/transfer",IF(AF1045="Did not stay on SU","Not achieved as did not stay on SU",IF('Patient level info'!A1045="","",IF(AND(A1045=B1045,M1045="Achieved",P1045="Achieved",AF1045&gt;=90,AF1045&lt;&gt;"Died same day as arrival"),"Achieved",IF(AND(A1045&lt;&gt;B1045,AF1045&gt;=90,M1045="Achieved",P1045="Achieved"),"Not directly admitted by this team, but achieved criteria at previous team, and achieved 90% of stay on SU whilst at this team",IF(AF1045="ICU/CCU/HDU","Admitted to ICU/CCU/HDU",IF(AF1045="Died same day as arrival",AF1045,IF(AND(AF1045&lt;90,M1045="Not achieved",P1045="Not achieved"),"Not achieved as not direct to SU within 4h, not seen by a consultant within 14h, and less than 90% of stay on SU",IF(AND(AF1045&lt;90,M1045="Not achieved",P1045="Achieved"),"Not achieved as not direct to SU within 4h and less than 90% of stay on SU",IF(AND(AF1045&lt;90,M1045="Achieved",P1045="Not achieved"),"Not achieved as not seen by a consultant within 14h and less than 90% of stay on SU",IF(AND(AF1045&gt;=90,M1045="Not achieved",P1045="Not achieved"),"Not achieved as not direct to SU within 4h and not seen by a consultant within 14h",IF(AND(AF1045&gt;=90,M1045="Achieved",P1045="Not achieved"),"Not achieved as not seen by a consultant within 14h",IF(AF1045&lt;90,"Not achieved as less than 90% of stay on SU","Not achieved as not direct to SU within 4h"))))))))))))))</f>
        <v/>
      </c>
    </row>
    <row r="1046" spans="1:33" x14ac:dyDescent="0.25">
      <c r="A1046" s="89" t="str">
        <f>IF('Paste Data Here - Export'!A1046="","",'Paste Data Here - Export'!A1046)</f>
        <v/>
      </c>
      <c r="B1046" s="90" t="str">
        <f>IF('Paste Data Here - Export'!B1046="","",'Paste Data Here - Export'!B1046)</f>
        <v/>
      </c>
      <c r="C1046" s="91" t="str">
        <f>IF('Paste Data Here - Export'!AR1046="Y",'Paste Data Here - Export'!AS1046,IF('Paste Data Here - Export'!C1046="","",'Paste Data Here - Export'!BA1046))</f>
        <v/>
      </c>
      <c r="D1046" s="103" t="str">
        <f>IF(B1046="","",IF('Paste Data Here - Export'!A1046 ='Paste Data Here - Export'!B1046, "Yes", "No"))</f>
        <v/>
      </c>
      <c r="E1046" s="103" t="str">
        <f>IF(A1046="","",IF(AND('Paste Data Here - Export'!P1046="",'Paste Data Here - Export'!Q1046&lt;&gt;""),"Yes","No"))</f>
        <v/>
      </c>
      <c r="F1046" s="104" t="str">
        <f>IF('Paste Data Here - Export'!A1046='Paste Data Here - Export'!B1046,C1046,IF(W1046="No","",IF(E1046="Yes","6 Month Transfer",'Paste Data Here - Export'!HP1046)))</f>
        <v/>
      </c>
      <c r="G1046" s="92" t="str">
        <f>IF(B1046="","",IF(OR('Paste Data Here - Export'!KB1046="Y",'Paste Data Here - Export'!GE1046="Y"),"Yes","No"))</f>
        <v/>
      </c>
      <c r="H1046" s="93" t="str">
        <f t="shared" si="179"/>
        <v/>
      </c>
      <c r="I1046" s="93" t="str">
        <f t="shared" si="180"/>
        <v/>
      </c>
      <c r="J1046" s="93" t="str">
        <f t="shared" si="181"/>
        <v/>
      </c>
      <c r="K1046" s="125" t="str">
        <f>IF(OR(C1046="",'Paste Data Here - Export'!BD1046=""),"",1440*('Paste Data Here - Export'!BD1046-C1046))</f>
        <v/>
      </c>
      <c r="L1046" s="93" t="str">
        <f t="shared" si="182"/>
        <v/>
      </c>
      <c r="M1046" s="93" t="str">
        <f>IF(AND(L1046="Yes",'Paste Data Here - Export'!BC1046="SU",'Paste Data Here - Export'!EJ1046&lt;&gt;"Y"),"Achieved",IF('Paste Data Here - Export'!EJ1046="Y","Not applicable",(IF(AND('Patient level info'!L1046="No",'Paste Data Here - Export'!BC1046="SU"),"Not achieved",IF('Paste Data Here - Export'!BC1046="ICH","Not applicable",IF(OR('Paste Data Here - Export'!BC1046="O",'Paste Data Here - Export'!BC1046="MAC"),"Not achieved",""))))))</f>
        <v/>
      </c>
      <c r="N1046" s="142" t="str">
        <f>IF(B1046="","",IF(OR('Paste Data Here - Export'!GN1046="PERS",'Paste Data Here - Export'!GN1046="TELEM"),'Paste Data Here - Export'!GK1046,IF('Paste Data Here - Export'!GO1046="","Not seen in person",'Paste Data Here - Export'!GO1046)))</f>
        <v/>
      </c>
      <c r="O1046" s="125" t="str">
        <f t="shared" si="183"/>
        <v/>
      </c>
      <c r="P1046" s="126" t="str">
        <f t="shared" si="184"/>
        <v/>
      </c>
      <c r="Q1046" s="95" t="str">
        <f>IF('Paste Data Here - Export'!CR1046=TRUE, "Not imaged",IF('Paste Data Here - Export'!AR1046="Y","Inpatient stroke",IF('Paste Data Here - Export'!BA1046="","",IF('Paste Data Here - Export'!CR1046="TRUE","",1440*('Paste Data Here - Export'!CP1046-'Paste Data Here - Export'!BA1046)))))</f>
        <v/>
      </c>
      <c r="R1046" s="95" t="str">
        <f>IF('Paste Data Here - Export'!CR1046=TRUE,"Not imaged",IF(OR(C1046="",'Paste Data Here - Export'!CP1046=""),"",1440*('Paste Data Here - Export'!CP1046-C1046)))</f>
        <v/>
      </c>
      <c r="S1046" s="93" t="str">
        <f>IF(R1046&lt;60.5,"Yes",IF('Paste Data Here - Export'!C1046="","","No"))</f>
        <v/>
      </c>
      <c r="T1046" s="93" t="str">
        <f t="shared" si="176"/>
        <v/>
      </c>
      <c r="U1046" s="94" t="str">
        <f>IF(OR(C1046="",'Paste Data Here - Export'!DF1046=""),"",1440*('Paste Data Here - Export'!DF1046-C1046))</f>
        <v/>
      </c>
      <c r="V1046" s="96" t="str">
        <f t="shared" si="185"/>
        <v/>
      </c>
      <c r="W1046" s="97" t="str">
        <f>IF(B1046="","",IF('Paste Data Here - Export'!KI1046=TRUE,"Yes",IF('Paste Data Here - Export'!L1046="","No","Yes")))</f>
        <v/>
      </c>
      <c r="X1046" s="98" t="str">
        <f>IF(E1046="Yes","6 Month Transfer",IF(AND(W1046="Yes",'Paste Data Here - Export'!KM1046="D"),"No",IF('Patient level info'!W1046="Yes","Yes","")))</f>
        <v/>
      </c>
      <c r="Y1046" s="91" t="str">
        <f t="shared" si="177"/>
        <v/>
      </c>
      <c r="Z1046" s="99" t="str">
        <f>IF('Paste Data Here - Export'!KQ1046="","",IF('Paste Data Here - Export'!KO1046="","",'Paste Data Here - Export'!KN1046-'Paste Data Here - Export'!KQ1046))</f>
        <v/>
      </c>
      <c r="AA1046" s="91" t="str">
        <f>IF(AND(W1046="Yes",'Paste Data Here - Export'!KM1046="D",'Paste Data Here - Export'!KO1046="Y"),'Paste Data Here - Export'!KN1046+'Patient level info'!AA$3,IF(AND(W1046="Yes",'Paste Data Here - Export'!KM1046="D",Z1046&lt;0),'Paste Data Here - Export'!KQ1046,IF(AND(W1046="Yes",'Paste Data Here - Export'!KM1046="D"),'Paste Data Here - Export'!KN1046,IF(X1046="Yes",'Paste Data Here - Export'!KS1046,""))))</f>
        <v/>
      </c>
      <c r="AB1046" s="100" t="str">
        <f>IF(W1046="No","",IF('Paste Data Here - Export'!HS1046="","",IF('Paste Data Here - Export'!KO1046="Y",'Patient level info'!AA1046-'Paste Data Here - Export'!HS1046,'Paste Data Here - Export'!KQ1046-'Paste Data Here - Export'!HS1046)))</f>
        <v/>
      </c>
      <c r="AC1046" s="100" t="str">
        <f>IF(E1046="Yes","",IF(BPT!C1046="Record transferred to this team",AA1046-C1046-(1/6),""))</f>
        <v/>
      </c>
      <c r="AD1046" s="100" t="str">
        <f t="shared" si="178"/>
        <v/>
      </c>
      <c r="AE1046" s="100" t="str">
        <f t="shared" si="186"/>
        <v/>
      </c>
      <c r="AF1046" s="101" t="str">
        <f>IF(AE1046="","",IF(Y1046="Died same day","Died same day as arrival",IF(AB1046="","Did not stay on SU",IF('Paste Data Here - Export'!HR1046="ICH","ICU/CCU/HDU",IF(AB1046&gt;AE1046,100,100*AB1046/AE1046)))))</f>
        <v/>
      </c>
      <c r="AG1046" s="82" t="str">
        <f>IF(E1046="Yes","6 Month Transfer",IF(W1046="No","Not locked to discharge/transfer",IF(AF1046="Did not stay on SU","Not achieved as did not stay on SU",IF('Patient level info'!A1046="","",IF(AND(A1046=B1046,M1046="Achieved",P1046="Achieved",AF1046&gt;=90,AF1046&lt;&gt;"Died same day as arrival"),"Achieved",IF(AND(A1046&lt;&gt;B1046,AF1046&gt;=90,M1046="Achieved",P1046="Achieved"),"Not directly admitted by this team, but achieved criteria at previous team, and achieved 90% of stay on SU whilst at this team",IF(AF1046="ICU/CCU/HDU","Admitted to ICU/CCU/HDU",IF(AF1046="Died same day as arrival",AF1046,IF(AND(AF1046&lt;90,M1046="Not achieved",P1046="Not achieved"),"Not achieved as not direct to SU within 4h, not seen by a consultant within 14h, and less than 90% of stay on SU",IF(AND(AF1046&lt;90,M1046="Not achieved",P1046="Achieved"),"Not achieved as not direct to SU within 4h and less than 90% of stay on SU",IF(AND(AF1046&lt;90,M1046="Achieved",P1046="Not achieved"),"Not achieved as not seen by a consultant within 14h and less than 90% of stay on SU",IF(AND(AF1046&gt;=90,M1046="Not achieved",P1046="Not achieved"),"Not achieved as not direct to SU within 4h and not seen by a consultant within 14h",IF(AND(AF1046&gt;=90,M1046="Achieved",P1046="Not achieved"),"Not achieved as not seen by a consultant within 14h",IF(AF1046&lt;90,"Not achieved as less than 90% of stay on SU","Not achieved as not direct to SU within 4h"))))))))))))))</f>
        <v/>
      </c>
    </row>
    <row r="1047" spans="1:33" x14ac:dyDescent="0.25">
      <c r="A1047" s="89" t="str">
        <f>IF('Paste Data Here - Export'!A1047="","",'Paste Data Here - Export'!A1047)</f>
        <v/>
      </c>
      <c r="B1047" s="90" t="str">
        <f>IF('Paste Data Here - Export'!B1047="","",'Paste Data Here - Export'!B1047)</f>
        <v/>
      </c>
      <c r="C1047" s="91" t="str">
        <f>IF('Paste Data Here - Export'!AR1047="Y",'Paste Data Here - Export'!AS1047,IF('Paste Data Here - Export'!C1047="","",'Paste Data Here - Export'!BA1047))</f>
        <v/>
      </c>
      <c r="D1047" s="103" t="str">
        <f>IF(B1047="","",IF('Paste Data Here - Export'!A1047 ='Paste Data Here - Export'!B1047, "Yes", "No"))</f>
        <v/>
      </c>
      <c r="E1047" s="103" t="str">
        <f>IF(A1047="","",IF(AND('Paste Data Here - Export'!P1047="",'Paste Data Here - Export'!Q1047&lt;&gt;""),"Yes","No"))</f>
        <v/>
      </c>
      <c r="F1047" s="104" t="str">
        <f>IF('Paste Data Here - Export'!A1047='Paste Data Here - Export'!B1047,C1047,IF(W1047="No","",IF(E1047="Yes","6 Month Transfer",'Paste Data Here - Export'!HP1047)))</f>
        <v/>
      </c>
      <c r="G1047" s="92" t="str">
        <f>IF(B1047="","",IF(OR('Paste Data Here - Export'!KB1047="Y",'Paste Data Here - Export'!GE1047="Y"),"Yes","No"))</f>
        <v/>
      </c>
      <c r="H1047" s="93" t="str">
        <f t="shared" si="179"/>
        <v/>
      </c>
      <c r="I1047" s="93" t="str">
        <f t="shared" si="180"/>
        <v/>
      </c>
      <c r="J1047" s="93" t="str">
        <f t="shared" si="181"/>
        <v/>
      </c>
      <c r="K1047" s="125" t="str">
        <f>IF(OR(C1047="",'Paste Data Here - Export'!BD1047=""),"",1440*('Paste Data Here - Export'!BD1047-C1047))</f>
        <v/>
      </c>
      <c r="L1047" s="93" t="str">
        <f t="shared" si="182"/>
        <v/>
      </c>
      <c r="M1047" s="93" t="str">
        <f>IF(AND(L1047="Yes",'Paste Data Here - Export'!BC1047="SU",'Paste Data Here - Export'!EJ1047&lt;&gt;"Y"),"Achieved",IF('Paste Data Here - Export'!EJ1047="Y","Not applicable",(IF(AND('Patient level info'!L1047="No",'Paste Data Here - Export'!BC1047="SU"),"Not achieved",IF('Paste Data Here - Export'!BC1047="ICH","Not applicable",IF(OR('Paste Data Here - Export'!BC1047="O",'Paste Data Here - Export'!BC1047="MAC"),"Not achieved",""))))))</f>
        <v/>
      </c>
      <c r="N1047" s="142" t="str">
        <f>IF(B1047="","",IF(OR('Paste Data Here - Export'!GN1047="PERS",'Paste Data Here - Export'!GN1047="TELEM"),'Paste Data Here - Export'!GK1047,IF('Paste Data Here - Export'!GO1047="","Not seen in person",'Paste Data Here - Export'!GO1047)))</f>
        <v/>
      </c>
      <c r="O1047" s="125" t="str">
        <f t="shared" si="183"/>
        <v/>
      </c>
      <c r="P1047" s="126" t="str">
        <f t="shared" si="184"/>
        <v/>
      </c>
      <c r="Q1047" s="95" t="str">
        <f>IF('Paste Data Here - Export'!CR1047=TRUE, "Not imaged",IF('Paste Data Here - Export'!AR1047="Y","Inpatient stroke",IF('Paste Data Here - Export'!BA1047="","",IF('Paste Data Here - Export'!CR1047="TRUE","",1440*('Paste Data Here - Export'!CP1047-'Paste Data Here - Export'!BA1047)))))</f>
        <v/>
      </c>
      <c r="R1047" s="95" t="str">
        <f>IF('Paste Data Here - Export'!CR1047=TRUE,"Not imaged",IF(OR(C1047="",'Paste Data Here - Export'!CP1047=""),"",1440*('Paste Data Here - Export'!CP1047-C1047)))</f>
        <v/>
      </c>
      <c r="S1047" s="93" t="str">
        <f>IF(R1047&lt;60.5,"Yes",IF('Paste Data Here - Export'!C1047="","","No"))</f>
        <v/>
      </c>
      <c r="T1047" s="93" t="str">
        <f t="shared" si="176"/>
        <v/>
      </c>
      <c r="U1047" s="94" t="str">
        <f>IF(OR(C1047="",'Paste Data Here - Export'!DF1047=""),"",1440*('Paste Data Here - Export'!DF1047-C1047))</f>
        <v/>
      </c>
      <c r="V1047" s="96" t="str">
        <f t="shared" si="185"/>
        <v/>
      </c>
      <c r="W1047" s="97" t="str">
        <f>IF(B1047="","",IF('Paste Data Here - Export'!KI1047=TRUE,"Yes",IF('Paste Data Here - Export'!L1047="","No","Yes")))</f>
        <v/>
      </c>
      <c r="X1047" s="98" t="str">
        <f>IF(E1047="Yes","6 Month Transfer",IF(AND(W1047="Yes",'Paste Data Here - Export'!KM1047="D"),"No",IF('Patient level info'!W1047="Yes","Yes","")))</f>
        <v/>
      </c>
      <c r="Y1047" s="91" t="str">
        <f t="shared" si="177"/>
        <v/>
      </c>
      <c r="Z1047" s="99" t="str">
        <f>IF('Paste Data Here - Export'!KQ1047="","",IF('Paste Data Here - Export'!KO1047="","",'Paste Data Here - Export'!KN1047-'Paste Data Here - Export'!KQ1047))</f>
        <v/>
      </c>
      <c r="AA1047" s="91" t="str">
        <f>IF(AND(W1047="Yes",'Paste Data Here - Export'!KM1047="D",'Paste Data Here - Export'!KO1047="Y"),'Paste Data Here - Export'!KN1047+'Patient level info'!AA$3,IF(AND(W1047="Yes",'Paste Data Here - Export'!KM1047="D",Z1047&lt;0),'Paste Data Here - Export'!KQ1047,IF(AND(W1047="Yes",'Paste Data Here - Export'!KM1047="D"),'Paste Data Here - Export'!KN1047,IF(X1047="Yes",'Paste Data Here - Export'!KS1047,""))))</f>
        <v/>
      </c>
      <c r="AB1047" s="100" t="str">
        <f>IF(W1047="No","",IF('Paste Data Here - Export'!HS1047="","",IF('Paste Data Here - Export'!KO1047="Y",'Patient level info'!AA1047-'Paste Data Here - Export'!HS1047,'Paste Data Here - Export'!KQ1047-'Paste Data Here - Export'!HS1047)))</f>
        <v/>
      </c>
      <c r="AC1047" s="100" t="str">
        <f>IF(E1047="Yes","",IF(BPT!C1047="Record transferred to this team",AA1047-C1047-(1/6),""))</f>
        <v/>
      </c>
      <c r="AD1047" s="100" t="str">
        <f t="shared" si="178"/>
        <v/>
      </c>
      <c r="AE1047" s="100" t="str">
        <f t="shared" si="186"/>
        <v/>
      </c>
      <c r="AF1047" s="101" t="str">
        <f>IF(AE1047="","",IF(Y1047="Died same day","Died same day as arrival",IF(AB1047="","Did not stay on SU",IF('Paste Data Here - Export'!HR1047="ICH","ICU/CCU/HDU",IF(AB1047&gt;AE1047,100,100*AB1047/AE1047)))))</f>
        <v/>
      </c>
      <c r="AG1047" s="82" t="str">
        <f>IF(E1047="Yes","6 Month Transfer",IF(W1047="No","Not locked to discharge/transfer",IF(AF1047="Did not stay on SU","Not achieved as did not stay on SU",IF('Patient level info'!A1047="","",IF(AND(A1047=B1047,M1047="Achieved",P1047="Achieved",AF1047&gt;=90,AF1047&lt;&gt;"Died same day as arrival"),"Achieved",IF(AND(A1047&lt;&gt;B1047,AF1047&gt;=90,M1047="Achieved",P1047="Achieved"),"Not directly admitted by this team, but achieved criteria at previous team, and achieved 90% of stay on SU whilst at this team",IF(AF1047="ICU/CCU/HDU","Admitted to ICU/CCU/HDU",IF(AF1047="Died same day as arrival",AF1047,IF(AND(AF1047&lt;90,M1047="Not achieved",P1047="Not achieved"),"Not achieved as not direct to SU within 4h, not seen by a consultant within 14h, and less than 90% of stay on SU",IF(AND(AF1047&lt;90,M1047="Not achieved",P1047="Achieved"),"Not achieved as not direct to SU within 4h and less than 90% of stay on SU",IF(AND(AF1047&lt;90,M1047="Achieved",P1047="Not achieved"),"Not achieved as not seen by a consultant within 14h and less than 90% of stay on SU",IF(AND(AF1047&gt;=90,M1047="Not achieved",P1047="Not achieved"),"Not achieved as not direct to SU within 4h and not seen by a consultant within 14h",IF(AND(AF1047&gt;=90,M1047="Achieved",P1047="Not achieved"),"Not achieved as not seen by a consultant within 14h",IF(AF1047&lt;90,"Not achieved as less than 90% of stay on SU","Not achieved as not direct to SU within 4h"))))))))))))))</f>
        <v/>
      </c>
    </row>
    <row r="1048" spans="1:33" x14ac:dyDescent="0.25">
      <c r="A1048" s="89" t="str">
        <f>IF('Paste Data Here - Export'!A1048="","",'Paste Data Here - Export'!A1048)</f>
        <v/>
      </c>
      <c r="B1048" s="90" t="str">
        <f>IF('Paste Data Here - Export'!B1048="","",'Paste Data Here - Export'!B1048)</f>
        <v/>
      </c>
      <c r="C1048" s="91" t="str">
        <f>IF('Paste Data Here - Export'!AR1048="Y",'Paste Data Here - Export'!AS1048,IF('Paste Data Here - Export'!C1048="","",'Paste Data Here - Export'!BA1048))</f>
        <v/>
      </c>
      <c r="D1048" s="103" t="str">
        <f>IF(B1048="","",IF('Paste Data Here - Export'!A1048 ='Paste Data Here - Export'!B1048, "Yes", "No"))</f>
        <v/>
      </c>
      <c r="E1048" s="103" t="str">
        <f>IF(A1048="","",IF(AND('Paste Data Here - Export'!P1048="",'Paste Data Here - Export'!Q1048&lt;&gt;""),"Yes","No"))</f>
        <v/>
      </c>
      <c r="F1048" s="104" t="str">
        <f>IF('Paste Data Here - Export'!A1048='Paste Data Here - Export'!B1048,C1048,IF(W1048="No","",IF(E1048="Yes","6 Month Transfer",'Paste Data Here - Export'!HP1048)))</f>
        <v/>
      </c>
      <c r="G1048" s="92" t="str">
        <f>IF(B1048="","",IF(OR('Paste Data Here - Export'!KB1048="Y",'Paste Data Here - Export'!GE1048="Y"),"Yes","No"))</f>
        <v/>
      </c>
      <c r="H1048" s="93" t="str">
        <f t="shared" si="179"/>
        <v/>
      </c>
      <c r="I1048" s="93" t="str">
        <f t="shared" si="180"/>
        <v/>
      </c>
      <c r="J1048" s="93" t="str">
        <f t="shared" si="181"/>
        <v/>
      </c>
      <c r="K1048" s="125" t="str">
        <f>IF(OR(C1048="",'Paste Data Here - Export'!BD1048=""),"",1440*('Paste Data Here - Export'!BD1048-C1048))</f>
        <v/>
      </c>
      <c r="L1048" s="93" t="str">
        <f t="shared" si="182"/>
        <v/>
      </c>
      <c r="M1048" s="93" t="str">
        <f>IF(AND(L1048="Yes",'Paste Data Here - Export'!BC1048="SU",'Paste Data Here - Export'!EJ1048&lt;&gt;"Y"),"Achieved",IF('Paste Data Here - Export'!EJ1048="Y","Not applicable",(IF(AND('Patient level info'!L1048="No",'Paste Data Here - Export'!BC1048="SU"),"Not achieved",IF('Paste Data Here - Export'!BC1048="ICH","Not applicable",IF(OR('Paste Data Here - Export'!BC1048="O",'Paste Data Here - Export'!BC1048="MAC"),"Not achieved",""))))))</f>
        <v/>
      </c>
      <c r="N1048" s="142" t="str">
        <f>IF(B1048="","",IF(OR('Paste Data Here - Export'!GN1048="PERS",'Paste Data Here - Export'!GN1048="TELEM"),'Paste Data Here - Export'!GK1048,IF('Paste Data Here - Export'!GO1048="","Not seen in person",'Paste Data Here - Export'!GO1048)))</f>
        <v/>
      </c>
      <c r="O1048" s="125" t="str">
        <f t="shared" si="183"/>
        <v/>
      </c>
      <c r="P1048" s="126" t="str">
        <f t="shared" si="184"/>
        <v/>
      </c>
      <c r="Q1048" s="95" t="str">
        <f>IF('Paste Data Here - Export'!CR1048=TRUE, "Not imaged",IF('Paste Data Here - Export'!AR1048="Y","Inpatient stroke",IF('Paste Data Here - Export'!BA1048="","",IF('Paste Data Here - Export'!CR1048="TRUE","",1440*('Paste Data Here - Export'!CP1048-'Paste Data Here - Export'!BA1048)))))</f>
        <v/>
      </c>
      <c r="R1048" s="95" t="str">
        <f>IF('Paste Data Here - Export'!CR1048=TRUE,"Not imaged",IF(OR(C1048="",'Paste Data Here - Export'!CP1048=""),"",1440*('Paste Data Here - Export'!CP1048-C1048)))</f>
        <v/>
      </c>
      <c r="S1048" s="93" t="str">
        <f>IF(R1048&lt;60.5,"Yes",IF('Paste Data Here - Export'!C1048="","","No"))</f>
        <v/>
      </c>
      <c r="T1048" s="93" t="str">
        <f t="shared" si="176"/>
        <v/>
      </c>
      <c r="U1048" s="94" t="str">
        <f>IF(OR(C1048="",'Paste Data Here - Export'!DF1048=""),"",1440*('Paste Data Here - Export'!DF1048-C1048))</f>
        <v/>
      </c>
      <c r="V1048" s="96" t="str">
        <f t="shared" si="185"/>
        <v/>
      </c>
      <c r="W1048" s="97" t="str">
        <f>IF(B1048="","",IF('Paste Data Here - Export'!KI1048=TRUE,"Yes",IF('Paste Data Here - Export'!L1048="","No","Yes")))</f>
        <v/>
      </c>
      <c r="X1048" s="98" t="str">
        <f>IF(E1048="Yes","6 Month Transfer",IF(AND(W1048="Yes",'Paste Data Here - Export'!KM1048="D"),"No",IF('Patient level info'!W1048="Yes","Yes","")))</f>
        <v/>
      </c>
      <c r="Y1048" s="91" t="str">
        <f t="shared" si="177"/>
        <v/>
      </c>
      <c r="Z1048" s="99" t="str">
        <f>IF('Paste Data Here - Export'!KQ1048="","",IF('Paste Data Here - Export'!KO1048="","",'Paste Data Here - Export'!KN1048-'Paste Data Here - Export'!KQ1048))</f>
        <v/>
      </c>
      <c r="AA1048" s="91" t="str">
        <f>IF(AND(W1048="Yes",'Paste Data Here - Export'!KM1048="D",'Paste Data Here - Export'!KO1048="Y"),'Paste Data Here - Export'!KN1048+'Patient level info'!AA$3,IF(AND(W1048="Yes",'Paste Data Here - Export'!KM1048="D",Z1048&lt;0),'Paste Data Here - Export'!KQ1048,IF(AND(W1048="Yes",'Paste Data Here - Export'!KM1048="D"),'Paste Data Here - Export'!KN1048,IF(X1048="Yes",'Paste Data Here - Export'!KS1048,""))))</f>
        <v/>
      </c>
      <c r="AB1048" s="100" t="str">
        <f>IF(W1048="No","",IF('Paste Data Here - Export'!HS1048="","",IF('Paste Data Here - Export'!KO1048="Y",'Patient level info'!AA1048-'Paste Data Here - Export'!HS1048,'Paste Data Here - Export'!KQ1048-'Paste Data Here - Export'!HS1048)))</f>
        <v/>
      </c>
      <c r="AC1048" s="100" t="str">
        <f>IF(E1048="Yes","",IF(BPT!C1048="Record transferred to this team",AA1048-C1048-(1/6),""))</f>
        <v/>
      </c>
      <c r="AD1048" s="100" t="str">
        <f t="shared" si="178"/>
        <v/>
      </c>
      <c r="AE1048" s="100" t="str">
        <f t="shared" si="186"/>
        <v/>
      </c>
      <c r="AF1048" s="101" t="str">
        <f>IF(AE1048="","",IF(Y1048="Died same day","Died same day as arrival",IF(AB1048="","Did not stay on SU",IF('Paste Data Here - Export'!HR1048="ICH","ICU/CCU/HDU",IF(AB1048&gt;AE1048,100,100*AB1048/AE1048)))))</f>
        <v/>
      </c>
      <c r="AG1048" s="82" t="str">
        <f>IF(E1048="Yes","6 Month Transfer",IF(W1048="No","Not locked to discharge/transfer",IF(AF1048="Did not stay on SU","Not achieved as did not stay on SU",IF('Patient level info'!A1048="","",IF(AND(A1048=B1048,M1048="Achieved",P1048="Achieved",AF1048&gt;=90,AF1048&lt;&gt;"Died same day as arrival"),"Achieved",IF(AND(A1048&lt;&gt;B1048,AF1048&gt;=90,M1048="Achieved",P1048="Achieved"),"Not directly admitted by this team, but achieved criteria at previous team, and achieved 90% of stay on SU whilst at this team",IF(AF1048="ICU/CCU/HDU","Admitted to ICU/CCU/HDU",IF(AF1048="Died same day as arrival",AF1048,IF(AND(AF1048&lt;90,M1048="Not achieved",P1048="Not achieved"),"Not achieved as not direct to SU within 4h, not seen by a consultant within 14h, and less than 90% of stay on SU",IF(AND(AF1048&lt;90,M1048="Not achieved",P1048="Achieved"),"Not achieved as not direct to SU within 4h and less than 90% of stay on SU",IF(AND(AF1048&lt;90,M1048="Achieved",P1048="Not achieved"),"Not achieved as not seen by a consultant within 14h and less than 90% of stay on SU",IF(AND(AF1048&gt;=90,M1048="Not achieved",P1048="Not achieved"),"Not achieved as not direct to SU within 4h and not seen by a consultant within 14h",IF(AND(AF1048&gt;=90,M1048="Achieved",P1048="Not achieved"),"Not achieved as not seen by a consultant within 14h",IF(AF1048&lt;90,"Not achieved as less than 90% of stay on SU","Not achieved as not direct to SU within 4h"))))))))))))))</f>
        <v/>
      </c>
    </row>
    <row r="1049" spans="1:33" x14ac:dyDescent="0.25">
      <c r="A1049" s="89" t="str">
        <f>IF('Paste Data Here - Export'!A1049="","",'Paste Data Here - Export'!A1049)</f>
        <v/>
      </c>
      <c r="B1049" s="90" t="str">
        <f>IF('Paste Data Here - Export'!B1049="","",'Paste Data Here - Export'!B1049)</f>
        <v/>
      </c>
      <c r="C1049" s="91" t="str">
        <f>IF('Paste Data Here - Export'!AR1049="Y",'Paste Data Here - Export'!AS1049,IF('Paste Data Here - Export'!C1049="","",'Paste Data Here - Export'!BA1049))</f>
        <v/>
      </c>
      <c r="D1049" s="103" t="str">
        <f>IF(B1049="","",IF('Paste Data Here - Export'!A1049 ='Paste Data Here - Export'!B1049, "Yes", "No"))</f>
        <v/>
      </c>
      <c r="E1049" s="103" t="str">
        <f>IF(A1049="","",IF(AND('Paste Data Here - Export'!P1049="",'Paste Data Here - Export'!Q1049&lt;&gt;""),"Yes","No"))</f>
        <v/>
      </c>
      <c r="F1049" s="104" t="str">
        <f>IF('Paste Data Here - Export'!A1049='Paste Data Here - Export'!B1049,C1049,IF(W1049="No","",IF(E1049="Yes","6 Month Transfer",'Paste Data Here - Export'!HP1049)))</f>
        <v/>
      </c>
      <c r="G1049" s="92" t="str">
        <f>IF(B1049="","",IF(OR('Paste Data Here - Export'!KB1049="Y",'Paste Data Here - Export'!GE1049="Y"),"Yes","No"))</f>
        <v/>
      </c>
      <c r="H1049" s="93" t="str">
        <f t="shared" si="179"/>
        <v/>
      </c>
      <c r="I1049" s="93" t="str">
        <f t="shared" si="180"/>
        <v/>
      </c>
      <c r="J1049" s="93" t="str">
        <f t="shared" si="181"/>
        <v/>
      </c>
      <c r="K1049" s="125" t="str">
        <f>IF(OR(C1049="",'Paste Data Here - Export'!BD1049=""),"",1440*('Paste Data Here - Export'!BD1049-C1049))</f>
        <v/>
      </c>
      <c r="L1049" s="93" t="str">
        <f t="shared" si="182"/>
        <v/>
      </c>
      <c r="M1049" s="93" t="str">
        <f>IF(AND(L1049="Yes",'Paste Data Here - Export'!BC1049="SU",'Paste Data Here - Export'!EJ1049&lt;&gt;"Y"),"Achieved",IF('Paste Data Here - Export'!EJ1049="Y","Not applicable",(IF(AND('Patient level info'!L1049="No",'Paste Data Here - Export'!BC1049="SU"),"Not achieved",IF('Paste Data Here - Export'!BC1049="ICH","Not applicable",IF(OR('Paste Data Here - Export'!BC1049="O",'Paste Data Here - Export'!BC1049="MAC"),"Not achieved",""))))))</f>
        <v/>
      </c>
      <c r="N1049" s="142" t="str">
        <f>IF(B1049="","",IF(OR('Paste Data Here - Export'!GN1049="PERS",'Paste Data Here - Export'!GN1049="TELEM"),'Paste Data Here - Export'!GK1049,IF('Paste Data Here - Export'!GO1049="","Not seen in person",'Paste Data Here - Export'!GO1049)))</f>
        <v/>
      </c>
      <c r="O1049" s="125" t="str">
        <f t="shared" si="183"/>
        <v/>
      </c>
      <c r="P1049" s="126" t="str">
        <f t="shared" si="184"/>
        <v/>
      </c>
      <c r="Q1049" s="95" t="str">
        <f>IF('Paste Data Here - Export'!CR1049=TRUE, "Not imaged",IF('Paste Data Here - Export'!AR1049="Y","Inpatient stroke",IF('Paste Data Here - Export'!BA1049="","",IF('Paste Data Here - Export'!CR1049="TRUE","",1440*('Paste Data Here - Export'!CP1049-'Paste Data Here - Export'!BA1049)))))</f>
        <v/>
      </c>
      <c r="R1049" s="95" t="str">
        <f>IF('Paste Data Here - Export'!CR1049=TRUE,"Not imaged",IF(OR(C1049="",'Paste Data Here - Export'!CP1049=""),"",1440*('Paste Data Here - Export'!CP1049-C1049)))</f>
        <v/>
      </c>
      <c r="S1049" s="93" t="str">
        <f>IF(R1049&lt;60.5,"Yes",IF('Paste Data Here - Export'!C1049="","","No"))</f>
        <v/>
      </c>
      <c r="T1049" s="93" t="str">
        <f t="shared" si="176"/>
        <v/>
      </c>
      <c r="U1049" s="94" t="str">
        <f>IF(OR(C1049="",'Paste Data Here - Export'!DF1049=""),"",1440*('Paste Data Here - Export'!DF1049-C1049))</f>
        <v/>
      </c>
      <c r="V1049" s="96" t="str">
        <f t="shared" si="185"/>
        <v/>
      </c>
      <c r="W1049" s="97" t="str">
        <f>IF(B1049="","",IF('Paste Data Here - Export'!KI1049=TRUE,"Yes",IF('Paste Data Here - Export'!L1049="","No","Yes")))</f>
        <v/>
      </c>
      <c r="X1049" s="98" t="str">
        <f>IF(E1049="Yes","6 Month Transfer",IF(AND(W1049="Yes",'Paste Data Here - Export'!KM1049="D"),"No",IF('Patient level info'!W1049="Yes","Yes","")))</f>
        <v/>
      </c>
      <c r="Y1049" s="91" t="str">
        <f t="shared" si="177"/>
        <v/>
      </c>
      <c r="Z1049" s="99" t="str">
        <f>IF('Paste Data Here - Export'!KQ1049="","",IF('Paste Data Here - Export'!KO1049="","",'Paste Data Here - Export'!KN1049-'Paste Data Here - Export'!KQ1049))</f>
        <v/>
      </c>
      <c r="AA1049" s="91" t="str">
        <f>IF(AND(W1049="Yes",'Paste Data Here - Export'!KM1049="D",'Paste Data Here - Export'!KO1049="Y"),'Paste Data Here - Export'!KN1049+'Patient level info'!AA$3,IF(AND(W1049="Yes",'Paste Data Here - Export'!KM1049="D",Z1049&lt;0),'Paste Data Here - Export'!KQ1049,IF(AND(W1049="Yes",'Paste Data Here - Export'!KM1049="D"),'Paste Data Here - Export'!KN1049,IF(X1049="Yes",'Paste Data Here - Export'!KS1049,""))))</f>
        <v/>
      </c>
      <c r="AB1049" s="100" t="str">
        <f>IF(W1049="No","",IF('Paste Data Here - Export'!HS1049="","",IF('Paste Data Here - Export'!KO1049="Y",'Patient level info'!AA1049-'Paste Data Here - Export'!HS1049,'Paste Data Here - Export'!KQ1049-'Paste Data Here - Export'!HS1049)))</f>
        <v/>
      </c>
      <c r="AC1049" s="100" t="str">
        <f>IF(E1049="Yes","",IF(BPT!C1049="Record transferred to this team",AA1049-C1049-(1/6),""))</f>
        <v/>
      </c>
      <c r="AD1049" s="100" t="str">
        <f t="shared" si="178"/>
        <v/>
      </c>
      <c r="AE1049" s="100" t="str">
        <f t="shared" si="186"/>
        <v/>
      </c>
      <c r="AF1049" s="101" t="str">
        <f>IF(AE1049="","",IF(Y1049="Died same day","Died same day as arrival",IF(AB1049="","Did not stay on SU",IF('Paste Data Here - Export'!HR1049="ICH","ICU/CCU/HDU",IF(AB1049&gt;AE1049,100,100*AB1049/AE1049)))))</f>
        <v/>
      </c>
      <c r="AG1049" s="82" t="str">
        <f>IF(E1049="Yes","6 Month Transfer",IF(W1049="No","Not locked to discharge/transfer",IF(AF1049="Did not stay on SU","Not achieved as did not stay on SU",IF('Patient level info'!A1049="","",IF(AND(A1049=B1049,M1049="Achieved",P1049="Achieved",AF1049&gt;=90,AF1049&lt;&gt;"Died same day as arrival"),"Achieved",IF(AND(A1049&lt;&gt;B1049,AF1049&gt;=90,M1049="Achieved",P1049="Achieved"),"Not directly admitted by this team, but achieved criteria at previous team, and achieved 90% of stay on SU whilst at this team",IF(AF1049="ICU/CCU/HDU","Admitted to ICU/CCU/HDU",IF(AF1049="Died same day as arrival",AF1049,IF(AND(AF1049&lt;90,M1049="Not achieved",P1049="Not achieved"),"Not achieved as not direct to SU within 4h, not seen by a consultant within 14h, and less than 90% of stay on SU",IF(AND(AF1049&lt;90,M1049="Not achieved",P1049="Achieved"),"Not achieved as not direct to SU within 4h and less than 90% of stay on SU",IF(AND(AF1049&lt;90,M1049="Achieved",P1049="Not achieved"),"Not achieved as not seen by a consultant within 14h and less than 90% of stay on SU",IF(AND(AF1049&gt;=90,M1049="Not achieved",P1049="Not achieved"),"Not achieved as not direct to SU within 4h and not seen by a consultant within 14h",IF(AND(AF1049&gt;=90,M1049="Achieved",P1049="Not achieved"),"Not achieved as not seen by a consultant within 14h",IF(AF1049&lt;90,"Not achieved as less than 90% of stay on SU","Not achieved as not direct to SU within 4h"))))))))))))))</f>
        <v/>
      </c>
    </row>
    <row r="1050" spans="1:33" x14ac:dyDescent="0.25">
      <c r="A1050" s="89" t="str">
        <f>IF('Paste Data Here - Export'!A1050="","",'Paste Data Here - Export'!A1050)</f>
        <v/>
      </c>
      <c r="B1050" s="90" t="str">
        <f>IF('Paste Data Here - Export'!B1050="","",'Paste Data Here - Export'!B1050)</f>
        <v/>
      </c>
      <c r="C1050" s="91" t="str">
        <f>IF('Paste Data Here - Export'!AR1050="Y",'Paste Data Here - Export'!AS1050,IF('Paste Data Here - Export'!C1050="","",'Paste Data Here - Export'!BA1050))</f>
        <v/>
      </c>
      <c r="D1050" s="103" t="str">
        <f>IF(B1050="","",IF('Paste Data Here - Export'!A1050 ='Paste Data Here - Export'!B1050, "Yes", "No"))</f>
        <v/>
      </c>
      <c r="E1050" s="103" t="str">
        <f>IF(A1050="","",IF(AND('Paste Data Here - Export'!P1050="",'Paste Data Here - Export'!Q1050&lt;&gt;""),"Yes","No"))</f>
        <v/>
      </c>
      <c r="F1050" s="104" t="str">
        <f>IF('Paste Data Here - Export'!A1050='Paste Data Here - Export'!B1050,C1050,IF(W1050="No","",IF(E1050="Yes","6 Month Transfer",'Paste Data Here - Export'!HP1050)))</f>
        <v/>
      </c>
      <c r="G1050" s="92" t="str">
        <f>IF(B1050="","",IF(OR('Paste Data Here - Export'!KB1050="Y",'Paste Data Here - Export'!GE1050="Y"),"Yes","No"))</f>
        <v/>
      </c>
      <c r="H1050" s="93" t="str">
        <f t="shared" si="179"/>
        <v/>
      </c>
      <c r="I1050" s="93" t="str">
        <f t="shared" si="180"/>
        <v/>
      </c>
      <c r="J1050" s="93" t="str">
        <f t="shared" si="181"/>
        <v/>
      </c>
      <c r="K1050" s="125" t="str">
        <f>IF(OR(C1050="",'Paste Data Here - Export'!BD1050=""),"",1440*('Paste Data Here - Export'!BD1050-C1050))</f>
        <v/>
      </c>
      <c r="L1050" s="93" t="str">
        <f t="shared" si="182"/>
        <v/>
      </c>
      <c r="M1050" s="93" t="str">
        <f>IF(AND(L1050="Yes",'Paste Data Here - Export'!BC1050="SU",'Paste Data Here - Export'!EJ1050&lt;&gt;"Y"),"Achieved",IF('Paste Data Here - Export'!EJ1050="Y","Not applicable",(IF(AND('Patient level info'!L1050="No",'Paste Data Here - Export'!BC1050="SU"),"Not achieved",IF('Paste Data Here - Export'!BC1050="ICH","Not applicable",IF(OR('Paste Data Here - Export'!BC1050="O",'Paste Data Here - Export'!BC1050="MAC"),"Not achieved",""))))))</f>
        <v/>
      </c>
      <c r="N1050" s="142" t="str">
        <f>IF(B1050="","",IF(OR('Paste Data Here - Export'!GN1050="PERS",'Paste Data Here - Export'!GN1050="TELEM"),'Paste Data Here - Export'!GK1050,IF('Paste Data Here - Export'!GO1050="","Not seen in person",'Paste Data Here - Export'!GO1050)))</f>
        <v/>
      </c>
      <c r="O1050" s="125" t="str">
        <f t="shared" si="183"/>
        <v/>
      </c>
      <c r="P1050" s="126" t="str">
        <f t="shared" si="184"/>
        <v/>
      </c>
      <c r="Q1050" s="95" t="str">
        <f>IF('Paste Data Here - Export'!CR1050=TRUE, "Not imaged",IF('Paste Data Here - Export'!AR1050="Y","Inpatient stroke",IF('Paste Data Here - Export'!BA1050="","",IF('Paste Data Here - Export'!CR1050="TRUE","",1440*('Paste Data Here - Export'!CP1050-'Paste Data Here - Export'!BA1050)))))</f>
        <v/>
      </c>
      <c r="R1050" s="95" t="str">
        <f>IF('Paste Data Here - Export'!CR1050=TRUE,"Not imaged",IF(OR(C1050="",'Paste Data Here - Export'!CP1050=""),"",1440*('Paste Data Here - Export'!CP1050-C1050)))</f>
        <v/>
      </c>
      <c r="S1050" s="93" t="str">
        <f>IF(R1050&lt;60.5,"Yes",IF('Paste Data Here - Export'!C1050="","","No"))</f>
        <v/>
      </c>
      <c r="T1050" s="93" t="str">
        <f t="shared" si="176"/>
        <v/>
      </c>
      <c r="U1050" s="94" t="str">
        <f>IF(OR(C1050="",'Paste Data Here - Export'!DF1050=""),"",1440*('Paste Data Here - Export'!DF1050-C1050))</f>
        <v/>
      </c>
      <c r="V1050" s="96" t="str">
        <f t="shared" si="185"/>
        <v/>
      </c>
      <c r="W1050" s="97" t="str">
        <f>IF(B1050="","",IF('Paste Data Here - Export'!KI1050=TRUE,"Yes",IF('Paste Data Here - Export'!L1050="","No","Yes")))</f>
        <v/>
      </c>
      <c r="X1050" s="98" t="str">
        <f>IF(E1050="Yes","6 Month Transfer",IF(AND(W1050="Yes",'Paste Data Here - Export'!KM1050="D"),"No",IF('Patient level info'!W1050="Yes","Yes","")))</f>
        <v/>
      </c>
      <c r="Y1050" s="91" t="str">
        <f t="shared" si="177"/>
        <v/>
      </c>
      <c r="Z1050" s="99" t="str">
        <f>IF('Paste Data Here - Export'!KQ1050="","",IF('Paste Data Here - Export'!KO1050="","",'Paste Data Here - Export'!KN1050-'Paste Data Here - Export'!KQ1050))</f>
        <v/>
      </c>
      <c r="AA1050" s="91" t="str">
        <f>IF(AND(W1050="Yes",'Paste Data Here - Export'!KM1050="D",'Paste Data Here - Export'!KO1050="Y"),'Paste Data Here - Export'!KN1050+'Patient level info'!AA$3,IF(AND(W1050="Yes",'Paste Data Here - Export'!KM1050="D",Z1050&lt;0),'Paste Data Here - Export'!KQ1050,IF(AND(W1050="Yes",'Paste Data Here - Export'!KM1050="D"),'Paste Data Here - Export'!KN1050,IF(X1050="Yes",'Paste Data Here - Export'!KS1050,""))))</f>
        <v/>
      </c>
      <c r="AB1050" s="100" t="str">
        <f>IF(W1050="No","",IF('Paste Data Here - Export'!HS1050="","",IF('Paste Data Here - Export'!KO1050="Y",'Patient level info'!AA1050-'Paste Data Here - Export'!HS1050,'Paste Data Here - Export'!KQ1050-'Paste Data Here - Export'!HS1050)))</f>
        <v/>
      </c>
      <c r="AC1050" s="100" t="str">
        <f>IF(E1050="Yes","",IF(BPT!C1050="Record transferred to this team",AA1050-C1050-(1/6),""))</f>
        <v/>
      </c>
      <c r="AD1050" s="100" t="str">
        <f t="shared" si="178"/>
        <v/>
      </c>
      <c r="AE1050" s="100" t="str">
        <f t="shared" si="186"/>
        <v/>
      </c>
      <c r="AF1050" s="101" t="str">
        <f>IF(AE1050="","",IF(Y1050="Died same day","Died same day as arrival",IF(AB1050="","Did not stay on SU",IF('Paste Data Here - Export'!HR1050="ICH","ICU/CCU/HDU",IF(AB1050&gt;AE1050,100,100*AB1050/AE1050)))))</f>
        <v/>
      </c>
      <c r="AG1050" s="82" t="str">
        <f>IF(E1050="Yes","6 Month Transfer",IF(W1050="No","Not locked to discharge/transfer",IF(AF1050="Did not stay on SU","Not achieved as did not stay on SU",IF('Patient level info'!A1050="","",IF(AND(A1050=B1050,M1050="Achieved",P1050="Achieved",AF1050&gt;=90,AF1050&lt;&gt;"Died same day as arrival"),"Achieved",IF(AND(A1050&lt;&gt;B1050,AF1050&gt;=90,M1050="Achieved",P1050="Achieved"),"Not directly admitted by this team, but achieved criteria at previous team, and achieved 90% of stay on SU whilst at this team",IF(AF1050="ICU/CCU/HDU","Admitted to ICU/CCU/HDU",IF(AF1050="Died same day as arrival",AF1050,IF(AND(AF1050&lt;90,M1050="Not achieved",P1050="Not achieved"),"Not achieved as not direct to SU within 4h, not seen by a consultant within 14h, and less than 90% of stay on SU",IF(AND(AF1050&lt;90,M1050="Not achieved",P1050="Achieved"),"Not achieved as not direct to SU within 4h and less than 90% of stay on SU",IF(AND(AF1050&lt;90,M1050="Achieved",P1050="Not achieved"),"Not achieved as not seen by a consultant within 14h and less than 90% of stay on SU",IF(AND(AF1050&gt;=90,M1050="Not achieved",P1050="Not achieved"),"Not achieved as not direct to SU within 4h and not seen by a consultant within 14h",IF(AND(AF1050&gt;=90,M1050="Achieved",P1050="Not achieved"),"Not achieved as not seen by a consultant within 14h",IF(AF1050&lt;90,"Not achieved as less than 90% of stay on SU","Not achieved as not direct to SU within 4h"))))))))))))))</f>
        <v/>
      </c>
    </row>
    <row r="1051" spans="1:33" x14ac:dyDescent="0.25">
      <c r="A1051" s="89" t="str">
        <f>IF('Paste Data Here - Export'!A1051="","",'Paste Data Here - Export'!A1051)</f>
        <v/>
      </c>
      <c r="B1051" s="90" t="str">
        <f>IF('Paste Data Here - Export'!B1051="","",'Paste Data Here - Export'!B1051)</f>
        <v/>
      </c>
      <c r="C1051" s="91" t="str">
        <f>IF('Paste Data Here - Export'!AR1051="Y",'Paste Data Here - Export'!AS1051,IF('Paste Data Here - Export'!C1051="","",'Paste Data Here - Export'!BA1051))</f>
        <v/>
      </c>
      <c r="D1051" s="103" t="str">
        <f>IF(B1051="","",IF('Paste Data Here - Export'!A1051 ='Paste Data Here - Export'!B1051, "Yes", "No"))</f>
        <v/>
      </c>
      <c r="E1051" s="103" t="str">
        <f>IF(A1051="","",IF(AND('Paste Data Here - Export'!P1051="",'Paste Data Here - Export'!Q1051&lt;&gt;""),"Yes","No"))</f>
        <v/>
      </c>
      <c r="F1051" s="104" t="str">
        <f>IF('Paste Data Here - Export'!A1051='Paste Data Here - Export'!B1051,C1051,IF(W1051="No","",IF(E1051="Yes","6 Month Transfer",'Paste Data Here - Export'!HP1051)))</f>
        <v/>
      </c>
      <c r="G1051" s="92" t="str">
        <f>IF(B1051="","",IF(OR('Paste Data Here - Export'!KB1051="Y",'Paste Data Here - Export'!GE1051="Y"),"Yes","No"))</f>
        <v/>
      </c>
      <c r="H1051" s="93" t="str">
        <f t="shared" si="179"/>
        <v/>
      </c>
      <c r="I1051" s="93" t="str">
        <f t="shared" si="180"/>
        <v/>
      </c>
      <c r="J1051" s="93" t="str">
        <f t="shared" si="181"/>
        <v/>
      </c>
      <c r="K1051" s="125" t="str">
        <f>IF(OR(C1051="",'Paste Data Here - Export'!BD1051=""),"",1440*('Paste Data Here - Export'!BD1051-C1051))</f>
        <v/>
      </c>
      <c r="L1051" s="93" t="str">
        <f t="shared" si="182"/>
        <v/>
      </c>
      <c r="M1051" s="93" t="str">
        <f>IF(AND(L1051="Yes",'Paste Data Here - Export'!BC1051="SU",'Paste Data Here - Export'!EJ1051&lt;&gt;"Y"),"Achieved",IF('Paste Data Here - Export'!EJ1051="Y","Not applicable",(IF(AND('Patient level info'!L1051="No",'Paste Data Here - Export'!BC1051="SU"),"Not achieved",IF('Paste Data Here - Export'!BC1051="ICH","Not applicable",IF(OR('Paste Data Here - Export'!BC1051="O",'Paste Data Here - Export'!BC1051="MAC"),"Not achieved",""))))))</f>
        <v/>
      </c>
      <c r="N1051" s="142" t="str">
        <f>IF(B1051="","",IF(OR('Paste Data Here - Export'!GN1051="PERS",'Paste Data Here - Export'!GN1051="TELEM"),'Paste Data Here - Export'!GK1051,IF('Paste Data Here - Export'!GO1051="","Not seen in person",'Paste Data Here - Export'!GO1051)))</f>
        <v/>
      </c>
      <c r="O1051" s="125" t="str">
        <f t="shared" si="183"/>
        <v/>
      </c>
      <c r="P1051" s="126" t="str">
        <f t="shared" si="184"/>
        <v/>
      </c>
      <c r="Q1051" s="95" t="str">
        <f>IF('Paste Data Here - Export'!CR1051=TRUE, "Not imaged",IF('Paste Data Here - Export'!AR1051="Y","Inpatient stroke",IF('Paste Data Here - Export'!BA1051="","",IF('Paste Data Here - Export'!CR1051="TRUE","",1440*('Paste Data Here - Export'!CP1051-'Paste Data Here - Export'!BA1051)))))</f>
        <v/>
      </c>
      <c r="R1051" s="95" t="str">
        <f>IF('Paste Data Here - Export'!CR1051=TRUE,"Not imaged",IF(OR(C1051="",'Paste Data Here - Export'!CP1051=""),"",1440*('Paste Data Here - Export'!CP1051-C1051)))</f>
        <v/>
      </c>
      <c r="S1051" s="93" t="str">
        <f>IF(R1051&lt;60.5,"Yes",IF('Paste Data Here - Export'!C1051="","","No"))</f>
        <v/>
      </c>
      <c r="T1051" s="93" t="str">
        <f t="shared" si="176"/>
        <v/>
      </c>
      <c r="U1051" s="94" t="str">
        <f>IF(OR(C1051="",'Paste Data Here - Export'!DF1051=""),"",1440*('Paste Data Here - Export'!DF1051-C1051))</f>
        <v/>
      </c>
      <c r="V1051" s="96" t="str">
        <f t="shared" si="185"/>
        <v/>
      </c>
      <c r="W1051" s="97" t="str">
        <f>IF(B1051="","",IF('Paste Data Here - Export'!KI1051=TRUE,"Yes",IF('Paste Data Here - Export'!L1051="","No","Yes")))</f>
        <v/>
      </c>
      <c r="X1051" s="98" t="str">
        <f>IF(E1051="Yes","6 Month Transfer",IF(AND(W1051="Yes",'Paste Data Here - Export'!KM1051="D"),"No",IF('Patient level info'!W1051="Yes","Yes","")))</f>
        <v/>
      </c>
      <c r="Y1051" s="91" t="str">
        <f t="shared" si="177"/>
        <v/>
      </c>
      <c r="Z1051" s="99" t="str">
        <f>IF('Paste Data Here - Export'!KQ1051="","",IF('Paste Data Here - Export'!KO1051="","",'Paste Data Here - Export'!KN1051-'Paste Data Here - Export'!KQ1051))</f>
        <v/>
      </c>
      <c r="AA1051" s="91" t="str">
        <f>IF(AND(W1051="Yes",'Paste Data Here - Export'!KM1051="D",'Paste Data Here - Export'!KO1051="Y"),'Paste Data Here - Export'!KN1051+'Patient level info'!AA$3,IF(AND(W1051="Yes",'Paste Data Here - Export'!KM1051="D",Z1051&lt;0),'Paste Data Here - Export'!KQ1051,IF(AND(W1051="Yes",'Paste Data Here - Export'!KM1051="D"),'Paste Data Here - Export'!KN1051,IF(X1051="Yes",'Paste Data Here - Export'!KS1051,""))))</f>
        <v/>
      </c>
      <c r="AB1051" s="100" t="str">
        <f>IF(W1051="No","",IF('Paste Data Here - Export'!HS1051="","",IF('Paste Data Here - Export'!KO1051="Y",'Patient level info'!AA1051-'Paste Data Here - Export'!HS1051,'Paste Data Here - Export'!KQ1051-'Paste Data Here - Export'!HS1051)))</f>
        <v/>
      </c>
      <c r="AC1051" s="100" t="str">
        <f>IF(E1051="Yes","",IF(BPT!C1051="Record transferred to this team",AA1051-C1051-(1/6),""))</f>
        <v/>
      </c>
      <c r="AD1051" s="100" t="str">
        <f t="shared" si="178"/>
        <v/>
      </c>
      <c r="AE1051" s="100" t="str">
        <f t="shared" si="186"/>
        <v/>
      </c>
      <c r="AF1051" s="101" t="str">
        <f>IF(AE1051="","",IF(Y1051="Died same day","Died same day as arrival",IF(AB1051="","Did not stay on SU",IF('Paste Data Here - Export'!HR1051="ICH","ICU/CCU/HDU",IF(AB1051&gt;AE1051,100,100*AB1051/AE1051)))))</f>
        <v/>
      </c>
      <c r="AG1051" s="82" t="str">
        <f>IF(E1051="Yes","6 Month Transfer",IF(W1051="No","Not locked to discharge/transfer",IF(AF1051="Did not stay on SU","Not achieved as did not stay on SU",IF('Patient level info'!A1051="","",IF(AND(A1051=B1051,M1051="Achieved",P1051="Achieved",AF1051&gt;=90,AF1051&lt;&gt;"Died same day as arrival"),"Achieved",IF(AND(A1051&lt;&gt;B1051,AF1051&gt;=90,M1051="Achieved",P1051="Achieved"),"Not directly admitted by this team, but achieved criteria at previous team, and achieved 90% of stay on SU whilst at this team",IF(AF1051="ICU/CCU/HDU","Admitted to ICU/CCU/HDU",IF(AF1051="Died same day as arrival",AF1051,IF(AND(AF1051&lt;90,M1051="Not achieved",P1051="Not achieved"),"Not achieved as not direct to SU within 4h, not seen by a consultant within 14h, and less than 90% of stay on SU",IF(AND(AF1051&lt;90,M1051="Not achieved",P1051="Achieved"),"Not achieved as not direct to SU within 4h and less than 90% of stay on SU",IF(AND(AF1051&lt;90,M1051="Achieved",P1051="Not achieved"),"Not achieved as not seen by a consultant within 14h and less than 90% of stay on SU",IF(AND(AF1051&gt;=90,M1051="Not achieved",P1051="Not achieved"),"Not achieved as not direct to SU within 4h and not seen by a consultant within 14h",IF(AND(AF1051&gt;=90,M1051="Achieved",P1051="Not achieved"),"Not achieved as not seen by a consultant within 14h",IF(AF1051&lt;90,"Not achieved as less than 90% of stay on SU","Not achieved as not direct to SU within 4h"))))))))))))))</f>
        <v/>
      </c>
    </row>
    <row r="1052" spans="1:33" x14ac:dyDescent="0.25">
      <c r="A1052" s="89" t="str">
        <f>IF('Paste Data Here - Export'!A1052="","",'Paste Data Here - Export'!A1052)</f>
        <v/>
      </c>
      <c r="B1052" s="90" t="str">
        <f>IF('Paste Data Here - Export'!B1052="","",'Paste Data Here - Export'!B1052)</f>
        <v/>
      </c>
      <c r="C1052" s="91" t="str">
        <f>IF('Paste Data Here - Export'!AR1052="Y",'Paste Data Here - Export'!AS1052,IF('Paste Data Here - Export'!C1052="","",'Paste Data Here - Export'!BA1052))</f>
        <v/>
      </c>
      <c r="D1052" s="103" t="str">
        <f>IF(B1052="","",IF('Paste Data Here - Export'!A1052 ='Paste Data Here - Export'!B1052, "Yes", "No"))</f>
        <v/>
      </c>
      <c r="E1052" s="103" t="str">
        <f>IF(A1052="","",IF(AND('Paste Data Here - Export'!P1052="",'Paste Data Here - Export'!Q1052&lt;&gt;""),"Yes","No"))</f>
        <v/>
      </c>
      <c r="F1052" s="104" t="str">
        <f>IF('Paste Data Here - Export'!A1052='Paste Data Here - Export'!B1052,C1052,IF(W1052="No","",IF(E1052="Yes","6 Month Transfer",'Paste Data Here - Export'!HP1052)))</f>
        <v/>
      </c>
      <c r="G1052" s="92" t="str">
        <f>IF(B1052="","",IF(OR('Paste Data Here - Export'!KB1052="Y",'Paste Data Here - Export'!GE1052="Y"),"Yes","No"))</f>
        <v/>
      </c>
      <c r="H1052" s="93" t="str">
        <f t="shared" si="179"/>
        <v/>
      </c>
      <c r="I1052" s="93" t="str">
        <f t="shared" si="180"/>
        <v/>
      </c>
      <c r="J1052" s="93" t="str">
        <f t="shared" si="181"/>
        <v/>
      </c>
      <c r="K1052" s="125" t="str">
        <f>IF(OR(C1052="",'Paste Data Here - Export'!BD1052=""),"",1440*('Paste Data Here - Export'!BD1052-C1052))</f>
        <v/>
      </c>
      <c r="L1052" s="93" t="str">
        <f t="shared" si="182"/>
        <v/>
      </c>
      <c r="M1052" s="93" t="str">
        <f>IF(AND(L1052="Yes",'Paste Data Here - Export'!BC1052="SU",'Paste Data Here - Export'!EJ1052&lt;&gt;"Y"),"Achieved",IF('Paste Data Here - Export'!EJ1052="Y","Not applicable",(IF(AND('Patient level info'!L1052="No",'Paste Data Here - Export'!BC1052="SU"),"Not achieved",IF('Paste Data Here - Export'!BC1052="ICH","Not applicable",IF(OR('Paste Data Here - Export'!BC1052="O",'Paste Data Here - Export'!BC1052="MAC"),"Not achieved",""))))))</f>
        <v/>
      </c>
      <c r="N1052" s="142" t="str">
        <f>IF(B1052="","",IF(OR('Paste Data Here - Export'!GN1052="PERS",'Paste Data Here - Export'!GN1052="TELEM"),'Paste Data Here - Export'!GK1052,IF('Paste Data Here - Export'!GO1052="","Not seen in person",'Paste Data Here - Export'!GO1052)))</f>
        <v/>
      </c>
      <c r="O1052" s="125" t="str">
        <f t="shared" si="183"/>
        <v/>
      </c>
      <c r="P1052" s="126" t="str">
        <f t="shared" si="184"/>
        <v/>
      </c>
      <c r="Q1052" s="95" t="str">
        <f>IF('Paste Data Here - Export'!CR1052=TRUE, "Not imaged",IF('Paste Data Here - Export'!AR1052="Y","Inpatient stroke",IF('Paste Data Here - Export'!BA1052="","",IF('Paste Data Here - Export'!CR1052="TRUE","",1440*('Paste Data Here - Export'!CP1052-'Paste Data Here - Export'!BA1052)))))</f>
        <v/>
      </c>
      <c r="R1052" s="95" t="str">
        <f>IF('Paste Data Here - Export'!CR1052=TRUE,"Not imaged",IF(OR(C1052="",'Paste Data Here - Export'!CP1052=""),"",1440*('Paste Data Here - Export'!CP1052-C1052)))</f>
        <v/>
      </c>
      <c r="S1052" s="93" t="str">
        <f>IF(R1052&lt;60.5,"Yes",IF('Paste Data Here - Export'!C1052="","","No"))</f>
        <v/>
      </c>
      <c r="T1052" s="93" t="str">
        <f t="shared" si="176"/>
        <v/>
      </c>
      <c r="U1052" s="94" t="str">
        <f>IF(OR(C1052="",'Paste Data Here - Export'!DF1052=""),"",1440*('Paste Data Here - Export'!DF1052-C1052))</f>
        <v/>
      </c>
      <c r="V1052" s="96" t="str">
        <f t="shared" si="185"/>
        <v/>
      </c>
      <c r="W1052" s="97" t="str">
        <f>IF(B1052="","",IF('Paste Data Here - Export'!KI1052=TRUE,"Yes",IF('Paste Data Here - Export'!L1052="","No","Yes")))</f>
        <v/>
      </c>
      <c r="X1052" s="98" t="str">
        <f>IF(E1052="Yes","6 Month Transfer",IF(AND(W1052="Yes",'Paste Data Here - Export'!KM1052="D"),"No",IF('Patient level info'!W1052="Yes","Yes","")))</f>
        <v/>
      </c>
      <c r="Y1052" s="91" t="str">
        <f t="shared" si="177"/>
        <v/>
      </c>
      <c r="Z1052" s="99" t="str">
        <f>IF('Paste Data Here - Export'!KQ1052="","",IF('Paste Data Here - Export'!KO1052="","",'Paste Data Here - Export'!KN1052-'Paste Data Here - Export'!KQ1052))</f>
        <v/>
      </c>
      <c r="AA1052" s="91" t="str">
        <f>IF(AND(W1052="Yes",'Paste Data Here - Export'!KM1052="D",'Paste Data Here - Export'!KO1052="Y"),'Paste Data Here - Export'!KN1052+'Patient level info'!AA$3,IF(AND(W1052="Yes",'Paste Data Here - Export'!KM1052="D",Z1052&lt;0),'Paste Data Here - Export'!KQ1052,IF(AND(W1052="Yes",'Paste Data Here - Export'!KM1052="D"),'Paste Data Here - Export'!KN1052,IF(X1052="Yes",'Paste Data Here - Export'!KS1052,""))))</f>
        <v/>
      </c>
      <c r="AB1052" s="100" t="str">
        <f>IF(W1052="No","",IF('Paste Data Here - Export'!HS1052="","",IF('Paste Data Here - Export'!KO1052="Y",'Patient level info'!AA1052-'Paste Data Here - Export'!HS1052,'Paste Data Here - Export'!KQ1052-'Paste Data Here - Export'!HS1052)))</f>
        <v/>
      </c>
      <c r="AC1052" s="100" t="str">
        <f>IF(E1052="Yes","",IF(BPT!C1052="Record transferred to this team",AA1052-C1052-(1/6),""))</f>
        <v/>
      </c>
      <c r="AD1052" s="100" t="str">
        <f t="shared" si="178"/>
        <v/>
      </c>
      <c r="AE1052" s="100" t="str">
        <f t="shared" si="186"/>
        <v/>
      </c>
      <c r="AF1052" s="101" t="str">
        <f>IF(AE1052="","",IF(Y1052="Died same day","Died same day as arrival",IF(AB1052="","Did not stay on SU",IF('Paste Data Here - Export'!HR1052="ICH","ICU/CCU/HDU",IF(AB1052&gt;AE1052,100,100*AB1052/AE1052)))))</f>
        <v/>
      </c>
      <c r="AG1052" s="82" t="str">
        <f>IF(E1052="Yes","6 Month Transfer",IF(W1052="No","Not locked to discharge/transfer",IF(AF1052="Did not stay on SU","Not achieved as did not stay on SU",IF('Patient level info'!A1052="","",IF(AND(A1052=B1052,M1052="Achieved",P1052="Achieved",AF1052&gt;=90,AF1052&lt;&gt;"Died same day as arrival"),"Achieved",IF(AND(A1052&lt;&gt;B1052,AF1052&gt;=90,M1052="Achieved",P1052="Achieved"),"Not directly admitted by this team, but achieved criteria at previous team, and achieved 90% of stay on SU whilst at this team",IF(AF1052="ICU/CCU/HDU","Admitted to ICU/CCU/HDU",IF(AF1052="Died same day as arrival",AF1052,IF(AND(AF1052&lt;90,M1052="Not achieved",P1052="Not achieved"),"Not achieved as not direct to SU within 4h, not seen by a consultant within 14h, and less than 90% of stay on SU",IF(AND(AF1052&lt;90,M1052="Not achieved",P1052="Achieved"),"Not achieved as not direct to SU within 4h and less than 90% of stay on SU",IF(AND(AF1052&lt;90,M1052="Achieved",P1052="Not achieved"),"Not achieved as not seen by a consultant within 14h and less than 90% of stay on SU",IF(AND(AF1052&gt;=90,M1052="Not achieved",P1052="Not achieved"),"Not achieved as not direct to SU within 4h and not seen by a consultant within 14h",IF(AND(AF1052&gt;=90,M1052="Achieved",P1052="Not achieved"),"Not achieved as not seen by a consultant within 14h",IF(AF1052&lt;90,"Not achieved as less than 90% of stay on SU","Not achieved as not direct to SU within 4h"))))))))))))))</f>
        <v/>
      </c>
    </row>
    <row r="1053" spans="1:33" x14ac:dyDescent="0.25">
      <c r="A1053" s="89" t="str">
        <f>IF('Paste Data Here - Export'!A1053="","",'Paste Data Here - Export'!A1053)</f>
        <v/>
      </c>
      <c r="B1053" s="90" t="str">
        <f>IF('Paste Data Here - Export'!B1053="","",'Paste Data Here - Export'!B1053)</f>
        <v/>
      </c>
      <c r="C1053" s="91" t="str">
        <f>IF('Paste Data Here - Export'!AR1053="Y",'Paste Data Here - Export'!AS1053,IF('Paste Data Here - Export'!C1053="","",'Paste Data Here - Export'!BA1053))</f>
        <v/>
      </c>
      <c r="D1053" s="103" t="str">
        <f>IF(B1053="","",IF('Paste Data Here - Export'!A1053 ='Paste Data Here - Export'!B1053, "Yes", "No"))</f>
        <v/>
      </c>
      <c r="E1053" s="103" t="str">
        <f>IF(A1053="","",IF(AND('Paste Data Here - Export'!P1053="",'Paste Data Here - Export'!Q1053&lt;&gt;""),"Yes","No"))</f>
        <v/>
      </c>
      <c r="F1053" s="104" t="str">
        <f>IF('Paste Data Here - Export'!A1053='Paste Data Here - Export'!B1053,C1053,IF(W1053="No","",IF(E1053="Yes","6 Month Transfer",'Paste Data Here - Export'!HP1053)))</f>
        <v/>
      </c>
      <c r="G1053" s="92" t="str">
        <f>IF(B1053="","",IF(OR('Paste Data Here - Export'!KB1053="Y",'Paste Data Here - Export'!GE1053="Y"),"Yes","No"))</f>
        <v/>
      </c>
      <c r="H1053" s="93" t="str">
        <f t="shared" si="179"/>
        <v/>
      </c>
      <c r="I1053" s="93" t="str">
        <f t="shared" si="180"/>
        <v/>
      </c>
      <c r="J1053" s="93" t="str">
        <f t="shared" si="181"/>
        <v/>
      </c>
      <c r="K1053" s="125" t="str">
        <f>IF(OR(C1053="",'Paste Data Here - Export'!BD1053=""),"",1440*('Paste Data Here - Export'!BD1053-C1053))</f>
        <v/>
      </c>
      <c r="L1053" s="93" t="str">
        <f t="shared" si="182"/>
        <v/>
      </c>
      <c r="M1053" s="93" t="str">
        <f>IF(AND(L1053="Yes",'Paste Data Here - Export'!BC1053="SU",'Paste Data Here - Export'!EJ1053&lt;&gt;"Y"),"Achieved",IF('Paste Data Here - Export'!EJ1053="Y","Not applicable",(IF(AND('Patient level info'!L1053="No",'Paste Data Here - Export'!BC1053="SU"),"Not achieved",IF('Paste Data Here - Export'!BC1053="ICH","Not applicable",IF(OR('Paste Data Here - Export'!BC1053="O",'Paste Data Here - Export'!BC1053="MAC"),"Not achieved",""))))))</f>
        <v/>
      </c>
      <c r="N1053" s="142" t="str">
        <f>IF(B1053="","",IF(OR('Paste Data Here - Export'!GN1053="PERS",'Paste Data Here - Export'!GN1053="TELEM"),'Paste Data Here - Export'!GK1053,IF('Paste Data Here - Export'!GO1053="","Not seen in person",'Paste Data Here - Export'!GO1053)))</f>
        <v/>
      </c>
      <c r="O1053" s="125" t="str">
        <f t="shared" si="183"/>
        <v/>
      </c>
      <c r="P1053" s="126" t="str">
        <f t="shared" si="184"/>
        <v/>
      </c>
      <c r="Q1053" s="95" t="str">
        <f>IF('Paste Data Here - Export'!CR1053=TRUE, "Not imaged",IF('Paste Data Here - Export'!AR1053="Y","Inpatient stroke",IF('Paste Data Here - Export'!BA1053="","",IF('Paste Data Here - Export'!CR1053="TRUE","",1440*('Paste Data Here - Export'!CP1053-'Paste Data Here - Export'!BA1053)))))</f>
        <v/>
      </c>
      <c r="R1053" s="95" t="str">
        <f>IF('Paste Data Here - Export'!CR1053=TRUE,"Not imaged",IF(OR(C1053="",'Paste Data Here - Export'!CP1053=""),"",1440*('Paste Data Here - Export'!CP1053-C1053)))</f>
        <v/>
      </c>
      <c r="S1053" s="93" t="str">
        <f>IF(R1053&lt;60.5,"Yes",IF('Paste Data Here - Export'!C1053="","","No"))</f>
        <v/>
      </c>
      <c r="T1053" s="93" t="str">
        <f t="shared" si="176"/>
        <v/>
      </c>
      <c r="U1053" s="94" t="str">
        <f>IF(OR(C1053="",'Paste Data Here - Export'!DF1053=""),"",1440*('Paste Data Here - Export'!DF1053-C1053))</f>
        <v/>
      </c>
      <c r="V1053" s="96" t="str">
        <f t="shared" si="185"/>
        <v/>
      </c>
      <c r="W1053" s="97" t="str">
        <f>IF(B1053="","",IF('Paste Data Here - Export'!KI1053=TRUE,"Yes",IF('Paste Data Here - Export'!L1053="","No","Yes")))</f>
        <v/>
      </c>
      <c r="X1053" s="98" t="str">
        <f>IF(E1053="Yes","6 Month Transfer",IF(AND(W1053="Yes",'Paste Data Here - Export'!KM1053="D"),"No",IF('Patient level info'!W1053="Yes","Yes","")))</f>
        <v/>
      </c>
      <c r="Y1053" s="91" t="str">
        <f t="shared" si="177"/>
        <v/>
      </c>
      <c r="Z1053" s="99" t="str">
        <f>IF('Paste Data Here - Export'!KQ1053="","",IF('Paste Data Here - Export'!KO1053="","",'Paste Data Here - Export'!KN1053-'Paste Data Here - Export'!KQ1053))</f>
        <v/>
      </c>
      <c r="AA1053" s="91" t="str">
        <f>IF(AND(W1053="Yes",'Paste Data Here - Export'!KM1053="D",'Paste Data Here - Export'!KO1053="Y"),'Paste Data Here - Export'!KN1053+'Patient level info'!AA$3,IF(AND(W1053="Yes",'Paste Data Here - Export'!KM1053="D",Z1053&lt;0),'Paste Data Here - Export'!KQ1053,IF(AND(W1053="Yes",'Paste Data Here - Export'!KM1053="D"),'Paste Data Here - Export'!KN1053,IF(X1053="Yes",'Paste Data Here - Export'!KS1053,""))))</f>
        <v/>
      </c>
      <c r="AB1053" s="100" t="str">
        <f>IF(W1053="No","",IF('Paste Data Here - Export'!HS1053="","",IF('Paste Data Here - Export'!KO1053="Y",'Patient level info'!AA1053-'Paste Data Here - Export'!HS1053,'Paste Data Here - Export'!KQ1053-'Paste Data Here - Export'!HS1053)))</f>
        <v/>
      </c>
      <c r="AC1053" s="100" t="str">
        <f>IF(E1053="Yes","",IF(BPT!C1053="Record transferred to this team",AA1053-C1053-(1/6),""))</f>
        <v/>
      </c>
      <c r="AD1053" s="100" t="str">
        <f t="shared" si="178"/>
        <v/>
      </c>
      <c r="AE1053" s="100" t="str">
        <f t="shared" si="186"/>
        <v/>
      </c>
      <c r="AF1053" s="101" t="str">
        <f>IF(AE1053="","",IF(Y1053="Died same day","Died same day as arrival",IF(AB1053="","Did not stay on SU",IF('Paste Data Here - Export'!HR1053="ICH","ICU/CCU/HDU",IF(AB1053&gt;AE1053,100,100*AB1053/AE1053)))))</f>
        <v/>
      </c>
      <c r="AG1053" s="82" t="str">
        <f>IF(E1053="Yes","6 Month Transfer",IF(W1053="No","Not locked to discharge/transfer",IF(AF1053="Did not stay on SU","Not achieved as did not stay on SU",IF('Patient level info'!A1053="","",IF(AND(A1053=B1053,M1053="Achieved",P1053="Achieved",AF1053&gt;=90,AF1053&lt;&gt;"Died same day as arrival"),"Achieved",IF(AND(A1053&lt;&gt;B1053,AF1053&gt;=90,M1053="Achieved",P1053="Achieved"),"Not directly admitted by this team, but achieved criteria at previous team, and achieved 90% of stay on SU whilst at this team",IF(AF1053="ICU/CCU/HDU","Admitted to ICU/CCU/HDU",IF(AF1053="Died same day as arrival",AF1053,IF(AND(AF1053&lt;90,M1053="Not achieved",P1053="Not achieved"),"Not achieved as not direct to SU within 4h, not seen by a consultant within 14h, and less than 90% of stay on SU",IF(AND(AF1053&lt;90,M1053="Not achieved",P1053="Achieved"),"Not achieved as not direct to SU within 4h and less than 90% of stay on SU",IF(AND(AF1053&lt;90,M1053="Achieved",P1053="Not achieved"),"Not achieved as not seen by a consultant within 14h and less than 90% of stay on SU",IF(AND(AF1053&gt;=90,M1053="Not achieved",P1053="Not achieved"),"Not achieved as not direct to SU within 4h and not seen by a consultant within 14h",IF(AND(AF1053&gt;=90,M1053="Achieved",P1053="Not achieved"),"Not achieved as not seen by a consultant within 14h",IF(AF1053&lt;90,"Not achieved as less than 90% of stay on SU","Not achieved as not direct to SU within 4h"))))))))))))))</f>
        <v/>
      </c>
    </row>
    <row r="1054" spans="1:33" x14ac:dyDescent="0.25">
      <c r="A1054" s="89" t="str">
        <f>IF('Paste Data Here - Export'!A1054="","",'Paste Data Here - Export'!A1054)</f>
        <v/>
      </c>
      <c r="B1054" s="90" t="str">
        <f>IF('Paste Data Here - Export'!B1054="","",'Paste Data Here - Export'!B1054)</f>
        <v/>
      </c>
      <c r="C1054" s="91" t="str">
        <f>IF('Paste Data Here - Export'!AR1054="Y",'Paste Data Here - Export'!AS1054,IF('Paste Data Here - Export'!C1054="","",'Paste Data Here - Export'!BA1054))</f>
        <v/>
      </c>
      <c r="D1054" s="103" t="str">
        <f>IF(B1054="","",IF('Paste Data Here - Export'!A1054 ='Paste Data Here - Export'!B1054, "Yes", "No"))</f>
        <v/>
      </c>
      <c r="E1054" s="103" t="str">
        <f>IF(A1054="","",IF(AND('Paste Data Here - Export'!P1054="",'Paste Data Here - Export'!Q1054&lt;&gt;""),"Yes","No"))</f>
        <v/>
      </c>
      <c r="F1054" s="104" t="str">
        <f>IF('Paste Data Here - Export'!A1054='Paste Data Here - Export'!B1054,C1054,IF(W1054="No","",IF(E1054="Yes","6 Month Transfer",'Paste Data Here - Export'!HP1054)))</f>
        <v/>
      </c>
      <c r="G1054" s="92" t="str">
        <f>IF(B1054="","",IF(OR('Paste Data Here - Export'!KB1054="Y",'Paste Data Here - Export'!GE1054="Y"),"Yes","No"))</f>
        <v/>
      </c>
      <c r="H1054" s="93" t="str">
        <f t="shared" si="179"/>
        <v/>
      </c>
      <c r="I1054" s="93" t="str">
        <f t="shared" si="180"/>
        <v/>
      </c>
      <c r="J1054" s="93" t="str">
        <f t="shared" si="181"/>
        <v/>
      </c>
      <c r="K1054" s="125" t="str">
        <f>IF(OR(C1054="",'Paste Data Here - Export'!BD1054=""),"",1440*('Paste Data Here - Export'!BD1054-C1054))</f>
        <v/>
      </c>
      <c r="L1054" s="93" t="str">
        <f t="shared" si="182"/>
        <v/>
      </c>
      <c r="M1054" s="93" t="str">
        <f>IF(AND(L1054="Yes",'Paste Data Here - Export'!BC1054="SU",'Paste Data Here - Export'!EJ1054&lt;&gt;"Y"),"Achieved",IF('Paste Data Here - Export'!EJ1054="Y","Not applicable",(IF(AND('Patient level info'!L1054="No",'Paste Data Here - Export'!BC1054="SU"),"Not achieved",IF('Paste Data Here - Export'!BC1054="ICH","Not applicable",IF(OR('Paste Data Here - Export'!BC1054="O",'Paste Data Here - Export'!BC1054="MAC"),"Not achieved",""))))))</f>
        <v/>
      </c>
      <c r="N1054" s="142" t="str">
        <f>IF(B1054="","",IF(OR('Paste Data Here - Export'!GN1054="PERS",'Paste Data Here - Export'!GN1054="TELEM"),'Paste Data Here - Export'!GK1054,IF('Paste Data Here - Export'!GO1054="","Not seen in person",'Paste Data Here - Export'!GO1054)))</f>
        <v/>
      </c>
      <c r="O1054" s="125" t="str">
        <f t="shared" si="183"/>
        <v/>
      </c>
      <c r="P1054" s="126" t="str">
        <f t="shared" si="184"/>
        <v/>
      </c>
      <c r="Q1054" s="95" t="str">
        <f>IF('Paste Data Here - Export'!CR1054=TRUE, "Not imaged",IF('Paste Data Here - Export'!AR1054="Y","Inpatient stroke",IF('Paste Data Here - Export'!BA1054="","",IF('Paste Data Here - Export'!CR1054="TRUE","",1440*('Paste Data Here - Export'!CP1054-'Paste Data Here - Export'!BA1054)))))</f>
        <v/>
      </c>
      <c r="R1054" s="95" t="str">
        <f>IF('Paste Data Here - Export'!CR1054=TRUE,"Not imaged",IF(OR(C1054="",'Paste Data Here - Export'!CP1054=""),"",1440*('Paste Data Here - Export'!CP1054-C1054)))</f>
        <v/>
      </c>
      <c r="S1054" s="93" t="str">
        <f>IF(R1054&lt;60.5,"Yes",IF('Paste Data Here - Export'!C1054="","","No"))</f>
        <v/>
      </c>
      <c r="T1054" s="93" t="str">
        <f t="shared" si="176"/>
        <v/>
      </c>
      <c r="U1054" s="94" t="str">
        <f>IF(OR(C1054="",'Paste Data Here - Export'!DF1054=""),"",1440*('Paste Data Here - Export'!DF1054-C1054))</f>
        <v/>
      </c>
      <c r="V1054" s="96" t="str">
        <f t="shared" si="185"/>
        <v/>
      </c>
      <c r="W1054" s="97" t="str">
        <f>IF(B1054="","",IF('Paste Data Here - Export'!KI1054=TRUE,"Yes",IF('Paste Data Here - Export'!L1054="","No","Yes")))</f>
        <v/>
      </c>
      <c r="X1054" s="98" t="str">
        <f>IF(E1054="Yes","6 Month Transfer",IF(AND(W1054="Yes",'Paste Data Here - Export'!KM1054="D"),"No",IF('Patient level info'!W1054="Yes","Yes","")))</f>
        <v/>
      </c>
      <c r="Y1054" s="91" t="str">
        <f t="shared" si="177"/>
        <v/>
      </c>
      <c r="Z1054" s="99" t="str">
        <f>IF('Paste Data Here - Export'!KQ1054="","",IF('Paste Data Here - Export'!KO1054="","",'Paste Data Here - Export'!KN1054-'Paste Data Here - Export'!KQ1054))</f>
        <v/>
      </c>
      <c r="AA1054" s="91" t="str">
        <f>IF(AND(W1054="Yes",'Paste Data Here - Export'!KM1054="D",'Paste Data Here - Export'!KO1054="Y"),'Paste Data Here - Export'!KN1054+'Patient level info'!AA$3,IF(AND(W1054="Yes",'Paste Data Here - Export'!KM1054="D",Z1054&lt;0),'Paste Data Here - Export'!KQ1054,IF(AND(W1054="Yes",'Paste Data Here - Export'!KM1054="D"),'Paste Data Here - Export'!KN1054,IF(X1054="Yes",'Paste Data Here - Export'!KS1054,""))))</f>
        <v/>
      </c>
      <c r="AB1054" s="100" t="str">
        <f>IF(W1054="No","",IF('Paste Data Here - Export'!HS1054="","",IF('Paste Data Here - Export'!KO1054="Y",'Patient level info'!AA1054-'Paste Data Here - Export'!HS1054,'Paste Data Here - Export'!KQ1054-'Paste Data Here - Export'!HS1054)))</f>
        <v/>
      </c>
      <c r="AC1054" s="100" t="str">
        <f>IF(E1054="Yes","",IF(BPT!C1054="Record transferred to this team",AA1054-C1054-(1/6),""))</f>
        <v/>
      </c>
      <c r="AD1054" s="100" t="str">
        <f t="shared" si="178"/>
        <v/>
      </c>
      <c r="AE1054" s="100" t="str">
        <f t="shared" si="186"/>
        <v/>
      </c>
      <c r="AF1054" s="101" t="str">
        <f>IF(AE1054="","",IF(Y1054="Died same day","Died same day as arrival",IF(AB1054="","Did not stay on SU",IF('Paste Data Here - Export'!HR1054="ICH","ICU/CCU/HDU",IF(AB1054&gt;AE1054,100,100*AB1054/AE1054)))))</f>
        <v/>
      </c>
      <c r="AG1054" s="82" t="str">
        <f>IF(E1054="Yes","6 Month Transfer",IF(W1054="No","Not locked to discharge/transfer",IF(AF1054="Did not stay on SU","Not achieved as did not stay on SU",IF('Patient level info'!A1054="","",IF(AND(A1054=B1054,M1054="Achieved",P1054="Achieved",AF1054&gt;=90,AF1054&lt;&gt;"Died same day as arrival"),"Achieved",IF(AND(A1054&lt;&gt;B1054,AF1054&gt;=90,M1054="Achieved",P1054="Achieved"),"Not directly admitted by this team, but achieved criteria at previous team, and achieved 90% of stay on SU whilst at this team",IF(AF1054="ICU/CCU/HDU","Admitted to ICU/CCU/HDU",IF(AF1054="Died same day as arrival",AF1054,IF(AND(AF1054&lt;90,M1054="Not achieved",P1054="Not achieved"),"Not achieved as not direct to SU within 4h, not seen by a consultant within 14h, and less than 90% of stay on SU",IF(AND(AF1054&lt;90,M1054="Not achieved",P1054="Achieved"),"Not achieved as not direct to SU within 4h and less than 90% of stay on SU",IF(AND(AF1054&lt;90,M1054="Achieved",P1054="Not achieved"),"Not achieved as not seen by a consultant within 14h and less than 90% of stay on SU",IF(AND(AF1054&gt;=90,M1054="Not achieved",P1054="Not achieved"),"Not achieved as not direct to SU within 4h and not seen by a consultant within 14h",IF(AND(AF1054&gt;=90,M1054="Achieved",P1054="Not achieved"),"Not achieved as not seen by a consultant within 14h",IF(AF1054&lt;90,"Not achieved as less than 90% of stay on SU","Not achieved as not direct to SU within 4h"))))))))))))))</f>
        <v/>
      </c>
    </row>
    <row r="1055" spans="1:33" x14ac:dyDescent="0.25">
      <c r="A1055" s="89" t="str">
        <f>IF('Paste Data Here - Export'!A1055="","",'Paste Data Here - Export'!A1055)</f>
        <v/>
      </c>
      <c r="B1055" s="90" t="str">
        <f>IF('Paste Data Here - Export'!B1055="","",'Paste Data Here - Export'!B1055)</f>
        <v/>
      </c>
      <c r="C1055" s="91" t="str">
        <f>IF('Paste Data Here - Export'!AR1055="Y",'Paste Data Here - Export'!AS1055,IF('Paste Data Here - Export'!C1055="","",'Paste Data Here - Export'!BA1055))</f>
        <v/>
      </c>
      <c r="D1055" s="103" t="str">
        <f>IF(B1055="","",IF('Paste Data Here - Export'!A1055 ='Paste Data Here - Export'!B1055, "Yes", "No"))</f>
        <v/>
      </c>
      <c r="E1055" s="103" t="str">
        <f>IF(A1055="","",IF(AND('Paste Data Here - Export'!P1055="",'Paste Data Here - Export'!Q1055&lt;&gt;""),"Yes","No"))</f>
        <v/>
      </c>
      <c r="F1055" s="104" t="str">
        <f>IF('Paste Data Here - Export'!A1055='Paste Data Here - Export'!B1055,C1055,IF(W1055="No","",IF(E1055="Yes","6 Month Transfer",'Paste Data Here - Export'!HP1055)))</f>
        <v/>
      </c>
      <c r="G1055" s="92" t="str">
        <f>IF(B1055="","",IF(OR('Paste Data Here - Export'!KB1055="Y",'Paste Data Here - Export'!GE1055="Y"),"Yes","No"))</f>
        <v/>
      </c>
      <c r="H1055" s="93" t="str">
        <f t="shared" si="179"/>
        <v/>
      </c>
      <c r="I1055" s="93" t="str">
        <f t="shared" si="180"/>
        <v/>
      </c>
      <c r="J1055" s="93" t="str">
        <f t="shared" si="181"/>
        <v/>
      </c>
      <c r="K1055" s="125" t="str">
        <f>IF(OR(C1055="",'Paste Data Here - Export'!BD1055=""),"",1440*('Paste Data Here - Export'!BD1055-C1055))</f>
        <v/>
      </c>
      <c r="L1055" s="93" t="str">
        <f t="shared" si="182"/>
        <v/>
      </c>
      <c r="M1055" s="93" t="str">
        <f>IF(AND(L1055="Yes",'Paste Data Here - Export'!BC1055="SU",'Paste Data Here - Export'!EJ1055&lt;&gt;"Y"),"Achieved",IF('Paste Data Here - Export'!EJ1055="Y","Not applicable",(IF(AND('Patient level info'!L1055="No",'Paste Data Here - Export'!BC1055="SU"),"Not achieved",IF('Paste Data Here - Export'!BC1055="ICH","Not applicable",IF(OR('Paste Data Here - Export'!BC1055="O",'Paste Data Here - Export'!BC1055="MAC"),"Not achieved",""))))))</f>
        <v/>
      </c>
      <c r="N1055" s="142" t="str">
        <f>IF(B1055="","",IF(OR('Paste Data Here - Export'!GN1055="PERS",'Paste Data Here - Export'!GN1055="TELEM"),'Paste Data Here - Export'!GK1055,IF('Paste Data Here - Export'!GO1055="","Not seen in person",'Paste Data Here - Export'!GO1055)))</f>
        <v/>
      </c>
      <c r="O1055" s="125" t="str">
        <f t="shared" si="183"/>
        <v/>
      </c>
      <c r="P1055" s="126" t="str">
        <f t="shared" si="184"/>
        <v/>
      </c>
      <c r="Q1055" s="95" t="str">
        <f>IF('Paste Data Here - Export'!CR1055=TRUE, "Not imaged",IF('Paste Data Here - Export'!AR1055="Y","Inpatient stroke",IF('Paste Data Here - Export'!BA1055="","",IF('Paste Data Here - Export'!CR1055="TRUE","",1440*('Paste Data Here - Export'!CP1055-'Paste Data Here - Export'!BA1055)))))</f>
        <v/>
      </c>
      <c r="R1055" s="95" t="str">
        <f>IF('Paste Data Here - Export'!CR1055=TRUE,"Not imaged",IF(OR(C1055="",'Paste Data Here - Export'!CP1055=""),"",1440*('Paste Data Here - Export'!CP1055-C1055)))</f>
        <v/>
      </c>
      <c r="S1055" s="93" t="str">
        <f>IF(R1055&lt;60.5,"Yes",IF('Paste Data Here - Export'!C1055="","","No"))</f>
        <v/>
      </c>
      <c r="T1055" s="93" t="str">
        <f t="shared" si="176"/>
        <v/>
      </c>
      <c r="U1055" s="94" t="str">
        <f>IF(OR(C1055="",'Paste Data Here - Export'!DF1055=""),"",1440*('Paste Data Here - Export'!DF1055-C1055))</f>
        <v/>
      </c>
      <c r="V1055" s="96" t="str">
        <f t="shared" si="185"/>
        <v/>
      </c>
      <c r="W1055" s="97" t="str">
        <f>IF(B1055="","",IF('Paste Data Here - Export'!KI1055=TRUE,"Yes",IF('Paste Data Here - Export'!L1055="","No","Yes")))</f>
        <v/>
      </c>
      <c r="X1055" s="98" t="str">
        <f>IF(E1055="Yes","6 Month Transfer",IF(AND(W1055="Yes",'Paste Data Here - Export'!KM1055="D"),"No",IF('Patient level info'!W1055="Yes","Yes","")))</f>
        <v/>
      </c>
      <c r="Y1055" s="91" t="str">
        <f t="shared" si="177"/>
        <v/>
      </c>
      <c r="Z1055" s="99" t="str">
        <f>IF('Paste Data Here - Export'!KQ1055="","",IF('Paste Data Here - Export'!KO1055="","",'Paste Data Here - Export'!KN1055-'Paste Data Here - Export'!KQ1055))</f>
        <v/>
      </c>
      <c r="AA1055" s="91" t="str">
        <f>IF(AND(W1055="Yes",'Paste Data Here - Export'!KM1055="D",'Paste Data Here - Export'!KO1055="Y"),'Paste Data Here - Export'!KN1055+'Patient level info'!AA$3,IF(AND(W1055="Yes",'Paste Data Here - Export'!KM1055="D",Z1055&lt;0),'Paste Data Here - Export'!KQ1055,IF(AND(W1055="Yes",'Paste Data Here - Export'!KM1055="D"),'Paste Data Here - Export'!KN1055,IF(X1055="Yes",'Paste Data Here - Export'!KS1055,""))))</f>
        <v/>
      </c>
      <c r="AB1055" s="100" t="str">
        <f>IF(W1055="No","",IF('Paste Data Here - Export'!HS1055="","",IF('Paste Data Here - Export'!KO1055="Y",'Patient level info'!AA1055-'Paste Data Here - Export'!HS1055,'Paste Data Here - Export'!KQ1055-'Paste Data Here - Export'!HS1055)))</f>
        <v/>
      </c>
      <c r="AC1055" s="100" t="str">
        <f>IF(E1055="Yes","",IF(BPT!C1055="Record transferred to this team",AA1055-C1055-(1/6),""))</f>
        <v/>
      </c>
      <c r="AD1055" s="100" t="str">
        <f t="shared" si="178"/>
        <v/>
      </c>
      <c r="AE1055" s="100" t="str">
        <f t="shared" si="186"/>
        <v/>
      </c>
      <c r="AF1055" s="101" t="str">
        <f>IF(AE1055="","",IF(Y1055="Died same day","Died same day as arrival",IF(AB1055="","Did not stay on SU",IF('Paste Data Here - Export'!HR1055="ICH","ICU/CCU/HDU",IF(AB1055&gt;AE1055,100,100*AB1055/AE1055)))))</f>
        <v/>
      </c>
      <c r="AG1055" s="82" t="str">
        <f>IF(E1055="Yes","6 Month Transfer",IF(W1055="No","Not locked to discharge/transfer",IF(AF1055="Did not stay on SU","Not achieved as did not stay on SU",IF('Patient level info'!A1055="","",IF(AND(A1055=B1055,M1055="Achieved",P1055="Achieved",AF1055&gt;=90,AF1055&lt;&gt;"Died same day as arrival"),"Achieved",IF(AND(A1055&lt;&gt;B1055,AF1055&gt;=90,M1055="Achieved",P1055="Achieved"),"Not directly admitted by this team, but achieved criteria at previous team, and achieved 90% of stay on SU whilst at this team",IF(AF1055="ICU/CCU/HDU","Admitted to ICU/CCU/HDU",IF(AF1055="Died same day as arrival",AF1055,IF(AND(AF1055&lt;90,M1055="Not achieved",P1055="Not achieved"),"Not achieved as not direct to SU within 4h, not seen by a consultant within 14h, and less than 90% of stay on SU",IF(AND(AF1055&lt;90,M1055="Not achieved",P1055="Achieved"),"Not achieved as not direct to SU within 4h and less than 90% of stay on SU",IF(AND(AF1055&lt;90,M1055="Achieved",P1055="Not achieved"),"Not achieved as not seen by a consultant within 14h and less than 90% of stay on SU",IF(AND(AF1055&gt;=90,M1055="Not achieved",P1055="Not achieved"),"Not achieved as not direct to SU within 4h and not seen by a consultant within 14h",IF(AND(AF1055&gt;=90,M1055="Achieved",P1055="Not achieved"),"Not achieved as not seen by a consultant within 14h",IF(AF1055&lt;90,"Not achieved as less than 90% of stay on SU","Not achieved as not direct to SU within 4h"))))))))))))))</f>
        <v/>
      </c>
    </row>
    <row r="1056" spans="1:33" x14ac:dyDescent="0.25">
      <c r="A1056" s="89" t="str">
        <f>IF('Paste Data Here - Export'!A1056="","",'Paste Data Here - Export'!A1056)</f>
        <v/>
      </c>
      <c r="B1056" s="90" t="str">
        <f>IF('Paste Data Here - Export'!B1056="","",'Paste Data Here - Export'!B1056)</f>
        <v/>
      </c>
      <c r="C1056" s="91" t="str">
        <f>IF('Paste Data Here - Export'!AR1056="Y",'Paste Data Here - Export'!AS1056,IF('Paste Data Here - Export'!C1056="","",'Paste Data Here - Export'!BA1056))</f>
        <v/>
      </c>
      <c r="D1056" s="103" t="str">
        <f>IF(B1056="","",IF('Paste Data Here - Export'!A1056 ='Paste Data Here - Export'!B1056, "Yes", "No"))</f>
        <v/>
      </c>
      <c r="E1056" s="103" t="str">
        <f>IF(A1056="","",IF(AND('Paste Data Here - Export'!P1056="",'Paste Data Here - Export'!Q1056&lt;&gt;""),"Yes","No"))</f>
        <v/>
      </c>
      <c r="F1056" s="104" t="str">
        <f>IF('Paste Data Here - Export'!A1056='Paste Data Here - Export'!B1056,C1056,IF(W1056="No","",IF(E1056="Yes","6 Month Transfer",'Paste Data Here - Export'!HP1056)))</f>
        <v/>
      </c>
      <c r="G1056" s="92" t="str">
        <f>IF(B1056="","",IF(OR('Paste Data Here - Export'!KB1056="Y",'Paste Data Here - Export'!GE1056="Y"),"Yes","No"))</f>
        <v/>
      </c>
      <c r="H1056" s="93" t="str">
        <f t="shared" si="179"/>
        <v/>
      </c>
      <c r="I1056" s="93" t="str">
        <f t="shared" si="180"/>
        <v/>
      </c>
      <c r="J1056" s="93" t="str">
        <f t="shared" si="181"/>
        <v/>
      </c>
      <c r="K1056" s="125" t="str">
        <f>IF(OR(C1056="",'Paste Data Here - Export'!BD1056=""),"",1440*('Paste Data Here - Export'!BD1056-C1056))</f>
        <v/>
      </c>
      <c r="L1056" s="93" t="str">
        <f t="shared" si="182"/>
        <v/>
      </c>
      <c r="M1056" s="93" t="str">
        <f>IF(AND(L1056="Yes",'Paste Data Here - Export'!BC1056="SU",'Paste Data Here - Export'!EJ1056&lt;&gt;"Y"),"Achieved",IF('Paste Data Here - Export'!EJ1056="Y","Not applicable",(IF(AND('Patient level info'!L1056="No",'Paste Data Here - Export'!BC1056="SU"),"Not achieved",IF('Paste Data Here - Export'!BC1056="ICH","Not applicable",IF(OR('Paste Data Here - Export'!BC1056="O",'Paste Data Here - Export'!BC1056="MAC"),"Not achieved",""))))))</f>
        <v/>
      </c>
      <c r="N1056" s="142" t="str">
        <f>IF(B1056="","",IF(OR('Paste Data Here - Export'!GN1056="PERS",'Paste Data Here - Export'!GN1056="TELEM"),'Paste Data Here - Export'!GK1056,IF('Paste Data Here - Export'!GO1056="","Not seen in person",'Paste Data Here - Export'!GO1056)))</f>
        <v/>
      </c>
      <c r="O1056" s="125" t="str">
        <f t="shared" si="183"/>
        <v/>
      </c>
      <c r="P1056" s="126" t="str">
        <f t="shared" si="184"/>
        <v/>
      </c>
      <c r="Q1056" s="95" t="str">
        <f>IF('Paste Data Here - Export'!CR1056=TRUE, "Not imaged",IF('Paste Data Here - Export'!AR1056="Y","Inpatient stroke",IF('Paste Data Here - Export'!BA1056="","",IF('Paste Data Here - Export'!CR1056="TRUE","",1440*('Paste Data Here - Export'!CP1056-'Paste Data Here - Export'!BA1056)))))</f>
        <v/>
      </c>
      <c r="R1056" s="95" t="str">
        <f>IF('Paste Data Here - Export'!CR1056=TRUE,"Not imaged",IF(OR(C1056="",'Paste Data Here - Export'!CP1056=""),"",1440*('Paste Data Here - Export'!CP1056-C1056)))</f>
        <v/>
      </c>
      <c r="S1056" s="93" t="str">
        <f>IF(R1056&lt;60.5,"Yes",IF('Paste Data Here - Export'!C1056="","","No"))</f>
        <v/>
      </c>
      <c r="T1056" s="93" t="str">
        <f t="shared" si="176"/>
        <v/>
      </c>
      <c r="U1056" s="94" t="str">
        <f>IF(OR(C1056="",'Paste Data Here - Export'!DF1056=""),"",1440*('Paste Data Here - Export'!DF1056-C1056))</f>
        <v/>
      </c>
      <c r="V1056" s="96" t="str">
        <f t="shared" si="185"/>
        <v/>
      </c>
      <c r="W1056" s="97" t="str">
        <f>IF(B1056="","",IF('Paste Data Here - Export'!KI1056=TRUE,"Yes",IF('Paste Data Here - Export'!L1056="","No","Yes")))</f>
        <v/>
      </c>
      <c r="X1056" s="98" t="str">
        <f>IF(E1056="Yes","6 Month Transfer",IF(AND(W1056="Yes",'Paste Data Here - Export'!KM1056="D"),"No",IF('Patient level info'!W1056="Yes","Yes","")))</f>
        <v/>
      </c>
      <c r="Y1056" s="91" t="str">
        <f t="shared" si="177"/>
        <v/>
      </c>
      <c r="Z1056" s="99" t="str">
        <f>IF('Paste Data Here - Export'!KQ1056="","",IF('Paste Data Here - Export'!KO1056="","",'Paste Data Here - Export'!KN1056-'Paste Data Here - Export'!KQ1056))</f>
        <v/>
      </c>
      <c r="AA1056" s="91" t="str">
        <f>IF(AND(W1056="Yes",'Paste Data Here - Export'!KM1056="D",'Paste Data Here - Export'!KO1056="Y"),'Paste Data Here - Export'!KN1056+'Patient level info'!AA$3,IF(AND(W1056="Yes",'Paste Data Here - Export'!KM1056="D",Z1056&lt;0),'Paste Data Here - Export'!KQ1056,IF(AND(W1056="Yes",'Paste Data Here - Export'!KM1056="D"),'Paste Data Here - Export'!KN1056,IF(X1056="Yes",'Paste Data Here - Export'!KS1056,""))))</f>
        <v/>
      </c>
      <c r="AB1056" s="100" t="str">
        <f>IF(W1056="No","",IF('Paste Data Here - Export'!HS1056="","",IF('Paste Data Here - Export'!KO1056="Y",'Patient level info'!AA1056-'Paste Data Here - Export'!HS1056,'Paste Data Here - Export'!KQ1056-'Paste Data Here - Export'!HS1056)))</f>
        <v/>
      </c>
      <c r="AC1056" s="100" t="str">
        <f>IF(E1056="Yes","",IF(BPT!C1056="Record transferred to this team",AA1056-C1056-(1/6),""))</f>
        <v/>
      </c>
      <c r="AD1056" s="100" t="str">
        <f t="shared" si="178"/>
        <v/>
      </c>
      <c r="AE1056" s="100" t="str">
        <f t="shared" si="186"/>
        <v/>
      </c>
      <c r="AF1056" s="101" t="str">
        <f>IF(AE1056="","",IF(Y1056="Died same day","Died same day as arrival",IF(AB1056="","Did not stay on SU",IF('Paste Data Here - Export'!HR1056="ICH","ICU/CCU/HDU",IF(AB1056&gt;AE1056,100,100*AB1056/AE1056)))))</f>
        <v/>
      </c>
      <c r="AG1056" s="82" t="str">
        <f>IF(E1056="Yes","6 Month Transfer",IF(W1056="No","Not locked to discharge/transfer",IF(AF1056="Did not stay on SU","Not achieved as did not stay on SU",IF('Patient level info'!A1056="","",IF(AND(A1056=B1056,M1056="Achieved",P1056="Achieved",AF1056&gt;=90,AF1056&lt;&gt;"Died same day as arrival"),"Achieved",IF(AND(A1056&lt;&gt;B1056,AF1056&gt;=90,M1056="Achieved",P1056="Achieved"),"Not directly admitted by this team, but achieved criteria at previous team, and achieved 90% of stay on SU whilst at this team",IF(AF1056="ICU/CCU/HDU","Admitted to ICU/CCU/HDU",IF(AF1056="Died same day as arrival",AF1056,IF(AND(AF1056&lt;90,M1056="Not achieved",P1056="Not achieved"),"Not achieved as not direct to SU within 4h, not seen by a consultant within 14h, and less than 90% of stay on SU",IF(AND(AF1056&lt;90,M1056="Not achieved",P1056="Achieved"),"Not achieved as not direct to SU within 4h and less than 90% of stay on SU",IF(AND(AF1056&lt;90,M1056="Achieved",P1056="Not achieved"),"Not achieved as not seen by a consultant within 14h and less than 90% of stay on SU",IF(AND(AF1056&gt;=90,M1056="Not achieved",P1056="Not achieved"),"Not achieved as not direct to SU within 4h and not seen by a consultant within 14h",IF(AND(AF1056&gt;=90,M1056="Achieved",P1056="Not achieved"),"Not achieved as not seen by a consultant within 14h",IF(AF1056&lt;90,"Not achieved as less than 90% of stay on SU","Not achieved as not direct to SU within 4h"))))))))))))))</f>
        <v/>
      </c>
    </row>
    <row r="1057" spans="1:33" x14ac:dyDescent="0.25">
      <c r="A1057" s="89" t="str">
        <f>IF('Paste Data Here - Export'!A1057="","",'Paste Data Here - Export'!A1057)</f>
        <v/>
      </c>
      <c r="B1057" s="90" t="str">
        <f>IF('Paste Data Here - Export'!B1057="","",'Paste Data Here - Export'!B1057)</f>
        <v/>
      </c>
      <c r="C1057" s="91" t="str">
        <f>IF('Paste Data Here - Export'!AR1057="Y",'Paste Data Here - Export'!AS1057,IF('Paste Data Here - Export'!C1057="","",'Paste Data Here - Export'!BA1057))</f>
        <v/>
      </c>
      <c r="D1057" s="103" t="str">
        <f>IF(B1057="","",IF('Paste Data Here - Export'!A1057 ='Paste Data Here - Export'!B1057, "Yes", "No"))</f>
        <v/>
      </c>
      <c r="E1057" s="103" t="str">
        <f>IF(A1057="","",IF(AND('Paste Data Here - Export'!P1057="",'Paste Data Here - Export'!Q1057&lt;&gt;""),"Yes","No"))</f>
        <v/>
      </c>
      <c r="F1057" s="104" t="str">
        <f>IF('Paste Data Here - Export'!A1057='Paste Data Here - Export'!B1057,C1057,IF(W1057="No","",IF(E1057="Yes","6 Month Transfer",'Paste Data Here - Export'!HP1057)))</f>
        <v/>
      </c>
      <c r="G1057" s="92" t="str">
        <f>IF(B1057="","",IF(OR('Paste Data Here - Export'!KB1057="Y",'Paste Data Here - Export'!GE1057="Y"),"Yes","No"))</f>
        <v/>
      </c>
      <c r="H1057" s="93" t="str">
        <f t="shared" si="179"/>
        <v/>
      </c>
      <c r="I1057" s="93" t="str">
        <f t="shared" si="180"/>
        <v/>
      </c>
      <c r="J1057" s="93" t="str">
        <f t="shared" si="181"/>
        <v/>
      </c>
      <c r="K1057" s="125" t="str">
        <f>IF(OR(C1057="",'Paste Data Here - Export'!BD1057=""),"",1440*('Paste Data Here - Export'!BD1057-C1057))</f>
        <v/>
      </c>
      <c r="L1057" s="93" t="str">
        <f t="shared" si="182"/>
        <v/>
      </c>
      <c r="M1057" s="93" t="str">
        <f>IF(AND(L1057="Yes",'Paste Data Here - Export'!BC1057="SU",'Paste Data Here - Export'!EJ1057&lt;&gt;"Y"),"Achieved",IF('Paste Data Here - Export'!EJ1057="Y","Not applicable",(IF(AND('Patient level info'!L1057="No",'Paste Data Here - Export'!BC1057="SU"),"Not achieved",IF('Paste Data Here - Export'!BC1057="ICH","Not applicable",IF(OR('Paste Data Here - Export'!BC1057="O",'Paste Data Here - Export'!BC1057="MAC"),"Not achieved",""))))))</f>
        <v/>
      </c>
      <c r="N1057" s="142" t="str">
        <f>IF(B1057="","",IF(OR('Paste Data Here - Export'!GN1057="PERS",'Paste Data Here - Export'!GN1057="TELEM"),'Paste Data Here - Export'!GK1057,IF('Paste Data Here - Export'!GO1057="","Not seen in person",'Paste Data Here - Export'!GO1057)))</f>
        <v/>
      </c>
      <c r="O1057" s="125" t="str">
        <f t="shared" si="183"/>
        <v/>
      </c>
      <c r="P1057" s="126" t="str">
        <f t="shared" si="184"/>
        <v/>
      </c>
      <c r="Q1057" s="95" t="str">
        <f>IF('Paste Data Here - Export'!CR1057=TRUE, "Not imaged",IF('Paste Data Here - Export'!AR1057="Y","Inpatient stroke",IF('Paste Data Here - Export'!BA1057="","",IF('Paste Data Here - Export'!CR1057="TRUE","",1440*('Paste Data Here - Export'!CP1057-'Paste Data Here - Export'!BA1057)))))</f>
        <v/>
      </c>
      <c r="R1057" s="95" t="str">
        <f>IF('Paste Data Here - Export'!CR1057=TRUE,"Not imaged",IF(OR(C1057="",'Paste Data Here - Export'!CP1057=""),"",1440*('Paste Data Here - Export'!CP1057-C1057)))</f>
        <v/>
      </c>
      <c r="S1057" s="93" t="str">
        <f>IF(R1057&lt;60.5,"Yes",IF('Paste Data Here - Export'!C1057="","","No"))</f>
        <v/>
      </c>
      <c r="T1057" s="93" t="str">
        <f t="shared" si="176"/>
        <v/>
      </c>
      <c r="U1057" s="94" t="str">
        <f>IF(OR(C1057="",'Paste Data Here - Export'!DF1057=""),"",1440*('Paste Data Here - Export'!DF1057-C1057))</f>
        <v/>
      </c>
      <c r="V1057" s="96" t="str">
        <f t="shared" si="185"/>
        <v/>
      </c>
      <c r="W1057" s="97" t="str">
        <f>IF(B1057="","",IF('Paste Data Here - Export'!KI1057=TRUE,"Yes",IF('Paste Data Here - Export'!L1057="","No","Yes")))</f>
        <v/>
      </c>
      <c r="X1057" s="98" t="str">
        <f>IF(E1057="Yes","6 Month Transfer",IF(AND(W1057="Yes",'Paste Data Here - Export'!KM1057="D"),"No",IF('Patient level info'!W1057="Yes","Yes","")))</f>
        <v/>
      </c>
      <c r="Y1057" s="91" t="str">
        <f t="shared" si="177"/>
        <v/>
      </c>
      <c r="Z1057" s="99" t="str">
        <f>IF('Paste Data Here - Export'!KQ1057="","",IF('Paste Data Here - Export'!KO1057="","",'Paste Data Here - Export'!KN1057-'Paste Data Here - Export'!KQ1057))</f>
        <v/>
      </c>
      <c r="AA1057" s="91" t="str">
        <f>IF(AND(W1057="Yes",'Paste Data Here - Export'!KM1057="D",'Paste Data Here - Export'!KO1057="Y"),'Paste Data Here - Export'!KN1057+'Patient level info'!AA$3,IF(AND(W1057="Yes",'Paste Data Here - Export'!KM1057="D",Z1057&lt;0),'Paste Data Here - Export'!KQ1057,IF(AND(W1057="Yes",'Paste Data Here - Export'!KM1057="D"),'Paste Data Here - Export'!KN1057,IF(X1057="Yes",'Paste Data Here - Export'!KS1057,""))))</f>
        <v/>
      </c>
      <c r="AB1057" s="100" t="str">
        <f>IF(W1057="No","",IF('Paste Data Here - Export'!HS1057="","",IF('Paste Data Here - Export'!KO1057="Y",'Patient level info'!AA1057-'Paste Data Here - Export'!HS1057,'Paste Data Here - Export'!KQ1057-'Paste Data Here - Export'!HS1057)))</f>
        <v/>
      </c>
      <c r="AC1057" s="100" t="str">
        <f>IF(E1057="Yes","",IF(BPT!C1057="Record transferred to this team",AA1057-C1057-(1/6),""))</f>
        <v/>
      </c>
      <c r="AD1057" s="100" t="str">
        <f t="shared" si="178"/>
        <v/>
      </c>
      <c r="AE1057" s="100" t="str">
        <f t="shared" si="186"/>
        <v/>
      </c>
      <c r="AF1057" s="101" t="str">
        <f>IF(AE1057="","",IF(Y1057="Died same day","Died same day as arrival",IF(AB1057="","Did not stay on SU",IF('Paste Data Here - Export'!HR1057="ICH","ICU/CCU/HDU",IF(AB1057&gt;AE1057,100,100*AB1057/AE1057)))))</f>
        <v/>
      </c>
      <c r="AG1057" s="82" t="str">
        <f>IF(E1057="Yes","6 Month Transfer",IF(W1057="No","Not locked to discharge/transfer",IF(AF1057="Did not stay on SU","Not achieved as did not stay on SU",IF('Patient level info'!A1057="","",IF(AND(A1057=B1057,M1057="Achieved",P1057="Achieved",AF1057&gt;=90,AF1057&lt;&gt;"Died same day as arrival"),"Achieved",IF(AND(A1057&lt;&gt;B1057,AF1057&gt;=90,M1057="Achieved",P1057="Achieved"),"Not directly admitted by this team, but achieved criteria at previous team, and achieved 90% of stay on SU whilst at this team",IF(AF1057="ICU/CCU/HDU","Admitted to ICU/CCU/HDU",IF(AF1057="Died same day as arrival",AF1057,IF(AND(AF1057&lt;90,M1057="Not achieved",P1057="Not achieved"),"Not achieved as not direct to SU within 4h, not seen by a consultant within 14h, and less than 90% of stay on SU",IF(AND(AF1057&lt;90,M1057="Not achieved",P1057="Achieved"),"Not achieved as not direct to SU within 4h and less than 90% of stay on SU",IF(AND(AF1057&lt;90,M1057="Achieved",P1057="Not achieved"),"Not achieved as not seen by a consultant within 14h and less than 90% of stay on SU",IF(AND(AF1057&gt;=90,M1057="Not achieved",P1057="Not achieved"),"Not achieved as not direct to SU within 4h and not seen by a consultant within 14h",IF(AND(AF1057&gt;=90,M1057="Achieved",P1057="Not achieved"),"Not achieved as not seen by a consultant within 14h",IF(AF1057&lt;90,"Not achieved as less than 90% of stay on SU","Not achieved as not direct to SU within 4h"))))))))))))))</f>
        <v/>
      </c>
    </row>
    <row r="1058" spans="1:33" x14ac:dyDescent="0.25">
      <c r="A1058" s="89" t="str">
        <f>IF('Paste Data Here - Export'!A1058="","",'Paste Data Here - Export'!A1058)</f>
        <v/>
      </c>
      <c r="B1058" s="90" t="str">
        <f>IF('Paste Data Here - Export'!B1058="","",'Paste Data Here - Export'!B1058)</f>
        <v/>
      </c>
      <c r="C1058" s="91" t="str">
        <f>IF('Paste Data Here - Export'!AR1058="Y",'Paste Data Here - Export'!AS1058,IF('Paste Data Here - Export'!C1058="","",'Paste Data Here - Export'!BA1058))</f>
        <v/>
      </c>
      <c r="D1058" s="103" t="str">
        <f>IF(B1058="","",IF('Paste Data Here - Export'!A1058 ='Paste Data Here - Export'!B1058, "Yes", "No"))</f>
        <v/>
      </c>
      <c r="E1058" s="103" t="str">
        <f>IF(A1058="","",IF(AND('Paste Data Here - Export'!P1058="",'Paste Data Here - Export'!Q1058&lt;&gt;""),"Yes","No"))</f>
        <v/>
      </c>
      <c r="F1058" s="104" t="str">
        <f>IF('Paste Data Here - Export'!A1058='Paste Data Here - Export'!B1058,C1058,IF(W1058="No","",IF(E1058="Yes","6 Month Transfer",'Paste Data Here - Export'!HP1058)))</f>
        <v/>
      </c>
      <c r="G1058" s="92" t="str">
        <f>IF(B1058="","",IF(OR('Paste Data Here - Export'!KB1058="Y",'Paste Data Here - Export'!GE1058="Y"),"Yes","No"))</f>
        <v/>
      </c>
      <c r="H1058" s="93" t="str">
        <f t="shared" si="179"/>
        <v/>
      </c>
      <c r="I1058" s="93" t="str">
        <f t="shared" si="180"/>
        <v/>
      </c>
      <c r="J1058" s="93" t="str">
        <f t="shared" si="181"/>
        <v/>
      </c>
      <c r="K1058" s="125" t="str">
        <f>IF(OR(C1058="",'Paste Data Here - Export'!BD1058=""),"",1440*('Paste Data Here - Export'!BD1058-C1058))</f>
        <v/>
      </c>
      <c r="L1058" s="93" t="str">
        <f t="shared" si="182"/>
        <v/>
      </c>
      <c r="M1058" s="93" t="str">
        <f>IF(AND(L1058="Yes",'Paste Data Here - Export'!BC1058="SU",'Paste Data Here - Export'!EJ1058&lt;&gt;"Y"),"Achieved",IF('Paste Data Here - Export'!EJ1058="Y","Not applicable",(IF(AND('Patient level info'!L1058="No",'Paste Data Here - Export'!BC1058="SU"),"Not achieved",IF('Paste Data Here - Export'!BC1058="ICH","Not applicable",IF(OR('Paste Data Here - Export'!BC1058="O",'Paste Data Here - Export'!BC1058="MAC"),"Not achieved",""))))))</f>
        <v/>
      </c>
      <c r="N1058" s="142" t="str">
        <f>IF(B1058="","",IF(OR('Paste Data Here - Export'!GN1058="PERS",'Paste Data Here - Export'!GN1058="TELEM"),'Paste Data Here - Export'!GK1058,IF('Paste Data Here - Export'!GO1058="","Not seen in person",'Paste Data Here - Export'!GO1058)))</f>
        <v/>
      </c>
      <c r="O1058" s="125" t="str">
        <f t="shared" si="183"/>
        <v/>
      </c>
      <c r="P1058" s="126" t="str">
        <f t="shared" si="184"/>
        <v/>
      </c>
      <c r="Q1058" s="95" t="str">
        <f>IF('Paste Data Here - Export'!CR1058=TRUE, "Not imaged",IF('Paste Data Here - Export'!AR1058="Y","Inpatient stroke",IF('Paste Data Here - Export'!BA1058="","",IF('Paste Data Here - Export'!CR1058="TRUE","",1440*('Paste Data Here - Export'!CP1058-'Paste Data Here - Export'!BA1058)))))</f>
        <v/>
      </c>
      <c r="R1058" s="95" t="str">
        <f>IF('Paste Data Here - Export'!CR1058=TRUE,"Not imaged",IF(OR(C1058="",'Paste Data Here - Export'!CP1058=""),"",1440*('Paste Data Here - Export'!CP1058-C1058)))</f>
        <v/>
      </c>
      <c r="S1058" s="93" t="str">
        <f>IF(R1058&lt;60.5,"Yes",IF('Paste Data Here - Export'!C1058="","","No"))</f>
        <v/>
      </c>
      <c r="T1058" s="93" t="str">
        <f t="shared" si="176"/>
        <v/>
      </c>
      <c r="U1058" s="94" t="str">
        <f>IF(OR(C1058="",'Paste Data Here - Export'!DF1058=""),"",1440*('Paste Data Here - Export'!DF1058-C1058))</f>
        <v/>
      </c>
      <c r="V1058" s="96" t="str">
        <f t="shared" si="185"/>
        <v/>
      </c>
      <c r="W1058" s="97" t="str">
        <f>IF(B1058="","",IF('Paste Data Here - Export'!KI1058=TRUE,"Yes",IF('Paste Data Here - Export'!L1058="","No","Yes")))</f>
        <v/>
      </c>
      <c r="X1058" s="98" t="str">
        <f>IF(E1058="Yes","6 Month Transfer",IF(AND(W1058="Yes",'Paste Data Here - Export'!KM1058="D"),"No",IF('Patient level info'!W1058="Yes","Yes","")))</f>
        <v/>
      </c>
      <c r="Y1058" s="91" t="str">
        <f t="shared" si="177"/>
        <v/>
      </c>
      <c r="Z1058" s="99" t="str">
        <f>IF('Paste Data Here - Export'!KQ1058="","",IF('Paste Data Here - Export'!KO1058="","",'Paste Data Here - Export'!KN1058-'Paste Data Here - Export'!KQ1058))</f>
        <v/>
      </c>
      <c r="AA1058" s="91" t="str">
        <f>IF(AND(W1058="Yes",'Paste Data Here - Export'!KM1058="D",'Paste Data Here - Export'!KO1058="Y"),'Paste Data Here - Export'!KN1058+'Patient level info'!AA$3,IF(AND(W1058="Yes",'Paste Data Here - Export'!KM1058="D",Z1058&lt;0),'Paste Data Here - Export'!KQ1058,IF(AND(W1058="Yes",'Paste Data Here - Export'!KM1058="D"),'Paste Data Here - Export'!KN1058,IF(X1058="Yes",'Paste Data Here - Export'!KS1058,""))))</f>
        <v/>
      </c>
      <c r="AB1058" s="100" t="str">
        <f>IF(W1058="No","",IF('Paste Data Here - Export'!HS1058="","",IF('Paste Data Here - Export'!KO1058="Y",'Patient level info'!AA1058-'Paste Data Here - Export'!HS1058,'Paste Data Here - Export'!KQ1058-'Paste Data Here - Export'!HS1058)))</f>
        <v/>
      </c>
      <c r="AC1058" s="100" t="str">
        <f>IF(E1058="Yes","",IF(BPT!C1058="Record transferred to this team",AA1058-C1058-(1/6),""))</f>
        <v/>
      </c>
      <c r="AD1058" s="100" t="str">
        <f t="shared" si="178"/>
        <v/>
      </c>
      <c r="AE1058" s="100" t="str">
        <f t="shared" si="186"/>
        <v/>
      </c>
      <c r="AF1058" s="101" t="str">
        <f>IF(AE1058="","",IF(Y1058="Died same day","Died same day as arrival",IF(AB1058="","Did not stay on SU",IF('Paste Data Here - Export'!HR1058="ICH","ICU/CCU/HDU",IF(AB1058&gt;AE1058,100,100*AB1058/AE1058)))))</f>
        <v/>
      </c>
      <c r="AG1058" s="82" t="str">
        <f>IF(E1058="Yes","6 Month Transfer",IF(W1058="No","Not locked to discharge/transfer",IF(AF1058="Did not stay on SU","Not achieved as did not stay on SU",IF('Patient level info'!A1058="","",IF(AND(A1058=B1058,M1058="Achieved",P1058="Achieved",AF1058&gt;=90,AF1058&lt;&gt;"Died same day as arrival"),"Achieved",IF(AND(A1058&lt;&gt;B1058,AF1058&gt;=90,M1058="Achieved",P1058="Achieved"),"Not directly admitted by this team, but achieved criteria at previous team, and achieved 90% of stay on SU whilst at this team",IF(AF1058="ICU/CCU/HDU","Admitted to ICU/CCU/HDU",IF(AF1058="Died same day as arrival",AF1058,IF(AND(AF1058&lt;90,M1058="Not achieved",P1058="Not achieved"),"Not achieved as not direct to SU within 4h, not seen by a consultant within 14h, and less than 90% of stay on SU",IF(AND(AF1058&lt;90,M1058="Not achieved",P1058="Achieved"),"Not achieved as not direct to SU within 4h and less than 90% of stay on SU",IF(AND(AF1058&lt;90,M1058="Achieved",P1058="Not achieved"),"Not achieved as not seen by a consultant within 14h and less than 90% of stay on SU",IF(AND(AF1058&gt;=90,M1058="Not achieved",P1058="Not achieved"),"Not achieved as not direct to SU within 4h and not seen by a consultant within 14h",IF(AND(AF1058&gt;=90,M1058="Achieved",P1058="Not achieved"),"Not achieved as not seen by a consultant within 14h",IF(AF1058&lt;90,"Not achieved as less than 90% of stay on SU","Not achieved as not direct to SU within 4h"))))))))))))))</f>
        <v/>
      </c>
    </row>
    <row r="1059" spans="1:33" x14ac:dyDescent="0.25">
      <c r="A1059" s="89" t="str">
        <f>IF('Paste Data Here - Export'!A1059="","",'Paste Data Here - Export'!A1059)</f>
        <v/>
      </c>
      <c r="B1059" s="90" t="str">
        <f>IF('Paste Data Here - Export'!B1059="","",'Paste Data Here - Export'!B1059)</f>
        <v/>
      </c>
      <c r="C1059" s="91" t="str">
        <f>IF('Paste Data Here - Export'!AR1059="Y",'Paste Data Here - Export'!AS1059,IF('Paste Data Here - Export'!C1059="","",'Paste Data Here - Export'!BA1059))</f>
        <v/>
      </c>
      <c r="D1059" s="103" t="str">
        <f>IF(B1059="","",IF('Paste Data Here - Export'!A1059 ='Paste Data Here - Export'!B1059, "Yes", "No"))</f>
        <v/>
      </c>
      <c r="E1059" s="103" t="str">
        <f>IF(A1059="","",IF(AND('Paste Data Here - Export'!P1059="",'Paste Data Here - Export'!Q1059&lt;&gt;""),"Yes","No"))</f>
        <v/>
      </c>
      <c r="F1059" s="104" t="str">
        <f>IF('Paste Data Here - Export'!A1059='Paste Data Here - Export'!B1059,C1059,IF(W1059="No","",IF(E1059="Yes","6 Month Transfer",'Paste Data Here - Export'!HP1059)))</f>
        <v/>
      </c>
      <c r="G1059" s="92" t="str">
        <f>IF(B1059="","",IF(OR('Paste Data Here - Export'!KB1059="Y",'Paste Data Here - Export'!GE1059="Y"),"Yes","No"))</f>
        <v/>
      </c>
      <c r="H1059" s="93" t="str">
        <f t="shared" si="179"/>
        <v/>
      </c>
      <c r="I1059" s="93" t="str">
        <f t="shared" si="180"/>
        <v/>
      </c>
      <c r="J1059" s="93" t="str">
        <f t="shared" si="181"/>
        <v/>
      </c>
      <c r="K1059" s="125" t="str">
        <f>IF(OR(C1059="",'Paste Data Here - Export'!BD1059=""),"",1440*('Paste Data Here - Export'!BD1059-C1059))</f>
        <v/>
      </c>
      <c r="L1059" s="93" t="str">
        <f t="shared" si="182"/>
        <v/>
      </c>
      <c r="M1059" s="93" t="str">
        <f>IF(AND(L1059="Yes",'Paste Data Here - Export'!BC1059="SU",'Paste Data Here - Export'!EJ1059&lt;&gt;"Y"),"Achieved",IF('Paste Data Here - Export'!EJ1059="Y","Not applicable",(IF(AND('Patient level info'!L1059="No",'Paste Data Here - Export'!BC1059="SU"),"Not achieved",IF('Paste Data Here - Export'!BC1059="ICH","Not applicable",IF(OR('Paste Data Here - Export'!BC1059="O",'Paste Data Here - Export'!BC1059="MAC"),"Not achieved",""))))))</f>
        <v/>
      </c>
      <c r="N1059" s="142" t="str">
        <f>IF(B1059="","",IF(OR('Paste Data Here - Export'!GN1059="PERS",'Paste Data Here - Export'!GN1059="TELEM"),'Paste Data Here - Export'!GK1059,IF('Paste Data Here - Export'!GO1059="","Not seen in person",'Paste Data Here - Export'!GO1059)))</f>
        <v/>
      </c>
      <c r="O1059" s="125" t="str">
        <f t="shared" si="183"/>
        <v/>
      </c>
      <c r="P1059" s="126" t="str">
        <f t="shared" si="184"/>
        <v/>
      </c>
      <c r="Q1059" s="95" t="str">
        <f>IF('Paste Data Here - Export'!CR1059=TRUE, "Not imaged",IF('Paste Data Here - Export'!AR1059="Y","Inpatient stroke",IF('Paste Data Here - Export'!BA1059="","",IF('Paste Data Here - Export'!CR1059="TRUE","",1440*('Paste Data Here - Export'!CP1059-'Paste Data Here - Export'!BA1059)))))</f>
        <v/>
      </c>
      <c r="R1059" s="95" t="str">
        <f>IF('Paste Data Here - Export'!CR1059=TRUE,"Not imaged",IF(OR(C1059="",'Paste Data Here - Export'!CP1059=""),"",1440*('Paste Data Here - Export'!CP1059-C1059)))</f>
        <v/>
      </c>
      <c r="S1059" s="93" t="str">
        <f>IF(R1059&lt;60.5,"Yes",IF('Paste Data Here - Export'!C1059="","","No"))</f>
        <v/>
      </c>
      <c r="T1059" s="93" t="str">
        <f t="shared" si="176"/>
        <v/>
      </c>
      <c r="U1059" s="94" t="str">
        <f>IF(OR(C1059="",'Paste Data Here - Export'!DF1059=""),"",1440*('Paste Data Here - Export'!DF1059-C1059))</f>
        <v/>
      </c>
      <c r="V1059" s="96" t="str">
        <f t="shared" si="185"/>
        <v/>
      </c>
      <c r="W1059" s="97" t="str">
        <f>IF(B1059="","",IF('Paste Data Here - Export'!KI1059=TRUE,"Yes",IF('Paste Data Here - Export'!L1059="","No","Yes")))</f>
        <v/>
      </c>
      <c r="X1059" s="98" t="str">
        <f>IF(E1059="Yes","6 Month Transfer",IF(AND(W1059="Yes",'Paste Data Here - Export'!KM1059="D"),"No",IF('Patient level info'!W1059="Yes","Yes","")))</f>
        <v/>
      </c>
      <c r="Y1059" s="91" t="str">
        <f t="shared" si="177"/>
        <v/>
      </c>
      <c r="Z1059" s="99" t="str">
        <f>IF('Paste Data Here - Export'!KQ1059="","",IF('Paste Data Here - Export'!KO1059="","",'Paste Data Here - Export'!KN1059-'Paste Data Here - Export'!KQ1059))</f>
        <v/>
      </c>
      <c r="AA1059" s="91" t="str">
        <f>IF(AND(W1059="Yes",'Paste Data Here - Export'!KM1059="D",'Paste Data Here - Export'!KO1059="Y"),'Paste Data Here - Export'!KN1059+'Patient level info'!AA$3,IF(AND(W1059="Yes",'Paste Data Here - Export'!KM1059="D",Z1059&lt;0),'Paste Data Here - Export'!KQ1059,IF(AND(W1059="Yes",'Paste Data Here - Export'!KM1059="D"),'Paste Data Here - Export'!KN1059,IF(X1059="Yes",'Paste Data Here - Export'!KS1059,""))))</f>
        <v/>
      </c>
      <c r="AB1059" s="100" t="str">
        <f>IF(W1059="No","",IF('Paste Data Here - Export'!HS1059="","",IF('Paste Data Here - Export'!KO1059="Y",'Patient level info'!AA1059-'Paste Data Here - Export'!HS1059,'Paste Data Here - Export'!KQ1059-'Paste Data Here - Export'!HS1059)))</f>
        <v/>
      </c>
      <c r="AC1059" s="100" t="str">
        <f>IF(E1059="Yes","",IF(BPT!C1059="Record transferred to this team",AA1059-C1059-(1/6),""))</f>
        <v/>
      </c>
      <c r="AD1059" s="100" t="str">
        <f t="shared" si="178"/>
        <v/>
      </c>
      <c r="AE1059" s="100" t="str">
        <f t="shared" si="186"/>
        <v/>
      </c>
      <c r="AF1059" s="101" t="str">
        <f>IF(AE1059="","",IF(Y1059="Died same day","Died same day as arrival",IF(AB1059="","Did not stay on SU",IF('Paste Data Here - Export'!HR1059="ICH","ICU/CCU/HDU",IF(AB1059&gt;AE1059,100,100*AB1059/AE1059)))))</f>
        <v/>
      </c>
      <c r="AG1059" s="82" t="str">
        <f>IF(E1059="Yes","6 Month Transfer",IF(W1059="No","Not locked to discharge/transfer",IF(AF1059="Did not stay on SU","Not achieved as did not stay on SU",IF('Patient level info'!A1059="","",IF(AND(A1059=B1059,M1059="Achieved",P1059="Achieved",AF1059&gt;=90,AF1059&lt;&gt;"Died same day as arrival"),"Achieved",IF(AND(A1059&lt;&gt;B1059,AF1059&gt;=90,M1059="Achieved",P1059="Achieved"),"Not directly admitted by this team, but achieved criteria at previous team, and achieved 90% of stay on SU whilst at this team",IF(AF1059="ICU/CCU/HDU","Admitted to ICU/CCU/HDU",IF(AF1059="Died same day as arrival",AF1059,IF(AND(AF1059&lt;90,M1059="Not achieved",P1059="Not achieved"),"Not achieved as not direct to SU within 4h, not seen by a consultant within 14h, and less than 90% of stay on SU",IF(AND(AF1059&lt;90,M1059="Not achieved",P1059="Achieved"),"Not achieved as not direct to SU within 4h and less than 90% of stay on SU",IF(AND(AF1059&lt;90,M1059="Achieved",P1059="Not achieved"),"Not achieved as not seen by a consultant within 14h and less than 90% of stay on SU",IF(AND(AF1059&gt;=90,M1059="Not achieved",P1059="Not achieved"),"Not achieved as not direct to SU within 4h and not seen by a consultant within 14h",IF(AND(AF1059&gt;=90,M1059="Achieved",P1059="Not achieved"),"Not achieved as not seen by a consultant within 14h",IF(AF1059&lt;90,"Not achieved as less than 90% of stay on SU","Not achieved as not direct to SU within 4h"))))))))))))))</f>
        <v/>
      </c>
    </row>
    <row r="1060" spans="1:33" x14ac:dyDescent="0.25">
      <c r="A1060" s="89" t="str">
        <f>IF('Paste Data Here - Export'!A1060="","",'Paste Data Here - Export'!A1060)</f>
        <v/>
      </c>
      <c r="B1060" s="90" t="str">
        <f>IF('Paste Data Here - Export'!B1060="","",'Paste Data Here - Export'!B1060)</f>
        <v/>
      </c>
      <c r="C1060" s="91" t="str">
        <f>IF('Paste Data Here - Export'!AR1060="Y",'Paste Data Here - Export'!AS1060,IF('Paste Data Here - Export'!C1060="","",'Paste Data Here - Export'!BA1060))</f>
        <v/>
      </c>
      <c r="D1060" s="103" t="str">
        <f>IF(B1060="","",IF('Paste Data Here - Export'!A1060 ='Paste Data Here - Export'!B1060, "Yes", "No"))</f>
        <v/>
      </c>
      <c r="E1060" s="103" t="str">
        <f>IF(A1060="","",IF(AND('Paste Data Here - Export'!P1060="",'Paste Data Here - Export'!Q1060&lt;&gt;""),"Yes","No"))</f>
        <v/>
      </c>
      <c r="F1060" s="104" t="str">
        <f>IF('Paste Data Here - Export'!A1060='Paste Data Here - Export'!B1060,C1060,IF(W1060="No","",IF(E1060="Yes","6 Month Transfer",'Paste Data Here - Export'!HP1060)))</f>
        <v/>
      </c>
      <c r="G1060" s="92" t="str">
        <f>IF(B1060="","",IF(OR('Paste Data Here - Export'!KB1060="Y",'Paste Data Here - Export'!GE1060="Y"),"Yes","No"))</f>
        <v/>
      </c>
      <c r="H1060" s="93" t="str">
        <f t="shared" si="179"/>
        <v/>
      </c>
      <c r="I1060" s="93" t="str">
        <f t="shared" si="180"/>
        <v/>
      </c>
      <c r="J1060" s="93" t="str">
        <f t="shared" si="181"/>
        <v/>
      </c>
      <c r="K1060" s="125" t="str">
        <f>IF(OR(C1060="",'Paste Data Here - Export'!BD1060=""),"",1440*('Paste Data Here - Export'!BD1060-C1060))</f>
        <v/>
      </c>
      <c r="L1060" s="93" t="str">
        <f t="shared" si="182"/>
        <v/>
      </c>
      <c r="M1060" s="93" t="str">
        <f>IF(AND(L1060="Yes",'Paste Data Here - Export'!BC1060="SU",'Paste Data Here - Export'!EJ1060&lt;&gt;"Y"),"Achieved",IF('Paste Data Here - Export'!EJ1060="Y","Not applicable",(IF(AND('Patient level info'!L1060="No",'Paste Data Here - Export'!BC1060="SU"),"Not achieved",IF('Paste Data Here - Export'!BC1060="ICH","Not applicable",IF(OR('Paste Data Here - Export'!BC1060="O",'Paste Data Here - Export'!BC1060="MAC"),"Not achieved",""))))))</f>
        <v/>
      </c>
      <c r="N1060" s="142" t="str">
        <f>IF(B1060="","",IF(OR('Paste Data Here - Export'!GN1060="PERS",'Paste Data Here - Export'!GN1060="TELEM"),'Paste Data Here - Export'!GK1060,IF('Paste Data Here - Export'!GO1060="","Not seen in person",'Paste Data Here - Export'!GO1060)))</f>
        <v/>
      </c>
      <c r="O1060" s="125" t="str">
        <f t="shared" si="183"/>
        <v/>
      </c>
      <c r="P1060" s="126" t="str">
        <f t="shared" si="184"/>
        <v/>
      </c>
      <c r="Q1060" s="95" t="str">
        <f>IF('Paste Data Here - Export'!CR1060=TRUE, "Not imaged",IF('Paste Data Here - Export'!AR1060="Y","Inpatient stroke",IF('Paste Data Here - Export'!BA1060="","",IF('Paste Data Here - Export'!CR1060="TRUE","",1440*('Paste Data Here - Export'!CP1060-'Paste Data Here - Export'!BA1060)))))</f>
        <v/>
      </c>
      <c r="R1060" s="95" t="str">
        <f>IF('Paste Data Here - Export'!CR1060=TRUE,"Not imaged",IF(OR(C1060="",'Paste Data Here - Export'!CP1060=""),"",1440*('Paste Data Here - Export'!CP1060-C1060)))</f>
        <v/>
      </c>
      <c r="S1060" s="93" t="str">
        <f>IF(R1060&lt;60.5,"Yes",IF('Paste Data Here - Export'!C1060="","","No"))</f>
        <v/>
      </c>
      <c r="T1060" s="93" t="str">
        <f t="shared" si="176"/>
        <v/>
      </c>
      <c r="U1060" s="94" t="str">
        <f>IF(OR(C1060="",'Paste Data Here - Export'!DF1060=""),"",1440*('Paste Data Here - Export'!DF1060-C1060))</f>
        <v/>
      </c>
      <c r="V1060" s="96" t="str">
        <f t="shared" si="185"/>
        <v/>
      </c>
      <c r="W1060" s="97" t="str">
        <f>IF(B1060="","",IF('Paste Data Here - Export'!KI1060=TRUE,"Yes",IF('Paste Data Here - Export'!L1060="","No","Yes")))</f>
        <v/>
      </c>
      <c r="X1060" s="98" t="str">
        <f>IF(E1060="Yes","6 Month Transfer",IF(AND(W1060="Yes",'Paste Data Here - Export'!KM1060="D"),"No",IF('Patient level info'!W1060="Yes","Yes","")))</f>
        <v/>
      </c>
      <c r="Y1060" s="91" t="str">
        <f t="shared" si="177"/>
        <v/>
      </c>
      <c r="Z1060" s="99" t="str">
        <f>IF('Paste Data Here - Export'!KQ1060="","",IF('Paste Data Here - Export'!KO1060="","",'Paste Data Here - Export'!KN1060-'Paste Data Here - Export'!KQ1060))</f>
        <v/>
      </c>
      <c r="AA1060" s="91" t="str">
        <f>IF(AND(W1060="Yes",'Paste Data Here - Export'!KM1060="D",'Paste Data Here - Export'!KO1060="Y"),'Paste Data Here - Export'!KN1060+'Patient level info'!AA$3,IF(AND(W1060="Yes",'Paste Data Here - Export'!KM1060="D",Z1060&lt;0),'Paste Data Here - Export'!KQ1060,IF(AND(W1060="Yes",'Paste Data Here - Export'!KM1060="D"),'Paste Data Here - Export'!KN1060,IF(X1060="Yes",'Paste Data Here - Export'!KS1060,""))))</f>
        <v/>
      </c>
      <c r="AB1060" s="100" t="str">
        <f>IF(W1060="No","",IF('Paste Data Here - Export'!HS1060="","",IF('Paste Data Here - Export'!KO1060="Y",'Patient level info'!AA1060-'Paste Data Here - Export'!HS1060,'Paste Data Here - Export'!KQ1060-'Paste Data Here - Export'!HS1060)))</f>
        <v/>
      </c>
      <c r="AC1060" s="100" t="str">
        <f>IF(E1060="Yes","",IF(BPT!C1060="Record transferred to this team",AA1060-C1060-(1/6),""))</f>
        <v/>
      </c>
      <c r="AD1060" s="100" t="str">
        <f t="shared" si="178"/>
        <v/>
      </c>
      <c r="AE1060" s="100" t="str">
        <f t="shared" si="186"/>
        <v/>
      </c>
      <c r="AF1060" s="101" t="str">
        <f>IF(AE1060="","",IF(Y1060="Died same day","Died same day as arrival",IF(AB1060="","Did not stay on SU",IF('Paste Data Here - Export'!HR1060="ICH","ICU/CCU/HDU",IF(AB1060&gt;AE1060,100,100*AB1060/AE1060)))))</f>
        <v/>
      </c>
      <c r="AG1060" s="82" t="str">
        <f>IF(E1060="Yes","6 Month Transfer",IF(W1060="No","Not locked to discharge/transfer",IF(AF1060="Did not stay on SU","Not achieved as did not stay on SU",IF('Patient level info'!A1060="","",IF(AND(A1060=B1060,M1060="Achieved",P1060="Achieved",AF1060&gt;=90,AF1060&lt;&gt;"Died same day as arrival"),"Achieved",IF(AND(A1060&lt;&gt;B1060,AF1060&gt;=90,M1060="Achieved",P1060="Achieved"),"Not directly admitted by this team, but achieved criteria at previous team, and achieved 90% of stay on SU whilst at this team",IF(AF1060="ICU/CCU/HDU","Admitted to ICU/CCU/HDU",IF(AF1060="Died same day as arrival",AF1060,IF(AND(AF1060&lt;90,M1060="Not achieved",P1060="Not achieved"),"Not achieved as not direct to SU within 4h, not seen by a consultant within 14h, and less than 90% of stay on SU",IF(AND(AF1060&lt;90,M1060="Not achieved",P1060="Achieved"),"Not achieved as not direct to SU within 4h and less than 90% of stay on SU",IF(AND(AF1060&lt;90,M1060="Achieved",P1060="Not achieved"),"Not achieved as not seen by a consultant within 14h and less than 90% of stay on SU",IF(AND(AF1060&gt;=90,M1060="Not achieved",P1060="Not achieved"),"Not achieved as not direct to SU within 4h and not seen by a consultant within 14h",IF(AND(AF1060&gt;=90,M1060="Achieved",P1060="Not achieved"),"Not achieved as not seen by a consultant within 14h",IF(AF1060&lt;90,"Not achieved as less than 90% of stay on SU","Not achieved as not direct to SU within 4h"))))))))))))))</f>
        <v/>
      </c>
    </row>
    <row r="1061" spans="1:33" x14ac:dyDescent="0.25">
      <c r="A1061" s="89" t="str">
        <f>IF('Paste Data Here - Export'!A1061="","",'Paste Data Here - Export'!A1061)</f>
        <v/>
      </c>
      <c r="B1061" s="90" t="str">
        <f>IF('Paste Data Here - Export'!B1061="","",'Paste Data Here - Export'!B1061)</f>
        <v/>
      </c>
      <c r="C1061" s="91" t="str">
        <f>IF('Paste Data Here - Export'!AR1061="Y",'Paste Data Here - Export'!AS1061,IF('Paste Data Here - Export'!C1061="","",'Paste Data Here - Export'!BA1061))</f>
        <v/>
      </c>
      <c r="D1061" s="103" t="str">
        <f>IF(B1061="","",IF('Paste Data Here - Export'!A1061 ='Paste Data Here - Export'!B1061, "Yes", "No"))</f>
        <v/>
      </c>
      <c r="E1061" s="103" t="str">
        <f>IF(A1061="","",IF(AND('Paste Data Here - Export'!P1061="",'Paste Data Here - Export'!Q1061&lt;&gt;""),"Yes","No"))</f>
        <v/>
      </c>
      <c r="F1061" s="104" t="str">
        <f>IF('Paste Data Here - Export'!A1061='Paste Data Here - Export'!B1061,C1061,IF(W1061="No","",IF(E1061="Yes","6 Month Transfer",'Paste Data Here - Export'!HP1061)))</f>
        <v/>
      </c>
      <c r="G1061" s="92" t="str">
        <f>IF(B1061="","",IF(OR('Paste Data Here - Export'!KB1061="Y",'Paste Data Here - Export'!GE1061="Y"),"Yes","No"))</f>
        <v/>
      </c>
      <c r="H1061" s="93" t="str">
        <f t="shared" si="179"/>
        <v/>
      </c>
      <c r="I1061" s="93" t="str">
        <f t="shared" si="180"/>
        <v/>
      </c>
      <c r="J1061" s="93" t="str">
        <f t="shared" si="181"/>
        <v/>
      </c>
      <c r="K1061" s="125" t="str">
        <f>IF(OR(C1061="",'Paste Data Here - Export'!BD1061=""),"",1440*('Paste Data Here - Export'!BD1061-C1061))</f>
        <v/>
      </c>
      <c r="L1061" s="93" t="str">
        <f t="shared" si="182"/>
        <v/>
      </c>
      <c r="M1061" s="93" t="str">
        <f>IF(AND(L1061="Yes",'Paste Data Here - Export'!BC1061="SU",'Paste Data Here - Export'!EJ1061&lt;&gt;"Y"),"Achieved",IF('Paste Data Here - Export'!EJ1061="Y","Not applicable",(IF(AND('Patient level info'!L1061="No",'Paste Data Here - Export'!BC1061="SU"),"Not achieved",IF('Paste Data Here - Export'!BC1061="ICH","Not applicable",IF(OR('Paste Data Here - Export'!BC1061="O",'Paste Data Here - Export'!BC1061="MAC"),"Not achieved",""))))))</f>
        <v/>
      </c>
      <c r="N1061" s="142" t="str">
        <f>IF(B1061="","",IF(OR('Paste Data Here - Export'!GN1061="PERS",'Paste Data Here - Export'!GN1061="TELEM"),'Paste Data Here - Export'!GK1061,IF('Paste Data Here - Export'!GO1061="","Not seen in person",'Paste Data Here - Export'!GO1061)))</f>
        <v/>
      </c>
      <c r="O1061" s="125" t="str">
        <f t="shared" si="183"/>
        <v/>
      </c>
      <c r="P1061" s="126" t="str">
        <f t="shared" si="184"/>
        <v/>
      </c>
      <c r="Q1061" s="95" t="str">
        <f>IF('Paste Data Here - Export'!CR1061=TRUE, "Not imaged",IF('Paste Data Here - Export'!AR1061="Y","Inpatient stroke",IF('Paste Data Here - Export'!BA1061="","",IF('Paste Data Here - Export'!CR1061="TRUE","",1440*('Paste Data Here - Export'!CP1061-'Paste Data Here - Export'!BA1061)))))</f>
        <v/>
      </c>
      <c r="R1061" s="95" t="str">
        <f>IF('Paste Data Here - Export'!CR1061=TRUE,"Not imaged",IF(OR(C1061="",'Paste Data Here - Export'!CP1061=""),"",1440*('Paste Data Here - Export'!CP1061-C1061)))</f>
        <v/>
      </c>
      <c r="S1061" s="93" t="str">
        <f>IF(R1061&lt;60.5,"Yes",IF('Paste Data Here - Export'!C1061="","","No"))</f>
        <v/>
      </c>
      <c r="T1061" s="93" t="str">
        <f t="shared" si="176"/>
        <v/>
      </c>
      <c r="U1061" s="94" t="str">
        <f>IF(OR(C1061="",'Paste Data Here - Export'!DF1061=""),"",1440*('Paste Data Here - Export'!DF1061-C1061))</f>
        <v/>
      </c>
      <c r="V1061" s="96" t="str">
        <f t="shared" si="185"/>
        <v/>
      </c>
      <c r="W1061" s="97" t="str">
        <f>IF(B1061="","",IF('Paste Data Here - Export'!KI1061=TRUE,"Yes",IF('Paste Data Here - Export'!L1061="","No","Yes")))</f>
        <v/>
      </c>
      <c r="X1061" s="98" t="str">
        <f>IF(E1061="Yes","6 Month Transfer",IF(AND(W1061="Yes",'Paste Data Here - Export'!KM1061="D"),"No",IF('Patient level info'!W1061="Yes","Yes","")))</f>
        <v/>
      </c>
      <c r="Y1061" s="91" t="str">
        <f t="shared" si="177"/>
        <v/>
      </c>
      <c r="Z1061" s="99" t="str">
        <f>IF('Paste Data Here - Export'!KQ1061="","",IF('Paste Data Here - Export'!KO1061="","",'Paste Data Here - Export'!KN1061-'Paste Data Here - Export'!KQ1061))</f>
        <v/>
      </c>
      <c r="AA1061" s="91" t="str">
        <f>IF(AND(W1061="Yes",'Paste Data Here - Export'!KM1061="D",'Paste Data Here - Export'!KO1061="Y"),'Paste Data Here - Export'!KN1061+'Patient level info'!AA$3,IF(AND(W1061="Yes",'Paste Data Here - Export'!KM1061="D",Z1061&lt;0),'Paste Data Here - Export'!KQ1061,IF(AND(W1061="Yes",'Paste Data Here - Export'!KM1061="D"),'Paste Data Here - Export'!KN1061,IF(X1061="Yes",'Paste Data Here - Export'!KS1061,""))))</f>
        <v/>
      </c>
      <c r="AB1061" s="100" t="str">
        <f>IF(W1061="No","",IF('Paste Data Here - Export'!HS1061="","",IF('Paste Data Here - Export'!KO1061="Y",'Patient level info'!AA1061-'Paste Data Here - Export'!HS1061,'Paste Data Here - Export'!KQ1061-'Paste Data Here - Export'!HS1061)))</f>
        <v/>
      </c>
      <c r="AC1061" s="100" t="str">
        <f>IF(E1061="Yes","",IF(BPT!C1061="Record transferred to this team",AA1061-C1061-(1/6),""))</f>
        <v/>
      </c>
      <c r="AD1061" s="100" t="str">
        <f t="shared" si="178"/>
        <v/>
      </c>
      <c r="AE1061" s="100" t="str">
        <f t="shared" si="186"/>
        <v/>
      </c>
      <c r="AF1061" s="101" t="str">
        <f>IF(AE1061="","",IF(Y1061="Died same day","Died same day as arrival",IF(AB1061="","Did not stay on SU",IF('Paste Data Here - Export'!HR1061="ICH","ICU/CCU/HDU",IF(AB1061&gt;AE1061,100,100*AB1061/AE1061)))))</f>
        <v/>
      </c>
      <c r="AG1061" s="82" t="str">
        <f>IF(E1061="Yes","6 Month Transfer",IF(W1061="No","Not locked to discharge/transfer",IF(AF1061="Did not stay on SU","Not achieved as did not stay on SU",IF('Patient level info'!A1061="","",IF(AND(A1061=B1061,M1061="Achieved",P1061="Achieved",AF1061&gt;=90,AF1061&lt;&gt;"Died same day as arrival"),"Achieved",IF(AND(A1061&lt;&gt;B1061,AF1061&gt;=90,M1061="Achieved",P1061="Achieved"),"Not directly admitted by this team, but achieved criteria at previous team, and achieved 90% of stay on SU whilst at this team",IF(AF1061="ICU/CCU/HDU","Admitted to ICU/CCU/HDU",IF(AF1061="Died same day as arrival",AF1061,IF(AND(AF1061&lt;90,M1061="Not achieved",P1061="Not achieved"),"Not achieved as not direct to SU within 4h, not seen by a consultant within 14h, and less than 90% of stay on SU",IF(AND(AF1061&lt;90,M1061="Not achieved",P1061="Achieved"),"Not achieved as not direct to SU within 4h and less than 90% of stay on SU",IF(AND(AF1061&lt;90,M1061="Achieved",P1061="Not achieved"),"Not achieved as not seen by a consultant within 14h and less than 90% of stay on SU",IF(AND(AF1061&gt;=90,M1061="Not achieved",P1061="Not achieved"),"Not achieved as not direct to SU within 4h and not seen by a consultant within 14h",IF(AND(AF1061&gt;=90,M1061="Achieved",P1061="Not achieved"),"Not achieved as not seen by a consultant within 14h",IF(AF1061&lt;90,"Not achieved as less than 90% of stay on SU","Not achieved as not direct to SU within 4h"))))))))))))))</f>
        <v/>
      </c>
    </row>
    <row r="1062" spans="1:33" x14ac:dyDescent="0.25">
      <c r="A1062" s="89" t="str">
        <f>IF('Paste Data Here - Export'!A1062="","",'Paste Data Here - Export'!A1062)</f>
        <v/>
      </c>
      <c r="B1062" s="90" t="str">
        <f>IF('Paste Data Here - Export'!B1062="","",'Paste Data Here - Export'!B1062)</f>
        <v/>
      </c>
      <c r="C1062" s="91" t="str">
        <f>IF('Paste Data Here - Export'!AR1062="Y",'Paste Data Here - Export'!AS1062,IF('Paste Data Here - Export'!C1062="","",'Paste Data Here - Export'!BA1062))</f>
        <v/>
      </c>
      <c r="D1062" s="103" t="str">
        <f>IF(B1062="","",IF('Paste Data Here - Export'!A1062 ='Paste Data Here - Export'!B1062, "Yes", "No"))</f>
        <v/>
      </c>
      <c r="E1062" s="103" t="str">
        <f>IF(A1062="","",IF(AND('Paste Data Here - Export'!P1062="",'Paste Data Here - Export'!Q1062&lt;&gt;""),"Yes","No"))</f>
        <v/>
      </c>
      <c r="F1062" s="104" t="str">
        <f>IF('Paste Data Here - Export'!A1062='Paste Data Here - Export'!B1062,C1062,IF(W1062="No","",IF(E1062="Yes","6 Month Transfer",'Paste Data Here - Export'!HP1062)))</f>
        <v/>
      </c>
      <c r="G1062" s="92" t="str">
        <f>IF(B1062="","",IF(OR('Paste Data Here - Export'!KB1062="Y",'Paste Data Here - Export'!GE1062="Y"),"Yes","No"))</f>
        <v/>
      </c>
      <c r="H1062" s="93" t="str">
        <f t="shared" si="179"/>
        <v/>
      </c>
      <c r="I1062" s="93" t="str">
        <f t="shared" si="180"/>
        <v/>
      </c>
      <c r="J1062" s="93" t="str">
        <f t="shared" si="181"/>
        <v/>
      </c>
      <c r="K1062" s="125" t="str">
        <f>IF(OR(C1062="",'Paste Data Here - Export'!BD1062=""),"",1440*('Paste Data Here - Export'!BD1062-C1062))</f>
        <v/>
      </c>
      <c r="L1062" s="93" t="str">
        <f t="shared" si="182"/>
        <v/>
      </c>
      <c r="M1062" s="93" t="str">
        <f>IF(AND(L1062="Yes",'Paste Data Here - Export'!BC1062="SU",'Paste Data Here - Export'!EJ1062&lt;&gt;"Y"),"Achieved",IF('Paste Data Here - Export'!EJ1062="Y","Not applicable",(IF(AND('Patient level info'!L1062="No",'Paste Data Here - Export'!BC1062="SU"),"Not achieved",IF('Paste Data Here - Export'!BC1062="ICH","Not applicable",IF(OR('Paste Data Here - Export'!BC1062="O",'Paste Data Here - Export'!BC1062="MAC"),"Not achieved",""))))))</f>
        <v/>
      </c>
      <c r="N1062" s="142" t="str">
        <f>IF(B1062="","",IF(OR('Paste Data Here - Export'!GN1062="PERS",'Paste Data Here - Export'!GN1062="TELEM"),'Paste Data Here - Export'!GK1062,IF('Paste Data Here - Export'!GO1062="","Not seen in person",'Paste Data Here - Export'!GO1062)))</f>
        <v/>
      </c>
      <c r="O1062" s="125" t="str">
        <f t="shared" si="183"/>
        <v/>
      </c>
      <c r="P1062" s="126" t="str">
        <f t="shared" si="184"/>
        <v/>
      </c>
      <c r="Q1062" s="95" t="str">
        <f>IF('Paste Data Here - Export'!CR1062=TRUE, "Not imaged",IF('Paste Data Here - Export'!AR1062="Y","Inpatient stroke",IF('Paste Data Here - Export'!BA1062="","",IF('Paste Data Here - Export'!CR1062="TRUE","",1440*('Paste Data Here - Export'!CP1062-'Paste Data Here - Export'!BA1062)))))</f>
        <v/>
      </c>
      <c r="R1062" s="95" t="str">
        <f>IF('Paste Data Here - Export'!CR1062=TRUE,"Not imaged",IF(OR(C1062="",'Paste Data Here - Export'!CP1062=""),"",1440*('Paste Data Here - Export'!CP1062-C1062)))</f>
        <v/>
      </c>
      <c r="S1062" s="93" t="str">
        <f>IF(R1062&lt;60.5,"Yes",IF('Paste Data Here - Export'!C1062="","","No"))</f>
        <v/>
      </c>
      <c r="T1062" s="93" t="str">
        <f t="shared" si="176"/>
        <v/>
      </c>
      <c r="U1062" s="94" t="str">
        <f>IF(OR(C1062="",'Paste Data Here - Export'!DF1062=""),"",1440*('Paste Data Here - Export'!DF1062-C1062))</f>
        <v/>
      </c>
      <c r="V1062" s="96" t="str">
        <f t="shared" si="185"/>
        <v/>
      </c>
      <c r="W1062" s="97" t="str">
        <f>IF(B1062="","",IF('Paste Data Here - Export'!KI1062=TRUE,"Yes",IF('Paste Data Here - Export'!L1062="","No","Yes")))</f>
        <v/>
      </c>
      <c r="X1062" s="98" t="str">
        <f>IF(E1062="Yes","6 Month Transfer",IF(AND(W1062="Yes",'Paste Data Here - Export'!KM1062="D"),"No",IF('Patient level info'!W1062="Yes","Yes","")))</f>
        <v/>
      </c>
      <c r="Y1062" s="91" t="str">
        <f t="shared" si="177"/>
        <v/>
      </c>
      <c r="Z1062" s="99" t="str">
        <f>IF('Paste Data Here - Export'!KQ1062="","",IF('Paste Data Here - Export'!KO1062="","",'Paste Data Here - Export'!KN1062-'Paste Data Here - Export'!KQ1062))</f>
        <v/>
      </c>
      <c r="AA1062" s="91" t="str">
        <f>IF(AND(W1062="Yes",'Paste Data Here - Export'!KM1062="D",'Paste Data Here - Export'!KO1062="Y"),'Paste Data Here - Export'!KN1062+'Patient level info'!AA$3,IF(AND(W1062="Yes",'Paste Data Here - Export'!KM1062="D",Z1062&lt;0),'Paste Data Here - Export'!KQ1062,IF(AND(W1062="Yes",'Paste Data Here - Export'!KM1062="D"),'Paste Data Here - Export'!KN1062,IF(X1062="Yes",'Paste Data Here - Export'!KS1062,""))))</f>
        <v/>
      </c>
      <c r="AB1062" s="100" t="str">
        <f>IF(W1062="No","",IF('Paste Data Here - Export'!HS1062="","",IF('Paste Data Here - Export'!KO1062="Y",'Patient level info'!AA1062-'Paste Data Here - Export'!HS1062,'Paste Data Here - Export'!KQ1062-'Paste Data Here - Export'!HS1062)))</f>
        <v/>
      </c>
      <c r="AC1062" s="100" t="str">
        <f>IF(E1062="Yes","",IF(BPT!C1062="Record transferred to this team",AA1062-C1062-(1/6),""))</f>
        <v/>
      </c>
      <c r="AD1062" s="100" t="str">
        <f t="shared" si="178"/>
        <v/>
      </c>
      <c r="AE1062" s="100" t="str">
        <f t="shared" si="186"/>
        <v/>
      </c>
      <c r="AF1062" s="101" t="str">
        <f>IF(AE1062="","",IF(Y1062="Died same day","Died same day as arrival",IF(AB1062="","Did not stay on SU",IF('Paste Data Here - Export'!HR1062="ICH","ICU/CCU/HDU",IF(AB1062&gt;AE1062,100,100*AB1062/AE1062)))))</f>
        <v/>
      </c>
      <c r="AG1062" s="82" t="str">
        <f>IF(E1062="Yes","6 Month Transfer",IF(W1062="No","Not locked to discharge/transfer",IF(AF1062="Did not stay on SU","Not achieved as did not stay on SU",IF('Patient level info'!A1062="","",IF(AND(A1062=B1062,M1062="Achieved",P1062="Achieved",AF1062&gt;=90,AF1062&lt;&gt;"Died same day as arrival"),"Achieved",IF(AND(A1062&lt;&gt;B1062,AF1062&gt;=90,M1062="Achieved",P1062="Achieved"),"Not directly admitted by this team, but achieved criteria at previous team, and achieved 90% of stay on SU whilst at this team",IF(AF1062="ICU/CCU/HDU","Admitted to ICU/CCU/HDU",IF(AF1062="Died same day as arrival",AF1062,IF(AND(AF1062&lt;90,M1062="Not achieved",P1062="Not achieved"),"Not achieved as not direct to SU within 4h, not seen by a consultant within 14h, and less than 90% of stay on SU",IF(AND(AF1062&lt;90,M1062="Not achieved",P1062="Achieved"),"Not achieved as not direct to SU within 4h and less than 90% of stay on SU",IF(AND(AF1062&lt;90,M1062="Achieved",P1062="Not achieved"),"Not achieved as not seen by a consultant within 14h and less than 90% of stay on SU",IF(AND(AF1062&gt;=90,M1062="Not achieved",P1062="Not achieved"),"Not achieved as not direct to SU within 4h and not seen by a consultant within 14h",IF(AND(AF1062&gt;=90,M1062="Achieved",P1062="Not achieved"),"Not achieved as not seen by a consultant within 14h",IF(AF1062&lt;90,"Not achieved as less than 90% of stay on SU","Not achieved as not direct to SU within 4h"))))))))))))))</f>
        <v/>
      </c>
    </row>
    <row r="1063" spans="1:33" x14ac:dyDescent="0.25">
      <c r="A1063" s="89" t="str">
        <f>IF('Paste Data Here - Export'!A1063="","",'Paste Data Here - Export'!A1063)</f>
        <v/>
      </c>
      <c r="B1063" s="90" t="str">
        <f>IF('Paste Data Here - Export'!B1063="","",'Paste Data Here - Export'!B1063)</f>
        <v/>
      </c>
      <c r="C1063" s="91" t="str">
        <f>IF('Paste Data Here - Export'!AR1063="Y",'Paste Data Here - Export'!AS1063,IF('Paste Data Here - Export'!C1063="","",'Paste Data Here - Export'!BA1063))</f>
        <v/>
      </c>
      <c r="D1063" s="103" t="str">
        <f>IF(B1063="","",IF('Paste Data Here - Export'!A1063 ='Paste Data Here - Export'!B1063, "Yes", "No"))</f>
        <v/>
      </c>
      <c r="E1063" s="103" t="str">
        <f>IF(A1063="","",IF(AND('Paste Data Here - Export'!P1063="",'Paste Data Here - Export'!Q1063&lt;&gt;""),"Yes","No"))</f>
        <v/>
      </c>
      <c r="F1063" s="104" t="str">
        <f>IF('Paste Data Here - Export'!A1063='Paste Data Here - Export'!B1063,C1063,IF(W1063="No","",IF(E1063="Yes","6 Month Transfer",'Paste Data Here - Export'!HP1063)))</f>
        <v/>
      </c>
      <c r="G1063" s="92" t="str">
        <f>IF(B1063="","",IF(OR('Paste Data Here - Export'!KB1063="Y",'Paste Data Here - Export'!GE1063="Y"),"Yes","No"))</f>
        <v/>
      </c>
      <c r="H1063" s="93" t="str">
        <f t="shared" si="179"/>
        <v/>
      </c>
      <c r="I1063" s="93" t="str">
        <f t="shared" si="180"/>
        <v/>
      </c>
      <c r="J1063" s="93" t="str">
        <f t="shared" si="181"/>
        <v/>
      </c>
      <c r="K1063" s="125" t="str">
        <f>IF(OR(C1063="",'Paste Data Here - Export'!BD1063=""),"",1440*('Paste Data Here - Export'!BD1063-C1063))</f>
        <v/>
      </c>
      <c r="L1063" s="93" t="str">
        <f t="shared" si="182"/>
        <v/>
      </c>
      <c r="M1063" s="93" t="str">
        <f>IF(AND(L1063="Yes",'Paste Data Here - Export'!BC1063="SU",'Paste Data Here - Export'!EJ1063&lt;&gt;"Y"),"Achieved",IF('Paste Data Here - Export'!EJ1063="Y","Not applicable",(IF(AND('Patient level info'!L1063="No",'Paste Data Here - Export'!BC1063="SU"),"Not achieved",IF('Paste Data Here - Export'!BC1063="ICH","Not applicable",IF(OR('Paste Data Here - Export'!BC1063="O",'Paste Data Here - Export'!BC1063="MAC"),"Not achieved",""))))))</f>
        <v/>
      </c>
      <c r="N1063" s="142" t="str">
        <f>IF(B1063="","",IF(OR('Paste Data Here - Export'!GN1063="PERS",'Paste Data Here - Export'!GN1063="TELEM"),'Paste Data Here - Export'!GK1063,IF('Paste Data Here - Export'!GO1063="","Not seen in person",'Paste Data Here - Export'!GO1063)))</f>
        <v/>
      </c>
      <c r="O1063" s="125" t="str">
        <f t="shared" si="183"/>
        <v/>
      </c>
      <c r="P1063" s="126" t="str">
        <f t="shared" si="184"/>
        <v/>
      </c>
      <c r="Q1063" s="95" t="str">
        <f>IF('Paste Data Here - Export'!CR1063=TRUE, "Not imaged",IF('Paste Data Here - Export'!AR1063="Y","Inpatient stroke",IF('Paste Data Here - Export'!BA1063="","",IF('Paste Data Here - Export'!CR1063="TRUE","",1440*('Paste Data Here - Export'!CP1063-'Paste Data Here - Export'!BA1063)))))</f>
        <v/>
      </c>
      <c r="R1063" s="95" t="str">
        <f>IF('Paste Data Here - Export'!CR1063=TRUE,"Not imaged",IF(OR(C1063="",'Paste Data Here - Export'!CP1063=""),"",1440*('Paste Data Here - Export'!CP1063-C1063)))</f>
        <v/>
      </c>
      <c r="S1063" s="93" t="str">
        <f>IF(R1063&lt;60.5,"Yes",IF('Paste Data Here - Export'!C1063="","","No"))</f>
        <v/>
      </c>
      <c r="T1063" s="93" t="str">
        <f t="shared" si="176"/>
        <v/>
      </c>
      <c r="U1063" s="94" t="str">
        <f>IF(OR(C1063="",'Paste Data Here - Export'!DF1063=""),"",1440*('Paste Data Here - Export'!DF1063-C1063))</f>
        <v/>
      </c>
      <c r="V1063" s="96" t="str">
        <f t="shared" si="185"/>
        <v/>
      </c>
      <c r="W1063" s="97" t="str">
        <f>IF(B1063="","",IF('Paste Data Here - Export'!KI1063=TRUE,"Yes",IF('Paste Data Here - Export'!L1063="","No","Yes")))</f>
        <v/>
      </c>
      <c r="X1063" s="98" t="str">
        <f>IF(E1063="Yes","6 Month Transfer",IF(AND(W1063="Yes",'Paste Data Here - Export'!KM1063="D"),"No",IF('Patient level info'!W1063="Yes","Yes","")))</f>
        <v/>
      </c>
      <c r="Y1063" s="91" t="str">
        <f t="shared" si="177"/>
        <v/>
      </c>
      <c r="Z1063" s="99" t="str">
        <f>IF('Paste Data Here - Export'!KQ1063="","",IF('Paste Data Here - Export'!KO1063="","",'Paste Data Here - Export'!KN1063-'Paste Data Here - Export'!KQ1063))</f>
        <v/>
      </c>
      <c r="AA1063" s="91" t="str">
        <f>IF(AND(W1063="Yes",'Paste Data Here - Export'!KM1063="D",'Paste Data Here - Export'!KO1063="Y"),'Paste Data Here - Export'!KN1063+'Patient level info'!AA$3,IF(AND(W1063="Yes",'Paste Data Here - Export'!KM1063="D",Z1063&lt;0),'Paste Data Here - Export'!KQ1063,IF(AND(W1063="Yes",'Paste Data Here - Export'!KM1063="D"),'Paste Data Here - Export'!KN1063,IF(X1063="Yes",'Paste Data Here - Export'!KS1063,""))))</f>
        <v/>
      </c>
      <c r="AB1063" s="100" t="str">
        <f>IF(W1063="No","",IF('Paste Data Here - Export'!HS1063="","",IF('Paste Data Here - Export'!KO1063="Y",'Patient level info'!AA1063-'Paste Data Here - Export'!HS1063,'Paste Data Here - Export'!KQ1063-'Paste Data Here - Export'!HS1063)))</f>
        <v/>
      </c>
      <c r="AC1063" s="100" t="str">
        <f>IF(E1063="Yes","",IF(BPT!C1063="Record transferred to this team",AA1063-C1063-(1/6),""))</f>
        <v/>
      </c>
      <c r="AD1063" s="100" t="str">
        <f t="shared" si="178"/>
        <v/>
      </c>
      <c r="AE1063" s="100" t="str">
        <f t="shared" si="186"/>
        <v/>
      </c>
      <c r="AF1063" s="101" t="str">
        <f>IF(AE1063="","",IF(Y1063="Died same day","Died same day as arrival",IF(AB1063="","Did not stay on SU",IF('Paste Data Here - Export'!HR1063="ICH","ICU/CCU/HDU",IF(AB1063&gt;AE1063,100,100*AB1063/AE1063)))))</f>
        <v/>
      </c>
      <c r="AG1063" s="82" t="str">
        <f>IF(E1063="Yes","6 Month Transfer",IF(W1063="No","Not locked to discharge/transfer",IF(AF1063="Did not stay on SU","Not achieved as did not stay on SU",IF('Patient level info'!A1063="","",IF(AND(A1063=B1063,M1063="Achieved",P1063="Achieved",AF1063&gt;=90,AF1063&lt;&gt;"Died same day as arrival"),"Achieved",IF(AND(A1063&lt;&gt;B1063,AF1063&gt;=90,M1063="Achieved",P1063="Achieved"),"Not directly admitted by this team, but achieved criteria at previous team, and achieved 90% of stay on SU whilst at this team",IF(AF1063="ICU/CCU/HDU","Admitted to ICU/CCU/HDU",IF(AF1063="Died same day as arrival",AF1063,IF(AND(AF1063&lt;90,M1063="Not achieved",P1063="Not achieved"),"Not achieved as not direct to SU within 4h, not seen by a consultant within 14h, and less than 90% of stay on SU",IF(AND(AF1063&lt;90,M1063="Not achieved",P1063="Achieved"),"Not achieved as not direct to SU within 4h and less than 90% of stay on SU",IF(AND(AF1063&lt;90,M1063="Achieved",P1063="Not achieved"),"Not achieved as not seen by a consultant within 14h and less than 90% of stay on SU",IF(AND(AF1063&gt;=90,M1063="Not achieved",P1063="Not achieved"),"Not achieved as not direct to SU within 4h and not seen by a consultant within 14h",IF(AND(AF1063&gt;=90,M1063="Achieved",P1063="Not achieved"),"Not achieved as not seen by a consultant within 14h",IF(AF1063&lt;90,"Not achieved as less than 90% of stay on SU","Not achieved as not direct to SU within 4h"))))))))))))))</f>
        <v/>
      </c>
    </row>
    <row r="1064" spans="1:33" x14ac:dyDescent="0.25">
      <c r="A1064" s="89" t="str">
        <f>IF('Paste Data Here - Export'!A1064="","",'Paste Data Here - Export'!A1064)</f>
        <v/>
      </c>
      <c r="B1064" s="90" t="str">
        <f>IF('Paste Data Here - Export'!B1064="","",'Paste Data Here - Export'!B1064)</f>
        <v/>
      </c>
      <c r="C1064" s="91" t="str">
        <f>IF('Paste Data Here - Export'!AR1064="Y",'Paste Data Here - Export'!AS1064,IF('Paste Data Here - Export'!C1064="","",'Paste Data Here - Export'!BA1064))</f>
        <v/>
      </c>
      <c r="D1064" s="103" t="str">
        <f>IF(B1064="","",IF('Paste Data Here - Export'!A1064 ='Paste Data Here - Export'!B1064, "Yes", "No"))</f>
        <v/>
      </c>
      <c r="E1064" s="103" t="str">
        <f>IF(A1064="","",IF(AND('Paste Data Here - Export'!P1064="",'Paste Data Here - Export'!Q1064&lt;&gt;""),"Yes","No"))</f>
        <v/>
      </c>
      <c r="F1064" s="104" t="str">
        <f>IF('Paste Data Here - Export'!A1064='Paste Data Here - Export'!B1064,C1064,IF(W1064="No","",IF(E1064="Yes","6 Month Transfer",'Paste Data Here - Export'!HP1064)))</f>
        <v/>
      </c>
      <c r="G1064" s="92" t="str">
        <f>IF(B1064="","",IF(OR('Paste Data Here - Export'!KB1064="Y",'Paste Data Here - Export'!GE1064="Y"),"Yes","No"))</f>
        <v/>
      </c>
      <c r="H1064" s="93" t="str">
        <f t="shared" si="179"/>
        <v/>
      </c>
      <c r="I1064" s="93" t="str">
        <f t="shared" si="180"/>
        <v/>
      </c>
      <c r="J1064" s="93" t="str">
        <f t="shared" si="181"/>
        <v/>
      </c>
      <c r="K1064" s="125" t="str">
        <f>IF(OR(C1064="",'Paste Data Here - Export'!BD1064=""),"",1440*('Paste Data Here - Export'!BD1064-C1064))</f>
        <v/>
      </c>
      <c r="L1064" s="93" t="str">
        <f t="shared" si="182"/>
        <v/>
      </c>
      <c r="M1064" s="93" t="str">
        <f>IF(AND(L1064="Yes",'Paste Data Here - Export'!BC1064="SU",'Paste Data Here - Export'!EJ1064&lt;&gt;"Y"),"Achieved",IF('Paste Data Here - Export'!EJ1064="Y","Not applicable",(IF(AND('Patient level info'!L1064="No",'Paste Data Here - Export'!BC1064="SU"),"Not achieved",IF('Paste Data Here - Export'!BC1064="ICH","Not applicable",IF(OR('Paste Data Here - Export'!BC1064="O",'Paste Data Here - Export'!BC1064="MAC"),"Not achieved",""))))))</f>
        <v/>
      </c>
      <c r="N1064" s="142" t="str">
        <f>IF(B1064="","",IF(OR('Paste Data Here - Export'!GN1064="PERS",'Paste Data Here - Export'!GN1064="TELEM"),'Paste Data Here - Export'!GK1064,IF('Paste Data Here - Export'!GO1064="","Not seen in person",'Paste Data Here - Export'!GO1064)))</f>
        <v/>
      </c>
      <c r="O1064" s="125" t="str">
        <f t="shared" si="183"/>
        <v/>
      </c>
      <c r="P1064" s="126" t="str">
        <f t="shared" si="184"/>
        <v/>
      </c>
      <c r="Q1064" s="95" t="str">
        <f>IF('Paste Data Here - Export'!CR1064=TRUE, "Not imaged",IF('Paste Data Here - Export'!AR1064="Y","Inpatient stroke",IF('Paste Data Here - Export'!BA1064="","",IF('Paste Data Here - Export'!CR1064="TRUE","",1440*('Paste Data Here - Export'!CP1064-'Paste Data Here - Export'!BA1064)))))</f>
        <v/>
      </c>
      <c r="R1064" s="95" t="str">
        <f>IF('Paste Data Here - Export'!CR1064=TRUE,"Not imaged",IF(OR(C1064="",'Paste Data Here - Export'!CP1064=""),"",1440*('Paste Data Here - Export'!CP1064-C1064)))</f>
        <v/>
      </c>
      <c r="S1064" s="93" t="str">
        <f>IF(R1064&lt;60.5,"Yes",IF('Paste Data Here - Export'!C1064="","","No"))</f>
        <v/>
      </c>
      <c r="T1064" s="93" t="str">
        <f t="shared" si="176"/>
        <v/>
      </c>
      <c r="U1064" s="94" t="str">
        <f>IF(OR(C1064="",'Paste Data Here - Export'!DF1064=""),"",1440*('Paste Data Here - Export'!DF1064-C1064))</f>
        <v/>
      </c>
      <c r="V1064" s="96" t="str">
        <f t="shared" si="185"/>
        <v/>
      </c>
      <c r="W1064" s="97" t="str">
        <f>IF(B1064="","",IF('Paste Data Here - Export'!KI1064=TRUE,"Yes",IF('Paste Data Here - Export'!L1064="","No","Yes")))</f>
        <v/>
      </c>
      <c r="X1064" s="98" t="str">
        <f>IF(E1064="Yes","6 Month Transfer",IF(AND(W1064="Yes",'Paste Data Here - Export'!KM1064="D"),"No",IF('Patient level info'!W1064="Yes","Yes","")))</f>
        <v/>
      </c>
      <c r="Y1064" s="91" t="str">
        <f t="shared" si="177"/>
        <v/>
      </c>
      <c r="Z1064" s="99" t="str">
        <f>IF('Paste Data Here - Export'!KQ1064="","",IF('Paste Data Here - Export'!KO1064="","",'Paste Data Here - Export'!KN1064-'Paste Data Here - Export'!KQ1064))</f>
        <v/>
      </c>
      <c r="AA1064" s="91" t="str">
        <f>IF(AND(W1064="Yes",'Paste Data Here - Export'!KM1064="D",'Paste Data Here - Export'!KO1064="Y"),'Paste Data Here - Export'!KN1064+'Patient level info'!AA$3,IF(AND(W1064="Yes",'Paste Data Here - Export'!KM1064="D",Z1064&lt;0),'Paste Data Here - Export'!KQ1064,IF(AND(W1064="Yes",'Paste Data Here - Export'!KM1064="D"),'Paste Data Here - Export'!KN1064,IF(X1064="Yes",'Paste Data Here - Export'!KS1064,""))))</f>
        <v/>
      </c>
      <c r="AB1064" s="100" t="str">
        <f>IF(W1064="No","",IF('Paste Data Here - Export'!HS1064="","",IF('Paste Data Here - Export'!KO1064="Y",'Patient level info'!AA1064-'Paste Data Here - Export'!HS1064,'Paste Data Here - Export'!KQ1064-'Paste Data Here - Export'!HS1064)))</f>
        <v/>
      </c>
      <c r="AC1064" s="100" t="str">
        <f>IF(E1064="Yes","",IF(BPT!C1064="Record transferred to this team",AA1064-C1064-(1/6),""))</f>
        <v/>
      </c>
      <c r="AD1064" s="100" t="str">
        <f t="shared" si="178"/>
        <v/>
      </c>
      <c r="AE1064" s="100" t="str">
        <f t="shared" si="186"/>
        <v/>
      </c>
      <c r="AF1064" s="101" t="str">
        <f>IF(AE1064="","",IF(Y1064="Died same day","Died same day as arrival",IF(AB1064="","Did not stay on SU",IF('Paste Data Here - Export'!HR1064="ICH","ICU/CCU/HDU",IF(AB1064&gt;AE1064,100,100*AB1064/AE1064)))))</f>
        <v/>
      </c>
      <c r="AG1064" s="82" t="str">
        <f>IF(E1064="Yes","6 Month Transfer",IF(W1064="No","Not locked to discharge/transfer",IF(AF1064="Did not stay on SU","Not achieved as did not stay on SU",IF('Patient level info'!A1064="","",IF(AND(A1064=B1064,M1064="Achieved",P1064="Achieved",AF1064&gt;=90,AF1064&lt;&gt;"Died same day as arrival"),"Achieved",IF(AND(A1064&lt;&gt;B1064,AF1064&gt;=90,M1064="Achieved",P1064="Achieved"),"Not directly admitted by this team, but achieved criteria at previous team, and achieved 90% of stay on SU whilst at this team",IF(AF1064="ICU/CCU/HDU","Admitted to ICU/CCU/HDU",IF(AF1064="Died same day as arrival",AF1064,IF(AND(AF1064&lt;90,M1064="Not achieved",P1064="Not achieved"),"Not achieved as not direct to SU within 4h, not seen by a consultant within 14h, and less than 90% of stay on SU",IF(AND(AF1064&lt;90,M1064="Not achieved",P1064="Achieved"),"Not achieved as not direct to SU within 4h and less than 90% of stay on SU",IF(AND(AF1064&lt;90,M1064="Achieved",P1064="Not achieved"),"Not achieved as not seen by a consultant within 14h and less than 90% of stay on SU",IF(AND(AF1064&gt;=90,M1064="Not achieved",P1064="Not achieved"),"Not achieved as not direct to SU within 4h and not seen by a consultant within 14h",IF(AND(AF1064&gt;=90,M1064="Achieved",P1064="Not achieved"),"Not achieved as not seen by a consultant within 14h",IF(AF1064&lt;90,"Not achieved as less than 90% of stay on SU","Not achieved as not direct to SU within 4h"))))))))))))))</f>
        <v/>
      </c>
    </row>
    <row r="1065" spans="1:33" x14ac:dyDescent="0.25">
      <c r="A1065" s="89" t="str">
        <f>IF('Paste Data Here - Export'!A1065="","",'Paste Data Here - Export'!A1065)</f>
        <v/>
      </c>
      <c r="B1065" s="90" t="str">
        <f>IF('Paste Data Here - Export'!B1065="","",'Paste Data Here - Export'!B1065)</f>
        <v/>
      </c>
      <c r="C1065" s="91" t="str">
        <f>IF('Paste Data Here - Export'!AR1065="Y",'Paste Data Here - Export'!AS1065,IF('Paste Data Here - Export'!C1065="","",'Paste Data Here - Export'!BA1065))</f>
        <v/>
      </c>
      <c r="D1065" s="103" t="str">
        <f>IF(B1065="","",IF('Paste Data Here - Export'!A1065 ='Paste Data Here - Export'!B1065, "Yes", "No"))</f>
        <v/>
      </c>
      <c r="E1065" s="103" t="str">
        <f>IF(A1065="","",IF(AND('Paste Data Here - Export'!P1065="",'Paste Data Here - Export'!Q1065&lt;&gt;""),"Yes","No"))</f>
        <v/>
      </c>
      <c r="F1065" s="104" t="str">
        <f>IF('Paste Data Here - Export'!A1065='Paste Data Here - Export'!B1065,C1065,IF(W1065="No","",IF(E1065="Yes","6 Month Transfer",'Paste Data Here - Export'!HP1065)))</f>
        <v/>
      </c>
      <c r="G1065" s="92" t="str">
        <f>IF(B1065="","",IF(OR('Paste Data Here - Export'!KB1065="Y",'Paste Data Here - Export'!GE1065="Y"),"Yes","No"))</f>
        <v/>
      </c>
      <c r="H1065" s="93" t="str">
        <f t="shared" si="179"/>
        <v/>
      </c>
      <c r="I1065" s="93" t="str">
        <f t="shared" si="180"/>
        <v/>
      </c>
      <c r="J1065" s="93" t="str">
        <f t="shared" si="181"/>
        <v/>
      </c>
      <c r="K1065" s="125" t="str">
        <f>IF(OR(C1065="",'Paste Data Here - Export'!BD1065=""),"",1440*('Paste Data Here - Export'!BD1065-C1065))</f>
        <v/>
      </c>
      <c r="L1065" s="93" t="str">
        <f t="shared" si="182"/>
        <v/>
      </c>
      <c r="M1065" s="93" t="str">
        <f>IF(AND(L1065="Yes",'Paste Data Here - Export'!BC1065="SU",'Paste Data Here - Export'!EJ1065&lt;&gt;"Y"),"Achieved",IF('Paste Data Here - Export'!EJ1065="Y","Not applicable",(IF(AND('Patient level info'!L1065="No",'Paste Data Here - Export'!BC1065="SU"),"Not achieved",IF('Paste Data Here - Export'!BC1065="ICH","Not applicable",IF(OR('Paste Data Here - Export'!BC1065="O",'Paste Data Here - Export'!BC1065="MAC"),"Not achieved",""))))))</f>
        <v/>
      </c>
      <c r="N1065" s="142" t="str">
        <f>IF(B1065="","",IF(OR('Paste Data Here - Export'!GN1065="PERS",'Paste Data Here - Export'!GN1065="TELEM"),'Paste Data Here - Export'!GK1065,IF('Paste Data Here - Export'!GO1065="","Not seen in person",'Paste Data Here - Export'!GO1065)))</f>
        <v/>
      </c>
      <c r="O1065" s="125" t="str">
        <f t="shared" si="183"/>
        <v/>
      </c>
      <c r="P1065" s="126" t="str">
        <f t="shared" si="184"/>
        <v/>
      </c>
      <c r="Q1065" s="95" t="str">
        <f>IF('Paste Data Here - Export'!CR1065=TRUE, "Not imaged",IF('Paste Data Here - Export'!AR1065="Y","Inpatient stroke",IF('Paste Data Here - Export'!BA1065="","",IF('Paste Data Here - Export'!CR1065="TRUE","",1440*('Paste Data Here - Export'!CP1065-'Paste Data Here - Export'!BA1065)))))</f>
        <v/>
      </c>
      <c r="R1065" s="95" t="str">
        <f>IF('Paste Data Here - Export'!CR1065=TRUE,"Not imaged",IF(OR(C1065="",'Paste Data Here - Export'!CP1065=""),"",1440*('Paste Data Here - Export'!CP1065-C1065)))</f>
        <v/>
      </c>
      <c r="S1065" s="93" t="str">
        <f>IF(R1065&lt;60.5,"Yes",IF('Paste Data Here - Export'!C1065="","","No"))</f>
        <v/>
      </c>
      <c r="T1065" s="93" t="str">
        <f t="shared" si="176"/>
        <v/>
      </c>
      <c r="U1065" s="94" t="str">
        <f>IF(OR(C1065="",'Paste Data Here - Export'!DF1065=""),"",1440*('Paste Data Here - Export'!DF1065-C1065))</f>
        <v/>
      </c>
      <c r="V1065" s="96" t="str">
        <f t="shared" si="185"/>
        <v/>
      </c>
      <c r="W1065" s="97" t="str">
        <f>IF(B1065="","",IF('Paste Data Here - Export'!KI1065=TRUE,"Yes",IF('Paste Data Here - Export'!L1065="","No","Yes")))</f>
        <v/>
      </c>
      <c r="X1065" s="98" t="str">
        <f>IF(E1065="Yes","6 Month Transfer",IF(AND(W1065="Yes",'Paste Data Here - Export'!KM1065="D"),"No",IF('Patient level info'!W1065="Yes","Yes","")))</f>
        <v/>
      </c>
      <c r="Y1065" s="91" t="str">
        <f t="shared" si="177"/>
        <v/>
      </c>
      <c r="Z1065" s="99" t="str">
        <f>IF('Paste Data Here - Export'!KQ1065="","",IF('Paste Data Here - Export'!KO1065="","",'Paste Data Here - Export'!KN1065-'Paste Data Here - Export'!KQ1065))</f>
        <v/>
      </c>
      <c r="AA1065" s="91" t="str">
        <f>IF(AND(W1065="Yes",'Paste Data Here - Export'!KM1065="D",'Paste Data Here - Export'!KO1065="Y"),'Paste Data Here - Export'!KN1065+'Patient level info'!AA$3,IF(AND(W1065="Yes",'Paste Data Here - Export'!KM1065="D",Z1065&lt;0),'Paste Data Here - Export'!KQ1065,IF(AND(W1065="Yes",'Paste Data Here - Export'!KM1065="D"),'Paste Data Here - Export'!KN1065,IF(X1065="Yes",'Paste Data Here - Export'!KS1065,""))))</f>
        <v/>
      </c>
      <c r="AB1065" s="100" t="str">
        <f>IF(W1065="No","",IF('Paste Data Here - Export'!HS1065="","",IF('Paste Data Here - Export'!KO1065="Y",'Patient level info'!AA1065-'Paste Data Here - Export'!HS1065,'Paste Data Here - Export'!KQ1065-'Paste Data Here - Export'!HS1065)))</f>
        <v/>
      </c>
      <c r="AC1065" s="100" t="str">
        <f>IF(E1065="Yes","",IF(BPT!C1065="Record transferred to this team",AA1065-C1065-(1/6),""))</f>
        <v/>
      </c>
      <c r="AD1065" s="100" t="str">
        <f t="shared" si="178"/>
        <v/>
      </c>
      <c r="AE1065" s="100" t="str">
        <f t="shared" si="186"/>
        <v/>
      </c>
      <c r="AF1065" s="101" t="str">
        <f>IF(AE1065="","",IF(Y1065="Died same day","Died same day as arrival",IF(AB1065="","Did not stay on SU",IF('Paste Data Here - Export'!HR1065="ICH","ICU/CCU/HDU",IF(AB1065&gt;AE1065,100,100*AB1065/AE1065)))))</f>
        <v/>
      </c>
      <c r="AG1065" s="82" t="str">
        <f>IF(E1065="Yes","6 Month Transfer",IF(W1065="No","Not locked to discharge/transfer",IF(AF1065="Did not stay on SU","Not achieved as did not stay on SU",IF('Patient level info'!A1065="","",IF(AND(A1065=B1065,M1065="Achieved",P1065="Achieved",AF1065&gt;=90,AF1065&lt;&gt;"Died same day as arrival"),"Achieved",IF(AND(A1065&lt;&gt;B1065,AF1065&gt;=90,M1065="Achieved",P1065="Achieved"),"Not directly admitted by this team, but achieved criteria at previous team, and achieved 90% of stay on SU whilst at this team",IF(AF1065="ICU/CCU/HDU","Admitted to ICU/CCU/HDU",IF(AF1065="Died same day as arrival",AF1065,IF(AND(AF1065&lt;90,M1065="Not achieved",P1065="Not achieved"),"Not achieved as not direct to SU within 4h, not seen by a consultant within 14h, and less than 90% of stay on SU",IF(AND(AF1065&lt;90,M1065="Not achieved",P1065="Achieved"),"Not achieved as not direct to SU within 4h and less than 90% of stay on SU",IF(AND(AF1065&lt;90,M1065="Achieved",P1065="Not achieved"),"Not achieved as not seen by a consultant within 14h and less than 90% of stay on SU",IF(AND(AF1065&gt;=90,M1065="Not achieved",P1065="Not achieved"),"Not achieved as not direct to SU within 4h and not seen by a consultant within 14h",IF(AND(AF1065&gt;=90,M1065="Achieved",P1065="Not achieved"),"Not achieved as not seen by a consultant within 14h",IF(AF1065&lt;90,"Not achieved as less than 90% of stay on SU","Not achieved as not direct to SU within 4h"))))))))))))))</f>
        <v/>
      </c>
    </row>
    <row r="1066" spans="1:33" x14ac:dyDescent="0.25">
      <c r="A1066" s="89" t="str">
        <f>IF('Paste Data Here - Export'!A1066="","",'Paste Data Here - Export'!A1066)</f>
        <v/>
      </c>
      <c r="B1066" s="90" t="str">
        <f>IF('Paste Data Here - Export'!B1066="","",'Paste Data Here - Export'!B1066)</f>
        <v/>
      </c>
      <c r="C1066" s="91" t="str">
        <f>IF('Paste Data Here - Export'!AR1066="Y",'Paste Data Here - Export'!AS1066,IF('Paste Data Here - Export'!C1066="","",'Paste Data Here - Export'!BA1066))</f>
        <v/>
      </c>
      <c r="D1066" s="103" t="str">
        <f>IF(B1066="","",IF('Paste Data Here - Export'!A1066 ='Paste Data Here - Export'!B1066, "Yes", "No"))</f>
        <v/>
      </c>
      <c r="E1066" s="103" t="str">
        <f>IF(A1066="","",IF(AND('Paste Data Here - Export'!P1066="",'Paste Data Here - Export'!Q1066&lt;&gt;""),"Yes","No"))</f>
        <v/>
      </c>
      <c r="F1066" s="104" t="str">
        <f>IF('Paste Data Here - Export'!A1066='Paste Data Here - Export'!B1066,C1066,IF(W1066="No","",IF(E1066="Yes","6 Month Transfer",'Paste Data Here - Export'!HP1066)))</f>
        <v/>
      </c>
      <c r="G1066" s="92" t="str">
        <f>IF(B1066="","",IF(OR('Paste Data Here - Export'!KB1066="Y",'Paste Data Here - Export'!GE1066="Y"),"Yes","No"))</f>
        <v/>
      </c>
      <c r="H1066" s="93" t="str">
        <f t="shared" si="179"/>
        <v/>
      </c>
      <c r="I1066" s="93" t="str">
        <f t="shared" si="180"/>
        <v/>
      </c>
      <c r="J1066" s="93" t="str">
        <f t="shared" si="181"/>
        <v/>
      </c>
      <c r="K1066" s="125" t="str">
        <f>IF(OR(C1066="",'Paste Data Here - Export'!BD1066=""),"",1440*('Paste Data Here - Export'!BD1066-C1066))</f>
        <v/>
      </c>
      <c r="L1066" s="93" t="str">
        <f t="shared" si="182"/>
        <v/>
      </c>
      <c r="M1066" s="93" t="str">
        <f>IF(AND(L1066="Yes",'Paste Data Here - Export'!BC1066="SU",'Paste Data Here - Export'!EJ1066&lt;&gt;"Y"),"Achieved",IF('Paste Data Here - Export'!EJ1066="Y","Not applicable",(IF(AND('Patient level info'!L1066="No",'Paste Data Here - Export'!BC1066="SU"),"Not achieved",IF('Paste Data Here - Export'!BC1066="ICH","Not applicable",IF(OR('Paste Data Here - Export'!BC1066="O",'Paste Data Here - Export'!BC1066="MAC"),"Not achieved",""))))))</f>
        <v/>
      </c>
      <c r="N1066" s="142" t="str">
        <f>IF(B1066="","",IF(OR('Paste Data Here - Export'!GN1066="PERS",'Paste Data Here - Export'!GN1066="TELEM"),'Paste Data Here - Export'!GK1066,IF('Paste Data Here - Export'!GO1066="","Not seen in person",'Paste Data Here - Export'!GO1066)))</f>
        <v/>
      </c>
      <c r="O1066" s="125" t="str">
        <f t="shared" si="183"/>
        <v/>
      </c>
      <c r="P1066" s="126" t="str">
        <f t="shared" si="184"/>
        <v/>
      </c>
      <c r="Q1066" s="95" t="str">
        <f>IF('Paste Data Here - Export'!CR1066=TRUE, "Not imaged",IF('Paste Data Here - Export'!AR1066="Y","Inpatient stroke",IF('Paste Data Here - Export'!BA1066="","",IF('Paste Data Here - Export'!CR1066="TRUE","",1440*('Paste Data Here - Export'!CP1066-'Paste Data Here - Export'!BA1066)))))</f>
        <v/>
      </c>
      <c r="R1066" s="95" t="str">
        <f>IF('Paste Data Here - Export'!CR1066=TRUE,"Not imaged",IF(OR(C1066="",'Paste Data Here - Export'!CP1066=""),"",1440*('Paste Data Here - Export'!CP1066-C1066)))</f>
        <v/>
      </c>
      <c r="S1066" s="93" t="str">
        <f>IF(R1066&lt;60.5,"Yes",IF('Paste Data Here - Export'!C1066="","","No"))</f>
        <v/>
      </c>
      <c r="T1066" s="93" t="str">
        <f t="shared" si="176"/>
        <v/>
      </c>
      <c r="U1066" s="94" t="str">
        <f>IF(OR(C1066="",'Paste Data Here - Export'!DF1066=""),"",1440*('Paste Data Here - Export'!DF1066-C1066))</f>
        <v/>
      </c>
      <c r="V1066" s="96" t="str">
        <f t="shared" si="185"/>
        <v/>
      </c>
      <c r="W1066" s="97" t="str">
        <f>IF(B1066="","",IF('Paste Data Here - Export'!KI1066=TRUE,"Yes",IF('Paste Data Here - Export'!L1066="","No","Yes")))</f>
        <v/>
      </c>
      <c r="X1066" s="98" t="str">
        <f>IF(E1066="Yes","6 Month Transfer",IF(AND(W1066="Yes",'Paste Data Here - Export'!KM1066="D"),"No",IF('Patient level info'!W1066="Yes","Yes","")))</f>
        <v/>
      </c>
      <c r="Y1066" s="91" t="str">
        <f t="shared" si="177"/>
        <v/>
      </c>
      <c r="Z1066" s="99" t="str">
        <f>IF('Paste Data Here - Export'!KQ1066="","",IF('Paste Data Here - Export'!KO1066="","",'Paste Data Here - Export'!KN1066-'Paste Data Here - Export'!KQ1066))</f>
        <v/>
      </c>
      <c r="AA1066" s="91" t="str">
        <f>IF(AND(W1066="Yes",'Paste Data Here - Export'!KM1066="D",'Paste Data Here - Export'!KO1066="Y"),'Paste Data Here - Export'!KN1066+'Patient level info'!AA$3,IF(AND(W1066="Yes",'Paste Data Here - Export'!KM1066="D",Z1066&lt;0),'Paste Data Here - Export'!KQ1066,IF(AND(W1066="Yes",'Paste Data Here - Export'!KM1066="D"),'Paste Data Here - Export'!KN1066,IF(X1066="Yes",'Paste Data Here - Export'!KS1066,""))))</f>
        <v/>
      </c>
      <c r="AB1066" s="100" t="str">
        <f>IF(W1066="No","",IF('Paste Data Here - Export'!HS1066="","",IF('Paste Data Here - Export'!KO1066="Y",'Patient level info'!AA1066-'Paste Data Here - Export'!HS1066,'Paste Data Here - Export'!KQ1066-'Paste Data Here - Export'!HS1066)))</f>
        <v/>
      </c>
      <c r="AC1066" s="100" t="str">
        <f>IF(E1066="Yes","",IF(BPT!C1066="Record transferred to this team",AA1066-C1066-(1/6),""))</f>
        <v/>
      </c>
      <c r="AD1066" s="100" t="str">
        <f t="shared" si="178"/>
        <v/>
      </c>
      <c r="AE1066" s="100" t="str">
        <f t="shared" si="186"/>
        <v/>
      </c>
      <c r="AF1066" s="101" t="str">
        <f>IF(AE1066="","",IF(Y1066="Died same day","Died same day as arrival",IF(AB1066="","Did not stay on SU",IF('Paste Data Here - Export'!HR1066="ICH","ICU/CCU/HDU",IF(AB1066&gt;AE1066,100,100*AB1066/AE1066)))))</f>
        <v/>
      </c>
      <c r="AG1066" s="82" t="str">
        <f>IF(E1066="Yes","6 Month Transfer",IF(W1066="No","Not locked to discharge/transfer",IF(AF1066="Did not stay on SU","Not achieved as did not stay on SU",IF('Patient level info'!A1066="","",IF(AND(A1066=B1066,M1066="Achieved",P1066="Achieved",AF1066&gt;=90,AF1066&lt;&gt;"Died same day as arrival"),"Achieved",IF(AND(A1066&lt;&gt;B1066,AF1066&gt;=90,M1066="Achieved",P1066="Achieved"),"Not directly admitted by this team, but achieved criteria at previous team, and achieved 90% of stay on SU whilst at this team",IF(AF1066="ICU/CCU/HDU","Admitted to ICU/CCU/HDU",IF(AF1066="Died same day as arrival",AF1066,IF(AND(AF1066&lt;90,M1066="Not achieved",P1066="Not achieved"),"Not achieved as not direct to SU within 4h, not seen by a consultant within 14h, and less than 90% of stay on SU",IF(AND(AF1066&lt;90,M1066="Not achieved",P1066="Achieved"),"Not achieved as not direct to SU within 4h and less than 90% of stay on SU",IF(AND(AF1066&lt;90,M1066="Achieved",P1066="Not achieved"),"Not achieved as not seen by a consultant within 14h and less than 90% of stay on SU",IF(AND(AF1066&gt;=90,M1066="Not achieved",P1066="Not achieved"),"Not achieved as not direct to SU within 4h and not seen by a consultant within 14h",IF(AND(AF1066&gt;=90,M1066="Achieved",P1066="Not achieved"),"Not achieved as not seen by a consultant within 14h",IF(AF1066&lt;90,"Not achieved as less than 90% of stay on SU","Not achieved as not direct to SU within 4h"))))))))))))))</f>
        <v/>
      </c>
    </row>
    <row r="1067" spans="1:33" x14ac:dyDescent="0.25">
      <c r="A1067" s="89" t="str">
        <f>IF('Paste Data Here - Export'!A1067="","",'Paste Data Here - Export'!A1067)</f>
        <v/>
      </c>
      <c r="B1067" s="90" t="str">
        <f>IF('Paste Data Here - Export'!B1067="","",'Paste Data Here - Export'!B1067)</f>
        <v/>
      </c>
      <c r="C1067" s="91" t="str">
        <f>IF('Paste Data Here - Export'!AR1067="Y",'Paste Data Here - Export'!AS1067,IF('Paste Data Here - Export'!C1067="","",'Paste Data Here - Export'!BA1067))</f>
        <v/>
      </c>
      <c r="D1067" s="103" t="str">
        <f>IF(B1067="","",IF('Paste Data Here - Export'!A1067 ='Paste Data Here - Export'!B1067, "Yes", "No"))</f>
        <v/>
      </c>
      <c r="E1067" s="103" t="str">
        <f>IF(A1067="","",IF(AND('Paste Data Here - Export'!P1067="",'Paste Data Here - Export'!Q1067&lt;&gt;""),"Yes","No"))</f>
        <v/>
      </c>
      <c r="F1067" s="104" t="str">
        <f>IF('Paste Data Here - Export'!A1067='Paste Data Here - Export'!B1067,C1067,IF(W1067="No","",IF(E1067="Yes","6 Month Transfer",'Paste Data Here - Export'!HP1067)))</f>
        <v/>
      </c>
      <c r="G1067" s="92" t="str">
        <f>IF(B1067="","",IF(OR('Paste Data Here - Export'!KB1067="Y",'Paste Data Here - Export'!GE1067="Y"),"Yes","No"))</f>
        <v/>
      </c>
      <c r="H1067" s="93" t="str">
        <f t="shared" si="179"/>
        <v/>
      </c>
      <c r="I1067" s="93" t="str">
        <f t="shared" si="180"/>
        <v/>
      </c>
      <c r="J1067" s="93" t="str">
        <f t="shared" si="181"/>
        <v/>
      </c>
      <c r="K1067" s="125" t="str">
        <f>IF(OR(C1067="",'Paste Data Here - Export'!BD1067=""),"",1440*('Paste Data Here - Export'!BD1067-C1067))</f>
        <v/>
      </c>
      <c r="L1067" s="93" t="str">
        <f t="shared" si="182"/>
        <v/>
      </c>
      <c r="M1067" s="93" t="str">
        <f>IF(AND(L1067="Yes",'Paste Data Here - Export'!BC1067="SU",'Paste Data Here - Export'!EJ1067&lt;&gt;"Y"),"Achieved",IF('Paste Data Here - Export'!EJ1067="Y","Not applicable",(IF(AND('Patient level info'!L1067="No",'Paste Data Here - Export'!BC1067="SU"),"Not achieved",IF('Paste Data Here - Export'!BC1067="ICH","Not applicable",IF(OR('Paste Data Here - Export'!BC1067="O",'Paste Data Here - Export'!BC1067="MAC"),"Not achieved",""))))))</f>
        <v/>
      </c>
      <c r="N1067" s="142" t="str">
        <f>IF(B1067="","",IF(OR('Paste Data Here - Export'!GN1067="PERS",'Paste Data Here - Export'!GN1067="TELEM"),'Paste Data Here - Export'!GK1067,IF('Paste Data Here - Export'!GO1067="","Not seen in person",'Paste Data Here - Export'!GO1067)))</f>
        <v/>
      </c>
      <c r="O1067" s="125" t="str">
        <f t="shared" si="183"/>
        <v/>
      </c>
      <c r="P1067" s="126" t="str">
        <f t="shared" si="184"/>
        <v/>
      </c>
      <c r="Q1067" s="95" t="str">
        <f>IF('Paste Data Here - Export'!CR1067=TRUE, "Not imaged",IF('Paste Data Here - Export'!AR1067="Y","Inpatient stroke",IF('Paste Data Here - Export'!BA1067="","",IF('Paste Data Here - Export'!CR1067="TRUE","",1440*('Paste Data Here - Export'!CP1067-'Paste Data Here - Export'!BA1067)))))</f>
        <v/>
      </c>
      <c r="R1067" s="95" t="str">
        <f>IF('Paste Data Here - Export'!CR1067=TRUE,"Not imaged",IF(OR(C1067="",'Paste Data Here - Export'!CP1067=""),"",1440*('Paste Data Here - Export'!CP1067-C1067)))</f>
        <v/>
      </c>
      <c r="S1067" s="93" t="str">
        <f>IF(R1067&lt;60.5,"Yes",IF('Paste Data Here - Export'!C1067="","","No"))</f>
        <v/>
      </c>
      <c r="T1067" s="93" t="str">
        <f t="shared" si="176"/>
        <v/>
      </c>
      <c r="U1067" s="94" t="str">
        <f>IF(OR(C1067="",'Paste Data Here - Export'!DF1067=""),"",1440*('Paste Data Here - Export'!DF1067-C1067))</f>
        <v/>
      </c>
      <c r="V1067" s="96" t="str">
        <f t="shared" si="185"/>
        <v/>
      </c>
      <c r="W1067" s="97" t="str">
        <f>IF(B1067="","",IF('Paste Data Here - Export'!KI1067=TRUE,"Yes",IF('Paste Data Here - Export'!L1067="","No","Yes")))</f>
        <v/>
      </c>
      <c r="X1067" s="98" t="str">
        <f>IF(E1067="Yes","6 Month Transfer",IF(AND(W1067="Yes",'Paste Data Here - Export'!KM1067="D"),"No",IF('Patient level info'!W1067="Yes","Yes","")))</f>
        <v/>
      </c>
      <c r="Y1067" s="91" t="str">
        <f t="shared" si="177"/>
        <v/>
      </c>
      <c r="Z1067" s="99" t="str">
        <f>IF('Paste Data Here - Export'!KQ1067="","",IF('Paste Data Here - Export'!KO1067="","",'Paste Data Here - Export'!KN1067-'Paste Data Here - Export'!KQ1067))</f>
        <v/>
      </c>
      <c r="AA1067" s="91" t="str">
        <f>IF(AND(W1067="Yes",'Paste Data Here - Export'!KM1067="D",'Paste Data Here - Export'!KO1067="Y"),'Paste Data Here - Export'!KN1067+'Patient level info'!AA$3,IF(AND(W1067="Yes",'Paste Data Here - Export'!KM1067="D",Z1067&lt;0),'Paste Data Here - Export'!KQ1067,IF(AND(W1067="Yes",'Paste Data Here - Export'!KM1067="D"),'Paste Data Here - Export'!KN1067,IF(X1067="Yes",'Paste Data Here - Export'!KS1067,""))))</f>
        <v/>
      </c>
      <c r="AB1067" s="100" t="str">
        <f>IF(W1067="No","",IF('Paste Data Here - Export'!HS1067="","",IF('Paste Data Here - Export'!KO1067="Y",'Patient level info'!AA1067-'Paste Data Here - Export'!HS1067,'Paste Data Here - Export'!KQ1067-'Paste Data Here - Export'!HS1067)))</f>
        <v/>
      </c>
      <c r="AC1067" s="100" t="str">
        <f>IF(E1067="Yes","",IF(BPT!C1067="Record transferred to this team",AA1067-C1067-(1/6),""))</f>
        <v/>
      </c>
      <c r="AD1067" s="100" t="str">
        <f t="shared" si="178"/>
        <v/>
      </c>
      <c r="AE1067" s="100" t="str">
        <f t="shared" si="186"/>
        <v/>
      </c>
      <c r="AF1067" s="101" t="str">
        <f>IF(AE1067="","",IF(Y1067="Died same day","Died same day as arrival",IF(AB1067="","Did not stay on SU",IF('Paste Data Here - Export'!HR1067="ICH","ICU/CCU/HDU",IF(AB1067&gt;AE1067,100,100*AB1067/AE1067)))))</f>
        <v/>
      </c>
      <c r="AG1067" s="82" t="str">
        <f>IF(E1067="Yes","6 Month Transfer",IF(W1067="No","Not locked to discharge/transfer",IF(AF1067="Did not stay on SU","Not achieved as did not stay on SU",IF('Patient level info'!A1067="","",IF(AND(A1067=B1067,M1067="Achieved",P1067="Achieved",AF1067&gt;=90,AF1067&lt;&gt;"Died same day as arrival"),"Achieved",IF(AND(A1067&lt;&gt;B1067,AF1067&gt;=90,M1067="Achieved",P1067="Achieved"),"Not directly admitted by this team, but achieved criteria at previous team, and achieved 90% of stay on SU whilst at this team",IF(AF1067="ICU/CCU/HDU","Admitted to ICU/CCU/HDU",IF(AF1067="Died same day as arrival",AF1067,IF(AND(AF1067&lt;90,M1067="Not achieved",P1067="Not achieved"),"Not achieved as not direct to SU within 4h, not seen by a consultant within 14h, and less than 90% of stay on SU",IF(AND(AF1067&lt;90,M1067="Not achieved",P1067="Achieved"),"Not achieved as not direct to SU within 4h and less than 90% of stay on SU",IF(AND(AF1067&lt;90,M1067="Achieved",P1067="Not achieved"),"Not achieved as not seen by a consultant within 14h and less than 90% of stay on SU",IF(AND(AF1067&gt;=90,M1067="Not achieved",P1067="Not achieved"),"Not achieved as not direct to SU within 4h and not seen by a consultant within 14h",IF(AND(AF1067&gt;=90,M1067="Achieved",P1067="Not achieved"),"Not achieved as not seen by a consultant within 14h",IF(AF1067&lt;90,"Not achieved as less than 90% of stay on SU","Not achieved as not direct to SU within 4h"))))))))))))))</f>
        <v/>
      </c>
    </row>
    <row r="1068" spans="1:33" x14ac:dyDescent="0.25">
      <c r="A1068" s="89" t="str">
        <f>IF('Paste Data Here - Export'!A1068="","",'Paste Data Here - Export'!A1068)</f>
        <v/>
      </c>
      <c r="B1068" s="90" t="str">
        <f>IF('Paste Data Here - Export'!B1068="","",'Paste Data Here - Export'!B1068)</f>
        <v/>
      </c>
      <c r="C1068" s="91" t="str">
        <f>IF('Paste Data Here - Export'!AR1068="Y",'Paste Data Here - Export'!AS1068,IF('Paste Data Here - Export'!C1068="","",'Paste Data Here - Export'!BA1068))</f>
        <v/>
      </c>
      <c r="D1068" s="103" t="str">
        <f>IF(B1068="","",IF('Paste Data Here - Export'!A1068 ='Paste Data Here - Export'!B1068, "Yes", "No"))</f>
        <v/>
      </c>
      <c r="E1068" s="103" t="str">
        <f>IF(A1068="","",IF(AND('Paste Data Here - Export'!P1068="",'Paste Data Here - Export'!Q1068&lt;&gt;""),"Yes","No"))</f>
        <v/>
      </c>
      <c r="F1068" s="104" t="str">
        <f>IF('Paste Data Here - Export'!A1068='Paste Data Here - Export'!B1068,C1068,IF(W1068="No","",IF(E1068="Yes","6 Month Transfer",'Paste Data Here - Export'!HP1068)))</f>
        <v/>
      </c>
      <c r="G1068" s="92" t="str">
        <f>IF(B1068="","",IF(OR('Paste Data Here - Export'!KB1068="Y",'Paste Data Here - Export'!GE1068="Y"),"Yes","No"))</f>
        <v/>
      </c>
      <c r="H1068" s="93" t="str">
        <f t="shared" si="179"/>
        <v/>
      </c>
      <c r="I1068" s="93" t="str">
        <f t="shared" si="180"/>
        <v/>
      </c>
      <c r="J1068" s="93" t="str">
        <f t="shared" si="181"/>
        <v/>
      </c>
      <c r="K1068" s="125" t="str">
        <f>IF(OR(C1068="",'Paste Data Here - Export'!BD1068=""),"",1440*('Paste Data Here - Export'!BD1068-C1068))</f>
        <v/>
      </c>
      <c r="L1068" s="93" t="str">
        <f t="shared" si="182"/>
        <v/>
      </c>
      <c r="M1068" s="93" t="str">
        <f>IF(AND(L1068="Yes",'Paste Data Here - Export'!BC1068="SU",'Paste Data Here - Export'!EJ1068&lt;&gt;"Y"),"Achieved",IF('Paste Data Here - Export'!EJ1068="Y","Not applicable",(IF(AND('Patient level info'!L1068="No",'Paste Data Here - Export'!BC1068="SU"),"Not achieved",IF('Paste Data Here - Export'!BC1068="ICH","Not applicable",IF(OR('Paste Data Here - Export'!BC1068="O",'Paste Data Here - Export'!BC1068="MAC"),"Not achieved",""))))))</f>
        <v/>
      </c>
      <c r="N1068" s="142" t="str">
        <f>IF(B1068="","",IF(OR('Paste Data Here - Export'!GN1068="PERS",'Paste Data Here - Export'!GN1068="TELEM"),'Paste Data Here - Export'!GK1068,IF('Paste Data Here - Export'!GO1068="","Not seen in person",'Paste Data Here - Export'!GO1068)))</f>
        <v/>
      </c>
      <c r="O1068" s="125" t="str">
        <f t="shared" si="183"/>
        <v/>
      </c>
      <c r="P1068" s="126" t="str">
        <f t="shared" si="184"/>
        <v/>
      </c>
      <c r="Q1068" s="95" t="str">
        <f>IF('Paste Data Here - Export'!CR1068=TRUE, "Not imaged",IF('Paste Data Here - Export'!AR1068="Y","Inpatient stroke",IF('Paste Data Here - Export'!BA1068="","",IF('Paste Data Here - Export'!CR1068="TRUE","",1440*('Paste Data Here - Export'!CP1068-'Paste Data Here - Export'!BA1068)))))</f>
        <v/>
      </c>
      <c r="R1068" s="95" t="str">
        <f>IF('Paste Data Here - Export'!CR1068=TRUE,"Not imaged",IF(OR(C1068="",'Paste Data Here - Export'!CP1068=""),"",1440*('Paste Data Here - Export'!CP1068-C1068)))</f>
        <v/>
      </c>
      <c r="S1068" s="93" t="str">
        <f>IF(R1068&lt;60.5,"Yes",IF('Paste Data Here - Export'!C1068="","","No"))</f>
        <v/>
      </c>
      <c r="T1068" s="93" t="str">
        <f t="shared" si="176"/>
        <v/>
      </c>
      <c r="U1068" s="94" t="str">
        <f>IF(OR(C1068="",'Paste Data Here - Export'!DF1068=""),"",1440*('Paste Data Here - Export'!DF1068-C1068))</f>
        <v/>
      </c>
      <c r="V1068" s="96" t="str">
        <f t="shared" si="185"/>
        <v/>
      </c>
      <c r="W1068" s="97" t="str">
        <f>IF(B1068="","",IF('Paste Data Here - Export'!KI1068=TRUE,"Yes",IF('Paste Data Here - Export'!L1068="","No","Yes")))</f>
        <v/>
      </c>
      <c r="X1068" s="98" t="str">
        <f>IF(E1068="Yes","6 Month Transfer",IF(AND(W1068="Yes",'Paste Data Here - Export'!KM1068="D"),"No",IF('Patient level info'!W1068="Yes","Yes","")))</f>
        <v/>
      </c>
      <c r="Y1068" s="91" t="str">
        <f t="shared" si="177"/>
        <v/>
      </c>
      <c r="Z1068" s="99" t="str">
        <f>IF('Paste Data Here - Export'!KQ1068="","",IF('Paste Data Here - Export'!KO1068="","",'Paste Data Here - Export'!KN1068-'Paste Data Here - Export'!KQ1068))</f>
        <v/>
      </c>
      <c r="AA1068" s="91" t="str">
        <f>IF(AND(W1068="Yes",'Paste Data Here - Export'!KM1068="D",'Paste Data Here - Export'!KO1068="Y"),'Paste Data Here - Export'!KN1068+'Patient level info'!AA$3,IF(AND(W1068="Yes",'Paste Data Here - Export'!KM1068="D",Z1068&lt;0),'Paste Data Here - Export'!KQ1068,IF(AND(W1068="Yes",'Paste Data Here - Export'!KM1068="D"),'Paste Data Here - Export'!KN1068,IF(X1068="Yes",'Paste Data Here - Export'!KS1068,""))))</f>
        <v/>
      </c>
      <c r="AB1068" s="100" t="str">
        <f>IF(W1068="No","",IF('Paste Data Here - Export'!HS1068="","",IF('Paste Data Here - Export'!KO1068="Y",'Patient level info'!AA1068-'Paste Data Here - Export'!HS1068,'Paste Data Here - Export'!KQ1068-'Paste Data Here - Export'!HS1068)))</f>
        <v/>
      </c>
      <c r="AC1068" s="100" t="str">
        <f>IF(E1068="Yes","",IF(BPT!C1068="Record transferred to this team",AA1068-C1068-(1/6),""))</f>
        <v/>
      </c>
      <c r="AD1068" s="100" t="str">
        <f t="shared" si="178"/>
        <v/>
      </c>
      <c r="AE1068" s="100" t="str">
        <f t="shared" si="186"/>
        <v/>
      </c>
      <c r="AF1068" s="101" t="str">
        <f>IF(AE1068="","",IF(Y1068="Died same day","Died same day as arrival",IF(AB1068="","Did not stay on SU",IF('Paste Data Here - Export'!HR1068="ICH","ICU/CCU/HDU",IF(AB1068&gt;AE1068,100,100*AB1068/AE1068)))))</f>
        <v/>
      </c>
      <c r="AG1068" s="82" t="str">
        <f>IF(E1068="Yes","6 Month Transfer",IF(W1068="No","Not locked to discharge/transfer",IF(AF1068="Did not stay on SU","Not achieved as did not stay on SU",IF('Patient level info'!A1068="","",IF(AND(A1068=B1068,M1068="Achieved",P1068="Achieved",AF1068&gt;=90,AF1068&lt;&gt;"Died same day as arrival"),"Achieved",IF(AND(A1068&lt;&gt;B1068,AF1068&gt;=90,M1068="Achieved",P1068="Achieved"),"Not directly admitted by this team, but achieved criteria at previous team, and achieved 90% of stay on SU whilst at this team",IF(AF1068="ICU/CCU/HDU","Admitted to ICU/CCU/HDU",IF(AF1068="Died same day as arrival",AF1068,IF(AND(AF1068&lt;90,M1068="Not achieved",P1068="Not achieved"),"Not achieved as not direct to SU within 4h, not seen by a consultant within 14h, and less than 90% of stay on SU",IF(AND(AF1068&lt;90,M1068="Not achieved",P1068="Achieved"),"Not achieved as not direct to SU within 4h and less than 90% of stay on SU",IF(AND(AF1068&lt;90,M1068="Achieved",P1068="Not achieved"),"Not achieved as not seen by a consultant within 14h and less than 90% of stay on SU",IF(AND(AF1068&gt;=90,M1068="Not achieved",P1068="Not achieved"),"Not achieved as not direct to SU within 4h and not seen by a consultant within 14h",IF(AND(AF1068&gt;=90,M1068="Achieved",P1068="Not achieved"),"Not achieved as not seen by a consultant within 14h",IF(AF1068&lt;90,"Not achieved as less than 90% of stay on SU","Not achieved as not direct to SU within 4h"))))))))))))))</f>
        <v/>
      </c>
    </row>
    <row r="1069" spans="1:33" x14ac:dyDescent="0.25">
      <c r="A1069" s="89" t="str">
        <f>IF('Paste Data Here - Export'!A1069="","",'Paste Data Here - Export'!A1069)</f>
        <v/>
      </c>
      <c r="B1069" s="90" t="str">
        <f>IF('Paste Data Here - Export'!B1069="","",'Paste Data Here - Export'!B1069)</f>
        <v/>
      </c>
      <c r="C1069" s="91" t="str">
        <f>IF('Paste Data Here - Export'!AR1069="Y",'Paste Data Here - Export'!AS1069,IF('Paste Data Here - Export'!C1069="","",'Paste Data Here - Export'!BA1069))</f>
        <v/>
      </c>
      <c r="D1069" s="103" t="str">
        <f>IF(B1069="","",IF('Paste Data Here - Export'!A1069 ='Paste Data Here - Export'!B1069, "Yes", "No"))</f>
        <v/>
      </c>
      <c r="E1069" s="103" t="str">
        <f>IF(A1069="","",IF(AND('Paste Data Here - Export'!P1069="",'Paste Data Here - Export'!Q1069&lt;&gt;""),"Yes","No"))</f>
        <v/>
      </c>
      <c r="F1069" s="104" t="str">
        <f>IF('Paste Data Here - Export'!A1069='Paste Data Here - Export'!B1069,C1069,IF(W1069="No","",IF(E1069="Yes","6 Month Transfer",'Paste Data Here - Export'!HP1069)))</f>
        <v/>
      </c>
      <c r="G1069" s="92" t="str">
        <f>IF(B1069="","",IF(OR('Paste Data Here - Export'!KB1069="Y",'Paste Data Here - Export'!GE1069="Y"),"Yes","No"))</f>
        <v/>
      </c>
      <c r="H1069" s="93" t="str">
        <f t="shared" si="179"/>
        <v/>
      </c>
      <c r="I1069" s="93" t="str">
        <f t="shared" si="180"/>
        <v/>
      </c>
      <c r="J1069" s="93" t="str">
        <f t="shared" si="181"/>
        <v/>
      </c>
      <c r="K1069" s="125" t="str">
        <f>IF(OR(C1069="",'Paste Data Here - Export'!BD1069=""),"",1440*('Paste Data Here - Export'!BD1069-C1069))</f>
        <v/>
      </c>
      <c r="L1069" s="93" t="str">
        <f t="shared" si="182"/>
        <v/>
      </c>
      <c r="M1069" s="93" t="str">
        <f>IF(AND(L1069="Yes",'Paste Data Here - Export'!BC1069="SU",'Paste Data Here - Export'!EJ1069&lt;&gt;"Y"),"Achieved",IF('Paste Data Here - Export'!EJ1069="Y","Not applicable",(IF(AND('Patient level info'!L1069="No",'Paste Data Here - Export'!BC1069="SU"),"Not achieved",IF('Paste Data Here - Export'!BC1069="ICH","Not applicable",IF(OR('Paste Data Here - Export'!BC1069="O",'Paste Data Here - Export'!BC1069="MAC"),"Not achieved",""))))))</f>
        <v/>
      </c>
      <c r="N1069" s="142" t="str">
        <f>IF(B1069="","",IF(OR('Paste Data Here - Export'!GN1069="PERS",'Paste Data Here - Export'!GN1069="TELEM"),'Paste Data Here - Export'!GK1069,IF('Paste Data Here - Export'!GO1069="","Not seen in person",'Paste Data Here - Export'!GO1069)))</f>
        <v/>
      </c>
      <c r="O1069" s="125" t="str">
        <f t="shared" si="183"/>
        <v/>
      </c>
      <c r="P1069" s="126" t="str">
        <f t="shared" si="184"/>
        <v/>
      </c>
      <c r="Q1069" s="95" t="str">
        <f>IF('Paste Data Here - Export'!CR1069=TRUE, "Not imaged",IF('Paste Data Here - Export'!AR1069="Y","Inpatient stroke",IF('Paste Data Here - Export'!BA1069="","",IF('Paste Data Here - Export'!CR1069="TRUE","",1440*('Paste Data Here - Export'!CP1069-'Paste Data Here - Export'!BA1069)))))</f>
        <v/>
      </c>
      <c r="R1069" s="95" t="str">
        <f>IF('Paste Data Here - Export'!CR1069=TRUE,"Not imaged",IF(OR(C1069="",'Paste Data Here - Export'!CP1069=""),"",1440*('Paste Data Here - Export'!CP1069-C1069)))</f>
        <v/>
      </c>
      <c r="S1069" s="93" t="str">
        <f>IF(R1069&lt;60.5,"Yes",IF('Paste Data Here - Export'!C1069="","","No"))</f>
        <v/>
      </c>
      <c r="T1069" s="93" t="str">
        <f t="shared" si="176"/>
        <v/>
      </c>
      <c r="U1069" s="94" t="str">
        <f>IF(OR(C1069="",'Paste Data Here - Export'!DF1069=""),"",1440*('Paste Data Here - Export'!DF1069-C1069))</f>
        <v/>
      </c>
      <c r="V1069" s="96" t="str">
        <f t="shared" si="185"/>
        <v/>
      </c>
      <c r="W1069" s="97" t="str">
        <f>IF(B1069="","",IF('Paste Data Here - Export'!KI1069=TRUE,"Yes",IF('Paste Data Here - Export'!L1069="","No","Yes")))</f>
        <v/>
      </c>
      <c r="X1069" s="98" t="str">
        <f>IF(E1069="Yes","6 Month Transfer",IF(AND(W1069="Yes",'Paste Data Here - Export'!KM1069="D"),"No",IF('Patient level info'!W1069="Yes","Yes","")))</f>
        <v/>
      </c>
      <c r="Y1069" s="91" t="str">
        <f t="shared" si="177"/>
        <v/>
      </c>
      <c r="Z1069" s="99" t="str">
        <f>IF('Paste Data Here - Export'!KQ1069="","",IF('Paste Data Here - Export'!KO1069="","",'Paste Data Here - Export'!KN1069-'Paste Data Here - Export'!KQ1069))</f>
        <v/>
      </c>
      <c r="AA1069" s="91" t="str">
        <f>IF(AND(W1069="Yes",'Paste Data Here - Export'!KM1069="D",'Paste Data Here - Export'!KO1069="Y"),'Paste Data Here - Export'!KN1069+'Patient level info'!AA$3,IF(AND(W1069="Yes",'Paste Data Here - Export'!KM1069="D",Z1069&lt;0),'Paste Data Here - Export'!KQ1069,IF(AND(W1069="Yes",'Paste Data Here - Export'!KM1069="D"),'Paste Data Here - Export'!KN1069,IF(X1069="Yes",'Paste Data Here - Export'!KS1069,""))))</f>
        <v/>
      </c>
      <c r="AB1069" s="100" t="str">
        <f>IF(W1069="No","",IF('Paste Data Here - Export'!HS1069="","",IF('Paste Data Here - Export'!KO1069="Y",'Patient level info'!AA1069-'Paste Data Here - Export'!HS1069,'Paste Data Here - Export'!KQ1069-'Paste Data Here - Export'!HS1069)))</f>
        <v/>
      </c>
      <c r="AC1069" s="100" t="str">
        <f>IF(E1069="Yes","",IF(BPT!C1069="Record transferred to this team",AA1069-C1069-(1/6),""))</f>
        <v/>
      </c>
      <c r="AD1069" s="100" t="str">
        <f t="shared" si="178"/>
        <v/>
      </c>
      <c r="AE1069" s="100" t="str">
        <f t="shared" si="186"/>
        <v/>
      </c>
      <c r="AF1069" s="101" t="str">
        <f>IF(AE1069="","",IF(Y1069="Died same day","Died same day as arrival",IF(AB1069="","Did not stay on SU",IF('Paste Data Here - Export'!HR1069="ICH","ICU/CCU/HDU",IF(AB1069&gt;AE1069,100,100*AB1069/AE1069)))))</f>
        <v/>
      </c>
      <c r="AG1069" s="82" t="str">
        <f>IF(E1069="Yes","6 Month Transfer",IF(W1069="No","Not locked to discharge/transfer",IF(AF1069="Did not stay on SU","Not achieved as did not stay on SU",IF('Patient level info'!A1069="","",IF(AND(A1069=B1069,M1069="Achieved",P1069="Achieved",AF1069&gt;=90,AF1069&lt;&gt;"Died same day as arrival"),"Achieved",IF(AND(A1069&lt;&gt;B1069,AF1069&gt;=90,M1069="Achieved",P1069="Achieved"),"Not directly admitted by this team, but achieved criteria at previous team, and achieved 90% of stay on SU whilst at this team",IF(AF1069="ICU/CCU/HDU","Admitted to ICU/CCU/HDU",IF(AF1069="Died same day as arrival",AF1069,IF(AND(AF1069&lt;90,M1069="Not achieved",P1069="Not achieved"),"Not achieved as not direct to SU within 4h, not seen by a consultant within 14h, and less than 90% of stay on SU",IF(AND(AF1069&lt;90,M1069="Not achieved",P1069="Achieved"),"Not achieved as not direct to SU within 4h and less than 90% of stay on SU",IF(AND(AF1069&lt;90,M1069="Achieved",P1069="Not achieved"),"Not achieved as not seen by a consultant within 14h and less than 90% of stay on SU",IF(AND(AF1069&gt;=90,M1069="Not achieved",P1069="Not achieved"),"Not achieved as not direct to SU within 4h and not seen by a consultant within 14h",IF(AND(AF1069&gt;=90,M1069="Achieved",P1069="Not achieved"),"Not achieved as not seen by a consultant within 14h",IF(AF1069&lt;90,"Not achieved as less than 90% of stay on SU","Not achieved as not direct to SU within 4h"))))))))))))))</f>
        <v/>
      </c>
    </row>
    <row r="1070" spans="1:33" x14ac:dyDescent="0.25">
      <c r="A1070" s="89" t="str">
        <f>IF('Paste Data Here - Export'!A1070="","",'Paste Data Here - Export'!A1070)</f>
        <v/>
      </c>
      <c r="B1070" s="90" t="str">
        <f>IF('Paste Data Here - Export'!B1070="","",'Paste Data Here - Export'!B1070)</f>
        <v/>
      </c>
      <c r="C1070" s="91" t="str">
        <f>IF('Paste Data Here - Export'!AR1070="Y",'Paste Data Here - Export'!AS1070,IF('Paste Data Here - Export'!C1070="","",'Paste Data Here - Export'!BA1070))</f>
        <v/>
      </c>
      <c r="D1070" s="103" t="str">
        <f>IF(B1070="","",IF('Paste Data Here - Export'!A1070 ='Paste Data Here - Export'!B1070, "Yes", "No"))</f>
        <v/>
      </c>
      <c r="E1070" s="103" t="str">
        <f>IF(A1070="","",IF(AND('Paste Data Here - Export'!P1070="",'Paste Data Here - Export'!Q1070&lt;&gt;""),"Yes","No"))</f>
        <v/>
      </c>
      <c r="F1070" s="104" t="str">
        <f>IF('Paste Data Here - Export'!A1070='Paste Data Here - Export'!B1070,C1070,IF(W1070="No","",IF(E1070="Yes","6 Month Transfer",'Paste Data Here - Export'!HP1070)))</f>
        <v/>
      </c>
      <c r="G1070" s="92" t="str">
        <f>IF(B1070="","",IF(OR('Paste Data Here - Export'!KB1070="Y",'Paste Data Here - Export'!GE1070="Y"),"Yes","No"))</f>
        <v/>
      </c>
      <c r="H1070" s="93" t="str">
        <f t="shared" si="179"/>
        <v/>
      </c>
      <c r="I1070" s="93" t="str">
        <f t="shared" si="180"/>
        <v/>
      </c>
      <c r="J1070" s="93" t="str">
        <f t="shared" si="181"/>
        <v/>
      </c>
      <c r="K1070" s="125" t="str">
        <f>IF(OR(C1070="",'Paste Data Here - Export'!BD1070=""),"",1440*('Paste Data Here - Export'!BD1070-C1070))</f>
        <v/>
      </c>
      <c r="L1070" s="93" t="str">
        <f t="shared" si="182"/>
        <v/>
      </c>
      <c r="M1070" s="93" t="str">
        <f>IF(AND(L1070="Yes",'Paste Data Here - Export'!BC1070="SU",'Paste Data Here - Export'!EJ1070&lt;&gt;"Y"),"Achieved",IF('Paste Data Here - Export'!EJ1070="Y","Not applicable",(IF(AND('Patient level info'!L1070="No",'Paste Data Here - Export'!BC1070="SU"),"Not achieved",IF('Paste Data Here - Export'!BC1070="ICH","Not applicable",IF(OR('Paste Data Here - Export'!BC1070="O",'Paste Data Here - Export'!BC1070="MAC"),"Not achieved",""))))))</f>
        <v/>
      </c>
      <c r="N1070" s="142" t="str">
        <f>IF(B1070="","",IF(OR('Paste Data Here - Export'!GN1070="PERS",'Paste Data Here - Export'!GN1070="TELEM"),'Paste Data Here - Export'!GK1070,IF('Paste Data Here - Export'!GO1070="","Not seen in person",'Paste Data Here - Export'!GO1070)))</f>
        <v/>
      </c>
      <c r="O1070" s="125" t="str">
        <f t="shared" si="183"/>
        <v/>
      </c>
      <c r="P1070" s="126" t="str">
        <f t="shared" si="184"/>
        <v/>
      </c>
      <c r="Q1070" s="95" t="str">
        <f>IF('Paste Data Here - Export'!CR1070=TRUE, "Not imaged",IF('Paste Data Here - Export'!AR1070="Y","Inpatient stroke",IF('Paste Data Here - Export'!BA1070="","",IF('Paste Data Here - Export'!CR1070="TRUE","",1440*('Paste Data Here - Export'!CP1070-'Paste Data Here - Export'!BA1070)))))</f>
        <v/>
      </c>
      <c r="R1070" s="95" t="str">
        <f>IF('Paste Data Here - Export'!CR1070=TRUE,"Not imaged",IF(OR(C1070="",'Paste Data Here - Export'!CP1070=""),"",1440*('Paste Data Here - Export'!CP1070-C1070)))</f>
        <v/>
      </c>
      <c r="S1070" s="93" t="str">
        <f>IF(R1070&lt;60.5,"Yes",IF('Paste Data Here - Export'!C1070="","","No"))</f>
        <v/>
      </c>
      <c r="T1070" s="93" t="str">
        <f t="shared" si="176"/>
        <v/>
      </c>
      <c r="U1070" s="94" t="str">
        <f>IF(OR(C1070="",'Paste Data Here - Export'!DF1070=""),"",1440*('Paste Data Here - Export'!DF1070-C1070))</f>
        <v/>
      </c>
      <c r="V1070" s="96" t="str">
        <f t="shared" si="185"/>
        <v/>
      </c>
      <c r="W1070" s="97" t="str">
        <f>IF(B1070="","",IF('Paste Data Here - Export'!KI1070=TRUE,"Yes",IF('Paste Data Here - Export'!L1070="","No","Yes")))</f>
        <v/>
      </c>
      <c r="X1070" s="98" t="str">
        <f>IF(E1070="Yes","6 Month Transfer",IF(AND(W1070="Yes",'Paste Data Here - Export'!KM1070="D"),"No",IF('Patient level info'!W1070="Yes","Yes","")))</f>
        <v/>
      </c>
      <c r="Y1070" s="91" t="str">
        <f t="shared" si="177"/>
        <v/>
      </c>
      <c r="Z1070" s="99" t="str">
        <f>IF('Paste Data Here - Export'!KQ1070="","",IF('Paste Data Here - Export'!KO1070="","",'Paste Data Here - Export'!KN1070-'Paste Data Here - Export'!KQ1070))</f>
        <v/>
      </c>
      <c r="AA1070" s="91" t="str">
        <f>IF(AND(W1070="Yes",'Paste Data Here - Export'!KM1070="D",'Paste Data Here - Export'!KO1070="Y"),'Paste Data Here - Export'!KN1070+'Patient level info'!AA$3,IF(AND(W1070="Yes",'Paste Data Here - Export'!KM1070="D",Z1070&lt;0),'Paste Data Here - Export'!KQ1070,IF(AND(W1070="Yes",'Paste Data Here - Export'!KM1070="D"),'Paste Data Here - Export'!KN1070,IF(X1070="Yes",'Paste Data Here - Export'!KS1070,""))))</f>
        <v/>
      </c>
      <c r="AB1070" s="100" t="str">
        <f>IF(W1070="No","",IF('Paste Data Here - Export'!HS1070="","",IF('Paste Data Here - Export'!KO1070="Y",'Patient level info'!AA1070-'Paste Data Here - Export'!HS1070,'Paste Data Here - Export'!KQ1070-'Paste Data Here - Export'!HS1070)))</f>
        <v/>
      </c>
      <c r="AC1070" s="100" t="str">
        <f>IF(E1070="Yes","",IF(BPT!C1070="Record transferred to this team",AA1070-C1070-(1/6),""))</f>
        <v/>
      </c>
      <c r="AD1070" s="100" t="str">
        <f t="shared" si="178"/>
        <v/>
      </c>
      <c r="AE1070" s="100" t="str">
        <f t="shared" si="186"/>
        <v/>
      </c>
      <c r="AF1070" s="101" t="str">
        <f>IF(AE1070="","",IF(Y1070="Died same day","Died same day as arrival",IF(AB1070="","Did not stay on SU",IF('Paste Data Here - Export'!HR1070="ICH","ICU/CCU/HDU",IF(AB1070&gt;AE1070,100,100*AB1070/AE1070)))))</f>
        <v/>
      </c>
      <c r="AG1070" s="82" t="str">
        <f>IF(E1070="Yes","6 Month Transfer",IF(W1070="No","Not locked to discharge/transfer",IF(AF1070="Did not stay on SU","Not achieved as did not stay on SU",IF('Patient level info'!A1070="","",IF(AND(A1070=B1070,M1070="Achieved",P1070="Achieved",AF1070&gt;=90,AF1070&lt;&gt;"Died same day as arrival"),"Achieved",IF(AND(A1070&lt;&gt;B1070,AF1070&gt;=90,M1070="Achieved",P1070="Achieved"),"Not directly admitted by this team, but achieved criteria at previous team, and achieved 90% of stay on SU whilst at this team",IF(AF1070="ICU/CCU/HDU","Admitted to ICU/CCU/HDU",IF(AF1070="Died same day as arrival",AF1070,IF(AND(AF1070&lt;90,M1070="Not achieved",P1070="Not achieved"),"Not achieved as not direct to SU within 4h, not seen by a consultant within 14h, and less than 90% of stay on SU",IF(AND(AF1070&lt;90,M1070="Not achieved",P1070="Achieved"),"Not achieved as not direct to SU within 4h and less than 90% of stay on SU",IF(AND(AF1070&lt;90,M1070="Achieved",P1070="Not achieved"),"Not achieved as not seen by a consultant within 14h and less than 90% of stay on SU",IF(AND(AF1070&gt;=90,M1070="Not achieved",P1070="Not achieved"),"Not achieved as not direct to SU within 4h and not seen by a consultant within 14h",IF(AND(AF1070&gt;=90,M1070="Achieved",P1070="Not achieved"),"Not achieved as not seen by a consultant within 14h",IF(AF1070&lt;90,"Not achieved as less than 90% of stay on SU","Not achieved as not direct to SU within 4h"))))))))))))))</f>
        <v/>
      </c>
    </row>
    <row r="1071" spans="1:33" x14ac:dyDescent="0.25">
      <c r="A1071" s="89" t="str">
        <f>IF('Paste Data Here - Export'!A1071="","",'Paste Data Here - Export'!A1071)</f>
        <v/>
      </c>
      <c r="B1071" s="90" t="str">
        <f>IF('Paste Data Here - Export'!B1071="","",'Paste Data Here - Export'!B1071)</f>
        <v/>
      </c>
      <c r="C1071" s="91" t="str">
        <f>IF('Paste Data Here - Export'!AR1071="Y",'Paste Data Here - Export'!AS1071,IF('Paste Data Here - Export'!C1071="","",'Paste Data Here - Export'!BA1071))</f>
        <v/>
      </c>
      <c r="D1071" s="103" t="str">
        <f>IF(B1071="","",IF('Paste Data Here - Export'!A1071 ='Paste Data Here - Export'!B1071, "Yes", "No"))</f>
        <v/>
      </c>
      <c r="E1071" s="103" t="str">
        <f>IF(A1071="","",IF(AND('Paste Data Here - Export'!P1071="",'Paste Data Here - Export'!Q1071&lt;&gt;""),"Yes","No"))</f>
        <v/>
      </c>
      <c r="F1071" s="104" t="str">
        <f>IF('Paste Data Here - Export'!A1071='Paste Data Here - Export'!B1071,C1071,IF(W1071="No","",IF(E1071="Yes","6 Month Transfer",'Paste Data Here - Export'!HP1071)))</f>
        <v/>
      </c>
      <c r="G1071" s="92" t="str">
        <f>IF(B1071="","",IF(OR('Paste Data Here - Export'!KB1071="Y",'Paste Data Here - Export'!GE1071="Y"),"Yes","No"))</f>
        <v/>
      </c>
      <c r="H1071" s="93" t="str">
        <f t="shared" si="179"/>
        <v/>
      </c>
      <c r="I1071" s="93" t="str">
        <f t="shared" si="180"/>
        <v/>
      </c>
      <c r="J1071" s="93" t="str">
        <f t="shared" si="181"/>
        <v/>
      </c>
      <c r="K1071" s="125" t="str">
        <f>IF(OR(C1071="",'Paste Data Here - Export'!BD1071=""),"",1440*('Paste Data Here - Export'!BD1071-C1071))</f>
        <v/>
      </c>
      <c r="L1071" s="93" t="str">
        <f t="shared" si="182"/>
        <v/>
      </c>
      <c r="M1071" s="93" t="str">
        <f>IF(AND(L1071="Yes",'Paste Data Here - Export'!BC1071="SU",'Paste Data Here - Export'!EJ1071&lt;&gt;"Y"),"Achieved",IF('Paste Data Here - Export'!EJ1071="Y","Not applicable",(IF(AND('Patient level info'!L1071="No",'Paste Data Here - Export'!BC1071="SU"),"Not achieved",IF('Paste Data Here - Export'!BC1071="ICH","Not applicable",IF(OR('Paste Data Here - Export'!BC1071="O",'Paste Data Here - Export'!BC1071="MAC"),"Not achieved",""))))))</f>
        <v/>
      </c>
      <c r="N1071" s="142" t="str">
        <f>IF(B1071="","",IF(OR('Paste Data Here - Export'!GN1071="PERS",'Paste Data Here - Export'!GN1071="TELEM"),'Paste Data Here - Export'!GK1071,IF('Paste Data Here - Export'!GO1071="","Not seen in person",'Paste Data Here - Export'!GO1071)))</f>
        <v/>
      </c>
      <c r="O1071" s="125" t="str">
        <f t="shared" si="183"/>
        <v/>
      </c>
      <c r="P1071" s="126" t="str">
        <f t="shared" si="184"/>
        <v/>
      </c>
      <c r="Q1071" s="95" t="str">
        <f>IF('Paste Data Here - Export'!CR1071=TRUE, "Not imaged",IF('Paste Data Here - Export'!AR1071="Y","Inpatient stroke",IF('Paste Data Here - Export'!BA1071="","",IF('Paste Data Here - Export'!CR1071="TRUE","",1440*('Paste Data Here - Export'!CP1071-'Paste Data Here - Export'!BA1071)))))</f>
        <v/>
      </c>
      <c r="R1071" s="95" t="str">
        <f>IF('Paste Data Here - Export'!CR1071=TRUE,"Not imaged",IF(OR(C1071="",'Paste Data Here - Export'!CP1071=""),"",1440*('Paste Data Here - Export'!CP1071-C1071)))</f>
        <v/>
      </c>
      <c r="S1071" s="93" t="str">
        <f>IF(R1071&lt;60.5,"Yes",IF('Paste Data Here - Export'!C1071="","","No"))</f>
        <v/>
      </c>
      <c r="T1071" s="93" t="str">
        <f t="shared" si="176"/>
        <v/>
      </c>
      <c r="U1071" s="94" t="str">
        <f>IF(OR(C1071="",'Paste Data Here - Export'!DF1071=""),"",1440*('Paste Data Here - Export'!DF1071-C1071))</f>
        <v/>
      </c>
      <c r="V1071" s="96" t="str">
        <f t="shared" si="185"/>
        <v/>
      </c>
      <c r="W1071" s="97" t="str">
        <f>IF(B1071="","",IF('Paste Data Here - Export'!KI1071=TRUE,"Yes",IF('Paste Data Here - Export'!L1071="","No","Yes")))</f>
        <v/>
      </c>
      <c r="X1071" s="98" t="str">
        <f>IF(E1071="Yes","6 Month Transfer",IF(AND(W1071="Yes",'Paste Data Here - Export'!KM1071="D"),"No",IF('Patient level info'!W1071="Yes","Yes","")))</f>
        <v/>
      </c>
      <c r="Y1071" s="91" t="str">
        <f t="shared" si="177"/>
        <v/>
      </c>
      <c r="Z1071" s="99" t="str">
        <f>IF('Paste Data Here - Export'!KQ1071="","",IF('Paste Data Here - Export'!KO1071="","",'Paste Data Here - Export'!KN1071-'Paste Data Here - Export'!KQ1071))</f>
        <v/>
      </c>
      <c r="AA1071" s="91" t="str">
        <f>IF(AND(W1071="Yes",'Paste Data Here - Export'!KM1071="D",'Paste Data Here - Export'!KO1071="Y"),'Paste Data Here - Export'!KN1071+'Patient level info'!AA$3,IF(AND(W1071="Yes",'Paste Data Here - Export'!KM1071="D",Z1071&lt;0),'Paste Data Here - Export'!KQ1071,IF(AND(W1071="Yes",'Paste Data Here - Export'!KM1071="D"),'Paste Data Here - Export'!KN1071,IF(X1071="Yes",'Paste Data Here - Export'!KS1071,""))))</f>
        <v/>
      </c>
      <c r="AB1071" s="100" t="str">
        <f>IF(W1071="No","",IF('Paste Data Here - Export'!HS1071="","",IF('Paste Data Here - Export'!KO1071="Y",'Patient level info'!AA1071-'Paste Data Here - Export'!HS1071,'Paste Data Here - Export'!KQ1071-'Paste Data Here - Export'!HS1071)))</f>
        <v/>
      </c>
      <c r="AC1071" s="100" t="str">
        <f>IF(E1071="Yes","",IF(BPT!C1071="Record transferred to this team",AA1071-C1071-(1/6),""))</f>
        <v/>
      </c>
      <c r="AD1071" s="100" t="str">
        <f t="shared" si="178"/>
        <v/>
      </c>
      <c r="AE1071" s="100" t="str">
        <f t="shared" si="186"/>
        <v/>
      </c>
      <c r="AF1071" s="101" t="str">
        <f>IF(AE1071="","",IF(Y1071="Died same day","Died same day as arrival",IF(AB1071="","Did not stay on SU",IF('Paste Data Here - Export'!HR1071="ICH","ICU/CCU/HDU",IF(AB1071&gt;AE1071,100,100*AB1071/AE1071)))))</f>
        <v/>
      </c>
      <c r="AG1071" s="82" t="str">
        <f>IF(E1071="Yes","6 Month Transfer",IF(W1071="No","Not locked to discharge/transfer",IF(AF1071="Did not stay on SU","Not achieved as did not stay on SU",IF('Patient level info'!A1071="","",IF(AND(A1071=B1071,M1071="Achieved",P1071="Achieved",AF1071&gt;=90,AF1071&lt;&gt;"Died same day as arrival"),"Achieved",IF(AND(A1071&lt;&gt;B1071,AF1071&gt;=90,M1071="Achieved",P1071="Achieved"),"Not directly admitted by this team, but achieved criteria at previous team, and achieved 90% of stay on SU whilst at this team",IF(AF1071="ICU/CCU/HDU","Admitted to ICU/CCU/HDU",IF(AF1071="Died same day as arrival",AF1071,IF(AND(AF1071&lt;90,M1071="Not achieved",P1071="Not achieved"),"Not achieved as not direct to SU within 4h, not seen by a consultant within 14h, and less than 90% of stay on SU",IF(AND(AF1071&lt;90,M1071="Not achieved",P1071="Achieved"),"Not achieved as not direct to SU within 4h and less than 90% of stay on SU",IF(AND(AF1071&lt;90,M1071="Achieved",P1071="Not achieved"),"Not achieved as not seen by a consultant within 14h and less than 90% of stay on SU",IF(AND(AF1071&gt;=90,M1071="Not achieved",P1071="Not achieved"),"Not achieved as not direct to SU within 4h and not seen by a consultant within 14h",IF(AND(AF1071&gt;=90,M1071="Achieved",P1071="Not achieved"),"Not achieved as not seen by a consultant within 14h",IF(AF1071&lt;90,"Not achieved as less than 90% of stay on SU","Not achieved as not direct to SU within 4h"))))))))))))))</f>
        <v/>
      </c>
    </row>
    <row r="1072" spans="1:33" x14ac:dyDescent="0.25">
      <c r="A1072" s="89" t="str">
        <f>IF('Paste Data Here - Export'!A1072="","",'Paste Data Here - Export'!A1072)</f>
        <v/>
      </c>
      <c r="B1072" s="90" t="str">
        <f>IF('Paste Data Here - Export'!B1072="","",'Paste Data Here - Export'!B1072)</f>
        <v/>
      </c>
      <c r="C1072" s="91" t="str">
        <f>IF('Paste Data Here - Export'!AR1072="Y",'Paste Data Here - Export'!AS1072,IF('Paste Data Here - Export'!C1072="","",'Paste Data Here - Export'!BA1072))</f>
        <v/>
      </c>
      <c r="D1072" s="103" t="str">
        <f>IF(B1072="","",IF('Paste Data Here - Export'!A1072 ='Paste Data Here - Export'!B1072, "Yes", "No"))</f>
        <v/>
      </c>
      <c r="E1072" s="103" t="str">
        <f>IF(A1072="","",IF(AND('Paste Data Here - Export'!P1072="",'Paste Data Here - Export'!Q1072&lt;&gt;""),"Yes","No"))</f>
        <v/>
      </c>
      <c r="F1072" s="104" t="str">
        <f>IF('Paste Data Here - Export'!A1072='Paste Data Here - Export'!B1072,C1072,IF(W1072="No","",IF(E1072="Yes","6 Month Transfer",'Paste Data Here - Export'!HP1072)))</f>
        <v/>
      </c>
      <c r="G1072" s="92" t="str">
        <f>IF(B1072="","",IF(OR('Paste Data Here - Export'!KB1072="Y",'Paste Data Here - Export'!GE1072="Y"),"Yes","No"))</f>
        <v/>
      </c>
      <c r="H1072" s="93" t="str">
        <f t="shared" si="179"/>
        <v/>
      </c>
      <c r="I1072" s="93" t="str">
        <f t="shared" si="180"/>
        <v/>
      </c>
      <c r="J1072" s="93" t="str">
        <f t="shared" si="181"/>
        <v/>
      </c>
      <c r="K1072" s="125" t="str">
        <f>IF(OR(C1072="",'Paste Data Here - Export'!BD1072=""),"",1440*('Paste Data Here - Export'!BD1072-C1072))</f>
        <v/>
      </c>
      <c r="L1072" s="93" t="str">
        <f t="shared" si="182"/>
        <v/>
      </c>
      <c r="M1072" s="93" t="str">
        <f>IF(AND(L1072="Yes",'Paste Data Here - Export'!BC1072="SU",'Paste Data Here - Export'!EJ1072&lt;&gt;"Y"),"Achieved",IF('Paste Data Here - Export'!EJ1072="Y","Not applicable",(IF(AND('Patient level info'!L1072="No",'Paste Data Here - Export'!BC1072="SU"),"Not achieved",IF('Paste Data Here - Export'!BC1072="ICH","Not applicable",IF(OR('Paste Data Here - Export'!BC1072="O",'Paste Data Here - Export'!BC1072="MAC"),"Not achieved",""))))))</f>
        <v/>
      </c>
      <c r="N1072" s="142" t="str">
        <f>IF(B1072="","",IF(OR('Paste Data Here - Export'!GN1072="PERS",'Paste Data Here - Export'!GN1072="TELEM"),'Paste Data Here - Export'!GK1072,IF('Paste Data Here - Export'!GO1072="","Not seen in person",'Paste Data Here - Export'!GO1072)))</f>
        <v/>
      </c>
      <c r="O1072" s="125" t="str">
        <f t="shared" si="183"/>
        <v/>
      </c>
      <c r="P1072" s="126" t="str">
        <f t="shared" si="184"/>
        <v/>
      </c>
      <c r="Q1072" s="95" t="str">
        <f>IF('Paste Data Here - Export'!CR1072=TRUE, "Not imaged",IF('Paste Data Here - Export'!AR1072="Y","Inpatient stroke",IF('Paste Data Here - Export'!BA1072="","",IF('Paste Data Here - Export'!CR1072="TRUE","",1440*('Paste Data Here - Export'!CP1072-'Paste Data Here - Export'!BA1072)))))</f>
        <v/>
      </c>
      <c r="R1072" s="95" t="str">
        <f>IF('Paste Data Here - Export'!CR1072=TRUE,"Not imaged",IF(OR(C1072="",'Paste Data Here - Export'!CP1072=""),"",1440*('Paste Data Here - Export'!CP1072-C1072)))</f>
        <v/>
      </c>
      <c r="S1072" s="93" t="str">
        <f>IF(R1072&lt;60.5,"Yes",IF('Paste Data Here - Export'!C1072="","","No"))</f>
        <v/>
      </c>
      <c r="T1072" s="93" t="str">
        <f t="shared" si="176"/>
        <v/>
      </c>
      <c r="U1072" s="94" t="str">
        <f>IF(OR(C1072="",'Paste Data Here - Export'!DF1072=""),"",1440*('Paste Data Here - Export'!DF1072-C1072))</f>
        <v/>
      </c>
      <c r="V1072" s="96" t="str">
        <f t="shared" si="185"/>
        <v/>
      </c>
      <c r="W1072" s="97" t="str">
        <f>IF(B1072="","",IF('Paste Data Here - Export'!KI1072=TRUE,"Yes",IF('Paste Data Here - Export'!L1072="","No","Yes")))</f>
        <v/>
      </c>
      <c r="X1072" s="98" t="str">
        <f>IF(E1072="Yes","6 Month Transfer",IF(AND(W1072="Yes",'Paste Data Here - Export'!KM1072="D"),"No",IF('Patient level info'!W1072="Yes","Yes","")))</f>
        <v/>
      </c>
      <c r="Y1072" s="91" t="str">
        <f t="shared" si="177"/>
        <v/>
      </c>
      <c r="Z1072" s="99" t="str">
        <f>IF('Paste Data Here - Export'!KQ1072="","",IF('Paste Data Here - Export'!KO1072="","",'Paste Data Here - Export'!KN1072-'Paste Data Here - Export'!KQ1072))</f>
        <v/>
      </c>
      <c r="AA1072" s="91" t="str">
        <f>IF(AND(W1072="Yes",'Paste Data Here - Export'!KM1072="D",'Paste Data Here - Export'!KO1072="Y"),'Paste Data Here - Export'!KN1072+'Patient level info'!AA$3,IF(AND(W1072="Yes",'Paste Data Here - Export'!KM1072="D",Z1072&lt;0),'Paste Data Here - Export'!KQ1072,IF(AND(W1072="Yes",'Paste Data Here - Export'!KM1072="D"),'Paste Data Here - Export'!KN1072,IF(X1072="Yes",'Paste Data Here - Export'!KS1072,""))))</f>
        <v/>
      </c>
      <c r="AB1072" s="100" t="str">
        <f>IF(W1072="No","",IF('Paste Data Here - Export'!HS1072="","",IF('Paste Data Here - Export'!KO1072="Y",'Patient level info'!AA1072-'Paste Data Here - Export'!HS1072,'Paste Data Here - Export'!KQ1072-'Paste Data Here - Export'!HS1072)))</f>
        <v/>
      </c>
      <c r="AC1072" s="100" t="str">
        <f>IF(E1072="Yes","",IF(BPT!C1072="Record transferred to this team",AA1072-C1072-(1/6),""))</f>
        <v/>
      </c>
      <c r="AD1072" s="100" t="str">
        <f t="shared" si="178"/>
        <v/>
      </c>
      <c r="AE1072" s="100" t="str">
        <f t="shared" si="186"/>
        <v/>
      </c>
      <c r="AF1072" s="101" t="str">
        <f>IF(AE1072="","",IF(Y1072="Died same day","Died same day as arrival",IF(AB1072="","Did not stay on SU",IF('Paste Data Here - Export'!HR1072="ICH","ICU/CCU/HDU",IF(AB1072&gt;AE1072,100,100*AB1072/AE1072)))))</f>
        <v/>
      </c>
      <c r="AG1072" s="82" t="str">
        <f>IF(E1072="Yes","6 Month Transfer",IF(W1072="No","Not locked to discharge/transfer",IF(AF1072="Did not stay on SU","Not achieved as did not stay on SU",IF('Patient level info'!A1072="","",IF(AND(A1072=B1072,M1072="Achieved",P1072="Achieved",AF1072&gt;=90,AF1072&lt;&gt;"Died same day as arrival"),"Achieved",IF(AND(A1072&lt;&gt;B1072,AF1072&gt;=90,M1072="Achieved",P1072="Achieved"),"Not directly admitted by this team, but achieved criteria at previous team, and achieved 90% of stay on SU whilst at this team",IF(AF1072="ICU/CCU/HDU","Admitted to ICU/CCU/HDU",IF(AF1072="Died same day as arrival",AF1072,IF(AND(AF1072&lt;90,M1072="Not achieved",P1072="Not achieved"),"Not achieved as not direct to SU within 4h, not seen by a consultant within 14h, and less than 90% of stay on SU",IF(AND(AF1072&lt;90,M1072="Not achieved",P1072="Achieved"),"Not achieved as not direct to SU within 4h and less than 90% of stay on SU",IF(AND(AF1072&lt;90,M1072="Achieved",P1072="Not achieved"),"Not achieved as not seen by a consultant within 14h and less than 90% of stay on SU",IF(AND(AF1072&gt;=90,M1072="Not achieved",P1072="Not achieved"),"Not achieved as not direct to SU within 4h and not seen by a consultant within 14h",IF(AND(AF1072&gt;=90,M1072="Achieved",P1072="Not achieved"),"Not achieved as not seen by a consultant within 14h",IF(AF1072&lt;90,"Not achieved as less than 90% of stay on SU","Not achieved as not direct to SU within 4h"))))))))))))))</f>
        <v/>
      </c>
    </row>
    <row r="1073" spans="1:33" x14ac:dyDescent="0.25">
      <c r="A1073" s="89" t="str">
        <f>IF('Paste Data Here - Export'!A1073="","",'Paste Data Here - Export'!A1073)</f>
        <v/>
      </c>
      <c r="B1073" s="90" t="str">
        <f>IF('Paste Data Here - Export'!B1073="","",'Paste Data Here - Export'!B1073)</f>
        <v/>
      </c>
      <c r="C1073" s="91" t="str">
        <f>IF('Paste Data Here - Export'!AR1073="Y",'Paste Data Here - Export'!AS1073,IF('Paste Data Here - Export'!C1073="","",'Paste Data Here - Export'!BA1073))</f>
        <v/>
      </c>
      <c r="D1073" s="103" t="str">
        <f>IF(B1073="","",IF('Paste Data Here - Export'!A1073 ='Paste Data Here - Export'!B1073, "Yes", "No"))</f>
        <v/>
      </c>
      <c r="E1073" s="103" t="str">
        <f>IF(A1073="","",IF(AND('Paste Data Here - Export'!P1073="",'Paste Data Here - Export'!Q1073&lt;&gt;""),"Yes","No"))</f>
        <v/>
      </c>
      <c r="F1073" s="104" t="str">
        <f>IF('Paste Data Here - Export'!A1073='Paste Data Here - Export'!B1073,C1073,IF(W1073="No","",IF(E1073="Yes","6 Month Transfer",'Paste Data Here - Export'!HP1073)))</f>
        <v/>
      </c>
      <c r="G1073" s="92" t="str">
        <f>IF(B1073="","",IF(OR('Paste Data Here - Export'!KB1073="Y",'Paste Data Here - Export'!GE1073="Y"),"Yes","No"))</f>
        <v/>
      </c>
      <c r="H1073" s="93" t="str">
        <f t="shared" si="179"/>
        <v/>
      </c>
      <c r="I1073" s="93" t="str">
        <f t="shared" si="180"/>
        <v/>
      </c>
      <c r="J1073" s="93" t="str">
        <f t="shared" si="181"/>
        <v/>
      </c>
      <c r="K1073" s="125" t="str">
        <f>IF(OR(C1073="",'Paste Data Here - Export'!BD1073=""),"",1440*('Paste Data Here - Export'!BD1073-C1073))</f>
        <v/>
      </c>
      <c r="L1073" s="93" t="str">
        <f t="shared" si="182"/>
        <v/>
      </c>
      <c r="M1073" s="93" t="str">
        <f>IF(AND(L1073="Yes",'Paste Data Here - Export'!BC1073="SU",'Paste Data Here - Export'!EJ1073&lt;&gt;"Y"),"Achieved",IF('Paste Data Here - Export'!EJ1073="Y","Not applicable",(IF(AND('Patient level info'!L1073="No",'Paste Data Here - Export'!BC1073="SU"),"Not achieved",IF('Paste Data Here - Export'!BC1073="ICH","Not applicable",IF(OR('Paste Data Here - Export'!BC1073="O",'Paste Data Here - Export'!BC1073="MAC"),"Not achieved",""))))))</f>
        <v/>
      </c>
      <c r="N1073" s="142" t="str">
        <f>IF(B1073="","",IF(OR('Paste Data Here - Export'!GN1073="PERS",'Paste Data Here - Export'!GN1073="TELEM"),'Paste Data Here - Export'!GK1073,IF('Paste Data Here - Export'!GO1073="","Not seen in person",'Paste Data Here - Export'!GO1073)))</f>
        <v/>
      </c>
      <c r="O1073" s="125" t="str">
        <f t="shared" si="183"/>
        <v/>
      </c>
      <c r="P1073" s="126" t="str">
        <f t="shared" si="184"/>
        <v/>
      </c>
      <c r="Q1073" s="95" t="str">
        <f>IF('Paste Data Here - Export'!CR1073=TRUE, "Not imaged",IF('Paste Data Here - Export'!AR1073="Y","Inpatient stroke",IF('Paste Data Here - Export'!BA1073="","",IF('Paste Data Here - Export'!CR1073="TRUE","",1440*('Paste Data Here - Export'!CP1073-'Paste Data Here - Export'!BA1073)))))</f>
        <v/>
      </c>
      <c r="R1073" s="95" t="str">
        <f>IF('Paste Data Here - Export'!CR1073=TRUE,"Not imaged",IF(OR(C1073="",'Paste Data Here - Export'!CP1073=""),"",1440*('Paste Data Here - Export'!CP1073-C1073)))</f>
        <v/>
      </c>
      <c r="S1073" s="93" t="str">
        <f>IF(R1073&lt;60.5,"Yes",IF('Paste Data Here - Export'!C1073="","","No"))</f>
        <v/>
      </c>
      <c r="T1073" s="93" t="str">
        <f t="shared" si="176"/>
        <v/>
      </c>
      <c r="U1073" s="94" t="str">
        <f>IF(OR(C1073="",'Paste Data Here - Export'!DF1073=""),"",1440*('Paste Data Here - Export'!DF1073-C1073))</f>
        <v/>
      </c>
      <c r="V1073" s="96" t="str">
        <f t="shared" si="185"/>
        <v/>
      </c>
      <c r="W1073" s="97" t="str">
        <f>IF(B1073="","",IF('Paste Data Here - Export'!KI1073=TRUE,"Yes",IF('Paste Data Here - Export'!L1073="","No","Yes")))</f>
        <v/>
      </c>
      <c r="X1073" s="98" t="str">
        <f>IF(E1073="Yes","6 Month Transfer",IF(AND(W1073="Yes",'Paste Data Here - Export'!KM1073="D"),"No",IF('Patient level info'!W1073="Yes","Yes","")))</f>
        <v/>
      </c>
      <c r="Y1073" s="91" t="str">
        <f t="shared" si="177"/>
        <v/>
      </c>
      <c r="Z1073" s="99" t="str">
        <f>IF('Paste Data Here - Export'!KQ1073="","",IF('Paste Data Here - Export'!KO1073="","",'Paste Data Here - Export'!KN1073-'Paste Data Here - Export'!KQ1073))</f>
        <v/>
      </c>
      <c r="AA1073" s="91" t="str">
        <f>IF(AND(W1073="Yes",'Paste Data Here - Export'!KM1073="D",'Paste Data Here - Export'!KO1073="Y"),'Paste Data Here - Export'!KN1073+'Patient level info'!AA$3,IF(AND(W1073="Yes",'Paste Data Here - Export'!KM1073="D",Z1073&lt;0),'Paste Data Here - Export'!KQ1073,IF(AND(W1073="Yes",'Paste Data Here - Export'!KM1073="D"),'Paste Data Here - Export'!KN1073,IF(X1073="Yes",'Paste Data Here - Export'!KS1073,""))))</f>
        <v/>
      </c>
      <c r="AB1073" s="100" t="str">
        <f>IF(W1073="No","",IF('Paste Data Here - Export'!HS1073="","",IF('Paste Data Here - Export'!KO1073="Y",'Patient level info'!AA1073-'Paste Data Here - Export'!HS1073,'Paste Data Here - Export'!KQ1073-'Paste Data Here - Export'!HS1073)))</f>
        <v/>
      </c>
      <c r="AC1073" s="100" t="str">
        <f>IF(E1073="Yes","",IF(BPT!C1073="Record transferred to this team",AA1073-C1073-(1/6),""))</f>
        <v/>
      </c>
      <c r="AD1073" s="100" t="str">
        <f t="shared" si="178"/>
        <v/>
      </c>
      <c r="AE1073" s="100" t="str">
        <f t="shared" si="186"/>
        <v/>
      </c>
      <c r="AF1073" s="101" t="str">
        <f>IF(AE1073="","",IF(Y1073="Died same day","Died same day as arrival",IF(AB1073="","Did not stay on SU",IF('Paste Data Here - Export'!HR1073="ICH","ICU/CCU/HDU",IF(AB1073&gt;AE1073,100,100*AB1073/AE1073)))))</f>
        <v/>
      </c>
      <c r="AG1073" s="82" t="str">
        <f>IF(E1073="Yes","6 Month Transfer",IF(W1073="No","Not locked to discharge/transfer",IF(AF1073="Did not stay on SU","Not achieved as did not stay on SU",IF('Patient level info'!A1073="","",IF(AND(A1073=B1073,M1073="Achieved",P1073="Achieved",AF1073&gt;=90,AF1073&lt;&gt;"Died same day as arrival"),"Achieved",IF(AND(A1073&lt;&gt;B1073,AF1073&gt;=90,M1073="Achieved",P1073="Achieved"),"Not directly admitted by this team, but achieved criteria at previous team, and achieved 90% of stay on SU whilst at this team",IF(AF1073="ICU/CCU/HDU","Admitted to ICU/CCU/HDU",IF(AF1073="Died same day as arrival",AF1073,IF(AND(AF1073&lt;90,M1073="Not achieved",P1073="Not achieved"),"Not achieved as not direct to SU within 4h, not seen by a consultant within 14h, and less than 90% of stay on SU",IF(AND(AF1073&lt;90,M1073="Not achieved",P1073="Achieved"),"Not achieved as not direct to SU within 4h and less than 90% of stay on SU",IF(AND(AF1073&lt;90,M1073="Achieved",P1073="Not achieved"),"Not achieved as not seen by a consultant within 14h and less than 90% of stay on SU",IF(AND(AF1073&gt;=90,M1073="Not achieved",P1073="Not achieved"),"Not achieved as not direct to SU within 4h and not seen by a consultant within 14h",IF(AND(AF1073&gt;=90,M1073="Achieved",P1073="Not achieved"),"Not achieved as not seen by a consultant within 14h",IF(AF1073&lt;90,"Not achieved as less than 90% of stay on SU","Not achieved as not direct to SU within 4h"))))))))))))))</f>
        <v/>
      </c>
    </row>
    <row r="1074" spans="1:33" x14ac:dyDescent="0.25">
      <c r="A1074" s="89" t="str">
        <f>IF('Paste Data Here - Export'!A1074="","",'Paste Data Here - Export'!A1074)</f>
        <v/>
      </c>
      <c r="B1074" s="90" t="str">
        <f>IF('Paste Data Here - Export'!B1074="","",'Paste Data Here - Export'!B1074)</f>
        <v/>
      </c>
      <c r="C1074" s="91" t="str">
        <f>IF('Paste Data Here - Export'!AR1074="Y",'Paste Data Here - Export'!AS1074,IF('Paste Data Here - Export'!C1074="","",'Paste Data Here - Export'!BA1074))</f>
        <v/>
      </c>
      <c r="D1074" s="103" t="str">
        <f>IF(B1074="","",IF('Paste Data Here - Export'!A1074 ='Paste Data Here - Export'!B1074, "Yes", "No"))</f>
        <v/>
      </c>
      <c r="E1074" s="103" t="str">
        <f>IF(A1074="","",IF(AND('Paste Data Here - Export'!P1074="",'Paste Data Here - Export'!Q1074&lt;&gt;""),"Yes","No"))</f>
        <v/>
      </c>
      <c r="F1074" s="104" t="str">
        <f>IF('Paste Data Here - Export'!A1074='Paste Data Here - Export'!B1074,C1074,IF(W1074="No","",IF(E1074="Yes","6 Month Transfer",'Paste Data Here - Export'!HP1074)))</f>
        <v/>
      </c>
      <c r="G1074" s="92" t="str">
        <f>IF(B1074="","",IF(OR('Paste Data Here - Export'!KB1074="Y",'Paste Data Here - Export'!GE1074="Y"),"Yes","No"))</f>
        <v/>
      </c>
      <c r="H1074" s="93" t="str">
        <f t="shared" si="179"/>
        <v/>
      </c>
      <c r="I1074" s="93" t="str">
        <f t="shared" si="180"/>
        <v/>
      </c>
      <c r="J1074" s="93" t="str">
        <f t="shared" si="181"/>
        <v/>
      </c>
      <c r="K1074" s="125" t="str">
        <f>IF(OR(C1074="",'Paste Data Here - Export'!BD1074=""),"",1440*('Paste Data Here - Export'!BD1074-C1074))</f>
        <v/>
      </c>
      <c r="L1074" s="93" t="str">
        <f t="shared" si="182"/>
        <v/>
      </c>
      <c r="M1074" s="93" t="str">
        <f>IF(AND(L1074="Yes",'Paste Data Here - Export'!BC1074="SU",'Paste Data Here - Export'!EJ1074&lt;&gt;"Y"),"Achieved",IF('Paste Data Here - Export'!EJ1074="Y","Not applicable",(IF(AND('Patient level info'!L1074="No",'Paste Data Here - Export'!BC1074="SU"),"Not achieved",IF('Paste Data Here - Export'!BC1074="ICH","Not applicable",IF(OR('Paste Data Here - Export'!BC1074="O",'Paste Data Here - Export'!BC1074="MAC"),"Not achieved",""))))))</f>
        <v/>
      </c>
      <c r="N1074" s="142" t="str">
        <f>IF(B1074="","",IF(OR('Paste Data Here - Export'!GN1074="PERS",'Paste Data Here - Export'!GN1074="TELEM"),'Paste Data Here - Export'!GK1074,IF('Paste Data Here - Export'!GO1074="","Not seen in person",'Paste Data Here - Export'!GO1074)))</f>
        <v/>
      </c>
      <c r="O1074" s="125" t="str">
        <f t="shared" si="183"/>
        <v/>
      </c>
      <c r="P1074" s="126" t="str">
        <f t="shared" si="184"/>
        <v/>
      </c>
      <c r="Q1074" s="95" t="str">
        <f>IF('Paste Data Here - Export'!CR1074=TRUE, "Not imaged",IF('Paste Data Here - Export'!AR1074="Y","Inpatient stroke",IF('Paste Data Here - Export'!BA1074="","",IF('Paste Data Here - Export'!CR1074="TRUE","",1440*('Paste Data Here - Export'!CP1074-'Paste Data Here - Export'!BA1074)))))</f>
        <v/>
      </c>
      <c r="R1074" s="95" t="str">
        <f>IF('Paste Data Here - Export'!CR1074=TRUE,"Not imaged",IF(OR(C1074="",'Paste Data Here - Export'!CP1074=""),"",1440*('Paste Data Here - Export'!CP1074-C1074)))</f>
        <v/>
      </c>
      <c r="S1074" s="93" t="str">
        <f>IF(R1074&lt;60.5,"Yes",IF('Paste Data Here - Export'!C1074="","","No"))</f>
        <v/>
      </c>
      <c r="T1074" s="93" t="str">
        <f t="shared" si="176"/>
        <v/>
      </c>
      <c r="U1074" s="94" t="str">
        <f>IF(OR(C1074="",'Paste Data Here - Export'!DF1074=""),"",1440*('Paste Data Here - Export'!DF1074-C1074))</f>
        <v/>
      </c>
      <c r="V1074" s="96" t="str">
        <f t="shared" si="185"/>
        <v/>
      </c>
      <c r="W1074" s="97" t="str">
        <f>IF(B1074="","",IF('Paste Data Here - Export'!KI1074=TRUE,"Yes",IF('Paste Data Here - Export'!L1074="","No","Yes")))</f>
        <v/>
      </c>
      <c r="X1074" s="98" t="str">
        <f>IF(E1074="Yes","6 Month Transfer",IF(AND(W1074="Yes",'Paste Data Here - Export'!KM1074="D"),"No",IF('Patient level info'!W1074="Yes","Yes","")))</f>
        <v/>
      </c>
      <c r="Y1074" s="91" t="str">
        <f t="shared" si="177"/>
        <v/>
      </c>
      <c r="Z1074" s="99" t="str">
        <f>IF('Paste Data Here - Export'!KQ1074="","",IF('Paste Data Here - Export'!KO1074="","",'Paste Data Here - Export'!KN1074-'Paste Data Here - Export'!KQ1074))</f>
        <v/>
      </c>
      <c r="AA1074" s="91" t="str">
        <f>IF(AND(W1074="Yes",'Paste Data Here - Export'!KM1074="D",'Paste Data Here - Export'!KO1074="Y"),'Paste Data Here - Export'!KN1074+'Patient level info'!AA$3,IF(AND(W1074="Yes",'Paste Data Here - Export'!KM1074="D",Z1074&lt;0),'Paste Data Here - Export'!KQ1074,IF(AND(W1074="Yes",'Paste Data Here - Export'!KM1074="D"),'Paste Data Here - Export'!KN1074,IF(X1074="Yes",'Paste Data Here - Export'!KS1074,""))))</f>
        <v/>
      </c>
      <c r="AB1074" s="100" t="str">
        <f>IF(W1074="No","",IF('Paste Data Here - Export'!HS1074="","",IF('Paste Data Here - Export'!KO1074="Y",'Patient level info'!AA1074-'Paste Data Here - Export'!HS1074,'Paste Data Here - Export'!KQ1074-'Paste Data Here - Export'!HS1074)))</f>
        <v/>
      </c>
      <c r="AC1074" s="100" t="str">
        <f>IF(E1074="Yes","",IF(BPT!C1074="Record transferred to this team",AA1074-C1074-(1/6),""))</f>
        <v/>
      </c>
      <c r="AD1074" s="100" t="str">
        <f t="shared" si="178"/>
        <v/>
      </c>
      <c r="AE1074" s="100" t="str">
        <f t="shared" si="186"/>
        <v/>
      </c>
      <c r="AF1074" s="101" t="str">
        <f>IF(AE1074="","",IF(Y1074="Died same day","Died same day as arrival",IF(AB1074="","Did not stay on SU",IF('Paste Data Here - Export'!HR1074="ICH","ICU/CCU/HDU",IF(AB1074&gt;AE1074,100,100*AB1074/AE1074)))))</f>
        <v/>
      </c>
      <c r="AG1074" s="82" t="str">
        <f>IF(E1074="Yes","6 Month Transfer",IF(W1074="No","Not locked to discharge/transfer",IF(AF1074="Did not stay on SU","Not achieved as did not stay on SU",IF('Patient level info'!A1074="","",IF(AND(A1074=B1074,M1074="Achieved",P1074="Achieved",AF1074&gt;=90,AF1074&lt;&gt;"Died same day as arrival"),"Achieved",IF(AND(A1074&lt;&gt;B1074,AF1074&gt;=90,M1074="Achieved",P1074="Achieved"),"Not directly admitted by this team, but achieved criteria at previous team, and achieved 90% of stay on SU whilst at this team",IF(AF1074="ICU/CCU/HDU","Admitted to ICU/CCU/HDU",IF(AF1074="Died same day as arrival",AF1074,IF(AND(AF1074&lt;90,M1074="Not achieved",P1074="Not achieved"),"Not achieved as not direct to SU within 4h, not seen by a consultant within 14h, and less than 90% of stay on SU",IF(AND(AF1074&lt;90,M1074="Not achieved",P1074="Achieved"),"Not achieved as not direct to SU within 4h and less than 90% of stay on SU",IF(AND(AF1074&lt;90,M1074="Achieved",P1074="Not achieved"),"Not achieved as not seen by a consultant within 14h and less than 90% of stay on SU",IF(AND(AF1074&gt;=90,M1074="Not achieved",P1074="Not achieved"),"Not achieved as not direct to SU within 4h and not seen by a consultant within 14h",IF(AND(AF1074&gt;=90,M1074="Achieved",P1074="Not achieved"),"Not achieved as not seen by a consultant within 14h",IF(AF1074&lt;90,"Not achieved as less than 90% of stay on SU","Not achieved as not direct to SU within 4h"))))))))))))))</f>
        <v/>
      </c>
    </row>
    <row r="1075" spans="1:33" x14ac:dyDescent="0.25">
      <c r="A1075" s="89" t="str">
        <f>IF('Paste Data Here - Export'!A1075="","",'Paste Data Here - Export'!A1075)</f>
        <v/>
      </c>
      <c r="B1075" s="90" t="str">
        <f>IF('Paste Data Here - Export'!B1075="","",'Paste Data Here - Export'!B1075)</f>
        <v/>
      </c>
      <c r="C1075" s="91" t="str">
        <f>IF('Paste Data Here - Export'!AR1075="Y",'Paste Data Here - Export'!AS1075,IF('Paste Data Here - Export'!C1075="","",'Paste Data Here - Export'!BA1075))</f>
        <v/>
      </c>
      <c r="D1075" s="103" t="str">
        <f>IF(B1075="","",IF('Paste Data Here - Export'!A1075 ='Paste Data Here - Export'!B1075, "Yes", "No"))</f>
        <v/>
      </c>
      <c r="E1075" s="103" t="str">
        <f>IF(A1075="","",IF(AND('Paste Data Here - Export'!P1075="",'Paste Data Here - Export'!Q1075&lt;&gt;""),"Yes","No"))</f>
        <v/>
      </c>
      <c r="F1075" s="104" t="str">
        <f>IF('Paste Data Here - Export'!A1075='Paste Data Here - Export'!B1075,C1075,IF(W1075="No","",IF(E1075="Yes","6 Month Transfer",'Paste Data Here - Export'!HP1075)))</f>
        <v/>
      </c>
      <c r="G1075" s="92" t="str">
        <f>IF(B1075="","",IF(OR('Paste Data Here - Export'!KB1075="Y",'Paste Data Here - Export'!GE1075="Y"),"Yes","No"))</f>
        <v/>
      </c>
      <c r="H1075" s="93" t="str">
        <f t="shared" si="179"/>
        <v/>
      </c>
      <c r="I1075" s="93" t="str">
        <f t="shared" si="180"/>
        <v/>
      </c>
      <c r="J1075" s="93" t="str">
        <f t="shared" si="181"/>
        <v/>
      </c>
      <c r="K1075" s="125" t="str">
        <f>IF(OR(C1075="",'Paste Data Here - Export'!BD1075=""),"",1440*('Paste Data Here - Export'!BD1075-C1075))</f>
        <v/>
      </c>
      <c r="L1075" s="93" t="str">
        <f t="shared" si="182"/>
        <v/>
      </c>
      <c r="M1075" s="93" t="str">
        <f>IF(AND(L1075="Yes",'Paste Data Here - Export'!BC1075="SU",'Paste Data Here - Export'!EJ1075&lt;&gt;"Y"),"Achieved",IF('Paste Data Here - Export'!EJ1075="Y","Not applicable",(IF(AND('Patient level info'!L1075="No",'Paste Data Here - Export'!BC1075="SU"),"Not achieved",IF('Paste Data Here - Export'!BC1075="ICH","Not applicable",IF(OR('Paste Data Here - Export'!BC1075="O",'Paste Data Here - Export'!BC1075="MAC"),"Not achieved",""))))))</f>
        <v/>
      </c>
      <c r="N1075" s="142" t="str">
        <f>IF(B1075="","",IF(OR('Paste Data Here - Export'!GN1075="PERS",'Paste Data Here - Export'!GN1075="TELEM"),'Paste Data Here - Export'!GK1075,IF('Paste Data Here - Export'!GO1075="","Not seen in person",'Paste Data Here - Export'!GO1075)))</f>
        <v/>
      </c>
      <c r="O1075" s="125" t="str">
        <f t="shared" si="183"/>
        <v/>
      </c>
      <c r="P1075" s="126" t="str">
        <f t="shared" si="184"/>
        <v/>
      </c>
      <c r="Q1075" s="95" t="str">
        <f>IF('Paste Data Here - Export'!CR1075=TRUE, "Not imaged",IF('Paste Data Here - Export'!AR1075="Y","Inpatient stroke",IF('Paste Data Here - Export'!BA1075="","",IF('Paste Data Here - Export'!CR1075="TRUE","",1440*('Paste Data Here - Export'!CP1075-'Paste Data Here - Export'!BA1075)))))</f>
        <v/>
      </c>
      <c r="R1075" s="95" t="str">
        <f>IF('Paste Data Here - Export'!CR1075=TRUE,"Not imaged",IF(OR(C1075="",'Paste Data Here - Export'!CP1075=""),"",1440*('Paste Data Here - Export'!CP1075-C1075)))</f>
        <v/>
      </c>
      <c r="S1075" s="93" t="str">
        <f>IF(R1075&lt;60.5,"Yes",IF('Paste Data Here - Export'!C1075="","","No"))</f>
        <v/>
      </c>
      <c r="T1075" s="93" t="str">
        <f t="shared" si="176"/>
        <v/>
      </c>
      <c r="U1075" s="94" t="str">
        <f>IF(OR(C1075="",'Paste Data Here - Export'!DF1075=""),"",1440*('Paste Data Here - Export'!DF1075-C1075))</f>
        <v/>
      </c>
      <c r="V1075" s="96" t="str">
        <f t="shared" si="185"/>
        <v/>
      </c>
      <c r="W1075" s="97" t="str">
        <f>IF(B1075="","",IF('Paste Data Here - Export'!KI1075=TRUE,"Yes",IF('Paste Data Here - Export'!L1075="","No","Yes")))</f>
        <v/>
      </c>
      <c r="X1075" s="98" t="str">
        <f>IF(E1075="Yes","6 Month Transfer",IF(AND(W1075="Yes",'Paste Data Here - Export'!KM1075="D"),"No",IF('Patient level info'!W1075="Yes","Yes","")))</f>
        <v/>
      </c>
      <c r="Y1075" s="91" t="str">
        <f t="shared" si="177"/>
        <v/>
      </c>
      <c r="Z1075" s="99" t="str">
        <f>IF('Paste Data Here - Export'!KQ1075="","",IF('Paste Data Here - Export'!KO1075="","",'Paste Data Here - Export'!KN1075-'Paste Data Here - Export'!KQ1075))</f>
        <v/>
      </c>
      <c r="AA1075" s="91" t="str">
        <f>IF(AND(W1075="Yes",'Paste Data Here - Export'!KM1075="D",'Paste Data Here - Export'!KO1075="Y"),'Paste Data Here - Export'!KN1075+'Patient level info'!AA$3,IF(AND(W1075="Yes",'Paste Data Here - Export'!KM1075="D",Z1075&lt;0),'Paste Data Here - Export'!KQ1075,IF(AND(W1075="Yes",'Paste Data Here - Export'!KM1075="D"),'Paste Data Here - Export'!KN1075,IF(X1075="Yes",'Paste Data Here - Export'!KS1075,""))))</f>
        <v/>
      </c>
      <c r="AB1075" s="100" t="str">
        <f>IF(W1075="No","",IF('Paste Data Here - Export'!HS1075="","",IF('Paste Data Here - Export'!KO1075="Y",'Patient level info'!AA1075-'Paste Data Here - Export'!HS1075,'Paste Data Here - Export'!KQ1075-'Paste Data Here - Export'!HS1075)))</f>
        <v/>
      </c>
      <c r="AC1075" s="100" t="str">
        <f>IF(E1075="Yes","",IF(BPT!C1075="Record transferred to this team",AA1075-C1075-(1/6),""))</f>
        <v/>
      </c>
      <c r="AD1075" s="100" t="str">
        <f t="shared" si="178"/>
        <v/>
      </c>
      <c r="AE1075" s="100" t="str">
        <f t="shared" si="186"/>
        <v/>
      </c>
      <c r="AF1075" s="101" t="str">
        <f>IF(AE1075="","",IF(Y1075="Died same day","Died same day as arrival",IF(AB1075="","Did not stay on SU",IF('Paste Data Here - Export'!HR1075="ICH","ICU/CCU/HDU",IF(AB1075&gt;AE1075,100,100*AB1075/AE1075)))))</f>
        <v/>
      </c>
      <c r="AG1075" s="82" t="str">
        <f>IF(E1075="Yes","6 Month Transfer",IF(W1075="No","Not locked to discharge/transfer",IF(AF1075="Did not stay on SU","Not achieved as did not stay on SU",IF('Patient level info'!A1075="","",IF(AND(A1075=B1075,M1075="Achieved",P1075="Achieved",AF1075&gt;=90,AF1075&lt;&gt;"Died same day as arrival"),"Achieved",IF(AND(A1075&lt;&gt;B1075,AF1075&gt;=90,M1075="Achieved",P1075="Achieved"),"Not directly admitted by this team, but achieved criteria at previous team, and achieved 90% of stay on SU whilst at this team",IF(AF1075="ICU/CCU/HDU","Admitted to ICU/CCU/HDU",IF(AF1075="Died same day as arrival",AF1075,IF(AND(AF1075&lt;90,M1075="Not achieved",P1075="Not achieved"),"Not achieved as not direct to SU within 4h, not seen by a consultant within 14h, and less than 90% of stay on SU",IF(AND(AF1075&lt;90,M1075="Not achieved",P1075="Achieved"),"Not achieved as not direct to SU within 4h and less than 90% of stay on SU",IF(AND(AF1075&lt;90,M1075="Achieved",P1075="Not achieved"),"Not achieved as not seen by a consultant within 14h and less than 90% of stay on SU",IF(AND(AF1075&gt;=90,M1075="Not achieved",P1075="Not achieved"),"Not achieved as not direct to SU within 4h and not seen by a consultant within 14h",IF(AND(AF1075&gt;=90,M1075="Achieved",P1075="Not achieved"),"Not achieved as not seen by a consultant within 14h",IF(AF1075&lt;90,"Not achieved as less than 90% of stay on SU","Not achieved as not direct to SU within 4h"))))))))))))))</f>
        <v/>
      </c>
    </row>
    <row r="1076" spans="1:33" x14ac:dyDescent="0.25">
      <c r="A1076" s="89" t="str">
        <f>IF('Paste Data Here - Export'!A1076="","",'Paste Data Here - Export'!A1076)</f>
        <v/>
      </c>
      <c r="B1076" s="90" t="str">
        <f>IF('Paste Data Here - Export'!B1076="","",'Paste Data Here - Export'!B1076)</f>
        <v/>
      </c>
      <c r="C1076" s="91" t="str">
        <f>IF('Paste Data Here - Export'!AR1076="Y",'Paste Data Here - Export'!AS1076,IF('Paste Data Here - Export'!C1076="","",'Paste Data Here - Export'!BA1076))</f>
        <v/>
      </c>
      <c r="D1076" s="103" t="str">
        <f>IF(B1076="","",IF('Paste Data Here - Export'!A1076 ='Paste Data Here - Export'!B1076, "Yes", "No"))</f>
        <v/>
      </c>
      <c r="E1076" s="103" t="str">
        <f>IF(A1076="","",IF(AND('Paste Data Here - Export'!P1076="",'Paste Data Here - Export'!Q1076&lt;&gt;""),"Yes","No"))</f>
        <v/>
      </c>
      <c r="F1076" s="104" t="str">
        <f>IF('Paste Data Here - Export'!A1076='Paste Data Here - Export'!B1076,C1076,IF(W1076="No","",IF(E1076="Yes","6 Month Transfer",'Paste Data Here - Export'!HP1076)))</f>
        <v/>
      </c>
      <c r="G1076" s="92" t="str">
        <f>IF(B1076="","",IF(OR('Paste Data Here - Export'!KB1076="Y",'Paste Data Here - Export'!GE1076="Y"),"Yes","No"))</f>
        <v/>
      </c>
      <c r="H1076" s="93" t="str">
        <f t="shared" si="179"/>
        <v/>
      </c>
      <c r="I1076" s="93" t="str">
        <f t="shared" si="180"/>
        <v/>
      </c>
      <c r="J1076" s="93" t="str">
        <f t="shared" si="181"/>
        <v/>
      </c>
      <c r="K1076" s="125" t="str">
        <f>IF(OR(C1076="",'Paste Data Here - Export'!BD1076=""),"",1440*('Paste Data Here - Export'!BD1076-C1076))</f>
        <v/>
      </c>
      <c r="L1076" s="93" t="str">
        <f t="shared" si="182"/>
        <v/>
      </c>
      <c r="M1076" s="93" t="str">
        <f>IF(AND(L1076="Yes",'Paste Data Here - Export'!BC1076="SU",'Paste Data Here - Export'!EJ1076&lt;&gt;"Y"),"Achieved",IF('Paste Data Here - Export'!EJ1076="Y","Not applicable",(IF(AND('Patient level info'!L1076="No",'Paste Data Here - Export'!BC1076="SU"),"Not achieved",IF('Paste Data Here - Export'!BC1076="ICH","Not applicable",IF(OR('Paste Data Here - Export'!BC1076="O",'Paste Data Here - Export'!BC1076="MAC"),"Not achieved",""))))))</f>
        <v/>
      </c>
      <c r="N1076" s="142" t="str">
        <f>IF(B1076="","",IF(OR('Paste Data Here - Export'!GN1076="PERS",'Paste Data Here - Export'!GN1076="TELEM"),'Paste Data Here - Export'!GK1076,IF('Paste Data Here - Export'!GO1076="","Not seen in person",'Paste Data Here - Export'!GO1076)))</f>
        <v/>
      </c>
      <c r="O1076" s="125" t="str">
        <f t="shared" si="183"/>
        <v/>
      </c>
      <c r="P1076" s="126" t="str">
        <f t="shared" si="184"/>
        <v/>
      </c>
      <c r="Q1076" s="95" t="str">
        <f>IF('Paste Data Here - Export'!CR1076=TRUE, "Not imaged",IF('Paste Data Here - Export'!AR1076="Y","Inpatient stroke",IF('Paste Data Here - Export'!BA1076="","",IF('Paste Data Here - Export'!CR1076="TRUE","",1440*('Paste Data Here - Export'!CP1076-'Paste Data Here - Export'!BA1076)))))</f>
        <v/>
      </c>
      <c r="R1076" s="95" t="str">
        <f>IF('Paste Data Here - Export'!CR1076=TRUE,"Not imaged",IF(OR(C1076="",'Paste Data Here - Export'!CP1076=""),"",1440*('Paste Data Here - Export'!CP1076-C1076)))</f>
        <v/>
      </c>
      <c r="S1076" s="93" t="str">
        <f>IF(R1076&lt;60.5,"Yes",IF('Paste Data Here - Export'!C1076="","","No"))</f>
        <v/>
      </c>
      <c r="T1076" s="93" t="str">
        <f t="shared" si="176"/>
        <v/>
      </c>
      <c r="U1076" s="94" t="str">
        <f>IF(OR(C1076="",'Paste Data Here - Export'!DF1076=""),"",1440*('Paste Data Here - Export'!DF1076-C1076))</f>
        <v/>
      </c>
      <c r="V1076" s="96" t="str">
        <f t="shared" si="185"/>
        <v/>
      </c>
      <c r="W1076" s="97" t="str">
        <f>IF(B1076="","",IF('Paste Data Here - Export'!KI1076=TRUE,"Yes",IF('Paste Data Here - Export'!L1076="","No","Yes")))</f>
        <v/>
      </c>
      <c r="X1076" s="98" t="str">
        <f>IF(E1076="Yes","6 Month Transfer",IF(AND(W1076="Yes",'Paste Data Here - Export'!KM1076="D"),"No",IF('Patient level info'!W1076="Yes","Yes","")))</f>
        <v/>
      </c>
      <c r="Y1076" s="91" t="str">
        <f t="shared" si="177"/>
        <v/>
      </c>
      <c r="Z1076" s="99" t="str">
        <f>IF('Paste Data Here - Export'!KQ1076="","",IF('Paste Data Here - Export'!KO1076="","",'Paste Data Here - Export'!KN1076-'Paste Data Here - Export'!KQ1076))</f>
        <v/>
      </c>
      <c r="AA1076" s="91" t="str">
        <f>IF(AND(W1076="Yes",'Paste Data Here - Export'!KM1076="D",'Paste Data Here - Export'!KO1076="Y"),'Paste Data Here - Export'!KN1076+'Patient level info'!AA$3,IF(AND(W1076="Yes",'Paste Data Here - Export'!KM1076="D",Z1076&lt;0),'Paste Data Here - Export'!KQ1076,IF(AND(W1076="Yes",'Paste Data Here - Export'!KM1076="D"),'Paste Data Here - Export'!KN1076,IF(X1076="Yes",'Paste Data Here - Export'!KS1076,""))))</f>
        <v/>
      </c>
      <c r="AB1076" s="100" t="str">
        <f>IF(W1076="No","",IF('Paste Data Here - Export'!HS1076="","",IF('Paste Data Here - Export'!KO1076="Y",'Patient level info'!AA1076-'Paste Data Here - Export'!HS1076,'Paste Data Here - Export'!KQ1076-'Paste Data Here - Export'!HS1076)))</f>
        <v/>
      </c>
      <c r="AC1076" s="100" t="str">
        <f>IF(E1076="Yes","",IF(BPT!C1076="Record transferred to this team",AA1076-C1076-(1/6),""))</f>
        <v/>
      </c>
      <c r="AD1076" s="100" t="str">
        <f t="shared" si="178"/>
        <v/>
      </c>
      <c r="AE1076" s="100" t="str">
        <f t="shared" si="186"/>
        <v/>
      </c>
      <c r="AF1076" s="101" t="str">
        <f>IF(AE1076="","",IF(Y1076="Died same day","Died same day as arrival",IF(AB1076="","Did not stay on SU",IF('Paste Data Here - Export'!HR1076="ICH","ICU/CCU/HDU",IF(AB1076&gt;AE1076,100,100*AB1076/AE1076)))))</f>
        <v/>
      </c>
      <c r="AG1076" s="82" t="str">
        <f>IF(E1076="Yes","6 Month Transfer",IF(W1076="No","Not locked to discharge/transfer",IF(AF1076="Did not stay on SU","Not achieved as did not stay on SU",IF('Patient level info'!A1076="","",IF(AND(A1076=B1076,M1076="Achieved",P1076="Achieved",AF1076&gt;=90,AF1076&lt;&gt;"Died same day as arrival"),"Achieved",IF(AND(A1076&lt;&gt;B1076,AF1076&gt;=90,M1076="Achieved",P1076="Achieved"),"Not directly admitted by this team, but achieved criteria at previous team, and achieved 90% of stay on SU whilst at this team",IF(AF1076="ICU/CCU/HDU","Admitted to ICU/CCU/HDU",IF(AF1076="Died same day as arrival",AF1076,IF(AND(AF1076&lt;90,M1076="Not achieved",P1076="Not achieved"),"Not achieved as not direct to SU within 4h, not seen by a consultant within 14h, and less than 90% of stay on SU",IF(AND(AF1076&lt;90,M1076="Not achieved",P1076="Achieved"),"Not achieved as not direct to SU within 4h and less than 90% of stay on SU",IF(AND(AF1076&lt;90,M1076="Achieved",P1076="Not achieved"),"Not achieved as not seen by a consultant within 14h and less than 90% of stay on SU",IF(AND(AF1076&gt;=90,M1076="Not achieved",P1076="Not achieved"),"Not achieved as not direct to SU within 4h and not seen by a consultant within 14h",IF(AND(AF1076&gt;=90,M1076="Achieved",P1076="Not achieved"),"Not achieved as not seen by a consultant within 14h",IF(AF1076&lt;90,"Not achieved as less than 90% of stay on SU","Not achieved as not direct to SU within 4h"))))))))))))))</f>
        <v/>
      </c>
    </row>
    <row r="1077" spans="1:33" x14ac:dyDescent="0.25">
      <c r="A1077" s="89" t="str">
        <f>IF('Paste Data Here - Export'!A1077="","",'Paste Data Here - Export'!A1077)</f>
        <v/>
      </c>
      <c r="B1077" s="90" t="str">
        <f>IF('Paste Data Here - Export'!B1077="","",'Paste Data Here - Export'!B1077)</f>
        <v/>
      </c>
      <c r="C1077" s="91" t="str">
        <f>IF('Paste Data Here - Export'!AR1077="Y",'Paste Data Here - Export'!AS1077,IF('Paste Data Here - Export'!C1077="","",'Paste Data Here - Export'!BA1077))</f>
        <v/>
      </c>
      <c r="D1077" s="103" t="str">
        <f>IF(B1077="","",IF('Paste Data Here - Export'!A1077 ='Paste Data Here - Export'!B1077, "Yes", "No"))</f>
        <v/>
      </c>
      <c r="E1077" s="103" t="str">
        <f>IF(A1077="","",IF(AND('Paste Data Here - Export'!P1077="",'Paste Data Here - Export'!Q1077&lt;&gt;""),"Yes","No"))</f>
        <v/>
      </c>
      <c r="F1077" s="104" t="str">
        <f>IF('Paste Data Here - Export'!A1077='Paste Data Here - Export'!B1077,C1077,IF(W1077="No","",IF(E1077="Yes","6 Month Transfer",'Paste Data Here - Export'!HP1077)))</f>
        <v/>
      </c>
      <c r="G1077" s="92" t="str">
        <f>IF(B1077="","",IF(OR('Paste Data Here - Export'!KB1077="Y",'Paste Data Here - Export'!GE1077="Y"),"Yes","No"))</f>
        <v/>
      </c>
      <c r="H1077" s="93" t="str">
        <f t="shared" si="179"/>
        <v/>
      </c>
      <c r="I1077" s="93" t="str">
        <f t="shared" si="180"/>
        <v/>
      </c>
      <c r="J1077" s="93" t="str">
        <f t="shared" si="181"/>
        <v/>
      </c>
      <c r="K1077" s="125" t="str">
        <f>IF(OR(C1077="",'Paste Data Here - Export'!BD1077=""),"",1440*('Paste Data Here - Export'!BD1077-C1077))</f>
        <v/>
      </c>
      <c r="L1077" s="93" t="str">
        <f t="shared" si="182"/>
        <v/>
      </c>
      <c r="M1077" s="93" t="str">
        <f>IF(AND(L1077="Yes",'Paste Data Here - Export'!BC1077="SU",'Paste Data Here - Export'!EJ1077&lt;&gt;"Y"),"Achieved",IF('Paste Data Here - Export'!EJ1077="Y","Not applicable",(IF(AND('Patient level info'!L1077="No",'Paste Data Here - Export'!BC1077="SU"),"Not achieved",IF('Paste Data Here - Export'!BC1077="ICH","Not applicable",IF(OR('Paste Data Here - Export'!BC1077="O",'Paste Data Here - Export'!BC1077="MAC"),"Not achieved",""))))))</f>
        <v/>
      </c>
      <c r="N1077" s="142" t="str">
        <f>IF(B1077="","",IF(OR('Paste Data Here - Export'!GN1077="PERS",'Paste Data Here - Export'!GN1077="TELEM"),'Paste Data Here - Export'!GK1077,IF('Paste Data Here - Export'!GO1077="","Not seen in person",'Paste Data Here - Export'!GO1077)))</f>
        <v/>
      </c>
      <c r="O1077" s="125" t="str">
        <f t="shared" si="183"/>
        <v/>
      </c>
      <c r="P1077" s="126" t="str">
        <f t="shared" si="184"/>
        <v/>
      </c>
      <c r="Q1077" s="95" t="str">
        <f>IF('Paste Data Here - Export'!CR1077=TRUE, "Not imaged",IF('Paste Data Here - Export'!AR1077="Y","Inpatient stroke",IF('Paste Data Here - Export'!BA1077="","",IF('Paste Data Here - Export'!CR1077="TRUE","",1440*('Paste Data Here - Export'!CP1077-'Paste Data Here - Export'!BA1077)))))</f>
        <v/>
      </c>
      <c r="R1077" s="95" t="str">
        <f>IF('Paste Data Here - Export'!CR1077=TRUE,"Not imaged",IF(OR(C1077="",'Paste Data Here - Export'!CP1077=""),"",1440*('Paste Data Here - Export'!CP1077-C1077)))</f>
        <v/>
      </c>
      <c r="S1077" s="93" t="str">
        <f>IF(R1077&lt;60.5,"Yes",IF('Paste Data Here - Export'!C1077="","","No"))</f>
        <v/>
      </c>
      <c r="T1077" s="93" t="str">
        <f t="shared" si="176"/>
        <v/>
      </c>
      <c r="U1077" s="94" t="str">
        <f>IF(OR(C1077="",'Paste Data Here - Export'!DF1077=""),"",1440*('Paste Data Here - Export'!DF1077-C1077))</f>
        <v/>
      </c>
      <c r="V1077" s="96" t="str">
        <f t="shared" si="185"/>
        <v/>
      </c>
      <c r="W1077" s="97" t="str">
        <f>IF(B1077="","",IF('Paste Data Here - Export'!KI1077=TRUE,"Yes",IF('Paste Data Here - Export'!L1077="","No","Yes")))</f>
        <v/>
      </c>
      <c r="X1077" s="98" t="str">
        <f>IF(E1077="Yes","6 Month Transfer",IF(AND(W1077="Yes",'Paste Data Here - Export'!KM1077="D"),"No",IF('Patient level info'!W1077="Yes","Yes","")))</f>
        <v/>
      </c>
      <c r="Y1077" s="91" t="str">
        <f t="shared" si="177"/>
        <v/>
      </c>
      <c r="Z1077" s="99" t="str">
        <f>IF('Paste Data Here - Export'!KQ1077="","",IF('Paste Data Here - Export'!KO1077="","",'Paste Data Here - Export'!KN1077-'Paste Data Here - Export'!KQ1077))</f>
        <v/>
      </c>
      <c r="AA1077" s="91" t="str">
        <f>IF(AND(W1077="Yes",'Paste Data Here - Export'!KM1077="D",'Paste Data Here - Export'!KO1077="Y"),'Paste Data Here - Export'!KN1077+'Patient level info'!AA$3,IF(AND(W1077="Yes",'Paste Data Here - Export'!KM1077="D",Z1077&lt;0),'Paste Data Here - Export'!KQ1077,IF(AND(W1077="Yes",'Paste Data Here - Export'!KM1077="D"),'Paste Data Here - Export'!KN1077,IF(X1077="Yes",'Paste Data Here - Export'!KS1077,""))))</f>
        <v/>
      </c>
      <c r="AB1077" s="100" t="str">
        <f>IF(W1077="No","",IF('Paste Data Here - Export'!HS1077="","",IF('Paste Data Here - Export'!KO1077="Y",'Patient level info'!AA1077-'Paste Data Here - Export'!HS1077,'Paste Data Here - Export'!KQ1077-'Paste Data Here - Export'!HS1077)))</f>
        <v/>
      </c>
      <c r="AC1077" s="100" t="str">
        <f>IF(E1077="Yes","",IF(BPT!C1077="Record transferred to this team",AA1077-C1077-(1/6),""))</f>
        <v/>
      </c>
      <c r="AD1077" s="100" t="str">
        <f t="shared" si="178"/>
        <v/>
      </c>
      <c r="AE1077" s="100" t="str">
        <f t="shared" si="186"/>
        <v/>
      </c>
      <c r="AF1077" s="101" t="str">
        <f>IF(AE1077="","",IF(Y1077="Died same day","Died same day as arrival",IF(AB1077="","Did not stay on SU",IF('Paste Data Here - Export'!HR1077="ICH","ICU/CCU/HDU",IF(AB1077&gt;AE1077,100,100*AB1077/AE1077)))))</f>
        <v/>
      </c>
      <c r="AG1077" s="82" t="str">
        <f>IF(E1077="Yes","6 Month Transfer",IF(W1077="No","Not locked to discharge/transfer",IF(AF1077="Did not stay on SU","Not achieved as did not stay on SU",IF('Patient level info'!A1077="","",IF(AND(A1077=B1077,M1077="Achieved",P1077="Achieved",AF1077&gt;=90,AF1077&lt;&gt;"Died same day as arrival"),"Achieved",IF(AND(A1077&lt;&gt;B1077,AF1077&gt;=90,M1077="Achieved",P1077="Achieved"),"Not directly admitted by this team, but achieved criteria at previous team, and achieved 90% of stay on SU whilst at this team",IF(AF1077="ICU/CCU/HDU","Admitted to ICU/CCU/HDU",IF(AF1077="Died same day as arrival",AF1077,IF(AND(AF1077&lt;90,M1077="Not achieved",P1077="Not achieved"),"Not achieved as not direct to SU within 4h, not seen by a consultant within 14h, and less than 90% of stay on SU",IF(AND(AF1077&lt;90,M1077="Not achieved",P1077="Achieved"),"Not achieved as not direct to SU within 4h and less than 90% of stay on SU",IF(AND(AF1077&lt;90,M1077="Achieved",P1077="Not achieved"),"Not achieved as not seen by a consultant within 14h and less than 90% of stay on SU",IF(AND(AF1077&gt;=90,M1077="Not achieved",P1077="Not achieved"),"Not achieved as not direct to SU within 4h and not seen by a consultant within 14h",IF(AND(AF1077&gt;=90,M1077="Achieved",P1077="Not achieved"),"Not achieved as not seen by a consultant within 14h",IF(AF1077&lt;90,"Not achieved as less than 90% of stay on SU","Not achieved as not direct to SU within 4h"))))))))))))))</f>
        <v/>
      </c>
    </row>
    <row r="1078" spans="1:33" x14ac:dyDescent="0.25">
      <c r="A1078" s="89" t="str">
        <f>IF('Paste Data Here - Export'!A1078="","",'Paste Data Here - Export'!A1078)</f>
        <v/>
      </c>
      <c r="B1078" s="90" t="str">
        <f>IF('Paste Data Here - Export'!B1078="","",'Paste Data Here - Export'!B1078)</f>
        <v/>
      </c>
      <c r="C1078" s="91" t="str">
        <f>IF('Paste Data Here - Export'!AR1078="Y",'Paste Data Here - Export'!AS1078,IF('Paste Data Here - Export'!C1078="","",'Paste Data Here - Export'!BA1078))</f>
        <v/>
      </c>
      <c r="D1078" s="103" t="str">
        <f>IF(B1078="","",IF('Paste Data Here - Export'!A1078 ='Paste Data Here - Export'!B1078, "Yes", "No"))</f>
        <v/>
      </c>
      <c r="E1078" s="103" t="str">
        <f>IF(A1078="","",IF(AND('Paste Data Here - Export'!P1078="",'Paste Data Here - Export'!Q1078&lt;&gt;""),"Yes","No"))</f>
        <v/>
      </c>
      <c r="F1078" s="104" t="str">
        <f>IF('Paste Data Here - Export'!A1078='Paste Data Here - Export'!B1078,C1078,IF(W1078="No","",IF(E1078="Yes","6 Month Transfer",'Paste Data Here - Export'!HP1078)))</f>
        <v/>
      </c>
      <c r="G1078" s="92" t="str">
        <f>IF(B1078="","",IF(OR('Paste Data Here - Export'!KB1078="Y",'Paste Data Here - Export'!GE1078="Y"),"Yes","No"))</f>
        <v/>
      </c>
      <c r="H1078" s="93" t="str">
        <f t="shared" si="179"/>
        <v/>
      </c>
      <c r="I1078" s="93" t="str">
        <f t="shared" si="180"/>
        <v/>
      </c>
      <c r="J1078" s="93" t="str">
        <f t="shared" si="181"/>
        <v/>
      </c>
      <c r="K1078" s="125" t="str">
        <f>IF(OR(C1078="",'Paste Data Here - Export'!BD1078=""),"",1440*('Paste Data Here - Export'!BD1078-C1078))</f>
        <v/>
      </c>
      <c r="L1078" s="93" t="str">
        <f t="shared" si="182"/>
        <v/>
      </c>
      <c r="M1078" s="93" t="str">
        <f>IF(AND(L1078="Yes",'Paste Data Here - Export'!BC1078="SU",'Paste Data Here - Export'!EJ1078&lt;&gt;"Y"),"Achieved",IF('Paste Data Here - Export'!EJ1078="Y","Not applicable",(IF(AND('Patient level info'!L1078="No",'Paste Data Here - Export'!BC1078="SU"),"Not achieved",IF('Paste Data Here - Export'!BC1078="ICH","Not applicable",IF(OR('Paste Data Here - Export'!BC1078="O",'Paste Data Here - Export'!BC1078="MAC"),"Not achieved",""))))))</f>
        <v/>
      </c>
      <c r="N1078" s="142" t="str">
        <f>IF(B1078="","",IF(OR('Paste Data Here - Export'!GN1078="PERS",'Paste Data Here - Export'!GN1078="TELEM"),'Paste Data Here - Export'!GK1078,IF('Paste Data Here - Export'!GO1078="","Not seen in person",'Paste Data Here - Export'!GO1078)))</f>
        <v/>
      </c>
      <c r="O1078" s="125" t="str">
        <f t="shared" si="183"/>
        <v/>
      </c>
      <c r="P1078" s="126" t="str">
        <f t="shared" si="184"/>
        <v/>
      </c>
      <c r="Q1078" s="95" t="str">
        <f>IF('Paste Data Here - Export'!CR1078=TRUE, "Not imaged",IF('Paste Data Here - Export'!AR1078="Y","Inpatient stroke",IF('Paste Data Here - Export'!BA1078="","",IF('Paste Data Here - Export'!CR1078="TRUE","",1440*('Paste Data Here - Export'!CP1078-'Paste Data Here - Export'!BA1078)))))</f>
        <v/>
      </c>
      <c r="R1078" s="95" t="str">
        <f>IF('Paste Data Here - Export'!CR1078=TRUE,"Not imaged",IF(OR(C1078="",'Paste Data Here - Export'!CP1078=""),"",1440*('Paste Data Here - Export'!CP1078-C1078)))</f>
        <v/>
      </c>
      <c r="S1078" s="93" t="str">
        <f>IF(R1078&lt;60.5,"Yes",IF('Paste Data Here - Export'!C1078="","","No"))</f>
        <v/>
      </c>
      <c r="T1078" s="93" t="str">
        <f t="shared" si="176"/>
        <v/>
      </c>
      <c r="U1078" s="94" t="str">
        <f>IF(OR(C1078="",'Paste Data Here - Export'!DF1078=""),"",1440*('Paste Data Here - Export'!DF1078-C1078))</f>
        <v/>
      </c>
      <c r="V1078" s="96" t="str">
        <f t="shared" si="185"/>
        <v/>
      </c>
      <c r="W1078" s="97" t="str">
        <f>IF(B1078="","",IF('Paste Data Here - Export'!KI1078=TRUE,"Yes",IF('Paste Data Here - Export'!L1078="","No","Yes")))</f>
        <v/>
      </c>
      <c r="X1078" s="98" t="str">
        <f>IF(E1078="Yes","6 Month Transfer",IF(AND(W1078="Yes",'Paste Data Here - Export'!KM1078="D"),"No",IF('Patient level info'!W1078="Yes","Yes","")))</f>
        <v/>
      </c>
      <c r="Y1078" s="91" t="str">
        <f t="shared" si="177"/>
        <v/>
      </c>
      <c r="Z1078" s="99" t="str">
        <f>IF('Paste Data Here - Export'!KQ1078="","",IF('Paste Data Here - Export'!KO1078="","",'Paste Data Here - Export'!KN1078-'Paste Data Here - Export'!KQ1078))</f>
        <v/>
      </c>
      <c r="AA1078" s="91" t="str">
        <f>IF(AND(W1078="Yes",'Paste Data Here - Export'!KM1078="D",'Paste Data Here - Export'!KO1078="Y"),'Paste Data Here - Export'!KN1078+'Patient level info'!AA$3,IF(AND(W1078="Yes",'Paste Data Here - Export'!KM1078="D",Z1078&lt;0),'Paste Data Here - Export'!KQ1078,IF(AND(W1078="Yes",'Paste Data Here - Export'!KM1078="D"),'Paste Data Here - Export'!KN1078,IF(X1078="Yes",'Paste Data Here - Export'!KS1078,""))))</f>
        <v/>
      </c>
      <c r="AB1078" s="100" t="str">
        <f>IF(W1078="No","",IF('Paste Data Here - Export'!HS1078="","",IF('Paste Data Here - Export'!KO1078="Y",'Patient level info'!AA1078-'Paste Data Here - Export'!HS1078,'Paste Data Here - Export'!KQ1078-'Paste Data Here - Export'!HS1078)))</f>
        <v/>
      </c>
      <c r="AC1078" s="100" t="str">
        <f>IF(E1078="Yes","",IF(BPT!C1078="Record transferred to this team",AA1078-C1078-(1/6),""))</f>
        <v/>
      </c>
      <c r="AD1078" s="100" t="str">
        <f t="shared" si="178"/>
        <v/>
      </c>
      <c r="AE1078" s="100" t="str">
        <f t="shared" si="186"/>
        <v/>
      </c>
      <c r="AF1078" s="101" t="str">
        <f>IF(AE1078="","",IF(Y1078="Died same day","Died same day as arrival",IF(AB1078="","Did not stay on SU",IF('Paste Data Here - Export'!HR1078="ICH","ICU/CCU/HDU",IF(AB1078&gt;AE1078,100,100*AB1078/AE1078)))))</f>
        <v/>
      </c>
      <c r="AG1078" s="82" t="str">
        <f>IF(E1078="Yes","6 Month Transfer",IF(W1078="No","Not locked to discharge/transfer",IF(AF1078="Did not stay on SU","Not achieved as did not stay on SU",IF('Patient level info'!A1078="","",IF(AND(A1078=B1078,M1078="Achieved",P1078="Achieved",AF1078&gt;=90,AF1078&lt;&gt;"Died same day as arrival"),"Achieved",IF(AND(A1078&lt;&gt;B1078,AF1078&gt;=90,M1078="Achieved",P1078="Achieved"),"Not directly admitted by this team, but achieved criteria at previous team, and achieved 90% of stay on SU whilst at this team",IF(AF1078="ICU/CCU/HDU","Admitted to ICU/CCU/HDU",IF(AF1078="Died same day as arrival",AF1078,IF(AND(AF1078&lt;90,M1078="Not achieved",P1078="Not achieved"),"Not achieved as not direct to SU within 4h, not seen by a consultant within 14h, and less than 90% of stay on SU",IF(AND(AF1078&lt;90,M1078="Not achieved",P1078="Achieved"),"Not achieved as not direct to SU within 4h and less than 90% of stay on SU",IF(AND(AF1078&lt;90,M1078="Achieved",P1078="Not achieved"),"Not achieved as not seen by a consultant within 14h and less than 90% of stay on SU",IF(AND(AF1078&gt;=90,M1078="Not achieved",P1078="Not achieved"),"Not achieved as not direct to SU within 4h and not seen by a consultant within 14h",IF(AND(AF1078&gt;=90,M1078="Achieved",P1078="Not achieved"),"Not achieved as not seen by a consultant within 14h",IF(AF1078&lt;90,"Not achieved as less than 90% of stay on SU","Not achieved as not direct to SU within 4h"))))))))))))))</f>
        <v/>
      </c>
    </row>
    <row r="1079" spans="1:33" x14ac:dyDescent="0.25">
      <c r="A1079" s="89" t="str">
        <f>IF('Paste Data Here - Export'!A1079="","",'Paste Data Here - Export'!A1079)</f>
        <v/>
      </c>
      <c r="B1079" s="90" t="str">
        <f>IF('Paste Data Here - Export'!B1079="","",'Paste Data Here - Export'!B1079)</f>
        <v/>
      </c>
      <c r="C1079" s="91" t="str">
        <f>IF('Paste Data Here - Export'!AR1079="Y",'Paste Data Here - Export'!AS1079,IF('Paste Data Here - Export'!C1079="","",'Paste Data Here - Export'!BA1079))</f>
        <v/>
      </c>
      <c r="D1079" s="103" t="str">
        <f>IF(B1079="","",IF('Paste Data Here - Export'!A1079 ='Paste Data Here - Export'!B1079, "Yes", "No"))</f>
        <v/>
      </c>
      <c r="E1079" s="103" t="str">
        <f>IF(A1079="","",IF(AND('Paste Data Here - Export'!P1079="",'Paste Data Here - Export'!Q1079&lt;&gt;""),"Yes","No"))</f>
        <v/>
      </c>
      <c r="F1079" s="104" t="str">
        <f>IF('Paste Data Here - Export'!A1079='Paste Data Here - Export'!B1079,C1079,IF(W1079="No","",IF(E1079="Yes","6 Month Transfer",'Paste Data Here - Export'!HP1079)))</f>
        <v/>
      </c>
      <c r="G1079" s="92" t="str">
        <f>IF(B1079="","",IF(OR('Paste Data Here - Export'!KB1079="Y",'Paste Data Here - Export'!GE1079="Y"),"Yes","No"))</f>
        <v/>
      </c>
      <c r="H1079" s="93" t="str">
        <f t="shared" si="179"/>
        <v/>
      </c>
      <c r="I1079" s="93" t="str">
        <f t="shared" si="180"/>
        <v/>
      </c>
      <c r="J1079" s="93" t="str">
        <f t="shared" si="181"/>
        <v/>
      </c>
      <c r="K1079" s="125" t="str">
        <f>IF(OR(C1079="",'Paste Data Here - Export'!BD1079=""),"",1440*('Paste Data Here - Export'!BD1079-C1079))</f>
        <v/>
      </c>
      <c r="L1079" s="93" t="str">
        <f t="shared" si="182"/>
        <v/>
      </c>
      <c r="M1079" s="93" t="str">
        <f>IF(AND(L1079="Yes",'Paste Data Here - Export'!BC1079="SU",'Paste Data Here - Export'!EJ1079&lt;&gt;"Y"),"Achieved",IF('Paste Data Here - Export'!EJ1079="Y","Not applicable",(IF(AND('Patient level info'!L1079="No",'Paste Data Here - Export'!BC1079="SU"),"Not achieved",IF('Paste Data Here - Export'!BC1079="ICH","Not applicable",IF(OR('Paste Data Here - Export'!BC1079="O",'Paste Data Here - Export'!BC1079="MAC"),"Not achieved",""))))))</f>
        <v/>
      </c>
      <c r="N1079" s="142" t="str">
        <f>IF(B1079="","",IF(OR('Paste Data Here - Export'!GN1079="PERS",'Paste Data Here - Export'!GN1079="TELEM"),'Paste Data Here - Export'!GK1079,IF('Paste Data Here - Export'!GO1079="","Not seen in person",'Paste Data Here - Export'!GO1079)))</f>
        <v/>
      </c>
      <c r="O1079" s="125" t="str">
        <f t="shared" si="183"/>
        <v/>
      </c>
      <c r="P1079" s="126" t="str">
        <f t="shared" si="184"/>
        <v/>
      </c>
      <c r="Q1079" s="95" t="str">
        <f>IF('Paste Data Here - Export'!CR1079=TRUE, "Not imaged",IF('Paste Data Here - Export'!AR1079="Y","Inpatient stroke",IF('Paste Data Here - Export'!BA1079="","",IF('Paste Data Here - Export'!CR1079="TRUE","",1440*('Paste Data Here - Export'!CP1079-'Paste Data Here - Export'!BA1079)))))</f>
        <v/>
      </c>
      <c r="R1079" s="95" t="str">
        <f>IF('Paste Data Here - Export'!CR1079=TRUE,"Not imaged",IF(OR(C1079="",'Paste Data Here - Export'!CP1079=""),"",1440*('Paste Data Here - Export'!CP1079-C1079)))</f>
        <v/>
      </c>
      <c r="S1079" s="93" t="str">
        <f>IF(R1079&lt;60.5,"Yes",IF('Paste Data Here - Export'!C1079="","","No"))</f>
        <v/>
      </c>
      <c r="T1079" s="93" t="str">
        <f t="shared" si="176"/>
        <v/>
      </c>
      <c r="U1079" s="94" t="str">
        <f>IF(OR(C1079="",'Paste Data Here - Export'!DF1079=""),"",1440*('Paste Data Here - Export'!DF1079-C1079))</f>
        <v/>
      </c>
      <c r="V1079" s="96" t="str">
        <f t="shared" si="185"/>
        <v/>
      </c>
      <c r="W1079" s="97" t="str">
        <f>IF(B1079="","",IF('Paste Data Here - Export'!KI1079=TRUE,"Yes",IF('Paste Data Here - Export'!L1079="","No","Yes")))</f>
        <v/>
      </c>
      <c r="X1079" s="98" t="str">
        <f>IF(E1079="Yes","6 Month Transfer",IF(AND(W1079="Yes",'Paste Data Here - Export'!KM1079="D"),"No",IF('Patient level info'!W1079="Yes","Yes","")))</f>
        <v/>
      </c>
      <c r="Y1079" s="91" t="str">
        <f t="shared" si="177"/>
        <v/>
      </c>
      <c r="Z1079" s="99" t="str">
        <f>IF('Paste Data Here - Export'!KQ1079="","",IF('Paste Data Here - Export'!KO1079="","",'Paste Data Here - Export'!KN1079-'Paste Data Here - Export'!KQ1079))</f>
        <v/>
      </c>
      <c r="AA1079" s="91" t="str">
        <f>IF(AND(W1079="Yes",'Paste Data Here - Export'!KM1079="D",'Paste Data Here - Export'!KO1079="Y"),'Paste Data Here - Export'!KN1079+'Patient level info'!AA$3,IF(AND(W1079="Yes",'Paste Data Here - Export'!KM1079="D",Z1079&lt;0),'Paste Data Here - Export'!KQ1079,IF(AND(W1079="Yes",'Paste Data Here - Export'!KM1079="D"),'Paste Data Here - Export'!KN1079,IF(X1079="Yes",'Paste Data Here - Export'!KS1079,""))))</f>
        <v/>
      </c>
      <c r="AB1079" s="100" t="str">
        <f>IF(W1079="No","",IF('Paste Data Here - Export'!HS1079="","",IF('Paste Data Here - Export'!KO1079="Y",'Patient level info'!AA1079-'Paste Data Here - Export'!HS1079,'Paste Data Here - Export'!KQ1079-'Paste Data Here - Export'!HS1079)))</f>
        <v/>
      </c>
      <c r="AC1079" s="100" t="str">
        <f>IF(E1079="Yes","",IF(BPT!C1079="Record transferred to this team",AA1079-C1079-(1/6),""))</f>
        <v/>
      </c>
      <c r="AD1079" s="100" t="str">
        <f t="shared" si="178"/>
        <v/>
      </c>
      <c r="AE1079" s="100" t="str">
        <f t="shared" si="186"/>
        <v/>
      </c>
      <c r="AF1079" s="101" t="str">
        <f>IF(AE1079="","",IF(Y1079="Died same day","Died same day as arrival",IF(AB1079="","Did not stay on SU",IF('Paste Data Here - Export'!HR1079="ICH","ICU/CCU/HDU",IF(AB1079&gt;AE1079,100,100*AB1079/AE1079)))))</f>
        <v/>
      </c>
      <c r="AG1079" s="82" t="str">
        <f>IF(E1079="Yes","6 Month Transfer",IF(W1079="No","Not locked to discharge/transfer",IF(AF1079="Did not stay on SU","Not achieved as did not stay on SU",IF('Patient level info'!A1079="","",IF(AND(A1079=B1079,M1079="Achieved",P1079="Achieved",AF1079&gt;=90,AF1079&lt;&gt;"Died same day as arrival"),"Achieved",IF(AND(A1079&lt;&gt;B1079,AF1079&gt;=90,M1079="Achieved",P1079="Achieved"),"Not directly admitted by this team, but achieved criteria at previous team, and achieved 90% of stay on SU whilst at this team",IF(AF1079="ICU/CCU/HDU","Admitted to ICU/CCU/HDU",IF(AF1079="Died same day as arrival",AF1079,IF(AND(AF1079&lt;90,M1079="Not achieved",P1079="Not achieved"),"Not achieved as not direct to SU within 4h, not seen by a consultant within 14h, and less than 90% of stay on SU",IF(AND(AF1079&lt;90,M1079="Not achieved",P1079="Achieved"),"Not achieved as not direct to SU within 4h and less than 90% of stay on SU",IF(AND(AF1079&lt;90,M1079="Achieved",P1079="Not achieved"),"Not achieved as not seen by a consultant within 14h and less than 90% of stay on SU",IF(AND(AF1079&gt;=90,M1079="Not achieved",P1079="Not achieved"),"Not achieved as not direct to SU within 4h and not seen by a consultant within 14h",IF(AND(AF1079&gt;=90,M1079="Achieved",P1079="Not achieved"),"Not achieved as not seen by a consultant within 14h",IF(AF1079&lt;90,"Not achieved as less than 90% of stay on SU","Not achieved as not direct to SU within 4h"))))))))))))))</f>
        <v/>
      </c>
    </row>
    <row r="1080" spans="1:33" x14ac:dyDescent="0.25">
      <c r="A1080" s="89" t="str">
        <f>IF('Paste Data Here - Export'!A1080="","",'Paste Data Here - Export'!A1080)</f>
        <v/>
      </c>
      <c r="B1080" s="90" t="str">
        <f>IF('Paste Data Here - Export'!B1080="","",'Paste Data Here - Export'!B1080)</f>
        <v/>
      </c>
      <c r="C1080" s="91" t="str">
        <f>IF('Paste Data Here - Export'!AR1080="Y",'Paste Data Here - Export'!AS1080,IF('Paste Data Here - Export'!C1080="","",'Paste Data Here - Export'!BA1080))</f>
        <v/>
      </c>
      <c r="D1080" s="103" t="str">
        <f>IF(B1080="","",IF('Paste Data Here - Export'!A1080 ='Paste Data Here - Export'!B1080, "Yes", "No"))</f>
        <v/>
      </c>
      <c r="E1080" s="103" t="str">
        <f>IF(A1080="","",IF(AND('Paste Data Here - Export'!P1080="",'Paste Data Here - Export'!Q1080&lt;&gt;""),"Yes","No"))</f>
        <v/>
      </c>
      <c r="F1080" s="104" t="str">
        <f>IF('Paste Data Here - Export'!A1080='Paste Data Here - Export'!B1080,C1080,IF(W1080="No","",IF(E1080="Yes","6 Month Transfer",'Paste Data Here - Export'!HP1080)))</f>
        <v/>
      </c>
      <c r="G1080" s="92" t="str">
        <f>IF(B1080="","",IF(OR('Paste Data Here - Export'!KB1080="Y",'Paste Data Here - Export'!GE1080="Y"),"Yes","No"))</f>
        <v/>
      </c>
      <c r="H1080" s="93" t="str">
        <f t="shared" si="179"/>
        <v/>
      </c>
      <c r="I1080" s="93" t="str">
        <f t="shared" si="180"/>
        <v/>
      </c>
      <c r="J1080" s="93" t="str">
        <f t="shared" si="181"/>
        <v/>
      </c>
      <c r="K1080" s="125" t="str">
        <f>IF(OR(C1080="",'Paste Data Here - Export'!BD1080=""),"",1440*('Paste Data Here - Export'!BD1080-C1080))</f>
        <v/>
      </c>
      <c r="L1080" s="93" t="str">
        <f t="shared" si="182"/>
        <v/>
      </c>
      <c r="M1080" s="93" t="str">
        <f>IF(AND(L1080="Yes",'Paste Data Here - Export'!BC1080="SU",'Paste Data Here - Export'!EJ1080&lt;&gt;"Y"),"Achieved",IF('Paste Data Here - Export'!EJ1080="Y","Not applicable",(IF(AND('Patient level info'!L1080="No",'Paste Data Here - Export'!BC1080="SU"),"Not achieved",IF('Paste Data Here - Export'!BC1080="ICH","Not applicable",IF(OR('Paste Data Here - Export'!BC1080="O",'Paste Data Here - Export'!BC1080="MAC"),"Not achieved",""))))))</f>
        <v/>
      </c>
      <c r="N1080" s="142" t="str">
        <f>IF(B1080="","",IF(OR('Paste Data Here - Export'!GN1080="PERS",'Paste Data Here - Export'!GN1080="TELEM"),'Paste Data Here - Export'!GK1080,IF('Paste Data Here - Export'!GO1080="","Not seen in person",'Paste Data Here - Export'!GO1080)))</f>
        <v/>
      </c>
      <c r="O1080" s="125" t="str">
        <f t="shared" si="183"/>
        <v/>
      </c>
      <c r="P1080" s="126" t="str">
        <f t="shared" si="184"/>
        <v/>
      </c>
      <c r="Q1080" s="95" t="str">
        <f>IF('Paste Data Here - Export'!CR1080=TRUE, "Not imaged",IF('Paste Data Here - Export'!AR1080="Y","Inpatient stroke",IF('Paste Data Here - Export'!BA1080="","",IF('Paste Data Here - Export'!CR1080="TRUE","",1440*('Paste Data Here - Export'!CP1080-'Paste Data Here - Export'!BA1080)))))</f>
        <v/>
      </c>
      <c r="R1080" s="95" t="str">
        <f>IF('Paste Data Here - Export'!CR1080=TRUE,"Not imaged",IF(OR(C1080="",'Paste Data Here - Export'!CP1080=""),"",1440*('Paste Data Here - Export'!CP1080-C1080)))</f>
        <v/>
      </c>
      <c r="S1080" s="93" t="str">
        <f>IF(R1080&lt;60.5,"Yes",IF('Paste Data Here - Export'!C1080="","","No"))</f>
        <v/>
      </c>
      <c r="T1080" s="93" t="str">
        <f t="shared" si="176"/>
        <v/>
      </c>
      <c r="U1080" s="94" t="str">
        <f>IF(OR(C1080="",'Paste Data Here - Export'!DF1080=""),"",1440*('Paste Data Here - Export'!DF1080-C1080))</f>
        <v/>
      </c>
      <c r="V1080" s="96" t="str">
        <f t="shared" si="185"/>
        <v/>
      </c>
      <c r="W1080" s="97" t="str">
        <f>IF(B1080="","",IF('Paste Data Here - Export'!KI1080=TRUE,"Yes",IF('Paste Data Here - Export'!L1080="","No","Yes")))</f>
        <v/>
      </c>
      <c r="X1080" s="98" t="str">
        <f>IF(E1080="Yes","6 Month Transfer",IF(AND(W1080="Yes",'Paste Data Here - Export'!KM1080="D"),"No",IF('Patient level info'!W1080="Yes","Yes","")))</f>
        <v/>
      </c>
      <c r="Y1080" s="91" t="str">
        <f t="shared" si="177"/>
        <v/>
      </c>
      <c r="Z1080" s="99" t="str">
        <f>IF('Paste Data Here - Export'!KQ1080="","",IF('Paste Data Here - Export'!KO1080="","",'Paste Data Here - Export'!KN1080-'Paste Data Here - Export'!KQ1080))</f>
        <v/>
      </c>
      <c r="AA1080" s="91" t="str">
        <f>IF(AND(W1080="Yes",'Paste Data Here - Export'!KM1080="D",'Paste Data Here - Export'!KO1080="Y"),'Paste Data Here - Export'!KN1080+'Patient level info'!AA$3,IF(AND(W1080="Yes",'Paste Data Here - Export'!KM1080="D",Z1080&lt;0),'Paste Data Here - Export'!KQ1080,IF(AND(W1080="Yes",'Paste Data Here - Export'!KM1080="D"),'Paste Data Here - Export'!KN1080,IF(X1080="Yes",'Paste Data Here - Export'!KS1080,""))))</f>
        <v/>
      </c>
      <c r="AB1080" s="100" t="str">
        <f>IF(W1080="No","",IF('Paste Data Here - Export'!HS1080="","",IF('Paste Data Here - Export'!KO1080="Y",'Patient level info'!AA1080-'Paste Data Here - Export'!HS1080,'Paste Data Here - Export'!KQ1080-'Paste Data Here - Export'!HS1080)))</f>
        <v/>
      </c>
      <c r="AC1080" s="100" t="str">
        <f>IF(E1080="Yes","",IF(BPT!C1080="Record transferred to this team",AA1080-C1080-(1/6),""))</f>
        <v/>
      </c>
      <c r="AD1080" s="100" t="str">
        <f t="shared" si="178"/>
        <v/>
      </c>
      <c r="AE1080" s="100" t="str">
        <f t="shared" si="186"/>
        <v/>
      </c>
      <c r="AF1080" s="101" t="str">
        <f>IF(AE1080="","",IF(Y1080="Died same day","Died same day as arrival",IF(AB1080="","Did not stay on SU",IF('Paste Data Here - Export'!HR1080="ICH","ICU/CCU/HDU",IF(AB1080&gt;AE1080,100,100*AB1080/AE1080)))))</f>
        <v/>
      </c>
      <c r="AG1080" s="82" t="str">
        <f>IF(E1080="Yes","6 Month Transfer",IF(W1080="No","Not locked to discharge/transfer",IF(AF1080="Did not stay on SU","Not achieved as did not stay on SU",IF('Patient level info'!A1080="","",IF(AND(A1080=B1080,M1080="Achieved",P1080="Achieved",AF1080&gt;=90,AF1080&lt;&gt;"Died same day as arrival"),"Achieved",IF(AND(A1080&lt;&gt;B1080,AF1080&gt;=90,M1080="Achieved",P1080="Achieved"),"Not directly admitted by this team, but achieved criteria at previous team, and achieved 90% of stay on SU whilst at this team",IF(AF1080="ICU/CCU/HDU","Admitted to ICU/CCU/HDU",IF(AF1080="Died same day as arrival",AF1080,IF(AND(AF1080&lt;90,M1080="Not achieved",P1080="Not achieved"),"Not achieved as not direct to SU within 4h, not seen by a consultant within 14h, and less than 90% of stay on SU",IF(AND(AF1080&lt;90,M1080="Not achieved",P1080="Achieved"),"Not achieved as not direct to SU within 4h and less than 90% of stay on SU",IF(AND(AF1080&lt;90,M1080="Achieved",P1080="Not achieved"),"Not achieved as not seen by a consultant within 14h and less than 90% of stay on SU",IF(AND(AF1080&gt;=90,M1080="Not achieved",P1080="Not achieved"),"Not achieved as not direct to SU within 4h and not seen by a consultant within 14h",IF(AND(AF1080&gt;=90,M1080="Achieved",P1080="Not achieved"),"Not achieved as not seen by a consultant within 14h",IF(AF1080&lt;90,"Not achieved as less than 90% of stay on SU","Not achieved as not direct to SU within 4h"))))))))))))))</f>
        <v/>
      </c>
    </row>
    <row r="1081" spans="1:33" x14ac:dyDescent="0.25">
      <c r="A1081" s="89" t="str">
        <f>IF('Paste Data Here - Export'!A1081="","",'Paste Data Here - Export'!A1081)</f>
        <v/>
      </c>
      <c r="B1081" s="90" t="str">
        <f>IF('Paste Data Here - Export'!B1081="","",'Paste Data Here - Export'!B1081)</f>
        <v/>
      </c>
      <c r="C1081" s="91" t="str">
        <f>IF('Paste Data Here - Export'!AR1081="Y",'Paste Data Here - Export'!AS1081,IF('Paste Data Here - Export'!C1081="","",'Paste Data Here - Export'!BA1081))</f>
        <v/>
      </c>
      <c r="D1081" s="103" t="str">
        <f>IF(B1081="","",IF('Paste Data Here - Export'!A1081 ='Paste Data Here - Export'!B1081, "Yes", "No"))</f>
        <v/>
      </c>
      <c r="E1081" s="103" t="str">
        <f>IF(A1081="","",IF(AND('Paste Data Here - Export'!P1081="",'Paste Data Here - Export'!Q1081&lt;&gt;""),"Yes","No"))</f>
        <v/>
      </c>
      <c r="F1081" s="104" t="str">
        <f>IF('Paste Data Here - Export'!A1081='Paste Data Here - Export'!B1081,C1081,IF(W1081="No","",IF(E1081="Yes","6 Month Transfer",'Paste Data Here - Export'!HP1081)))</f>
        <v/>
      </c>
      <c r="G1081" s="92" t="str">
        <f>IF(B1081="","",IF(OR('Paste Data Here - Export'!KB1081="Y",'Paste Data Here - Export'!GE1081="Y"),"Yes","No"))</f>
        <v/>
      </c>
      <c r="H1081" s="93" t="str">
        <f t="shared" si="179"/>
        <v/>
      </c>
      <c r="I1081" s="93" t="str">
        <f t="shared" si="180"/>
        <v/>
      </c>
      <c r="J1081" s="93" t="str">
        <f t="shared" si="181"/>
        <v/>
      </c>
      <c r="K1081" s="125" t="str">
        <f>IF(OR(C1081="",'Paste Data Here - Export'!BD1081=""),"",1440*('Paste Data Here - Export'!BD1081-C1081))</f>
        <v/>
      </c>
      <c r="L1081" s="93" t="str">
        <f t="shared" si="182"/>
        <v/>
      </c>
      <c r="M1081" s="93" t="str">
        <f>IF(AND(L1081="Yes",'Paste Data Here - Export'!BC1081="SU",'Paste Data Here - Export'!EJ1081&lt;&gt;"Y"),"Achieved",IF('Paste Data Here - Export'!EJ1081="Y","Not applicable",(IF(AND('Patient level info'!L1081="No",'Paste Data Here - Export'!BC1081="SU"),"Not achieved",IF('Paste Data Here - Export'!BC1081="ICH","Not applicable",IF(OR('Paste Data Here - Export'!BC1081="O",'Paste Data Here - Export'!BC1081="MAC"),"Not achieved",""))))))</f>
        <v/>
      </c>
      <c r="N1081" s="142" t="str">
        <f>IF(B1081="","",IF(OR('Paste Data Here - Export'!GN1081="PERS",'Paste Data Here - Export'!GN1081="TELEM"),'Paste Data Here - Export'!GK1081,IF('Paste Data Here - Export'!GO1081="","Not seen in person",'Paste Data Here - Export'!GO1081)))</f>
        <v/>
      </c>
      <c r="O1081" s="125" t="str">
        <f t="shared" si="183"/>
        <v/>
      </c>
      <c r="P1081" s="126" t="str">
        <f t="shared" si="184"/>
        <v/>
      </c>
      <c r="Q1081" s="95" t="str">
        <f>IF('Paste Data Here - Export'!CR1081=TRUE, "Not imaged",IF('Paste Data Here - Export'!AR1081="Y","Inpatient stroke",IF('Paste Data Here - Export'!BA1081="","",IF('Paste Data Here - Export'!CR1081="TRUE","",1440*('Paste Data Here - Export'!CP1081-'Paste Data Here - Export'!BA1081)))))</f>
        <v/>
      </c>
      <c r="R1081" s="95" t="str">
        <f>IF('Paste Data Here - Export'!CR1081=TRUE,"Not imaged",IF(OR(C1081="",'Paste Data Here - Export'!CP1081=""),"",1440*('Paste Data Here - Export'!CP1081-C1081)))</f>
        <v/>
      </c>
      <c r="S1081" s="93" t="str">
        <f>IF(R1081&lt;60.5,"Yes",IF('Paste Data Here - Export'!C1081="","","No"))</f>
        <v/>
      </c>
      <c r="T1081" s="93" t="str">
        <f t="shared" si="176"/>
        <v/>
      </c>
      <c r="U1081" s="94" t="str">
        <f>IF(OR(C1081="",'Paste Data Here - Export'!DF1081=""),"",1440*('Paste Data Here - Export'!DF1081-C1081))</f>
        <v/>
      </c>
      <c r="V1081" s="96" t="str">
        <f t="shared" si="185"/>
        <v/>
      </c>
      <c r="W1081" s="97" t="str">
        <f>IF(B1081="","",IF('Paste Data Here - Export'!KI1081=TRUE,"Yes",IF('Paste Data Here - Export'!L1081="","No","Yes")))</f>
        <v/>
      </c>
      <c r="X1081" s="98" t="str">
        <f>IF(E1081="Yes","6 Month Transfer",IF(AND(W1081="Yes",'Paste Data Here - Export'!KM1081="D"),"No",IF('Patient level info'!W1081="Yes","Yes","")))</f>
        <v/>
      </c>
      <c r="Y1081" s="91" t="str">
        <f t="shared" si="177"/>
        <v/>
      </c>
      <c r="Z1081" s="99" t="str">
        <f>IF('Paste Data Here - Export'!KQ1081="","",IF('Paste Data Here - Export'!KO1081="","",'Paste Data Here - Export'!KN1081-'Paste Data Here - Export'!KQ1081))</f>
        <v/>
      </c>
      <c r="AA1081" s="91" t="str">
        <f>IF(AND(W1081="Yes",'Paste Data Here - Export'!KM1081="D",'Paste Data Here - Export'!KO1081="Y"),'Paste Data Here - Export'!KN1081+'Patient level info'!AA$3,IF(AND(W1081="Yes",'Paste Data Here - Export'!KM1081="D",Z1081&lt;0),'Paste Data Here - Export'!KQ1081,IF(AND(W1081="Yes",'Paste Data Here - Export'!KM1081="D"),'Paste Data Here - Export'!KN1081,IF(X1081="Yes",'Paste Data Here - Export'!KS1081,""))))</f>
        <v/>
      </c>
      <c r="AB1081" s="100" t="str">
        <f>IF(W1081="No","",IF('Paste Data Here - Export'!HS1081="","",IF('Paste Data Here - Export'!KO1081="Y",'Patient level info'!AA1081-'Paste Data Here - Export'!HS1081,'Paste Data Here - Export'!KQ1081-'Paste Data Here - Export'!HS1081)))</f>
        <v/>
      </c>
      <c r="AC1081" s="100" t="str">
        <f>IF(E1081="Yes","",IF(BPT!C1081="Record transferred to this team",AA1081-C1081-(1/6),""))</f>
        <v/>
      </c>
      <c r="AD1081" s="100" t="str">
        <f t="shared" si="178"/>
        <v/>
      </c>
      <c r="AE1081" s="100" t="str">
        <f t="shared" si="186"/>
        <v/>
      </c>
      <c r="AF1081" s="101" t="str">
        <f>IF(AE1081="","",IF(Y1081="Died same day","Died same day as arrival",IF(AB1081="","Did not stay on SU",IF('Paste Data Here - Export'!HR1081="ICH","ICU/CCU/HDU",IF(AB1081&gt;AE1081,100,100*AB1081/AE1081)))))</f>
        <v/>
      </c>
      <c r="AG1081" s="82" t="str">
        <f>IF(E1081="Yes","6 Month Transfer",IF(W1081="No","Not locked to discharge/transfer",IF(AF1081="Did not stay on SU","Not achieved as did not stay on SU",IF('Patient level info'!A1081="","",IF(AND(A1081=B1081,M1081="Achieved",P1081="Achieved",AF1081&gt;=90,AF1081&lt;&gt;"Died same day as arrival"),"Achieved",IF(AND(A1081&lt;&gt;B1081,AF1081&gt;=90,M1081="Achieved",P1081="Achieved"),"Not directly admitted by this team, but achieved criteria at previous team, and achieved 90% of stay on SU whilst at this team",IF(AF1081="ICU/CCU/HDU","Admitted to ICU/CCU/HDU",IF(AF1081="Died same day as arrival",AF1081,IF(AND(AF1081&lt;90,M1081="Not achieved",P1081="Not achieved"),"Not achieved as not direct to SU within 4h, not seen by a consultant within 14h, and less than 90% of stay on SU",IF(AND(AF1081&lt;90,M1081="Not achieved",P1081="Achieved"),"Not achieved as not direct to SU within 4h and less than 90% of stay on SU",IF(AND(AF1081&lt;90,M1081="Achieved",P1081="Not achieved"),"Not achieved as not seen by a consultant within 14h and less than 90% of stay on SU",IF(AND(AF1081&gt;=90,M1081="Not achieved",P1081="Not achieved"),"Not achieved as not direct to SU within 4h and not seen by a consultant within 14h",IF(AND(AF1081&gt;=90,M1081="Achieved",P1081="Not achieved"),"Not achieved as not seen by a consultant within 14h",IF(AF1081&lt;90,"Not achieved as less than 90% of stay on SU","Not achieved as not direct to SU within 4h"))))))))))))))</f>
        <v/>
      </c>
    </row>
    <row r="1082" spans="1:33" x14ac:dyDescent="0.25">
      <c r="A1082" s="89" t="str">
        <f>IF('Paste Data Here - Export'!A1082="","",'Paste Data Here - Export'!A1082)</f>
        <v/>
      </c>
      <c r="B1082" s="90" t="str">
        <f>IF('Paste Data Here - Export'!B1082="","",'Paste Data Here - Export'!B1082)</f>
        <v/>
      </c>
      <c r="C1082" s="91" t="str">
        <f>IF('Paste Data Here - Export'!AR1082="Y",'Paste Data Here - Export'!AS1082,IF('Paste Data Here - Export'!C1082="","",'Paste Data Here - Export'!BA1082))</f>
        <v/>
      </c>
      <c r="D1082" s="103" t="str">
        <f>IF(B1082="","",IF('Paste Data Here - Export'!A1082 ='Paste Data Here - Export'!B1082, "Yes", "No"))</f>
        <v/>
      </c>
      <c r="E1082" s="103" t="str">
        <f>IF(A1082="","",IF(AND('Paste Data Here - Export'!P1082="",'Paste Data Here - Export'!Q1082&lt;&gt;""),"Yes","No"))</f>
        <v/>
      </c>
      <c r="F1082" s="104" t="str">
        <f>IF('Paste Data Here - Export'!A1082='Paste Data Here - Export'!B1082,C1082,IF(W1082="No","",IF(E1082="Yes","6 Month Transfer",'Paste Data Here - Export'!HP1082)))</f>
        <v/>
      </c>
      <c r="G1082" s="92" t="str">
        <f>IF(B1082="","",IF(OR('Paste Data Here - Export'!KB1082="Y",'Paste Data Here - Export'!GE1082="Y"),"Yes","No"))</f>
        <v/>
      </c>
      <c r="H1082" s="93" t="str">
        <f t="shared" si="179"/>
        <v/>
      </c>
      <c r="I1082" s="93" t="str">
        <f t="shared" si="180"/>
        <v/>
      </c>
      <c r="J1082" s="93" t="str">
        <f t="shared" si="181"/>
        <v/>
      </c>
      <c r="K1082" s="125" t="str">
        <f>IF(OR(C1082="",'Paste Data Here - Export'!BD1082=""),"",1440*('Paste Data Here - Export'!BD1082-C1082))</f>
        <v/>
      </c>
      <c r="L1082" s="93" t="str">
        <f t="shared" si="182"/>
        <v/>
      </c>
      <c r="M1082" s="93" t="str">
        <f>IF(AND(L1082="Yes",'Paste Data Here - Export'!BC1082="SU",'Paste Data Here - Export'!EJ1082&lt;&gt;"Y"),"Achieved",IF('Paste Data Here - Export'!EJ1082="Y","Not applicable",(IF(AND('Patient level info'!L1082="No",'Paste Data Here - Export'!BC1082="SU"),"Not achieved",IF('Paste Data Here - Export'!BC1082="ICH","Not applicable",IF(OR('Paste Data Here - Export'!BC1082="O",'Paste Data Here - Export'!BC1082="MAC"),"Not achieved",""))))))</f>
        <v/>
      </c>
      <c r="N1082" s="142" t="str">
        <f>IF(B1082="","",IF(OR('Paste Data Here - Export'!GN1082="PERS",'Paste Data Here - Export'!GN1082="TELEM"),'Paste Data Here - Export'!GK1082,IF('Paste Data Here - Export'!GO1082="","Not seen in person",'Paste Data Here - Export'!GO1082)))</f>
        <v/>
      </c>
      <c r="O1082" s="125" t="str">
        <f t="shared" si="183"/>
        <v/>
      </c>
      <c r="P1082" s="126" t="str">
        <f t="shared" si="184"/>
        <v/>
      </c>
      <c r="Q1082" s="95" t="str">
        <f>IF('Paste Data Here - Export'!CR1082=TRUE, "Not imaged",IF('Paste Data Here - Export'!AR1082="Y","Inpatient stroke",IF('Paste Data Here - Export'!BA1082="","",IF('Paste Data Here - Export'!CR1082="TRUE","",1440*('Paste Data Here - Export'!CP1082-'Paste Data Here - Export'!BA1082)))))</f>
        <v/>
      </c>
      <c r="R1082" s="95" t="str">
        <f>IF('Paste Data Here - Export'!CR1082=TRUE,"Not imaged",IF(OR(C1082="",'Paste Data Here - Export'!CP1082=""),"",1440*('Paste Data Here - Export'!CP1082-C1082)))</f>
        <v/>
      </c>
      <c r="S1082" s="93" t="str">
        <f>IF(R1082&lt;60.5,"Yes",IF('Paste Data Here - Export'!C1082="","","No"))</f>
        <v/>
      </c>
      <c r="T1082" s="93" t="str">
        <f t="shared" si="176"/>
        <v/>
      </c>
      <c r="U1082" s="94" t="str">
        <f>IF(OR(C1082="",'Paste Data Here - Export'!DF1082=""),"",1440*('Paste Data Here - Export'!DF1082-C1082))</f>
        <v/>
      </c>
      <c r="V1082" s="96" t="str">
        <f t="shared" si="185"/>
        <v/>
      </c>
      <c r="W1082" s="97" t="str">
        <f>IF(B1082="","",IF('Paste Data Here - Export'!KI1082=TRUE,"Yes",IF('Paste Data Here - Export'!L1082="","No","Yes")))</f>
        <v/>
      </c>
      <c r="X1082" s="98" t="str">
        <f>IF(E1082="Yes","6 Month Transfer",IF(AND(W1082="Yes",'Paste Data Here - Export'!KM1082="D"),"No",IF('Patient level info'!W1082="Yes","Yes","")))</f>
        <v/>
      </c>
      <c r="Y1082" s="91" t="str">
        <f t="shared" si="177"/>
        <v/>
      </c>
      <c r="Z1082" s="99" t="str">
        <f>IF('Paste Data Here - Export'!KQ1082="","",IF('Paste Data Here - Export'!KO1082="","",'Paste Data Here - Export'!KN1082-'Paste Data Here - Export'!KQ1082))</f>
        <v/>
      </c>
      <c r="AA1082" s="91" t="str">
        <f>IF(AND(W1082="Yes",'Paste Data Here - Export'!KM1082="D",'Paste Data Here - Export'!KO1082="Y"),'Paste Data Here - Export'!KN1082+'Patient level info'!AA$3,IF(AND(W1082="Yes",'Paste Data Here - Export'!KM1082="D",Z1082&lt;0),'Paste Data Here - Export'!KQ1082,IF(AND(W1082="Yes",'Paste Data Here - Export'!KM1082="D"),'Paste Data Here - Export'!KN1082,IF(X1082="Yes",'Paste Data Here - Export'!KS1082,""))))</f>
        <v/>
      </c>
      <c r="AB1082" s="100" t="str">
        <f>IF(W1082="No","",IF('Paste Data Here - Export'!HS1082="","",IF('Paste Data Here - Export'!KO1082="Y",'Patient level info'!AA1082-'Paste Data Here - Export'!HS1082,'Paste Data Here - Export'!KQ1082-'Paste Data Here - Export'!HS1082)))</f>
        <v/>
      </c>
      <c r="AC1082" s="100" t="str">
        <f>IF(E1082="Yes","",IF(BPT!C1082="Record transferred to this team",AA1082-C1082-(1/6),""))</f>
        <v/>
      </c>
      <c r="AD1082" s="100" t="str">
        <f t="shared" si="178"/>
        <v/>
      </c>
      <c r="AE1082" s="100" t="str">
        <f t="shared" si="186"/>
        <v/>
      </c>
      <c r="AF1082" s="101" t="str">
        <f>IF(AE1082="","",IF(Y1082="Died same day","Died same day as arrival",IF(AB1082="","Did not stay on SU",IF('Paste Data Here - Export'!HR1082="ICH","ICU/CCU/HDU",IF(AB1082&gt;AE1082,100,100*AB1082/AE1082)))))</f>
        <v/>
      </c>
      <c r="AG1082" s="82" t="str">
        <f>IF(E1082="Yes","6 Month Transfer",IF(W1082="No","Not locked to discharge/transfer",IF(AF1082="Did not stay on SU","Not achieved as did not stay on SU",IF('Patient level info'!A1082="","",IF(AND(A1082=B1082,M1082="Achieved",P1082="Achieved",AF1082&gt;=90,AF1082&lt;&gt;"Died same day as arrival"),"Achieved",IF(AND(A1082&lt;&gt;B1082,AF1082&gt;=90,M1082="Achieved",P1082="Achieved"),"Not directly admitted by this team, but achieved criteria at previous team, and achieved 90% of stay on SU whilst at this team",IF(AF1082="ICU/CCU/HDU","Admitted to ICU/CCU/HDU",IF(AF1082="Died same day as arrival",AF1082,IF(AND(AF1082&lt;90,M1082="Not achieved",P1082="Not achieved"),"Not achieved as not direct to SU within 4h, not seen by a consultant within 14h, and less than 90% of stay on SU",IF(AND(AF1082&lt;90,M1082="Not achieved",P1082="Achieved"),"Not achieved as not direct to SU within 4h and less than 90% of stay on SU",IF(AND(AF1082&lt;90,M1082="Achieved",P1082="Not achieved"),"Not achieved as not seen by a consultant within 14h and less than 90% of stay on SU",IF(AND(AF1082&gt;=90,M1082="Not achieved",P1082="Not achieved"),"Not achieved as not direct to SU within 4h and not seen by a consultant within 14h",IF(AND(AF1082&gt;=90,M1082="Achieved",P1082="Not achieved"),"Not achieved as not seen by a consultant within 14h",IF(AF1082&lt;90,"Not achieved as less than 90% of stay on SU","Not achieved as not direct to SU within 4h"))))))))))))))</f>
        <v/>
      </c>
    </row>
    <row r="1083" spans="1:33" x14ac:dyDescent="0.25">
      <c r="A1083" s="89" t="str">
        <f>IF('Paste Data Here - Export'!A1083="","",'Paste Data Here - Export'!A1083)</f>
        <v/>
      </c>
      <c r="B1083" s="90" t="str">
        <f>IF('Paste Data Here - Export'!B1083="","",'Paste Data Here - Export'!B1083)</f>
        <v/>
      </c>
      <c r="C1083" s="91" t="str">
        <f>IF('Paste Data Here - Export'!AR1083="Y",'Paste Data Here - Export'!AS1083,IF('Paste Data Here - Export'!C1083="","",'Paste Data Here - Export'!BA1083))</f>
        <v/>
      </c>
      <c r="D1083" s="103" t="str">
        <f>IF(B1083="","",IF('Paste Data Here - Export'!A1083 ='Paste Data Here - Export'!B1083, "Yes", "No"))</f>
        <v/>
      </c>
      <c r="E1083" s="103" t="str">
        <f>IF(A1083="","",IF(AND('Paste Data Here - Export'!P1083="",'Paste Data Here - Export'!Q1083&lt;&gt;""),"Yes","No"))</f>
        <v/>
      </c>
      <c r="F1083" s="104" t="str">
        <f>IF('Paste Data Here - Export'!A1083='Paste Data Here - Export'!B1083,C1083,IF(W1083="No","",IF(E1083="Yes","6 Month Transfer",'Paste Data Here - Export'!HP1083)))</f>
        <v/>
      </c>
      <c r="G1083" s="92" t="str">
        <f>IF(B1083="","",IF(OR('Paste Data Here - Export'!KB1083="Y",'Paste Data Here - Export'!GE1083="Y"),"Yes","No"))</f>
        <v/>
      </c>
      <c r="H1083" s="93" t="str">
        <f t="shared" si="179"/>
        <v/>
      </c>
      <c r="I1083" s="93" t="str">
        <f t="shared" si="180"/>
        <v/>
      </c>
      <c r="J1083" s="93" t="str">
        <f t="shared" si="181"/>
        <v/>
      </c>
      <c r="K1083" s="125" t="str">
        <f>IF(OR(C1083="",'Paste Data Here - Export'!BD1083=""),"",1440*('Paste Data Here - Export'!BD1083-C1083))</f>
        <v/>
      </c>
      <c r="L1083" s="93" t="str">
        <f t="shared" si="182"/>
        <v/>
      </c>
      <c r="M1083" s="93" t="str">
        <f>IF(AND(L1083="Yes",'Paste Data Here - Export'!BC1083="SU",'Paste Data Here - Export'!EJ1083&lt;&gt;"Y"),"Achieved",IF('Paste Data Here - Export'!EJ1083="Y","Not applicable",(IF(AND('Patient level info'!L1083="No",'Paste Data Here - Export'!BC1083="SU"),"Not achieved",IF('Paste Data Here - Export'!BC1083="ICH","Not applicable",IF(OR('Paste Data Here - Export'!BC1083="O",'Paste Data Here - Export'!BC1083="MAC"),"Not achieved",""))))))</f>
        <v/>
      </c>
      <c r="N1083" s="142" t="str">
        <f>IF(B1083="","",IF(OR('Paste Data Here - Export'!GN1083="PERS",'Paste Data Here - Export'!GN1083="TELEM"),'Paste Data Here - Export'!GK1083,IF('Paste Data Here - Export'!GO1083="","Not seen in person",'Paste Data Here - Export'!GO1083)))</f>
        <v/>
      </c>
      <c r="O1083" s="125" t="str">
        <f t="shared" si="183"/>
        <v/>
      </c>
      <c r="P1083" s="126" t="str">
        <f t="shared" si="184"/>
        <v/>
      </c>
      <c r="Q1083" s="95" t="str">
        <f>IF('Paste Data Here - Export'!CR1083=TRUE, "Not imaged",IF('Paste Data Here - Export'!AR1083="Y","Inpatient stroke",IF('Paste Data Here - Export'!BA1083="","",IF('Paste Data Here - Export'!CR1083="TRUE","",1440*('Paste Data Here - Export'!CP1083-'Paste Data Here - Export'!BA1083)))))</f>
        <v/>
      </c>
      <c r="R1083" s="95" t="str">
        <f>IF('Paste Data Here - Export'!CR1083=TRUE,"Not imaged",IF(OR(C1083="",'Paste Data Here - Export'!CP1083=""),"",1440*('Paste Data Here - Export'!CP1083-C1083)))</f>
        <v/>
      </c>
      <c r="S1083" s="93" t="str">
        <f>IF(R1083&lt;60.5,"Yes",IF('Paste Data Here - Export'!C1083="","","No"))</f>
        <v/>
      </c>
      <c r="T1083" s="93" t="str">
        <f t="shared" si="176"/>
        <v/>
      </c>
      <c r="U1083" s="94" t="str">
        <f>IF(OR(C1083="",'Paste Data Here - Export'!DF1083=""),"",1440*('Paste Data Here - Export'!DF1083-C1083))</f>
        <v/>
      </c>
      <c r="V1083" s="96" t="str">
        <f t="shared" si="185"/>
        <v/>
      </c>
      <c r="W1083" s="97" t="str">
        <f>IF(B1083="","",IF('Paste Data Here - Export'!KI1083=TRUE,"Yes",IF('Paste Data Here - Export'!L1083="","No","Yes")))</f>
        <v/>
      </c>
      <c r="X1083" s="98" t="str">
        <f>IF(E1083="Yes","6 Month Transfer",IF(AND(W1083="Yes",'Paste Data Here - Export'!KM1083="D"),"No",IF('Patient level info'!W1083="Yes","Yes","")))</f>
        <v/>
      </c>
      <c r="Y1083" s="91" t="str">
        <f t="shared" si="177"/>
        <v/>
      </c>
      <c r="Z1083" s="99" t="str">
        <f>IF('Paste Data Here - Export'!KQ1083="","",IF('Paste Data Here - Export'!KO1083="","",'Paste Data Here - Export'!KN1083-'Paste Data Here - Export'!KQ1083))</f>
        <v/>
      </c>
      <c r="AA1083" s="91" t="str">
        <f>IF(AND(W1083="Yes",'Paste Data Here - Export'!KM1083="D",'Paste Data Here - Export'!KO1083="Y"),'Paste Data Here - Export'!KN1083+'Patient level info'!AA$3,IF(AND(W1083="Yes",'Paste Data Here - Export'!KM1083="D",Z1083&lt;0),'Paste Data Here - Export'!KQ1083,IF(AND(W1083="Yes",'Paste Data Here - Export'!KM1083="D"),'Paste Data Here - Export'!KN1083,IF(X1083="Yes",'Paste Data Here - Export'!KS1083,""))))</f>
        <v/>
      </c>
      <c r="AB1083" s="100" t="str">
        <f>IF(W1083="No","",IF('Paste Data Here - Export'!HS1083="","",IF('Paste Data Here - Export'!KO1083="Y",'Patient level info'!AA1083-'Paste Data Here - Export'!HS1083,'Paste Data Here - Export'!KQ1083-'Paste Data Here - Export'!HS1083)))</f>
        <v/>
      </c>
      <c r="AC1083" s="100" t="str">
        <f>IF(E1083="Yes","",IF(BPT!C1083="Record transferred to this team",AA1083-C1083-(1/6),""))</f>
        <v/>
      </c>
      <c r="AD1083" s="100" t="str">
        <f t="shared" si="178"/>
        <v/>
      </c>
      <c r="AE1083" s="100" t="str">
        <f t="shared" si="186"/>
        <v/>
      </c>
      <c r="AF1083" s="101" t="str">
        <f>IF(AE1083="","",IF(Y1083="Died same day","Died same day as arrival",IF(AB1083="","Did not stay on SU",IF('Paste Data Here - Export'!HR1083="ICH","ICU/CCU/HDU",IF(AB1083&gt;AE1083,100,100*AB1083/AE1083)))))</f>
        <v/>
      </c>
      <c r="AG1083" s="82" t="str">
        <f>IF(E1083="Yes","6 Month Transfer",IF(W1083="No","Not locked to discharge/transfer",IF(AF1083="Did not stay on SU","Not achieved as did not stay on SU",IF('Patient level info'!A1083="","",IF(AND(A1083=B1083,M1083="Achieved",P1083="Achieved",AF1083&gt;=90,AF1083&lt;&gt;"Died same day as arrival"),"Achieved",IF(AND(A1083&lt;&gt;B1083,AF1083&gt;=90,M1083="Achieved",P1083="Achieved"),"Not directly admitted by this team, but achieved criteria at previous team, and achieved 90% of stay on SU whilst at this team",IF(AF1083="ICU/CCU/HDU","Admitted to ICU/CCU/HDU",IF(AF1083="Died same day as arrival",AF1083,IF(AND(AF1083&lt;90,M1083="Not achieved",P1083="Not achieved"),"Not achieved as not direct to SU within 4h, not seen by a consultant within 14h, and less than 90% of stay on SU",IF(AND(AF1083&lt;90,M1083="Not achieved",P1083="Achieved"),"Not achieved as not direct to SU within 4h and less than 90% of stay on SU",IF(AND(AF1083&lt;90,M1083="Achieved",P1083="Not achieved"),"Not achieved as not seen by a consultant within 14h and less than 90% of stay on SU",IF(AND(AF1083&gt;=90,M1083="Not achieved",P1083="Not achieved"),"Not achieved as not direct to SU within 4h and not seen by a consultant within 14h",IF(AND(AF1083&gt;=90,M1083="Achieved",P1083="Not achieved"),"Not achieved as not seen by a consultant within 14h",IF(AF1083&lt;90,"Not achieved as less than 90% of stay on SU","Not achieved as not direct to SU within 4h"))))))))))))))</f>
        <v/>
      </c>
    </row>
    <row r="1084" spans="1:33" x14ac:dyDescent="0.25">
      <c r="A1084" s="89" t="str">
        <f>IF('Paste Data Here - Export'!A1084="","",'Paste Data Here - Export'!A1084)</f>
        <v/>
      </c>
      <c r="B1084" s="90" t="str">
        <f>IF('Paste Data Here - Export'!B1084="","",'Paste Data Here - Export'!B1084)</f>
        <v/>
      </c>
      <c r="C1084" s="91" t="str">
        <f>IF('Paste Data Here - Export'!AR1084="Y",'Paste Data Here - Export'!AS1084,IF('Paste Data Here - Export'!C1084="","",'Paste Data Here - Export'!BA1084))</f>
        <v/>
      </c>
      <c r="D1084" s="103" t="str">
        <f>IF(B1084="","",IF('Paste Data Here - Export'!A1084 ='Paste Data Here - Export'!B1084, "Yes", "No"))</f>
        <v/>
      </c>
      <c r="E1084" s="103" t="str">
        <f>IF(A1084="","",IF(AND('Paste Data Here - Export'!P1084="",'Paste Data Here - Export'!Q1084&lt;&gt;""),"Yes","No"))</f>
        <v/>
      </c>
      <c r="F1084" s="104" t="str">
        <f>IF('Paste Data Here - Export'!A1084='Paste Data Here - Export'!B1084,C1084,IF(W1084="No","",IF(E1084="Yes","6 Month Transfer",'Paste Data Here - Export'!HP1084)))</f>
        <v/>
      </c>
      <c r="G1084" s="92" t="str">
        <f>IF(B1084="","",IF(OR('Paste Data Here - Export'!KB1084="Y",'Paste Data Here - Export'!GE1084="Y"),"Yes","No"))</f>
        <v/>
      </c>
      <c r="H1084" s="93" t="str">
        <f t="shared" si="179"/>
        <v/>
      </c>
      <c r="I1084" s="93" t="str">
        <f t="shared" si="180"/>
        <v/>
      </c>
      <c r="J1084" s="93" t="str">
        <f t="shared" si="181"/>
        <v/>
      </c>
      <c r="K1084" s="125" t="str">
        <f>IF(OR(C1084="",'Paste Data Here - Export'!BD1084=""),"",1440*('Paste Data Here - Export'!BD1084-C1084))</f>
        <v/>
      </c>
      <c r="L1084" s="93" t="str">
        <f t="shared" si="182"/>
        <v/>
      </c>
      <c r="M1084" s="93" t="str">
        <f>IF(AND(L1084="Yes",'Paste Data Here - Export'!BC1084="SU",'Paste Data Here - Export'!EJ1084&lt;&gt;"Y"),"Achieved",IF('Paste Data Here - Export'!EJ1084="Y","Not applicable",(IF(AND('Patient level info'!L1084="No",'Paste Data Here - Export'!BC1084="SU"),"Not achieved",IF('Paste Data Here - Export'!BC1084="ICH","Not applicable",IF(OR('Paste Data Here - Export'!BC1084="O",'Paste Data Here - Export'!BC1084="MAC"),"Not achieved",""))))))</f>
        <v/>
      </c>
      <c r="N1084" s="142" t="str">
        <f>IF(B1084="","",IF(OR('Paste Data Here - Export'!GN1084="PERS",'Paste Data Here - Export'!GN1084="TELEM"),'Paste Data Here - Export'!GK1084,IF('Paste Data Here - Export'!GO1084="","Not seen in person",'Paste Data Here - Export'!GO1084)))</f>
        <v/>
      </c>
      <c r="O1084" s="125" t="str">
        <f t="shared" si="183"/>
        <v/>
      </c>
      <c r="P1084" s="126" t="str">
        <f t="shared" si="184"/>
        <v/>
      </c>
      <c r="Q1084" s="95" t="str">
        <f>IF('Paste Data Here - Export'!CR1084=TRUE, "Not imaged",IF('Paste Data Here - Export'!AR1084="Y","Inpatient stroke",IF('Paste Data Here - Export'!BA1084="","",IF('Paste Data Here - Export'!CR1084="TRUE","",1440*('Paste Data Here - Export'!CP1084-'Paste Data Here - Export'!BA1084)))))</f>
        <v/>
      </c>
      <c r="R1084" s="95" t="str">
        <f>IF('Paste Data Here - Export'!CR1084=TRUE,"Not imaged",IF(OR(C1084="",'Paste Data Here - Export'!CP1084=""),"",1440*('Paste Data Here - Export'!CP1084-C1084)))</f>
        <v/>
      </c>
      <c r="S1084" s="93" t="str">
        <f>IF(R1084&lt;60.5,"Yes",IF('Paste Data Here - Export'!C1084="","","No"))</f>
        <v/>
      </c>
      <c r="T1084" s="93" t="str">
        <f t="shared" si="176"/>
        <v/>
      </c>
      <c r="U1084" s="94" t="str">
        <f>IF(OR(C1084="",'Paste Data Here - Export'!DF1084=""),"",1440*('Paste Data Here - Export'!DF1084-C1084))</f>
        <v/>
      </c>
      <c r="V1084" s="96" t="str">
        <f t="shared" si="185"/>
        <v/>
      </c>
      <c r="W1084" s="97" t="str">
        <f>IF(B1084="","",IF('Paste Data Here - Export'!KI1084=TRUE,"Yes",IF('Paste Data Here - Export'!L1084="","No","Yes")))</f>
        <v/>
      </c>
      <c r="X1084" s="98" t="str">
        <f>IF(E1084="Yes","6 Month Transfer",IF(AND(W1084="Yes",'Paste Data Here - Export'!KM1084="D"),"No",IF('Patient level info'!W1084="Yes","Yes","")))</f>
        <v/>
      </c>
      <c r="Y1084" s="91" t="str">
        <f t="shared" si="177"/>
        <v/>
      </c>
      <c r="Z1084" s="99" t="str">
        <f>IF('Paste Data Here - Export'!KQ1084="","",IF('Paste Data Here - Export'!KO1084="","",'Paste Data Here - Export'!KN1084-'Paste Data Here - Export'!KQ1084))</f>
        <v/>
      </c>
      <c r="AA1084" s="91" t="str">
        <f>IF(AND(W1084="Yes",'Paste Data Here - Export'!KM1084="D",'Paste Data Here - Export'!KO1084="Y"),'Paste Data Here - Export'!KN1084+'Patient level info'!AA$3,IF(AND(W1084="Yes",'Paste Data Here - Export'!KM1084="D",Z1084&lt;0),'Paste Data Here - Export'!KQ1084,IF(AND(W1084="Yes",'Paste Data Here - Export'!KM1084="D"),'Paste Data Here - Export'!KN1084,IF(X1084="Yes",'Paste Data Here - Export'!KS1084,""))))</f>
        <v/>
      </c>
      <c r="AB1084" s="100" t="str">
        <f>IF(W1084="No","",IF('Paste Data Here - Export'!HS1084="","",IF('Paste Data Here - Export'!KO1084="Y",'Patient level info'!AA1084-'Paste Data Here - Export'!HS1084,'Paste Data Here - Export'!KQ1084-'Paste Data Here - Export'!HS1084)))</f>
        <v/>
      </c>
      <c r="AC1084" s="100" t="str">
        <f>IF(E1084="Yes","",IF(BPT!C1084="Record transferred to this team",AA1084-C1084-(1/6),""))</f>
        <v/>
      </c>
      <c r="AD1084" s="100" t="str">
        <f t="shared" si="178"/>
        <v/>
      </c>
      <c r="AE1084" s="100" t="str">
        <f t="shared" si="186"/>
        <v/>
      </c>
      <c r="AF1084" s="101" t="str">
        <f>IF(AE1084="","",IF(Y1084="Died same day","Died same day as arrival",IF(AB1084="","Did not stay on SU",IF('Paste Data Here - Export'!HR1084="ICH","ICU/CCU/HDU",IF(AB1084&gt;AE1084,100,100*AB1084/AE1084)))))</f>
        <v/>
      </c>
      <c r="AG1084" s="82" t="str">
        <f>IF(E1084="Yes","6 Month Transfer",IF(W1084="No","Not locked to discharge/transfer",IF(AF1084="Did not stay on SU","Not achieved as did not stay on SU",IF('Patient level info'!A1084="","",IF(AND(A1084=B1084,M1084="Achieved",P1084="Achieved",AF1084&gt;=90,AF1084&lt;&gt;"Died same day as arrival"),"Achieved",IF(AND(A1084&lt;&gt;B1084,AF1084&gt;=90,M1084="Achieved",P1084="Achieved"),"Not directly admitted by this team, but achieved criteria at previous team, and achieved 90% of stay on SU whilst at this team",IF(AF1084="ICU/CCU/HDU","Admitted to ICU/CCU/HDU",IF(AF1084="Died same day as arrival",AF1084,IF(AND(AF1084&lt;90,M1084="Not achieved",P1084="Not achieved"),"Not achieved as not direct to SU within 4h, not seen by a consultant within 14h, and less than 90% of stay on SU",IF(AND(AF1084&lt;90,M1084="Not achieved",P1084="Achieved"),"Not achieved as not direct to SU within 4h and less than 90% of stay on SU",IF(AND(AF1084&lt;90,M1084="Achieved",P1084="Not achieved"),"Not achieved as not seen by a consultant within 14h and less than 90% of stay on SU",IF(AND(AF1084&gt;=90,M1084="Not achieved",P1084="Not achieved"),"Not achieved as not direct to SU within 4h and not seen by a consultant within 14h",IF(AND(AF1084&gt;=90,M1084="Achieved",P1084="Not achieved"),"Not achieved as not seen by a consultant within 14h",IF(AF1084&lt;90,"Not achieved as less than 90% of stay on SU","Not achieved as not direct to SU within 4h"))))))))))))))</f>
        <v/>
      </c>
    </row>
    <row r="1085" spans="1:33" x14ac:dyDescent="0.25">
      <c r="A1085" s="89" t="str">
        <f>IF('Paste Data Here - Export'!A1085="","",'Paste Data Here - Export'!A1085)</f>
        <v/>
      </c>
      <c r="B1085" s="90" t="str">
        <f>IF('Paste Data Here - Export'!B1085="","",'Paste Data Here - Export'!B1085)</f>
        <v/>
      </c>
      <c r="C1085" s="91" t="str">
        <f>IF('Paste Data Here - Export'!AR1085="Y",'Paste Data Here - Export'!AS1085,IF('Paste Data Here - Export'!C1085="","",'Paste Data Here - Export'!BA1085))</f>
        <v/>
      </c>
      <c r="D1085" s="103" t="str">
        <f>IF(B1085="","",IF('Paste Data Here - Export'!A1085 ='Paste Data Here - Export'!B1085, "Yes", "No"))</f>
        <v/>
      </c>
      <c r="E1085" s="103" t="str">
        <f>IF(A1085="","",IF(AND('Paste Data Here - Export'!P1085="",'Paste Data Here - Export'!Q1085&lt;&gt;""),"Yes","No"))</f>
        <v/>
      </c>
      <c r="F1085" s="104" t="str">
        <f>IF('Paste Data Here - Export'!A1085='Paste Data Here - Export'!B1085,C1085,IF(W1085="No","",IF(E1085="Yes","6 Month Transfer",'Paste Data Here - Export'!HP1085)))</f>
        <v/>
      </c>
      <c r="G1085" s="92" t="str">
        <f>IF(B1085="","",IF(OR('Paste Data Here - Export'!KB1085="Y",'Paste Data Here - Export'!GE1085="Y"),"Yes","No"))</f>
        <v/>
      </c>
      <c r="H1085" s="93" t="str">
        <f t="shared" si="179"/>
        <v/>
      </c>
      <c r="I1085" s="93" t="str">
        <f t="shared" si="180"/>
        <v/>
      </c>
      <c r="J1085" s="93" t="str">
        <f t="shared" si="181"/>
        <v/>
      </c>
      <c r="K1085" s="125" t="str">
        <f>IF(OR(C1085="",'Paste Data Here - Export'!BD1085=""),"",1440*('Paste Data Here - Export'!BD1085-C1085))</f>
        <v/>
      </c>
      <c r="L1085" s="93" t="str">
        <f t="shared" si="182"/>
        <v/>
      </c>
      <c r="M1085" s="93" t="str">
        <f>IF(AND(L1085="Yes",'Paste Data Here - Export'!BC1085="SU",'Paste Data Here - Export'!EJ1085&lt;&gt;"Y"),"Achieved",IF('Paste Data Here - Export'!EJ1085="Y","Not applicable",(IF(AND('Patient level info'!L1085="No",'Paste Data Here - Export'!BC1085="SU"),"Not achieved",IF('Paste Data Here - Export'!BC1085="ICH","Not applicable",IF(OR('Paste Data Here - Export'!BC1085="O",'Paste Data Here - Export'!BC1085="MAC"),"Not achieved",""))))))</f>
        <v/>
      </c>
      <c r="N1085" s="142" t="str">
        <f>IF(B1085="","",IF(OR('Paste Data Here - Export'!GN1085="PERS",'Paste Data Here - Export'!GN1085="TELEM"),'Paste Data Here - Export'!GK1085,IF('Paste Data Here - Export'!GO1085="","Not seen in person",'Paste Data Here - Export'!GO1085)))</f>
        <v/>
      </c>
      <c r="O1085" s="125" t="str">
        <f t="shared" si="183"/>
        <v/>
      </c>
      <c r="P1085" s="126" t="str">
        <f t="shared" si="184"/>
        <v/>
      </c>
      <c r="Q1085" s="95" t="str">
        <f>IF('Paste Data Here - Export'!CR1085=TRUE, "Not imaged",IF('Paste Data Here - Export'!AR1085="Y","Inpatient stroke",IF('Paste Data Here - Export'!BA1085="","",IF('Paste Data Here - Export'!CR1085="TRUE","",1440*('Paste Data Here - Export'!CP1085-'Paste Data Here - Export'!BA1085)))))</f>
        <v/>
      </c>
      <c r="R1085" s="95" t="str">
        <f>IF('Paste Data Here - Export'!CR1085=TRUE,"Not imaged",IF(OR(C1085="",'Paste Data Here - Export'!CP1085=""),"",1440*('Paste Data Here - Export'!CP1085-C1085)))</f>
        <v/>
      </c>
      <c r="S1085" s="93" t="str">
        <f>IF(R1085&lt;60.5,"Yes",IF('Paste Data Here - Export'!C1085="","","No"))</f>
        <v/>
      </c>
      <c r="T1085" s="93" t="str">
        <f t="shared" si="176"/>
        <v/>
      </c>
      <c r="U1085" s="94" t="str">
        <f>IF(OR(C1085="",'Paste Data Here - Export'!DF1085=""),"",1440*('Paste Data Here - Export'!DF1085-C1085))</f>
        <v/>
      </c>
      <c r="V1085" s="96" t="str">
        <f t="shared" si="185"/>
        <v/>
      </c>
      <c r="W1085" s="97" t="str">
        <f>IF(B1085="","",IF('Paste Data Here - Export'!KI1085=TRUE,"Yes",IF('Paste Data Here - Export'!L1085="","No","Yes")))</f>
        <v/>
      </c>
      <c r="X1085" s="98" t="str">
        <f>IF(E1085="Yes","6 Month Transfer",IF(AND(W1085="Yes",'Paste Data Here - Export'!KM1085="D"),"No",IF('Patient level info'!W1085="Yes","Yes","")))</f>
        <v/>
      </c>
      <c r="Y1085" s="91" t="str">
        <f t="shared" si="177"/>
        <v/>
      </c>
      <c r="Z1085" s="99" t="str">
        <f>IF('Paste Data Here - Export'!KQ1085="","",IF('Paste Data Here - Export'!KO1085="","",'Paste Data Here - Export'!KN1085-'Paste Data Here - Export'!KQ1085))</f>
        <v/>
      </c>
      <c r="AA1085" s="91" t="str">
        <f>IF(AND(W1085="Yes",'Paste Data Here - Export'!KM1085="D",'Paste Data Here - Export'!KO1085="Y"),'Paste Data Here - Export'!KN1085+'Patient level info'!AA$3,IF(AND(W1085="Yes",'Paste Data Here - Export'!KM1085="D",Z1085&lt;0),'Paste Data Here - Export'!KQ1085,IF(AND(W1085="Yes",'Paste Data Here - Export'!KM1085="D"),'Paste Data Here - Export'!KN1085,IF(X1085="Yes",'Paste Data Here - Export'!KS1085,""))))</f>
        <v/>
      </c>
      <c r="AB1085" s="100" t="str">
        <f>IF(W1085="No","",IF('Paste Data Here - Export'!HS1085="","",IF('Paste Data Here - Export'!KO1085="Y",'Patient level info'!AA1085-'Paste Data Here - Export'!HS1085,'Paste Data Here - Export'!KQ1085-'Paste Data Here - Export'!HS1085)))</f>
        <v/>
      </c>
      <c r="AC1085" s="100" t="str">
        <f>IF(E1085="Yes","",IF(BPT!C1085="Record transferred to this team",AA1085-C1085-(1/6),""))</f>
        <v/>
      </c>
      <c r="AD1085" s="100" t="str">
        <f t="shared" si="178"/>
        <v/>
      </c>
      <c r="AE1085" s="100" t="str">
        <f t="shared" si="186"/>
        <v/>
      </c>
      <c r="AF1085" s="101" t="str">
        <f>IF(AE1085="","",IF(Y1085="Died same day","Died same day as arrival",IF(AB1085="","Did not stay on SU",IF('Paste Data Here - Export'!HR1085="ICH","ICU/CCU/HDU",IF(AB1085&gt;AE1085,100,100*AB1085/AE1085)))))</f>
        <v/>
      </c>
      <c r="AG1085" s="82" t="str">
        <f>IF(E1085="Yes","6 Month Transfer",IF(W1085="No","Not locked to discharge/transfer",IF(AF1085="Did not stay on SU","Not achieved as did not stay on SU",IF('Patient level info'!A1085="","",IF(AND(A1085=B1085,M1085="Achieved",P1085="Achieved",AF1085&gt;=90,AF1085&lt;&gt;"Died same day as arrival"),"Achieved",IF(AND(A1085&lt;&gt;B1085,AF1085&gt;=90,M1085="Achieved",P1085="Achieved"),"Not directly admitted by this team, but achieved criteria at previous team, and achieved 90% of stay on SU whilst at this team",IF(AF1085="ICU/CCU/HDU","Admitted to ICU/CCU/HDU",IF(AF1085="Died same day as arrival",AF1085,IF(AND(AF1085&lt;90,M1085="Not achieved",P1085="Not achieved"),"Not achieved as not direct to SU within 4h, not seen by a consultant within 14h, and less than 90% of stay on SU",IF(AND(AF1085&lt;90,M1085="Not achieved",P1085="Achieved"),"Not achieved as not direct to SU within 4h and less than 90% of stay on SU",IF(AND(AF1085&lt;90,M1085="Achieved",P1085="Not achieved"),"Not achieved as not seen by a consultant within 14h and less than 90% of stay on SU",IF(AND(AF1085&gt;=90,M1085="Not achieved",P1085="Not achieved"),"Not achieved as not direct to SU within 4h and not seen by a consultant within 14h",IF(AND(AF1085&gt;=90,M1085="Achieved",P1085="Not achieved"),"Not achieved as not seen by a consultant within 14h",IF(AF1085&lt;90,"Not achieved as less than 90% of stay on SU","Not achieved as not direct to SU within 4h"))))))))))))))</f>
        <v/>
      </c>
    </row>
    <row r="1086" spans="1:33" x14ac:dyDescent="0.25">
      <c r="A1086" s="89" t="str">
        <f>IF('Paste Data Here - Export'!A1086="","",'Paste Data Here - Export'!A1086)</f>
        <v/>
      </c>
      <c r="B1086" s="90" t="str">
        <f>IF('Paste Data Here - Export'!B1086="","",'Paste Data Here - Export'!B1086)</f>
        <v/>
      </c>
      <c r="C1086" s="91" t="str">
        <f>IF('Paste Data Here - Export'!AR1086="Y",'Paste Data Here - Export'!AS1086,IF('Paste Data Here - Export'!C1086="","",'Paste Data Here - Export'!BA1086))</f>
        <v/>
      </c>
      <c r="D1086" s="103" t="str">
        <f>IF(B1086="","",IF('Paste Data Here - Export'!A1086 ='Paste Data Here - Export'!B1086, "Yes", "No"))</f>
        <v/>
      </c>
      <c r="E1086" s="103" t="str">
        <f>IF(A1086="","",IF(AND('Paste Data Here - Export'!P1086="",'Paste Data Here - Export'!Q1086&lt;&gt;""),"Yes","No"))</f>
        <v/>
      </c>
      <c r="F1086" s="104" t="str">
        <f>IF('Paste Data Here - Export'!A1086='Paste Data Here - Export'!B1086,C1086,IF(W1086="No","",IF(E1086="Yes","6 Month Transfer",'Paste Data Here - Export'!HP1086)))</f>
        <v/>
      </c>
      <c r="G1086" s="92" t="str">
        <f>IF(B1086="","",IF(OR('Paste Data Here - Export'!KB1086="Y",'Paste Data Here - Export'!GE1086="Y"),"Yes","No"))</f>
        <v/>
      </c>
      <c r="H1086" s="93" t="str">
        <f t="shared" si="179"/>
        <v/>
      </c>
      <c r="I1086" s="93" t="str">
        <f t="shared" si="180"/>
        <v/>
      </c>
      <c r="J1086" s="93" t="str">
        <f t="shared" si="181"/>
        <v/>
      </c>
      <c r="K1086" s="125" t="str">
        <f>IF(OR(C1086="",'Paste Data Here - Export'!BD1086=""),"",1440*('Paste Data Here - Export'!BD1086-C1086))</f>
        <v/>
      </c>
      <c r="L1086" s="93" t="str">
        <f t="shared" si="182"/>
        <v/>
      </c>
      <c r="M1086" s="93" t="str">
        <f>IF(AND(L1086="Yes",'Paste Data Here - Export'!BC1086="SU",'Paste Data Here - Export'!EJ1086&lt;&gt;"Y"),"Achieved",IF('Paste Data Here - Export'!EJ1086="Y","Not applicable",(IF(AND('Patient level info'!L1086="No",'Paste Data Here - Export'!BC1086="SU"),"Not achieved",IF('Paste Data Here - Export'!BC1086="ICH","Not applicable",IF(OR('Paste Data Here - Export'!BC1086="O",'Paste Data Here - Export'!BC1086="MAC"),"Not achieved",""))))))</f>
        <v/>
      </c>
      <c r="N1086" s="142" t="str">
        <f>IF(B1086="","",IF(OR('Paste Data Here - Export'!GN1086="PERS",'Paste Data Here - Export'!GN1086="TELEM"),'Paste Data Here - Export'!GK1086,IF('Paste Data Here - Export'!GO1086="","Not seen in person",'Paste Data Here - Export'!GO1086)))</f>
        <v/>
      </c>
      <c r="O1086" s="125" t="str">
        <f t="shared" si="183"/>
        <v/>
      </c>
      <c r="P1086" s="126" t="str">
        <f t="shared" si="184"/>
        <v/>
      </c>
      <c r="Q1086" s="95" t="str">
        <f>IF('Paste Data Here - Export'!CR1086=TRUE, "Not imaged",IF('Paste Data Here - Export'!AR1086="Y","Inpatient stroke",IF('Paste Data Here - Export'!BA1086="","",IF('Paste Data Here - Export'!CR1086="TRUE","",1440*('Paste Data Here - Export'!CP1086-'Paste Data Here - Export'!BA1086)))))</f>
        <v/>
      </c>
      <c r="R1086" s="95" t="str">
        <f>IF('Paste Data Here - Export'!CR1086=TRUE,"Not imaged",IF(OR(C1086="",'Paste Data Here - Export'!CP1086=""),"",1440*('Paste Data Here - Export'!CP1086-C1086)))</f>
        <v/>
      </c>
      <c r="S1086" s="93" t="str">
        <f>IF(R1086&lt;60.5,"Yes",IF('Paste Data Here - Export'!C1086="","","No"))</f>
        <v/>
      </c>
      <c r="T1086" s="93" t="str">
        <f t="shared" si="176"/>
        <v/>
      </c>
      <c r="U1086" s="94" t="str">
        <f>IF(OR(C1086="",'Paste Data Here - Export'!DF1086=""),"",1440*('Paste Data Here - Export'!DF1086-C1086))</f>
        <v/>
      </c>
      <c r="V1086" s="96" t="str">
        <f t="shared" si="185"/>
        <v/>
      </c>
      <c r="W1086" s="97" t="str">
        <f>IF(B1086="","",IF('Paste Data Here - Export'!KI1086=TRUE,"Yes",IF('Paste Data Here - Export'!L1086="","No","Yes")))</f>
        <v/>
      </c>
      <c r="X1086" s="98" t="str">
        <f>IF(E1086="Yes","6 Month Transfer",IF(AND(W1086="Yes",'Paste Data Here - Export'!KM1086="D"),"No",IF('Patient level info'!W1086="Yes","Yes","")))</f>
        <v/>
      </c>
      <c r="Y1086" s="91" t="str">
        <f t="shared" si="177"/>
        <v/>
      </c>
      <c r="Z1086" s="99" t="str">
        <f>IF('Paste Data Here - Export'!KQ1086="","",IF('Paste Data Here - Export'!KO1086="","",'Paste Data Here - Export'!KN1086-'Paste Data Here - Export'!KQ1086))</f>
        <v/>
      </c>
      <c r="AA1086" s="91" t="str">
        <f>IF(AND(W1086="Yes",'Paste Data Here - Export'!KM1086="D",'Paste Data Here - Export'!KO1086="Y"),'Paste Data Here - Export'!KN1086+'Patient level info'!AA$3,IF(AND(W1086="Yes",'Paste Data Here - Export'!KM1086="D",Z1086&lt;0),'Paste Data Here - Export'!KQ1086,IF(AND(W1086="Yes",'Paste Data Here - Export'!KM1086="D"),'Paste Data Here - Export'!KN1086,IF(X1086="Yes",'Paste Data Here - Export'!KS1086,""))))</f>
        <v/>
      </c>
      <c r="AB1086" s="100" t="str">
        <f>IF(W1086="No","",IF('Paste Data Here - Export'!HS1086="","",IF('Paste Data Here - Export'!KO1086="Y",'Patient level info'!AA1086-'Paste Data Here - Export'!HS1086,'Paste Data Here - Export'!KQ1086-'Paste Data Here - Export'!HS1086)))</f>
        <v/>
      </c>
      <c r="AC1086" s="100" t="str">
        <f>IF(E1086="Yes","",IF(BPT!C1086="Record transferred to this team",AA1086-C1086-(1/6),""))</f>
        <v/>
      </c>
      <c r="AD1086" s="100" t="str">
        <f t="shared" si="178"/>
        <v/>
      </c>
      <c r="AE1086" s="100" t="str">
        <f t="shared" si="186"/>
        <v/>
      </c>
      <c r="AF1086" s="101" t="str">
        <f>IF(AE1086="","",IF(Y1086="Died same day","Died same day as arrival",IF(AB1086="","Did not stay on SU",IF('Paste Data Here - Export'!HR1086="ICH","ICU/CCU/HDU",IF(AB1086&gt;AE1086,100,100*AB1086/AE1086)))))</f>
        <v/>
      </c>
      <c r="AG1086" s="82" t="str">
        <f>IF(E1086="Yes","6 Month Transfer",IF(W1086="No","Not locked to discharge/transfer",IF(AF1086="Did not stay on SU","Not achieved as did not stay on SU",IF('Patient level info'!A1086="","",IF(AND(A1086=B1086,M1086="Achieved",P1086="Achieved",AF1086&gt;=90,AF1086&lt;&gt;"Died same day as arrival"),"Achieved",IF(AND(A1086&lt;&gt;B1086,AF1086&gt;=90,M1086="Achieved",P1086="Achieved"),"Not directly admitted by this team, but achieved criteria at previous team, and achieved 90% of stay on SU whilst at this team",IF(AF1086="ICU/CCU/HDU","Admitted to ICU/CCU/HDU",IF(AF1086="Died same day as arrival",AF1086,IF(AND(AF1086&lt;90,M1086="Not achieved",P1086="Not achieved"),"Not achieved as not direct to SU within 4h, not seen by a consultant within 14h, and less than 90% of stay on SU",IF(AND(AF1086&lt;90,M1086="Not achieved",P1086="Achieved"),"Not achieved as not direct to SU within 4h and less than 90% of stay on SU",IF(AND(AF1086&lt;90,M1086="Achieved",P1086="Not achieved"),"Not achieved as not seen by a consultant within 14h and less than 90% of stay on SU",IF(AND(AF1086&gt;=90,M1086="Not achieved",P1086="Not achieved"),"Not achieved as not direct to SU within 4h and not seen by a consultant within 14h",IF(AND(AF1086&gt;=90,M1086="Achieved",P1086="Not achieved"),"Not achieved as not seen by a consultant within 14h",IF(AF1086&lt;90,"Not achieved as less than 90% of stay on SU","Not achieved as not direct to SU within 4h"))))))))))))))</f>
        <v/>
      </c>
    </row>
    <row r="1087" spans="1:33" x14ac:dyDescent="0.25">
      <c r="A1087" s="89" t="str">
        <f>IF('Paste Data Here - Export'!A1087="","",'Paste Data Here - Export'!A1087)</f>
        <v/>
      </c>
      <c r="B1087" s="90" t="str">
        <f>IF('Paste Data Here - Export'!B1087="","",'Paste Data Here - Export'!B1087)</f>
        <v/>
      </c>
      <c r="C1087" s="91" t="str">
        <f>IF('Paste Data Here - Export'!AR1087="Y",'Paste Data Here - Export'!AS1087,IF('Paste Data Here - Export'!C1087="","",'Paste Data Here - Export'!BA1087))</f>
        <v/>
      </c>
      <c r="D1087" s="103" t="str">
        <f>IF(B1087="","",IF('Paste Data Here - Export'!A1087 ='Paste Data Here - Export'!B1087, "Yes", "No"))</f>
        <v/>
      </c>
      <c r="E1087" s="103" t="str">
        <f>IF(A1087="","",IF(AND('Paste Data Here - Export'!P1087="",'Paste Data Here - Export'!Q1087&lt;&gt;""),"Yes","No"))</f>
        <v/>
      </c>
      <c r="F1087" s="104" t="str">
        <f>IF('Paste Data Here - Export'!A1087='Paste Data Here - Export'!B1087,C1087,IF(W1087="No","",IF(E1087="Yes","6 Month Transfer",'Paste Data Here - Export'!HP1087)))</f>
        <v/>
      </c>
      <c r="G1087" s="92" t="str">
        <f>IF(B1087="","",IF(OR('Paste Data Here - Export'!KB1087="Y",'Paste Data Here - Export'!GE1087="Y"),"Yes","No"))</f>
        <v/>
      </c>
      <c r="H1087" s="93" t="str">
        <f t="shared" si="179"/>
        <v/>
      </c>
      <c r="I1087" s="93" t="str">
        <f t="shared" si="180"/>
        <v/>
      </c>
      <c r="J1087" s="93" t="str">
        <f t="shared" si="181"/>
        <v/>
      </c>
      <c r="K1087" s="125" t="str">
        <f>IF(OR(C1087="",'Paste Data Here - Export'!BD1087=""),"",1440*('Paste Data Here - Export'!BD1087-C1087))</f>
        <v/>
      </c>
      <c r="L1087" s="93" t="str">
        <f t="shared" si="182"/>
        <v/>
      </c>
      <c r="M1087" s="93" t="str">
        <f>IF(AND(L1087="Yes",'Paste Data Here - Export'!BC1087="SU",'Paste Data Here - Export'!EJ1087&lt;&gt;"Y"),"Achieved",IF('Paste Data Here - Export'!EJ1087="Y","Not applicable",(IF(AND('Patient level info'!L1087="No",'Paste Data Here - Export'!BC1087="SU"),"Not achieved",IF('Paste Data Here - Export'!BC1087="ICH","Not applicable",IF(OR('Paste Data Here - Export'!BC1087="O",'Paste Data Here - Export'!BC1087="MAC"),"Not achieved",""))))))</f>
        <v/>
      </c>
      <c r="N1087" s="142" t="str">
        <f>IF(B1087="","",IF(OR('Paste Data Here - Export'!GN1087="PERS",'Paste Data Here - Export'!GN1087="TELEM"),'Paste Data Here - Export'!GK1087,IF('Paste Data Here - Export'!GO1087="","Not seen in person",'Paste Data Here - Export'!GO1087)))</f>
        <v/>
      </c>
      <c r="O1087" s="125" t="str">
        <f t="shared" si="183"/>
        <v/>
      </c>
      <c r="P1087" s="126" t="str">
        <f t="shared" si="184"/>
        <v/>
      </c>
      <c r="Q1087" s="95" t="str">
        <f>IF('Paste Data Here - Export'!CR1087=TRUE, "Not imaged",IF('Paste Data Here - Export'!AR1087="Y","Inpatient stroke",IF('Paste Data Here - Export'!BA1087="","",IF('Paste Data Here - Export'!CR1087="TRUE","",1440*('Paste Data Here - Export'!CP1087-'Paste Data Here - Export'!BA1087)))))</f>
        <v/>
      </c>
      <c r="R1087" s="95" t="str">
        <f>IF('Paste Data Here - Export'!CR1087=TRUE,"Not imaged",IF(OR(C1087="",'Paste Data Here - Export'!CP1087=""),"",1440*('Paste Data Here - Export'!CP1087-C1087)))</f>
        <v/>
      </c>
      <c r="S1087" s="93" t="str">
        <f>IF(R1087&lt;60.5,"Yes",IF('Paste Data Here - Export'!C1087="","","No"))</f>
        <v/>
      </c>
      <c r="T1087" s="93" t="str">
        <f t="shared" si="176"/>
        <v/>
      </c>
      <c r="U1087" s="94" t="str">
        <f>IF(OR(C1087="",'Paste Data Here - Export'!DF1087=""),"",1440*('Paste Data Here - Export'!DF1087-C1087))</f>
        <v/>
      </c>
      <c r="V1087" s="96" t="str">
        <f t="shared" si="185"/>
        <v/>
      </c>
      <c r="W1087" s="97" t="str">
        <f>IF(B1087="","",IF('Paste Data Here - Export'!KI1087=TRUE,"Yes",IF('Paste Data Here - Export'!L1087="","No","Yes")))</f>
        <v/>
      </c>
      <c r="X1087" s="98" t="str">
        <f>IF(E1087="Yes","6 Month Transfer",IF(AND(W1087="Yes",'Paste Data Here - Export'!KM1087="D"),"No",IF('Patient level info'!W1087="Yes","Yes","")))</f>
        <v/>
      </c>
      <c r="Y1087" s="91" t="str">
        <f t="shared" si="177"/>
        <v/>
      </c>
      <c r="Z1087" s="99" t="str">
        <f>IF('Paste Data Here - Export'!KQ1087="","",IF('Paste Data Here - Export'!KO1087="","",'Paste Data Here - Export'!KN1087-'Paste Data Here - Export'!KQ1087))</f>
        <v/>
      </c>
      <c r="AA1087" s="91" t="str">
        <f>IF(AND(W1087="Yes",'Paste Data Here - Export'!KM1087="D",'Paste Data Here - Export'!KO1087="Y"),'Paste Data Here - Export'!KN1087+'Patient level info'!AA$3,IF(AND(W1087="Yes",'Paste Data Here - Export'!KM1087="D",Z1087&lt;0),'Paste Data Here - Export'!KQ1087,IF(AND(W1087="Yes",'Paste Data Here - Export'!KM1087="D"),'Paste Data Here - Export'!KN1087,IF(X1087="Yes",'Paste Data Here - Export'!KS1087,""))))</f>
        <v/>
      </c>
      <c r="AB1087" s="100" t="str">
        <f>IF(W1087="No","",IF('Paste Data Here - Export'!HS1087="","",IF('Paste Data Here - Export'!KO1087="Y",'Patient level info'!AA1087-'Paste Data Here - Export'!HS1087,'Paste Data Here - Export'!KQ1087-'Paste Data Here - Export'!HS1087)))</f>
        <v/>
      </c>
      <c r="AC1087" s="100" t="str">
        <f>IF(E1087="Yes","",IF(BPT!C1087="Record transferred to this team",AA1087-C1087-(1/6),""))</f>
        <v/>
      </c>
      <c r="AD1087" s="100" t="str">
        <f t="shared" si="178"/>
        <v/>
      </c>
      <c r="AE1087" s="100" t="str">
        <f t="shared" si="186"/>
        <v/>
      </c>
      <c r="AF1087" s="101" t="str">
        <f>IF(AE1087="","",IF(Y1087="Died same day","Died same day as arrival",IF(AB1087="","Did not stay on SU",IF('Paste Data Here - Export'!HR1087="ICH","ICU/CCU/HDU",IF(AB1087&gt;AE1087,100,100*AB1087/AE1087)))))</f>
        <v/>
      </c>
      <c r="AG1087" s="82" t="str">
        <f>IF(E1087="Yes","6 Month Transfer",IF(W1087="No","Not locked to discharge/transfer",IF(AF1087="Did not stay on SU","Not achieved as did not stay on SU",IF('Patient level info'!A1087="","",IF(AND(A1087=B1087,M1087="Achieved",P1087="Achieved",AF1087&gt;=90,AF1087&lt;&gt;"Died same day as arrival"),"Achieved",IF(AND(A1087&lt;&gt;B1087,AF1087&gt;=90,M1087="Achieved",P1087="Achieved"),"Not directly admitted by this team, but achieved criteria at previous team, and achieved 90% of stay on SU whilst at this team",IF(AF1087="ICU/CCU/HDU","Admitted to ICU/CCU/HDU",IF(AF1087="Died same day as arrival",AF1087,IF(AND(AF1087&lt;90,M1087="Not achieved",P1087="Not achieved"),"Not achieved as not direct to SU within 4h, not seen by a consultant within 14h, and less than 90% of stay on SU",IF(AND(AF1087&lt;90,M1087="Not achieved",P1087="Achieved"),"Not achieved as not direct to SU within 4h and less than 90% of stay on SU",IF(AND(AF1087&lt;90,M1087="Achieved",P1087="Not achieved"),"Not achieved as not seen by a consultant within 14h and less than 90% of stay on SU",IF(AND(AF1087&gt;=90,M1087="Not achieved",P1087="Not achieved"),"Not achieved as not direct to SU within 4h and not seen by a consultant within 14h",IF(AND(AF1087&gt;=90,M1087="Achieved",P1087="Not achieved"),"Not achieved as not seen by a consultant within 14h",IF(AF1087&lt;90,"Not achieved as less than 90% of stay on SU","Not achieved as not direct to SU within 4h"))))))))))))))</f>
        <v/>
      </c>
    </row>
    <row r="1088" spans="1:33" x14ac:dyDescent="0.25">
      <c r="A1088" s="89" t="str">
        <f>IF('Paste Data Here - Export'!A1088="","",'Paste Data Here - Export'!A1088)</f>
        <v/>
      </c>
      <c r="B1088" s="90" t="str">
        <f>IF('Paste Data Here - Export'!B1088="","",'Paste Data Here - Export'!B1088)</f>
        <v/>
      </c>
      <c r="C1088" s="91" t="str">
        <f>IF('Paste Data Here - Export'!AR1088="Y",'Paste Data Here - Export'!AS1088,IF('Paste Data Here - Export'!C1088="","",'Paste Data Here - Export'!BA1088))</f>
        <v/>
      </c>
      <c r="D1088" s="103" t="str">
        <f>IF(B1088="","",IF('Paste Data Here - Export'!A1088 ='Paste Data Here - Export'!B1088, "Yes", "No"))</f>
        <v/>
      </c>
      <c r="E1088" s="103" t="str">
        <f>IF(A1088="","",IF(AND('Paste Data Here - Export'!P1088="",'Paste Data Here - Export'!Q1088&lt;&gt;""),"Yes","No"))</f>
        <v/>
      </c>
      <c r="F1088" s="104" t="str">
        <f>IF('Paste Data Here - Export'!A1088='Paste Data Here - Export'!B1088,C1088,IF(W1088="No","",IF(E1088="Yes","6 Month Transfer",'Paste Data Here - Export'!HP1088)))</f>
        <v/>
      </c>
      <c r="G1088" s="92" t="str">
        <f>IF(B1088="","",IF(OR('Paste Data Here - Export'!KB1088="Y",'Paste Data Here - Export'!GE1088="Y"),"Yes","No"))</f>
        <v/>
      </c>
      <c r="H1088" s="93" t="str">
        <f t="shared" si="179"/>
        <v/>
      </c>
      <c r="I1088" s="93" t="str">
        <f t="shared" si="180"/>
        <v/>
      </c>
      <c r="J1088" s="93" t="str">
        <f t="shared" si="181"/>
        <v/>
      </c>
      <c r="K1088" s="125" t="str">
        <f>IF(OR(C1088="",'Paste Data Here - Export'!BD1088=""),"",1440*('Paste Data Here - Export'!BD1088-C1088))</f>
        <v/>
      </c>
      <c r="L1088" s="93" t="str">
        <f t="shared" si="182"/>
        <v/>
      </c>
      <c r="M1088" s="93" t="str">
        <f>IF(AND(L1088="Yes",'Paste Data Here - Export'!BC1088="SU",'Paste Data Here - Export'!EJ1088&lt;&gt;"Y"),"Achieved",IF('Paste Data Here - Export'!EJ1088="Y","Not applicable",(IF(AND('Patient level info'!L1088="No",'Paste Data Here - Export'!BC1088="SU"),"Not achieved",IF('Paste Data Here - Export'!BC1088="ICH","Not applicable",IF(OR('Paste Data Here - Export'!BC1088="O",'Paste Data Here - Export'!BC1088="MAC"),"Not achieved",""))))))</f>
        <v/>
      </c>
      <c r="N1088" s="142" t="str">
        <f>IF(B1088="","",IF(OR('Paste Data Here - Export'!GN1088="PERS",'Paste Data Here - Export'!GN1088="TELEM"),'Paste Data Here - Export'!GK1088,IF('Paste Data Here - Export'!GO1088="","Not seen in person",'Paste Data Here - Export'!GO1088)))</f>
        <v/>
      </c>
      <c r="O1088" s="125" t="str">
        <f t="shared" si="183"/>
        <v/>
      </c>
      <c r="P1088" s="126" t="str">
        <f t="shared" si="184"/>
        <v/>
      </c>
      <c r="Q1088" s="95" t="str">
        <f>IF('Paste Data Here - Export'!CR1088=TRUE, "Not imaged",IF('Paste Data Here - Export'!AR1088="Y","Inpatient stroke",IF('Paste Data Here - Export'!BA1088="","",IF('Paste Data Here - Export'!CR1088="TRUE","",1440*('Paste Data Here - Export'!CP1088-'Paste Data Here - Export'!BA1088)))))</f>
        <v/>
      </c>
      <c r="R1088" s="95" t="str">
        <f>IF('Paste Data Here - Export'!CR1088=TRUE,"Not imaged",IF(OR(C1088="",'Paste Data Here - Export'!CP1088=""),"",1440*('Paste Data Here - Export'!CP1088-C1088)))</f>
        <v/>
      </c>
      <c r="S1088" s="93" t="str">
        <f>IF(R1088&lt;60.5,"Yes",IF('Paste Data Here - Export'!C1088="","","No"))</f>
        <v/>
      </c>
      <c r="T1088" s="93" t="str">
        <f t="shared" si="176"/>
        <v/>
      </c>
      <c r="U1088" s="94" t="str">
        <f>IF(OR(C1088="",'Paste Data Here - Export'!DF1088=""),"",1440*('Paste Data Here - Export'!DF1088-C1088))</f>
        <v/>
      </c>
      <c r="V1088" s="96" t="str">
        <f t="shared" si="185"/>
        <v/>
      </c>
      <c r="W1088" s="97" t="str">
        <f>IF(B1088="","",IF('Paste Data Here - Export'!KI1088=TRUE,"Yes",IF('Paste Data Here - Export'!L1088="","No","Yes")))</f>
        <v/>
      </c>
      <c r="X1088" s="98" t="str">
        <f>IF(E1088="Yes","6 Month Transfer",IF(AND(W1088="Yes",'Paste Data Here - Export'!KM1088="D"),"No",IF('Patient level info'!W1088="Yes","Yes","")))</f>
        <v/>
      </c>
      <c r="Y1088" s="91" t="str">
        <f t="shared" si="177"/>
        <v/>
      </c>
      <c r="Z1088" s="99" t="str">
        <f>IF('Paste Data Here - Export'!KQ1088="","",IF('Paste Data Here - Export'!KO1088="","",'Paste Data Here - Export'!KN1088-'Paste Data Here - Export'!KQ1088))</f>
        <v/>
      </c>
      <c r="AA1088" s="91" t="str">
        <f>IF(AND(W1088="Yes",'Paste Data Here - Export'!KM1088="D",'Paste Data Here - Export'!KO1088="Y"),'Paste Data Here - Export'!KN1088+'Patient level info'!AA$3,IF(AND(W1088="Yes",'Paste Data Here - Export'!KM1088="D",Z1088&lt;0),'Paste Data Here - Export'!KQ1088,IF(AND(W1088="Yes",'Paste Data Here - Export'!KM1088="D"),'Paste Data Here - Export'!KN1088,IF(X1088="Yes",'Paste Data Here - Export'!KS1088,""))))</f>
        <v/>
      </c>
      <c r="AB1088" s="100" t="str">
        <f>IF(W1088="No","",IF('Paste Data Here - Export'!HS1088="","",IF('Paste Data Here - Export'!KO1088="Y",'Patient level info'!AA1088-'Paste Data Here - Export'!HS1088,'Paste Data Here - Export'!KQ1088-'Paste Data Here - Export'!HS1088)))</f>
        <v/>
      </c>
      <c r="AC1088" s="100" t="str">
        <f>IF(E1088="Yes","",IF(BPT!C1088="Record transferred to this team",AA1088-C1088-(1/6),""))</f>
        <v/>
      </c>
      <c r="AD1088" s="100" t="str">
        <f t="shared" si="178"/>
        <v/>
      </c>
      <c r="AE1088" s="100" t="str">
        <f t="shared" si="186"/>
        <v/>
      </c>
      <c r="AF1088" s="101" t="str">
        <f>IF(AE1088="","",IF(Y1088="Died same day","Died same day as arrival",IF(AB1088="","Did not stay on SU",IF('Paste Data Here - Export'!HR1088="ICH","ICU/CCU/HDU",IF(AB1088&gt;AE1088,100,100*AB1088/AE1088)))))</f>
        <v/>
      </c>
      <c r="AG1088" s="82" t="str">
        <f>IF(E1088="Yes","6 Month Transfer",IF(W1088="No","Not locked to discharge/transfer",IF(AF1088="Did not stay on SU","Not achieved as did not stay on SU",IF('Patient level info'!A1088="","",IF(AND(A1088=B1088,M1088="Achieved",P1088="Achieved",AF1088&gt;=90,AF1088&lt;&gt;"Died same day as arrival"),"Achieved",IF(AND(A1088&lt;&gt;B1088,AF1088&gt;=90,M1088="Achieved",P1088="Achieved"),"Not directly admitted by this team, but achieved criteria at previous team, and achieved 90% of stay on SU whilst at this team",IF(AF1088="ICU/CCU/HDU","Admitted to ICU/CCU/HDU",IF(AF1088="Died same day as arrival",AF1088,IF(AND(AF1088&lt;90,M1088="Not achieved",P1088="Not achieved"),"Not achieved as not direct to SU within 4h, not seen by a consultant within 14h, and less than 90% of stay on SU",IF(AND(AF1088&lt;90,M1088="Not achieved",P1088="Achieved"),"Not achieved as not direct to SU within 4h and less than 90% of stay on SU",IF(AND(AF1088&lt;90,M1088="Achieved",P1088="Not achieved"),"Not achieved as not seen by a consultant within 14h and less than 90% of stay on SU",IF(AND(AF1088&gt;=90,M1088="Not achieved",P1088="Not achieved"),"Not achieved as not direct to SU within 4h and not seen by a consultant within 14h",IF(AND(AF1088&gt;=90,M1088="Achieved",P1088="Not achieved"),"Not achieved as not seen by a consultant within 14h",IF(AF1088&lt;90,"Not achieved as less than 90% of stay on SU","Not achieved as not direct to SU within 4h"))))))))))))))</f>
        <v/>
      </c>
    </row>
    <row r="1089" spans="1:33" x14ac:dyDescent="0.25">
      <c r="A1089" s="89" t="str">
        <f>IF('Paste Data Here - Export'!A1089="","",'Paste Data Here - Export'!A1089)</f>
        <v/>
      </c>
      <c r="B1089" s="90" t="str">
        <f>IF('Paste Data Here - Export'!B1089="","",'Paste Data Here - Export'!B1089)</f>
        <v/>
      </c>
      <c r="C1089" s="91" t="str">
        <f>IF('Paste Data Here - Export'!AR1089="Y",'Paste Data Here - Export'!AS1089,IF('Paste Data Here - Export'!C1089="","",'Paste Data Here - Export'!BA1089))</f>
        <v/>
      </c>
      <c r="D1089" s="103" t="str">
        <f>IF(B1089="","",IF('Paste Data Here - Export'!A1089 ='Paste Data Here - Export'!B1089, "Yes", "No"))</f>
        <v/>
      </c>
      <c r="E1089" s="103" t="str">
        <f>IF(A1089="","",IF(AND('Paste Data Here - Export'!P1089="",'Paste Data Here - Export'!Q1089&lt;&gt;""),"Yes","No"))</f>
        <v/>
      </c>
      <c r="F1089" s="104" t="str">
        <f>IF('Paste Data Here - Export'!A1089='Paste Data Here - Export'!B1089,C1089,IF(W1089="No","",IF(E1089="Yes","6 Month Transfer",'Paste Data Here - Export'!HP1089)))</f>
        <v/>
      </c>
      <c r="G1089" s="92" t="str">
        <f>IF(B1089="","",IF(OR('Paste Data Here - Export'!KB1089="Y",'Paste Data Here - Export'!GE1089="Y"),"Yes","No"))</f>
        <v/>
      </c>
      <c r="H1089" s="93" t="str">
        <f t="shared" si="179"/>
        <v/>
      </c>
      <c r="I1089" s="93" t="str">
        <f t="shared" si="180"/>
        <v/>
      </c>
      <c r="J1089" s="93" t="str">
        <f t="shared" si="181"/>
        <v/>
      </c>
      <c r="K1089" s="125" t="str">
        <f>IF(OR(C1089="",'Paste Data Here - Export'!BD1089=""),"",1440*('Paste Data Here - Export'!BD1089-C1089))</f>
        <v/>
      </c>
      <c r="L1089" s="93" t="str">
        <f t="shared" si="182"/>
        <v/>
      </c>
      <c r="M1089" s="93" t="str">
        <f>IF(AND(L1089="Yes",'Paste Data Here - Export'!BC1089="SU",'Paste Data Here - Export'!EJ1089&lt;&gt;"Y"),"Achieved",IF('Paste Data Here - Export'!EJ1089="Y","Not applicable",(IF(AND('Patient level info'!L1089="No",'Paste Data Here - Export'!BC1089="SU"),"Not achieved",IF('Paste Data Here - Export'!BC1089="ICH","Not applicable",IF(OR('Paste Data Here - Export'!BC1089="O",'Paste Data Here - Export'!BC1089="MAC"),"Not achieved",""))))))</f>
        <v/>
      </c>
      <c r="N1089" s="142" t="str">
        <f>IF(B1089="","",IF(OR('Paste Data Here - Export'!GN1089="PERS",'Paste Data Here - Export'!GN1089="TELEM"),'Paste Data Here - Export'!GK1089,IF('Paste Data Here - Export'!GO1089="","Not seen in person",'Paste Data Here - Export'!GO1089)))</f>
        <v/>
      </c>
      <c r="O1089" s="125" t="str">
        <f t="shared" si="183"/>
        <v/>
      </c>
      <c r="P1089" s="126" t="str">
        <f t="shared" si="184"/>
        <v/>
      </c>
      <c r="Q1089" s="95" t="str">
        <f>IF('Paste Data Here - Export'!CR1089=TRUE, "Not imaged",IF('Paste Data Here - Export'!AR1089="Y","Inpatient stroke",IF('Paste Data Here - Export'!BA1089="","",IF('Paste Data Here - Export'!CR1089="TRUE","",1440*('Paste Data Here - Export'!CP1089-'Paste Data Here - Export'!BA1089)))))</f>
        <v/>
      </c>
      <c r="R1089" s="95" t="str">
        <f>IF('Paste Data Here - Export'!CR1089=TRUE,"Not imaged",IF(OR(C1089="",'Paste Data Here - Export'!CP1089=""),"",1440*('Paste Data Here - Export'!CP1089-C1089)))</f>
        <v/>
      </c>
      <c r="S1089" s="93" t="str">
        <f>IF(R1089&lt;60.5,"Yes",IF('Paste Data Here - Export'!C1089="","","No"))</f>
        <v/>
      </c>
      <c r="T1089" s="93" t="str">
        <f t="shared" si="176"/>
        <v/>
      </c>
      <c r="U1089" s="94" t="str">
        <f>IF(OR(C1089="",'Paste Data Here - Export'!DF1089=""),"",1440*('Paste Data Here - Export'!DF1089-C1089))</f>
        <v/>
      </c>
      <c r="V1089" s="96" t="str">
        <f t="shared" si="185"/>
        <v/>
      </c>
      <c r="W1089" s="97" t="str">
        <f>IF(B1089="","",IF('Paste Data Here - Export'!KI1089=TRUE,"Yes",IF('Paste Data Here - Export'!L1089="","No","Yes")))</f>
        <v/>
      </c>
      <c r="X1089" s="98" t="str">
        <f>IF(E1089="Yes","6 Month Transfer",IF(AND(W1089="Yes",'Paste Data Here - Export'!KM1089="D"),"No",IF('Patient level info'!W1089="Yes","Yes","")))</f>
        <v/>
      </c>
      <c r="Y1089" s="91" t="str">
        <f t="shared" si="177"/>
        <v/>
      </c>
      <c r="Z1089" s="99" t="str">
        <f>IF('Paste Data Here - Export'!KQ1089="","",IF('Paste Data Here - Export'!KO1089="","",'Paste Data Here - Export'!KN1089-'Paste Data Here - Export'!KQ1089))</f>
        <v/>
      </c>
      <c r="AA1089" s="91" t="str">
        <f>IF(AND(W1089="Yes",'Paste Data Here - Export'!KM1089="D",'Paste Data Here - Export'!KO1089="Y"),'Paste Data Here - Export'!KN1089+'Patient level info'!AA$3,IF(AND(W1089="Yes",'Paste Data Here - Export'!KM1089="D",Z1089&lt;0),'Paste Data Here - Export'!KQ1089,IF(AND(W1089="Yes",'Paste Data Here - Export'!KM1089="D"),'Paste Data Here - Export'!KN1089,IF(X1089="Yes",'Paste Data Here - Export'!KS1089,""))))</f>
        <v/>
      </c>
      <c r="AB1089" s="100" t="str">
        <f>IF(W1089="No","",IF('Paste Data Here - Export'!HS1089="","",IF('Paste Data Here - Export'!KO1089="Y",'Patient level info'!AA1089-'Paste Data Here - Export'!HS1089,'Paste Data Here - Export'!KQ1089-'Paste Data Here - Export'!HS1089)))</f>
        <v/>
      </c>
      <c r="AC1089" s="100" t="str">
        <f>IF(E1089="Yes","",IF(BPT!C1089="Record transferred to this team",AA1089-C1089-(1/6),""))</f>
        <v/>
      </c>
      <c r="AD1089" s="100" t="str">
        <f t="shared" si="178"/>
        <v/>
      </c>
      <c r="AE1089" s="100" t="str">
        <f t="shared" si="186"/>
        <v/>
      </c>
      <c r="AF1089" s="101" t="str">
        <f>IF(AE1089="","",IF(Y1089="Died same day","Died same day as arrival",IF(AB1089="","Did not stay on SU",IF('Paste Data Here - Export'!HR1089="ICH","ICU/CCU/HDU",IF(AB1089&gt;AE1089,100,100*AB1089/AE1089)))))</f>
        <v/>
      </c>
      <c r="AG1089" s="82" t="str">
        <f>IF(E1089="Yes","6 Month Transfer",IF(W1089="No","Not locked to discharge/transfer",IF(AF1089="Did not stay on SU","Not achieved as did not stay on SU",IF('Patient level info'!A1089="","",IF(AND(A1089=B1089,M1089="Achieved",P1089="Achieved",AF1089&gt;=90,AF1089&lt;&gt;"Died same day as arrival"),"Achieved",IF(AND(A1089&lt;&gt;B1089,AF1089&gt;=90,M1089="Achieved",P1089="Achieved"),"Not directly admitted by this team, but achieved criteria at previous team, and achieved 90% of stay on SU whilst at this team",IF(AF1089="ICU/CCU/HDU","Admitted to ICU/CCU/HDU",IF(AF1089="Died same day as arrival",AF1089,IF(AND(AF1089&lt;90,M1089="Not achieved",P1089="Not achieved"),"Not achieved as not direct to SU within 4h, not seen by a consultant within 14h, and less than 90% of stay on SU",IF(AND(AF1089&lt;90,M1089="Not achieved",P1089="Achieved"),"Not achieved as not direct to SU within 4h and less than 90% of stay on SU",IF(AND(AF1089&lt;90,M1089="Achieved",P1089="Not achieved"),"Not achieved as not seen by a consultant within 14h and less than 90% of stay on SU",IF(AND(AF1089&gt;=90,M1089="Not achieved",P1089="Not achieved"),"Not achieved as not direct to SU within 4h and not seen by a consultant within 14h",IF(AND(AF1089&gt;=90,M1089="Achieved",P1089="Not achieved"),"Not achieved as not seen by a consultant within 14h",IF(AF1089&lt;90,"Not achieved as less than 90% of stay on SU","Not achieved as not direct to SU within 4h"))))))))))))))</f>
        <v/>
      </c>
    </row>
    <row r="1090" spans="1:33" x14ac:dyDescent="0.25">
      <c r="A1090" s="89" t="str">
        <f>IF('Paste Data Here - Export'!A1090="","",'Paste Data Here - Export'!A1090)</f>
        <v/>
      </c>
      <c r="B1090" s="90" t="str">
        <f>IF('Paste Data Here - Export'!B1090="","",'Paste Data Here - Export'!B1090)</f>
        <v/>
      </c>
      <c r="C1090" s="91" t="str">
        <f>IF('Paste Data Here - Export'!AR1090="Y",'Paste Data Here - Export'!AS1090,IF('Paste Data Here - Export'!C1090="","",'Paste Data Here - Export'!BA1090))</f>
        <v/>
      </c>
      <c r="D1090" s="103" t="str">
        <f>IF(B1090="","",IF('Paste Data Here - Export'!A1090 ='Paste Data Here - Export'!B1090, "Yes", "No"))</f>
        <v/>
      </c>
      <c r="E1090" s="103" t="str">
        <f>IF(A1090="","",IF(AND('Paste Data Here - Export'!P1090="",'Paste Data Here - Export'!Q1090&lt;&gt;""),"Yes","No"))</f>
        <v/>
      </c>
      <c r="F1090" s="104" t="str">
        <f>IF('Paste Data Here - Export'!A1090='Paste Data Here - Export'!B1090,C1090,IF(W1090="No","",IF(E1090="Yes","6 Month Transfer",'Paste Data Here - Export'!HP1090)))</f>
        <v/>
      </c>
      <c r="G1090" s="92" t="str">
        <f>IF(B1090="","",IF(OR('Paste Data Here - Export'!KB1090="Y",'Paste Data Here - Export'!GE1090="Y"),"Yes","No"))</f>
        <v/>
      </c>
      <c r="H1090" s="93" t="str">
        <f t="shared" si="179"/>
        <v/>
      </c>
      <c r="I1090" s="93" t="str">
        <f t="shared" si="180"/>
        <v/>
      </c>
      <c r="J1090" s="93" t="str">
        <f t="shared" si="181"/>
        <v/>
      </c>
      <c r="K1090" s="125" t="str">
        <f>IF(OR(C1090="",'Paste Data Here - Export'!BD1090=""),"",1440*('Paste Data Here - Export'!BD1090-C1090))</f>
        <v/>
      </c>
      <c r="L1090" s="93" t="str">
        <f t="shared" si="182"/>
        <v/>
      </c>
      <c r="M1090" s="93" t="str">
        <f>IF(AND(L1090="Yes",'Paste Data Here - Export'!BC1090="SU",'Paste Data Here - Export'!EJ1090&lt;&gt;"Y"),"Achieved",IF('Paste Data Here - Export'!EJ1090="Y","Not applicable",(IF(AND('Patient level info'!L1090="No",'Paste Data Here - Export'!BC1090="SU"),"Not achieved",IF('Paste Data Here - Export'!BC1090="ICH","Not applicable",IF(OR('Paste Data Here - Export'!BC1090="O",'Paste Data Here - Export'!BC1090="MAC"),"Not achieved",""))))))</f>
        <v/>
      </c>
      <c r="N1090" s="142" t="str">
        <f>IF(B1090="","",IF(OR('Paste Data Here - Export'!GN1090="PERS",'Paste Data Here - Export'!GN1090="TELEM"),'Paste Data Here - Export'!GK1090,IF('Paste Data Here - Export'!GO1090="","Not seen in person",'Paste Data Here - Export'!GO1090)))</f>
        <v/>
      </c>
      <c r="O1090" s="125" t="str">
        <f t="shared" si="183"/>
        <v/>
      </c>
      <c r="P1090" s="126" t="str">
        <f t="shared" si="184"/>
        <v/>
      </c>
      <c r="Q1090" s="95" t="str">
        <f>IF('Paste Data Here - Export'!CR1090=TRUE, "Not imaged",IF('Paste Data Here - Export'!AR1090="Y","Inpatient stroke",IF('Paste Data Here - Export'!BA1090="","",IF('Paste Data Here - Export'!CR1090="TRUE","",1440*('Paste Data Here - Export'!CP1090-'Paste Data Here - Export'!BA1090)))))</f>
        <v/>
      </c>
      <c r="R1090" s="95" t="str">
        <f>IF('Paste Data Here - Export'!CR1090=TRUE,"Not imaged",IF(OR(C1090="",'Paste Data Here - Export'!CP1090=""),"",1440*('Paste Data Here - Export'!CP1090-C1090)))</f>
        <v/>
      </c>
      <c r="S1090" s="93" t="str">
        <f>IF(R1090&lt;60.5,"Yes",IF('Paste Data Here - Export'!C1090="","","No"))</f>
        <v/>
      </c>
      <c r="T1090" s="93" t="str">
        <f t="shared" si="176"/>
        <v/>
      </c>
      <c r="U1090" s="94" t="str">
        <f>IF(OR(C1090="",'Paste Data Here - Export'!DF1090=""),"",1440*('Paste Data Here - Export'!DF1090-C1090))</f>
        <v/>
      </c>
      <c r="V1090" s="96" t="str">
        <f t="shared" si="185"/>
        <v/>
      </c>
      <c r="W1090" s="97" t="str">
        <f>IF(B1090="","",IF('Paste Data Here - Export'!KI1090=TRUE,"Yes",IF('Paste Data Here - Export'!L1090="","No","Yes")))</f>
        <v/>
      </c>
      <c r="X1090" s="98" t="str">
        <f>IF(E1090="Yes","6 Month Transfer",IF(AND(W1090="Yes",'Paste Data Here - Export'!KM1090="D"),"No",IF('Patient level info'!W1090="Yes","Yes","")))</f>
        <v/>
      </c>
      <c r="Y1090" s="91" t="str">
        <f t="shared" si="177"/>
        <v/>
      </c>
      <c r="Z1090" s="99" t="str">
        <f>IF('Paste Data Here - Export'!KQ1090="","",IF('Paste Data Here - Export'!KO1090="","",'Paste Data Here - Export'!KN1090-'Paste Data Here - Export'!KQ1090))</f>
        <v/>
      </c>
      <c r="AA1090" s="91" t="str">
        <f>IF(AND(W1090="Yes",'Paste Data Here - Export'!KM1090="D",'Paste Data Here - Export'!KO1090="Y"),'Paste Data Here - Export'!KN1090+'Patient level info'!AA$3,IF(AND(W1090="Yes",'Paste Data Here - Export'!KM1090="D",Z1090&lt;0),'Paste Data Here - Export'!KQ1090,IF(AND(W1090="Yes",'Paste Data Here - Export'!KM1090="D"),'Paste Data Here - Export'!KN1090,IF(X1090="Yes",'Paste Data Here - Export'!KS1090,""))))</f>
        <v/>
      </c>
      <c r="AB1090" s="100" t="str">
        <f>IF(W1090="No","",IF('Paste Data Here - Export'!HS1090="","",IF('Paste Data Here - Export'!KO1090="Y",'Patient level info'!AA1090-'Paste Data Here - Export'!HS1090,'Paste Data Here - Export'!KQ1090-'Paste Data Here - Export'!HS1090)))</f>
        <v/>
      </c>
      <c r="AC1090" s="100" t="str">
        <f>IF(E1090="Yes","",IF(BPT!C1090="Record transferred to this team",AA1090-C1090-(1/6),""))</f>
        <v/>
      </c>
      <c r="AD1090" s="100" t="str">
        <f t="shared" si="178"/>
        <v/>
      </c>
      <c r="AE1090" s="100" t="str">
        <f t="shared" si="186"/>
        <v/>
      </c>
      <c r="AF1090" s="101" t="str">
        <f>IF(AE1090="","",IF(Y1090="Died same day","Died same day as arrival",IF(AB1090="","Did not stay on SU",IF('Paste Data Here - Export'!HR1090="ICH","ICU/CCU/HDU",IF(AB1090&gt;AE1090,100,100*AB1090/AE1090)))))</f>
        <v/>
      </c>
      <c r="AG1090" s="82" t="str">
        <f>IF(E1090="Yes","6 Month Transfer",IF(W1090="No","Not locked to discharge/transfer",IF(AF1090="Did not stay on SU","Not achieved as did not stay on SU",IF('Patient level info'!A1090="","",IF(AND(A1090=B1090,M1090="Achieved",P1090="Achieved",AF1090&gt;=90,AF1090&lt;&gt;"Died same day as arrival"),"Achieved",IF(AND(A1090&lt;&gt;B1090,AF1090&gt;=90,M1090="Achieved",P1090="Achieved"),"Not directly admitted by this team, but achieved criteria at previous team, and achieved 90% of stay on SU whilst at this team",IF(AF1090="ICU/CCU/HDU","Admitted to ICU/CCU/HDU",IF(AF1090="Died same day as arrival",AF1090,IF(AND(AF1090&lt;90,M1090="Not achieved",P1090="Not achieved"),"Not achieved as not direct to SU within 4h, not seen by a consultant within 14h, and less than 90% of stay on SU",IF(AND(AF1090&lt;90,M1090="Not achieved",P1090="Achieved"),"Not achieved as not direct to SU within 4h and less than 90% of stay on SU",IF(AND(AF1090&lt;90,M1090="Achieved",P1090="Not achieved"),"Not achieved as not seen by a consultant within 14h and less than 90% of stay on SU",IF(AND(AF1090&gt;=90,M1090="Not achieved",P1090="Not achieved"),"Not achieved as not direct to SU within 4h and not seen by a consultant within 14h",IF(AND(AF1090&gt;=90,M1090="Achieved",P1090="Not achieved"),"Not achieved as not seen by a consultant within 14h",IF(AF1090&lt;90,"Not achieved as less than 90% of stay on SU","Not achieved as not direct to SU within 4h"))))))))))))))</f>
        <v/>
      </c>
    </row>
    <row r="1091" spans="1:33" x14ac:dyDescent="0.25">
      <c r="A1091" s="89" t="str">
        <f>IF('Paste Data Here - Export'!A1091="","",'Paste Data Here - Export'!A1091)</f>
        <v/>
      </c>
      <c r="B1091" s="90" t="str">
        <f>IF('Paste Data Here - Export'!B1091="","",'Paste Data Here - Export'!B1091)</f>
        <v/>
      </c>
      <c r="C1091" s="91" t="str">
        <f>IF('Paste Data Here - Export'!AR1091="Y",'Paste Data Here - Export'!AS1091,IF('Paste Data Here - Export'!C1091="","",'Paste Data Here - Export'!BA1091))</f>
        <v/>
      </c>
      <c r="D1091" s="103" t="str">
        <f>IF(B1091="","",IF('Paste Data Here - Export'!A1091 ='Paste Data Here - Export'!B1091, "Yes", "No"))</f>
        <v/>
      </c>
      <c r="E1091" s="103" t="str">
        <f>IF(A1091="","",IF(AND('Paste Data Here - Export'!P1091="",'Paste Data Here - Export'!Q1091&lt;&gt;""),"Yes","No"))</f>
        <v/>
      </c>
      <c r="F1091" s="104" t="str">
        <f>IF('Paste Data Here - Export'!A1091='Paste Data Here - Export'!B1091,C1091,IF(W1091="No","",IF(E1091="Yes","6 Month Transfer",'Paste Data Here - Export'!HP1091)))</f>
        <v/>
      </c>
      <c r="G1091" s="92" t="str">
        <f>IF(B1091="","",IF(OR('Paste Data Here - Export'!KB1091="Y",'Paste Data Here - Export'!GE1091="Y"),"Yes","No"))</f>
        <v/>
      </c>
      <c r="H1091" s="93" t="str">
        <f t="shared" si="179"/>
        <v/>
      </c>
      <c r="I1091" s="93" t="str">
        <f t="shared" si="180"/>
        <v/>
      </c>
      <c r="J1091" s="93" t="str">
        <f t="shared" si="181"/>
        <v/>
      </c>
      <c r="K1091" s="125" t="str">
        <f>IF(OR(C1091="",'Paste Data Here - Export'!BD1091=""),"",1440*('Paste Data Here - Export'!BD1091-C1091))</f>
        <v/>
      </c>
      <c r="L1091" s="93" t="str">
        <f t="shared" si="182"/>
        <v/>
      </c>
      <c r="M1091" s="93" t="str">
        <f>IF(AND(L1091="Yes",'Paste Data Here - Export'!BC1091="SU",'Paste Data Here - Export'!EJ1091&lt;&gt;"Y"),"Achieved",IF('Paste Data Here - Export'!EJ1091="Y","Not applicable",(IF(AND('Patient level info'!L1091="No",'Paste Data Here - Export'!BC1091="SU"),"Not achieved",IF('Paste Data Here - Export'!BC1091="ICH","Not applicable",IF(OR('Paste Data Here - Export'!BC1091="O",'Paste Data Here - Export'!BC1091="MAC"),"Not achieved",""))))))</f>
        <v/>
      </c>
      <c r="N1091" s="142" t="str">
        <f>IF(B1091="","",IF(OR('Paste Data Here - Export'!GN1091="PERS",'Paste Data Here - Export'!GN1091="TELEM"),'Paste Data Here - Export'!GK1091,IF('Paste Data Here - Export'!GO1091="","Not seen in person",'Paste Data Here - Export'!GO1091)))</f>
        <v/>
      </c>
      <c r="O1091" s="125" t="str">
        <f t="shared" si="183"/>
        <v/>
      </c>
      <c r="P1091" s="126" t="str">
        <f t="shared" si="184"/>
        <v/>
      </c>
      <c r="Q1091" s="95" t="str">
        <f>IF('Paste Data Here - Export'!CR1091=TRUE, "Not imaged",IF('Paste Data Here - Export'!AR1091="Y","Inpatient stroke",IF('Paste Data Here - Export'!BA1091="","",IF('Paste Data Here - Export'!CR1091="TRUE","",1440*('Paste Data Here - Export'!CP1091-'Paste Data Here - Export'!BA1091)))))</f>
        <v/>
      </c>
      <c r="R1091" s="95" t="str">
        <f>IF('Paste Data Here - Export'!CR1091=TRUE,"Not imaged",IF(OR(C1091="",'Paste Data Here - Export'!CP1091=""),"",1440*('Paste Data Here - Export'!CP1091-C1091)))</f>
        <v/>
      </c>
      <c r="S1091" s="93" t="str">
        <f>IF(R1091&lt;60.5,"Yes",IF('Paste Data Here - Export'!C1091="","","No"))</f>
        <v/>
      </c>
      <c r="T1091" s="93" t="str">
        <f t="shared" si="176"/>
        <v/>
      </c>
      <c r="U1091" s="94" t="str">
        <f>IF(OR(C1091="",'Paste Data Here - Export'!DF1091=""),"",1440*('Paste Data Here - Export'!DF1091-C1091))</f>
        <v/>
      </c>
      <c r="V1091" s="96" t="str">
        <f t="shared" si="185"/>
        <v/>
      </c>
      <c r="W1091" s="97" t="str">
        <f>IF(B1091="","",IF('Paste Data Here - Export'!KI1091=TRUE,"Yes",IF('Paste Data Here - Export'!L1091="","No","Yes")))</f>
        <v/>
      </c>
      <c r="X1091" s="98" t="str">
        <f>IF(E1091="Yes","6 Month Transfer",IF(AND(W1091="Yes",'Paste Data Here - Export'!KM1091="D"),"No",IF('Patient level info'!W1091="Yes","Yes","")))</f>
        <v/>
      </c>
      <c r="Y1091" s="91" t="str">
        <f t="shared" si="177"/>
        <v/>
      </c>
      <c r="Z1091" s="99" t="str">
        <f>IF('Paste Data Here - Export'!KQ1091="","",IF('Paste Data Here - Export'!KO1091="","",'Paste Data Here - Export'!KN1091-'Paste Data Here - Export'!KQ1091))</f>
        <v/>
      </c>
      <c r="AA1091" s="91" t="str">
        <f>IF(AND(W1091="Yes",'Paste Data Here - Export'!KM1091="D",'Paste Data Here - Export'!KO1091="Y"),'Paste Data Here - Export'!KN1091+'Patient level info'!AA$3,IF(AND(W1091="Yes",'Paste Data Here - Export'!KM1091="D",Z1091&lt;0),'Paste Data Here - Export'!KQ1091,IF(AND(W1091="Yes",'Paste Data Here - Export'!KM1091="D"),'Paste Data Here - Export'!KN1091,IF(X1091="Yes",'Paste Data Here - Export'!KS1091,""))))</f>
        <v/>
      </c>
      <c r="AB1091" s="100" t="str">
        <f>IF(W1091="No","",IF('Paste Data Here - Export'!HS1091="","",IF('Paste Data Here - Export'!KO1091="Y",'Patient level info'!AA1091-'Paste Data Here - Export'!HS1091,'Paste Data Here - Export'!KQ1091-'Paste Data Here - Export'!HS1091)))</f>
        <v/>
      </c>
      <c r="AC1091" s="100" t="str">
        <f>IF(E1091="Yes","",IF(BPT!C1091="Record transferred to this team",AA1091-C1091-(1/6),""))</f>
        <v/>
      </c>
      <c r="AD1091" s="100" t="str">
        <f t="shared" si="178"/>
        <v/>
      </c>
      <c r="AE1091" s="100" t="str">
        <f t="shared" si="186"/>
        <v/>
      </c>
      <c r="AF1091" s="101" t="str">
        <f>IF(AE1091="","",IF(Y1091="Died same day","Died same day as arrival",IF(AB1091="","Did not stay on SU",IF('Paste Data Here - Export'!HR1091="ICH","ICU/CCU/HDU",IF(AB1091&gt;AE1091,100,100*AB1091/AE1091)))))</f>
        <v/>
      </c>
      <c r="AG1091" s="82" t="str">
        <f>IF(E1091="Yes","6 Month Transfer",IF(W1091="No","Not locked to discharge/transfer",IF(AF1091="Did not stay on SU","Not achieved as did not stay on SU",IF('Patient level info'!A1091="","",IF(AND(A1091=B1091,M1091="Achieved",P1091="Achieved",AF1091&gt;=90,AF1091&lt;&gt;"Died same day as arrival"),"Achieved",IF(AND(A1091&lt;&gt;B1091,AF1091&gt;=90,M1091="Achieved",P1091="Achieved"),"Not directly admitted by this team, but achieved criteria at previous team, and achieved 90% of stay on SU whilst at this team",IF(AF1091="ICU/CCU/HDU","Admitted to ICU/CCU/HDU",IF(AF1091="Died same day as arrival",AF1091,IF(AND(AF1091&lt;90,M1091="Not achieved",P1091="Not achieved"),"Not achieved as not direct to SU within 4h, not seen by a consultant within 14h, and less than 90% of stay on SU",IF(AND(AF1091&lt;90,M1091="Not achieved",P1091="Achieved"),"Not achieved as not direct to SU within 4h and less than 90% of stay on SU",IF(AND(AF1091&lt;90,M1091="Achieved",P1091="Not achieved"),"Not achieved as not seen by a consultant within 14h and less than 90% of stay on SU",IF(AND(AF1091&gt;=90,M1091="Not achieved",P1091="Not achieved"),"Not achieved as not direct to SU within 4h and not seen by a consultant within 14h",IF(AND(AF1091&gt;=90,M1091="Achieved",P1091="Not achieved"),"Not achieved as not seen by a consultant within 14h",IF(AF1091&lt;90,"Not achieved as less than 90% of stay on SU","Not achieved as not direct to SU within 4h"))))))))))))))</f>
        <v/>
      </c>
    </row>
    <row r="1092" spans="1:33" x14ac:dyDescent="0.25">
      <c r="A1092" s="89" t="str">
        <f>IF('Paste Data Here - Export'!A1092="","",'Paste Data Here - Export'!A1092)</f>
        <v/>
      </c>
      <c r="B1092" s="90" t="str">
        <f>IF('Paste Data Here - Export'!B1092="","",'Paste Data Here - Export'!B1092)</f>
        <v/>
      </c>
      <c r="C1092" s="91" t="str">
        <f>IF('Paste Data Here - Export'!AR1092="Y",'Paste Data Here - Export'!AS1092,IF('Paste Data Here - Export'!C1092="","",'Paste Data Here - Export'!BA1092))</f>
        <v/>
      </c>
      <c r="D1092" s="103" t="str">
        <f>IF(B1092="","",IF('Paste Data Here - Export'!A1092 ='Paste Data Here - Export'!B1092, "Yes", "No"))</f>
        <v/>
      </c>
      <c r="E1092" s="103" t="str">
        <f>IF(A1092="","",IF(AND('Paste Data Here - Export'!P1092="",'Paste Data Here - Export'!Q1092&lt;&gt;""),"Yes","No"))</f>
        <v/>
      </c>
      <c r="F1092" s="104" t="str">
        <f>IF('Paste Data Here - Export'!A1092='Paste Data Here - Export'!B1092,C1092,IF(W1092="No","",IF(E1092="Yes","6 Month Transfer",'Paste Data Here - Export'!HP1092)))</f>
        <v/>
      </c>
      <c r="G1092" s="92" t="str">
        <f>IF(B1092="","",IF(OR('Paste Data Here - Export'!KB1092="Y",'Paste Data Here - Export'!GE1092="Y"),"Yes","No"))</f>
        <v/>
      </c>
      <c r="H1092" s="93" t="str">
        <f t="shared" si="179"/>
        <v/>
      </c>
      <c r="I1092" s="93" t="str">
        <f t="shared" si="180"/>
        <v/>
      </c>
      <c r="J1092" s="93" t="str">
        <f t="shared" si="181"/>
        <v/>
      </c>
      <c r="K1092" s="125" t="str">
        <f>IF(OR(C1092="",'Paste Data Here - Export'!BD1092=""),"",1440*('Paste Data Here - Export'!BD1092-C1092))</f>
        <v/>
      </c>
      <c r="L1092" s="93" t="str">
        <f t="shared" si="182"/>
        <v/>
      </c>
      <c r="M1092" s="93" t="str">
        <f>IF(AND(L1092="Yes",'Paste Data Here - Export'!BC1092="SU",'Paste Data Here - Export'!EJ1092&lt;&gt;"Y"),"Achieved",IF('Paste Data Here - Export'!EJ1092="Y","Not applicable",(IF(AND('Patient level info'!L1092="No",'Paste Data Here - Export'!BC1092="SU"),"Not achieved",IF('Paste Data Here - Export'!BC1092="ICH","Not applicable",IF(OR('Paste Data Here - Export'!BC1092="O",'Paste Data Here - Export'!BC1092="MAC"),"Not achieved",""))))))</f>
        <v/>
      </c>
      <c r="N1092" s="142" t="str">
        <f>IF(B1092="","",IF(OR('Paste Data Here - Export'!GN1092="PERS",'Paste Data Here - Export'!GN1092="TELEM"),'Paste Data Here - Export'!GK1092,IF('Paste Data Here - Export'!GO1092="","Not seen in person",'Paste Data Here - Export'!GO1092)))</f>
        <v/>
      </c>
      <c r="O1092" s="125" t="str">
        <f t="shared" si="183"/>
        <v/>
      </c>
      <c r="P1092" s="126" t="str">
        <f t="shared" si="184"/>
        <v/>
      </c>
      <c r="Q1092" s="95" t="str">
        <f>IF('Paste Data Here - Export'!CR1092=TRUE, "Not imaged",IF('Paste Data Here - Export'!AR1092="Y","Inpatient stroke",IF('Paste Data Here - Export'!BA1092="","",IF('Paste Data Here - Export'!CR1092="TRUE","",1440*('Paste Data Here - Export'!CP1092-'Paste Data Here - Export'!BA1092)))))</f>
        <v/>
      </c>
      <c r="R1092" s="95" t="str">
        <f>IF('Paste Data Here - Export'!CR1092=TRUE,"Not imaged",IF(OR(C1092="",'Paste Data Here - Export'!CP1092=""),"",1440*('Paste Data Here - Export'!CP1092-C1092)))</f>
        <v/>
      </c>
      <c r="S1092" s="93" t="str">
        <f>IF(R1092&lt;60.5,"Yes",IF('Paste Data Here - Export'!C1092="","","No"))</f>
        <v/>
      </c>
      <c r="T1092" s="93" t="str">
        <f t="shared" si="176"/>
        <v/>
      </c>
      <c r="U1092" s="94" t="str">
        <f>IF(OR(C1092="",'Paste Data Here - Export'!DF1092=""),"",1440*('Paste Data Here - Export'!DF1092-C1092))</f>
        <v/>
      </c>
      <c r="V1092" s="96" t="str">
        <f t="shared" si="185"/>
        <v/>
      </c>
      <c r="W1092" s="97" t="str">
        <f>IF(B1092="","",IF('Paste Data Here - Export'!KI1092=TRUE,"Yes",IF('Paste Data Here - Export'!L1092="","No","Yes")))</f>
        <v/>
      </c>
      <c r="X1092" s="98" t="str">
        <f>IF(E1092="Yes","6 Month Transfer",IF(AND(W1092="Yes",'Paste Data Here - Export'!KM1092="D"),"No",IF('Patient level info'!W1092="Yes","Yes","")))</f>
        <v/>
      </c>
      <c r="Y1092" s="91" t="str">
        <f t="shared" si="177"/>
        <v/>
      </c>
      <c r="Z1092" s="99" t="str">
        <f>IF('Paste Data Here - Export'!KQ1092="","",IF('Paste Data Here - Export'!KO1092="","",'Paste Data Here - Export'!KN1092-'Paste Data Here - Export'!KQ1092))</f>
        <v/>
      </c>
      <c r="AA1092" s="91" t="str">
        <f>IF(AND(W1092="Yes",'Paste Data Here - Export'!KM1092="D",'Paste Data Here - Export'!KO1092="Y"),'Paste Data Here - Export'!KN1092+'Patient level info'!AA$3,IF(AND(W1092="Yes",'Paste Data Here - Export'!KM1092="D",Z1092&lt;0),'Paste Data Here - Export'!KQ1092,IF(AND(W1092="Yes",'Paste Data Here - Export'!KM1092="D"),'Paste Data Here - Export'!KN1092,IF(X1092="Yes",'Paste Data Here - Export'!KS1092,""))))</f>
        <v/>
      </c>
      <c r="AB1092" s="100" t="str">
        <f>IF(W1092="No","",IF('Paste Data Here - Export'!HS1092="","",IF('Paste Data Here - Export'!KO1092="Y",'Patient level info'!AA1092-'Paste Data Here - Export'!HS1092,'Paste Data Here - Export'!KQ1092-'Paste Data Here - Export'!HS1092)))</f>
        <v/>
      </c>
      <c r="AC1092" s="100" t="str">
        <f>IF(E1092="Yes","",IF(BPT!C1092="Record transferred to this team",AA1092-C1092-(1/6),""))</f>
        <v/>
      </c>
      <c r="AD1092" s="100" t="str">
        <f t="shared" si="178"/>
        <v/>
      </c>
      <c r="AE1092" s="100" t="str">
        <f t="shared" si="186"/>
        <v/>
      </c>
      <c r="AF1092" s="101" t="str">
        <f>IF(AE1092="","",IF(Y1092="Died same day","Died same day as arrival",IF(AB1092="","Did not stay on SU",IF('Paste Data Here - Export'!HR1092="ICH","ICU/CCU/HDU",IF(AB1092&gt;AE1092,100,100*AB1092/AE1092)))))</f>
        <v/>
      </c>
      <c r="AG1092" s="82" t="str">
        <f>IF(E1092="Yes","6 Month Transfer",IF(W1092="No","Not locked to discharge/transfer",IF(AF1092="Did not stay on SU","Not achieved as did not stay on SU",IF('Patient level info'!A1092="","",IF(AND(A1092=B1092,M1092="Achieved",P1092="Achieved",AF1092&gt;=90,AF1092&lt;&gt;"Died same day as arrival"),"Achieved",IF(AND(A1092&lt;&gt;B1092,AF1092&gt;=90,M1092="Achieved",P1092="Achieved"),"Not directly admitted by this team, but achieved criteria at previous team, and achieved 90% of stay on SU whilst at this team",IF(AF1092="ICU/CCU/HDU","Admitted to ICU/CCU/HDU",IF(AF1092="Died same day as arrival",AF1092,IF(AND(AF1092&lt;90,M1092="Not achieved",P1092="Not achieved"),"Not achieved as not direct to SU within 4h, not seen by a consultant within 14h, and less than 90% of stay on SU",IF(AND(AF1092&lt;90,M1092="Not achieved",P1092="Achieved"),"Not achieved as not direct to SU within 4h and less than 90% of stay on SU",IF(AND(AF1092&lt;90,M1092="Achieved",P1092="Not achieved"),"Not achieved as not seen by a consultant within 14h and less than 90% of stay on SU",IF(AND(AF1092&gt;=90,M1092="Not achieved",P1092="Not achieved"),"Not achieved as not direct to SU within 4h and not seen by a consultant within 14h",IF(AND(AF1092&gt;=90,M1092="Achieved",P1092="Not achieved"),"Not achieved as not seen by a consultant within 14h",IF(AF1092&lt;90,"Not achieved as less than 90% of stay on SU","Not achieved as not direct to SU within 4h"))))))))))))))</f>
        <v/>
      </c>
    </row>
    <row r="1093" spans="1:33" x14ac:dyDescent="0.25">
      <c r="A1093" s="89" t="str">
        <f>IF('Paste Data Here - Export'!A1093="","",'Paste Data Here - Export'!A1093)</f>
        <v/>
      </c>
      <c r="B1093" s="90" t="str">
        <f>IF('Paste Data Here - Export'!B1093="","",'Paste Data Here - Export'!B1093)</f>
        <v/>
      </c>
      <c r="C1093" s="91" t="str">
        <f>IF('Paste Data Here - Export'!AR1093="Y",'Paste Data Here - Export'!AS1093,IF('Paste Data Here - Export'!C1093="","",'Paste Data Here - Export'!BA1093))</f>
        <v/>
      </c>
      <c r="D1093" s="103" t="str">
        <f>IF(B1093="","",IF('Paste Data Here - Export'!A1093 ='Paste Data Here - Export'!B1093, "Yes", "No"))</f>
        <v/>
      </c>
      <c r="E1093" s="103" t="str">
        <f>IF(A1093="","",IF(AND('Paste Data Here - Export'!P1093="",'Paste Data Here - Export'!Q1093&lt;&gt;""),"Yes","No"))</f>
        <v/>
      </c>
      <c r="F1093" s="104" t="str">
        <f>IF('Paste Data Here - Export'!A1093='Paste Data Here - Export'!B1093,C1093,IF(W1093="No","",IF(E1093="Yes","6 Month Transfer",'Paste Data Here - Export'!HP1093)))</f>
        <v/>
      </c>
      <c r="G1093" s="92" t="str">
        <f>IF(B1093="","",IF(OR('Paste Data Here - Export'!KB1093="Y",'Paste Data Here - Export'!GE1093="Y"),"Yes","No"))</f>
        <v/>
      </c>
      <c r="H1093" s="93" t="str">
        <f t="shared" si="179"/>
        <v/>
      </c>
      <c r="I1093" s="93" t="str">
        <f t="shared" si="180"/>
        <v/>
      </c>
      <c r="J1093" s="93" t="str">
        <f t="shared" si="181"/>
        <v/>
      </c>
      <c r="K1093" s="125" t="str">
        <f>IF(OR(C1093="",'Paste Data Here - Export'!BD1093=""),"",1440*('Paste Data Here - Export'!BD1093-C1093))</f>
        <v/>
      </c>
      <c r="L1093" s="93" t="str">
        <f t="shared" si="182"/>
        <v/>
      </c>
      <c r="M1093" s="93" t="str">
        <f>IF(AND(L1093="Yes",'Paste Data Here - Export'!BC1093="SU",'Paste Data Here - Export'!EJ1093&lt;&gt;"Y"),"Achieved",IF('Paste Data Here - Export'!EJ1093="Y","Not applicable",(IF(AND('Patient level info'!L1093="No",'Paste Data Here - Export'!BC1093="SU"),"Not achieved",IF('Paste Data Here - Export'!BC1093="ICH","Not applicable",IF(OR('Paste Data Here - Export'!BC1093="O",'Paste Data Here - Export'!BC1093="MAC"),"Not achieved",""))))))</f>
        <v/>
      </c>
      <c r="N1093" s="142" t="str">
        <f>IF(B1093="","",IF(OR('Paste Data Here - Export'!GN1093="PERS",'Paste Data Here - Export'!GN1093="TELEM"),'Paste Data Here - Export'!GK1093,IF('Paste Data Here - Export'!GO1093="","Not seen in person",'Paste Data Here - Export'!GO1093)))</f>
        <v/>
      </c>
      <c r="O1093" s="125" t="str">
        <f t="shared" si="183"/>
        <v/>
      </c>
      <c r="P1093" s="126" t="str">
        <f t="shared" si="184"/>
        <v/>
      </c>
      <c r="Q1093" s="95" t="str">
        <f>IF('Paste Data Here - Export'!CR1093=TRUE, "Not imaged",IF('Paste Data Here - Export'!AR1093="Y","Inpatient stroke",IF('Paste Data Here - Export'!BA1093="","",IF('Paste Data Here - Export'!CR1093="TRUE","",1440*('Paste Data Here - Export'!CP1093-'Paste Data Here - Export'!BA1093)))))</f>
        <v/>
      </c>
      <c r="R1093" s="95" t="str">
        <f>IF('Paste Data Here - Export'!CR1093=TRUE,"Not imaged",IF(OR(C1093="",'Paste Data Here - Export'!CP1093=""),"",1440*('Paste Data Here - Export'!CP1093-C1093)))</f>
        <v/>
      </c>
      <c r="S1093" s="93" t="str">
        <f>IF(R1093&lt;60.5,"Yes",IF('Paste Data Here - Export'!C1093="","","No"))</f>
        <v/>
      </c>
      <c r="T1093" s="93" t="str">
        <f t="shared" si="176"/>
        <v/>
      </c>
      <c r="U1093" s="94" t="str">
        <f>IF(OR(C1093="",'Paste Data Here - Export'!DF1093=""),"",1440*('Paste Data Here - Export'!DF1093-C1093))</f>
        <v/>
      </c>
      <c r="V1093" s="96" t="str">
        <f t="shared" si="185"/>
        <v/>
      </c>
      <c r="W1093" s="97" t="str">
        <f>IF(B1093="","",IF('Paste Data Here - Export'!KI1093=TRUE,"Yes",IF('Paste Data Here - Export'!L1093="","No","Yes")))</f>
        <v/>
      </c>
      <c r="X1093" s="98" t="str">
        <f>IF(E1093="Yes","6 Month Transfer",IF(AND(W1093="Yes",'Paste Data Here - Export'!KM1093="D"),"No",IF('Patient level info'!W1093="Yes","Yes","")))</f>
        <v/>
      </c>
      <c r="Y1093" s="91" t="str">
        <f t="shared" si="177"/>
        <v/>
      </c>
      <c r="Z1093" s="99" t="str">
        <f>IF('Paste Data Here - Export'!KQ1093="","",IF('Paste Data Here - Export'!KO1093="","",'Paste Data Here - Export'!KN1093-'Paste Data Here - Export'!KQ1093))</f>
        <v/>
      </c>
      <c r="AA1093" s="91" t="str">
        <f>IF(AND(W1093="Yes",'Paste Data Here - Export'!KM1093="D",'Paste Data Here - Export'!KO1093="Y"),'Paste Data Here - Export'!KN1093+'Patient level info'!AA$3,IF(AND(W1093="Yes",'Paste Data Here - Export'!KM1093="D",Z1093&lt;0),'Paste Data Here - Export'!KQ1093,IF(AND(W1093="Yes",'Paste Data Here - Export'!KM1093="D"),'Paste Data Here - Export'!KN1093,IF(X1093="Yes",'Paste Data Here - Export'!KS1093,""))))</f>
        <v/>
      </c>
      <c r="AB1093" s="100" t="str">
        <f>IF(W1093="No","",IF('Paste Data Here - Export'!HS1093="","",IF('Paste Data Here - Export'!KO1093="Y",'Patient level info'!AA1093-'Paste Data Here - Export'!HS1093,'Paste Data Here - Export'!KQ1093-'Paste Data Here - Export'!HS1093)))</f>
        <v/>
      </c>
      <c r="AC1093" s="100" t="str">
        <f>IF(E1093="Yes","",IF(BPT!C1093="Record transferred to this team",AA1093-C1093-(1/6),""))</f>
        <v/>
      </c>
      <c r="AD1093" s="100" t="str">
        <f t="shared" si="178"/>
        <v/>
      </c>
      <c r="AE1093" s="100" t="str">
        <f t="shared" si="186"/>
        <v/>
      </c>
      <c r="AF1093" s="101" t="str">
        <f>IF(AE1093="","",IF(Y1093="Died same day","Died same day as arrival",IF(AB1093="","Did not stay on SU",IF('Paste Data Here - Export'!HR1093="ICH","ICU/CCU/HDU",IF(AB1093&gt;AE1093,100,100*AB1093/AE1093)))))</f>
        <v/>
      </c>
      <c r="AG1093" s="82" t="str">
        <f>IF(E1093="Yes","6 Month Transfer",IF(W1093="No","Not locked to discharge/transfer",IF(AF1093="Did not stay on SU","Not achieved as did not stay on SU",IF('Patient level info'!A1093="","",IF(AND(A1093=B1093,M1093="Achieved",P1093="Achieved",AF1093&gt;=90,AF1093&lt;&gt;"Died same day as arrival"),"Achieved",IF(AND(A1093&lt;&gt;B1093,AF1093&gt;=90,M1093="Achieved",P1093="Achieved"),"Not directly admitted by this team, but achieved criteria at previous team, and achieved 90% of stay on SU whilst at this team",IF(AF1093="ICU/CCU/HDU","Admitted to ICU/CCU/HDU",IF(AF1093="Died same day as arrival",AF1093,IF(AND(AF1093&lt;90,M1093="Not achieved",P1093="Not achieved"),"Not achieved as not direct to SU within 4h, not seen by a consultant within 14h, and less than 90% of stay on SU",IF(AND(AF1093&lt;90,M1093="Not achieved",P1093="Achieved"),"Not achieved as not direct to SU within 4h and less than 90% of stay on SU",IF(AND(AF1093&lt;90,M1093="Achieved",P1093="Not achieved"),"Not achieved as not seen by a consultant within 14h and less than 90% of stay on SU",IF(AND(AF1093&gt;=90,M1093="Not achieved",P1093="Not achieved"),"Not achieved as not direct to SU within 4h and not seen by a consultant within 14h",IF(AND(AF1093&gt;=90,M1093="Achieved",P1093="Not achieved"),"Not achieved as not seen by a consultant within 14h",IF(AF1093&lt;90,"Not achieved as less than 90% of stay on SU","Not achieved as not direct to SU within 4h"))))))))))))))</f>
        <v/>
      </c>
    </row>
    <row r="1094" spans="1:33" x14ac:dyDescent="0.25">
      <c r="A1094" s="89" t="str">
        <f>IF('Paste Data Here - Export'!A1094="","",'Paste Data Here - Export'!A1094)</f>
        <v/>
      </c>
      <c r="B1094" s="90" t="str">
        <f>IF('Paste Data Here - Export'!B1094="","",'Paste Data Here - Export'!B1094)</f>
        <v/>
      </c>
      <c r="C1094" s="91" t="str">
        <f>IF('Paste Data Here - Export'!AR1094="Y",'Paste Data Here - Export'!AS1094,IF('Paste Data Here - Export'!C1094="","",'Paste Data Here - Export'!BA1094))</f>
        <v/>
      </c>
      <c r="D1094" s="103" t="str">
        <f>IF(B1094="","",IF('Paste Data Here - Export'!A1094 ='Paste Data Here - Export'!B1094, "Yes", "No"))</f>
        <v/>
      </c>
      <c r="E1094" s="103" t="str">
        <f>IF(A1094="","",IF(AND('Paste Data Here - Export'!P1094="",'Paste Data Here - Export'!Q1094&lt;&gt;""),"Yes","No"))</f>
        <v/>
      </c>
      <c r="F1094" s="104" t="str">
        <f>IF('Paste Data Here - Export'!A1094='Paste Data Here - Export'!B1094,C1094,IF(W1094="No","",IF(E1094="Yes","6 Month Transfer",'Paste Data Here - Export'!HP1094)))</f>
        <v/>
      </c>
      <c r="G1094" s="92" t="str">
        <f>IF(B1094="","",IF(OR('Paste Data Here - Export'!KB1094="Y",'Paste Data Here - Export'!GE1094="Y"),"Yes","No"))</f>
        <v/>
      </c>
      <c r="H1094" s="93" t="str">
        <f t="shared" si="179"/>
        <v/>
      </c>
      <c r="I1094" s="93" t="str">
        <f t="shared" si="180"/>
        <v/>
      </c>
      <c r="J1094" s="93" t="str">
        <f t="shared" si="181"/>
        <v/>
      </c>
      <c r="K1094" s="125" t="str">
        <f>IF(OR(C1094="",'Paste Data Here - Export'!BD1094=""),"",1440*('Paste Data Here - Export'!BD1094-C1094))</f>
        <v/>
      </c>
      <c r="L1094" s="93" t="str">
        <f t="shared" si="182"/>
        <v/>
      </c>
      <c r="M1094" s="93" t="str">
        <f>IF(AND(L1094="Yes",'Paste Data Here - Export'!BC1094="SU",'Paste Data Here - Export'!EJ1094&lt;&gt;"Y"),"Achieved",IF('Paste Data Here - Export'!EJ1094="Y","Not applicable",(IF(AND('Patient level info'!L1094="No",'Paste Data Here - Export'!BC1094="SU"),"Not achieved",IF('Paste Data Here - Export'!BC1094="ICH","Not applicable",IF(OR('Paste Data Here - Export'!BC1094="O",'Paste Data Here - Export'!BC1094="MAC"),"Not achieved",""))))))</f>
        <v/>
      </c>
      <c r="N1094" s="142" t="str">
        <f>IF(B1094="","",IF(OR('Paste Data Here - Export'!GN1094="PERS",'Paste Data Here - Export'!GN1094="TELEM"),'Paste Data Here - Export'!GK1094,IF('Paste Data Here - Export'!GO1094="","Not seen in person",'Paste Data Here - Export'!GO1094)))</f>
        <v/>
      </c>
      <c r="O1094" s="125" t="str">
        <f t="shared" si="183"/>
        <v/>
      </c>
      <c r="P1094" s="126" t="str">
        <f t="shared" si="184"/>
        <v/>
      </c>
      <c r="Q1094" s="95" t="str">
        <f>IF('Paste Data Here - Export'!CR1094=TRUE, "Not imaged",IF('Paste Data Here - Export'!AR1094="Y","Inpatient stroke",IF('Paste Data Here - Export'!BA1094="","",IF('Paste Data Here - Export'!CR1094="TRUE","",1440*('Paste Data Here - Export'!CP1094-'Paste Data Here - Export'!BA1094)))))</f>
        <v/>
      </c>
      <c r="R1094" s="95" t="str">
        <f>IF('Paste Data Here - Export'!CR1094=TRUE,"Not imaged",IF(OR(C1094="",'Paste Data Here - Export'!CP1094=""),"",1440*('Paste Data Here - Export'!CP1094-C1094)))</f>
        <v/>
      </c>
      <c r="S1094" s="93" t="str">
        <f>IF(R1094&lt;60.5,"Yes",IF('Paste Data Here - Export'!C1094="","","No"))</f>
        <v/>
      </c>
      <c r="T1094" s="93" t="str">
        <f t="shared" ref="T1094:T1157" si="187">IF(B1094="","",IF(R1094&lt;720.5,"Yes","No"))</f>
        <v/>
      </c>
      <c r="U1094" s="94" t="str">
        <f>IF(OR(C1094="",'Paste Data Here - Export'!DF1094=""),"",1440*('Paste Data Here - Export'!DF1094-C1094))</f>
        <v/>
      </c>
      <c r="V1094" s="96" t="str">
        <f t="shared" si="185"/>
        <v/>
      </c>
      <c r="W1094" s="97" t="str">
        <f>IF(B1094="","",IF('Paste Data Here - Export'!KI1094=TRUE,"Yes",IF('Paste Data Here - Export'!L1094="","No","Yes")))</f>
        <v/>
      </c>
      <c r="X1094" s="98" t="str">
        <f>IF(E1094="Yes","6 Month Transfer",IF(AND(W1094="Yes",'Paste Data Here - Export'!KM1094="D"),"No",IF('Patient level info'!W1094="Yes","Yes","")))</f>
        <v/>
      </c>
      <c r="Y1094" s="91" t="str">
        <f t="shared" ref="Y1094:Y1157" si="188">IF(E1094="Yes","",IF(X1094="","",IF(X1094="Yes","Alive",IF(AND(DAY(AA1094)-DAY(F1094)=0,AA1094-F1094&lt;2),"Died same day","Died different day"))))</f>
        <v/>
      </c>
      <c r="Z1094" s="99" t="str">
        <f>IF('Paste Data Here - Export'!KQ1094="","",IF('Paste Data Here - Export'!KO1094="","",'Paste Data Here - Export'!KN1094-'Paste Data Here - Export'!KQ1094))</f>
        <v/>
      </c>
      <c r="AA1094" s="91" t="str">
        <f>IF(AND(W1094="Yes",'Paste Data Here - Export'!KM1094="D",'Paste Data Here - Export'!KO1094="Y"),'Paste Data Here - Export'!KN1094+'Patient level info'!AA$3,IF(AND(W1094="Yes",'Paste Data Here - Export'!KM1094="D",Z1094&lt;0),'Paste Data Here - Export'!KQ1094,IF(AND(W1094="Yes",'Paste Data Here - Export'!KM1094="D"),'Paste Data Here - Export'!KN1094,IF(X1094="Yes",'Paste Data Here - Export'!KS1094,""))))</f>
        <v/>
      </c>
      <c r="AB1094" s="100" t="str">
        <f>IF(W1094="No","",IF('Paste Data Here - Export'!HS1094="","",IF('Paste Data Here - Export'!KO1094="Y",'Patient level info'!AA1094-'Paste Data Here - Export'!HS1094,'Paste Data Here - Export'!KQ1094-'Paste Data Here - Export'!HS1094)))</f>
        <v/>
      </c>
      <c r="AC1094" s="100" t="str">
        <f>IF(E1094="Yes","",IF(BPT!C1094="Record transferred to this team",AA1094-C1094-(1/6),""))</f>
        <v/>
      </c>
      <c r="AD1094" s="100" t="str">
        <f t="shared" ref="AD1094:AD1157" si="189">IF(AA1094="","",AA1094-F1094)</f>
        <v/>
      </c>
      <c r="AE1094" s="100" t="str">
        <f t="shared" si="186"/>
        <v/>
      </c>
      <c r="AF1094" s="101" t="str">
        <f>IF(AE1094="","",IF(Y1094="Died same day","Died same day as arrival",IF(AB1094="","Did not stay on SU",IF('Paste Data Here - Export'!HR1094="ICH","ICU/CCU/HDU",IF(AB1094&gt;AE1094,100,100*AB1094/AE1094)))))</f>
        <v/>
      </c>
      <c r="AG1094" s="82" t="str">
        <f>IF(E1094="Yes","6 Month Transfer",IF(W1094="No","Not locked to discharge/transfer",IF(AF1094="Did not stay on SU","Not achieved as did not stay on SU",IF('Patient level info'!A1094="","",IF(AND(A1094=B1094,M1094="Achieved",P1094="Achieved",AF1094&gt;=90,AF1094&lt;&gt;"Died same day as arrival"),"Achieved",IF(AND(A1094&lt;&gt;B1094,AF1094&gt;=90,M1094="Achieved",P1094="Achieved"),"Not directly admitted by this team, but achieved criteria at previous team, and achieved 90% of stay on SU whilst at this team",IF(AF1094="ICU/CCU/HDU","Admitted to ICU/CCU/HDU",IF(AF1094="Died same day as arrival",AF1094,IF(AND(AF1094&lt;90,M1094="Not achieved",P1094="Not achieved"),"Not achieved as not direct to SU within 4h, not seen by a consultant within 14h, and less than 90% of stay on SU",IF(AND(AF1094&lt;90,M1094="Not achieved",P1094="Achieved"),"Not achieved as not direct to SU within 4h and less than 90% of stay on SU",IF(AND(AF1094&lt;90,M1094="Achieved",P1094="Not achieved"),"Not achieved as not seen by a consultant within 14h and less than 90% of stay on SU",IF(AND(AF1094&gt;=90,M1094="Not achieved",P1094="Not achieved"),"Not achieved as not direct to SU within 4h and not seen by a consultant within 14h",IF(AND(AF1094&gt;=90,M1094="Achieved",P1094="Not achieved"),"Not achieved as not seen by a consultant within 14h",IF(AF1094&lt;90,"Not achieved as less than 90% of stay on SU","Not achieved as not direct to SU within 4h"))))))))))))))</f>
        <v/>
      </c>
    </row>
    <row r="1095" spans="1:33" x14ac:dyDescent="0.25">
      <c r="A1095" s="89" t="str">
        <f>IF('Paste Data Here - Export'!A1095="","",'Paste Data Here - Export'!A1095)</f>
        <v/>
      </c>
      <c r="B1095" s="90" t="str">
        <f>IF('Paste Data Here - Export'!B1095="","",'Paste Data Here - Export'!B1095)</f>
        <v/>
      </c>
      <c r="C1095" s="91" t="str">
        <f>IF('Paste Data Here - Export'!AR1095="Y",'Paste Data Here - Export'!AS1095,IF('Paste Data Here - Export'!C1095="","",'Paste Data Here - Export'!BA1095))</f>
        <v/>
      </c>
      <c r="D1095" s="103" t="str">
        <f>IF(B1095="","",IF('Paste Data Here - Export'!A1095 ='Paste Data Here - Export'!B1095, "Yes", "No"))</f>
        <v/>
      </c>
      <c r="E1095" s="103" t="str">
        <f>IF(A1095="","",IF(AND('Paste Data Here - Export'!P1095="",'Paste Data Here - Export'!Q1095&lt;&gt;""),"Yes","No"))</f>
        <v/>
      </c>
      <c r="F1095" s="104" t="str">
        <f>IF('Paste Data Here - Export'!A1095='Paste Data Here - Export'!B1095,C1095,IF(W1095="No","",IF(E1095="Yes","6 Month Transfer",'Paste Data Here - Export'!HP1095)))</f>
        <v/>
      </c>
      <c r="G1095" s="92" t="str">
        <f>IF(B1095="","",IF(OR('Paste Data Here - Export'!KB1095="Y",'Paste Data Here - Export'!GE1095="Y"),"Yes","No"))</f>
        <v/>
      </c>
      <c r="H1095" s="93" t="str">
        <f t="shared" ref="H1095:H1158" si="190">IF(F1095="","",(TEXT(F1095,"ddd")))</f>
        <v/>
      </c>
      <c r="I1095" s="93" t="str">
        <f t="shared" ref="I1095:I1158" si="191">IF(F1095="","",(TEXT(F1095,"h")))</f>
        <v/>
      </c>
      <c r="J1095" s="93" t="str">
        <f t="shared" ref="J1095:J1158" si="192">IF(F1095="","",IF(OR(H1095="Sat",H1095="Sun",I1095="18",I1095="19",I1095="20",I1095="21",I1095="22",I1095="23",I1095="0",I1095="1",I1095="2",I1095="3",I1095="4",I1095="5",I1095="6",I1095="7"),"Out of hours","In hours"))</f>
        <v/>
      </c>
      <c r="K1095" s="125" t="str">
        <f>IF(OR(C1095="",'Paste Data Here - Export'!BD1095=""),"",1440*('Paste Data Here - Export'!BD1095-C1095))</f>
        <v/>
      </c>
      <c r="L1095" s="93" t="str">
        <f t="shared" ref="L1095:L1158" si="193">IF(B1095="","",IF(K1095="","No",IF(K1095&lt;240.5,"Yes","No")))</f>
        <v/>
      </c>
      <c r="M1095" s="93" t="str">
        <f>IF(AND(L1095="Yes",'Paste Data Here - Export'!BC1095="SU",'Paste Data Here - Export'!EJ1095&lt;&gt;"Y"),"Achieved",IF('Paste Data Here - Export'!EJ1095="Y","Not applicable",(IF(AND('Patient level info'!L1095="No",'Paste Data Here - Export'!BC1095="SU"),"Not achieved",IF('Paste Data Here - Export'!BC1095="ICH","Not applicable",IF(OR('Paste Data Here - Export'!BC1095="O",'Paste Data Here - Export'!BC1095="MAC"),"Not achieved",""))))))</f>
        <v/>
      </c>
      <c r="N1095" s="142" t="str">
        <f>IF(B1095="","",IF(OR('Paste Data Here - Export'!GN1095="PERS",'Paste Data Here - Export'!GN1095="TELEM"),'Paste Data Here - Export'!GK1095,IF('Paste Data Here - Export'!GO1095="","Not seen in person",'Paste Data Here - Export'!GO1095)))</f>
        <v/>
      </c>
      <c r="O1095" s="125" t="str">
        <f t="shared" ref="O1095:O1158" si="194">IF(C1095="","",IF(N1095="Not seen in person","Not seen within 72h",1440*(N1095-C1095)))</f>
        <v/>
      </c>
      <c r="P1095" s="126" t="str">
        <f t="shared" ref="P1095:P1158" si="195">IF(C1095="","",IF(O1095="Not seen within 72h","Not achieved",IF(O1095&lt;840.5,"Achieved","Not achieved")))</f>
        <v/>
      </c>
      <c r="Q1095" s="95" t="str">
        <f>IF('Paste Data Here - Export'!CR1095=TRUE, "Not imaged",IF('Paste Data Here - Export'!AR1095="Y","Inpatient stroke",IF('Paste Data Here - Export'!BA1095="","",IF('Paste Data Here - Export'!CR1095="TRUE","",1440*('Paste Data Here - Export'!CP1095-'Paste Data Here - Export'!BA1095)))))</f>
        <v/>
      </c>
      <c r="R1095" s="95" t="str">
        <f>IF('Paste Data Here - Export'!CR1095=TRUE,"Not imaged",IF(OR(C1095="",'Paste Data Here - Export'!CP1095=""),"",1440*('Paste Data Here - Export'!CP1095-C1095)))</f>
        <v/>
      </c>
      <c r="S1095" s="93" t="str">
        <f>IF(R1095&lt;60.5,"Yes",IF('Paste Data Here - Export'!C1095="","","No"))</f>
        <v/>
      </c>
      <c r="T1095" s="93" t="str">
        <f t="shared" si="187"/>
        <v/>
      </c>
      <c r="U1095" s="94" t="str">
        <f>IF(OR(C1095="",'Paste Data Here - Export'!DF1095=""),"",1440*('Paste Data Here - Export'!DF1095-C1095))</f>
        <v/>
      </c>
      <c r="V1095" s="96" t="str">
        <f t="shared" ref="V1095:V1158" si="196">IF(U1095="","",IF(U1095&lt;60.5,"Yes","No"))</f>
        <v/>
      </c>
      <c r="W1095" s="97" t="str">
        <f>IF(B1095="","",IF('Paste Data Here - Export'!KI1095=TRUE,"Yes",IF('Paste Data Here - Export'!L1095="","No","Yes")))</f>
        <v/>
      </c>
      <c r="X1095" s="98" t="str">
        <f>IF(E1095="Yes","6 Month Transfer",IF(AND(W1095="Yes",'Paste Data Here - Export'!KM1095="D"),"No",IF('Patient level info'!W1095="Yes","Yes","")))</f>
        <v/>
      </c>
      <c r="Y1095" s="91" t="str">
        <f t="shared" si="188"/>
        <v/>
      </c>
      <c r="Z1095" s="99" t="str">
        <f>IF('Paste Data Here - Export'!KQ1095="","",IF('Paste Data Here - Export'!KO1095="","",'Paste Data Here - Export'!KN1095-'Paste Data Here - Export'!KQ1095))</f>
        <v/>
      </c>
      <c r="AA1095" s="91" t="str">
        <f>IF(AND(W1095="Yes",'Paste Data Here - Export'!KM1095="D",'Paste Data Here - Export'!KO1095="Y"),'Paste Data Here - Export'!KN1095+'Patient level info'!AA$3,IF(AND(W1095="Yes",'Paste Data Here - Export'!KM1095="D",Z1095&lt;0),'Paste Data Here - Export'!KQ1095,IF(AND(W1095="Yes",'Paste Data Here - Export'!KM1095="D"),'Paste Data Here - Export'!KN1095,IF(X1095="Yes",'Paste Data Here - Export'!KS1095,""))))</f>
        <v/>
      </c>
      <c r="AB1095" s="100" t="str">
        <f>IF(W1095="No","",IF('Paste Data Here - Export'!HS1095="","",IF('Paste Data Here - Export'!KO1095="Y",'Patient level info'!AA1095-'Paste Data Here - Export'!HS1095,'Paste Data Here - Export'!KQ1095-'Paste Data Here - Export'!HS1095)))</f>
        <v/>
      </c>
      <c r="AC1095" s="100" t="str">
        <f>IF(E1095="Yes","",IF(BPT!C1095="Record transferred to this team",AA1095-C1095-(1/6),""))</f>
        <v/>
      </c>
      <c r="AD1095" s="100" t="str">
        <f t="shared" si="189"/>
        <v/>
      </c>
      <c r="AE1095" s="100" t="str">
        <f t="shared" ref="AE1095:AE1158" si="197">IF(AD1095="","",AD1095-(1/6))</f>
        <v/>
      </c>
      <c r="AF1095" s="101" t="str">
        <f>IF(AE1095="","",IF(Y1095="Died same day","Died same day as arrival",IF(AB1095="","Did not stay on SU",IF('Paste Data Here - Export'!HR1095="ICH","ICU/CCU/HDU",IF(AB1095&gt;AE1095,100,100*AB1095/AE1095)))))</f>
        <v/>
      </c>
      <c r="AG1095" s="82" t="str">
        <f>IF(E1095="Yes","6 Month Transfer",IF(W1095="No","Not locked to discharge/transfer",IF(AF1095="Did not stay on SU","Not achieved as did not stay on SU",IF('Patient level info'!A1095="","",IF(AND(A1095=B1095,M1095="Achieved",P1095="Achieved",AF1095&gt;=90,AF1095&lt;&gt;"Died same day as arrival"),"Achieved",IF(AND(A1095&lt;&gt;B1095,AF1095&gt;=90,M1095="Achieved",P1095="Achieved"),"Not directly admitted by this team, but achieved criteria at previous team, and achieved 90% of stay on SU whilst at this team",IF(AF1095="ICU/CCU/HDU","Admitted to ICU/CCU/HDU",IF(AF1095="Died same day as arrival",AF1095,IF(AND(AF1095&lt;90,M1095="Not achieved",P1095="Not achieved"),"Not achieved as not direct to SU within 4h, not seen by a consultant within 14h, and less than 90% of stay on SU",IF(AND(AF1095&lt;90,M1095="Not achieved",P1095="Achieved"),"Not achieved as not direct to SU within 4h and less than 90% of stay on SU",IF(AND(AF1095&lt;90,M1095="Achieved",P1095="Not achieved"),"Not achieved as not seen by a consultant within 14h and less than 90% of stay on SU",IF(AND(AF1095&gt;=90,M1095="Not achieved",P1095="Not achieved"),"Not achieved as not direct to SU within 4h and not seen by a consultant within 14h",IF(AND(AF1095&gt;=90,M1095="Achieved",P1095="Not achieved"),"Not achieved as not seen by a consultant within 14h",IF(AF1095&lt;90,"Not achieved as less than 90% of stay on SU","Not achieved as not direct to SU within 4h"))))))))))))))</f>
        <v/>
      </c>
    </row>
    <row r="1096" spans="1:33" x14ac:dyDescent="0.25">
      <c r="A1096" s="89" t="str">
        <f>IF('Paste Data Here - Export'!A1096="","",'Paste Data Here - Export'!A1096)</f>
        <v/>
      </c>
      <c r="B1096" s="90" t="str">
        <f>IF('Paste Data Here - Export'!B1096="","",'Paste Data Here - Export'!B1096)</f>
        <v/>
      </c>
      <c r="C1096" s="91" t="str">
        <f>IF('Paste Data Here - Export'!AR1096="Y",'Paste Data Here - Export'!AS1096,IF('Paste Data Here - Export'!C1096="","",'Paste Data Here - Export'!BA1096))</f>
        <v/>
      </c>
      <c r="D1096" s="103" t="str">
        <f>IF(B1096="","",IF('Paste Data Here - Export'!A1096 ='Paste Data Here - Export'!B1096, "Yes", "No"))</f>
        <v/>
      </c>
      <c r="E1096" s="103" t="str">
        <f>IF(A1096="","",IF(AND('Paste Data Here - Export'!P1096="",'Paste Data Here - Export'!Q1096&lt;&gt;""),"Yes","No"))</f>
        <v/>
      </c>
      <c r="F1096" s="104" t="str">
        <f>IF('Paste Data Here - Export'!A1096='Paste Data Here - Export'!B1096,C1096,IF(W1096="No","",IF(E1096="Yes","6 Month Transfer",'Paste Data Here - Export'!HP1096)))</f>
        <v/>
      </c>
      <c r="G1096" s="92" t="str">
        <f>IF(B1096="","",IF(OR('Paste Data Here - Export'!KB1096="Y",'Paste Data Here - Export'!GE1096="Y"),"Yes","No"))</f>
        <v/>
      </c>
      <c r="H1096" s="93" t="str">
        <f t="shared" si="190"/>
        <v/>
      </c>
      <c r="I1096" s="93" t="str">
        <f t="shared" si="191"/>
        <v/>
      </c>
      <c r="J1096" s="93" t="str">
        <f t="shared" si="192"/>
        <v/>
      </c>
      <c r="K1096" s="125" t="str">
        <f>IF(OR(C1096="",'Paste Data Here - Export'!BD1096=""),"",1440*('Paste Data Here - Export'!BD1096-C1096))</f>
        <v/>
      </c>
      <c r="L1096" s="93" t="str">
        <f t="shared" si="193"/>
        <v/>
      </c>
      <c r="M1096" s="93" t="str">
        <f>IF(AND(L1096="Yes",'Paste Data Here - Export'!BC1096="SU",'Paste Data Here - Export'!EJ1096&lt;&gt;"Y"),"Achieved",IF('Paste Data Here - Export'!EJ1096="Y","Not applicable",(IF(AND('Patient level info'!L1096="No",'Paste Data Here - Export'!BC1096="SU"),"Not achieved",IF('Paste Data Here - Export'!BC1096="ICH","Not applicable",IF(OR('Paste Data Here - Export'!BC1096="O",'Paste Data Here - Export'!BC1096="MAC"),"Not achieved",""))))))</f>
        <v/>
      </c>
      <c r="N1096" s="142" t="str">
        <f>IF(B1096="","",IF(OR('Paste Data Here - Export'!GN1096="PERS",'Paste Data Here - Export'!GN1096="TELEM"),'Paste Data Here - Export'!GK1096,IF('Paste Data Here - Export'!GO1096="","Not seen in person",'Paste Data Here - Export'!GO1096)))</f>
        <v/>
      </c>
      <c r="O1096" s="125" t="str">
        <f t="shared" si="194"/>
        <v/>
      </c>
      <c r="P1096" s="126" t="str">
        <f t="shared" si="195"/>
        <v/>
      </c>
      <c r="Q1096" s="95" t="str">
        <f>IF('Paste Data Here - Export'!CR1096=TRUE, "Not imaged",IF('Paste Data Here - Export'!AR1096="Y","Inpatient stroke",IF('Paste Data Here - Export'!BA1096="","",IF('Paste Data Here - Export'!CR1096="TRUE","",1440*('Paste Data Here - Export'!CP1096-'Paste Data Here - Export'!BA1096)))))</f>
        <v/>
      </c>
      <c r="R1096" s="95" t="str">
        <f>IF('Paste Data Here - Export'!CR1096=TRUE,"Not imaged",IF(OR(C1096="",'Paste Data Here - Export'!CP1096=""),"",1440*('Paste Data Here - Export'!CP1096-C1096)))</f>
        <v/>
      </c>
      <c r="S1096" s="93" t="str">
        <f>IF(R1096&lt;60.5,"Yes",IF('Paste Data Here - Export'!C1096="","","No"))</f>
        <v/>
      </c>
      <c r="T1096" s="93" t="str">
        <f t="shared" si="187"/>
        <v/>
      </c>
      <c r="U1096" s="94" t="str">
        <f>IF(OR(C1096="",'Paste Data Here - Export'!DF1096=""),"",1440*('Paste Data Here - Export'!DF1096-C1096))</f>
        <v/>
      </c>
      <c r="V1096" s="96" t="str">
        <f t="shared" si="196"/>
        <v/>
      </c>
      <c r="W1096" s="97" t="str">
        <f>IF(B1096="","",IF('Paste Data Here - Export'!KI1096=TRUE,"Yes",IF('Paste Data Here - Export'!L1096="","No","Yes")))</f>
        <v/>
      </c>
      <c r="X1096" s="98" t="str">
        <f>IF(E1096="Yes","6 Month Transfer",IF(AND(W1096="Yes",'Paste Data Here - Export'!KM1096="D"),"No",IF('Patient level info'!W1096="Yes","Yes","")))</f>
        <v/>
      </c>
      <c r="Y1096" s="91" t="str">
        <f t="shared" si="188"/>
        <v/>
      </c>
      <c r="Z1096" s="99" t="str">
        <f>IF('Paste Data Here - Export'!KQ1096="","",IF('Paste Data Here - Export'!KO1096="","",'Paste Data Here - Export'!KN1096-'Paste Data Here - Export'!KQ1096))</f>
        <v/>
      </c>
      <c r="AA1096" s="91" t="str">
        <f>IF(AND(W1096="Yes",'Paste Data Here - Export'!KM1096="D",'Paste Data Here - Export'!KO1096="Y"),'Paste Data Here - Export'!KN1096+'Patient level info'!AA$3,IF(AND(W1096="Yes",'Paste Data Here - Export'!KM1096="D",Z1096&lt;0),'Paste Data Here - Export'!KQ1096,IF(AND(W1096="Yes",'Paste Data Here - Export'!KM1096="D"),'Paste Data Here - Export'!KN1096,IF(X1096="Yes",'Paste Data Here - Export'!KS1096,""))))</f>
        <v/>
      </c>
      <c r="AB1096" s="100" t="str">
        <f>IF(W1096="No","",IF('Paste Data Here - Export'!HS1096="","",IF('Paste Data Here - Export'!KO1096="Y",'Patient level info'!AA1096-'Paste Data Here - Export'!HS1096,'Paste Data Here - Export'!KQ1096-'Paste Data Here - Export'!HS1096)))</f>
        <v/>
      </c>
      <c r="AC1096" s="100" t="str">
        <f>IF(E1096="Yes","",IF(BPT!C1096="Record transferred to this team",AA1096-C1096-(1/6),""))</f>
        <v/>
      </c>
      <c r="AD1096" s="100" t="str">
        <f t="shared" si="189"/>
        <v/>
      </c>
      <c r="AE1096" s="100" t="str">
        <f t="shared" si="197"/>
        <v/>
      </c>
      <c r="AF1096" s="101" t="str">
        <f>IF(AE1096="","",IF(Y1096="Died same day","Died same day as arrival",IF(AB1096="","Did not stay on SU",IF('Paste Data Here - Export'!HR1096="ICH","ICU/CCU/HDU",IF(AB1096&gt;AE1096,100,100*AB1096/AE1096)))))</f>
        <v/>
      </c>
      <c r="AG1096" s="82" t="str">
        <f>IF(E1096="Yes","6 Month Transfer",IF(W1096="No","Not locked to discharge/transfer",IF(AF1096="Did not stay on SU","Not achieved as did not stay on SU",IF('Patient level info'!A1096="","",IF(AND(A1096=B1096,M1096="Achieved",P1096="Achieved",AF1096&gt;=90,AF1096&lt;&gt;"Died same day as arrival"),"Achieved",IF(AND(A1096&lt;&gt;B1096,AF1096&gt;=90,M1096="Achieved",P1096="Achieved"),"Not directly admitted by this team, but achieved criteria at previous team, and achieved 90% of stay on SU whilst at this team",IF(AF1096="ICU/CCU/HDU","Admitted to ICU/CCU/HDU",IF(AF1096="Died same day as arrival",AF1096,IF(AND(AF1096&lt;90,M1096="Not achieved",P1096="Not achieved"),"Not achieved as not direct to SU within 4h, not seen by a consultant within 14h, and less than 90% of stay on SU",IF(AND(AF1096&lt;90,M1096="Not achieved",P1096="Achieved"),"Not achieved as not direct to SU within 4h and less than 90% of stay on SU",IF(AND(AF1096&lt;90,M1096="Achieved",P1096="Not achieved"),"Not achieved as not seen by a consultant within 14h and less than 90% of stay on SU",IF(AND(AF1096&gt;=90,M1096="Not achieved",P1096="Not achieved"),"Not achieved as not direct to SU within 4h and not seen by a consultant within 14h",IF(AND(AF1096&gt;=90,M1096="Achieved",P1096="Not achieved"),"Not achieved as not seen by a consultant within 14h",IF(AF1096&lt;90,"Not achieved as less than 90% of stay on SU","Not achieved as not direct to SU within 4h"))))))))))))))</f>
        <v/>
      </c>
    </row>
    <row r="1097" spans="1:33" x14ac:dyDescent="0.25">
      <c r="A1097" s="89" t="str">
        <f>IF('Paste Data Here - Export'!A1097="","",'Paste Data Here - Export'!A1097)</f>
        <v/>
      </c>
      <c r="B1097" s="90" t="str">
        <f>IF('Paste Data Here - Export'!B1097="","",'Paste Data Here - Export'!B1097)</f>
        <v/>
      </c>
      <c r="C1097" s="91" t="str">
        <f>IF('Paste Data Here - Export'!AR1097="Y",'Paste Data Here - Export'!AS1097,IF('Paste Data Here - Export'!C1097="","",'Paste Data Here - Export'!BA1097))</f>
        <v/>
      </c>
      <c r="D1097" s="103" t="str">
        <f>IF(B1097="","",IF('Paste Data Here - Export'!A1097 ='Paste Data Here - Export'!B1097, "Yes", "No"))</f>
        <v/>
      </c>
      <c r="E1097" s="103" t="str">
        <f>IF(A1097="","",IF(AND('Paste Data Here - Export'!P1097="",'Paste Data Here - Export'!Q1097&lt;&gt;""),"Yes","No"))</f>
        <v/>
      </c>
      <c r="F1097" s="104" t="str">
        <f>IF('Paste Data Here - Export'!A1097='Paste Data Here - Export'!B1097,C1097,IF(W1097="No","",IF(E1097="Yes","6 Month Transfer",'Paste Data Here - Export'!HP1097)))</f>
        <v/>
      </c>
      <c r="G1097" s="92" t="str">
        <f>IF(B1097="","",IF(OR('Paste Data Here - Export'!KB1097="Y",'Paste Data Here - Export'!GE1097="Y"),"Yes","No"))</f>
        <v/>
      </c>
      <c r="H1097" s="93" t="str">
        <f t="shared" si="190"/>
        <v/>
      </c>
      <c r="I1097" s="93" t="str">
        <f t="shared" si="191"/>
        <v/>
      </c>
      <c r="J1097" s="93" t="str">
        <f t="shared" si="192"/>
        <v/>
      </c>
      <c r="K1097" s="125" t="str">
        <f>IF(OR(C1097="",'Paste Data Here - Export'!BD1097=""),"",1440*('Paste Data Here - Export'!BD1097-C1097))</f>
        <v/>
      </c>
      <c r="L1097" s="93" t="str">
        <f t="shared" si="193"/>
        <v/>
      </c>
      <c r="M1097" s="93" t="str">
        <f>IF(AND(L1097="Yes",'Paste Data Here - Export'!BC1097="SU",'Paste Data Here - Export'!EJ1097&lt;&gt;"Y"),"Achieved",IF('Paste Data Here - Export'!EJ1097="Y","Not applicable",(IF(AND('Patient level info'!L1097="No",'Paste Data Here - Export'!BC1097="SU"),"Not achieved",IF('Paste Data Here - Export'!BC1097="ICH","Not applicable",IF(OR('Paste Data Here - Export'!BC1097="O",'Paste Data Here - Export'!BC1097="MAC"),"Not achieved",""))))))</f>
        <v/>
      </c>
      <c r="N1097" s="142" t="str">
        <f>IF(B1097="","",IF(OR('Paste Data Here - Export'!GN1097="PERS",'Paste Data Here - Export'!GN1097="TELEM"),'Paste Data Here - Export'!GK1097,IF('Paste Data Here - Export'!GO1097="","Not seen in person",'Paste Data Here - Export'!GO1097)))</f>
        <v/>
      </c>
      <c r="O1097" s="125" t="str">
        <f t="shared" si="194"/>
        <v/>
      </c>
      <c r="P1097" s="126" t="str">
        <f t="shared" si="195"/>
        <v/>
      </c>
      <c r="Q1097" s="95" t="str">
        <f>IF('Paste Data Here - Export'!CR1097=TRUE, "Not imaged",IF('Paste Data Here - Export'!AR1097="Y","Inpatient stroke",IF('Paste Data Here - Export'!BA1097="","",IF('Paste Data Here - Export'!CR1097="TRUE","",1440*('Paste Data Here - Export'!CP1097-'Paste Data Here - Export'!BA1097)))))</f>
        <v/>
      </c>
      <c r="R1097" s="95" t="str">
        <f>IF('Paste Data Here - Export'!CR1097=TRUE,"Not imaged",IF(OR(C1097="",'Paste Data Here - Export'!CP1097=""),"",1440*('Paste Data Here - Export'!CP1097-C1097)))</f>
        <v/>
      </c>
      <c r="S1097" s="93" t="str">
        <f>IF(R1097&lt;60.5,"Yes",IF('Paste Data Here - Export'!C1097="","","No"))</f>
        <v/>
      </c>
      <c r="T1097" s="93" t="str">
        <f t="shared" si="187"/>
        <v/>
      </c>
      <c r="U1097" s="94" t="str">
        <f>IF(OR(C1097="",'Paste Data Here - Export'!DF1097=""),"",1440*('Paste Data Here - Export'!DF1097-C1097))</f>
        <v/>
      </c>
      <c r="V1097" s="96" t="str">
        <f t="shared" si="196"/>
        <v/>
      </c>
      <c r="W1097" s="97" t="str">
        <f>IF(B1097="","",IF('Paste Data Here - Export'!KI1097=TRUE,"Yes",IF('Paste Data Here - Export'!L1097="","No","Yes")))</f>
        <v/>
      </c>
      <c r="X1097" s="98" t="str">
        <f>IF(E1097="Yes","6 Month Transfer",IF(AND(W1097="Yes",'Paste Data Here - Export'!KM1097="D"),"No",IF('Patient level info'!W1097="Yes","Yes","")))</f>
        <v/>
      </c>
      <c r="Y1097" s="91" t="str">
        <f t="shared" si="188"/>
        <v/>
      </c>
      <c r="Z1097" s="99" t="str">
        <f>IF('Paste Data Here - Export'!KQ1097="","",IF('Paste Data Here - Export'!KO1097="","",'Paste Data Here - Export'!KN1097-'Paste Data Here - Export'!KQ1097))</f>
        <v/>
      </c>
      <c r="AA1097" s="91" t="str">
        <f>IF(AND(W1097="Yes",'Paste Data Here - Export'!KM1097="D",'Paste Data Here - Export'!KO1097="Y"),'Paste Data Here - Export'!KN1097+'Patient level info'!AA$3,IF(AND(W1097="Yes",'Paste Data Here - Export'!KM1097="D",Z1097&lt;0),'Paste Data Here - Export'!KQ1097,IF(AND(W1097="Yes",'Paste Data Here - Export'!KM1097="D"),'Paste Data Here - Export'!KN1097,IF(X1097="Yes",'Paste Data Here - Export'!KS1097,""))))</f>
        <v/>
      </c>
      <c r="AB1097" s="100" t="str">
        <f>IF(W1097="No","",IF('Paste Data Here - Export'!HS1097="","",IF('Paste Data Here - Export'!KO1097="Y",'Patient level info'!AA1097-'Paste Data Here - Export'!HS1097,'Paste Data Here - Export'!KQ1097-'Paste Data Here - Export'!HS1097)))</f>
        <v/>
      </c>
      <c r="AC1097" s="100" t="str">
        <f>IF(E1097="Yes","",IF(BPT!C1097="Record transferred to this team",AA1097-C1097-(1/6),""))</f>
        <v/>
      </c>
      <c r="AD1097" s="100" t="str">
        <f t="shared" si="189"/>
        <v/>
      </c>
      <c r="AE1097" s="100" t="str">
        <f t="shared" si="197"/>
        <v/>
      </c>
      <c r="AF1097" s="101" t="str">
        <f>IF(AE1097="","",IF(Y1097="Died same day","Died same day as arrival",IF(AB1097="","Did not stay on SU",IF('Paste Data Here - Export'!HR1097="ICH","ICU/CCU/HDU",IF(AB1097&gt;AE1097,100,100*AB1097/AE1097)))))</f>
        <v/>
      </c>
      <c r="AG1097" s="82" t="str">
        <f>IF(E1097="Yes","6 Month Transfer",IF(W1097="No","Not locked to discharge/transfer",IF(AF1097="Did not stay on SU","Not achieved as did not stay on SU",IF('Patient level info'!A1097="","",IF(AND(A1097=B1097,M1097="Achieved",P1097="Achieved",AF1097&gt;=90,AF1097&lt;&gt;"Died same day as arrival"),"Achieved",IF(AND(A1097&lt;&gt;B1097,AF1097&gt;=90,M1097="Achieved",P1097="Achieved"),"Not directly admitted by this team, but achieved criteria at previous team, and achieved 90% of stay on SU whilst at this team",IF(AF1097="ICU/CCU/HDU","Admitted to ICU/CCU/HDU",IF(AF1097="Died same day as arrival",AF1097,IF(AND(AF1097&lt;90,M1097="Not achieved",P1097="Not achieved"),"Not achieved as not direct to SU within 4h, not seen by a consultant within 14h, and less than 90% of stay on SU",IF(AND(AF1097&lt;90,M1097="Not achieved",P1097="Achieved"),"Not achieved as not direct to SU within 4h and less than 90% of stay on SU",IF(AND(AF1097&lt;90,M1097="Achieved",P1097="Not achieved"),"Not achieved as not seen by a consultant within 14h and less than 90% of stay on SU",IF(AND(AF1097&gt;=90,M1097="Not achieved",P1097="Not achieved"),"Not achieved as not direct to SU within 4h and not seen by a consultant within 14h",IF(AND(AF1097&gt;=90,M1097="Achieved",P1097="Not achieved"),"Not achieved as not seen by a consultant within 14h",IF(AF1097&lt;90,"Not achieved as less than 90% of stay on SU","Not achieved as not direct to SU within 4h"))))))))))))))</f>
        <v/>
      </c>
    </row>
    <row r="1098" spans="1:33" x14ac:dyDescent="0.25">
      <c r="A1098" s="89" t="str">
        <f>IF('Paste Data Here - Export'!A1098="","",'Paste Data Here - Export'!A1098)</f>
        <v/>
      </c>
      <c r="B1098" s="90" t="str">
        <f>IF('Paste Data Here - Export'!B1098="","",'Paste Data Here - Export'!B1098)</f>
        <v/>
      </c>
      <c r="C1098" s="91" t="str">
        <f>IF('Paste Data Here - Export'!AR1098="Y",'Paste Data Here - Export'!AS1098,IF('Paste Data Here - Export'!C1098="","",'Paste Data Here - Export'!BA1098))</f>
        <v/>
      </c>
      <c r="D1098" s="103" t="str">
        <f>IF(B1098="","",IF('Paste Data Here - Export'!A1098 ='Paste Data Here - Export'!B1098, "Yes", "No"))</f>
        <v/>
      </c>
      <c r="E1098" s="103" t="str">
        <f>IF(A1098="","",IF(AND('Paste Data Here - Export'!P1098="",'Paste Data Here - Export'!Q1098&lt;&gt;""),"Yes","No"))</f>
        <v/>
      </c>
      <c r="F1098" s="104" t="str">
        <f>IF('Paste Data Here - Export'!A1098='Paste Data Here - Export'!B1098,C1098,IF(W1098="No","",IF(E1098="Yes","6 Month Transfer",'Paste Data Here - Export'!HP1098)))</f>
        <v/>
      </c>
      <c r="G1098" s="92" t="str">
        <f>IF(B1098="","",IF(OR('Paste Data Here - Export'!KB1098="Y",'Paste Data Here - Export'!GE1098="Y"),"Yes","No"))</f>
        <v/>
      </c>
      <c r="H1098" s="93" t="str">
        <f t="shared" si="190"/>
        <v/>
      </c>
      <c r="I1098" s="93" t="str">
        <f t="shared" si="191"/>
        <v/>
      </c>
      <c r="J1098" s="93" t="str">
        <f t="shared" si="192"/>
        <v/>
      </c>
      <c r="K1098" s="125" t="str">
        <f>IF(OR(C1098="",'Paste Data Here - Export'!BD1098=""),"",1440*('Paste Data Here - Export'!BD1098-C1098))</f>
        <v/>
      </c>
      <c r="L1098" s="93" t="str">
        <f t="shared" si="193"/>
        <v/>
      </c>
      <c r="M1098" s="93" t="str">
        <f>IF(AND(L1098="Yes",'Paste Data Here - Export'!BC1098="SU",'Paste Data Here - Export'!EJ1098&lt;&gt;"Y"),"Achieved",IF('Paste Data Here - Export'!EJ1098="Y","Not applicable",(IF(AND('Patient level info'!L1098="No",'Paste Data Here - Export'!BC1098="SU"),"Not achieved",IF('Paste Data Here - Export'!BC1098="ICH","Not applicable",IF(OR('Paste Data Here - Export'!BC1098="O",'Paste Data Here - Export'!BC1098="MAC"),"Not achieved",""))))))</f>
        <v/>
      </c>
      <c r="N1098" s="142" t="str">
        <f>IF(B1098="","",IF(OR('Paste Data Here - Export'!GN1098="PERS",'Paste Data Here - Export'!GN1098="TELEM"),'Paste Data Here - Export'!GK1098,IF('Paste Data Here - Export'!GO1098="","Not seen in person",'Paste Data Here - Export'!GO1098)))</f>
        <v/>
      </c>
      <c r="O1098" s="125" t="str">
        <f t="shared" si="194"/>
        <v/>
      </c>
      <c r="P1098" s="126" t="str">
        <f t="shared" si="195"/>
        <v/>
      </c>
      <c r="Q1098" s="95" t="str">
        <f>IF('Paste Data Here - Export'!CR1098=TRUE, "Not imaged",IF('Paste Data Here - Export'!AR1098="Y","Inpatient stroke",IF('Paste Data Here - Export'!BA1098="","",IF('Paste Data Here - Export'!CR1098="TRUE","",1440*('Paste Data Here - Export'!CP1098-'Paste Data Here - Export'!BA1098)))))</f>
        <v/>
      </c>
      <c r="R1098" s="95" t="str">
        <f>IF('Paste Data Here - Export'!CR1098=TRUE,"Not imaged",IF(OR(C1098="",'Paste Data Here - Export'!CP1098=""),"",1440*('Paste Data Here - Export'!CP1098-C1098)))</f>
        <v/>
      </c>
      <c r="S1098" s="93" t="str">
        <f>IF(R1098&lt;60.5,"Yes",IF('Paste Data Here - Export'!C1098="","","No"))</f>
        <v/>
      </c>
      <c r="T1098" s="93" t="str">
        <f t="shared" si="187"/>
        <v/>
      </c>
      <c r="U1098" s="94" t="str">
        <f>IF(OR(C1098="",'Paste Data Here - Export'!DF1098=""),"",1440*('Paste Data Here - Export'!DF1098-C1098))</f>
        <v/>
      </c>
      <c r="V1098" s="96" t="str">
        <f t="shared" si="196"/>
        <v/>
      </c>
      <c r="W1098" s="97" t="str">
        <f>IF(B1098="","",IF('Paste Data Here - Export'!KI1098=TRUE,"Yes",IF('Paste Data Here - Export'!L1098="","No","Yes")))</f>
        <v/>
      </c>
      <c r="X1098" s="98" t="str">
        <f>IF(E1098="Yes","6 Month Transfer",IF(AND(W1098="Yes",'Paste Data Here - Export'!KM1098="D"),"No",IF('Patient level info'!W1098="Yes","Yes","")))</f>
        <v/>
      </c>
      <c r="Y1098" s="91" t="str">
        <f t="shared" si="188"/>
        <v/>
      </c>
      <c r="Z1098" s="99" t="str">
        <f>IF('Paste Data Here - Export'!KQ1098="","",IF('Paste Data Here - Export'!KO1098="","",'Paste Data Here - Export'!KN1098-'Paste Data Here - Export'!KQ1098))</f>
        <v/>
      </c>
      <c r="AA1098" s="91" t="str">
        <f>IF(AND(W1098="Yes",'Paste Data Here - Export'!KM1098="D",'Paste Data Here - Export'!KO1098="Y"),'Paste Data Here - Export'!KN1098+'Patient level info'!AA$3,IF(AND(W1098="Yes",'Paste Data Here - Export'!KM1098="D",Z1098&lt;0),'Paste Data Here - Export'!KQ1098,IF(AND(W1098="Yes",'Paste Data Here - Export'!KM1098="D"),'Paste Data Here - Export'!KN1098,IF(X1098="Yes",'Paste Data Here - Export'!KS1098,""))))</f>
        <v/>
      </c>
      <c r="AB1098" s="100" t="str">
        <f>IF(W1098="No","",IF('Paste Data Here - Export'!HS1098="","",IF('Paste Data Here - Export'!KO1098="Y",'Patient level info'!AA1098-'Paste Data Here - Export'!HS1098,'Paste Data Here - Export'!KQ1098-'Paste Data Here - Export'!HS1098)))</f>
        <v/>
      </c>
      <c r="AC1098" s="100" t="str">
        <f>IF(E1098="Yes","",IF(BPT!C1098="Record transferred to this team",AA1098-C1098-(1/6),""))</f>
        <v/>
      </c>
      <c r="AD1098" s="100" t="str">
        <f t="shared" si="189"/>
        <v/>
      </c>
      <c r="AE1098" s="100" t="str">
        <f t="shared" si="197"/>
        <v/>
      </c>
      <c r="AF1098" s="101" t="str">
        <f>IF(AE1098="","",IF(Y1098="Died same day","Died same day as arrival",IF(AB1098="","Did not stay on SU",IF('Paste Data Here - Export'!HR1098="ICH","ICU/CCU/HDU",IF(AB1098&gt;AE1098,100,100*AB1098/AE1098)))))</f>
        <v/>
      </c>
      <c r="AG1098" s="82" t="str">
        <f>IF(E1098="Yes","6 Month Transfer",IF(W1098="No","Not locked to discharge/transfer",IF(AF1098="Did not stay on SU","Not achieved as did not stay on SU",IF('Patient level info'!A1098="","",IF(AND(A1098=B1098,M1098="Achieved",P1098="Achieved",AF1098&gt;=90,AF1098&lt;&gt;"Died same day as arrival"),"Achieved",IF(AND(A1098&lt;&gt;B1098,AF1098&gt;=90,M1098="Achieved",P1098="Achieved"),"Not directly admitted by this team, but achieved criteria at previous team, and achieved 90% of stay on SU whilst at this team",IF(AF1098="ICU/CCU/HDU","Admitted to ICU/CCU/HDU",IF(AF1098="Died same day as arrival",AF1098,IF(AND(AF1098&lt;90,M1098="Not achieved",P1098="Not achieved"),"Not achieved as not direct to SU within 4h, not seen by a consultant within 14h, and less than 90% of stay on SU",IF(AND(AF1098&lt;90,M1098="Not achieved",P1098="Achieved"),"Not achieved as not direct to SU within 4h and less than 90% of stay on SU",IF(AND(AF1098&lt;90,M1098="Achieved",P1098="Not achieved"),"Not achieved as not seen by a consultant within 14h and less than 90% of stay on SU",IF(AND(AF1098&gt;=90,M1098="Not achieved",P1098="Not achieved"),"Not achieved as not direct to SU within 4h and not seen by a consultant within 14h",IF(AND(AF1098&gt;=90,M1098="Achieved",P1098="Not achieved"),"Not achieved as not seen by a consultant within 14h",IF(AF1098&lt;90,"Not achieved as less than 90% of stay on SU","Not achieved as not direct to SU within 4h"))))))))))))))</f>
        <v/>
      </c>
    </row>
    <row r="1099" spans="1:33" x14ac:dyDescent="0.25">
      <c r="A1099" s="89" t="str">
        <f>IF('Paste Data Here - Export'!A1099="","",'Paste Data Here - Export'!A1099)</f>
        <v/>
      </c>
      <c r="B1099" s="90" t="str">
        <f>IF('Paste Data Here - Export'!B1099="","",'Paste Data Here - Export'!B1099)</f>
        <v/>
      </c>
      <c r="C1099" s="91" t="str">
        <f>IF('Paste Data Here - Export'!AR1099="Y",'Paste Data Here - Export'!AS1099,IF('Paste Data Here - Export'!C1099="","",'Paste Data Here - Export'!BA1099))</f>
        <v/>
      </c>
      <c r="D1099" s="103" t="str">
        <f>IF(B1099="","",IF('Paste Data Here - Export'!A1099 ='Paste Data Here - Export'!B1099, "Yes", "No"))</f>
        <v/>
      </c>
      <c r="E1099" s="103" t="str">
        <f>IF(A1099="","",IF(AND('Paste Data Here - Export'!P1099="",'Paste Data Here - Export'!Q1099&lt;&gt;""),"Yes","No"))</f>
        <v/>
      </c>
      <c r="F1099" s="104" t="str">
        <f>IF('Paste Data Here - Export'!A1099='Paste Data Here - Export'!B1099,C1099,IF(W1099="No","",IF(E1099="Yes","6 Month Transfer",'Paste Data Here - Export'!HP1099)))</f>
        <v/>
      </c>
      <c r="G1099" s="92" t="str">
        <f>IF(B1099="","",IF(OR('Paste Data Here - Export'!KB1099="Y",'Paste Data Here - Export'!GE1099="Y"),"Yes","No"))</f>
        <v/>
      </c>
      <c r="H1099" s="93" t="str">
        <f t="shared" si="190"/>
        <v/>
      </c>
      <c r="I1099" s="93" t="str">
        <f t="shared" si="191"/>
        <v/>
      </c>
      <c r="J1099" s="93" t="str">
        <f t="shared" si="192"/>
        <v/>
      </c>
      <c r="K1099" s="125" t="str">
        <f>IF(OR(C1099="",'Paste Data Here - Export'!BD1099=""),"",1440*('Paste Data Here - Export'!BD1099-C1099))</f>
        <v/>
      </c>
      <c r="L1099" s="93" t="str">
        <f t="shared" si="193"/>
        <v/>
      </c>
      <c r="M1099" s="93" t="str">
        <f>IF(AND(L1099="Yes",'Paste Data Here - Export'!BC1099="SU",'Paste Data Here - Export'!EJ1099&lt;&gt;"Y"),"Achieved",IF('Paste Data Here - Export'!EJ1099="Y","Not applicable",(IF(AND('Patient level info'!L1099="No",'Paste Data Here - Export'!BC1099="SU"),"Not achieved",IF('Paste Data Here - Export'!BC1099="ICH","Not applicable",IF(OR('Paste Data Here - Export'!BC1099="O",'Paste Data Here - Export'!BC1099="MAC"),"Not achieved",""))))))</f>
        <v/>
      </c>
      <c r="N1099" s="142" t="str">
        <f>IF(B1099="","",IF(OR('Paste Data Here - Export'!GN1099="PERS",'Paste Data Here - Export'!GN1099="TELEM"),'Paste Data Here - Export'!GK1099,IF('Paste Data Here - Export'!GO1099="","Not seen in person",'Paste Data Here - Export'!GO1099)))</f>
        <v/>
      </c>
      <c r="O1099" s="125" t="str">
        <f t="shared" si="194"/>
        <v/>
      </c>
      <c r="P1099" s="126" t="str">
        <f t="shared" si="195"/>
        <v/>
      </c>
      <c r="Q1099" s="95" t="str">
        <f>IF('Paste Data Here - Export'!CR1099=TRUE, "Not imaged",IF('Paste Data Here - Export'!AR1099="Y","Inpatient stroke",IF('Paste Data Here - Export'!BA1099="","",IF('Paste Data Here - Export'!CR1099="TRUE","",1440*('Paste Data Here - Export'!CP1099-'Paste Data Here - Export'!BA1099)))))</f>
        <v/>
      </c>
      <c r="R1099" s="95" t="str">
        <f>IF('Paste Data Here - Export'!CR1099=TRUE,"Not imaged",IF(OR(C1099="",'Paste Data Here - Export'!CP1099=""),"",1440*('Paste Data Here - Export'!CP1099-C1099)))</f>
        <v/>
      </c>
      <c r="S1099" s="93" t="str">
        <f>IF(R1099&lt;60.5,"Yes",IF('Paste Data Here - Export'!C1099="","","No"))</f>
        <v/>
      </c>
      <c r="T1099" s="93" t="str">
        <f t="shared" si="187"/>
        <v/>
      </c>
      <c r="U1099" s="94" t="str">
        <f>IF(OR(C1099="",'Paste Data Here - Export'!DF1099=""),"",1440*('Paste Data Here - Export'!DF1099-C1099))</f>
        <v/>
      </c>
      <c r="V1099" s="96" t="str">
        <f t="shared" si="196"/>
        <v/>
      </c>
      <c r="W1099" s="97" t="str">
        <f>IF(B1099="","",IF('Paste Data Here - Export'!KI1099=TRUE,"Yes",IF('Paste Data Here - Export'!L1099="","No","Yes")))</f>
        <v/>
      </c>
      <c r="X1099" s="98" t="str">
        <f>IF(E1099="Yes","6 Month Transfer",IF(AND(W1099="Yes",'Paste Data Here - Export'!KM1099="D"),"No",IF('Patient level info'!W1099="Yes","Yes","")))</f>
        <v/>
      </c>
      <c r="Y1099" s="91" t="str">
        <f t="shared" si="188"/>
        <v/>
      </c>
      <c r="Z1099" s="99" t="str">
        <f>IF('Paste Data Here - Export'!KQ1099="","",IF('Paste Data Here - Export'!KO1099="","",'Paste Data Here - Export'!KN1099-'Paste Data Here - Export'!KQ1099))</f>
        <v/>
      </c>
      <c r="AA1099" s="91" t="str">
        <f>IF(AND(W1099="Yes",'Paste Data Here - Export'!KM1099="D",'Paste Data Here - Export'!KO1099="Y"),'Paste Data Here - Export'!KN1099+'Patient level info'!AA$3,IF(AND(W1099="Yes",'Paste Data Here - Export'!KM1099="D",Z1099&lt;0),'Paste Data Here - Export'!KQ1099,IF(AND(W1099="Yes",'Paste Data Here - Export'!KM1099="D"),'Paste Data Here - Export'!KN1099,IF(X1099="Yes",'Paste Data Here - Export'!KS1099,""))))</f>
        <v/>
      </c>
      <c r="AB1099" s="100" t="str">
        <f>IF(W1099="No","",IF('Paste Data Here - Export'!HS1099="","",IF('Paste Data Here - Export'!KO1099="Y",'Patient level info'!AA1099-'Paste Data Here - Export'!HS1099,'Paste Data Here - Export'!KQ1099-'Paste Data Here - Export'!HS1099)))</f>
        <v/>
      </c>
      <c r="AC1099" s="100" t="str">
        <f>IF(E1099="Yes","",IF(BPT!C1099="Record transferred to this team",AA1099-C1099-(1/6),""))</f>
        <v/>
      </c>
      <c r="AD1099" s="100" t="str">
        <f t="shared" si="189"/>
        <v/>
      </c>
      <c r="AE1099" s="100" t="str">
        <f t="shared" si="197"/>
        <v/>
      </c>
      <c r="AF1099" s="101" t="str">
        <f>IF(AE1099="","",IF(Y1099="Died same day","Died same day as arrival",IF(AB1099="","Did not stay on SU",IF('Paste Data Here - Export'!HR1099="ICH","ICU/CCU/HDU",IF(AB1099&gt;AE1099,100,100*AB1099/AE1099)))))</f>
        <v/>
      </c>
      <c r="AG1099" s="82" t="str">
        <f>IF(E1099="Yes","6 Month Transfer",IF(W1099="No","Not locked to discharge/transfer",IF(AF1099="Did not stay on SU","Not achieved as did not stay on SU",IF('Patient level info'!A1099="","",IF(AND(A1099=B1099,M1099="Achieved",P1099="Achieved",AF1099&gt;=90,AF1099&lt;&gt;"Died same day as arrival"),"Achieved",IF(AND(A1099&lt;&gt;B1099,AF1099&gt;=90,M1099="Achieved",P1099="Achieved"),"Not directly admitted by this team, but achieved criteria at previous team, and achieved 90% of stay on SU whilst at this team",IF(AF1099="ICU/CCU/HDU","Admitted to ICU/CCU/HDU",IF(AF1099="Died same day as arrival",AF1099,IF(AND(AF1099&lt;90,M1099="Not achieved",P1099="Not achieved"),"Not achieved as not direct to SU within 4h, not seen by a consultant within 14h, and less than 90% of stay on SU",IF(AND(AF1099&lt;90,M1099="Not achieved",P1099="Achieved"),"Not achieved as not direct to SU within 4h and less than 90% of stay on SU",IF(AND(AF1099&lt;90,M1099="Achieved",P1099="Not achieved"),"Not achieved as not seen by a consultant within 14h and less than 90% of stay on SU",IF(AND(AF1099&gt;=90,M1099="Not achieved",P1099="Not achieved"),"Not achieved as not direct to SU within 4h and not seen by a consultant within 14h",IF(AND(AF1099&gt;=90,M1099="Achieved",P1099="Not achieved"),"Not achieved as not seen by a consultant within 14h",IF(AF1099&lt;90,"Not achieved as less than 90% of stay on SU","Not achieved as not direct to SU within 4h"))))))))))))))</f>
        <v/>
      </c>
    </row>
    <row r="1100" spans="1:33" x14ac:dyDescent="0.25">
      <c r="A1100" s="89" t="str">
        <f>IF('Paste Data Here - Export'!A1100="","",'Paste Data Here - Export'!A1100)</f>
        <v/>
      </c>
      <c r="B1100" s="90" t="str">
        <f>IF('Paste Data Here - Export'!B1100="","",'Paste Data Here - Export'!B1100)</f>
        <v/>
      </c>
      <c r="C1100" s="91" t="str">
        <f>IF('Paste Data Here - Export'!AR1100="Y",'Paste Data Here - Export'!AS1100,IF('Paste Data Here - Export'!C1100="","",'Paste Data Here - Export'!BA1100))</f>
        <v/>
      </c>
      <c r="D1100" s="103" t="str">
        <f>IF(B1100="","",IF('Paste Data Here - Export'!A1100 ='Paste Data Here - Export'!B1100, "Yes", "No"))</f>
        <v/>
      </c>
      <c r="E1100" s="103" t="str">
        <f>IF(A1100="","",IF(AND('Paste Data Here - Export'!P1100="",'Paste Data Here - Export'!Q1100&lt;&gt;""),"Yes","No"))</f>
        <v/>
      </c>
      <c r="F1100" s="104" t="str">
        <f>IF('Paste Data Here - Export'!A1100='Paste Data Here - Export'!B1100,C1100,IF(W1100="No","",IF(E1100="Yes","6 Month Transfer",'Paste Data Here - Export'!HP1100)))</f>
        <v/>
      </c>
      <c r="G1100" s="92" t="str">
        <f>IF(B1100="","",IF(OR('Paste Data Here - Export'!KB1100="Y",'Paste Data Here - Export'!GE1100="Y"),"Yes","No"))</f>
        <v/>
      </c>
      <c r="H1100" s="93" t="str">
        <f t="shared" si="190"/>
        <v/>
      </c>
      <c r="I1100" s="93" t="str">
        <f t="shared" si="191"/>
        <v/>
      </c>
      <c r="J1100" s="93" t="str">
        <f t="shared" si="192"/>
        <v/>
      </c>
      <c r="K1100" s="125" t="str">
        <f>IF(OR(C1100="",'Paste Data Here - Export'!BD1100=""),"",1440*('Paste Data Here - Export'!BD1100-C1100))</f>
        <v/>
      </c>
      <c r="L1100" s="93" t="str">
        <f t="shared" si="193"/>
        <v/>
      </c>
      <c r="M1100" s="93" t="str">
        <f>IF(AND(L1100="Yes",'Paste Data Here - Export'!BC1100="SU",'Paste Data Here - Export'!EJ1100&lt;&gt;"Y"),"Achieved",IF('Paste Data Here - Export'!EJ1100="Y","Not applicable",(IF(AND('Patient level info'!L1100="No",'Paste Data Here - Export'!BC1100="SU"),"Not achieved",IF('Paste Data Here - Export'!BC1100="ICH","Not applicable",IF(OR('Paste Data Here - Export'!BC1100="O",'Paste Data Here - Export'!BC1100="MAC"),"Not achieved",""))))))</f>
        <v/>
      </c>
      <c r="N1100" s="142" t="str">
        <f>IF(B1100="","",IF(OR('Paste Data Here - Export'!GN1100="PERS",'Paste Data Here - Export'!GN1100="TELEM"),'Paste Data Here - Export'!GK1100,IF('Paste Data Here - Export'!GO1100="","Not seen in person",'Paste Data Here - Export'!GO1100)))</f>
        <v/>
      </c>
      <c r="O1100" s="125" t="str">
        <f t="shared" si="194"/>
        <v/>
      </c>
      <c r="P1100" s="126" t="str">
        <f t="shared" si="195"/>
        <v/>
      </c>
      <c r="Q1100" s="95" t="str">
        <f>IF('Paste Data Here - Export'!CR1100=TRUE, "Not imaged",IF('Paste Data Here - Export'!AR1100="Y","Inpatient stroke",IF('Paste Data Here - Export'!BA1100="","",IF('Paste Data Here - Export'!CR1100="TRUE","",1440*('Paste Data Here - Export'!CP1100-'Paste Data Here - Export'!BA1100)))))</f>
        <v/>
      </c>
      <c r="R1100" s="95" t="str">
        <f>IF('Paste Data Here - Export'!CR1100=TRUE,"Not imaged",IF(OR(C1100="",'Paste Data Here - Export'!CP1100=""),"",1440*('Paste Data Here - Export'!CP1100-C1100)))</f>
        <v/>
      </c>
      <c r="S1100" s="93" t="str">
        <f>IF(R1100&lt;60.5,"Yes",IF('Paste Data Here - Export'!C1100="","","No"))</f>
        <v/>
      </c>
      <c r="T1100" s="93" t="str">
        <f t="shared" si="187"/>
        <v/>
      </c>
      <c r="U1100" s="94" t="str">
        <f>IF(OR(C1100="",'Paste Data Here - Export'!DF1100=""),"",1440*('Paste Data Here - Export'!DF1100-C1100))</f>
        <v/>
      </c>
      <c r="V1100" s="96" t="str">
        <f t="shared" si="196"/>
        <v/>
      </c>
      <c r="W1100" s="97" t="str">
        <f>IF(B1100="","",IF('Paste Data Here - Export'!KI1100=TRUE,"Yes",IF('Paste Data Here - Export'!L1100="","No","Yes")))</f>
        <v/>
      </c>
      <c r="X1100" s="98" t="str">
        <f>IF(E1100="Yes","6 Month Transfer",IF(AND(W1100="Yes",'Paste Data Here - Export'!KM1100="D"),"No",IF('Patient level info'!W1100="Yes","Yes","")))</f>
        <v/>
      </c>
      <c r="Y1100" s="91" t="str">
        <f t="shared" si="188"/>
        <v/>
      </c>
      <c r="Z1100" s="99" t="str">
        <f>IF('Paste Data Here - Export'!KQ1100="","",IF('Paste Data Here - Export'!KO1100="","",'Paste Data Here - Export'!KN1100-'Paste Data Here - Export'!KQ1100))</f>
        <v/>
      </c>
      <c r="AA1100" s="91" t="str">
        <f>IF(AND(W1100="Yes",'Paste Data Here - Export'!KM1100="D",'Paste Data Here - Export'!KO1100="Y"),'Paste Data Here - Export'!KN1100+'Patient level info'!AA$3,IF(AND(W1100="Yes",'Paste Data Here - Export'!KM1100="D",Z1100&lt;0),'Paste Data Here - Export'!KQ1100,IF(AND(W1100="Yes",'Paste Data Here - Export'!KM1100="D"),'Paste Data Here - Export'!KN1100,IF(X1100="Yes",'Paste Data Here - Export'!KS1100,""))))</f>
        <v/>
      </c>
      <c r="AB1100" s="100" t="str">
        <f>IF(W1100="No","",IF('Paste Data Here - Export'!HS1100="","",IF('Paste Data Here - Export'!KO1100="Y",'Patient level info'!AA1100-'Paste Data Here - Export'!HS1100,'Paste Data Here - Export'!KQ1100-'Paste Data Here - Export'!HS1100)))</f>
        <v/>
      </c>
      <c r="AC1100" s="100" t="str">
        <f>IF(E1100="Yes","",IF(BPT!C1100="Record transferred to this team",AA1100-C1100-(1/6),""))</f>
        <v/>
      </c>
      <c r="AD1100" s="100" t="str">
        <f t="shared" si="189"/>
        <v/>
      </c>
      <c r="AE1100" s="100" t="str">
        <f t="shared" si="197"/>
        <v/>
      </c>
      <c r="AF1100" s="101" t="str">
        <f>IF(AE1100="","",IF(Y1100="Died same day","Died same day as arrival",IF(AB1100="","Did not stay on SU",IF('Paste Data Here - Export'!HR1100="ICH","ICU/CCU/HDU",IF(AB1100&gt;AE1100,100,100*AB1100/AE1100)))))</f>
        <v/>
      </c>
      <c r="AG1100" s="82" t="str">
        <f>IF(E1100="Yes","6 Month Transfer",IF(W1100="No","Not locked to discharge/transfer",IF(AF1100="Did not stay on SU","Not achieved as did not stay on SU",IF('Patient level info'!A1100="","",IF(AND(A1100=B1100,M1100="Achieved",P1100="Achieved",AF1100&gt;=90,AF1100&lt;&gt;"Died same day as arrival"),"Achieved",IF(AND(A1100&lt;&gt;B1100,AF1100&gt;=90,M1100="Achieved",P1100="Achieved"),"Not directly admitted by this team, but achieved criteria at previous team, and achieved 90% of stay on SU whilst at this team",IF(AF1100="ICU/CCU/HDU","Admitted to ICU/CCU/HDU",IF(AF1100="Died same day as arrival",AF1100,IF(AND(AF1100&lt;90,M1100="Not achieved",P1100="Not achieved"),"Not achieved as not direct to SU within 4h, not seen by a consultant within 14h, and less than 90% of stay on SU",IF(AND(AF1100&lt;90,M1100="Not achieved",P1100="Achieved"),"Not achieved as not direct to SU within 4h and less than 90% of stay on SU",IF(AND(AF1100&lt;90,M1100="Achieved",P1100="Not achieved"),"Not achieved as not seen by a consultant within 14h and less than 90% of stay on SU",IF(AND(AF1100&gt;=90,M1100="Not achieved",P1100="Not achieved"),"Not achieved as not direct to SU within 4h and not seen by a consultant within 14h",IF(AND(AF1100&gt;=90,M1100="Achieved",P1100="Not achieved"),"Not achieved as not seen by a consultant within 14h",IF(AF1100&lt;90,"Not achieved as less than 90% of stay on SU","Not achieved as not direct to SU within 4h"))))))))))))))</f>
        <v/>
      </c>
    </row>
    <row r="1101" spans="1:33" x14ac:dyDescent="0.25">
      <c r="A1101" s="89" t="str">
        <f>IF('Paste Data Here - Export'!A1101="","",'Paste Data Here - Export'!A1101)</f>
        <v/>
      </c>
      <c r="B1101" s="90" t="str">
        <f>IF('Paste Data Here - Export'!B1101="","",'Paste Data Here - Export'!B1101)</f>
        <v/>
      </c>
      <c r="C1101" s="91" t="str">
        <f>IF('Paste Data Here - Export'!AR1101="Y",'Paste Data Here - Export'!AS1101,IF('Paste Data Here - Export'!C1101="","",'Paste Data Here - Export'!BA1101))</f>
        <v/>
      </c>
      <c r="D1101" s="103" t="str">
        <f>IF(B1101="","",IF('Paste Data Here - Export'!A1101 ='Paste Data Here - Export'!B1101, "Yes", "No"))</f>
        <v/>
      </c>
      <c r="E1101" s="103" t="str">
        <f>IF(A1101="","",IF(AND('Paste Data Here - Export'!P1101="",'Paste Data Here - Export'!Q1101&lt;&gt;""),"Yes","No"))</f>
        <v/>
      </c>
      <c r="F1101" s="104" t="str">
        <f>IF('Paste Data Here - Export'!A1101='Paste Data Here - Export'!B1101,C1101,IF(W1101="No","",IF(E1101="Yes","6 Month Transfer",'Paste Data Here - Export'!HP1101)))</f>
        <v/>
      </c>
      <c r="G1101" s="92" t="str">
        <f>IF(B1101="","",IF(OR('Paste Data Here - Export'!KB1101="Y",'Paste Data Here - Export'!GE1101="Y"),"Yes","No"))</f>
        <v/>
      </c>
      <c r="H1101" s="93" t="str">
        <f t="shared" si="190"/>
        <v/>
      </c>
      <c r="I1101" s="93" t="str">
        <f t="shared" si="191"/>
        <v/>
      </c>
      <c r="J1101" s="93" t="str">
        <f t="shared" si="192"/>
        <v/>
      </c>
      <c r="K1101" s="125" t="str">
        <f>IF(OR(C1101="",'Paste Data Here - Export'!BD1101=""),"",1440*('Paste Data Here - Export'!BD1101-C1101))</f>
        <v/>
      </c>
      <c r="L1101" s="93" t="str">
        <f t="shared" si="193"/>
        <v/>
      </c>
      <c r="M1101" s="93" t="str">
        <f>IF(AND(L1101="Yes",'Paste Data Here - Export'!BC1101="SU",'Paste Data Here - Export'!EJ1101&lt;&gt;"Y"),"Achieved",IF('Paste Data Here - Export'!EJ1101="Y","Not applicable",(IF(AND('Patient level info'!L1101="No",'Paste Data Here - Export'!BC1101="SU"),"Not achieved",IF('Paste Data Here - Export'!BC1101="ICH","Not applicable",IF(OR('Paste Data Here - Export'!BC1101="O",'Paste Data Here - Export'!BC1101="MAC"),"Not achieved",""))))))</f>
        <v/>
      </c>
      <c r="N1101" s="142" t="str">
        <f>IF(B1101="","",IF(OR('Paste Data Here - Export'!GN1101="PERS",'Paste Data Here - Export'!GN1101="TELEM"),'Paste Data Here - Export'!GK1101,IF('Paste Data Here - Export'!GO1101="","Not seen in person",'Paste Data Here - Export'!GO1101)))</f>
        <v/>
      </c>
      <c r="O1101" s="125" t="str">
        <f t="shared" si="194"/>
        <v/>
      </c>
      <c r="P1101" s="126" t="str">
        <f t="shared" si="195"/>
        <v/>
      </c>
      <c r="Q1101" s="95" t="str">
        <f>IF('Paste Data Here - Export'!CR1101=TRUE, "Not imaged",IF('Paste Data Here - Export'!AR1101="Y","Inpatient stroke",IF('Paste Data Here - Export'!BA1101="","",IF('Paste Data Here - Export'!CR1101="TRUE","",1440*('Paste Data Here - Export'!CP1101-'Paste Data Here - Export'!BA1101)))))</f>
        <v/>
      </c>
      <c r="R1101" s="95" t="str">
        <f>IF('Paste Data Here - Export'!CR1101=TRUE,"Not imaged",IF(OR(C1101="",'Paste Data Here - Export'!CP1101=""),"",1440*('Paste Data Here - Export'!CP1101-C1101)))</f>
        <v/>
      </c>
      <c r="S1101" s="93" t="str">
        <f>IF(R1101&lt;60.5,"Yes",IF('Paste Data Here - Export'!C1101="","","No"))</f>
        <v/>
      </c>
      <c r="T1101" s="93" t="str">
        <f t="shared" si="187"/>
        <v/>
      </c>
      <c r="U1101" s="94" t="str">
        <f>IF(OR(C1101="",'Paste Data Here - Export'!DF1101=""),"",1440*('Paste Data Here - Export'!DF1101-C1101))</f>
        <v/>
      </c>
      <c r="V1101" s="96" t="str">
        <f t="shared" si="196"/>
        <v/>
      </c>
      <c r="W1101" s="97" t="str">
        <f>IF(B1101="","",IF('Paste Data Here - Export'!KI1101=TRUE,"Yes",IF('Paste Data Here - Export'!L1101="","No","Yes")))</f>
        <v/>
      </c>
      <c r="X1101" s="98" t="str">
        <f>IF(E1101="Yes","6 Month Transfer",IF(AND(W1101="Yes",'Paste Data Here - Export'!KM1101="D"),"No",IF('Patient level info'!W1101="Yes","Yes","")))</f>
        <v/>
      </c>
      <c r="Y1101" s="91" t="str">
        <f t="shared" si="188"/>
        <v/>
      </c>
      <c r="Z1101" s="99" t="str">
        <f>IF('Paste Data Here - Export'!KQ1101="","",IF('Paste Data Here - Export'!KO1101="","",'Paste Data Here - Export'!KN1101-'Paste Data Here - Export'!KQ1101))</f>
        <v/>
      </c>
      <c r="AA1101" s="91" t="str">
        <f>IF(AND(W1101="Yes",'Paste Data Here - Export'!KM1101="D",'Paste Data Here - Export'!KO1101="Y"),'Paste Data Here - Export'!KN1101+'Patient level info'!AA$3,IF(AND(W1101="Yes",'Paste Data Here - Export'!KM1101="D",Z1101&lt;0),'Paste Data Here - Export'!KQ1101,IF(AND(W1101="Yes",'Paste Data Here - Export'!KM1101="D"),'Paste Data Here - Export'!KN1101,IF(X1101="Yes",'Paste Data Here - Export'!KS1101,""))))</f>
        <v/>
      </c>
      <c r="AB1101" s="100" t="str">
        <f>IF(W1101="No","",IF('Paste Data Here - Export'!HS1101="","",IF('Paste Data Here - Export'!KO1101="Y",'Patient level info'!AA1101-'Paste Data Here - Export'!HS1101,'Paste Data Here - Export'!KQ1101-'Paste Data Here - Export'!HS1101)))</f>
        <v/>
      </c>
      <c r="AC1101" s="100" t="str">
        <f>IF(E1101="Yes","",IF(BPT!C1101="Record transferred to this team",AA1101-C1101-(1/6),""))</f>
        <v/>
      </c>
      <c r="AD1101" s="100" t="str">
        <f t="shared" si="189"/>
        <v/>
      </c>
      <c r="AE1101" s="100" t="str">
        <f t="shared" si="197"/>
        <v/>
      </c>
      <c r="AF1101" s="101" t="str">
        <f>IF(AE1101="","",IF(Y1101="Died same day","Died same day as arrival",IF(AB1101="","Did not stay on SU",IF('Paste Data Here - Export'!HR1101="ICH","ICU/CCU/HDU",IF(AB1101&gt;AE1101,100,100*AB1101/AE1101)))))</f>
        <v/>
      </c>
      <c r="AG1101" s="82" t="str">
        <f>IF(E1101="Yes","6 Month Transfer",IF(W1101="No","Not locked to discharge/transfer",IF(AF1101="Did not stay on SU","Not achieved as did not stay on SU",IF('Patient level info'!A1101="","",IF(AND(A1101=B1101,M1101="Achieved",P1101="Achieved",AF1101&gt;=90,AF1101&lt;&gt;"Died same day as arrival"),"Achieved",IF(AND(A1101&lt;&gt;B1101,AF1101&gt;=90,M1101="Achieved",P1101="Achieved"),"Not directly admitted by this team, but achieved criteria at previous team, and achieved 90% of stay on SU whilst at this team",IF(AF1101="ICU/CCU/HDU","Admitted to ICU/CCU/HDU",IF(AF1101="Died same day as arrival",AF1101,IF(AND(AF1101&lt;90,M1101="Not achieved",P1101="Not achieved"),"Not achieved as not direct to SU within 4h, not seen by a consultant within 14h, and less than 90% of stay on SU",IF(AND(AF1101&lt;90,M1101="Not achieved",P1101="Achieved"),"Not achieved as not direct to SU within 4h and less than 90% of stay on SU",IF(AND(AF1101&lt;90,M1101="Achieved",P1101="Not achieved"),"Not achieved as not seen by a consultant within 14h and less than 90% of stay on SU",IF(AND(AF1101&gt;=90,M1101="Not achieved",P1101="Not achieved"),"Not achieved as not direct to SU within 4h and not seen by a consultant within 14h",IF(AND(AF1101&gt;=90,M1101="Achieved",P1101="Not achieved"),"Not achieved as not seen by a consultant within 14h",IF(AF1101&lt;90,"Not achieved as less than 90% of stay on SU","Not achieved as not direct to SU within 4h"))))))))))))))</f>
        <v/>
      </c>
    </row>
    <row r="1102" spans="1:33" x14ac:dyDescent="0.25">
      <c r="A1102" s="89" t="str">
        <f>IF('Paste Data Here - Export'!A1102="","",'Paste Data Here - Export'!A1102)</f>
        <v/>
      </c>
      <c r="B1102" s="90" t="str">
        <f>IF('Paste Data Here - Export'!B1102="","",'Paste Data Here - Export'!B1102)</f>
        <v/>
      </c>
      <c r="C1102" s="91" t="str">
        <f>IF('Paste Data Here - Export'!AR1102="Y",'Paste Data Here - Export'!AS1102,IF('Paste Data Here - Export'!C1102="","",'Paste Data Here - Export'!BA1102))</f>
        <v/>
      </c>
      <c r="D1102" s="103" t="str">
        <f>IF(B1102="","",IF('Paste Data Here - Export'!A1102 ='Paste Data Here - Export'!B1102, "Yes", "No"))</f>
        <v/>
      </c>
      <c r="E1102" s="103" t="str">
        <f>IF(A1102="","",IF(AND('Paste Data Here - Export'!P1102="",'Paste Data Here - Export'!Q1102&lt;&gt;""),"Yes","No"))</f>
        <v/>
      </c>
      <c r="F1102" s="104" t="str">
        <f>IF('Paste Data Here - Export'!A1102='Paste Data Here - Export'!B1102,C1102,IF(W1102="No","",IF(E1102="Yes","6 Month Transfer",'Paste Data Here - Export'!HP1102)))</f>
        <v/>
      </c>
      <c r="G1102" s="92" t="str">
        <f>IF(B1102="","",IF(OR('Paste Data Here - Export'!KB1102="Y",'Paste Data Here - Export'!GE1102="Y"),"Yes","No"))</f>
        <v/>
      </c>
      <c r="H1102" s="93" t="str">
        <f t="shared" si="190"/>
        <v/>
      </c>
      <c r="I1102" s="93" t="str">
        <f t="shared" si="191"/>
        <v/>
      </c>
      <c r="J1102" s="93" t="str">
        <f t="shared" si="192"/>
        <v/>
      </c>
      <c r="K1102" s="125" t="str">
        <f>IF(OR(C1102="",'Paste Data Here - Export'!BD1102=""),"",1440*('Paste Data Here - Export'!BD1102-C1102))</f>
        <v/>
      </c>
      <c r="L1102" s="93" t="str">
        <f t="shared" si="193"/>
        <v/>
      </c>
      <c r="M1102" s="93" t="str">
        <f>IF(AND(L1102="Yes",'Paste Data Here - Export'!BC1102="SU",'Paste Data Here - Export'!EJ1102&lt;&gt;"Y"),"Achieved",IF('Paste Data Here - Export'!EJ1102="Y","Not applicable",(IF(AND('Patient level info'!L1102="No",'Paste Data Here - Export'!BC1102="SU"),"Not achieved",IF('Paste Data Here - Export'!BC1102="ICH","Not applicable",IF(OR('Paste Data Here - Export'!BC1102="O",'Paste Data Here - Export'!BC1102="MAC"),"Not achieved",""))))))</f>
        <v/>
      </c>
      <c r="N1102" s="142" t="str">
        <f>IF(B1102="","",IF(OR('Paste Data Here - Export'!GN1102="PERS",'Paste Data Here - Export'!GN1102="TELEM"),'Paste Data Here - Export'!GK1102,IF('Paste Data Here - Export'!GO1102="","Not seen in person",'Paste Data Here - Export'!GO1102)))</f>
        <v/>
      </c>
      <c r="O1102" s="125" t="str">
        <f t="shared" si="194"/>
        <v/>
      </c>
      <c r="P1102" s="126" t="str">
        <f t="shared" si="195"/>
        <v/>
      </c>
      <c r="Q1102" s="95" t="str">
        <f>IF('Paste Data Here - Export'!CR1102=TRUE, "Not imaged",IF('Paste Data Here - Export'!AR1102="Y","Inpatient stroke",IF('Paste Data Here - Export'!BA1102="","",IF('Paste Data Here - Export'!CR1102="TRUE","",1440*('Paste Data Here - Export'!CP1102-'Paste Data Here - Export'!BA1102)))))</f>
        <v/>
      </c>
      <c r="R1102" s="95" t="str">
        <f>IF('Paste Data Here - Export'!CR1102=TRUE,"Not imaged",IF(OR(C1102="",'Paste Data Here - Export'!CP1102=""),"",1440*('Paste Data Here - Export'!CP1102-C1102)))</f>
        <v/>
      </c>
      <c r="S1102" s="93" t="str">
        <f>IF(R1102&lt;60.5,"Yes",IF('Paste Data Here - Export'!C1102="","","No"))</f>
        <v/>
      </c>
      <c r="T1102" s="93" t="str">
        <f t="shared" si="187"/>
        <v/>
      </c>
      <c r="U1102" s="94" t="str">
        <f>IF(OR(C1102="",'Paste Data Here - Export'!DF1102=""),"",1440*('Paste Data Here - Export'!DF1102-C1102))</f>
        <v/>
      </c>
      <c r="V1102" s="96" t="str">
        <f t="shared" si="196"/>
        <v/>
      </c>
      <c r="W1102" s="97" t="str">
        <f>IF(B1102="","",IF('Paste Data Here - Export'!KI1102=TRUE,"Yes",IF('Paste Data Here - Export'!L1102="","No","Yes")))</f>
        <v/>
      </c>
      <c r="X1102" s="98" t="str">
        <f>IF(E1102="Yes","6 Month Transfer",IF(AND(W1102="Yes",'Paste Data Here - Export'!KM1102="D"),"No",IF('Patient level info'!W1102="Yes","Yes","")))</f>
        <v/>
      </c>
      <c r="Y1102" s="91" t="str">
        <f t="shared" si="188"/>
        <v/>
      </c>
      <c r="Z1102" s="99" t="str">
        <f>IF('Paste Data Here - Export'!KQ1102="","",IF('Paste Data Here - Export'!KO1102="","",'Paste Data Here - Export'!KN1102-'Paste Data Here - Export'!KQ1102))</f>
        <v/>
      </c>
      <c r="AA1102" s="91" t="str">
        <f>IF(AND(W1102="Yes",'Paste Data Here - Export'!KM1102="D",'Paste Data Here - Export'!KO1102="Y"),'Paste Data Here - Export'!KN1102+'Patient level info'!AA$3,IF(AND(W1102="Yes",'Paste Data Here - Export'!KM1102="D",Z1102&lt;0),'Paste Data Here - Export'!KQ1102,IF(AND(W1102="Yes",'Paste Data Here - Export'!KM1102="D"),'Paste Data Here - Export'!KN1102,IF(X1102="Yes",'Paste Data Here - Export'!KS1102,""))))</f>
        <v/>
      </c>
      <c r="AB1102" s="100" t="str">
        <f>IF(W1102="No","",IF('Paste Data Here - Export'!HS1102="","",IF('Paste Data Here - Export'!KO1102="Y",'Patient level info'!AA1102-'Paste Data Here - Export'!HS1102,'Paste Data Here - Export'!KQ1102-'Paste Data Here - Export'!HS1102)))</f>
        <v/>
      </c>
      <c r="AC1102" s="100" t="str">
        <f>IF(E1102="Yes","",IF(BPT!C1102="Record transferred to this team",AA1102-C1102-(1/6),""))</f>
        <v/>
      </c>
      <c r="AD1102" s="100" t="str">
        <f t="shared" si="189"/>
        <v/>
      </c>
      <c r="AE1102" s="100" t="str">
        <f t="shared" si="197"/>
        <v/>
      </c>
      <c r="AF1102" s="101" t="str">
        <f>IF(AE1102="","",IF(Y1102="Died same day","Died same day as arrival",IF(AB1102="","Did not stay on SU",IF('Paste Data Here - Export'!HR1102="ICH","ICU/CCU/HDU",IF(AB1102&gt;AE1102,100,100*AB1102/AE1102)))))</f>
        <v/>
      </c>
      <c r="AG1102" s="82" t="str">
        <f>IF(E1102="Yes","6 Month Transfer",IF(W1102="No","Not locked to discharge/transfer",IF(AF1102="Did not stay on SU","Not achieved as did not stay on SU",IF('Patient level info'!A1102="","",IF(AND(A1102=B1102,M1102="Achieved",P1102="Achieved",AF1102&gt;=90,AF1102&lt;&gt;"Died same day as arrival"),"Achieved",IF(AND(A1102&lt;&gt;B1102,AF1102&gt;=90,M1102="Achieved",P1102="Achieved"),"Not directly admitted by this team, but achieved criteria at previous team, and achieved 90% of stay on SU whilst at this team",IF(AF1102="ICU/CCU/HDU","Admitted to ICU/CCU/HDU",IF(AF1102="Died same day as arrival",AF1102,IF(AND(AF1102&lt;90,M1102="Not achieved",P1102="Not achieved"),"Not achieved as not direct to SU within 4h, not seen by a consultant within 14h, and less than 90% of stay on SU",IF(AND(AF1102&lt;90,M1102="Not achieved",P1102="Achieved"),"Not achieved as not direct to SU within 4h and less than 90% of stay on SU",IF(AND(AF1102&lt;90,M1102="Achieved",P1102="Not achieved"),"Not achieved as not seen by a consultant within 14h and less than 90% of stay on SU",IF(AND(AF1102&gt;=90,M1102="Not achieved",P1102="Not achieved"),"Not achieved as not direct to SU within 4h and not seen by a consultant within 14h",IF(AND(AF1102&gt;=90,M1102="Achieved",P1102="Not achieved"),"Not achieved as not seen by a consultant within 14h",IF(AF1102&lt;90,"Not achieved as less than 90% of stay on SU","Not achieved as not direct to SU within 4h"))))))))))))))</f>
        <v/>
      </c>
    </row>
    <row r="1103" spans="1:33" x14ac:dyDescent="0.25">
      <c r="A1103" s="89" t="str">
        <f>IF('Paste Data Here - Export'!A1103="","",'Paste Data Here - Export'!A1103)</f>
        <v/>
      </c>
      <c r="B1103" s="90" t="str">
        <f>IF('Paste Data Here - Export'!B1103="","",'Paste Data Here - Export'!B1103)</f>
        <v/>
      </c>
      <c r="C1103" s="91" t="str">
        <f>IF('Paste Data Here - Export'!AR1103="Y",'Paste Data Here - Export'!AS1103,IF('Paste Data Here - Export'!C1103="","",'Paste Data Here - Export'!BA1103))</f>
        <v/>
      </c>
      <c r="D1103" s="103" t="str">
        <f>IF(B1103="","",IF('Paste Data Here - Export'!A1103 ='Paste Data Here - Export'!B1103, "Yes", "No"))</f>
        <v/>
      </c>
      <c r="E1103" s="103" t="str">
        <f>IF(A1103="","",IF(AND('Paste Data Here - Export'!P1103="",'Paste Data Here - Export'!Q1103&lt;&gt;""),"Yes","No"))</f>
        <v/>
      </c>
      <c r="F1103" s="104" t="str">
        <f>IF('Paste Data Here - Export'!A1103='Paste Data Here - Export'!B1103,C1103,IF(W1103="No","",IF(E1103="Yes","6 Month Transfer",'Paste Data Here - Export'!HP1103)))</f>
        <v/>
      </c>
      <c r="G1103" s="92" t="str">
        <f>IF(B1103="","",IF(OR('Paste Data Here - Export'!KB1103="Y",'Paste Data Here - Export'!GE1103="Y"),"Yes","No"))</f>
        <v/>
      </c>
      <c r="H1103" s="93" t="str">
        <f t="shared" si="190"/>
        <v/>
      </c>
      <c r="I1103" s="93" t="str">
        <f t="shared" si="191"/>
        <v/>
      </c>
      <c r="J1103" s="93" t="str">
        <f t="shared" si="192"/>
        <v/>
      </c>
      <c r="K1103" s="125" t="str">
        <f>IF(OR(C1103="",'Paste Data Here - Export'!BD1103=""),"",1440*('Paste Data Here - Export'!BD1103-C1103))</f>
        <v/>
      </c>
      <c r="L1103" s="93" t="str">
        <f t="shared" si="193"/>
        <v/>
      </c>
      <c r="M1103" s="93" t="str">
        <f>IF(AND(L1103="Yes",'Paste Data Here - Export'!BC1103="SU",'Paste Data Here - Export'!EJ1103&lt;&gt;"Y"),"Achieved",IF('Paste Data Here - Export'!EJ1103="Y","Not applicable",(IF(AND('Patient level info'!L1103="No",'Paste Data Here - Export'!BC1103="SU"),"Not achieved",IF('Paste Data Here - Export'!BC1103="ICH","Not applicable",IF(OR('Paste Data Here - Export'!BC1103="O",'Paste Data Here - Export'!BC1103="MAC"),"Not achieved",""))))))</f>
        <v/>
      </c>
      <c r="N1103" s="142" t="str">
        <f>IF(B1103="","",IF(OR('Paste Data Here - Export'!GN1103="PERS",'Paste Data Here - Export'!GN1103="TELEM"),'Paste Data Here - Export'!GK1103,IF('Paste Data Here - Export'!GO1103="","Not seen in person",'Paste Data Here - Export'!GO1103)))</f>
        <v/>
      </c>
      <c r="O1103" s="125" t="str">
        <f t="shared" si="194"/>
        <v/>
      </c>
      <c r="P1103" s="126" t="str">
        <f t="shared" si="195"/>
        <v/>
      </c>
      <c r="Q1103" s="95" t="str">
        <f>IF('Paste Data Here - Export'!CR1103=TRUE, "Not imaged",IF('Paste Data Here - Export'!AR1103="Y","Inpatient stroke",IF('Paste Data Here - Export'!BA1103="","",IF('Paste Data Here - Export'!CR1103="TRUE","",1440*('Paste Data Here - Export'!CP1103-'Paste Data Here - Export'!BA1103)))))</f>
        <v/>
      </c>
      <c r="R1103" s="95" t="str">
        <f>IF('Paste Data Here - Export'!CR1103=TRUE,"Not imaged",IF(OR(C1103="",'Paste Data Here - Export'!CP1103=""),"",1440*('Paste Data Here - Export'!CP1103-C1103)))</f>
        <v/>
      </c>
      <c r="S1103" s="93" t="str">
        <f>IF(R1103&lt;60.5,"Yes",IF('Paste Data Here - Export'!C1103="","","No"))</f>
        <v/>
      </c>
      <c r="T1103" s="93" t="str">
        <f t="shared" si="187"/>
        <v/>
      </c>
      <c r="U1103" s="94" t="str">
        <f>IF(OR(C1103="",'Paste Data Here - Export'!DF1103=""),"",1440*('Paste Data Here - Export'!DF1103-C1103))</f>
        <v/>
      </c>
      <c r="V1103" s="96" t="str">
        <f t="shared" si="196"/>
        <v/>
      </c>
      <c r="W1103" s="97" t="str">
        <f>IF(B1103="","",IF('Paste Data Here - Export'!KI1103=TRUE,"Yes",IF('Paste Data Here - Export'!L1103="","No","Yes")))</f>
        <v/>
      </c>
      <c r="X1103" s="98" t="str">
        <f>IF(E1103="Yes","6 Month Transfer",IF(AND(W1103="Yes",'Paste Data Here - Export'!KM1103="D"),"No",IF('Patient level info'!W1103="Yes","Yes","")))</f>
        <v/>
      </c>
      <c r="Y1103" s="91" t="str">
        <f t="shared" si="188"/>
        <v/>
      </c>
      <c r="Z1103" s="99" t="str">
        <f>IF('Paste Data Here - Export'!KQ1103="","",IF('Paste Data Here - Export'!KO1103="","",'Paste Data Here - Export'!KN1103-'Paste Data Here - Export'!KQ1103))</f>
        <v/>
      </c>
      <c r="AA1103" s="91" t="str">
        <f>IF(AND(W1103="Yes",'Paste Data Here - Export'!KM1103="D",'Paste Data Here - Export'!KO1103="Y"),'Paste Data Here - Export'!KN1103+'Patient level info'!AA$3,IF(AND(W1103="Yes",'Paste Data Here - Export'!KM1103="D",Z1103&lt;0),'Paste Data Here - Export'!KQ1103,IF(AND(W1103="Yes",'Paste Data Here - Export'!KM1103="D"),'Paste Data Here - Export'!KN1103,IF(X1103="Yes",'Paste Data Here - Export'!KS1103,""))))</f>
        <v/>
      </c>
      <c r="AB1103" s="100" t="str">
        <f>IF(W1103="No","",IF('Paste Data Here - Export'!HS1103="","",IF('Paste Data Here - Export'!KO1103="Y",'Patient level info'!AA1103-'Paste Data Here - Export'!HS1103,'Paste Data Here - Export'!KQ1103-'Paste Data Here - Export'!HS1103)))</f>
        <v/>
      </c>
      <c r="AC1103" s="100" t="str">
        <f>IF(E1103="Yes","",IF(BPT!C1103="Record transferred to this team",AA1103-C1103-(1/6),""))</f>
        <v/>
      </c>
      <c r="AD1103" s="100" t="str">
        <f t="shared" si="189"/>
        <v/>
      </c>
      <c r="AE1103" s="100" t="str">
        <f t="shared" si="197"/>
        <v/>
      </c>
      <c r="AF1103" s="101" t="str">
        <f>IF(AE1103="","",IF(Y1103="Died same day","Died same day as arrival",IF(AB1103="","Did not stay on SU",IF('Paste Data Here - Export'!HR1103="ICH","ICU/CCU/HDU",IF(AB1103&gt;AE1103,100,100*AB1103/AE1103)))))</f>
        <v/>
      </c>
      <c r="AG1103" s="82" t="str">
        <f>IF(E1103="Yes","6 Month Transfer",IF(W1103="No","Not locked to discharge/transfer",IF(AF1103="Did not stay on SU","Not achieved as did not stay on SU",IF('Patient level info'!A1103="","",IF(AND(A1103=B1103,M1103="Achieved",P1103="Achieved",AF1103&gt;=90,AF1103&lt;&gt;"Died same day as arrival"),"Achieved",IF(AND(A1103&lt;&gt;B1103,AF1103&gt;=90,M1103="Achieved",P1103="Achieved"),"Not directly admitted by this team, but achieved criteria at previous team, and achieved 90% of stay on SU whilst at this team",IF(AF1103="ICU/CCU/HDU","Admitted to ICU/CCU/HDU",IF(AF1103="Died same day as arrival",AF1103,IF(AND(AF1103&lt;90,M1103="Not achieved",P1103="Not achieved"),"Not achieved as not direct to SU within 4h, not seen by a consultant within 14h, and less than 90% of stay on SU",IF(AND(AF1103&lt;90,M1103="Not achieved",P1103="Achieved"),"Not achieved as not direct to SU within 4h and less than 90% of stay on SU",IF(AND(AF1103&lt;90,M1103="Achieved",P1103="Not achieved"),"Not achieved as not seen by a consultant within 14h and less than 90% of stay on SU",IF(AND(AF1103&gt;=90,M1103="Not achieved",P1103="Not achieved"),"Not achieved as not direct to SU within 4h and not seen by a consultant within 14h",IF(AND(AF1103&gt;=90,M1103="Achieved",P1103="Not achieved"),"Not achieved as not seen by a consultant within 14h",IF(AF1103&lt;90,"Not achieved as less than 90% of stay on SU","Not achieved as not direct to SU within 4h"))))))))))))))</f>
        <v/>
      </c>
    </row>
    <row r="1104" spans="1:33" x14ac:dyDescent="0.25">
      <c r="A1104" s="89" t="str">
        <f>IF('Paste Data Here - Export'!A1104="","",'Paste Data Here - Export'!A1104)</f>
        <v/>
      </c>
      <c r="B1104" s="90" t="str">
        <f>IF('Paste Data Here - Export'!B1104="","",'Paste Data Here - Export'!B1104)</f>
        <v/>
      </c>
      <c r="C1104" s="91" t="str">
        <f>IF('Paste Data Here - Export'!AR1104="Y",'Paste Data Here - Export'!AS1104,IF('Paste Data Here - Export'!C1104="","",'Paste Data Here - Export'!BA1104))</f>
        <v/>
      </c>
      <c r="D1104" s="103" t="str">
        <f>IF(B1104="","",IF('Paste Data Here - Export'!A1104 ='Paste Data Here - Export'!B1104, "Yes", "No"))</f>
        <v/>
      </c>
      <c r="E1104" s="103" t="str">
        <f>IF(A1104="","",IF(AND('Paste Data Here - Export'!P1104="",'Paste Data Here - Export'!Q1104&lt;&gt;""),"Yes","No"))</f>
        <v/>
      </c>
      <c r="F1104" s="104" t="str">
        <f>IF('Paste Data Here - Export'!A1104='Paste Data Here - Export'!B1104,C1104,IF(W1104="No","",IF(E1104="Yes","6 Month Transfer",'Paste Data Here - Export'!HP1104)))</f>
        <v/>
      </c>
      <c r="G1104" s="92" t="str">
        <f>IF(B1104="","",IF(OR('Paste Data Here - Export'!KB1104="Y",'Paste Data Here - Export'!GE1104="Y"),"Yes","No"))</f>
        <v/>
      </c>
      <c r="H1104" s="93" t="str">
        <f t="shared" si="190"/>
        <v/>
      </c>
      <c r="I1104" s="93" t="str">
        <f t="shared" si="191"/>
        <v/>
      </c>
      <c r="J1104" s="93" t="str">
        <f t="shared" si="192"/>
        <v/>
      </c>
      <c r="K1104" s="125" t="str">
        <f>IF(OR(C1104="",'Paste Data Here - Export'!BD1104=""),"",1440*('Paste Data Here - Export'!BD1104-C1104))</f>
        <v/>
      </c>
      <c r="L1104" s="93" t="str">
        <f t="shared" si="193"/>
        <v/>
      </c>
      <c r="M1104" s="93" t="str">
        <f>IF(AND(L1104="Yes",'Paste Data Here - Export'!BC1104="SU",'Paste Data Here - Export'!EJ1104&lt;&gt;"Y"),"Achieved",IF('Paste Data Here - Export'!EJ1104="Y","Not applicable",(IF(AND('Patient level info'!L1104="No",'Paste Data Here - Export'!BC1104="SU"),"Not achieved",IF('Paste Data Here - Export'!BC1104="ICH","Not applicable",IF(OR('Paste Data Here - Export'!BC1104="O",'Paste Data Here - Export'!BC1104="MAC"),"Not achieved",""))))))</f>
        <v/>
      </c>
      <c r="N1104" s="142" t="str">
        <f>IF(B1104="","",IF(OR('Paste Data Here - Export'!GN1104="PERS",'Paste Data Here - Export'!GN1104="TELEM"),'Paste Data Here - Export'!GK1104,IF('Paste Data Here - Export'!GO1104="","Not seen in person",'Paste Data Here - Export'!GO1104)))</f>
        <v/>
      </c>
      <c r="O1104" s="125" t="str">
        <f t="shared" si="194"/>
        <v/>
      </c>
      <c r="P1104" s="126" t="str">
        <f t="shared" si="195"/>
        <v/>
      </c>
      <c r="Q1104" s="95" t="str">
        <f>IF('Paste Data Here - Export'!CR1104=TRUE, "Not imaged",IF('Paste Data Here - Export'!AR1104="Y","Inpatient stroke",IF('Paste Data Here - Export'!BA1104="","",IF('Paste Data Here - Export'!CR1104="TRUE","",1440*('Paste Data Here - Export'!CP1104-'Paste Data Here - Export'!BA1104)))))</f>
        <v/>
      </c>
      <c r="R1104" s="95" t="str">
        <f>IF('Paste Data Here - Export'!CR1104=TRUE,"Not imaged",IF(OR(C1104="",'Paste Data Here - Export'!CP1104=""),"",1440*('Paste Data Here - Export'!CP1104-C1104)))</f>
        <v/>
      </c>
      <c r="S1104" s="93" t="str">
        <f>IF(R1104&lt;60.5,"Yes",IF('Paste Data Here - Export'!C1104="","","No"))</f>
        <v/>
      </c>
      <c r="T1104" s="93" t="str">
        <f t="shared" si="187"/>
        <v/>
      </c>
      <c r="U1104" s="94" t="str">
        <f>IF(OR(C1104="",'Paste Data Here - Export'!DF1104=""),"",1440*('Paste Data Here - Export'!DF1104-C1104))</f>
        <v/>
      </c>
      <c r="V1104" s="96" t="str">
        <f t="shared" si="196"/>
        <v/>
      </c>
      <c r="W1104" s="97" t="str">
        <f>IF(B1104="","",IF('Paste Data Here - Export'!KI1104=TRUE,"Yes",IF('Paste Data Here - Export'!L1104="","No","Yes")))</f>
        <v/>
      </c>
      <c r="X1104" s="98" t="str">
        <f>IF(E1104="Yes","6 Month Transfer",IF(AND(W1104="Yes",'Paste Data Here - Export'!KM1104="D"),"No",IF('Patient level info'!W1104="Yes","Yes","")))</f>
        <v/>
      </c>
      <c r="Y1104" s="91" t="str">
        <f t="shared" si="188"/>
        <v/>
      </c>
      <c r="Z1104" s="99" t="str">
        <f>IF('Paste Data Here - Export'!KQ1104="","",IF('Paste Data Here - Export'!KO1104="","",'Paste Data Here - Export'!KN1104-'Paste Data Here - Export'!KQ1104))</f>
        <v/>
      </c>
      <c r="AA1104" s="91" t="str">
        <f>IF(AND(W1104="Yes",'Paste Data Here - Export'!KM1104="D",'Paste Data Here - Export'!KO1104="Y"),'Paste Data Here - Export'!KN1104+'Patient level info'!AA$3,IF(AND(W1104="Yes",'Paste Data Here - Export'!KM1104="D",Z1104&lt;0),'Paste Data Here - Export'!KQ1104,IF(AND(W1104="Yes",'Paste Data Here - Export'!KM1104="D"),'Paste Data Here - Export'!KN1104,IF(X1104="Yes",'Paste Data Here - Export'!KS1104,""))))</f>
        <v/>
      </c>
      <c r="AB1104" s="100" t="str">
        <f>IF(W1104="No","",IF('Paste Data Here - Export'!HS1104="","",IF('Paste Data Here - Export'!KO1104="Y",'Patient level info'!AA1104-'Paste Data Here - Export'!HS1104,'Paste Data Here - Export'!KQ1104-'Paste Data Here - Export'!HS1104)))</f>
        <v/>
      </c>
      <c r="AC1104" s="100" t="str">
        <f>IF(E1104="Yes","",IF(BPT!C1104="Record transferred to this team",AA1104-C1104-(1/6),""))</f>
        <v/>
      </c>
      <c r="AD1104" s="100" t="str">
        <f t="shared" si="189"/>
        <v/>
      </c>
      <c r="AE1104" s="100" t="str">
        <f t="shared" si="197"/>
        <v/>
      </c>
      <c r="AF1104" s="101" t="str">
        <f>IF(AE1104="","",IF(Y1104="Died same day","Died same day as arrival",IF(AB1104="","Did not stay on SU",IF('Paste Data Here - Export'!HR1104="ICH","ICU/CCU/HDU",IF(AB1104&gt;AE1104,100,100*AB1104/AE1104)))))</f>
        <v/>
      </c>
      <c r="AG1104" s="82" t="str">
        <f>IF(E1104="Yes","6 Month Transfer",IF(W1104="No","Not locked to discharge/transfer",IF(AF1104="Did not stay on SU","Not achieved as did not stay on SU",IF('Patient level info'!A1104="","",IF(AND(A1104=B1104,M1104="Achieved",P1104="Achieved",AF1104&gt;=90,AF1104&lt;&gt;"Died same day as arrival"),"Achieved",IF(AND(A1104&lt;&gt;B1104,AF1104&gt;=90,M1104="Achieved",P1104="Achieved"),"Not directly admitted by this team, but achieved criteria at previous team, and achieved 90% of stay on SU whilst at this team",IF(AF1104="ICU/CCU/HDU","Admitted to ICU/CCU/HDU",IF(AF1104="Died same day as arrival",AF1104,IF(AND(AF1104&lt;90,M1104="Not achieved",P1104="Not achieved"),"Not achieved as not direct to SU within 4h, not seen by a consultant within 14h, and less than 90% of stay on SU",IF(AND(AF1104&lt;90,M1104="Not achieved",P1104="Achieved"),"Not achieved as not direct to SU within 4h and less than 90% of stay on SU",IF(AND(AF1104&lt;90,M1104="Achieved",P1104="Not achieved"),"Not achieved as not seen by a consultant within 14h and less than 90% of stay on SU",IF(AND(AF1104&gt;=90,M1104="Not achieved",P1104="Not achieved"),"Not achieved as not direct to SU within 4h and not seen by a consultant within 14h",IF(AND(AF1104&gt;=90,M1104="Achieved",P1104="Not achieved"),"Not achieved as not seen by a consultant within 14h",IF(AF1104&lt;90,"Not achieved as less than 90% of stay on SU","Not achieved as not direct to SU within 4h"))))))))))))))</f>
        <v/>
      </c>
    </row>
    <row r="1105" spans="1:33" x14ac:dyDescent="0.25">
      <c r="A1105" s="89" t="str">
        <f>IF('Paste Data Here - Export'!A1105="","",'Paste Data Here - Export'!A1105)</f>
        <v/>
      </c>
      <c r="B1105" s="90" t="str">
        <f>IF('Paste Data Here - Export'!B1105="","",'Paste Data Here - Export'!B1105)</f>
        <v/>
      </c>
      <c r="C1105" s="91" t="str">
        <f>IF('Paste Data Here - Export'!AR1105="Y",'Paste Data Here - Export'!AS1105,IF('Paste Data Here - Export'!C1105="","",'Paste Data Here - Export'!BA1105))</f>
        <v/>
      </c>
      <c r="D1105" s="103" t="str">
        <f>IF(B1105="","",IF('Paste Data Here - Export'!A1105 ='Paste Data Here - Export'!B1105, "Yes", "No"))</f>
        <v/>
      </c>
      <c r="E1105" s="103" t="str">
        <f>IF(A1105="","",IF(AND('Paste Data Here - Export'!P1105="",'Paste Data Here - Export'!Q1105&lt;&gt;""),"Yes","No"))</f>
        <v/>
      </c>
      <c r="F1105" s="104" t="str">
        <f>IF('Paste Data Here - Export'!A1105='Paste Data Here - Export'!B1105,C1105,IF(W1105="No","",IF(E1105="Yes","6 Month Transfer",'Paste Data Here - Export'!HP1105)))</f>
        <v/>
      </c>
      <c r="G1105" s="92" t="str">
        <f>IF(B1105="","",IF(OR('Paste Data Here - Export'!KB1105="Y",'Paste Data Here - Export'!GE1105="Y"),"Yes","No"))</f>
        <v/>
      </c>
      <c r="H1105" s="93" t="str">
        <f t="shared" si="190"/>
        <v/>
      </c>
      <c r="I1105" s="93" t="str">
        <f t="shared" si="191"/>
        <v/>
      </c>
      <c r="J1105" s="93" t="str">
        <f t="shared" si="192"/>
        <v/>
      </c>
      <c r="K1105" s="125" t="str">
        <f>IF(OR(C1105="",'Paste Data Here - Export'!BD1105=""),"",1440*('Paste Data Here - Export'!BD1105-C1105))</f>
        <v/>
      </c>
      <c r="L1105" s="93" t="str">
        <f t="shared" si="193"/>
        <v/>
      </c>
      <c r="M1105" s="93" t="str">
        <f>IF(AND(L1105="Yes",'Paste Data Here - Export'!BC1105="SU",'Paste Data Here - Export'!EJ1105&lt;&gt;"Y"),"Achieved",IF('Paste Data Here - Export'!EJ1105="Y","Not applicable",(IF(AND('Patient level info'!L1105="No",'Paste Data Here - Export'!BC1105="SU"),"Not achieved",IF('Paste Data Here - Export'!BC1105="ICH","Not applicable",IF(OR('Paste Data Here - Export'!BC1105="O",'Paste Data Here - Export'!BC1105="MAC"),"Not achieved",""))))))</f>
        <v/>
      </c>
      <c r="N1105" s="142" t="str">
        <f>IF(B1105="","",IF(OR('Paste Data Here - Export'!GN1105="PERS",'Paste Data Here - Export'!GN1105="TELEM"),'Paste Data Here - Export'!GK1105,IF('Paste Data Here - Export'!GO1105="","Not seen in person",'Paste Data Here - Export'!GO1105)))</f>
        <v/>
      </c>
      <c r="O1105" s="125" t="str">
        <f t="shared" si="194"/>
        <v/>
      </c>
      <c r="P1105" s="126" t="str">
        <f t="shared" si="195"/>
        <v/>
      </c>
      <c r="Q1105" s="95" t="str">
        <f>IF('Paste Data Here - Export'!CR1105=TRUE, "Not imaged",IF('Paste Data Here - Export'!AR1105="Y","Inpatient stroke",IF('Paste Data Here - Export'!BA1105="","",IF('Paste Data Here - Export'!CR1105="TRUE","",1440*('Paste Data Here - Export'!CP1105-'Paste Data Here - Export'!BA1105)))))</f>
        <v/>
      </c>
      <c r="R1105" s="95" t="str">
        <f>IF('Paste Data Here - Export'!CR1105=TRUE,"Not imaged",IF(OR(C1105="",'Paste Data Here - Export'!CP1105=""),"",1440*('Paste Data Here - Export'!CP1105-C1105)))</f>
        <v/>
      </c>
      <c r="S1105" s="93" t="str">
        <f>IF(R1105&lt;60.5,"Yes",IF('Paste Data Here - Export'!C1105="","","No"))</f>
        <v/>
      </c>
      <c r="T1105" s="93" t="str">
        <f t="shared" si="187"/>
        <v/>
      </c>
      <c r="U1105" s="94" t="str">
        <f>IF(OR(C1105="",'Paste Data Here - Export'!DF1105=""),"",1440*('Paste Data Here - Export'!DF1105-C1105))</f>
        <v/>
      </c>
      <c r="V1105" s="96" t="str">
        <f t="shared" si="196"/>
        <v/>
      </c>
      <c r="W1105" s="97" t="str">
        <f>IF(B1105="","",IF('Paste Data Here - Export'!KI1105=TRUE,"Yes",IF('Paste Data Here - Export'!L1105="","No","Yes")))</f>
        <v/>
      </c>
      <c r="X1105" s="98" t="str">
        <f>IF(E1105="Yes","6 Month Transfer",IF(AND(W1105="Yes",'Paste Data Here - Export'!KM1105="D"),"No",IF('Patient level info'!W1105="Yes","Yes","")))</f>
        <v/>
      </c>
      <c r="Y1105" s="91" t="str">
        <f t="shared" si="188"/>
        <v/>
      </c>
      <c r="Z1105" s="99" t="str">
        <f>IF('Paste Data Here - Export'!KQ1105="","",IF('Paste Data Here - Export'!KO1105="","",'Paste Data Here - Export'!KN1105-'Paste Data Here - Export'!KQ1105))</f>
        <v/>
      </c>
      <c r="AA1105" s="91" t="str">
        <f>IF(AND(W1105="Yes",'Paste Data Here - Export'!KM1105="D",'Paste Data Here - Export'!KO1105="Y"),'Paste Data Here - Export'!KN1105+'Patient level info'!AA$3,IF(AND(W1105="Yes",'Paste Data Here - Export'!KM1105="D",Z1105&lt;0),'Paste Data Here - Export'!KQ1105,IF(AND(W1105="Yes",'Paste Data Here - Export'!KM1105="D"),'Paste Data Here - Export'!KN1105,IF(X1105="Yes",'Paste Data Here - Export'!KS1105,""))))</f>
        <v/>
      </c>
      <c r="AB1105" s="100" t="str">
        <f>IF(W1105="No","",IF('Paste Data Here - Export'!HS1105="","",IF('Paste Data Here - Export'!KO1105="Y",'Patient level info'!AA1105-'Paste Data Here - Export'!HS1105,'Paste Data Here - Export'!KQ1105-'Paste Data Here - Export'!HS1105)))</f>
        <v/>
      </c>
      <c r="AC1105" s="100" t="str">
        <f>IF(E1105="Yes","",IF(BPT!C1105="Record transferred to this team",AA1105-C1105-(1/6),""))</f>
        <v/>
      </c>
      <c r="AD1105" s="100" t="str">
        <f t="shared" si="189"/>
        <v/>
      </c>
      <c r="AE1105" s="100" t="str">
        <f t="shared" si="197"/>
        <v/>
      </c>
      <c r="AF1105" s="101" t="str">
        <f>IF(AE1105="","",IF(Y1105="Died same day","Died same day as arrival",IF(AB1105="","Did not stay on SU",IF('Paste Data Here - Export'!HR1105="ICH","ICU/CCU/HDU",IF(AB1105&gt;AE1105,100,100*AB1105/AE1105)))))</f>
        <v/>
      </c>
      <c r="AG1105" s="82" t="str">
        <f>IF(E1105="Yes","6 Month Transfer",IF(W1105="No","Not locked to discharge/transfer",IF(AF1105="Did not stay on SU","Not achieved as did not stay on SU",IF('Patient level info'!A1105="","",IF(AND(A1105=B1105,M1105="Achieved",P1105="Achieved",AF1105&gt;=90,AF1105&lt;&gt;"Died same day as arrival"),"Achieved",IF(AND(A1105&lt;&gt;B1105,AF1105&gt;=90,M1105="Achieved",P1105="Achieved"),"Not directly admitted by this team, but achieved criteria at previous team, and achieved 90% of stay on SU whilst at this team",IF(AF1105="ICU/CCU/HDU","Admitted to ICU/CCU/HDU",IF(AF1105="Died same day as arrival",AF1105,IF(AND(AF1105&lt;90,M1105="Not achieved",P1105="Not achieved"),"Not achieved as not direct to SU within 4h, not seen by a consultant within 14h, and less than 90% of stay on SU",IF(AND(AF1105&lt;90,M1105="Not achieved",P1105="Achieved"),"Not achieved as not direct to SU within 4h and less than 90% of stay on SU",IF(AND(AF1105&lt;90,M1105="Achieved",P1105="Not achieved"),"Not achieved as not seen by a consultant within 14h and less than 90% of stay on SU",IF(AND(AF1105&gt;=90,M1105="Not achieved",P1105="Not achieved"),"Not achieved as not direct to SU within 4h and not seen by a consultant within 14h",IF(AND(AF1105&gt;=90,M1105="Achieved",P1105="Not achieved"),"Not achieved as not seen by a consultant within 14h",IF(AF1105&lt;90,"Not achieved as less than 90% of stay on SU","Not achieved as not direct to SU within 4h"))))))))))))))</f>
        <v/>
      </c>
    </row>
    <row r="1106" spans="1:33" x14ac:dyDescent="0.25">
      <c r="A1106" s="89" t="str">
        <f>IF('Paste Data Here - Export'!A1106="","",'Paste Data Here - Export'!A1106)</f>
        <v/>
      </c>
      <c r="B1106" s="90" t="str">
        <f>IF('Paste Data Here - Export'!B1106="","",'Paste Data Here - Export'!B1106)</f>
        <v/>
      </c>
      <c r="C1106" s="91" t="str">
        <f>IF('Paste Data Here - Export'!AR1106="Y",'Paste Data Here - Export'!AS1106,IF('Paste Data Here - Export'!C1106="","",'Paste Data Here - Export'!BA1106))</f>
        <v/>
      </c>
      <c r="D1106" s="103" t="str">
        <f>IF(B1106="","",IF('Paste Data Here - Export'!A1106 ='Paste Data Here - Export'!B1106, "Yes", "No"))</f>
        <v/>
      </c>
      <c r="E1106" s="103" t="str">
        <f>IF(A1106="","",IF(AND('Paste Data Here - Export'!P1106="",'Paste Data Here - Export'!Q1106&lt;&gt;""),"Yes","No"))</f>
        <v/>
      </c>
      <c r="F1106" s="104" t="str">
        <f>IF('Paste Data Here - Export'!A1106='Paste Data Here - Export'!B1106,C1106,IF(W1106="No","",IF(E1106="Yes","6 Month Transfer",'Paste Data Here - Export'!HP1106)))</f>
        <v/>
      </c>
      <c r="G1106" s="92" t="str">
        <f>IF(B1106="","",IF(OR('Paste Data Here - Export'!KB1106="Y",'Paste Data Here - Export'!GE1106="Y"),"Yes","No"))</f>
        <v/>
      </c>
      <c r="H1106" s="93" t="str">
        <f t="shared" si="190"/>
        <v/>
      </c>
      <c r="I1106" s="93" t="str">
        <f t="shared" si="191"/>
        <v/>
      </c>
      <c r="J1106" s="93" t="str">
        <f t="shared" si="192"/>
        <v/>
      </c>
      <c r="K1106" s="125" t="str">
        <f>IF(OR(C1106="",'Paste Data Here - Export'!BD1106=""),"",1440*('Paste Data Here - Export'!BD1106-C1106))</f>
        <v/>
      </c>
      <c r="L1106" s="93" t="str">
        <f t="shared" si="193"/>
        <v/>
      </c>
      <c r="M1106" s="93" t="str">
        <f>IF(AND(L1106="Yes",'Paste Data Here - Export'!BC1106="SU",'Paste Data Here - Export'!EJ1106&lt;&gt;"Y"),"Achieved",IF('Paste Data Here - Export'!EJ1106="Y","Not applicable",(IF(AND('Patient level info'!L1106="No",'Paste Data Here - Export'!BC1106="SU"),"Not achieved",IF('Paste Data Here - Export'!BC1106="ICH","Not applicable",IF(OR('Paste Data Here - Export'!BC1106="O",'Paste Data Here - Export'!BC1106="MAC"),"Not achieved",""))))))</f>
        <v/>
      </c>
      <c r="N1106" s="142" t="str">
        <f>IF(B1106="","",IF(OR('Paste Data Here - Export'!GN1106="PERS",'Paste Data Here - Export'!GN1106="TELEM"),'Paste Data Here - Export'!GK1106,IF('Paste Data Here - Export'!GO1106="","Not seen in person",'Paste Data Here - Export'!GO1106)))</f>
        <v/>
      </c>
      <c r="O1106" s="125" t="str">
        <f t="shared" si="194"/>
        <v/>
      </c>
      <c r="P1106" s="126" t="str">
        <f t="shared" si="195"/>
        <v/>
      </c>
      <c r="Q1106" s="95" t="str">
        <f>IF('Paste Data Here - Export'!CR1106=TRUE, "Not imaged",IF('Paste Data Here - Export'!AR1106="Y","Inpatient stroke",IF('Paste Data Here - Export'!BA1106="","",IF('Paste Data Here - Export'!CR1106="TRUE","",1440*('Paste Data Here - Export'!CP1106-'Paste Data Here - Export'!BA1106)))))</f>
        <v/>
      </c>
      <c r="R1106" s="95" t="str">
        <f>IF('Paste Data Here - Export'!CR1106=TRUE,"Not imaged",IF(OR(C1106="",'Paste Data Here - Export'!CP1106=""),"",1440*('Paste Data Here - Export'!CP1106-C1106)))</f>
        <v/>
      </c>
      <c r="S1106" s="93" t="str">
        <f>IF(R1106&lt;60.5,"Yes",IF('Paste Data Here - Export'!C1106="","","No"))</f>
        <v/>
      </c>
      <c r="T1106" s="93" t="str">
        <f t="shared" si="187"/>
        <v/>
      </c>
      <c r="U1106" s="94" t="str">
        <f>IF(OR(C1106="",'Paste Data Here - Export'!DF1106=""),"",1440*('Paste Data Here - Export'!DF1106-C1106))</f>
        <v/>
      </c>
      <c r="V1106" s="96" t="str">
        <f t="shared" si="196"/>
        <v/>
      </c>
      <c r="W1106" s="97" t="str">
        <f>IF(B1106="","",IF('Paste Data Here - Export'!KI1106=TRUE,"Yes",IF('Paste Data Here - Export'!L1106="","No","Yes")))</f>
        <v/>
      </c>
      <c r="X1106" s="98" t="str">
        <f>IF(E1106="Yes","6 Month Transfer",IF(AND(W1106="Yes",'Paste Data Here - Export'!KM1106="D"),"No",IF('Patient level info'!W1106="Yes","Yes","")))</f>
        <v/>
      </c>
      <c r="Y1106" s="91" t="str">
        <f t="shared" si="188"/>
        <v/>
      </c>
      <c r="Z1106" s="99" t="str">
        <f>IF('Paste Data Here - Export'!KQ1106="","",IF('Paste Data Here - Export'!KO1106="","",'Paste Data Here - Export'!KN1106-'Paste Data Here - Export'!KQ1106))</f>
        <v/>
      </c>
      <c r="AA1106" s="91" t="str">
        <f>IF(AND(W1106="Yes",'Paste Data Here - Export'!KM1106="D",'Paste Data Here - Export'!KO1106="Y"),'Paste Data Here - Export'!KN1106+'Patient level info'!AA$3,IF(AND(W1106="Yes",'Paste Data Here - Export'!KM1106="D",Z1106&lt;0),'Paste Data Here - Export'!KQ1106,IF(AND(W1106="Yes",'Paste Data Here - Export'!KM1106="D"),'Paste Data Here - Export'!KN1106,IF(X1106="Yes",'Paste Data Here - Export'!KS1106,""))))</f>
        <v/>
      </c>
      <c r="AB1106" s="100" t="str">
        <f>IF(W1106="No","",IF('Paste Data Here - Export'!HS1106="","",IF('Paste Data Here - Export'!KO1106="Y",'Patient level info'!AA1106-'Paste Data Here - Export'!HS1106,'Paste Data Here - Export'!KQ1106-'Paste Data Here - Export'!HS1106)))</f>
        <v/>
      </c>
      <c r="AC1106" s="100" t="str">
        <f>IF(E1106="Yes","",IF(BPT!C1106="Record transferred to this team",AA1106-C1106-(1/6),""))</f>
        <v/>
      </c>
      <c r="AD1106" s="100" t="str">
        <f t="shared" si="189"/>
        <v/>
      </c>
      <c r="AE1106" s="100" t="str">
        <f t="shared" si="197"/>
        <v/>
      </c>
      <c r="AF1106" s="101" t="str">
        <f>IF(AE1106="","",IF(Y1106="Died same day","Died same day as arrival",IF(AB1106="","Did not stay on SU",IF('Paste Data Here - Export'!HR1106="ICH","ICU/CCU/HDU",IF(AB1106&gt;AE1106,100,100*AB1106/AE1106)))))</f>
        <v/>
      </c>
      <c r="AG1106" s="82" t="str">
        <f>IF(E1106="Yes","6 Month Transfer",IF(W1106="No","Not locked to discharge/transfer",IF(AF1106="Did not stay on SU","Not achieved as did not stay on SU",IF('Patient level info'!A1106="","",IF(AND(A1106=B1106,M1106="Achieved",P1106="Achieved",AF1106&gt;=90,AF1106&lt;&gt;"Died same day as arrival"),"Achieved",IF(AND(A1106&lt;&gt;B1106,AF1106&gt;=90,M1106="Achieved",P1106="Achieved"),"Not directly admitted by this team, but achieved criteria at previous team, and achieved 90% of stay on SU whilst at this team",IF(AF1106="ICU/CCU/HDU","Admitted to ICU/CCU/HDU",IF(AF1106="Died same day as arrival",AF1106,IF(AND(AF1106&lt;90,M1106="Not achieved",P1106="Not achieved"),"Not achieved as not direct to SU within 4h, not seen by a consultant within 14h, and less than 90% of stay on SU",IF(AND(AF1106&lt;90,M1106="Not achieved",P1106="Achieved"),"Not achieved as not direct to SU within 4h and less than 90% of stay on SU",IF(AND(AF1106&lt;90,M1106="Achieved",P1106="Not achieved"),"Not achieved as not seen by a consultant within 14h and less than 90% of stay on SU",IF(AND(AF1106&gt;=90,M1106="Not achieved",P1106="Not achieved"),"Not achieved as not direct to SU within 4h and not seen by a consultant within 14h",IF(AND(AF1106&gt;=90,M1106="Achieved",P1106="Not achieved"),"Not achieved as not seen by a consultant within 14h",IF(AF1106&lt;90,"Not achieved as less than 90% of stay on SU","Not achieved as not direct to SU within 4h"))))))))))))))</f>
        <v/>
      </c>
    </row>
    <row r="1107" spans="1:33" x14ac:dyDescent="0.25">
      <c r="A1107" s="89" t="str">
        <f>IF('Paste Data Here - Export'!A1107="","",'Paste Data Here - Export'!A1107)</f>
        <v/>
      </c>
      <c r="B1107" s="90" t="str">
        <f>IF('Paste Data Here - Export'!B1107="","",'Paste Data Here - Export'!B1107)</f>
        <v/>
      </c>
      <c r="C1107" s="91" t="str">
        <f>IF('Paste Data Here - Export'!AR1107="Y",'Paste Data Here - Export'!AS1107,IF('Paste Data Here - Export'!C1107="","",'Paste Data Here - Export'!BA1107))</f>
        <v/>
      </c>
      <c r="D1107" s="103" t="str">
        <f>IF(B1107="","",IF('Paste Data Here - Export'!A1107 ='Paste Data Here - Export'!B1107, "Yes", "No"))</f>
        <v/>
      </c>
      <c r="E1107" s="103" t="str">
        <f>IF(A1107="","",IF(AND('Paste Data Here - Export'!P1107="",'Paste Data Here - Export'!Q1107&lt;&gt;""),"Yes","No"))</f>
        <v/>
      </c>
      <c r="F1107" s="104" t="str">
        <f>IF('Paste Data Here - Export'!A1107='Paste Data Here - Export'!B1107,C1107,IF(W1107="No","",IF(E1107="Yes","6 Month Transfer",'Paste Data Here - Export'!HP1107)))</f>
        <v/>
      </c>
      <c r="G1107" s="92" t="str">
        <f>IF(B1107="","",IF(OR('Paste Data Here - Export'!KB1107="Y",'Paste Data Here - Export'!GE1107="Y"),"Yes","No"))</f>
        <v/>
      </c>
      <c r="H1107" s="93" t="str">
        <f t="shared" si="190"/>
        <v/>
      </c>
      <c r="I1107" s="93" t="str">
        <f t="shared" si="191"/>
        <v/>
      </c>
      <c r="J1107" s="93" t="str">
        <f t="shared" si="192"/>
        <v/>
      </c>
      <c r="K1107" s="125" t="str">
        <f>IF(OR(C1107="",'Paste Data Here - Export'!BD1107=""),"",1440*('Paste Data Here - Export'!BD1107-C1107))</f>
        <v/>
      </c>
      <c r="L1107" s="93" t="str">
        <f t="shared" si="193"/>
        <v/>
      </c>
      <c r="M1107" s="93" t="str">
        <f>IF(AND(L1107="Yes",'Paste Data Here - Export'!BC1107="SU",'Paste Data Here - Export'!EJ1107&lt;&gt;"Y"),"Achieved",IF('Paste Data Here - Export'!EJ1107="Y","Not applicable",(IF(AND('Patient level info'!L1107="No",'Paste Data Here - Export'!BC1107="SU"),"Not achieved",IF('Paste Data Here - Export'!BC1107="ICH","Not applicable",IF(OR('Paste Data Here - Export'!BC1107="O",'Paste Data Here - Export'!BC1107="MAC"),"Not achieved",""))))))</f>
        <v/>
      </c>
      <c r="N1107" s="142" t="str">
        <f>IF(B1107="","",IF(OR('Paste Data Here - Export'!GN1107="PERS",'Paste Data Here - Export'!GN1107="TELEM"),'Paste Data Here - Export'!GK1107,IF('Paste Data Here - Export'!GO1107="","Not seen in person",'Paste Data Here - Export'!GO1107)))</f>
        <v/>
      </c>
      <c r="O1107" s="125" t="str">
        <f t="shared" si="194"/>
        <v/>
      </c>
      <c r="P1107" s="126" t="str">
        <f t="shared" si="195"/>
        <v/>
      </c>
      <c r="Q1107" s="95" t="str">
        <f>IF('Paste Data Here - Export'!CR1107=TRUE, "Not imaged",IF('Paste Data Here - Export'!AR1107="Y","Inpatient stroke",IF('Paste Data Here - Export'!BA1107="","",IF('Paste Data Here - Export'!CR1107="TRUE","",1440*('Paste Data Here - Export'!CP1107-'Paste Data Here - Export'!BA1107)))))</f>
        <v/>
      </c>
      <c r="R1107" s="95" t="str">
        <f>IF('Paste Data Here - Export'!CR1107=TRUE,"Not imaged",IF(OR(C1107="",'Paste Data Here - Export'!CP1107=""),"",1440*('Paste Data Here - Export'!CP1107-C1107)))</f>
        <v/>
      </c>
      <c r="S1107" s="93" t="str">
        <f>IF(R1107&lt;60.5,"Yes",IF('Paste Data Here - Export'!C1107="","","No"))</f>
        <v/>
      </c>
      <c r="T1107" s="93" t="str">
        <f t="shared" si="187"/>
        <v/>
      </c>
      <c r="U1107" s="94" t="str">
        <f>IF(OR(C1107="",'Paste Data Here - Export'!DF1107=""),"",1440*('Paste Data Here - Export'!DF1107-C1107))</f>
        <v/>
      </c>
      <c r="V1107" s="96" t="str">
        <f t="shared" si="196"/>
        <v/>
      </c>
      <c r="W1107" s="97" t="str">
        <f>IF(B1107="","",IF('Paste Data Here - Export'!KI1107=TRUE,"Yes",IF('Paste Data Here - Export'!L1107="","No","Yes")))</f>
        <v/>
      </c>
      <c r="X1107" s="98" t="str">
        <f>IF(E1107="Yes","6 Month Transfer",IF(AND(W1107="Yes",'Paste Data Here - Export'!KM1107="D"),"No",IF('Patient level info'!W1107="Yes","Yes","")))</f>
        <v/>
      </c>
      <c r="Y1107" s="91" t="str">
        <f t="shared" si="188"/>
        <v/>
      </c>
      <c r="Z1107" s="99" t="str">
        <f>IF('Paste Data Here - Export'!KQ1107="","",IF('Paste Data Here - Export'!KO1107="","",'Paste Data Here - Export'!KN1107-'Paste Data Here - Export'!KQ1107))</f>
        <v/>
      </c>
      <c r="AA1107" s="91" t="str">
        <f>IF(AND(W1107="Yes",'Paste Data Here - Export'!KM1107="D",'Paste Data Here - Export'!KO1107="Y"),'Paste Data Here - Export'!KN1107+'Patient level info'!AA$3,IF(AND(W1107="Yes",'Paste Data Here - Export'!KM1107="D",Z1107&lt;0),'Paste Data Here - Export'!KQ1107,IF(AND(W1107="Yes",'Paste Data Here - Export'!KM1107="D"),'Paste Data Here - Export'!KN1107,IF(X1107="Yes",'Paste Data Here - Export'!KS1107,""))))</f>
        <v/>
      </c>
      <c r="AB1107" s="100" t="str">
        <f>IF(W1107="No","",IF('Paste Data Here - Export'!HS1107="","",IF('Paste Data Here - Export'!KO1107="Y",'Patient level info'!AA1107-'Paste Data Here - Export'!HS1107,'Paste Data Here - Export'!KQ1107-'Paste Data Here - Export'!HS1107)))</f>
        <v/>
      </c>
      <c r="AC1107" s="100" t="str">
        <f>IF(E1107="Yes","",IF(BPT!C1107="Record transferred to this team",AA1107-C1107-(1/6),""))</f>
        <v/>
      </c>
      <c r="AD1107" s="100" t="str">
        <f t="shared" si="189"/>
        <v/>
      </c>
      <c r="AE1107" s="100" t="str">
        <f t="shared" si="197"/>
        <v/>
      </c>
      <c r="AF1107" s="101" t="str">
        <f>IF(AE1107="","",IF(Y1107="Died same day","Died same day as arrival",IF(AB1107="","Did not stay on SU",IF('Paste Data Here - Export'!HR1107="ICH","ICU/CCU/HDU",IF(AB1107&gt;AE1107,100,100*AB1107/AE1107)))))</f>
        <v/>
      </c>
      <c r="AG1107" s="82" t="str">
        <f>IF(E1107="Yes","6 Month Transfer",IF(W1107="No","Not locked to discharge/transfer",IF(AF1107="Did not stay on SU","Not achieved as did not stay on SU",IF('Patient level info'!A1107="","",IF(AND(A1107=B1107,M1107="Achieved",P1107="Achieved",AF1107&gt;=90,AF1107&lt;&gt;"Died same day as arrival"),"Achieved",IF(AND(A1107&lt;&gt;B1107,AF1107&gt;=90,M1107="Achieved",P1107="Achieved"),"Not directly admitted by this team, but achieved criteria at previous team, and achieved 90% of stay on SU whilst at this team",IF(AF1107="ICU/CCU/HDU","Admitted to ICU/CCU/HDU",IF(AF1107="Died same day as arrival",AF1107,IF(AND(AF1107&lt;90,M1107="Not achieved",P1107="Not achieved"),"Not achieved as not direct to SU within 4h, not seen by a consultant within 14h, and less than 90% of stay on SU",IF(AND(AF1107&lt;90,M1107="Not achieved",P1107="Achieved"),"Not achieved as not direct to SU within 4h and less than 90% of stay on SU",IF(AND(AF1107&lt;90,M1107="Achieved",P1107="Not achieved"),"Not achieved as not seen by a consultant within 14h and less than 90% of stay on SU",IF(AND(AF1107&gt;=90,M1107="Not achieved",P1107="Not achieved"),"Not achieved as not direct to SU within 4h and not seen by a consultant within 14h",IF(AND(AF1107&gt;=90,M1107="Achieved",P1107="Not achieved"),"Not achieved as not seen by a consultant within 14h",IF(AF1107&lt;90,"Not achieved as less than 90% of stay on SU","Not achieved as not direct to SU within 4h"))))))))))))))</f>
        <v/>
      </c>
    </row>
    <row r="1108" spans="1:33" x14ac:dyDescent="0.25">
      <c r="A1108" s="89" t="str">
        <f>IF('Paste Data Here - Export'!A1108="","",'Paste Data Here - Export'!A1108)</f>
        <v/>
      </c>
      <c r="B1108" s="90" t="str">
        <f>IF('Paste Data Here - Export'!B1108="","",'Paste Data Here - Export'!B1108)</f>
        <v/>
      </c>
      <c r="C1108" s="91" t="str">
        <f>IF('Paste Data Here - Export'!AR1108="Y",'Paste Data Here - Export'!AS1108,IF('Paste Data Here - Export'!C1108="","",'Paste Data Here - Export'!BA1108))</f>
        <v/>
      </c>
      <c r="D1108" s="103" t="str">
        <f>IF(B1108="","",IF('Paste Data Here - Export'!A1108 ='Paste Data Here - Export'!B1108, "Yes", "No"))</f>
        <v/>
      </c>
      <c r="E1108" s="103" t="str">
        <f>IF(A1108="","",IF(AND('Paste Data Here - Export'!P1108="",'Paste Data Here - Export'!Q1108&lt;&gt;""),"Yes","No"))</f>
        <v/>
      </c>
      <c r="F1108" s="104" t="str">
        <f>IF('Paste Data Here - Export'!A1108='Paste Data Here - Export'!B1108,C1108,IF(W1108="No","",IF(E1108="Yes","6 Month Transfer",'Paste Data Here - Export'!HP1108)))</f>
        <v/>
      </c>
      <c r="G1108" s="92" t="str">
        <f>IF(B1108="","",IF(OR('Paste Data Here - Export'!KB1108="Y",'Paste Data Here - Export'!GE1108="Y"),"Yes","No"))</f>
        <v/>
      </c>
      <c r="H1108" s="93" t="str">
        <f t="shared" si="190"/>
        <v/>
      </c>
      <c r="I1108" s="93" t="str">
        <f t="shared" si="191"/>
        <v/>
      </c>
      <c r="J1108" s="93" t="str">
        <f t="shared" si="192"/>
        <v/>
      </c>
      <c r="K1108" s="125" t="str">
        <f>IF(OR(C1108="",'Paste Data Here - Export'!BD1108=""),"",1440*('Paste Data Here - Export'!BD1108-C1108))</f>
        <v/>
      </c>
      <c r="L1108" s="93" t="str">
        <f t="shared" si="193"/>
        <v/>
      </c>
      <c r="M1108" s="93" t="str">
        <f>IF(AND(L1108="Yes",'Paste Data Here - Export'!BC1108="SU",'Paste Data Here - Export'!EJ1108&lt;&gt;"Y"),"Achieved",IF('Paste Data Here - Export'!EJ1108="Y","Not applicable",(IF(AND('Patient level info'!L1108="No",'Paste Data Here - Export'!BC1108="SU"),"Not achieved",IF('Paste Data Here - Export'!BC1108="ICH","Not applicable",IF(OR('Paste Data Here - Export'!BC1108="O",'Paste Data Here - Export'!BC1108="MAC"),"Not achieved",""))))))</f>
        <v/>
      </c>
      <c r="N1108" s="142" t="str">
        <f>IF(B1108="","",IF(OR('Paste Data Here - Export'!GN1108="PERS",'Paste Data Here - Export'!GN1108="TELEM"),'Paste Data Here - Export'!GK1108,IF('Paste Data Here - Export'!GO1108="","Not seen in person",'Paste Data Here - Export'!GO1108)))</f>
        <v/>
      </c>
      <c r="O1108" s="125" t="str">
        <f t="shared" si="194"/>
        <v/>
      </c>
      <c r="P1108" s="126" t="str">
        <f t="shared" si="195"/>
        <v/>
      </c>
      <c r="Q1108" s="95" t="str">
        <f>IF('Paste Data Here - Export'!CR1108=TRUE, "Not imaged",IF('Paste Data Here - Export'!AR1108="Y","Inpatient stroke",IF('Paste Data Here - Export'!BA1108="","",IF('Paste Data Here - Export'!CR1108="TRUE","",1440*('Paste Data Here - Export'!CP1108-'Paste Data Here - Export'!BA1108)))))</f>
        <v/>
      </c>
      <c r="R1108" s="95" t="str">
        <f>IF('Paste Data Here - Export'!CR1108=TRUE,"Not imaged",IF(OR(C1108="",'Paste Data Here - Export'!CP1108=""),"",1440*('Paste Data Here - Export'!CP1108-C1108)))</f>
        <v/>
      </c>
      <c r="S1108" s="93" t="str">
        <f>IF(R1108&lt;60.5,"Yes",IF('Paste Data Here - Export'!C1108="","","No"))</f>
        <v/>
      </c>
      <c r="T1108" s="93" t="str">
        <f t="shared" si="187"/>
        <v/>
      </c>
      <c r="U1108" s="94" t="str">
        <f>IF(OR(C1108="",'Paste Data Here - Export'!DF1108=""),"",1440*('Paste Data Here - Export'!DF1108-C1108))</f>
        <v/>
      </c>
      <c r="V1108" s="96" t="str">
        <f t="shared" si="196"/>
        <v/>
      </c>
      <c r="W1108" s="97" t="str">
        <f>IF(B1108="","",IF('Paste Data Here - Export'!KI1108=TRUE,"Yes",IF('Paste Data Here - Export'!L1108="","No","Yes")))</f>
        <v/>
      </c>
      <c r="X1108" s="98" t="str">
        <f>IF(E1108="Yes","6 Month Transfer",IF(AND(W1108="Yes",'Paste Data Here - Export'!KM1108="D"),"No",IF('Patient level info'!W1108="Yes","Yes","")))</f>
        <v/>
      </c>
      <c r="Y1108" s="91" t="str">
        <f t="shared" si="188"/>
        <v/>
      </c>
      <c r="Z1108" s="99" t="str">
        <f>IF('Paste Data Here - Export'!KQ1108="","",IF('Paste Data Here - Export'!KO1108="","",'Paste Data Here - Export'!KN1108-'Paste Data Here - Export'!KQ1108))</f>
        <v/>
      </c>
      <c r="AA1108" s="91" t="str">
        <f>IF(AND(W1108="Yes",'Paste Data Here - Export'!KM1108="D",'Paste Data Here - Export'!KO1108="Y"),'Paste Data Here - Export'!KN1108+'Patient level info'!AA$3,IF(AND(W1108="Yes",'Paste Data Here - Export'!KM1108="D",Z1108&lt;0),'Paste Data Here - Export'!KQ1108,IF(AND(W1108="Yes",'Paste Data Here - Export'!KM1108="D"),'Paste Data Here - Export'!KN1108,IF(X1108="Yes",'Paste Data Here - Export'!KS1108,""))))</f>
        <v/>
      </c>
      <c r="AB1108" s="100" t="str">
        <f>IF(W1108="No","",IF('Paste Data Here - Export'!HS1108="","",IF('Paste Data Here - Export'!KO1108="Y",'Patient level info'!AA1108-'Paste Data Here - Export'!HS1108,'Paste Data Here - Export'!KQ1108-'Paste Data Here - Export'!HS1108)))</f>
        <v/>
      </c>
      <c r="AC1108" s="100" t="str">
        <f>IF(E1108="Yes","",IF(BPT!C1108="Record transferred to this team",AA1108-C1108-(1/6),""))</f>
        <v/>
      </c>
      <c r="AD1108" s="100" t="str">
        <f t="shared" si="189"/>
        <v/>
      </c>
      <c r="AE1108" s="100" t="str">
        <f t="shared" si="197"/>
        <v/>
      </c>
      <c r="AF1108" s="101" t="str">
        <f>IF(AE1108="","",IF(Y1108="Died same day","Died same day as arrival",IF(AB1108="","Did not stay on SU",IF('Paste Data Here - Export'!HR1108="ICH","ICU/CCU/HDU",IF(AB1108&gt;AE1108,100,100*AB1108/AE1108)))))</f>
        <v/>
      </c>
      <c r="AG1108" s="82" t="str">
        <f>IF(E1108="Yes","6 Month Transfer",IF(W1108="No","Not locked to discharge/transfer",IF(AF1108="Did not stay on SU","Not achieved as did not stay on SU",IF('Patient level info'!A1108="","",IF(AND(A1108=B1108,M1108="Achieved",P1108="Achieved",AF1108&gt;=90,AF1108&lt;&gt;"Died same day as arrival"),"Achieved",IF(AND(A1108&lt;&gt;B1108,AF1108&gt;=90,M1108="Achieved",P1108="Achieved"),"Not directly admitted by this team, but achieved criteria at previous team, and achieved 90% of stay on SU whilst at this team",IF(AF1108="ICU/CCU/HDU","Admitted to ICU/CCU/HDU",IF(AF1108="Died same day as arrival",AF1108,IF(AND(AF1108&lt;90,M1108="Not achieved",P1108="Not achieved"),"Not achieved as not direct to SU within 4h, not seen by a consultant within 14h, and less than 90% of stay on SU",IF(AND(AF1108&lt;90,M1108="Not achieved",P1108="Achieved"),"Not achieved as not direct to SU within 4h and less than 90% of stay on SU",IF(AND(AF1108&lt;90,M1108="Achieved",P1108="Not achieved"),"Not achieved as not seen by a consultant within 14h and less than 90% of stay on SU",IF(AND(AF1108&gt;=90,M1108="Not achieved",P1108="Not achieved"),"Not achieved as not direct to SU within 4h and not seen by a consultant within 14h",IF(AND(AF1108&gt;=90,M1108="Achieved",P1108="Not achieved"),"Not achieved as not seen by a consultant within 14h",IF(AF1108&lt;90,"Not achieved as less than 90% of stay on SU","Not achieved as not direct to SU within 4h"))))))))))))))</f>
        <v/>
      </c>
    </row>
    <row r="1109" spans="1:33" x14ac:dyDescent="0.25">
      <c r="A1109" s="89" t="str">
        <f>IF('Paste Data Here - Export'!A1109="","",'Paste Data Here - Export'!A1109)</f>
        <v/>
      </c>
      <c r="B1109" s="90" t="str">
        <f>IF('Paste Data Here - Export'!B1109="","",'Paste Data Here - Export'!B1109)</f>
        <v/>
      </c>
      <c r="C1109" s="91" t="str">
        <f>IF('Paste Data Here - Export'!AR1109="Y",'Paste Data Here - Export'!AS1109,IF('Paste Data Here - Export'!C1109="","",'Paste Data Here - Export'!BA1109))</f>
        <v/>
      </c>
      <c r="D1109" s="103" t="str">
        <f>IF(B1109="","",IF('Paste Data Here - Export'!A1109 ='Paste Data Here - Export'!B1109, "Yes", "No"))</f>
        <v/>
      </c>
      <c r="E1109" s="103" t="str">
        <f>IF(A1109="","",IF(AND('Paste Data Here - Export'!P1109="",'Paste Data Here - Export'!Q1109&lt;&gt;""),"Yes","No"))</f>
        <v/>
      </c>
      <c r="F1109" s="104" t="str">
        <f>IF('Paste Data Here - Export'!A1109='Paste Data Here - Export'!B1109,C1109,IF(W1109="No","",IF(E1109="Yes","6 Month Transfer",'Paste Data Here - Export'!HP1109)))</f>
        <v/>
      </c>
      <c r="G1109" s="92" t="str">
        <f>IF(B1109="","",IF(OR('Paste Data Here - Export'!KB1109="Y",'Paste Data Here - Export'!GE1109="Y"),"Yes","No"))</f>
        <v/>
      </c>
      <c r="H1109" s="93" t="str">
        <f t="shared" si="190"/>
        <v/>
      </c>
      <c r="I1109" s="93" t="str">
        <f t="shared" si="191"/>
        <v/>
      </c>
      <c r="J1109" s="93" t="str">
        <f t="shared" si="192"/>
        <v/>
      </c>
      <c r="K1109" s="125" t="str">
        <f>IF(OR(C1109="",'Paste Data Here - Export'!BD1109=""),"",1440*('Paste Data Here - Export'!BD1109-C1109))</f>
        <v/>
      </c>
      <c r="L1109" s="93" t="str">
        <f t="shared" si="193"/>
        <v/>
      </c>
      <c r="M1109" s="93" t="str">
        <f>IF(AND(L1109="Yes",'Paste Data Here - Export'!BC1109="SU",'Paste Data Here - Export'!EJ1109&lt;&gt;"Y"),"Achieved",IF('Paste Data Here - Export'!EJ1109="Y","Not applicable",(IF(AND('Patient level info'!L1109="No",'Paste Data Here - Export'!BC1109="SU"),"Not achieved",IF('Paste Data Here - Export'!BC1109="ICH","Not applicable",IF(OR('Paste Data Here - Export'!BC1109="O",'Paste Data Here - Export'!BC1109="MAC"),"Not achieved",""))))))</f>
        <v/>
      </c>
      <c r="N1109" s="142" t="str">
        <f>IF(B1109="","",IF(OR('Paste Data Here - Export'!GN1109="PERS",'Paste Data Here - Export'!GN1109="TELEM"),'Paste Data Here - Export'!GK1109,IF('Paste Data Here - Export'!GO1109="","Not seen in person",'Paste Data Here - Export'!GO1109)))</f>
        <v/>
      </c>
      <c r="O1109" s="125" t="str">
        <f t="shared" si="194"/>
        <v/>
      </c>
      <c r="P1109" s="126" t="str">
        <f t="shared" si="195"/>
        <v/>
      </c>
      <c r="Q1109" s="95" t="str">
        <f>IF('Paste Data Here - Export'!CR1109=TRUE, "Not imaged",IF('Paste Data Here - Export'!AR1109="Y","Inpatient stroke",IF('Paste Data Here - Export'!BA1109="","",IF('Paste Data Here - Export'!CR1109="TRUE","",1440*('Paste Data Here - Export'!CP1109-'Paste Data Here - Export'!BA1109)))))</f>
        <v/>
      </c>
      <c r="R1109" s="95" t="str">
        <f>IF('Paste Data Here - Export'!CR1109=TRUE,"Not imaged",IF(OR(C1109="",'Paste Data Here - Export'!CP1109=""),"",1440*('Paste Data Here - Export'!CP1109-C1109)))</f>
        <v/>
      </c>
      <c r="S1109" s="93" t="str">
        <f>IF(R1109&lt;60.5,"Yes",IF('Paste Data Here - Export'!C1109="","","No"))</f>
        <v/>
      </c>
      <c r="T1109" s="93" t="str">
        <f t="shared" si="187"/>
        <v/>
      </c>
      <c r="U1109" s="94" t="str">
        <f>IF(OR(C1109="",'Paste Data Here - Export'!DF1109=""),"",1440*('Paste Data Here - Export'!DF1109-C1109))</f>
        <v/>
      </c>
      <c r="V1109" s="96" t="str">
        <f t="shared" si="196"/>
        <v/>
      </c>
      <c r="W1109" s="97" t="str">
        <f>IF(B1109="","",IF('Paste Data Here - Export'!KI1109=TRUE,"Yes",IF('Paste Data Here - Export'!L1109="","No","Yes")))</f>
        <v/>
      </c>
      <c r="X1109" s="98" t="str">
        <f>IF(E1109="Yes","6 Month Transfer",IF(AND(W1109="Yes",'Paste Data Here - Export'!KM1109="D"),"No",IF('Patient level info'!W1109="Yes","Yes","")))</f>
        <v/>
      </c>
      <c r="Y1109" s="91" t="str">
        <f t="shared" si="188"/>
        <v/>
      </c>
      <c r="Z1109" s="99" t="str">
        <f>IF('Paste Data Here - Export'!KQ1109="","",IF('Paste Data Here - Export'!KO1109="","",'Paste Data Here - Export'!KN1109-'Paste Data Here - Export'!KQ1109))</f>
        <v/>
      </c>
      <c r="AA1109" s="91" t="str">
        <f>IF(AND(W1109="Yes",'Paste Data Here - Export'!KM1109="D",'Paste Data Here - Export'!KO1109="Y"),'Paste Data Here - Export'!KN1109+'Patient level info'!AA$3,IF(AND(W1109="Yes",'Paste Data Here - Export'!KM1109="D",Z1109&lt;0),'Paste Data Here - Export'!KQ1109,IF(AND(W1109="Yes",'Paste Data Here - Export'!KM1109="D"),'Paste Data Here - Export'!KN1109,IF(X1109="Yes",'Paste Data Here - Export'!KS1109,""))))</f>
        <v/>
      </c>
      <c r="AB1109" s="100" t="str">
        <f>IF(W1109="No","",IF('Paste Data Here - Export'!HS1109="","",IF('Paste Data Here - Export'!KO1109="Y",'Patient level info'!AA1109-'Paste Data Here - Export'!HS1109,'Paste Data Here - Export'!KQ1109-'Paste Data Here - Export'!HS1109)))</f>
        <v/>
      </c>
      <c r="AC1109" s="100" t="str">
        <f>IF(E1109="Yes","",IF(BPT!C1109="Record transferred to this team",AA1109-C1109-(1/6),""))</f>
        <v/>
      </c>
      <c r="AD1109" s="100" t="str">
        <f t="shared" si="189"/>
        <v/>
      </c>
      <c r="AE1109" s="100" t="str">
        <f t="shared" si="197"/>
        <v/>
      </c>
      <c r="AF1109" s="101" t="str">
        <f>IF(AE1109="","",IF(Y1109="Died same day","Died same day as arrival",IF(AB1109="","Did not stay on SU",IF('Paste Data Here - Export'!HR1109="ICH","ICU/CCU/HDU",IF(AB1109&gt;AE1109,100,100*AB1109/AE1109)))))</f>
        <v/>
      </c>
      <c r="AG1109" s="82" t="str">
        <f>IF(E1109="Yes","6 Month Transfer",IF(W1109="No","Not locked to discharge/transfer",IF(AF1109="Did not stay on SU","Not achieved as did not stay on SU",IF('Patient level info'!A1109="","",IF(AND(A1109=B1109,M1109="Achieved",P1109="Achieved",AF1109&gt;=90,AF1109&lt;&gt;"Died same day as arrival"),"Achieved",IF(AND(A1109&lt;&gt;B1109,AF1109&gt;=90,M1109="Achieved",P1109="Achieved"),"Not directly admitted by this team, but achieved criteria at previous team, and achieved 90% of stay on SU whilst at this team",IF(AF1109="ICU/CCU/HDU","Admitted to ICU/CCU/HDU",IF(AF1109="Died same day as arrival",AF1109,IF(AND(AF1109&lt;90,M1109="Not achieved",P1109="Not achieved"),"Not achieved as not direct to SU within 4h, not seen by a consultant within 14h, and less than 90% of stay on SU",IF(AND(AF1109&lt;90,M1109="Not achieved",P1109="Achieved"),"Not achieved as not direct to SU within 4h and less than 90% of stay on SU",IF(AND(AF1109&lt;90,M1109="Achieved",P1109="Not achieved"),"Not achieved as not seen by a consultant within 14h and less than 90% of stay on SU",IF(AND(AF1109&gt;=90,M1109="Not achieved",P1109="Not achieved"),"Not achieved as not direct to SU within 4h and not seen by a consultant within 14h",IF(AND(AF1109&gt;=90,M1109="Achieved",P1109="Not achieved"),"Not achieved as not seen by a consultant within 14h",IF(AF1109&lt;90,"Not achieved as less than 90% of stay on SU","Not achieved as not direct to SU within 4h"))))))))))))))</f>
        <v/>
      </c>
    </row>
    <row r="1110" spans="1:33" x14ac:dyDescent="0.25">
      <c r="A1110" s="89" t="str">
        <f>IF('Paste Data Here - Export'!A1110="","",'Paste Data Here - Export'!A1110)</f>
        <v/>
      </c>
      <c r="B1110" s="90" t="str">
        <f>IF('Paste Data Here - Export'!B1110="","",'Paste Data Here - Export'!B1110)</f>
        <v/>
      </c>
      <c r="C1110" s="91" t="str">
        <f>IF('Paste Data Here - Export'!AR1110="Y",'Paste Data Here - Export'!AS1110,IF('Paste Data Here - Export'!C1110="","",'Paste Data Here - Export'!BA1110))</f>
        <v/>
      </c>
      <c r="D1110" s="103" t="str">
        <f>IF(B1110="","",IF('Paste Data Here - Export'!A1110 ='Paste Data Here - Export'!B1110, "Yes", "No"))</f>
        <v/>
      </c>
      <c r="E1110" s="103" t="str">
        <f>IF(A1110="","",IF(AND('Paste Data Here - Export'!P1110="",'Paste Data Here - Export'!Q1110&lt;&gt;""),"Yes","No"))</f>
        <v/>
      </c>
      <c r="F1110" s="104" t="str">
        <f>IF('Paste Data Here - Export'!A1110='Paste Data Here - Export'!B1110,C1110,IF(W1110="No","",IF(E1110="Yes","6 Month Transfer",'Paste Data Here - Export'!HP1110)))</f>
        <v/>
      </c>
      <c r="G1110" s="92" t="str">
        <f>IF(B1110="","",IF(OR('Paste Data Here - Export'!KB1110="Y",'Paste Data Here - Export'!GE1110="Y"),"Yes","No"))</f>
        <v/>
      </c>
      <c r="H1110" s="93" t="str">
        <f t="shared" si="190"/>
        <v/>
      </c>
      <c r="I1110" s="93" t="str">
        <f t="shared" si="191"/>
        <v/>
      </c>
      <c r="J1110" s="93" t="str">
        <f t="shared" si="192"/>
        <v/>
      </c>
      <c r="K1110" s="125" t="str">
        <f>IF(OR(C1110="",'Paste Data Here - Export'!BD1110=""),"",1440*('Paste Data Here - Export'!BD1110-C1110))</f>
        <v/>
      </c>
      <c r="L1110" s="93" t="str">
        <f t="shared" si="193"/>
        <v/>
      </c>
      <c r="M1110" s="93" t="str">
        <f>IF(AND(L1110="Yes",'Paste Data Here - Export'!BC1110="SU",'Paste Data Here - Export'!EJ1110&lt;&gt;"Y"),"Achieved",IF('Paste Data Here - Export'!EJ1110="Y","Not applicable",(IF(AND('Patient level info'!L1110="No",'Paste Data Here - Export'!BC1110="SU"),"Not achieved",IF('Paste Data Here - Export'!BC1110="ICH","Not applicable",IF(OR('Paste Data Here - Export'!BC1110="O",'Paste Data Here - Export'!BC1110="MAC"),"Not achieved",""))))))</f>
        <v/>
      </c>
      <c r="N1110" s="142" t="str">
        <f>IF(B1110="","",IF(OR('Paste Data Here - Export'!GN1110="PERS",'Paste Data Here - Export'!GN1110="TELEM"),'Paste Data Here - Export'!GK1110,IF('Paste Data Here - Export'!GO1110="","Not seen in person",'Paste Data Here - Export'!GO1110)))</f>
        <v/>
      </c>
      <c r="O1110" s="125" t="str">
        <f t="shared" si="194"/>
        <v/>
      </c>
      <c r="P1110" s="126" t="str">
        <f t="shared" si="195"/>
        <v/>
      </c>
      <c r="Q1110" s="95" t="str">
        <f>IF('Paste Data Here - Export'!CR1110=TRUE, "Not imaged",IF('Paste Data Here - Export'!AR1110="Y","Inpatient stroke",IF('Paste Data Here - Export'!BA1110="","",IF('Paste Data Here - Export'!CR1110="TRUE","",1440*('Paste Data Here - Export'!CP1110-'Paste Data Here - Export'!BA1110)))))</f>
        <v/>
      </c>
      <c r="R1110" s="95" t="str">
        <f>IF('Paste Data Here - Export'!CR1110=TRUE,"Not imaged",IF(OR(C1110="",'Paste Data Here - Export'!CP1110=""),"",1440*('Paste Data Here - Export'!CP1110-C1110)))</f>
        <v/>
      </c>
      <c r="S1110" s="93" t="str">
        <f>IF(R1110&lt;60.5,"Yes",IF('Paste Data Here - Export'!C1110="","","No"))</f>
        <v/>
      </c>
      <c r="T1110" s="93" t="str">
        <f t="shared" si="187"/>
        <v/>
      </c>
      <c r="U1110" s="94" t="str">
        <f>IF(OR(C1110="",'Paste Data Here - Export'!DF1110=""),"",1440*('Paste Data Here - Export'!DF1110-C1110))</f>
        <v/>
      </c>
      <c r="V1110" s="96" t="str">
        <f t="shared" si="196"/>
        <v/>
      </c>
      <c r="W1110" s="97" t="str">
        <f>IF(B1110="","",IF('Paste Data Here - Export'!KI1110=TRUE,"Yes",IF('Paste Data Here - Export'!L1110="","No","Yes")))</f>
        <v/>
      </c>
      <c r="X1110" s="98" t="str">
        <f>IF(E1110="Yes","6 Month Transfer",IF(AND(W1110="Yes",'Paste Data Here - Export'!KM1110="D"),"No",IF('Patient level info'!W1110="Yes","Yes","")))</f>
        <v/>
      </c>
      <c r="Y1110" s="91" t="str">
        <f t="shared" si="188"/>
        <v/>
      </c>
      <c r="Z1110" s="99" t="str">
        <f>IF('Paste Data Here - Export'!KQ1110="","",IF('Paste Data Here - Export'!KO1110="","",'Paste Data Here - Export'!KN1110-'Paste Data Here - Export'!KQ1110))</f>
        <v/>
      </c>
      <c r="AA1110" s="91" t="str">
        <f>IF(AND(W1110="Yes",'Paste Data Here - Export'!KM1110="D",'Paste Data Here - Export'!KO1110="Y"),'Paste Data Here - Export'!KN1110+'Patient level info'!AA$3,IF(AND(W1110="Yes",'Paste Data Here - Export'!KM1110="D",Z1110&lt;0),'Paste Data Here - Export'!KQ1110,IF(AND(W1110="Yes",'Paste Data Here - Export'!KM1110="D"),'Paste Data Here - Export'!KN1110,IF(X1110="Yes",'Paste Data Here - Export'!KS1110,""))))</f>
        <v/>
      </c>
      <c r="AB1110" s="100" t="str">
        <f>IF(W1110="No","",IF('Paste Data Here - Export'!HS1110="","",IF('Paste Data Here - Export'!KO1110="Y",'Patient level info'!AA1110-'Paste Data Here - Export'!HS1110,'Paste Data Here - Export'!KQ1110-'Paste Data Here - Export'!HS1110)))</f>
        <v/>
      </c>
      <c r="AC1110" s="100" t="str">
        <f>IF(E1110="Yes","",IF(BPT!C1110="Record transferred to this team",AA1110-C1110-(1/6),""))</f>
        <v/>
      </c>
      <c r="AD1110" s="100" t="str">
        <f t="shared" si="189"/>
        <v/>
      </c>
      <c r="AE1110" s="100" t="str">
        <f t="shared" si="197"/>
        <v/>
      </c>
      <c r="AF1110" s="101" t="str">
        <f>IF(AE1110="","",IF(Y1110="Died same day","Died same day as arrival",IF(AB1110="","Did not stay on SU",IF('Paste Data Here - Export'!HR1110="ICH","ICU/CCU/HDU",IF(AB1110&gt;AE1110,100,100*AB1110/AE1110)))))</f>
        <v/>
      </c>
      <c r="AG1110" s="82" t="str">
        <f>IF(E1110="Yes","6 Month Transfer",IF(W1110="No","Not locked to discharge/transfer",IF(AF1110="Did not stay on SU","Not achieved as did not stay on SU",IF('Patient level info'!A1110="","",IF(AND(A1110=B1110,M1110="Achieved",P1110="Achieved",AF1110&gt;=90,AF1110&lt;&gt;"Died same day as arrival"),"Achieved",IF(AND(A1110&lt;&gt;B1110,AF1110&gt;=90,M1110="Achieved",P1110="Achieved"),"Not directly admitted by this team, but achieved criteria at previous team, and achieved 90% of stay on SU whilst at this team",IF(AF1110="ICU/CCU/HDU","Admitted to ICU/CCU/HDU",IF(AF1110="Died same day as arrival",AF1110,IF(AND(AF1110&lt;90,M1110="Not achieved",P1110="Not achieved"),"Not achieved as not direct to SU within 4h, not seen by a consultant within 14h, and less than 90% of stay on SU",IF(AND(AF1110&lt;90,M1110="Not achieved",P1110="Achieved"),"Not achieved as not direct to SU within 4h and less than 90% of stay on SU",IF(AND(AF1110&lt;90,M1110="Achieved",P1110="Not achieved"),"Not achieved as not seen by a consultant within 14h and less than 90% of stay on SU",IF(AND(AF1110&gt;=90,M1110="Not achieved",P1110="Not achieved"),"Not achieved as not direct to SU within 4h and not seen by a consultant within 14h",IF(AND(AF1110&gt;=90,M1110="Achieved",P1110="Not achieved"),"Not achieved as not seen by a consultant within 14h",IF(AF1110&lt;90,"Not achieved as less than 90% of stay on SU","Not achieved as not direct to SU within 4h"))))))))))))))</f>
        <v/>
      </c>
    </row>
    <row r="1111" spans="1:33" x14ac:dyDescent="0.25">
      <c r="A1111" s="89" t="str">
        <f>IF('Paste Data Here - Export'!A1111="","",'Paste Data Here - Export'!A1111)</f>
        <v/>
      </c>
      <c r="B1111" s="90" t="str">
        <f>IF('Paste Data Here - Export'!B1111="","",'Paste Data Here - Export'!B1111)</f>
        <v/>
      </c>
      <c r="C1111" s="91" t="str">
        <f>IF('Paste Data Here - Export'!AR1111="Y",'Paste Data Here - Export'!AS1111,IF('Paste Data Here - Export'!C1111="","",'Paste Data Here - Export'!BA1111))</f>
        <v/>
      </c>
      <c r="D1111" s="103" t="str">
        <f>IF(B1111="","",IF('Paste Data Here - Export'!A1111 ='Paste Data Here - Export'!B1111, "Yes", "No"))</f>
        <v/>
      </c>
      <c r="E1111" s="103" t="str">
        <f>IF(A1111="","",IF(AND('Paste Data Here - Export'!P1111="",'Paste Data Here - Export'!Q1111&lt;&gt;""),"Yes","No"))</f>
        <v/>
      </c>
      <c r="F1111" s="104" t="str">
        <f>IF('Paste Data Here - Export'!A1111='Paste Data Here - Export'!B1111,C1111,IF(W1111="No","",IF(E1111="Yes","6 Month Transfer",'Paste Data Here - Export'!HP1111)))</f>
        <v/>
      </c>
      <c r="G1111" s="92" t="str">
        <f>IF(B1111="","",IF(OR('Paste Data Here - Export'!KB1111="Y",'Paste Data Here - Export'!GE1111="Y"),"Yes","No"))</f>
        <v/>
      </c>
      <c r="H1111" s="93" t="str">
        <f t="shared" si="190"/>
        <v/>
      </c>
      <c r="I1111" s="93" t="str">
        <f t="shared" si="191"/>
        <v/>
      </c>
      <c r="J1111" s="93" t="str">
        <f t="shared" si="192"/>
        <v/>
      </c>
      <c r="K1111" s="125" t="str">
        <f>IF(OR(C1111="",'Paste Data Here - Export'!BD1111=""),"",1440*('Paste Data Here - Export'!BD1111-C1111))</f>
        <v/>
      </c>
      <c r="L1111" s="93" t="str">
        <f t="shared" si="193"/>
        <v/>
      </c>
      <c r="M1111" s="93" t="str">
        <f>IF(AND(L1111="Yes",'Paste Data Here - Export'!BC1111="SU",'Paste Data Here - Export'!EJ1111&lt;&gt;"Y"),"Achieved",IF('Paste Data Here - Export'!EJ1111="Y","Not applicable",(IF(AND('Patient level info'!L1111="No",'Paste Data Here - Export'!BC1111="SU"),"Not achieved",IF('Paste Data Here - Export'!BC1111="ICH","Not applicable",IF(OR('Paste Data Here - Export'!BC1111="O",'Paste Data Here - Export'!BC1111="MAC"),"Not achieved",""))))))</f>
        <v/>
      </c>
      <c r="N1111" s="142" t="str">
        <f>IF(B1111="","",IF(OR('Paste Data Here - Export'!GN1111="PERS",'Paste Data Here - Export'!GN1111="TELEM"),'Paste Data Here - Export'!GK1111,IF('Paste Data Here - Export'!GO1111="","Not seen in person",'Paste Data Here - Export'!GO1111)))</f>
        <v/>
      </c>
      <c r="O1111" s="125" t="str">
        <f t="shared" si="194"/>
        <v/>
      </c>
      <c r="P1111" s="126" t="str">
        <f t="shared" si="195"/>
        <v/>
      </c>
      <c r="Q1111" s="95" t="str">
        <f>IF('Paste Data Here - Export'!CR1111=TRUE, "Not imaged",IF('Paste Data Here - Export'!AR1111="Y","Inpatient stroke",IF('Paste Data Here - Export'!BA1111="","",IF('Paste Data Here - Export'!CR1111="TRUE","",1440*('Paste Data Here - Export'!CP1111-'Paste Data Here - Export'!BA1111)))))</f>
        <v/>
      </c>
      <c r="R1111" s="95" t="str">
        <f>IF('Paste Data Here - Export'!CR1111=TRUE,"Not imaged",IF(OR(C1111="",'Paste Data Here - Export'!CP1111=""),"",1440*('Paste Data Here - Export'!CP1111-C1111)))</f>
        <v/>
      </c>
      <c r="S1111" s="93" t="str">
        <f>IF(R1111&lt;60.5,"Yes",IF('Paste Data Here - Export'!C1111="","","No"))</f>
        <v/>
      </c>
      <c r="T1111" s="93" t="str">
        <f t="shared" si="187"/>
        <v/>
      </c>
      <c r="U1111" s="94" t="str">
        <f>IF(OR(C1111="",'Paste Data Here - Export'!DF1111=""),"",1440*('Paste Data Here - Export'!DF1111-C1111))</f>
        <v/>
      </c>
      <c r="V1111" s="96" t="str">
        <f t="shared" si="196"/>
        <v/>
      </c>
      <c r="W1111" s="97" t="str">
        <f>IF(B1111="","",IF('Paste Data Here - Export'!KI1111=TRUE,"Yes",IF('Paste Data Here - Export'!L1111="","No","Yes")))</f>
        <v/>
      </c>
      <c r="X1111" s="98" t="str">
        <f>IF(E1111="Yes","6 Month Transfer",IF(AND(W1111="Yes",'Paste Data Here - Export'!KM1111="D"),"No",IF('Patient level info'!W1111="Yes","Yes","")))</f>
        <v/>
      </c>
      <c r="Y1111" s="91" t="str">
        <f t="shared" si="188"/>
        <v/>
      </c>
      <c r="Z1111" s="99" t="str">
        <f>IF('Paste Data Here - Export'!KQ1111="","",IF('Paste Data Here - Export'!KO1111="","",'Paste Data Here - Export'!KN1111-'Paste Data Here - Export'!KQ1111))</f>
        <v/>
      </c>
      <c r="AA1111" s="91" t="str">
        <f>IF(AND(W1111="Yes",'Paste Data Here - Export'!KM1111="D",'Paste Data Here - Export'!KO1111="Y"),'Paste Data Here - Export'!KN1111+'Patient level info'!AA$3,IF(AND(W1111="Yes",'Paste Data Here - Export'!KM1111="D",Z1111&lt;0),'Paste Data Here - Export'!KQ1111,IF(AND(W1111="Yes",'Paste Data Here - Export'!KM1111="D"),'Paste Data Here - Export'!KN1111,IF(X1111="Yes",'Paste Data Here - Export'!KS1111,""))))</f>
        <v/>
      </c>
      <c r="AB1111" s="100" t="str">
        <f>IF(W1111="No","",IF('Paste Data Here - Export'!HS1111="","",IF('Paste Data Here - Export'!KO1111="Y",'Patient level info'!AA1111-'Paste Data Here - Export'!HS1111,'Paste Data Here - Export'!KQ1111-'Paste Data Here - Export'!HS1111)))</f>
        <v/>
      </c>
      <c r="AC1111" s="100" t="str">
        <f>IF(E1111="Yes","",IF(BPT!C1111="Record transferred to this team",AA1111-C1111-(1/6),""))</f>
        <v/>
      </c>
      <c r="AD1111" s="100" t="str">
        <f t="shared" si="189"/>
        <v/>
      </c>
      <c r="AE1111" s="100" t="str">
        <f t="shared" si="197"/>
        <v/>
      </c>
      <c r="AF1111" s="101" t="str">
        <f>IF(AE1111="","",IF(Y1111="Died same day","Died same day as arrival",IF(AB1111="","Did not stay on SU",IF('Paste Data Here - Export'!HR1111="ICH","ICU/CCU/HDU",IF(AB1111&gt;AE1111,100,100*AB1111/AE1111)))))</f>
        <v/>
      </c>
      <c r="AG1111" s="82" t="str">
        <f>IF(E1111="Yes","6 Month Transfer",IF(W1111="No","Not locked to discharge/transfer",IF(AF1111="Did not stay on SU","Not achieved as did not stay on SU",IF('Patient level info'!A1111="","",IF(AND(A1111=B1111,M1111="Achieved",P1111="Achieved",AF1111&gt;=90,AF1111&lt;&gt;"Died same day as arrival"),"Achieved",IF(AND(A1111&lt;&gt;B1111,AF1111&gt;=90,M1111="Achieved",P1111="Achieved"),"Not directly admitted by this team, but achieved criteria at previous team, and achieved 90% of stay on SU whilst at this team",IF(AF1111="ICU/CCU/HDU","Admitted to ICU/CCU/HDU",IF(AF1111="Died same day as arrival",AF1111,IF(AND(AF1111&lt;90,M1111="Not achieved",P1111="Not achieved"),"Not achieved as not direct to SU within 4h, not seen by a consultant within 14h, and less than 90% of stay on SU",IF(AND(AF1111&lt;90,M1111="Not achieved",P1111="Achieved"),"Not achieved as not direct to SU within 4h and less than 90% of stay on SU",IF(AND(AF1111&lt;90,M1111="Achieved",P1111="Not achieved"),"Not achieved as not seen by a consultant within 14h and less than 90% of stay on SU",IF(AND(AF1111&gt;=90,M1111="Not achieved",P1111="Not achieved"),"Not achieved as not direct to SU within 4h and not seen by a consultant within 14h",IF(AND(AF1111&gt;=90,M1111="Achieved",P1111="Not achieved"),"Not achieved as not seen by a consultant within 14h",IF(AF1111&lt;90,"Not achieved as less than 90% of stay on SU","Not achieved as not direct to SU within 4h"))))))))))))))</f>
        <v/>
      </c>
    </row>
    <row r="1112" spans="1:33" x14ac:dyDescent="0.25">
      <c r="A1112" s="89" t="str">
        <f>IF('Paste Data Here - Export'!A1112="","",'Paste Data Here - Export'!A1112)</f>
        <v/>
      </c>
      <c r="B1112" s="90" t="str">
        <f>IF('Paste Data Here - Export'!B1112="","",'Paste Data Here - Export'!B1112)</f>
        <v/>
      </c>
      <c r="C1112" s="91" t="str">
        <f>IF('Paste Data Here - Export'!AR1112="Y",'Paste Data Here - Export'!AS1112,IF('Paste Data Here - Export'!C1112="","",'Paste Data Here - Export'!BA1112))</f>
        <v/>
      </c>
      <c r="D1112" s="103" t="str">
        <f>IF(B1112="","",IF('Paste Data Here - Export'!A1112 ='Paste Data Here - Export'!B1112, "Yes", "No"))</f>
        <v/>
      </c>
      <c r="E1112" s="103" t="str">
        <f>IF(A1112="","",IF(AND('Paste Data Here - Export'!P1112="",'Paste Data Here - Export'!Q1112&lt;&gt;""),"Yes","No"))</f>
        <v/>
      </c>
      <c r="F1112" s="104" t="str">
        <f>IF('Paste Data Here - Export'!A1112='Paste Data Here - Export'!B1112,C1112,IF(W1112="No","",IF(E1112="Yes","6 Month Transfer",'Paste Data Here - Export'!HP1112)))</f>
        <v/>
      </c>
      <c r="G1112" s="92" t="str">
        <f>IF(B1112="","",IF(OR('Paste Data Here - Export'!KB1112="Y",'Paste Data Here - Export'!GE1112="Y"),"Yes","No"))</f>
        <v/>
      </c>
      <c r="H1112" s="93" t="str">
        <f t="shared" si="190"/>
        <v/>
      </c>
      <c r="I1112" s="93" t="str">
        <f t="shared" si="191"/>
        <v/>
      </c>
      <c r="J1112" s="93" t="str">
        <f t="shared" si="192"/>
        <v/>
      </c>
      <c r="K1112" s="125" t="str">
        <f>IF(OR(C1112="",'Paste Data Here - Export'!BD1112=""),"",1440*('Paste Data Here - Export'!BD1112-C1112))</f>
        <v/>
      </c>
      <c r="L1112" s="93" t="str">
        <f t="shared" si="193"/>
        <v/>
      </c>
      <c r="M1112" s="93" t="str">
        <f>IF(AND(L1112="Yes",'Paste Data Here - Export'!BC1112="SU",'Paste Data Here - Export'!EJ1112&lt;&gt;"Y"),"Achieved",IF('Paste Data Here - Export'!EJ1112="Y","Not applicable",(IF(AND('Patient level info'!L1112="No",'Paste Data Here - Export'!BC1112="SU"),"Not achieved",IF('Paste Data Here - Export'!BC1112="ICH","Not applicable",IF(OR('Paste Data Here - Export'!BC1112="O",'Paste Data Here - Export'!BC1112="MAC"),"Not achieved",""))))))</f>
        <v/>
      </c>
      <c r="N1112" s="142" t="str">
        <f>IF(B1112="","",IF(OR('Paste Data Here - Export'!GN1112="PERS",'Paste Data Here - Export'!GN1112="TELEM"),'Paste Data Here - Export'!GK1112,IF('Paste Data Here - Export'!GO1112="","Not seen in person",'Paste Data Here - Export'!GO1112)))</f>
        <v/>
      </c>
      <c r="O1112" s="125" t="str">
        <f t="shared" si="194"/>
        <v/>
      </c>
      <c r="P1112" s="126" t="str">
        <f t="shared" si="195"/>
        <v/>
      </c>
      <c r="Q1112" s="95" t="str">
        <f>IF('Paste Data Here - Export'!CR1112=TRUE, "Not imaged",IF('Paste Data Here - Export'!AR1112="Y","Inpatient stroke",IF('Paste Data Here - Export'!BA1112="","",IF('Paste Data Here - Export'!CR1112="TRUE","",1440*('Paste Data Here - Export'!CP1112-'Paste Data Here - Export'!BA1112)))))</f>
        <v/>
      </c>
      <c r="R1112" s="95" t="str">
        <f>IF('Paste Data Here - Export'!CR1112=TRUE,"Not imaged",IF(OR(C1112="",'Paste Data Here - Export'!CP1112=""),"",1440*('Paste Data Here - Export'!CP1112-C1112)))</f>
        <v/>
      </c>
      <c r="S1112" s="93" t="str">
        <f>IF(R1112&lt;60.5,"Yes",IF('Paste Data Here - Export'!C1112="","","No"))</f>
        <v/>
      </c>
      <c r="T1112" s="93" t="str">
        <f t="shared" si="187"/>
        <v/>
      </c>
      <c r="U1112" s="94" t="str">
        <f>IF(OR(C1112="",'Paste Data Here - Export'!DF1112=""),"",1440*('Paste Data Here - Export'!DF1112-C1112))</f>
        <v/>
      </c>
      <c r="V1112" s="96" t="str">
        <f t="shared" si="196"/>
        <v/>
      </c>
      <c r="W1112" s="97" t="str">
        <f>IF(B1112="","",IF('Paste Data Here - Export'!KI1112=TRUE,"Yes",IF('Paste Data Here - Export'!L1112="","No","Yes")))</f>
        <v/>
      </c>
      <c r="X1112" s="98" t="str">
        <f>IF(E1112="Yes","6 Month Transfer",IF(AND(W1112="Yes",'Paste Data Here - Export'!KM1112="D"),"No",IF('Patient level info'!W1112="Yes","Yes","")))</f>
        <v/>
      </c>
      <c r="Y1112" s="91" t="str">
        <f t="shared" si="188"/>
        <v/>
      </c>
      <c r="Z1112" s="99" t="str">
        <f>IF('Paste Data Here - Export'!KQ1112="","",IF('Paste Data Here - Export'!KO1112="","",'Paste Data Here - Export'!KN1112-'Paste Data Here - Export'!KQ1112))</f>
        <v/>
      </c>
      <c r="AA1112" s="91" t="str">
        <f>IF(AND(W1112="Yes",'Paste Data Here - Export'!KM1112="D",'Paste Data Here - Export'!KO1112="Y"),'Paste Data Here - Export'!KN1112+'Patient level info'!AA$3,IF(AND(W1112="Yes",'Paste Data Here - Export'!KM1112="D",Z1112&lt;0),'Paste Data Here - Export'!KQ1112,IF(AND(W1112="Yes",'Paste Data Here - Export'!KM1112="D"),'Paste Data Here - Export'!KN1112,IF(X1112="Yes",'Paste Data Here - Export'!KS1112,""))))</f>
        <v/>
      </c>
      <c r="AB1112" s="100" t="str">
        <f>IF(W1112="No","",IF('Paste Data Here - Export'!HS1112="","",IF('Paste Data Here - Export'!KO1112="Y",'Patient level info'!AA1112-'Paste Data Here - Export'!HS1112,'Paste Data Here - Export'!KQ1112-'Paste Data Here - Export'!HS1112)))</f>
        <v/>
      </c>
      <c r="AC1112" s="100" t="str">
        <f>IF(E1112="Yes","",IF(BPT!C1112="Record transferred to this team",AA1112-C1112-(1/6),""))</f>
        <v/>
      </c>
      <c r="AD1112" s="100" t="str">
        <f t="shared" si="189"/>
        <v/>
      </c>
      <c r="AE1112" s="100" t="str">
        <f t="shared" si="197"/>
        <v/>
      </c>
      <c r="AF1112" s="101" t="str">
        <f>IF(AE1112="","",IF(Y1112="Died same day","Died same day as arrival",IF(AB1112="","Did not stay on SU",IF('Paste Data Here - Export'!HR1112="ICH","ICU/CCU/HDU",IF(AB1112&gt;AE1112,100,100*AB1112/AE1112)))))</f>
        <v/>
      </c>
      <c r="AG1112" s="82" t="str">
        <f>IF(E1112="Yes","6 Month Transfer",IF(W1112="No","Not locked to discharge/transfer",IF(AF1112="Did not stay on SU","Not achieved as did not stay on SU",IF('Patient level info'!A1112="","",IF(AND(A1112=B1112,M1112="Achieved",P1112="Achieved",AF1112&gt;=90,AF1112&lt;&gt;"Died same day as arrival"),"Achieved",IF(AND(A1112&lt;&gt;B1112,AF1112&gt;=90,M1112="Achieved",P1112="Achieved"),"Not directly admitted by this team, but achieved criteria at previous team, and achieved 90% of stay on SU whilst at this team",IF(AF1112="ICU/CCU/HDU","Admitted to ICU/CCU/HDU",IF(AF1112="Died same day as arrival",AF1112,IF(AND(AF1112&lt;90,M1112="Not achieved",P1112="Not achieved"),"Not achieved as not direct to SU within 4h, not seen by a consultant within 14h, and less than 90% of stay on SU",IF(AND(AF1112&lt;90,M1112="Not achieved",P1112="Achieved"),"Not achieved as not direct to SU within 4h and less than 90% of stay on SU",IF(AND(AF1112&lt;90,M1112="Achieved",P1112="Not achieved"),"Not achieved as not seen by a consultant within 14h and less than 90% of stay on SU",IF(AND(AF1112&gt;=90,M1112="Not achieved",P1112="Not achieved"),"Not achieved as not direct to SU within 4h and not seen by a consultant within 14h",IF(AND(AF1112&gt;=90,M1112="Achieved",P1112="Not achieved"),"Not achieved as not seen by a consultant within 14h",IF(AF1112&lt;90,"Not achieved as less than 90% of stay on SU","Not achieved as not direct to SU within 4h"))))))))))))))</f>
        <v/>
      </c>
    </row>
    <row r="1113" spans="1:33" x14ac:dyDescent="0.25">
      <c r="A1113" s="89" t="str">
        <f>IF('Paste Data Here - Export'!A1113="","",'Paste Data Here - Export'!A1113)</f>
        <v/>
      </c>
      <c r="B1113" s="90" t="str">
        <f>IF('Paste Data Here - Export'!B1113="","",'Paste Data Here - Export'!B1113)</f>
        <v/>
      </c>
      <c r="C1113" s="91" t="str">
        <f>IF('Paste Data Here - Export'!AR1113="Y",'Paste Data Here - Export'!AS1113,IF('Paste Data Here - Export'!C1113="","",'Paste Data Here - Export'!BA1113))</f>
        <v/>
      </c>
      <c r="D1113" s="103" t="str">
        <f>IF(B1113="","",IF('Paste Data Here - Export'!A1113 ='Paste Data Here - Export'!B1113, "Yes", "No"))</f>
        <v/>
      </c>
      <c r="E1113" s="103" t="str">
        <f>IF(A1113="","",IF(AND('Paste Data Here - Export'!P1113="",'Paste Data Here - Export'!Q1113&lt;&gt;""),"Yes","No"))</f>
        <v/>
      </c>
      <c r="F1113" s="104" t="str">
        <f>IF('Paste Data Here - Export'!A1113='Paste Data Here - Export'!B1113,C1113,IF(W1113="No","",IF(E1113="Yes","6 Month Transfer",'Paste Data Here - Export'!HP1113)))</f>
        <v/>
      </c>
      <c r="G1113" s="92" t="str">
        <f>IF(B1113="","",IF(OR('Paste Data Here - Export'!KB1113="Y",'Paste Data Here - Export'!GE1113="Y"),"Yes","No"))</f>
        <v/>
      </c>
      <c r="H1113" s="93" t="str">
        <f t="shared" si="190"/>
        <v/>
      </c>
      <c r="I1113" s="93" t="str">
        <f t="shared" si="191"/>
        <v/>
      </c>
      <c r="J1113" s="93" t="str">
        <f t="shared" si="192"/>
        <v/>
      </c>
      <c r="K1113" s="125" t="str">
        <f>IF(OR(C1113="",'Paste Data Here - Export'!BD1113=""),"",1440*('Paste Data Here - Export'!BD1113-C1113))</f>
        <v/>
      </c>
      <c r="L1113" s="93" t="str">
        <f t="shared" si="193"/>
        <v/>
      </c>
      <c r="M1113" s="93" t="str">
        <f>IF(AND(L1113="Yes",'Paste Data Here - Export'!BC1113="SU",'Paste Data Here - Export'!EJ1113&lt;&gt;"Y"),"Achieved",IF('Paste Data Here - Export'!EJ1113="Y","Not applicable",(IF(AND('Patient level info'!L1113="No",'Paste Data Here - Export'!BC1113="SU"),"Not achieved",IF('Paste Data Here - Export'!BC1113="ICH","Not applicable",IF(OR('Paste Data Here - Export'!BC1113="O",'Paste Data Here - Export'!BC1113="MAC"),"Not achieved",""))))))</f>
        <v/>
      </c>
      <c r="N1113" s="142" t="str">
        <f>IF(B1113="","",IF(OR('Paste Data Here - Export'!GN1113="PERS",'Paste Data Here - Export'!GN1113="TELEM"),'Paste Data Here - Export'!GK1113,IF('Paste Data Here - Export'!GO1113="","Not seen in person",'Paste Data Here - Export'!GO1113)))</f>
        <v/>
      </c>
      <c r="O1113" s="125" t="str">
        <f t="shared" si="194"/>
        <v/>
      </c>
      <c r="P1113" s="126" t="str">
        <f t="shared" si="195"/>
        <v/>
      </c>
      <c r="Q1113" s="95" t="str">
        <f>IF('Paste Data Here - Export'!CR1113=TRUE, "Not imaged",IF('Paste Data Here - Export'!AR1113="Y","Inpatient stroke",IF('Paste Data Here - Export'!BA1113="","",IF('Paste Data Here - Export'!CR1113="TRUE","",1440*('Paste Data Here - Export'!CP1113-'Paste Data Here - Export'!BA1113)))))</f>
        <v/>
      </c>
      <c r="R1113" s="95" t="str">
        <f>IF('Paste Data Here - Export'!CR1113=TRUE,"Not imaged",IF(OR(C1113="",'Paste Data Here - Export'!CP1113=""),"",1440*('Paste Data Here - Export'!CP1113-C1113)))</f>
        <v/>
      </c>
      <c r="S1113" s="93" t="str">
        <f>IF(R1113&lt;60.5,"Yes",IF('Paste Data Here - Export'!C1113="","","No"))</f>
        <v/>
      </c>
      <c r="T1113" s="93" t="str">
        <f t="shared" si="187"/>
        <v/>
      </c>
      <c r="U1113" s="94" t="str">
        <f>IF(OR(C1113="",'Paste Data Here - Export'!DF1113=""),"",1440*('Paste Data Here - Export'!DF1113-C1113))</f>
        <v/>
      </c>
      <c r="V1113" s="96" t="str">
        <f t="shared" si="196"/>
        <v/>
      </c>
      <c r="W1113" s="97" t="str">
        <f>IF(B1113="","",IF('Paste Data Here - Export'!KI1113=TRUE,"Yes",IF('Paste Data Here - Export'!L1113="","No","Yes")))</f>
        <v/>
      </c>
      <c r="X1113" s="98" t="str">
        <f>IF(E1113="Yes","6 Month Transfer",IF(AND(W1113="Yes",'Paste Data Here - Export'!KM1113="D"),"No",IF('Patient level info'!W1113="Yes","Yes","")))</f>
        <v/>
      </c>
      <c r="Y1113" s="91" t="str">
        <f t="shared" si="188"/>
        <v/>
      </c>
      <c r="Z1113" s="99" t="str">
        <f>IF('Paste Data Here - Export'!KQ1113="","",IF('Paste Data Here - Export'!KO1113="","",'Paste Data Here - Export'!KN1113-'Paste Data Here - Export'!KQ1113))</f>
        <v/>
      </c>
      <c r="AA1113" s="91" t="str">
        <f>IF(AND(W1113="Yes",'Paste Data Here - Export'!KM1113="D",'Paste Data Here - Export'!KO1113="Y"),'Paste Data Here - Export'!KN1113+'Patient level info'!AA$3,IF(AND(W1113="Yes",'Paste Data Here - Export'!KM1113="D",Z1113&lt;0),'Paste Data Here - Export'!KQ1113,IF(AND(W1113="Yes",'Paste Data Here - Export'!KM1113="D"),'Paste Data Here - Export'!KN1113,IF(X1113="Yes",'Paste Data Here - Export'!KS1113,""))))</f>
        <v/>
      </c>
      <c r="AB1113" s="100" t="str">
        <f>IF(W1113="No","",IF('Paste Data Here - Export'!HS1113="","",IF('Paste Data Here - Export'!KO1113="Y",'Patient level info'!AA1113-'Paste Data Here - Export'!HS1113,'Paste Data Here - Export'!KQ1113-'Paste Data Here - Export'!HS1113)))</f>
        <v/>
      </c>
      <c r="AC1113" s="100" t="str">
        <f>IF(E1113="Yes","",IF(BPT!C1113="Record transferred to this team",AA1113-C1113-(1/6),""))</f>
        <v/>
      </c>
      <c r="AD1113" s="100" t="str">
        <f t="shared" si="189"/>
        <v/>
      </c>
      <c r="AE1113" s="100" t="str">
        <f t="shared" si="197"/>
        <v/>
      </c>
      <c r="AF1113" s="101" t="str">
        <f>IF(AE1113="","",IF(Y1113="Died same day","Died same day as arrival",IF(AB1113="","Did not stay on SU",IF('Paste Data Here - Export'!HR1113="ICH","ICU/CCU/HDU",IF(AB1113&gt;AE1113,100,100*AB1113/AE1113)))))</f>
        <v/>
      </c>
      <c r="AG1113" s="82" t="str">
        <f>IF(E1113="Yes","6 Month Transfer",IF(W1113="No","Not locked to discharge/transfer",IF(AF1113="Did not stay on SU","Not achieved as did not stay on SU",IF('Patient level info'!A1113="","",IF(AND(A1113=B1113,M1113="Achieved",P1113="Achieved",AF1113&gt;=90,AF1113&lt;&gt;"Died same day as arrival"),"Achieved",IF(AND(A1113&lt;&gt;B1113,AF1113&gt;=90,M1113="Achieved",P1113="Achieved"),"Not directly admitted by this team, but achieved criteria at previous team, and achieved 90% of stay on SU whilst at this team",IF(AF1113="ICU/CCU/HDU","Admitted to ICU/CCU/HDU",IF(AF1113="Died same day as arrival",AF1113,IF(AND(AF1113&lt;90,M1113="Not achieved",P1113="Not achieved"),"Not achieved as not direct to SU within 4h, not seen by a consultant within 14h, and less than 90% of stay on SU",IF(AND(AF1113&lt;90,M1113="Not achieved",P1113="Achieved"),"Not achieved as not direct to SU within 4h and less than 90% of stay on SU",IF(AND(AF1113&lt;90,M1113="Achieved",P1113="Not achieved"),"Not achieved as not seen by a consultant within 14h and less than 90% of stay on SU",IF(AND(AF1113&gt;=90,M1113="Not achieved",P1113="Not achieved"),"Not achieved as not direct to SU within 4h and not seen by a consultant within 14h",IF(AND(AF1113&gt;=90,M1113="Achieved",P1113="Not achieved"),"Not achieved as not seen by a consultant within 14h",IF(AF1113&lt;90,"Not achieved as less than 90% of stay on SU","Not achieved as not direct to SU within 4h"))))))))))))))</f>
        <v/>
      </c>
    </row>
    <row r="1114" spans="1:33" x14ac:dyDescent="0.25">
      <c r="A1114" s="89" t="str">
        <f>IF('Paste Data Here - Export'!A1114="","",'Paste Data Here - Export'!A1114)</f>
        <v/>
      </c>
      <c r="B1114" s="90" t="str">
        <f>IF('Paste Data Here - Export'!B1114="","",'Paste Data Here - Export'!B1114)</f>
        <v/>
      </c>
      <c r="C1114" s="91" t="str">
        <f>IF('Paste Data Here - Export'!AR1114="Y",'Paste Data Here - Export'!AS1114,IF('Paste Data Here - Export'!C1114="","",'Paste Data Here - Export'!BA1114))</f>
        <v/>
      </c>
      <c r="D1114" s="103" t="str">
        <f>IF(B1114="","",IF('Paste Data Here - Export'!A1114 ='Paste Data Here - Export'!B1114, "Yes", "No"))</f>
        <v/>
      </c>
      <c r="E1114" s="103" t="str">
        <f>IF(A1114="","",IF(AND('Paste Data Here - Export'!P1114="",'Paste Data Here - Export'!Q1114&lt;&gt;""),"Yes","No"))</f>
        <v/>
      </c>
      <c r="F1114" s="104" t="str">
        <f>IF('Paste Data Here - Export'!A1114='Paste Data Here - Export'!B1114,C1114,IF(W1114="No","",IF(E1114="Yes","6 Month Transfer",'Paste Data Here - Export'!HP1114)))</f>
        <v/>
      </c>
      <c r="G1114" s="92" t="str">
        <f>IF(B1114="","",IF(OR('Paste Data Here - Export'!KB1114="Y",'Paste Data Here - Export'!GE1114="Y"),"Yes","No"))</f>
        <v/>
      </c>
      <c r="H1114" s="93" t="str">
        <f t="shared" si="190"/>
        <v/>
      </c>
      <c r="I1114" s="93" t="str">
        <f t="shared" si="191"/>
        <v/>
      </c>
      <c r="J1114" s="93" t="str">
        <f t="shared" si="192"/>
        <v/>
      </c>
      <c r="K1114" s="125" t="str">
        <f>IF(OR(C1114="",'Paste Data Here - Export'!BD1114=""),"",1440*('Paste Data Here - Export'!BD1114-C1114))</f>
        <v/>
      </c>
      <c r="L1114" s="93" t="str">
        <f t="shared" si="193"/>
        <v/>
      </c>
      <c r="M1114" s="93" t="str">
        <f>IF(AND(L1114="Yes",'Paste Data Here - Export'!BC1114="SU",'Paste Data Here - Export'!EJ1114&lt;&gt;"Y"),"Achieved",IF('Paste Data Here - Export'!EJ1114="Y","Not applicable",(IF(AND('Patient level info'!L1114="No",'Paste Data Here - Export'!BC1114="SU"),"Not achieved",IF('Paste Data Here - Export'!BC1114="ICH","Not applicable",IF(OR('Paste Data Here - Export'!BC1114="O",'Paste Data Here - Export'!BC1114="MAC"),"Not achieved",""))))))</f>
        <v/>
      </c>
      <c r="N1114" s="142" t="str">
        <f>IF(B1114="","",IF(OR('Paste Data Here - Export'!GN1114="PERS",'Paste Data Here - Export'!GN1114="TELEM"),'Paste Data Here - Export'!GK1114,IF('Paste Data Here - Export'!GO1114="","Not seen in person",'Paste Data Here - Export'!GO1114)))</f>
        <v/>
      </c>
      <c r="O1114" s="125" t="str">
        <f t="shared" si="194"/>
        <v/>
      </c>
      <c r="P1114" s="126" t="str">
        <f t="shared" si="195"/>
        <v/>
      </c>
      <c r="Q1114" s="95" t="str">
        <f>IF('Paste Data Here - Export'!CR1114=TRUE, "Not imaged",IF('Paste Data Here - Export'!AR1114="Y","Inpatient stroke",IF('Paste Data Here - Export'!BA1114="","",IF('Paste Data Here - Export'!CR1114="TRUE","",1440*('Paste Data Here - Export'!CP1114-'Paste Data Here - Export'!BA1114)))))</f>
        <v/>
      </c>
      <c r="R1114" s="95" t="str">
        <f>IF('Paste Data Here - Export'!CR1114=TRUE,"Not imaged",IF(OR(C1114="",'Paste Data Here - Export'!CP1114=""),"",1440*('Paste Data Here - Export'!CP1114-C1114)))</f>
        <v/>
      </c>
      <c r="S1114" s="93" t="str">
        <f>IF(R1114&lt;60.5,"Yes",IF('Paste Data Here - Export'!C1114="","","No"))</f>
        <v/>
      </c>
      <c r="T1114" s="93" t="str">
        <f t="shared" si="187"/>
        <v/>
      </c>
      <c r="U1114" s="94" t="str">
        <f>IF(OR(C1114="",'Paste Data Here - Export'!DF1114=""),"",1440*('Paste Data Here - Export'!DF1114-C1114))</f>
        <v/>
      </c>
      <c r="V1114" s="96" t="str">
        <f t="shared" si="196"/>
        <v/>
      </c>
      <c r="W1114" s="97" t="str">
        <f>IF(B1114="","",IF('Paste Data Here - Export'!KI1114=TRUE,"Yes",IF('Paste Data Here - Export'!L1114="","No","Yes")))</f>
        <v/>
      </c>
      <c r="X1114" s="98" t="str">
        <f>IF(E1114="Yes","6 Month Transfer",IF(AND(W1114="Yes",'Paste Data Here - Export'!KM1114="D"),"No",IF('Patient level info'!W1114="Yes","Yes","")))</f>
        <v/>
      </c>
      <c r="Y1114" s="91" t="str">
        <f t="shared" si="188"/>
        <v/>
      </c>
      <c r="Z1114" s="99" t="str">
        <f>IF('Paste Data Here - Export'!KQ1114="","",IF('Paste Data Here - Export'!KO1114="","",'Paste Data Here - Export'!KN1114-'Paste Data Here - Export'!KQ1114))</f>
        <v/>
      </c>
      <c r="AA1114" s="91" t="str">
        <f>IF(AND(W1114="Yes",'Paste Data Here - Export'!KM1114="D",'Paste Data Here - Export'!KO1114="Y"),'Paste Data Here - Export'!KN1114+'Patient level info'!AA$3,IF(AND(W1114="Yes",'Paste Data Here - Export'!KM1114="D",Z1114&lt;0),'Paste Data Here - Export'!KQ1114,IF(AND(W1114="Yes",'Paste Data Here - Export'!KM1114="D"),'Paste Data Here - Export'!KN1114,IF(X1114="Yes",'Paste Data Here - Export'!KS1114,""))))</f>
        <v/>
      </c>
      <c r="AB1114" s="100" t="str">
        <f>IF(W1114="No","",IF('Paste Data Here - Export'!HS1114="","",IF('Paste Data Here - Export'!KO1114="Y",'Patient level info'!AA1114-'Paste Data Here - Export'!HS1114,'Paste Data Here - Export'!KQ1114-'Paste Data Here - Export'!HS1114)))</f>
        <v/>
      </c>
      <c r="AC1114" s="100" t="str">
        <f>IF(E1114="Yes","",IF(BPT!C1114="Record transferred to this team",AA1114-C1114-(1/6),""))</f>
        <v/>
      </c>
      <c r="AD1114" s="100" t="str">
        <f t="shared" si="189"/>
        <v/>
      </c>
      <c r="AE1114" s="100" t="str">
        <f t="shared" si="197"/>
        <v/>
      </c>
      <c r="AF1114" s="101" t="str">
        <f>IF(AE1114="","",IF(Y1114="Died same day","Died same day as arrival",IF(AB1114="","Did not stay on SU",IF('Paste Data Here - Export'!HR1114="ICH","ICU/CCU/HDU",IF(AB1114&gt;AE1114,100,100*AB1114/AE1114)))))</f>
        <v/>
      </c>
      <c r="AG1114" s="82" t="str">
        <f>IF(E1114="Yes","6 Month Transfer",IF(W1114="No","Not locked to discharge/transfer",IF(AF1114="Did not stay on SU","Not achieved as did not stay on SU",IF('Patient level info'!A1114="","",IF(AND(A1114=B1114,M1114="Achieved",P1114="Achieved",AF1114&gt;=90,AF1114&lt;&gt;"Died same day as arrival"),"Achieved",IF(AND(A1114&lt;&gt;B1114,AF1114&gt;=90,M1114="Achieved",P1114="Achieved"),"Not directly admitted by this team, but achieved criteria at previous team, and achieved 90% of stay on SU whilst at this team",IF(AF1114="ICU/CCU/HDU","Admitted to ICU/CCU/HDU",IF(AF1114="Died same day as arrival",AF1114,IF(AND(AF1114&lt;90,M1114="Not achieved",P1114="Not achieved"),"Not achieved as not direct to SU within 4h, not seen by a consultant within 14h, and less than 90% of stay on SU",IF(AND(AF1114&lt;90,M1114="Not achieved",P1114="Achieved"),"Not achieved as not direct to SU within 4h and less than 90% of stay on SU",IF(AND(AF1114&lt;90,M1114="Achieved",P1114="Not achieved"),"Not achieved as not seen by a consultant within 14h and less than 90% of stay on SU",IF(AND(AF1114&gt;=90,M1114="Not achieved",P1114="Not achieved"),"Not achieved as not direct to SU within 4h and not seen by a consultant within 14h",IF(AND(AF1114&gt;=90,M1114="Achieved",P1114="Not achieved"),"Not achieved as not seen by a consultant within 14h",IF(AF1114&lt;90,"Not achieved as less than 90% of stay on SU","Not achieved as not direct to SU within 4h"))))))))))))))</f>
        <v/>
      </c>
    </row>
    <row r="1115" spans="1:33" x14ac:dyDescent="0.25">
      <c r="A1115" s="89" t="str">
        <f>IF('Paste Data Here - Export'!A1115="","",'Paste Data Here - Export'!A1115)</f>
        <v/>
      </c>
      <c r="B1115" s="90" t="str">
        <f>IF('Paste Data Here - Export'!B1115="","",'Paste Data Here - Export'!B1115)</f>
        <v/>
      </c>
      <c r="C1115" s="91" t="str">
        <f>IF('Paste Data Here - Export'!AR1115="Y",'Paste Data Here - Export'!AS1115,IF('Paste Data Here - Export'!C1115="","",'Paste Data Here - Export'!BA1115))</f>
        <v/>
      </c>
      <c r="D1115" s="103" t="str">
        <f>IF(B1115="","",IF('Paste Data Here - Export'!A1115 ='Paste Data Here - Export'!B1115, "Yes", "No"))</f>
        <v/>
      </c>
      <c r="E1115" s="103" t="str">
        <f>IF(A1115="","",IF(AND('Paste Data Here - Export'!P1115="",'Paste Data Here - Export'!Q1115&lt;&gt;""),"Yes","No"))</f>
        <v/>
      </c>
      <c r="F1115" s="104" t="str">
        <f>IF('Paste Data Here - Export'!A1115='Paste Data Here - Export'!B1115,C1115,IF(W1115="No","",IF(E1115="Yes","6 Month Transfer",'Paste Data Here - Export'!HP1115)))</f>
        <v/>
      </c>
      <c r="G1115" s="92" t="str">
        <f>IF(B1115="","",IF(OR('Paste Data Here - Export'!KB1115="Y",'Paste Data Here - Export'!GE1115="Y"),"Yes","No"))</f>
        <v/>
      </c>
      <c r="H1115" s="93" t="str">
        <f t="shared" si="190"/>
        <v/>
      </c>
      <c r="I1115" s="93" t="str">
        <f t="shared" si="191"/>
        <v/>
      </c>
      <c r="J1115" s="93" t="str">
        <f t="shared" si="192"/>
        <v/>
      </c>
      <c r="K1115" s="125" t="str">
        <f>IF(OR(C1115="",'Paste Data Here - Export'!BD1115=""),"",1440*('Paste Data Here - Export'!BD1115-C1115))</f>
        <v/>
      </c>
      <c r="L1115" s="93" t="str">
        <f t="shared" si="193"/>
        <v/>
      </c>
      <c r="M1115" s="93" t="str">
        <f>IF(AND(L1115="Yes",'Paste Data Here - Export'!BC1115="SU",'Paste Data Here - Export'!EJ1115&lt;&gt;"Y"),"Achieved",IF('Paste Data Here - Export'!EJ1115="Y","Not applicable",(IF(AND('Patient level info'!L1115="No",'Paste Data Here - Export'!BC1115="SU"),"Not achieved",IF('Paste Data Here - Export'!BC1115="ICH","Not applicable",IF(OR('Paste Data Here - Export'!BC1115="O",'Paste Data Here - Export'!BC1115="MAC"),"Not achieved",""))))))</f>
        <v/>
      </c>
      <c r="N1115" s="142" t="str">
        <f>IF(B1115="","",IF(OR('Paste Data Here - Export'!GN1115="PERS",'Paste Data Here - Export'!GN1115="TELEM"),'Paste Data Here - Export'!GK1115,IF('Paste Data Here - Export'!GO1115="","Not seen in person",'Paste Data Here - Export'!GO1115)))</f>
        <v/>
      </c>
      <c r="O1115" s="125" t="str">
        <f t="shared" si="194"/>
        <v/>
      </c>
      <c r="P1115" s="126" t="str">
        <f t="shared" si="195"/>
        <v/>
      </c>
      <c r="Q1115" s="95" t="str">
        <f>IF('Paste Data Here - Export'!CR1115=TRUE, "Not imaged",IF('Paste Data Here - Export'!AR1115="Y","Inpatient stroke",IF('Paste Data Here - Export'!BA1115="","",IF('Paste Data Here - Export'!CR1115="TRUE","",1440*('Paste Data Here - Export'!CP1115-'Paste Data Here - Export'!BA1115)))))</f>
        <v/>
      </c>
      <c r="R1115" s="95" t="str">
        <f>IF('Paste Data Here - Export'!CR1115=TRUE,"Not imaged",IF(OR(C1115="",'Paste Data Here - Export'!CP1115=""),"",1440*('Paste Data Here - Export'!CP1115-C1115)))</f>
        <v/>
      </c>
      <c r="S1115" s="93" t="str">
        <f>IF(R1115&lt;60.5,"Yes",IF('Paste Data Here - Export'!C1115="","","No"))</f>
        <v/>
      </c>
      <c r="T1115" s="93" t="str">
        <f t="shared" si="187"/>
        <v/>
      </c>
      <c r="U1115" s="94" t="str">
        <f>IF(OR(C1115="",'Paste Data Here - Export'!DF1115=""),"",1440*('Paste Data Here - Export'!DF1115-C1115))</f>
        <v/>
      </c>
      <c r="V1115" s="96" t="str">
        <f t="shared" si="196"/>
        <v/>
      </c>
      <c r="W1115" s="97" t="str">
        <f>IF(B1115="","",IF('Paste Data Here - Export'!KI1115=TRUE,"Yes",IF('Paste Data Here - Export'!L1115="","No","Yes")))</f>
        <v/>
      </c>
      <c r="X1115" s="98" t="str">
        <f>IF(E1115="Yes","6 Month Transfer",IF(AND(W1115="Yes",'Paste Data Here - Export'!KM1115="D"),"No",IF('Patient level info'!W1115="Yes","Yes","")))</f>
        <v/>
      </c>
      <c r="Y1115" s="91" t="str">
        <f t="shared" si="188"/>
        <v/>
      </c>
      <c r="Z1115" s="99" t="str">
        <f>IF('Paste Data Here - Export'!KQ1115="","",IF('Paste Data Here - Export'!KO1115="","",'Paste Data Here - Export'!KN1115-'Paste Data Here - Export'!KQ1115))</f>
        <v/>
      </c>
      <c r="AA1115" s="91" t="str">
        <f>IF(AND(W1115="Yes",'Paste Data Here - Export'!KM1115="D",'Paste Data Here - Export'!KO1115="Y"),'Paste Data Here - Export'!KN1115+'Patient level info'!AA$3,IF(AND(W1115="Yes",'Paste Data Here - Export'!KM1115="D",Z1115&lt;0),'Paste Data Here - Export'!KQ1115,IF(AND(W1115="Yes",'Paste Data Here - Export'!KM1115="D"),'Paste Data Here - Export'!KN1115,IF(X1115="Yes",'Paste Data Here - Export'!KS1115,""))))</f>
        <v/>
      </c>
      <c r="AB1115" s="100" t="str">
        <f>IF(W1115="No","",IF('Paste Data Here - Export'!HS1115="","",IF('Paste Data Here - Export'!KO1115="Y",'Patient level info'!AA1115-'Paste Data Here - Export'!HS1115,'Paste Data Here - Export'!KQ1115-'Paste Data Here - Export'!HS1115)))</f>
        <v/>
      </c>
      <c r="AC1115" s="100" t="str">
        <f>IF(E1115="Yes","",IF(BPT!C1115="Record transferred to this team",AA1115-C1115-(1/6),""))</f>
        <v/>
      </c>
      <c r="AD1115" s="100" t="str">
        <f t="shared" si="189"/>
        <v/>
      </c>
      <c r="AE1115" s="100" t="str">
        <f t="shared" si="197"/>
        <v/>
      </c>
      <c r="AF1115" s="101" t="str">
        <f>IF(AE1115="","",IF(Y1115="Died same day","Died same day as arrival",IF(AB1115="","Did not stay on SU",IF('Paste Data Here - Export'!HR1115="ICH","ICU/CCU/HDU",IF(AB1115&gt;AE1115,100,100*AB1115/AE1115)))))</f>
        <v/>
      </c>
      <c r="AG1115" s="82" t="str">
        <f>IF(E1115="Yes","6 Month Transfer",IF(W1115="No","Not locked to discharge/transfer",IF(AF1115="Did not stay on SU","Not achieved as did not stay on SU",IF('Patient level info'!A1115="","",IF(AND(A1115=B1115,M1115="Achieved",P1115="Achieved",AF1115&gt;=90,AF1115&lt;&gt;"Died same day as arrival"),"Achieved",IF(AND(A1115&lt;&gt;B1115,AF1115&gt;=90,M1115="Achieved",P1115="Achieved"),"Not directly admitted by this team, but achieved criteria at previous team, and achieved 90% of stay on SU whilst at this team",IF(AF1115="ICU/CCU/HDU","Admitted to ICU/CCU/HDU",IF(AF1115="Died same day as arrival",AF1115,IF(AND(AF1115&lt;90,M1115="Not achieved",P1115="Not achieved"),"Not achieved as not direct to SU within 4h, not seen by a consultant within 14h, and less than 90% of stay on SU",IF(AND(AF1115&lt;90,M1115="Not achieved",P1115="Achieved"),"Not achieved as not direct to SU within 4h and less than 90% of stay on SU",IF(AND(AF1115&lt;90,M1115="Achieved",P1115="Not achieved"),"Not achieved as not seen by a consultant within 14h and less than 90% of stay on SU",IF(AND(AF1115&gt;=90,M1115="Not achieved",P1115="Not achieved"),"Not achieved as not direct to SU within 4h and not seen by a consultant within 14h",IF(AND(AF1115&gt;=90,M1115="Achieved",P1115="Not achieved"),"Not achieved as not seen by a consultant within 14h",IF(AF1115&lt;90,"Not achieved as less than 90% of stay on SU","Not achieved as not direct to SU within 4h"))))))))))))))</f>
        <v/>
      </c>
    </row>
    <row r="1116" spans="1:33" x14ac:dyDescent="0.25">
      <c r="A1116" s="89" t="str">
        <f>IF('Paste Data Here - Export'!A1116="","",'Paste Data Here - Export'!A1116)</f>
        <v/>
      </c>
      <c r="B1116" s="90" t="str">
        <f>IF('Paste Data Here - Export'!B1116="","",'Paste Data Here - Export'!B1116)</f>
        <v/>
      </c>
      <c r="C1116" s="91" t="str">
        <f>IF('Paste Data Here - Export'!AR1116="Y",'Paste Data Here - Export'!AS1116,IF('Paste Data Here - Export'!C1116="","",'Paste Data Here - Export'!BA1116))</f>
        <v/>
      </c>
      <c r="D1116" s="103" t="str">
        <f>IF(B1116="","",IF('Paste Data Here - Export'!A1116 ='Paste Data Here - Export'!B1116, "Yes", "No"))</f>
        <v/>
      </c>
      <c r="E1116" s="103" t="str">
        <f>IF(A1116="","",IF(AND('Paste Data Here - Export'!P1116="",'Paste Data Here - Export'!Q1116&lt;&gt;""),"Yes","No"))</f>
        <v/>
      </c>
      <c r="F1116" s="104" t="str">
        <f>IF('Paste Data Here - Export'!A1116='Paste Data Here - Export'!B1116,C1116,IF(W1116="No","",IF(E1116="Yes","6 Month Transfer",'Paste Data Here - Export'!HP1116)))</f>
        <v/>
      </c>
      <c r="G1116" s="92" t="str">
        <f>IF(B1116="","",IF(OR('Paste Data Here - Export'!KB1116="Y",'Paste Data Here - Export'!GE1116="Y"),"Yes","No"))</f>
        <v/>
      </c>
      <c r="H1116" s="93" t="str">
        <f t="shared" si="190"/>
        <v/>
      </c>
      <c r="I1116" s="93" t="str">
        <f t="shared" si="191"/>
        <v/>
      </c>
      <c r="J1116" s="93" t="str">
        <f t="shared" si="192"/>
        <v/>
      </c>
      <c r="K1116" s="125" t="str">
        <f>IF(OR(C1116="",'Paste Data Here - Export'!BD1116=""),"",1440*('Paste Data Here - Export'!BD1116-C1116))</f>
        <v/>
      </c>
      <c r="L1116" s="93" t="str">
        <f t="shared" si="193"/>
        <v/>
      </c>
      <c r="M1116" s="93" t="str">
        <f>IF(AND(L1116="Yes",'Paste Data Here - Export'!BC1116="SU",'Paste Data Here - Export'!EJ1116&lt;&gt;"Y"),"Achieved",IF('Paste Data Here - Export'!EJ1116="Y","Not applicable",(IF(AND('Patient level info'!L1116="No",'Paste Data Here - Export'!BC1116="SU"),"Not achieved",IF('Paste Data Here - Export'!BC1116="ICH","Not applicable",IF(OR('Paste Data Here - Export'!BC1116="O",'Paste Data Here - Export'!BC1116="MAC"),"Not achieved",""))))))</f>
        <v/>
      </c>
      <c r="N1116" s="142" t="str">
        <f>IF(B1116="","",IF(OR('Paste Data Here - Export'!GN1116="PERS",'Paste Data Here - Export'!GN1116="TELEM"),'Paste Data Here - Export'!GK1116,IF('Paste Data Here - Export'!GO1116="","Not seen in person",'Paste Data Here - Export'!GO1116)))</f>
        <v/>
      </c>
      <c r="O1116" s="125" t="str">
        <f t="shared" si="194"/>
        <v/>
      </c>
      <c r="P1116" s="126" t="str">
        <f t="shared" si="195"/>
        <v/>
      </c>
      <c r="Q1116" s="95" t="str">
        <f>IF('Paste Data Here - Export'!CR1116=TRUE, "Not imaged",IF('Paste Data Here - Export'!AR1116="Y","Inpatient stroke",IF('Paste Data Here - Export'!BA1116="","",IF('Paste Data Here - Export'!CR1116="TRUE","",1440*('Paste Data Here - Export'!CP1116-'Paste Data Here - Export'!BA1116)))))</f>
        <v/>
      </c>
      <c r="R1116" s="95" t="str">
        <f>IF('Paste Data Here - Export'!CR1116=TRUE,"Not imaged",IF(OR(C1116="",'Paste Data Here - Export'!CP1116=""),"",1440*('Paste Data Here - Export'!CP1116-C1116)))</f>
        <v/>
      </c>
      <c r="S1116" s="93" t="str">
        <f>IF(R1116&lt;60.5,"Yes",IF('Paste Data Here - Export'!C1116="","","No"))</f>
        <v/>
      </c>
      <c r="T1116" s="93" t="str">
        <f t="shared" si="187"/>
        <v/>
      </c>
      <c r="U1116" s="94" t="str">
        <f>IF(OR(C1116="",'Paste Data Here - Export'!DF1116=""),"",1440*('Paste Data Here - Export'!DF1116-C1116))</f>
        <v/>
      </c>
      <c r="V1116" s="96" t="str">
        <f t="shared" si="196"/>
        <v/>
      </c>
      <c r="W1116" s="97" t="str">
        <f>IF(B1116="","",IF('Paste Data Here - Export'!KI1116=TRUE,"Yes",IF('Paste Data Here - Export'!L1116="","No","Yes")))</f>
        <v/>
      </c>
      <c r="X1116" s="98" t="str">
        <f>IF(E1116="Yes","6 Month Transfer",IF(AND(W1116="Yes",'Paste Data Here - Export'!KM1116="D"),"No",IF('Patient level info'!W1116="Yes","Yes","")))</f>
        <v/>
      </c>
      <c r="Y1116" s="91" t="str">
        <f t="shared" si="188"/>
        <v/>
      </c>
      <c r="Z1116" s="99" t="str">
        <f>IF('Paste Data Here - Export'!KQ1116="","",IF('Paste Data Here - Export'!KO1116="","",'Paste Data Here - Export'!KN1116-'Paste Data Here - Export'!KQ1116))</f>
        <v/>
      </c>
      <c r="AA1116" s="91" t="str">
        <f>IF(AND(W1116="Yes",'Paste Data Here - Export'!KM1116="D",'Paste Data Here - Export'!KO1116="Y"),'Paste Data Here - Export'!KN1116+'Patient level info'!AA$3,IF(AND(W1116="Yes",'Paste Data Here - Export'!KM1116="D",Z1116&lt;0),'Paste Data Here - Export'!KQ1116,IF(AND(W1116="Yes",'Paste Data Here - Export'!KM1116="D"),'Paste Data Here - Export'!KN1116,IF(X1116="Yes",'Paste Data Here - Export'!KS1116,""))))</f>
        <v/>
      </c>
      <c r="AB1116" s="100" t="str">
        <f>IF(W1116="No","",IF('Paste Data Here - Export'!HS1116="","",IF('Paste Data Here - Export'!KO1116="Y",'Patient level info'!AA1116-'Paste Data Here - Export'!HS1116,'Paste Data Here - Export'!KQ1116-'Paste Data Here - Export'!HS1116)))</f>
        <v/>
      </c>
      <c r="AC1116" s="100" t="str">
        <f>IF(E1116="Yes","",IF(BPT!C1116="Record transferred to this team",AA1116-C1116-(1/6),""))</f>
        <v/>
      </c>
      <c r="AD1116" s="100" t="str">
        <f t="shared" si="189"/>
        <v/>
      </c>
      <c r="AE1116" s="100" t="str">
        <f t="shared" si="197"/>
        <v/>
      </c>
      <c r="AF1116" s="101" t="str">
        <f>IF(AE1116="","",IF(Y1116="Died same day","Died same day as arrival",IF(AB1116="","Did not stay on SU",IF('Paste Data Here - Export'!HR1116="ICH","ICU/CCU/HDU",IF(AB1116&gt;AE1116,100,100*AB1116/AE1116)))))</f>
        <v/>
      </c>
      <c r="AG1116" s="82" t="str">
        <f>IF(E1116="Yes","6 Month Transfer",IF(W1116="No","Not locked to discharge/transfer",IF(AF1116="Did not stay on SU","Not achieved as did not stay on SU",IF('Patient level info'!A1116="","",IF(AND(A1116=B1116,M1116="Achieved",P1116="Achieved",AF1116&gt;=90,AF1116&lt;&gt;"Died same day as arrival"),"Achieved",IF(AND(A1116&lt;&gt;B1116,AF1116&gt;=90,M1116="Achieved",P1116="Achieved"),"Not directly admitted by this team, but achieved criteria at previous team, and achieved 90% of stay on SU whilst at this team",IF(AF1116="ICU/CCU/HDU","Admitted to ICU/CCU/HDU",IF(AF1116="Died same day as arrival",AF1116,IF(AND(AF1116&lt;90,M1116="Not achieved",P1116="Not achieved"),"Not achieved as not direct to SU within 4h, not seen by a consultant within 14h, and less than 90% of stay on SU",IF(AND(AF1116&lt;90,M1116="Not achieved",P1116="Achieved"),"Not achieved as not direct to SU within 4h and less than 90% of stay on SU",IF(AND(AF1116&lt;90,M1116="Achieved",P1116="Not achieved"),"Not achieved as not seen by a consultant within 14h and less than 90% of stay on SU",IF(AND(AF1116&gt;=90,M1116="Not achieved",P1116="Not achieved"),"Not achieved as not direct to SU within 4h and not seen by a consultant within 14h",IF(AND(AF1116&gt;=90,M1116="Achieved",P1116="Not achieved"),"Not achieved as not seen by a consultant within 14h",IF(AF1116&lt;90,"Not achieved as less than 90% of stay on SU","Not achieved as not direct to SU within 4h"))))))))))))))</f>
        <v/>
      </c>
    </row>
    <row r="1117" spans="1:33" x14ac:dyDescent="0.25">
      <c r="A1117" s="89" t="str">
        <f>IF('Paste Data Here - Export'!A1117="","",'Paste Data Here - Export'!A1117)</f>
        <v/>
      </c>
      <c r="B1117" s="90" t="str">
        <f>IF('Paste Data Here - Export'!B1117="","",'Paste Data Here - Export'!B1117)</f>
        <v/>
      </c>
      <c r="C1117" s="91" t="str">
        <f>IF('Paste Data Here - Export'!AR1117="Y",'Paste Data Here - Export'!AS1117,IF('Paste Data Here - Export'!C1117="","",'Paste Data Here - Export'!BA1117))</f>
        <v/>
      </c>
      <c r="D1117" s="103" t="str">
        <f>IF(B1117="","",IF('Paste Data Here - Export'!A1117 ='Paste Data Here - Export'!B1117, "Yes", "No"))</f>
        <v/>
      </c>
      <c r="E1117" s="103" t="str">
        <f>IF(A1117="","",IF(AND('Paste Data Here - Export'!P1117="",'Paste Data Here - Export'!Q1117&lt;&gt;""),"Yes","No"))</f>
        <v/>
      </c>
      <c r="F1117" s="104" t="str">
        <f>IF('Paste Data Here - Export'!A1117='Paste Data Here - Export'!B1117,C1117,IF(W1117="No","",IF(E1117="Yes","6 Month Transfer",'Paste Data Here - Export'!HP1117)))</f>
        <v/>
      </c>
      <c r="G1117" s="92" t="str">
        <f>IF(B1117="","",IF(OR('Paste Data Here - Export'!KB1117="Y",'Paste Data Here - Export'!GE1117="Y"),"Yes","No"))</f>
        <v/>
      </c>
      <c r="H1117" s="93" t="str">
        <f t="shared" si="190"/>
        <v/>
      </c>
      <c r="I1117" s="93" t="str">
        <f t="shared" si="191"/>
        <v/>
      </c>
      <c r="J1117" s="93" t="str">
        <f t="shared" si="192"/>
        <v/>
      </c>
      <c r="K1117" s="125" t="str">
        <f>IF(OR(C1117="",'Paste Data Here - Export'!BD1117=""),"",1440*('Paste Data Here - Export'!BD1117-C1117))</f>
        <v/>
      </c>
      <c r="L1117" s="93" t="str">
        <f t="shared" si="193"/>
        <v/>
      </c>
      <c r="M1117" s="93" t="str">
        <f>IF(AND(L1117="Yes",'Paste Data Here - Export'!BC1117="SU",'Paste Data Here - Export'!EJ1117&lt;&gt;"Y"),"Achieved",IF('Paste Data Here - Export'!EJ1117="Y","Not applicable",(IF(AND('Patient level info'!L1117="No",'Paste Data Here - Export'!BC1117="SU"),"Not achieved",IF('Paste Data Here - Export'!BC1117="ICH","Not applicable",IF(OR('Paste Data Here - Export'!BC1117="O",'Paste Data Here - Export'!BC1117="MAC"),"Not achieved",""))))))</f>
        <v/>
      </c>
      <c r="N1117" s="142" t="str">
        <f>IF(B1117="","",IF(OR('Paste Data Here - Export'!GN1117="PERS",'Paste Data Here - Export'!GN1117="TELEM"),'Paste Data Here - Export'!GK1117,IF('Paste Data Here - Export'!GO1117="","Not seen in person",'Paste Data Here - Export'!GO1117)))</f>
        <v/>
      </c>
      <c r="O1117" s="125" t="str">
        <f t="shared" si="194"/>
        <v/>
      </c>
      <c r="P1117" s="126" t="str">
        <f t="shared" si="195"/>
        <v/>
      </c>
      <c r="Q1117" s="95" t="str">
        <f>IF('Paste Data Here - Export'!CR1117=TRUE, "Not imaged",IF('Paste Data Here - Export'!AR1117="Y","Inpatient stroke",IF('Paste Data Here - Export'!BA1117="","",IF('Paste Data Here - Export'!CR1117="TRUE","",1440*('Paste Data Here - Export'!CP1117-'Paste Data Here - Export'!BA1117)))))</f>
        <v/>
      </c>
      <c r="R1117" s="95" t="str">
        <f>IF('Paste Data Here - Export'!CR1117=TRUE,"Not imaged",IF(OR(C1117="",'Paste Data Here - Export'!CP1117=""),"",1440*('Paste Data Here - Export'!CP1117-C1117)))</f>
        <v/>
      </c>
      <c r="S1117" s="93" t="str">
        <f>IF(R1117&lt;60.5,"Yes",IF('Paste Data Here - Export'!C1117="","","No"))</f>
        <v/>
      </c>
      <c r="T1117" s="93" t="str">
        <f t="shared" si="187"/>
        <v/>
      </c>
      <c r="U1117" s="94" t="str">
        <f>IF(OR(C1117="",'Paste Data Here - Export'!DF1117=""),"",1440*('Paste Data Here - Export'!DF1117-C1117))</f>
        <v/>
      </c>
      <c r="V1117" s="96" t="str">
        <f t="shared" si="196"/>
        <v/>
      </c>
      <c r="W1117" s="97" t="str">
        <f>IF(B1117="","",IF('Paste Data Here - Export'!KI1117=TRUE,"Yes",IF('Paste Data Here - Export'!L1117="","No","Yes")))</f>
        <v/>
      </c>
      <c r="X1117" s="98" t="str">
        <f>IF(E1117="Yes","6 Month Transfer",IF(AND(W1117="Yes",'Paste Data Here - Export'!KM1117="D"),"No",IF('Patient level info'!W1117="Yes","Yes","")))</f>
        <v/>
      </c>
      <c r="Y1117" s="91" t="str">
        <f t="shared" si="188"/>
        <v/>
      </c>
      <c r="Z1117" s="99" t="str">
        <f>IF('Paste Data Here - Export'!KQ1117="","",IF('Paste Data Here - Export'!KO1117="","",'Paste Data Here - Export'!KN1117-'Paste Data Here - Export'!KQ1117))</f>
        <v/>
      </c>
      <c r="AA1117" s="91" t="str">
        <f>IF(AND(W1117="Yes",'Paste Data Here - Export'!KM1117="D",'Paste Data Here - Export'!KO1117="Y"),'Paste Data Here - Export'!KN1117+'Patient level info'!AA$3,IF(AND(W1117="Yes",'Paste Data Here - Export'!KM1117="D",Z1117&lt;0),'Paste Data Here - Export'!KQ1117,IF(AND(W1117="Yes",'Paste Data Here - Export'!KM1117="D"),'Paste Data Here - Export'!KN1117,IF(X1117="Yes",'Paste Data Here - Export'!KS1117,""))))</f>
        <v/>
      </c>
      <c r="AB1117" s="100" t="str">
        <f>IF(W1117="No","",IF('Paste Data Here - Export'!HS1117="","",IF('Paste Data Here - Export'!KO1117="Y",'Patient level info'!AA1117-'Paste Data Here - Export'!HS1117,'Paste Data Here - Export'!KQ1117-'Paste Data Here - Export'!HS1117)))</f>
        <v/>
      </c>
      <c r="AC1117" s="100" t="str">
        <f>IF(E1117="Yes","",IF(BPT!C1117="Record transferred to this team",AA1117-C1117-(1/6),""))</f>
        <v/>
      </c>
      <c r="AD1117" s="100" t="str">
        <f t="shared" si="189"/>
        <v/>
      </c>
      <c r="AE1117" s="100" t="str">
        <f t="shared" si="197"/>
        <v/>
      </c>
      <c r="AF1117" s="101" t="str">
        <f>IF(AE1117="","",IF(Y1117="Died same day","Died same day as arrival",IF(AB1117="","Did not stay on SU",IF('Paste Data Here - Export'!HR1117="ICH","ICU/CCU/HDU",IF(AB1117&gt;AE1117,100,100*AB1117/AE1117)))))</f>
        <v/>
      </c>
      <c r="AG1117" s="82" t="str">
        <f>IF(E1117="Yes","6 Month Transfer",IF(W1117="No","Not locked to discharge/transfer",IF(AF1117="Did not stay on SU","Not achieved as did not stay on SU",IF('Patient level info'!A1117="","",IF(AND(A1117=B1117,M1117="Achieved",P1117="Achieved",AF1117&gt;=90,AF1117&lt;&gt;"Died same day as arrival"),"Achieved",IF(AND(A1117&lt;&gt;B1117,AF1117&gt;=90,M1117="Achieved",P1117="Achieved"),"Not directly admitted by this team, but achieved criteria at previous team, and achieved 90% of stay on SU whilst at this team",IF(AF1117="ICU/CCU/HDU","Admitted to ICU/CCU/HDU",IF(AF1117="Died same day as arrival",AF1117,IF(AND(AF1117&lt;90,M1117="Not achieved",P1117="Not achieved"),"Not achieved as not direct to SU within 4h, not seen by a consultant within 14h, and less than 90% of stay on SU",IF(AND(AF1117&lt;90,M1117="Not achieved",P1117="Achieved"),"Not achieved as not direct to SU within 4h and less than 90% of stay on SU",IF(AND(AF1117&lt;90,M1117="Achieved",P1117="Not achieved"),"Not achieved as not seen by a consultant within 14h and less than 90% of stay on SU",IF(AND(AF1117&gt;=90,M1117="Not achieved",P1117="Not achieved"),"Not achieved as not direct to SU within 4h and not seen by a consultant within 14h",IF(AND(AF1117&gt;=90,M1117="Achieved",P1117="Not achieved"),"Not achieved as not seen by a consultant within 14h",IF(AF1117&lt;90,"Not achieved as less than 90% of stay on SU","Not achieved as not direct to SU within 4h"))))))))))))))</f>
        <v/>
      </c>
    </row>
    <row r="1118" spans="1:33" x14ac:dyDescent="0.25">
      <c r="A1118" s="89" t="str">
        <f>IF('Paste Data Here - Export'!A1118="","",'Paste Data Here - Export'!A1118)</f>
        <v/>
      </c>
      <c r="B1118" s="90" t="str">
        <f>IF('Paste Data Here - Export'!B1118="","",'Paste Data Here - Export'!B1118)</f>
        <v/>
      </c>
      <c r="C1118" s="91" t="str">
        <f>IF('Paste Data Here - Export'!AR1118="Y",'Paste Data Here - Export'!AS1118,IF('Paste Data Here - Export'!C1118="","",'Paste Data Here - Export'!BA1118))</f>
        <v/>
      </c>
      <c r="D1118" s="103" t="str">
        <f>IF(B1118="","",IF('Paste Data Here - Export'!A1118 ='Paste Data Here - Export'!B1118, "Yes", "No"))</f>
        <v/>
      </c>
      <c r="E1118" s="103" t="str">
        <f>IF(A1118="","",IF(AND('Paste Data Here - Export'!P1118="",'Paste Data Here - Export'!Q1118&lt;&gt;""),"Yes","No"))</f>
        <v/>
      </c>
      <c r="F1118" s="104" t="str">
        <f>IF('Paste Data Here - Export'!A1118='Paste Data Here - Export'!B1118,C1118,IF(W1118="No","",IF(E1118="Yes","6 Month Transfer",'Paste Data Here - Export'!HP1118)))</f>
        <v/>
      </c>
      <c r="G1118" s="92" t="str">
        <f>IF(B1118="","",IF(OR('Paste Data Here - Export'!KB1118="Y",'Paste Data Here - Export'!GE1118="Y"),"Yes","No"))</f>
        <v/>
      </c>
      <c r="H1118" s="93" t="str">
        <f t="shared" si="190"/>
        <v/>
      </c>
      <c r="I1118" s="93" t="str">
        <f t="shared" si="191"/>
        <v/>
      </c>
      <c r="J1118" s="93" t="str">
        <f t="shared" si="192"/>
        <v/>
      </c>
      <c r="K1118" s="125" t="str">
        <f>IF(OR(C1118="",'Paste Data Here - Export'!BD1118=""),"",1440*('Paste Data Here - Export'!BD1118-C1118))</f>
        <v/>
      </c>
      <c r="L1118" s="93" t="str">
        <f t="shared" si="193"/>
        <v/>
      </c>
      <c r="M1118" s="93" t="str">
        <f>IF(AND(L1118="Yes",'Paste Data Here - Export'!BC1118="SU",'Paste Data Here - Export'!EJ1118&lt;&gt;"Y"),"Achieved",IF('Paste Data Here - Export'!EJ1118="Y","Not applicable",(IF(AND('Patient level info'!L1118="No",'Paste Data Here - Export'!BC1118="SU"),"Not achieved",IF('Paste Data Here - Export'!BC1118="ICH","Not applicable",IF(OR('Paste Data Here - Export'!BC1118="O",'Paste Data Here - Export'!BC1118="MAC"),"Not achieved",""))))))</f>
        <v/>
      </c>
      <c r="N1118" s="142" t="str">
        <f>IF(B1118="","",IF(OR('Paste Data Here - Export'!GN1118="PERS",'Paste Data Here - Export'!GN1118="TELEM"),'Paste Data Here - Export'!GK1118,IF('Paste Data Here - Export'!GO1118="","Not seen in person",'Paste Data Here - Export'!GO1118)))</f>
        <v/>
      </c>
      <c r="O1118" s="125" t="str">
        <f t="shared" si="194"/>
        <v/>
      </c>
      <c r="P1118" s="126" t="str">
        <f t="shared" si="195"/>
        <v/>
      </c>
      <c r="Q1118" s="95" t="str">
        <f>IF('Paste Data Here - Export'!CR1118=TRUE, "Not imaged",IF('Paste Data Here - Export'!AR1118="Y","Inpatient stroke",IF('Paste Data Here - Export'!BA1118="","",IF('Paste Data Here - Export'!CR1118="TRUE","",1440*('Paste Data Here - Export'!CP1118-'Paste Data Here - Export'!BA1118)))))</f>
        <v/>
      </c>
      <c r="R1118" s="95" t="str">
        <f>IF('Paste Data Here - Export'!CR1118=TRUE,"Not imaged",IF(OR(C1118="",'Paste Data Here - Export'!CP1118=""),"",1440*('Paste Data Here - Export'!CP1118-C1118)))</f>
        <v/>
      </c>
      <c r="S1118" s="93" t="str">
        <f>IF(R1118&lt;60.5,"Yes",IF('Paste Data Here - Export'!C1118="","","No"))</f>
        <v/>
      </c>
      <c r="T1118" s="93" t="str">
        <f t="shared" si="187"/>
        <v/>
      </c>
      <c r="U1118" s="94" t="str">
        <f>IF(OR(C1118="",'Paste Data Here - Export'!DF1118=""),"",1440*('Paste Data Here - Export'!DF1118-C1118))</f>
        <v/>
      </c>
      <c r="V1118" s="96" t="str">
        <f t="shared" si="196"/>
        <v/>
      </c>
      <c r="W1118" s="97" t="str">
        <f>IF(B1118="","",IF('Paste Data Here - Export'!KI1118=TRUE,"Yes",IF('Paste Data Here - Export'!L1118="","No","Yes")))</f>
        <v/>
      </c>
      <c r="X1118" s="98" t="str">
        <f>IF(E1118="Yes","6 Month Transfer",IF(AND(W1118="Yes",'Paste Data Here - Export'!KM1118="D"),"No",IF('Patient level info'!W1118="Yes","Yes","")))</f>
        <v/>
      </c>
      <c r="Y1118" s="91" t="str">
        <f t="shared" si="188"/>
        <v/>
      </c>
      <c r="Z1118" s="99" t="str">
        <f>IF('Paste Data Here - Export'!KQ1118="","",IF('Paste Data Here - Export'!KO1118="","",'Paste Data Here - Export'!KN1118-'Paste Data Here - Export'!KQ1118))</f>
        <v/>
      </c>
      <c r="AA1118" s="91" t="str">
        <f>IF(AND(W1118="Yes",'Paste Data Here - Export'!KM1118="D",'Paste Data Here - Export'!KO1118="Y"),'Paste Data Here - Export'!KN1118+'Patient level info'!AA$3,IF(AND(W1118="Yes",'Paste Data Here - Export'!KM1118="D",Z1118&lt;0),'Paste Data Here - Export'!KQ1118,IF(AND(W1118="Yes",'Paste Data Here - Export'!KM1118="D"),'Paste Data Here - Export'!KN1118,IF(X1118="Yes",'Paste Data Here - Export'!KS1118,""))))</f>
        <v/>
      </c>
      <c r="AB1118" s="100" t="str">
        <f>IF(W1118="No","",IF('Paste Data Here - Export'!HS1118="","",IF('Paste Data Here - Export'!KO1118="Y",'Patient level info'!AA1118-'Paste Data Here - Export'!HS1118,'Paste Data Here - Export'!KQ1118-'Paste Data Here - Export'!HS1118)))</f>
        <v/>
      </c>
      <c r="AC1118" s="100" t="str">
        <f>IF(E1118="Yes","",IF(BPT!C1118="Record transferred to this team",AA1118-C1118-(1/6),""))</f>
        <v/>
      </c>
      <c r="AD1118" s="100" t="str">
        <f t="shared" si="189"/>
        <v/>
      </c>
      <c r="AE1118" s="100" t="str">
        <f t="shared" si="197"/>
        <v/>
      </c>
      <c r="AF1118" s="101" t="str">
        <f>IF(AE1118="","",IF(Y1118="Died same day","Died same day as arrival",IF(AB1118="","Did not stay on SU",IF('Paste Data Here - Export'!HR1118="ICH","ICU/CCU/HDU",IF(AB1118&gt;AE1118,100,100*AB1118/AE1118)))))</f>
        <v/>
      </c>
      <c r="AG1118" s="82" t="str">
        <f>IF(E1118="Yes","6 Month Transfer",IF(W1118="No","Not locked to discharge/transfer",IF(AF1118="Did not stay on SU","Not achieved as did not stay on SU",IF('Patient level info'!A1118="","",IF(AND(A1118=B1118,M1118="Achieved",P1118="Achieved",AF1118&gt;=90,AF1118&lt;&gt;"Died same day as arrival"),"Achieved",IF(AND(A1118&lt;&gt;B1118,AF1118&gt;=90,M1118="Achieved",P1118="Achieved"),"Not directly admitted by this team, but achieved criteria at previous team, and achieved 90% of stay on SU whilst at this team",IF(AF1118="ICU/CCU/HDU","Admitted to ICU/CCU/HDU",IF(AF1118="Died same day as arrival",AF1118,IF(AND(AF1118&lt;90,M1118="Not achieved",P1118="Not achieved"),"Not achieved as not direct to SU within 4h, not seen by a consultant within 14h, and less than 90% of stay on SU",IF(AND(AF1118&lt;90,M1118="Not achieved",P1118="Achieved"),"Not achieved as not direct to SU within 4h and less than 90% of stay on SU",IF(AND(AF1118&lt;90,M1118="Achieved",P1118="Not achieved"),"Not achieved as not seen by a consultant within 14h and less than 90% of stay on SU",IF(AND(AF1118&gt;=90,M1118="Not achieved",P1118="Not achieved"),"Not achieved as not direct to SU within 4h and not seen by a consultant within 14h",IF(AND(AF1118&gt;=90,M1118="Achieved",P1118="Not achieved"),"Not achieved as not seen by a consultant within 14h",IF(AF1118&lt;90,"Not achieved as less than 90% of stay on SU","Not achieved as not direct to SU within 4h"))))))))))))))</f>
        <v/>
      </c>
    </row>
    <row r="1119" spans="1:33" x14ac:dyDescent="0.25">
      <c r="A1119" s="89" t="str">
        <f>IF('Paste Data Here - Export'!A1119="","",'Paste Data Here - Export'!A1119)</f>
        <v/>
      </c>
      <c r="B1119" s="90" t="str">
        <f>IF('Paste Data Here - Export'!B1119="","",'Paste Data Here - Export'!B1119)</f>
        <v/>
      </c>
      <c r="C1119" s="91" t="str">
        <f>IF('Paste Data Here - Export'!AR1119="Y",'Paste Data Here - Export'!AS1119,IF('Paste Data Here - Export'!C1119="","",'Paste Data Here - Export'!BA1119))</f>
        <v/>
      </c>
      <c r="D1119" s="103" t="str">
        <f>IF(B1119="","",IF('Paste Data Here - Export'!A1119 ='Paste Data Here - Export'!B1119, "Yes", "No"))</f>
        <v/>
      </c>
      <c r="E1119" s="103" t="str">
        <f>IF(A1119="","",IF(AND('Paste Data Here - Export'!P1119="",'Paste Data Here - Export'!Q1119&lt;&gt;""),"Yes","No"))</f>
        <v/>
      </c>
      <c r="F1119" s="104" t="str">
        <f>IF('Paste Data Here - Export'!A1119='Paste Data Here - Export'!B1119,C1119,IF(W1119="No","",IF(E1119="Yes","6 Month Transfer",'Paste Data Here - Export'!HP1119)))</f>
        <v/>
      </c>
      <c r="G1119" s="92" t="str">
        <f>IF(B1119="","",IF(OR('Paste Data Here - Export'!KB1119="Y",'Paste Data Here - Export'!GE1119="Y"),"Yes","No"))</f>
        <v/>
      </c>
      <c r="H1119" s="93" t="str">
        <f t="shared" si="190"/>
        <v/>
      </c>
      <c r="I1119" s="93" t="str">
        <f t="shared" si="191"/>
        <v/>
      </c>
      <c r="J1119" s="93" t="str">
        <f t="shared" si="192"/>
        <v/>
      </c>
      <c r="K1119" s="125" t="str">
        <f>IF(OR(C1119="",'Paste Data Here - Export'!BD1119=""),"",1440*('Paste Data Here - Export'!BD1119-C1119))</f>
        <v/>
      </c>
      <c r="L1119" s="93" t="str">
        <f t="shared" si="193"/>
        <v/>
      </c>
      <c r="M1119" s="93" t="str">
        <f>IF(AND(L1119="Yes",'Paste Data Here - Export'!BC1119="SU",'Paste Data Here - Export'!EJ1119&lt;&gt;"Y"),"Achieved",IF('Paste Data Here - Export'!EJ1119="Y","Not applicable",(IF(AND('Patient level info'!L1119="No",'Paste Data Here - Export'!BC1119="SU"),"Not achieved",IF('Paste Data Here - Export'!BC1119="ICH","Not applicable",IF(OR('Paste Data Here - Export'!BC1119="O",'Paste Data Here - Export'!BC1119="MAC"),"Not achieved",""))))))</f>
        <v/>
      </c>
      <c r="N1119" s="142" t="str">
        <f>IF(B1119="","",IF(OR('Paste Data Here - Export'!GN1119="PERS",'Paste Data Here - Export'!GN1119="TELEM"),'Paste Data Here - Export'!GK1119,IF('Paste Data Here - Export'!GO1119="","Not seen in person",'Paste Data Here - Export'!GO1119)))</f>
        <v/>
      </c>
      <c r="O1119" s="125" t="str">
        <f t="shared" si="194"/>
        <v/>
      </c>
      <c r="P1119" s="126" t="str">
        <f t="shared" si="195"/>
        <v/>
      </c>
      <c r="Q1119" s="95" t="str">
        <f>IF('Paste Data Here - Export'!CR1119=TRUE, "Not imaged",IF('Paste Data Here - Export'!AR1119="Y","Inpatient stroke",IF('Paste Data Here - Export'!BA1119="","",IF('Paste Data Here - Export'!CR1119="TRUE","",1440*('Paste Data Here - Export'!CP1119-'Paste Data Here - Export'!BA1119)))))</f>
        <v/>
      </c>
      <c r="R1119" s="95" t="str">
        <f>IF('Paste Data Here - Export'!CR1119=TRUE,"Not imaged",IF(OR(C1119="",'Paste Data Here - Export'!CP1119=""),"",1440*('Paste Data Here - Export'!CP1119-C1119)))</f>
        <v/>
      </c>
      <c r="S1119" s="93" t="str">
        <f>IF(R1119&lt;60.5,"Yes",IF('Paste Data Here - Export'!C1119="","","No"))</f>
        <v/>
      </c>
      <c r="T1119" s="93" t="str">
        <f t="shared" si="187"/>
        <v/>
      </c>
      <c r="U1119" s="94" t="str">
        <f>IF(OR(C1119="",'Paste Data Here - Export'!DF1119=""),"",1440*('Paste Data Here - Export'!DF1119-C1119))</f>
        <v/>
      </c>
      <c r="V1119" s="96" t="str">
        <f t="shared" si="196"/>
        <v/>
      </c>
      <c r="W1119" s="97" t="str">
        <f>IF(B1119="","",IF('Paste Data Here - Export'!KI1119=TRUE,"Yes",IF('Paste Data Here - Export'!L1119="","No","Yes")))</f>
        <v/>
      </c>
      <c r="X1119" s="98" t="str">
        <f>IF(E1119="Yes","6 Month Transfer",IF(AND(W1119="Yes",'Paste Data Here - Export'!KM1119="D"),"No",IF('Patient level info'!W1119="Yes","Yes","")))</f>
        <v/>
      </c>
      <c r="Y1119" s="91" t="str">
        <f t="shared" si="188"/>
        <v/>
      </c>
      <c r="Z1119" s="99" t="str">
        <f>IF('Paste Data Here - Export'!KQ1119="","",IF('Paste Data Here - Export'!KO1119="","",'Paste Data Here - Export'!KN1119-'Paste Data Here - Export'!KQ1119))</f>
        <v/>
      </c>
      <c r="AA1119" s="91" t="str">
        <f>IF(AND(W1119="Yes",'Paste Data Here - Export'!KM1119="D",'Paste Data Here - Export'!KO1119="Y"),'Paste Data Here - Export'!KN1119+'Patient level info'!AA$3,IF(AND(W1119="Yes",'Paste Data Here - Export'!KM1119="D",Z1119&lt;0),'Paste Data Here - Export'!KQ1119,IF(AND(W1119="Yes",'Paste Data Here - Export'!KM1119="D"),'Paste Data Here - Export'!KN1119,IF(X1119="Yes",'Paste Data Here - Export'!KS1119,""))))</f>
        <v/>
      </c>
      <c r="AB1119" s="100" t="str">
        <f>IF(W1119="No","",IF('Paste Data Here - Export'!HS1119="","",IF('Paste Data Here - Export'!KO1119="Y",'Patient level info'!AA1119-'Paste Data Here - Export'!HS1119,'Paste Data Here - Export'!KQ1119-'Paste Data Here - Export'!HS1119)))</f>
        <v/>
      </c>
      <c r="AC1119" s="100" t="str">
        <f>IF(E1119="Yes","",IF(BPT!C1119="Record transferred to this team",AA1119-C1119-(1/6),""))</f>
        <v/>
      </c>
      <c r="AD1119" s="100" t="str">
        <f t="shared" si="189"/>
        <v/>
      </c>
      <c r="AE1119" s="100" t="str">
        <f t="shared" si="197"/>
        <v/>
      </c>
      <c r="AF1119" s="101" t="str">
        <f>IF(AE1119="","",IF(Y1119="Died same day","Died same day as arrival",IF(AB1119="","Did not stay on SU",IF('Paste Data Here - Export'!HR1119="ICH","ICU/CCU/HDU",IF(AB1119&gt;AE1119,100,100*AB1119/AE1119)))))</f>
        <v/>
      </c>
      <c r="AG1119" s="82" t="str">
        <f>IF(E1119="Yes","6 Month Transfer",IF(W1119="No","Not locked to discharge/transfer",IF(AF1119="Did not stay on SU","Not achieved as did not stay on SU",IF('Patient level info'!A1119="","",IF(AND(A1119=B1119,M1119="Achieved",P1119="Achieved",AF1119&gt;=90,AF1119&lt;&gt;"Died same day as arrival"),"Achieved",IF(AND(A1119&lt;&gt;B1119,AF1119&gt;=90,M1119="Achieved",P1119="Achieved"),"Not directly admitted by this team, but achieved criteria at previous team, and achieved 90% of stay on SU whilst at this team",IF(AF1119="ICU/CCU/HDU","Admitted to ICU/CCU/HDU",IF(AF1119="Died same day as arrival",AF1119,IF(AND(AF1119&lt;90,M1119="Not achieved",P1119="Not achieved"),"Not achieved as not direct to SU within 4h, not seen by a consultant within 14h, and less than 90% of stay on SU",IF(AND(AF1119&lt;90,M1119="Not achieved",P1119="Achieved"),"Not achieved as not direct to SU within 4h and less than 90% of stay on SU",IF(AND(AF1119&lt;90,M1119="Achieved",P1119="Not achieved"),"Not achieved as not seen by a consultant within 14h and less than 90% of stay on SU",IF(AND(AF1119&gt;=90,M1119="Not achieved",P1119="Not achieved"),"Not achieved as not direct to SU within 4h and not seen by a consultant within 14h",IF(AND(AF1119&gt;=90,M1119="Achieved",P1119="Not achieved"),"Not achieved as not seen by a consultant within 14h",IF(AF1119&lt;90,"Not achieved as less than 90% of stay on SU","Not achieved as not direct to SU within 4h"))))))))))))))</f>
        <v/>
      </c>
    </row>
    <row r="1120" spans="1:33" x14ac:dyDescent="0.25">
      <c r="A1120" s="89" t="str">
        <f>IF('Paste Data Here - Export'!A1120="","",'Paste Data Here - Export'!A1120)</f>
        <v/>
      </c>
      <c r="B1120" s="90" t="str">
        <f>IF('Paste Data Here - Export'!B1120="","",'Paste Data Here - Export'!B1120)</f>
        <v/>
      </c>
      <c r="C1120" s="91" t="str">
        <f>IF('Paste Data Here - Export'!AR1120="Y",'Paste Data Here - Export'!AS1120,IF('Paste Data Here - Export'!C1120="","",'Paste Data Here - Export'!BA1120))</f>
        <v/>
      </c>
      <c r="D1120" s="103" t="str">
        <f>IF(B1120="","",IF('Paste Data Here - Export'!A1120 ='Paste Data Here - Export'!B1120, "Yes", "No"))</f>
        <v/>
      </c>
      <c r="E1120" s="103" t="str">
        <f>IF(A1120="","",IF(AND('Paste Data Here - Export'!P1120="",'Paste Data Here - Export'!Q1120&lt;&gt;""),"Yes","No"))</f>
        <v/>
      </c>
      <c r="F1120" s="104" t="str">
        <f>IF('Paste Data Here - Export'!A1120='Paste Data Here - Export'!B1120,C1120,IF(W1120="No","",IF(E1120="Yes","6 Month Transfer",'Paste Data Here - Export'!HP1120)))</f>
        <v/>
      </c>
      <c r="G1120" s="92" t="str">
        <f>IF(B1120="","",IF(OR('Paste Data Here - Export'!KB1120="Y",'Paste Data Here - Export'!GE1120="Y"),"Yes","No"))</f>
        <v/>
      </c>
      <c r="H1120" s="93" t="str">
        <f t="shared" si="190"/>
        <v/>
      </c>
      <c r="I1120" s="93" t="str">
        <f t="shared" si="191"/>
        <v/>
      </c>
      <c r="J1120" s="93" t="str">
        <f t="shared" si="192"/>
        <v/>
      </c>
      <c r="K1120" s="125" t="str">
        <f>IF(OR(C1120="",'Paste Data Here - Export'!BD1120=""),"",1440*('Paste Data Here - Export'!BD1120-C1120))</f>
        <v/>
      </c>
      <c r="L1120" s="93" t="str">
        <f t="shared" si="193"/>
        <v/>
      </c>
      <c r="M1120" s="93" t="str">
        <f>IF(AND(L1120="Yes",'Paste Data Here - Export'!BC1120="SU",'Paste Data Here - Export'!EJ1120&lt;&gt;"Y"),"Achieved",IF('Paste Data Here - Export'!EJ1120="Y","Not applicable",(IF(AND('Patient level info'!L1120="No",'Paste Data Here - Export'!BC1120="SU"),"Not achieved",IF('Paste Data Here - Export'!BC1120="ICH","Not applicable",IF(OR('Paste Data Here - Export'!BC1120="O",'Paste Data Here - Export'!BC1120="MAC"),"Not achieved",""))))))</f>
        <v/>
      </c>
      <c r="N1120" s="142" t="str">
        <f>IF(B1120="","",IF(OR('Paste Data Here - Export'!GN1120="PERS",'Paste Data Here - Export'!GN1120="TELEM"),'Paste Data Here - Export'!GK1120,IF('Paste Data Here - Export'!GO1120="","Not seen in person",'Paste Data Here - Export'!GO1120)))</f>
        <v/>
      </c>
      <c r="O1120" s="125" t="str">
        <f t="shared" si="194"/>
        <v/>
      </c>
      <c r="P1120" s="126" t="str">
        <f t="shared" si="195"/>
        <v/>
      </c>
      <c r="Q1120" s="95" t="str">
        <f>IF('Paste Data Here - Export'!CR1120=TRUE, "Not imaged",IF('Paste Data Here - Export'!AR1120="Y","Inpatient stroke",IF('Paste Data Here - Export'!BA1120="","",IF('Paste Data Here - Export'!CR1120="TRUE","",1440*('Paste Data Here - Export'!CP1120-'Paste Data Here - Export'!BA1120)))))</f>
        <v/>
      </c>
      <c r="R1120" s="95" t="str">
        <f>IF('Paste Data Here - Export'!CR1120=TRUE,"Not imaged",IF(OR(C1120="",'Paste Data Here - Export'!CP1120=""),"",1440*('Paste Data Here - Export'!CP1120-C1120)))</f>
        <v/>
      </c>
      <c r="S1120" s="93" t="str">
        <f>IF(R1120&lt;60.5,"Yes",IF('Paste Data Here - Export'!C1120="","","No"))</f>
        <v/>
      </c>
      <c r="T1120" s="93" t="str">
        <f t="shared" si="187"/>
        <v/>
      </c>
      <c r="U1120" s="94" t="str">
        <f>IF(OR(C1120="",'Paste Data Here - Export'!DF1120=""),"",1440*('Paste Data Here - Export'!DF1120-C1120))</f>
        <v/>
      </c>
      <c r="V1120" s="96" t="str">
        <f t="shared" si="196"/>
        <v/>
      </c>
      <c r="W1120" s="97" t="str">
        <f>IF(B1120="","",IF('Paste Data Here - Export'!KI1120=TRUE,"Yes",IF('Paste Data Here - Export'!L1120="","No","Yes")))</f>
        <v/>
      </c>
      <c r="X1120" s="98" t="str">
        <f>IF(E1120="Yes","6 Month Transfer",IF(AND(W1120="Yes",'Paste Data Here - Export'!KM1120="D"),"No",IF('Patient level info'!W1120="Yes","Yes","")))</f>
        <v/>
      </c>
      <c r="Y1120" s="91" t="str">
        <f t="shared" si="188"/>
        <v/>
      </c>
      <c r="Z1120" s="99" t="str">
        <f>IF('Paste Data Here - Export'!KQ1120="","",IF('Paste Data Here - Export'!KO1120="","",'Paste Data Here - Export'!KN1120-'Paste Data Here - Export'!KQ1120))</f>
        <v/>
      </c>
      <c r="AA1120" s="91" t="str">
        <f>IF(AND(W1120="Yes",'Paste Data Here - Export'!KM1120="D",'Paste Data Here - Export'!KO1120="Y"),'Paste Data Here - Export'!KN1120+'Patient level info'!AA$3,IF(AND(W1120="Yes",'Paste Data Here - Export'!KM1120="D",Z1120&lt;0),'Paste Data Here - Export'!KQ1120,IF(AND(W1120="Yes",'Paste Data Here - Export'!KM1120="D"),'Paste Data Here - Export'!KN1120,IF(X1120="Yes",'Paste Data Here - Export'!KS1120,""))))</f>
        <v/>
      </c>
      <c r="AB1120" s="100" t="str">
        <f>IF(W1120="No","",IF('Paste Data Here - Export'!HS1120="","",IF('Paste Data Here - Export'!KO1120="Y",'Patient level info'!AA1120-'Paste Data Here - Export'!HS1120,'Paste Data Here - Export'!KQ1120-'Paste Data Here - Export'!HS1120)))</f>
        <v/>
      </c>
      <c r="AC1120" s="100" t="str">
        <f>IF(E1120="Yes","",IF(BPT!C1120="Record transferred to this team",AA1120-C1120-(1/6),""))</f>
        <v/>
      </c>
      <c r="AD1120" s="100" t="str">
        <f t="shared" si="189"/>
        <v/>
      </c>
      <c r="AE1120" s="100" t="str">
        <f t="shared" si="197"/>
        <v/>
      </c>
      <c r="AF1120" s="101" t="str">
        <f>IF(AE1120="","",IF(Y1120="Died same day","Died same day as arrival",IF(AB1120="","Did not stay on SU",IF('Paste Data Here - Export'!HR1120="ICH","ICU/CCU/HDU",IF(AB1120&gt;AE1120,100,100*AB1120/AE1120)))))</f>
        <v/>
      </c>
      <c r="AG1120" s="82" t="str">
        <f>IF(E1120="Yes","6 Month Transfer",IF(W1120="No","Not locked to discharge/transfer",IF(AF1120="Did not stay on SU","Not achieved as did not stay on SU",IF('Patient level info'!A1120="","",IF(AND(A1120=B1120,M1120="Achieved",P1120="Achieved",AF1120&gt;=90,AF1120&lt;&gt;"Died same day as arrival"),"Achieved",IF(AND(A1120&lt;&gt;B1120,AF1120&gt;=90,M1120="Achieved",P1120="Achieved"),"Not directly admitted by this team, but achieved criteria at previous team, and achieved 90% of stay on SU whilst at this team",IF(AF1120="ICU/CCU/HDU","Admitted to ICU/CCU/HDU",IF(AF1120="Died same day as arrival",AF1120,IF(AND(AF1120&lt;90,M1120="Not achieved",P1120="Not achieved"),"Not achieved as not direct to SU within 4h, not seen by a consultant within 14h, and less than 90% of stay on SU",IF(AND(AF1120&lt;90,M1120="Not achieved",P1120="Achieved"),"Not achieved as not direct to SU within 4h and less than 90% of stay on SU",IF(AND(AF1120&lt;90,M1120="Achieved",P1120="Not achieved"),"Not achieved as not seen by a consultant within 14h and less than 90% of stay on SU",IF(AND(AF1120&gt;=90,M1120="Not achieved",P1120="Not achieved"),"Not achieved as not direct to SU within 4h and not seen by a consultant within 14h",IF(AND(AF1120&gt;=90,M1120="Achieved",P1120="Not achieved"),"Not achieved as not seen by a consultant within 14h",IF(AF1120&lt;90,"Not achieved as less than 90% of stay on SU","Not achieved as not direct to SU within 4h"))))))))))))))</f>
        <v/>
      </c>
    </row>
    <row r="1121" spans="1:33" x14ac:dyDescent="0.25">
      <c r="A1121" s="89" t="str">
        <f>IF('Paste Data Here - Export'!A1121="","",'Paste Data Here - Export'!A1121)</f>
        <v/>
      </c>
      <c r="B1121" s="90" t="str">
        <f>IF('Paste Data Here - Export'!B1121="","",'Paste Data Here - Export'!B1121)</f>
        <v/>
      </c>
      <c r="C1121" s="91" t="str">
        <f>IF('Paste Data Here - Export'!AR1121="Y",'Paste Data Here - Export'!AS1121,IF('Paste Data Here - Export'!C1121="","",'Paste Data Here - Export'!BA1121))</f>
        <v/>
      </c>
      <c r="D1121" s="103" t="str">
        <f>IF(B1121="","",IF('Paste Data Here - Export'!A1121 ='Paste Data Here - Export'!B1121, "Yes", "No"))</f>
        <v/>
      </c>
      <c r="E1121" s="103" t="str">
        <f>IF(A1121="","",IF(AND('Paste Data Here - Export'!P1121="",'Paste Data Here - Export'!Q1121&lt;&gt;""),"Yes","No"))</f>
        <v/>
      </c>
      <c r="F1121" s="104" t="str">
        <f>IF('Paste Data Here - Export'!A1121='Paste Data Here - Export'!B1121,C1121,IF(W1121="No","",IF(E1121="Yes","6 Month Transfer",'Paste Data Here - Export'!HP1121)))</f>
        <v/>
      </c>
      <c r="G1121" s="92" t="str">
        <f>IF(B1121="","",IF(OR('Paste Data Here - Export'!KB1121="Y",'Paste Data Here - Export'!GE1121="Y"),"Yes","No"))</f>
        <v/>
      </c>
      <c r="H1121" s="93" t="str">
        <f t="shared" si="190"/>
        <v/>
      </c>
      <c r="I1121" s="93" t="str">
        <f t="shared" si="191"/>
        <v/>
      </c>
      <c r="J1121" s="93" t="str">
        <f t="shared" si="192"/>
        <v/>
      </c>
      <c r="K1121" s="125" t="str">
        <f>IF(OR(C1121="",'Paste Data Here - Export'!BD1121=""),"",1440*('Paste Data Here - Export'!BD1121-C1121))</f>
        <v/>
      </c>
      <c r="L1121" s="93" t="str">
        <f t="shared" si="193"/>
        <v/>
      </c>
      <c r="M1121" s="93" t="str">
        <f>IF(AND(L1121="Yes",'Paste Data Here - Export'!BC1121="SU",'Paste Data Here - Export'!EJ1121&lt;&gt;"Y"),"Achieved",IF('Paste Data Here - Export'!EJ1121="Y","Not applicable",(IF(AND('Patient level info'!L1121="No",'Paste Data Here - Export'!BC1121="SU"),"Not achieved",IF('Paste Data Here - Export'!BC1121="ICH","Not applicable",IF(OR('Paste Data Here - Export'!BC1121="O",'Paste Data Here - Export'!BC1121="MAC"),"Not achieved",""))))))</f>
        <v/>
      </c>
      <c r="N1121" s="142" t="str">
        <f>IF(B1121="","",IF(OR('Paste Data Here - Export'!GN1121="PERS",'Paste Data Here - Export'!GN1121="TELEM"),'Paste Data Here - Export'!GK1121,IF('Paste Data Here - Export'!GO1121="","Not seen in person",'Paste Data Here - Export'!GO1121)))</f>
        <v/>
      </c>
      <c r="O1121" s="125" t="str">
        <f t="shared" si="194"/>
        <v/>
      </c>
      <c r="P1121" s="126" t="str">
        <f t="shared" si="195"/>
        <v/>
      </c>
      <c r="Q1121" s="95" t="str">
        <f>IF('Paste Data Here - Export'!CR1121=TRUE, "Not imaged",IF('Paste Data Here - Export'!AR1121="Y","Inpatient stroke",IF('Paste Data Here - Export'!BA1121="","",IF('Paste Data Here - Export'!CR1121="TRUE","",1440*('Paste Data Here - Export'!CP1121-'Paste Data Here - Export'!BA1121)))))</f>
        <v/>
      </c>
      <c r="R1121" s="95" t="str">
        <f>IF('Paste Data Here - Export'!CR1121=TRUE,"Not imaged",IF(OR(C1121="",'Paste Data Here - Export'!CP1121=""),"",1440*('Paste Data Here - Export'!CP1121-C1121)))</f>
        <v/>
      </c>
      <c r="S1121" s="93" t="str">
        <f>IF(R1121&lt;60.5,"Yes",IF('Paste Data Here - Export'!C1121="","","No"))</f>
        <v/>
      </c>
      <c r="T1121" s="93" t="str">
        <f t="shared" si="187"/>
        <v/>
      </c>
      <c r="U1121" s="94" t="str">
        <f>IF(OR(C1121="",'Paste Data Here - Export'!DF1121=""),"",1440*('Paste Data Here - Export'!DF1121-C1121))</f>
        <v/>
      </c>
      <c r="V1121" s="96" t="str">
        <f t="shared" si="196"/>
        <v/>
      </c>
      <c r="W1121" s="97" t="str">
        <f>IF(B1121="","",IF('Paste Data Here - Export'!KI1121=TRUE,"Yes",IF('Paste Data Here - Export'!L1121="","No","Yes")))</f>
        <v/>
      </c>
      <c r="X1121" s="98" t="str">
        <f>IF(E1121="Yes","6 Month Transfer",IF(AND(W1121="Yes",'Paste Data Here - Export'!KM1121="D"),"No",IF('Patient level info'!W1121="Yes","Yes","")))</f>
        <v/>
      </c>
      <c r="Y1121" s="91" t="str">
        <f t="shared" si="188"/>
        <v/>
      </c>
      <c r="Z1121" s="99" t="str">
        <f>IF('Paste Data Here - Export'!KQ1121="","",IF('Paste Data Here - Export'!KO1121="","",'Paste Data Here - Export'!KN1121-'Paste Data Here - Export'!KQ1121))</f>
        <v/>
      </c>
      <c r="AA1121" s="91" t="str">
        <f>IF(AND(W1121="Yes",'Paste Data Here - Export'!KM1121="D",'Paste Data Here - Export'!KO1121="Y"),'Paste Data Here - Export'!KN1121+'Patient level info'!AA$3,IF(AND(W1121="Yes",'Paste Data Here - Export'!KM1121="D",Z1121&lt;0),'Paste Data Here - Export'!KQ1121,IF(AND(W1121="Yes",'Paste Data Here - Export'!KM1121="D"),'Paste Data Here - Export'!KN1121,IF(X1121="Yes",'Paste Data Here - Export'!KS1121,""))))</f>
        <v/>
      </c>
      <c r="AB1121" s="100" t="str">
        <f>IF(W1121="No","",IF('Paste Data Here - Export'!HS1121="","",IF('Paste Data Here - Export'!KO1121="Y",'Patient level info'!AA1121-'Paste Data Here - Export'!HS1121,'Paste Data Here - Export'!KQ1121-'Paste Data Here - Export'!HS1121)))</f>
        <v/>
      </c>
      <c r="AC1121" s="100" t="str">
        <f>IF(E1121="Yes","",IF(BPT!C1121="Record transferred to this team",AA1121-C1121-(1/6),""))</f>
        <v/>
      </c>
      <c r="AD1121" s="100" t="str">
        <f t="shared" si="189"/>
        <v/>
      </c>
      <c r="AE1121" s="100" t="str">
        <f t="shared" si="197"/>
        <v/>
      </c>
      <c r="AF1121" s="101" t="str">
        <f>IF(AE1121="","",IF(Y1121="Died same day","Died same day as arrival",IF(AB1121="","Did not stay on SU",IF('Paste Data Here - Export'!HR1121="ICH","ICU/CCU/HDU",IF(AB1121&gt;AE1121,100,100*AB1121/AE1121)))))</f>
        <v/>
      </c>
      <c r="AG1121" s="82" t="str">
        <f>IF(E1121="Yes","6 Month Transfer",IF(W1121="No","Not locked to discharge/transfer",IF(AF1121="Did not stay on SU","Not achieved as did not stay on SU",IF('Patient level info'!A1121="","",IF(AND(A1121=B1121,M1121="Achieved",P1121="Achieved",AF1121&gt;=90,AF1121&lt;&gt;"Died same day as arrival"),"Achieved",IF(AND(A1121&lt;&gt;B1121,AF1121&gt;=90,M1121="Achieved",P1121="Achieved"),"Not directly admitted by this team, but achieved criteria at previous team, and achieved 90% of stay on SU whilst at this team",IF(AF1121="ICU/CCU/HDU","Admitted to ICU/CCU/HDU",IF(AF1121="Died same day as arrival",AF1121,IF(AND(AF1121&lt;90,M1121="Not achieved",P1121="Not achieved"),"Not achieved as not direct to SU within 4h, not seen by a consultant within 14h, and less than 90% of stay on SU",IF(AND(AF1121&lt;90,M1121="Not achieved",P1121="Achieved"),"Not achieved as not direct to SU within 4h and less than 90% of stay on SU",IF(AND(AF1121&lt;90,M1121="Achieved",P1121="Not achieved"),"Not achieved as not seen by a consultant within 14h and less than 90% of stay on SU",IF(AND(AF1121&gt;=90,M1121="Not achieved",P1121="Not achieved"),"Not achieved as not direct to SU within 4h and not seen by a consultant within 14h",IF(AND(AF1121&gt;=90,M1121="Achieved",P1121="Not achieved"),"Not achieved as not seen by a consultant within 14h",IF(AF1121&lt;90,"Not achieved as less than 90% of stay on SU","Not achieved as not direct to SU within 4h"))))))))))))))</f>
        <v/>
      </c>
    </row>
    <row r="1122" spans="1:33" x14ac:dyDescent="0.25">
      <c r="A1122" s="89" t="str">
        <f>IF('Paste Data Here - Export'!A1122="","",'Paste Data Here - Export'!A1122)</f>
        <v/>
      </c>
      <c r="B1122" s="90" t="str">
        <f>IF('Paste Data Here - Export'!B1122="","",'Paste Data Here - Export'!B1122)</f>
        <v/>
      </c>
      <c r="C1122" s="91" t="str">
        <f>IF('Paste Data Here - Export'!AR1122="Y",'Paste Data Here - Export'!AS1122,IF('Paste Data Here - Export'!C1122="","",'Paste Data Here - Export'!BA1122))</f>
        <v/>
      </c>
      <c r="D1122" s="103" t="str">
        <f>IF(B1122="","",IF('Paste Data Here - Export'!A1122 ='Paste Data Here - Export'!B1122, "Yes", "No"))</f>
        <v/>
      </c>
      <c r="E1122" s="103" t="str">
        <f>IF(A1122="","",IF(AND('Paste Data Here - Export'!P1122="",'Paste Data Here - Export'!Q1122&lt;&gt;""),"Yes","No"))</f>
        <v/>
      </c>
      <c r="F1122" s="104" t="str">
        <f>IF('Paste Data Here - Export'!A1122='Paste Data Here - Export'!B1122,C1122,IF(W1122="No","",IF(E1122="Yes","6 Month Transfer",'Paste Data Here - Export'!HP1122)))</f>
        <v/>
      </c>
      <c r="G1122" s="92" t="str">
        <f>IF(B1122="","",IF(OR('Paste Data Here - Export'!KB1122="Y",'Paste Data Here - Export'!GE1122="Y"),"Yes","No"))</f>
        <v/>
      </c>
      <c r="H1122" s="93" t="str">
        <f t="shared" si="190"/>
        <v/>
      </c>
      <c r="I1122" s="93" t="str">
        <f t="shared" si="191"/>
        <v/>
      </c>
      <c r="J1122" s="93" t="str">
        <f t="shared" si="192"/>
        <v/>
      </c>
      <c r="K1122" s="125" t="str">
        <f>IF(OR(C1122="",'Paste Data Here - Export'!BD1122=""),"",1440*('Paste Data Here - Export'!BD1122-C1122))</f>
        <v/>
      </c>
      <c r="L1122" s="93" t="str">
        <f t="shared" si="193"/>
        <v/>
      </c>
      <c r="M1122" s="93" t="str">
        <f>IF(AND(L1122="Yes",'Paste Data Here - Export'!BC1122="SU",'Paste Data Here - Export'!EJ1122&lt;&gt;"Y"),"Achieved",IF('Paste Data Here - Export'!EJ1122="Y","Not applicable",(IF(AND('Patient level info'!L1122="No",'Paste Data Here - Export'!BC1122="SU"),"Not achieved",IF('Paste Data Here - Export'!BC1122="ICH","Not applicable",IF(OR('Paste Data Here - Export'!BC1122="O",'Paste Data Here - Export'!BC1122="MAC"),"Not achieved",""))))))</f>
        <v/>
      </c>
      <c r="N1122" s="142" t="str">
        <f>IF(B1122="","",IF(OR('Paste Data Here - Export'!GN1122="PERS",'Paste Data Here - Export'!GN1122="TELEM"),'Paste Data Here - Export'!GK1122,IF('Paste Data Here - Export'!GO1122="","Not seen in person",'Paste Data Here - Export'!GO1122)))</f>
        <v/>
      </c>
      <c r="O1122" s="125" t="str">
        <f t="shared" si="194"/>
        <v/>
      </c>
      <c r="P1122" s="126" t="str">
        <f t="shared" si="195"/>
        <v/>
      </c>
      <c r="Q1122" s="95" t="str">
        <f>IF('Paste Data Here - Export'!CR1122=TRUE, "Not imaged",IF('Paste Data Here - Export'!AR1122="Y","Inpatient stroke",IF('Paste Data Here - Export'!BA1122="","",IF('Paste Data Here - Export'!CR1122="TRUE","",1440*('Paste Data Here - Export'!CP1122-'Paste Data Here - Export'!BA1122)))))</f>
        <v/>
      </c>
      <c r="R1122" s="95" t="str">
        <f>IF('Paste Data Here - Export'!CR1122=TRUE,"Not imaged",IF(OR(C1122="",'Paste Data Here - Export'!CP1122=""),"",1440*('Paste Data Here - Export'!CP1122-C1122)))</f>
        <v/>
      </c>
      <c r="S1122" s="93" t="str">
        <f>IF(R1122&lt;60.5,"Yes",IF('Paste Data Here - Export'!C1122="","","No"))</f>
        <v/>
      </c>
      <c r="T1122" s="93" t="str">
        <f t="shared" si="187"/>
        <v/>
      </c>
      <c r="U1122" s="94" t="str">
        <f>IF(OR(C1122="",'Paste Data Here - Export'!DF1122=""),"",1440*('Paste Data Here - Export'!DF1122-C1122))</f>
        <v/>
      </c>
      <c r="V1122" s="96" t="str">
        <f t="shared" si="196"/>
        <v/>
      </c>
      <c r="W1122" s="97" t="str">
        <f>IF(B1122="","",IF('Paste Data Here - Export'!KI1122=TRUE,"Yes",IF('Paste Data Here - Export'!L1122="","No","Yes")))</f>
        <v/>
      </c>
      <c r="X1122" s="98" t="str">
        <f>IF(E1122="Yes","6 Month Transfer",IF(AND(W1122="Yes",'Paste Data Here - Export'!KM1122="D"),"No",IF('Patient level info'!W1122="Yes","Yes","")))</f>
        <v/>
      </c>
      <c r="Y1122" s="91" t="str">
        <f t="shared" si="188"/>
        <v/>
      </c>
      <c r="Z1122" s="99" t="str">
        <f>IF('Paste Data Here - Export'!KQ1122="","",IF('Paste Data Here - Export'!KO1122="","",'Paste Data Here - Export'!KN1122-'Paste Data Here - Export'!KQ1122))</f>
        <v/>
      </c>
      <c r="AA1122" s="91" t="str">
        <f>IF(AND(W1122="Yes",'Paste Data Here - Export'!KM1122="D",'Paste Data Here - Export'!KO1122="Y"),'Paste Data Here - Export'!KN1122+'Patient level info'!AA$3,IF(AND(W1122="Yes",'Paste Data Here - Export'!KM1122="D",Z1122&lt;0),'Paste Data Here - Export'!KQ1122,IF(AND(W1122="Yes",'Paste Data Here - Export'!KM1122="D"),'Paste Data Here - Export'!KN1122,IF(X1122="Yes",'Paste Data Here - Export'!KS1122,""))))</f>
        <v/>
      </c>
      <c r="AB1122" s="100" t="str">
        <f>IF(W1122="No","",IF('Paste Data Here - Export'!HS1122="","",IF('Paste Data Here - Export'!KO1122="Y",'Patient level info'!AA1122-'Paste Data Here - Export'!HS1122,'Paste Data Here - Export'!KQ1122-'Paste Data Here - Export'!HS1122)))</f>
        <v/>
      </c>
      <c r="AC1122" s="100" t="str">
        <f>IF(E1122="Yes","",IF(BPT!C1122="Record transferred to this team",AA1122-C1122-(1/6),""))</f>
        <v/>
      </c>
      <c r="AD1122" s="100" t="str">
        <f t="shared" si="189"/>
        <v/>
      </c>
      <c r="AE1122" s="100" t="str">
        <f t="shared" si="197"/>
        <v/>
      </c>
      <c r="AF1122" s="101" t="str">
        <f>IF(AE1122="","",IF(Y1122="Died same day","Died same day as arrival",IF(AB1122="","Did not stay on SU",IF('Paste Data Here - Export'!HR1122="ICH","ICU/CCU/HDU",IF(AB1122&gt;AE1122,100,100*AB1122/AE1122)))))</f>
        <v/>
      </c>
      <c r="AG1122" s="82" t="str">
        <f>IF(E1122="Yes","6 Month Transfer",IF(W1122="No","Not locked to discharge/transfer",IF(AF1122="Did not stay on SU","Not achieved as did not stay on SU",IF('Patient level info'!A1122="","",IF(AND(A1122=B1122,M1122="Achieved",P1122="Achieved",AF1122&gt;=90,AF1122&lt;&gt;"Died same day as arrival"),"Achieved",IF(AND(A1122&lt;&gt;B1122,AF1122&gt;=90,M1122="Achieved",P1122="Achieved"),"Not directly admitted by this team, but achieved criteria at previous team, and achieved 90% of stay on SU whilst at this team",IF(AF1122="ICU/CCU/HDU","Admitted to ICU/CCU/HDU",IF(AF1122="Died same day as arrival",AF1122,IF(AND(AF1122&lt;90,M1122="Not achieved",P1122="Not achieved"),"Not achieved as not direct to SU within 4h, not seen by a consultant within 14h, and less than 90% of stay on SU",IF(AND(AF1122&lt;90,M1122="Not achieved",P1122="Achieved"),"Not achieved as not direct to SU within 4h and less than 90% of stay on SU",IF(AND(AF1122&lt;90,M1122="Achieved",P1122="Not achieved"),"Not achieved as not seen by a consultant within 14h and less than 90% of stay on SU",IF(AND(AF1122&gt;=90,M1122="Not achieved",P1122="Not achieved"),"Not achieved as not direct to SU within 4h and not seen by a consultant within 14h",IF(AND(AF1122&gt;=90,M1122="Achieved",P1122="Not achieved"),"Not achieved as not seen by a consultant within 14h",IF(AF1122&lt;90,"Not achieved as less than 90% of stay on SU","Not achieved as not direct to SU within 4h"))))))))))))))</f>
        <v/>
      </c>
    </row>
    <row r="1123" spans="1:33" x14ac:dyDescent="0.25">
      <c r="A1123" s="89" t="str">
        <f>IF('Paste Data Here - Export'!A1123="","",'Paste Data Here - Export'!A1123)</f>
        <v/>
      </c>
      <c r="B1123" s="90" t="str">
        <f>IF('Paste Data Here - Export'!B1123="","",'Paste Data Here - Export'!B1123)</f>
        <v/>
      </c>
      <c r="C1123" s="91" t="str">
        <f>IF('Paste Data Here - Export'!AR1123="Y",'Paste Data Here - Export'!AS1123,IF('Paste Data Here - Export'!C1123="","",'Paste Data Here - Export'!BA1123))</f>
        <v/>
      </c>
      <c r="D1123" s="103" t="str">
        <f>IF(B1123="","",IF('Paste Data Here - Export'!A1123 ='Paste Data Here - Export'!B1123, "Yes", "No"))</f>
        <v/>
      </c>
      <c r="E1123" s="103" t="str">
        <f>IF(A1123="","",IF(AND('Paste Data Here - Export'!P1123="",'Paste Data Here - Export'!Q1123&lt;&gt;""),"Yes","No"))</f>
        <v/>
      </c>
      <c r="F1123" s="104" t="str">
        <f>IF('Paste Data Here - Export'!A1123='Paste Data Here - Export'!B1123,C1123,IF(W1123="No","",IF(E1123="Yes","6 Month Transfer",'Paste Data Here - Export'!HP1123)))</f>
        <v/>
      </c>
      <c r="G1123" s="92" t="str">
        <f>IF(B1123="","",IF(OR('Paste Data Here - Export'!KB1123="Y",'Paste Data Here - Export'!GE1123="Y"),"Yes","No"))</f>
        <v/>
      </c>
      <c r="H1123" s="93" t="str">
        <f t="shared" si="190"/>
        <v/>
      </c>
      <c r="I1123" s="93" t="str">
        <f t="shared" si="191"/>
        <v/>
      </c>
      <c r="J1123" s="93" t="str">
        <f t="shared" si="192"/>
        <v/>
      </c>
      <c r="K1123" s="125" t="str">
        <f>IF(OR(C1123="",'Paste Data Here - Export'!BD1123=""),"",1440*('Paste Data Here - Export'!BD1123-C1123))</f>
        <v/>
      </c>
      <c r="L1123" s="93" t="str">
        <f t="shared" si="193"/>
        <v/>
      </c>
      <c r="M1123" s="93" t="str">
        <f>IF(AND(L1123="Yes",'Paste Data Here - Export'!BC1123="SU",'Paste Data Here - Export'!EJ1123&lt;&gt;"Y"),"Achieved",IF('Paste Data Here - Export'!EJ1123="Y","Not applicable",(IF(AND('Patient level info'!L1123="No",'Paste Data Here - Export'!BC1123="SU"),"Not achieved",IF('Paste Data Here - Export'!BC1123="ICH","Not applicable",IF(OR('Paste Data Here - Export'!BC1123="O",'Paste Data Here - Export'!BC1123="MAC"),"Not achieved",""))))))</f>
        <v/>
      </c>
      <c r="N1123" s="142" t="str">
        <f>IF(B1123="","",IF(OR('Paste Data Here - Export'!GN1123="PERS",'Paste Data Here - Export'!GN1123="TELEM"),'Paste Data Here - Export'!GK1123,IF('Paste Data Here - Export'!GO1123="","Not seen in person",'Paste Data Here - Export'!GO1123)))</f>
        <v/>
      </c>
      <c r="O1123" s="125" t="str">
        <f t="shared" si="194"/>
        <v/>
      </c>
      <c r="P1123" s="126" t="str">
        <f t="shared" si="195"/>
        <v/>
      </c>
      <c r="Q1123" s="95" t="str">
        <f>IF('Paste Data Here - Export'!CR1123=TRUE, "Not imaged",IF('Paste Data Here - Export'!AR1123="Y","Inpatient stroke",IF('Paste Data Here - Export'!BA1123="","",IF('Paste Data Here - Export'!CR1123="TRUE","",1440*('Paste Data Here - Export'!CP1123-'Paste Data Here - Export'!BA1123)))))</f>
        <v/>
      </c>
      <c r="R1123" s="95" t="str">
        <f>IF('Paste Data Here - Export'!CR1123=TRUE,"Not imaged",IF(OR(C1123="",'Paste Data Here - Export'!CP1123=""),"",1440*('Paste Data Here - Export'!CP1123-C1123)))</f>
        <v/>
      </c>
      <c r="S1123" s="93" t="str">
        <f>IF(R1123&lt;60.5,"Yes",IF('Paste Data Here - Export'!C1123="","","No"))</f>
        <v/>
      </c>
      <c r="T1123" s="93" t="str">
        <f t="shared" si="187"/>
        <v/>
      </c>
      <c r="U1123" s="94" t="str">
        <f>IF(OR(C1123="",'Paste Data Here - Export'!DF1123=""),"",1440*('Paste Data Here - Export'!DF1123-C1123))</f>
        <v/>
      </c>
      <c r="V1123" s="96" t="str">
        <f t="shared" si="196"/>
        <v/>
      </c>
      <c r="W1123" s="97" t="str">
        <f>IF(B1123="","",IF('Paste Data Here - Export'!KI1123=TRUE,"Yes",IF('Paste Data Here - Export'!L1123="","No","Yes")))</f>
        <v/>
      </c>
      <c r="X1123" s="98" t="str">
        <f>IF(E1123="Yes","6 Month Transfer",IF(AND(W1123="Yes",'Paste Data Here - Export'!KM1123="D"),"No",IF('Patient level info'!W1123="Yes","Yes","")))</f>
        <v/>
      </c>
      <c r="Y1123" s="91" t="str">
        <f t="shared" si="188"/>
        <v/>
      </c>
      <c r="Z1123" s="99" t="str">
        <f>IF('Paste Data Here - Export'!KQ1123="","",IF('Paste Data Here - Export'!KO1123="","",'Paste Data Here - Export'!KN1123-'Paste Data Here - Export'!KQ1123))</f>
        <v/>
      </c>
      <c r="AA1123" s="91" t="str">
        <f>IF(AND(W1123="Yes",'Paste Data Here - Export'!KM1123="D",'Paste Data Here - Export'!KO1123="Y"),'Paste Data Here - Export'!KN1123+'Patient level info'!AA$3,IF(AND(W1123="Yes",'Paste Data Here - Export'!KM1123="D",Z1123&lt;0),'Paste Data Here - Export'!KQ1123,IF(AND(W1123="Yes",'Paste Data Here - Export'!KM1123="D"),'Paste Data Here - Export'!KN1123,IF(X1123="Yes",'Paste Data Here - Export'!KS1123,""))))</f>
        <v/>
      </c>
      <c r="AB1123" s="100" t="str">
        <f>IF(W1123="No","",IF('Paste Data Here - Export'!HS1123="","",IF('Paste Data Here - Export'!KO1123="Y",'Patient level info'!AA1123-'Paste Data Here - Export'!HS1123,'Paste Data Here - Export'!KQ1123-'Paste Data Here - Export'!HS1123)))</f>
        <v/>
      </c>
      <c r="AC1123" s="100" t="str">
        <f>IF(E1123="Yes","",IF(BPT!C1123="Record transferred to this team",AA1123-C1123-(1/6),""))</f>
        <v/>
      </c>
      <c r="AD1123" s="100" t="str">
        <f t="shared" si="189"/>
        <v/>
      </c>
      <c r="AE1123" s="100" t="str">
        <f t="shared" si="197"/>
        <v/>
      </c>
      <c r="AF1123" s="101" t="str">
        <f>IF(AE1123="","",IF(Y1123="Died same day","Died same day as arrival",IF(AB1123="","Did not stay on SU",IF('Paste Data Here - Export'!HR1123="ICH","ICU/CCU/HDU",IF(AB1123&gt;AE1123,100,100*AB1123/AE1123)))))</f>
        <v/>
      </c>
      <c r="AG1123" s="82" t="str">
        <f>IF(E1123="Yes","6 Month Transfer",IF(W1123="No","Not locked to discharge/transfer",IF(AF1123="Did not stay on SU","Not achieved as did not stay on SU",IF('Patient level info'!A1123="","",IF(AND(A1123=B1123,M1123="Achieved",P1123="Achieved",AF1123&gt;=90,AF1123&lt;&gt;"Died same day as arrival"),"Achieved",IF(AND(A1123&lt;&gt;B1123,AF1123&gt;=90,M1123="Achieved",P1123="Achieved"),"Not directly admitted by this team, but achieved criteria at previous team, and achieved 90% of stay on SU whilst at this team",IF(AF1123="ICU/CCU/HDU","Admitted to ICU/CCU/HDU",IF(AF1123="Died same day as arrival",AF1123,IF(AND(AF1123&lt;90,M1123="Not achieved",P1123="Not achieved"),"Not achieved as not direct to SU within 4h, not seen by a consultant within 14h, and less than 90% of stay on SU",IF(AND(AF1123&lt;90,M1123="Not achieved",P1123="Achieved"),"Not achieved as not direct to SU within 4h and less than 90% of stay on SU",IF(AND(AF1123&lt;90,M1123="Achieved",P1123="Not achieved"),"Not achieved as not seen by a consultant within 14h and less than 90% of stay on SU",IF(AND(AF1123&gt;=90,M1123="Not achieved",P1123="Not achieved"),"Not achieved as not direct to SU within 4h and not seen by a consultant within 14h",IF(AND(AF1123&gt;=90,M1123="Achieved",P1123="Not achieved"),"Not achieved as not seen by a consultant within 14h",IF(AF1123&lt;90,"Not achieved as less than 90% of stay on SU","Not achieved as not direct to SU within 4h"))))))))))))))</f>
        <v/>
      </c>
    </row>
    <row r="1124" spans="1:33" x14ac:dyDescent="0.25">
      <c r="A1124" s="89" t="str">
        <f>IF('Paste Data Here - Export'!A1124="","",'Paste Data Here - Export'!A1124)</f>
        <v/>
      </c>
      <c r="B1124" s="90" t="str">
        <f>IF('Paste Data Here - Export'!B1124="","",'Paste Data Here - Export'!B1124)</f>
        <v/>
      </c>
      <c r="C1124" s="91" t="str">
        <f>IF('Paste Data Here - Export'!AR1124="Y",'Paste Data Here - Export'!AS1124,IF('Paste Data Here - Export'!C1124="","",'Paste Data Here - Export'!BA1124))</f>
        <v/>
      </c>
      <c r="D1124" s="103" t="str">
        <f>IF(B1124="","",IF('Paste Data Here - Export'!A1124 ='Paste Data Here - Export'!B1124, "Yes", "No"))</f>
        <v/>
      </c>
      <c r="E1124" s="103" t="str">
        <f>IF(A1124="","",IF(AND('Paste Data Here - Export'!P1124="",'Paste Data Here - Export'!Q1124&lt;&gt;""),"Yes","No"))</f>
        <v/>
      </c>
      <c r="F1124" s="104" t="str">
        <f>IF('Paste Data Here - Export'!A1124='Paste Data Here - Export'!B1124,C1124,IF(W1124="No","",IF(E1124="Yes","6 Month Transfer",'Paste Data Here - Export'!HP1124)))</f>
        <v/>
      </c>
      <c r="G1124" s="92" t="str">
        <f>IF(B1124="","",IF(OR('Paste Data Here - Export'!KB1124="Y",'Paste Data Here - Export'!GE1124="Y"),"Yes","No"))</f>
        <v/>
      </c>
      <c r="H1124" s="93" t="str">
        <f t="shared" si="190"/>
        <v/>
      </c>
      <c r="I1124" s="93" t="str">
        <f t="shared" si="191"/>
        <v/>
      </c>
      <c r="J1124" s="93" t="str">
        <f t="shared" si="192"/>
        <v/>
      </c>
      <c r="K1124" s="125" t="str">
        <f>IF(OR(C1124="",'Paste Data Here - Export'!BD1124=""),"",1440*('Paste Data Here - Export'!BD1124-C1124))</f>
        <v/>
      </c>
      <c r="L1124" s="93" t="str">
        <f t="shared" si="193"/>
        <v/>
      </c>
      <c r="M1124" s="93" t="str">
        <f>IF(AND(L1124="Yes",'Paste Data Here - Export'!BC1124="SU",'Paste Data Here - Export'!EJ1124&lt;&gt;"Y"),"Achieved",IF('Paste Data Here - Export'!EJ1124="Y","Not applicable",(IF(AND('Patient level info'!L1124="No",'Paste Data Here - Export'!BC1124="SU"),"Not achieved",IF('Paste Data Here - Export'!BC1124="ICH","Not applicable",IF(OR('Paste Data Here - Export'!BC1124="O",'Paste Data Here - Export'!BC1124="MAC"),"Not achieved",""))))))</f>
        <v/>
      </c>
      <c r="N1124" s="142" t="str">
        <f>IF(B1124="","",IF(OR('Paste Data Here - Export'!GN1124="PERS",'Paste Data Here - Export'!GN1124="TELEM"),'Paste Data Here - Export'!GK1124,IF('Paste Data Here - Export'!GO1124="","Not seen in person",'Paste Data Here - Export'!GO1124)))</f>
        <v/>
      </c>
      <c r="O1124" s="125" t="str">
        <f t="shared" si="194"/>
        <v/>
      </c>
      <c r="P1124" s="126" t="str">
        <f t="shared" si="195"/>
        <v/>
      </c>
      <c r="Q1124" s="95" t="str">
        <f>IF('Paste Data Here - Export'!CR1124=TRUE, "Not imaged",IF('Paste Data Here - Export'!AR1124="Y","Inpatient stroke",IF('Paste Data Here - Export'!BA1124="","",IF('Paste Data Here - Export'!CR1124="TRUE","",1440*('Paste Data Here - Export'!CP1124-'Paste Data Here - Export'!BA1124)))))</f>
        <v/>
      </c>
      <c r="R1124" s="95" t="str">
        <f>IF('Paste Data Here - Export'!CR1124=TRUE,"Not imaged",IF(OR(C1124="",'Paste Data Here - Export'!CP1124=""),"",1440*('Paste Data Here - Export'!CP1124-C1124)))</f>
        <v/>
      </c>
      <c r="S1124" s="93" t="str">
        <f>IF(R1124&lt;60.5,"Yes",IF('Paste Data Here - Export'!C1124="","","No"))</f>
        <v/>
      </c>
      <c r="T1124" s="93" t="str">
        <f t="shared" si="187"/>
        <v/>
      </c>
      <c r="U1124" s="94" t="str">
        <f>IF(OR(C1124="",'Paste Data Here - Export'!DF1124=""),"",1440*('Paste Data Here - Export'!DF1124-C1124))</f>
        <v/>
      </c>
      <c r="V1124" s="96" t="str">
        <f t="shared" si="196"/>
        <v/>
      </c>
      <c r="W1124" s="97" t="str">
        <f>IF(B1124="","",IF('Paste Data Here - Export'!KI1124=TRUE,"Yes",IF('Paste Data Here - Export'!L1124="","No","Yes")))</f>
        <v/>
      </c>
      <c r="X1124" s="98" t="str">
        <f>IF(E1124="Yes","6 Month Transfer",IF(AND(W1124="Yes",'Paste Data Here - Export'!KM1124="D"),"No",IF('Patient level info'!W1124="Yes","Yes","")))</f>
        <v/>
      </c>
      <c r="Y1124" s="91" t="str">
        <f t="shared" si="188"/>
        <v/>
      </c>
      <c r="Z1124" s="99" t="str">
        <f>IF('Paste Data Here - Export'!KQ1124="","",IF('Paste Data Here - Export'!KO1124="","",'Paste Data Here - Export'!KN1124-'Paste Data Here - Export'!KQ1124))</f>
        <v/>
      </c>
      <c r="AA1124" s="91" t="str">
        <f>IF(AND(W1124="Yes",'Paste Data Here - Export'!KM1124="D",'Paste Data Here - Export'!KO1124="Y"),'Paste Data Here - Export'!KN1124+'Patient level info'!AA$3,IF(AND(W1124="Yes",'Paste Data Here - Export'!KM1124="D",Z1124&lt;0),'Paste Data Here - Export'!KQ1124,IF(AND(W1124="Yes",'Paste Data Here - Export'!KM1124="D"),'Paste Data Here - Export'!KN1124,IF(X1124="Yes",'Paste Data Here - Export'!KS1124,""))))</f>
        <v/>
      </c>
      <c r="AB1124" s="100" t="str">
        <f>IF(W1124="No","",IF('Paste Data Here - Export'!HS1124="","",IF('Paste Data Here - Export'!KO1124="Y",'Patient level info'!AA1124-'Paste Data Here - Export'!HS1124,'Paste Data Here - Export'!KQ1124-'Paste Data Here - Export'!HS1124)))</f>
        <v/>
      </c>
      <c r="AC1124" s="100" t="str">
        <f>IF(E1124="Yes","",IF(BPT!C1124="Record transferred to this team",AA1124-C1124-(1/6),""))</f>
        <v/>
      </c>
      <c r="AD1124" s="100" t="str">
        <f t="shared" si="189"/>
        <v/>
      </c>
      <c r="AE1124" s="100" t="str">
        <f t="shared" si="197"/>
        <v/>
      </c>
      <c r="AF1124" s="101" t="str">
        <f>IF(AE1124="","",IF(Y1124="Died same day","Died same day as arrival",IF(AB1124="","Did not stay on SU",IF('Paste Data Here - Export'!HR1124="ICH","ICU/CCU/HDU",IF(AB1124&gt;AE1124,100,100*AB1124/AE1124)))))</f>
        <v/>
      </c>
      <c r="AG1124" s="82" t="str">
        <f>IF(E1124="Yes","6 Month Transfer",IF(W1124="No","Not locked to discharge/transfer",IF(AF1124="Did not stay on SU","Not achieved as did not stay on SU",IF('Patient level info'!A1124="","",IF(AND(A1124=B1124,M1124="Achieved",P1124="Achieved",AF1124&gt;=90,AF1124&lt;&gt;"Died same day as arrival"),"Achieved",IF(AND(A1124&lt;&gt;B1124,AF1124&gt;=90,M1124="Achieved",P1124="Achieved"),"Not directly admitted by this team, but achieved criteria at previous team, and achieved 90% of stay on SU whilst at this team",IF(AF1124="ICU/CCU/HDU","Admitted to ICU/CCU/HDU",IF(AF1124="Died same day as arrival",AF1124,IF(AND(AF1124&lt;90,M1124="Not achieved",P1124="Not achieved"),"Not achieved as not direct to SU within 4h, not seen by a consultant within 14h, and less than 90% of stay on SU",IF(AND(AF1124&lt;90,M1124="Not achieved",P1124="Achieved"),"Not achieved as not direct to SU within 4h and less than 90% of stay on SU",IF(AND(AF1124&lt;90,M1124="Achieved",P1124="Not achieved"),"Not achieved as not seen by a consultant within 14h and less than 90% of stay on SU",IF(AND(AF1124&gt;=90,M1124="Not achieved",P1124="Not achieved"),"Not achieved as not direct to SU within 4h and not seen by a consultant within 14h",IF(AND(AF1124&gt;=90,M1124="Achieved",P1124="Not achieved"),"Not achieved as not seen by a consultant within 14h",IF(AF1124&lt;90,"Not achieved as less than 90% of stay on SU","Not achieved as not direct to SU within 4h"))))))))))))))</f>
        <v/>
      </c>
    </row>
    <row r="1125" spans="1:33" x14ac:dyDescent="0.25">
      <c r="A1125" s="89" t="str">
        <f>IF('Paste Data Here - Export'!A1125="","",'Paste Data Here - Export'!A1125)</f>
        <v/>
      </c>
      <c r="B1125" s="90" t="str">
        <f>IF('Paste Data Here - Export'!B1125="","",'Paste Data Here - Export'!B1125)</f>
        <v/>
      </c>
      <c r="C1125" s="91" t="str">
        <f>IF('Paste Data Here - Export'!AR1125="Y",'Paste Data Here - Export'!AS1125,IF('Paste Data Here - Export'!C1125="","",'Paste Data Here - Export'!BA1125))</f>
        <v/>
      </c>
      <c r="D1125" s="103" t="str">
        <f>IF(B1125="","",IF('Paste Data Here - Export'!A1125 ='Paste Data Here - Export'!B1125, "Yes", "No"))</f>
        <v/>
      </c>
      <c r="E1125" s="103" t="str">
        <f>IF(A1125="","",IF(AND('Paste Data Here - Export'!P1125="",'Paste Data Here - Export'!Q1125&lt;&gt;""),"Yes","No"))</f>
        <v/>
      </c>
      <c r="F1125" s="104" t="str">
        <f>IF('Paste Data Here - Export'!A1125='Paste Data Here - Export'!B1125,C1125,IF(W1125="No","",IF(E1125="Yes","6 Month Transfer",'Paste Data Here - Export'!HP1125)))</f>
        <v/>
      </c>
      <c r="G1125" s="92" t="str">
        <f>IF(B1125="","",IF(OR('Paste Data Here - Export'!KB1125="Y",'Paste Data Here - Export'!GE1125="Y"),"Yes","No"))</f>
        <v/>
      </c>
      <c r="H1125" s="93" t="str">
        <f t="shared" si="190"/>
        <v/>
      </c>
      <c r="I1125" s="93" t="str">
        <f t="shared" si="191"/>
        <v/>
      </c>
      <c r="J1125" s="93" t="str">
        <f t="shared" si="192"/>
        <v/>
      </c>
      <c r="K1125" s="125" t="str">
        <f>IF(OR(C1125="",'Paste Data Here - Export'!BD1125=""),"",1440*('Paste Data Here - Export'!BD1125-C1125))</f>
        <v/>
      </c>
      <c r="L1125" s="93" t="str">
        <f t="shared" si="193"/>
        <v/>
      </c>
      <c r="M1125" s="93" t="str">
        <f>IF(AND(L1125="Yes",'Paste Data Here - Export'!BC1125="SU",'Paste Data Here - Export'!EJ1125&lt;&gt;"Y"),"Achieved",IF('Paste Data Here - Export'!EJ1125="Y","Not applicable",(IF(AND('Patient level info'!L1125="No",'Paste Data Here - Export'!BC1125="SU"),"Not achieved",IF('Paste Data Here - Export'!BC1125="ICH","Not applicable",IF(OR('Paste Data Here - Export'!BC1125="O",'Paste Data Here - Export'!BC1125="MAC"),"Not achieved",""))))))</f>
        <v/>
      </c>
      <c r="N1125" s="142" t="str">
        <f>IF(B1125="","",IF(OR('Paste Data Here - Export'!GN1125="PERS",'Paste Data Here - Export'!GN1125="TELEM"),'Paste Data Here - Export'!GK1125,IF('Paste Data Here - Export'!GO1125="","Not seen in person",'Paste Data Here - Export'!GO1125)))</f>
        <v/>
      </c>
      <c r="O1125" s="125" t="str">
        <f t="shared" si="194"/>
        <v/>
      </c>
      <c r="P1125" s="126" t="str">
        <f t="shared" si="195"/>
        <v/>
      </c>
      <c r="Q1125" s="95" t="str">
        <f>IF('Paste Data Here - Export'!CR1125=TRUE, "Not imaged",IF('Paste Data Here - Export'!AR1125="Y","Inpatient stroke",IF('Paste Data Here - Export'!BA1125="","",IF('Paste Data Here - Export'!CR1125="TRUE","",1440*('Paste Data Here - Export'!CP1125-'Paste Data Here - Export'!BA1125)))))</f>
        <v/>
      </c>
      <c r="R1125" s="95" t="str">
        <f>IF('Paste Data Here - Export'!CR1125=TRUE,"Not imaged",IF(OR(C1125="",'Paste Data Here - Export'!CP1125=""),"",1440*('Paste Data Here - Export'!CP1125-C1125)))</f>
        <v/>
      </c>
      <c r="S1125" s="93" t="str">
        <f>IF(R1125&lt;60.5,"Yes",IF('Paste Data Here - Export'!C1125="","","No"))</f>
        <v/>
      </c>
      <c r="T1125" s="93" t="str">
        <f t="shared" si="187"/>
        <v/>
      </c>
      <c r="U1125" s="94" t="str">
        <f>IF(OR(C1125="",'Paste Data Here - Export'!DF1125=""),"",1440*('Paste Data Here - Export'!DF1125-C1125))</f>
        <v/>
      </c>
      <c r="V1125" s="96" t="str">
        <f t="shared" si="196"/>
        <v/>
      </c>
      <c r="W1125" s="97" t="str">
        <f>IF(B1125="","",IF('Paste Data Here - Export'!KI1125=TRUE,"Yes",IF('Paste Data Here - Export'!L1125="","No","Yes")))</f>
        <v/>
      </c>
      <c r="X1125" s="98" t="str">
        <f>IF(E1125="Yes","6 Month Transfer",IF(AND(W1125="Yes",'Paste Data Here - Export'!KM1125="D"),"No",IF('Patient level info'!W1125="Yes","Yes","")))</f>
        <v/>
      </c>
      <c r="Y1125" s="91" t="str">
        <f t="shared" si="188"/>
        <v/>
      </c>
      <c r="Z1125" s="99" t="str">
        <f>IF('Paste Data Here - Export'!KQ1125="","",IF('Paste Data Here - Export'!KO1125="","",'Paste Data Here - Export'!KN1125-'Paste Data Here - Export'!KQ1125))</f>
        <v/>
      </c>
      <c r="AA1125" s="91" t="str">
        <f>IF(AND(W1125="Yes",'Paste Data Here - Export'!KM1125="D",'Paste Data Here - Export'!KO1125="Y"),'Paste Data Here - Export'!KN1125+'Patient level info'!AA$3,IF(AND(W1125="Yes",'Paste Data Here - Export'!KM1125="D",Z1125&lt;0),'Paste Data Here - Export'!KQ1125,IF(AND(W1125="Yes",'Paste Data Here - Export'!KM1125="D"),'Paste Data Here - Export'!KN1125,IF(X1125="Yes",'Paste Data Here - Export'!KS1125,""))))</f>
        <v/>
      </c>
      <c r="AB1125" s="100" t="str">
        <f>IF(W1125="No","",IF('Paste Data Here - Export'!HS1125="","",IF('Paste Data Here - Export'!KO1125="Y",'Patient level info'!AA1125-'Paste Data Here - Export'!HS1125,'Paste Data Here - Export'!KQ1125-'Paste Data Here - Export'!HS1125)))</f>
        <v/>
      </c>
      <c r="AC1125" s="100" t="str">
        <f>IF(E1125="Yes","",IF(BPT!C1125="Record transferred to this team",AA1125-C1125-(1/6),""))</f>
        <v/>
      </c>
      <c r="AD1125" s="100" t="str">
        <f t="shared" si="189"/>
        <v/>
      </c>
      <c r="AE1125" s="100" t="str">
        <f t="shared" si="197"/>
        <v/>
      </c>
      <c r="AF1125" s="101" t="str">
        <f>IF(AE1125="","",IF(Y1125="Died same day","Died same day as arrival",IF(AB1125="","Did not stay on SU",IF('Paste Data Here - Export'!HR1125="ICH","ICU/CCU/HDU",IF(AB1125&gt;AE1125,100,100*AB1125/AE1125)))))</f>
        <v/>
      </c>
      <c r="AG1125" s="82" t="str">
        <f>IF(E1125="Yes","6 Month Transfer",IF(W1125="No","Not locked to discharge/transfer",IF(AF1125="Did not stay on SU","Not achieved as did not stay on SU",IF('Patient level info'!A1125="","",IF(AND(A1125=B1125,M1125="Achieved",P1125="Achieved",AF1125&gt;=90,AF1125&lt;&gt;"Died same day as arrival"),"Achieved",IF(AND(A1125&lt;&gt;B1125,AF1125&gt;=90,M1125="Achieved",P1125="Achieved"),"Not directly admitted by this team, but achieved criteria at previous team, and achieved 90% of stay on SU whilst at this team",IF(AF1125="ICU/CCU/HDU","Admitted to ICU/CCU/HDU",IF(AF1125="Died same day as arrival",AF1125,IF(AND(AF1125&lt;90,M1125="Not achieved",P1125="Not achieved"),"Not achieved as not direct to SU within 4h, not seen by a consultant within 14h, and less than 90% of stay on SU",IF(AND(AF1125&lt;90,M1125="Not achieved",P1125="Achieved"),"Not achieved as not direct to SU within 4h and less than 90% of stay on SU",IF(AND(AF1125&lt;90,M1125="Achieved",P1125="Not achieved"),"Not achieved as not seen by a consultant within 14h and less than 90% of stay on SU",IF(AND(AF1125&gt;=90,M1125="Not achieved",P1125="Not achieved"),"Not achieved as not direct to SU within 4h and not seen by a consultant within 14h",IF(AND(AF1125&gt;=90,M1125="Achieved",P1125="Not achieved"),"Not achieved as not seen by a consultant within 14h",IF(AF1125&lt;90,"Not achieved as less than 90% of stay on SU","Not achieved as not direct to SU within 4h"))))))))))))))</f>
        <v/>
      </c>
    </row>
    <row r="1126" spans="1:33" x14ac:dyDescent="0.25">
      <c r="A1126" s="89" t="str">
        <f>IF('Paste Data Here - Export'!A1126="","",'Paste Data Here - Export'!A1126)</f>
        <v/>
      </c>
      <c r="B1126" s="90" t="str">
        <f>IF('Paste Data Here - Export'!B1126="","",'Paste Data Here - Export'!B1126)</f>
        <v/>
      </c>
      <c r="C1126" s="91" t="str">
        <f>IF('Paste Data Here - Export'!AR1126="Y",'Paste Data Here - Export'!AS1126,IF('Paste Data Here - Export'!C1126="","",'Paste Data Here - Export'!BA1126))</f>
        <v/>
      </c>
      <c r="D1126" s="103" t="str">
        <f>IF(B1126="","",IF('Paste Data Here - Export'!A1126 ='Paste Data Here - Export'!B1126, "Yes", "No"))</f>
        <v/>
      </c>
      <c r="E1126" s="103" t="str">
        <f>IF(A1126="","",IF(AND('Paste Data Here - Export'!P1126="",'Paste Data Here - Export'!Q1126&lt;&gt;""),"Yes","No"))</f>
        <v/>
      </c>
      <c r="F1126" s="104" t="str">
        <f>IF('Paste Data Here - Export'!A1126='Paste Data Here - Export'!B1126,C1126,IF(W1126="No","",IF(E1126="Yes","6 Month Transfer",'Paste Data Here - Export'!HP1126)))</f>
        <v/>
      </c>
      <c r="G1126" s="92" t="str">
        <f>IF(B1126="","",IF(OR('Paste Data Here - Export'!KB1126="Y",'Paste Data Here - Export'!GE1126="Y"),"Yes","No"))</f>
        <v/>
      </c>
      <c r="H1126" s="93" t="str">
        <f t="shared" si="190"/>
        <v/>
      </c>
      <c r="I1126" s="93" t="str">
        <f t="shared" si="191"/>
        <v/>
      </c>
      <c r="J1126" s="93" t="str">
        <f t="shared" si="192"/>
        <v/>
      </c>
      <c r="K1126" s="125" t="str">
        <f>IF(OR(C1126="",'Paste Data Here - Export'!BD1126=""),"",1440*('Paste Data Here - Export'!BD1126-C1126))</f>
        <v/>
      </c>
      <c r="L1126" s="93" t="str">
        <f t="shared" si="193"/>
        <v/>
      </c>
      <c r="M1126" s="93" t="str">
        <f>IF(AND(L1126="Yes",'Paste Data Here - Export'!BC1126="SU",'Paste Data Here - Export'!EJ1126&lt;&gt;"Y"),"Achieved",IF('Paste Data Here - Export'!EJ1126="Y","Not applicable",(IF(AND('Patient level info'!L1126="No",'Paste Data Here - Export'!BC1126="SU"),"Not achieved",IF('Paste Data Here - Export'!BC1126="ICH","Not applicable",IF(OR('Paste Data Here - Export'!BC1126="O",'Paste Data Here - Export'!BC1126="MAC"),"Not achieved",""))))))</f>
        <v/>
      </c>
      <c r="N1126" s="142" t="str">
        <f>IF(B1126="","",IF(OR('Paste Data Here - Export'!GN1126="PERS",'Paste Data Here - Export'!GN1126="TELEM"),'Paste Data Here - Export'!GK1126,IF('Paste Data Here - Export'!GO1126="","Not seen in person",'Paste Data Here - Export'!GO1126)))</f>
        <v/>
      </c>
      <c r="O1126" s="125" t="str">
        <f t="shared" si="194"/>
        <v/>
      </c>
      <c r="P1126" s="126" t="str">
        <f t="shared" si="195"/>
        <v/>
      </c>
      <c r="Q1126" s="95" t="str">
        <f>IF('Paste Data Here - Export'!CR1126=TRUE, "Not imaged",IF('Paste Data Here - Export'!AR1126="Y","Inpatient stroke",IF('Paste Data Here - Export'!BA1126="","",IF('Paste Data Here - Export'!CR1126="TRUE","",1440*('Paste Data Here - Export'!CP1126-'Paste Data Here - Export'!BA1126)))))</f>
        <v/>
      </c>
      <c r="R1126" s="95" t="str">
        <f>IF('Paste Data Here - Export'!CR1126=TRUE,"Not imaged",IF(OR(C1126="",'Paste Data Here - Export'!CP1126=""),"",1440*('Paste Data Here - Export'!CP1126-C1126)))</f>
        <v/>
      </c>
      <c r="S1126" s="93" t="str">
        <f>IF(R1126&lt;60.5,"Yes",IF('Paste Data Here - Export'!C1126="","","No"))</f>
        <v/>
      </c>
      <c r="T1126" s="93" t="str">
        <f t="shared" si="187"/>
        <v/>
      </c>
      <c r="U1126" s="94" t="str">
        <f>IF(OR(C1126="",'Paste Data Here - Export'!DF1126=""),"",1440*('Paste Data Here - Export'!DF1126-C1126))</f>
        <v/>
      </c>
      <c r="V1126" s="96" t="str">
        <f t="shared" si="196"/>
        <v/>
      </c>
      <c r="W1126" s="97" t="str">
        <f>IF(B1126="","",IF('Paste Data Here - Export'!KI1126=TRUE,"Yes",IF('Paste Data Here - Export'!L1126="","No","Yes")))</f>
        <v/>
      </c>
      <c r="X1126" s="98" t="str">
        <f>IF(E1126="Yes","6 Month Transfer",IF(AND(W1126="Yes",'Paste Data Here - Export'!KM1126="D"),"No",IF('Patient level info'!W1126="Yes","Yes","")))</f>
        <v/>
      </c>
      <c r="Y1126" s="91" t="str">
        <f t="shared" si="188"/>
        <v/>
      </c>
      <c r="Z1126" s="99" t="str">
        <f>IF('Paste Data Here - Export'!KQ1126="","",IF('Paste Data Here - Export'!KO1126="","",'Paste Data Here - Export'!KN1126-'Paste Data Here - Export'!KQ1126))</f>
        <v/>
      </c>
      <c r="AA1126" s="91" t="str">
        <f>IF(AND(W1126="Yes",'Paste Data Here - Export'!KM1126="D",'Paste Data Here - Export'!KO1126="Y"),'Paste Data Here - Export'!KN1126+'Patient level info'!AA$3,IF(AND(W1126="Yes",'Paste Data Here - Export'!KM1126="D",Z1126&lt;0),'Paste Data Here - Export'!KQ1126,IF(AND(W1126="Yes",'Paste Data Here - Export'!KM1126="D"),'Paste Data Here - Export'!KN1126,IF(X1126="Yes",'Paste Data Here - Export'!KS1126,""))))</f>
        <v/>
      </c>
      <c r="AB1126" s="100" t="str">
        <f>IF(W1126="No","",IF('Paste Data Here - Export'!HS1126="","",IF('Paste Data Here - Export'!KO1126="Y",'Patient level info'!AA1126-'Paste Data Here - Export'!HS1126,'Paste Data Here - Export'!KQ1126-'Paste Data Here - Export'!HS1126)))</f>
        <v/>
      </c>
      <c r="AC1126" s="100" t="str">
        <f>IF(E1126="Yes","",IF(BPT!C1126="Record transferred to this team",AA1126-C1126-(1/6),""))</f>
        <v/>
      </c>
      <c r="AD1126" s="100" t="str">
        <f t="shared" si="189"/>
        <v/>
      </c>
      <c r="AE1126" s="100" t="str">
        <f t="shared" si="197"/>
        <v/>
      </c>
      <c r="AF1126" s="101" t="str">
        <f>IF(AE1126="","",IF(Y1126="Died same day","Died same day as arrival",IF(AB1126="","Did not stay on SU",IF('Paste Data Here - Export'!HR1126="ICH","ICU/CCU/HDU",IF(AB1126&gt;AE1126,100,100*AB1126/AE1126)))))</f>
        <v/>
      </c>
      <c r="AG1126" s="82" t="str">
        <f>IF(E1126="Yes","6 Month Transfer",IF(W1126="No","Not locked to discharge/transfer",IF(AF1126="Did not stay on SU","Not achieved as did not stay on SU",IF('Patient level info'!A1126="","",IF(AND(A1126=B1126,M1126="Achieved",P1126="Achieved",AF1126&gt;=90,AF1126&lt;&gt;"Died same day as arrival"),"Achieved",IF(AND(A1126&lt;&gt;B1126,AF1126&gt;=90,M1126="Achieved",P1126="Achieved"),"Not directly admitted by this team, but achieved criteria at previous team, and achieved 90% of stay on SU whilst at this team",IF(AF1126="ICU/CCU/HDU","Admitted to ICU/CCU/HDU",IF(AF1126="Died same day as arrival",AF1126,IF(AND(AF1126&lt;90,M1126="Not achieved",P1126="Not achieved"),"Not achieved as not direct to SU within 4h, not seen by a consultant within 14h, and less than 90% of stay on SU",IF(AND(AF1126&lt;90,M1126="Not achieved",P1126="Achieved"),"Not achieved as not direct to SU within 4h and less than 90% of stay on SU",IF(AND(AF1126&lt;90,M1126="Achieved",P1126="Not achieved"),"Not achieved as not seen by a consultant within 14h and less than 90% of stay on SU",IF(AND(AF1126&gt;=90,M1126="Not achieved",P1126="Not achieved"),"Not achieved as not direct to SU within 4h and not seen by a consultant within 14h",IF(AND(AF1126&gt;=90,M1126="Achieved",P1126="Not achieved"),"Not achieved as not seen by a consultant within 14h",IF(AF1126&lt;90,"Not achieved as less than 90% of stay on SU","Not achieved as not direct to SU within 4h"))))))))))))))</f>
        <v/>
      </c>
    </row>
    <row r="1127" spans="1:33" x14ac:dyDescent="0.25">
      <c r="A1127" s="89" t="str">
        <f>IF('Paste Data Here - Export'!A1127="","",'Paste Data Here - Export'!A1127)</f>
        <v/>
      </c>
      <c r="B1127" s="90" t="str">
        <f>IF('Paste Data Here - Export'!B1127="","",'Paste Data Here - Export'!B1127)</f>
        <v/>
      </c>
      <c r="C1127" s="91" t="str">
        <f>IF('Paste Data Here - Export'!AR1127="Y",'Paste Data Here - Export'!AS1127,IF('Paste Data Here - Export'!C1127="","",'Paste Data Here - Export'!BA1127))</f>
        <v/>
      </c>
      <c r="D1127" s="103" t="str">
        <f>IF(B1127="","",IF('Paste Data Here - Export'!A1127 ='Paste Data Here - Export'!B1127, "Yes", "No"))</f>
        <v/>
      </c>
      <c r="E1127" s="103" t="str">
        <f>IF(A1127="","",IF(AND('Paste Data Here - Export'!P1127="",'Paste Data Here - Export'!Q1127&lt;&gt;""),"Yes","No"))</f>
        <v/>
      </c>
      <c r="F1127" s="104" t="str">
        <f>IF('Paste Data Here - Export'!A1127='Paste Data Here - Export'!B1127,C1127,IF(W1127="No","",IF(E1127="Yes","6 Month Transfer",'Paste Data Here - Export'!HP1127)))</f>
        <v/>
      </c>
      <c r="G1127" s="92" t="str">
        <f>IF(B1127="","",IF(OR('Paste Data Here - Export'!KB1127="Y",'Paste Data Here - Export'!GE1127="Y"),"Yes","No"))</f>
        <v/>
      </c>
      <c r="H1127" s="93" t="str">
        <f t="shared" si="190"/>
        <v/>
      </c>
      <c r="I1127" s="93" t="str">
        <f t="shared" si="191"/>
        <v/>
      </c>
      <c r="J1127" s="93" t="str">
        <f t="shared" si="192"/>
        <v/>
      </c>
      <c r="K1127" s="125" t="str">
        <f>IF(OR(C1127="",'Paste Data Here - Export'!BD1127=""),"",1440*('Paste Data Here - Export'!BD1127-C1127))</f>
        <v/>
      </c>
      <c r="L1127" s="93" t="str">
        <f t="shared" si="193"/>
        <v/>
      </c>
      <c r="M1127" s="93" t="str">
        <f>IF(AND(L1127="Yes",'Paste Data Here - Export'!BC1127="SU",'Paste Data Here - Export'!EJ1127&lt;&gt;"Y"),"Achieved",IF('Paste Data Here - Export'!EJ1127="Y","Not applicable",(IF(AND('Patient level info'!L1127="No",'Paste Data Here - Export'!BC1127="SU"),"Not achieved",IF('Paste Data Here - Export'!BC1127="ICH","Not applicable",IF(OR('Paste Data Here - Export'!BC1127="O",'Paste Data Here - Export'!BC1127="MAC"),"Not achieved",""))))))</f>
        <v/>
      </c>
      <c r="N1127" s="142" t="str">
        <f>IF(B1127="","",IF(OR('Paste Data Here - Export'!GN1127="PERS",'Paste Data Here - Export'!GN1127="TELEM"),'Paste Data Here - Export'!GK1127,IF('Paste Data Here - Export'!GO1127="","Not seen in person",'Paste Data Here - Export'!GO1127)))</f>
        <v/>
      </c>
      <c r="O1127" s="125" t="str">
        <f t="shared" si="194"/>
        <v/>
      </c>
      <c r="P1127" s="126" t="str">
        <f t="shared" si="195"/>
        <v/>
      </c>
      <c r="Q1127" s="95" t="str">
        <f>IF('Paste Data Here - Export'!CR1127=TRUE, "Not imaged",IF('Paste Data Here - Export'!AR1127="Y","Inpatient stroke",IF('Paste Data Here - Export'!BA1127="","",IF('Paste Data Here - Export'!CR1127="TRUE","",1440*('Paste Data Here - Export'!CP1127-'Paste Data Here - Export'!BA1127)))))</f>
        <v/>
      </c>
      <c r="R1127" s="95" t="str">
        <f>IF('Paste Data Here - Export'!CR1127=TRUE,"Not imaged",IF(OR(C1127="",'Paste Data Here - Export'!CP1127=""),"",1440*('Paste Data Here - Export'!CP1127-C1127)))</f>
        <v/>
      </c>
      <c r="S1127" s="93" t="str">
        <f>IF(R1127&lt;60.5,"Yes",IF('Paste Data Here - Export'!C1127="","","No"))</f>
        <v/>
      </c>
      <c r="T1127" s="93" t="str">
        <f t="shared" si="187"/>
        <v/>
      </c>
      <c r="U1127" s="94" t="str">
        <f>IF(OR(C1127="",'Paste Data Here - Export'!DF1127=""),"",1440*('Paste Data Here - Export'!DF1127-C1127))</f>
        <v/>
      </c>
      <c r="V1127" s="96" t="str">
        <f t="shared" si="196"/>
        <v/>
      </c>
      <c r="W1127" s="97" t="str">
        <f>IF(B1127="","",IF('Paste Data Here - Export'!KI1127=TRUE,"Yes",IF('Paste Data Here - Export'!L1127="","No","Yes")))</f>
        <v/>
      </c>
      <c r="X1127" s="98" t="str">
        <f>IF(E1127="Yes","6 Month Transfer",IF(AND(W1127="Yes",'Paste Data Here - Export'!KM1127="D"),"No",IF('Patient level info'!W1127="Yes","Yes","")))</f>
        <v/>
      </c>
      <c r="Y1127" s="91" t="str">
        <f t="shared" si="188"/>
        <v/>
      </c>
      <c r="Z1127" s="99" t="str">
        <f>IF('Paste Data Here - Export'!KQ1127="","",IF('Paste Data Here - Export'!KO1127="","",'Paste Data Here - Export'!KN1127-'Paste Data Here - Export'!KQ1127))</f>
        <v/>
      </c>
      <c r="AA1127" s="91" t="str">
        <f>IF(AND(W1127="Yes",'Paste Data Here - Export'!KM1127="D",'Paste Data Here - Export'!KO1127="Y"),'Paste Data Here - Export'!KN1127+'Patient level info'!AA$3,IF(AND(W1127="Yes",'Paste Data Here - Export'!KM1127="D",Z1127&lt;0),'Paste Data Here - Export'!KQ1127,IF(AND(W1127="Yes",'Paste Data Here - Export'!KM1127="D"),'Paste Data Here - Export'!KN1127,IF(X1127="Yes",'Paste Data Here - Export'!KS1127,""))))</f>
        <v/>
      </c>
      <c r="AB1127" s="100" t="str">
        <f>IF(W1127="No","",IF('Paste Data Here - Export'!HS1127="","",IF('Paste Data Here - Export'!KO1127="Y",'Patient level info'!AA1127-'Paste Data Here - Export'!HS1127,'Paste Data Here - Export'!KQ1127-'Paste Data Here - Export'!HS1127)))</f>
        <v/>
      </c>
      <c r="AC1127" s="100" t="str">
        <f>IF(E1127="Yes","",IF(BPT!C1127="Record transferred to this team",AA1127-C1127-(1/6),""))</f>
        <v/>
      </c>
      <c r="AD1127" s="100" t="str">
        <f t="shared" si="189"/>
        <v/>
      </c>
      <c r="AE1127" s="100" t="str">
        <f t="shared" si="197"/>
        <v/>
      </c>
      <c r="AF1127" s="101" t="str">
        <f>IF(AE1127="","",IF(Y1127="Died same day","Died same day as arrival",IF(AB1127="","Did not stay on SU",IF('Paste Data Here - Export'!HR1127="ICH","ICU/CCU/HDU",IF(AB1127&gt;AE1127,100,100*AB1127/AE1127)))))</f>
        <v/>
      </c>
      <c r="AG1127" s="82" t="str">
        <f>IF(E1127="Yes","6 Month Transfer",IF(W1127="No","Not locked to discharge/transfer",IF(AF1127="Did not stay on SU","Not achieved as did not stay on SU",IF('Patient level info'!A1127="","",IF(AND(A1127=B1127,M1127="Achieved",P1127="Achieved",AF1127&gt;=90,AF1127&lt;&gt;"Died same day as arrival"),"Achieved",IF(AND(A1127&lt;&gt;B1127,AF1127&gt;=90,M1127="Achieved",P1127="Achieved"),"Not directly admitted by this team, but achieved criteria at previous team, and achieved 90% of stay on SU whilst at this team",IF(AF1127="ICU/CCU/HDU","Admitted to ICU/CCU/HDU",IF(AF1127="Died same day as arrival",AF1127,IF(AND(AF1127&lt;90,M1127="Not achieved",P1127="Not achieved"),"Not achieved as not direct to SU within 4h, not seen by a consultant within 14h, and less than 90% of stay on SU",IF(AND(AF1127&lt;90,M1127="Not achieved",P1127="Achieved"),"Not achieved as not direct to SU within 4h and less than 90% of stay on SU",IF(AND(AF1127&lt;90,M1127="Achieved",P1127="Not achieved"),"Not achieved as not seen by a consultant within 14h and less than 90% of stay on SU",IF(AND(AF1127&gt;=90,M1127="Not achieved",P1127="Not achieved"),"Not achieved as not direct to SU within 4h and not seen by a consultant within 14h",IF(AND(AF1127&gt;=90,M1127="Achieved",P1127="Not achieved"),"Not achieved as not seen by a consultant within 14h",IF(AF1127&lt;90,"Not achieved as less than 90% of stay on SU","Not achieved as not direct to SU within 4h"))))))))))))))</f>
        <v/>
      </c>
    </row>
    <row r="1128" spans="1:33" x14ac:dyDescent="0.25">
      <c r="A1128" s="89" t="str">
        <f>IF('Paste Data Here - Export'!A1128="","",'Paste Data Here - Export'!A1128)</f>
        <v/>
      </c>
      <c r="B1128" s="90" t="str">
        <f>IF('Paste Data Here - Export'!B1128="","",'Paste Data Here - Export'!B1128)</f>
        <v/>
      </c>
      <c r="C1128" s="91" t="str">
        <f>IF('Paste Data Here - Export'!AR1128="Y",'Paste Data Here - Export'!AS1128,IF('Paste Data Here - Export'!C1128="","",'Paste Data Here - Export'!BA1128))</f>
        <v/>
      </c>
      <c r="D1128" s="103" t="str">
        <f>IF(B1128="","",IF('Paste Data Here - Export'!A1128 ='Paste Data Here - Export'!B1128, "Yes", "No"))</f>
        <v/>
      </c>
      <c r="E1128" s="103" t="str">
        <f>IF(A1128="","",IF(AND('Paste Data Here - Export'!P1128="",'Paste Data Here - Export'!Q1128&lt;&gt;""),"Yes","No"))</f>
        <v/>
      </c>
      <c r="F1128" s="104" t="str">
        <f>IF('Paste Data Here - Export'!A1128='Paste Data Here - Export'!B1128,C1128,IF(W1128="No","",IF(E1128="Yes","6 Month Transfer",'Paste Data Here - Export'!HP1128)))</f>
        <v/>
      </c>
      <c r="G1128" s="92" t="str">
        <f>IF(B1128="","",IF(OR('Paste Data Here - Export'!KB1128="Y",'Paste Data Here - Export'!GE1128="Y"),"Yes","No"))</f>
        <v/>
      </c>
      <c r="H1128" s="93" t="str">
        <f t="shared" si="190"/>
        <v/>
      </c>
      <c r="I1128" s="93" t="str">
        <f t="shared" si="191"/>
        <v/>
      </c>
      <c r="J1128" s="93" t="str">
        <f t="shared" si="192"/>
        <v/>
      </c>
      <c r="K1128" s="125" t="str">
        <f>IF(OR(C1128="",'Paste Data Here - Export'!BD1128=""),"",1440*('Paste Data Here - Export'!BD1128-C1128))</f>
        <v/>
      </c>
      <c r="L1128" s="93" t="str">
        <f t="shared" si="193"/>
        <v/>
      </c>
      <c r="M1128" s="93" t="str">
        <f>IF(AND(L1128="Yes",'Paste Data Here - Export'!BC1128="SU",'Paste Data Here - Export'!EJ1128&lt;&gt;"Y"),"Achieved",IF('Paste Data Here - Export'!EJ1128="Y","Not applicable",(IF(AND('Patient level info'!L1128="No",'Paste Data Here - Export'!BC1128="SU"),"Not achieved",IF('Paste Data Here - Export'!BC1128="ICH","Not applicable",IF(OR('Paste Data Here - Export'!BC1128="O",'Paste Data Here - Export'!BC1128="MAC"),"Not achieved",""))))))</f>
        <v/>
      </c>
      <c r="N1128" s="142" t="str">
        <f>IF(B1128="","",IF(OR('Paste Data Here - Export'!GN1128="PERS",'Paste Data Here - Export'!GN1128="TELEM"),'Paste Data Here - Export'!GK1128,IF('Paste Data Here - Export'!GO1128="","Not seen in person",'Paste Data Here - Export'!GO1128)))</f>
        <v/>
      </c>
      <c r="O1128" s="125" t="str">
        <f t="shared" si="194"/>
        <v/>
      </c>
      <c r="P1128" s="126" t="str">
        <f t="shared" si="195"/>
        <v/>
      </c>
      <c r="Q1128" s="95" t="str">
        <f>IF('Paste Data Here - Export'!CR1128=TRUE, "Not imaged",IF('Paste Data Here - Export'!AR1128="Y","Inpatient stroke",IF('Paste Data Here - Export'!BA1128="","",IF('Paste Data Here - Export'!CR1128="TRUE","",1440*('Paste Data Here - Export'!CP1128-'Paste Data Here - Export'!BA1128)))))</f>
        <v/>
      </c>
      <c r="R1128" s="95" t="str">
        <f>IF('Paste Data Here - Export'!CR1128=TRUE,"Not imaged",IF(OR(C1128="",'Paste Data Here - Export'!CP1128=""),"",1440*('Paste Data Here - Export'!CP1128-C1128)))</f>
        <v/>
      </c>
      <c r="S1128" s="93" t="str">
        <f>IF(R1128&lt;60.5,"Yes",IF('Paste Data Here - Export'!C1128="","","No"))</f>
        <v/>
      </c>
      <c r="T1128" s="93" t="str">
        <f t="shared" si="187"/>
        <v/>
      </c>
      <c r="U1128" s="94" t="str">
        <f>IF(OR(C1128="",'Paste Data Here - Export'!DF1128=""),"",1440*('Paste Data Here - Export'!DF1128-C1128))</f>
        <v/>
      </c>
      <c r="V1128" s="96" t="str">
        <f t="shared" si="196"/>
        <v/>
      </c>
      <c r="W1128" s="97" t="str">
        <f>IF(B1128="","",IF('Paste Data Here - Export'!KI1128=TRUE,"Yes",IF('Paste Data Here - Export'!L1128="","No","Yes")))</f>
        <v/>
      </c>
      <c r="X1128" s="98" t="str">
        <f>IF(E1128="Yes","6 Month Transfer",IF(AND(W1128="Yes",'Paste Data Here - Export'!KM1128="D"),"No",IF('Patient level info'!W1128="Yes","Yes","")))</f>
        <v/>
      </c>
      <c r="Y1128" s="91" t="str">
        <f t="shared" si="188"/>
        <v/>
      </c>
      <c r="Z1128" s="99" t="str">
        <f>IF('Paste Data Here - Export'!KQ1128="","",IF('Paste Data Here - Export'!KO1128="","",'Paste Data Here - Export'!KN1128-'Paste Data Here - Export'!KQ1128))</f>
        <v/>
      </c>
      <c r="AA1128" s="91" t="str">
        <f>IF(AND(W1128="Yes",'Paste Data Here - Export'!KM1128="D",'Paste Data Here - Export'!KO1128="Y"),'Paste Data Here - Export'!KN1128+'Patient level info'!AA$3,IF(AND(W1128="Yes",'Paste Data Here - Export'!KM1128="D",Z1128&lt;0),'Paste Data Here - Export'!KQ1128,IF(AND(W1128="Yes",'Paste Data Here - Export'!KM1128="D"),'Paste Data Here - Export'!KN1128,IF(X1128="Yes",'Paste Data Here - Export'!KS1128,""))))</f>
        <v/>
      </c>
      <c r="AB1128" s="100" t="str">
        <f>IF(W1128="No","",IF('Paste Data Here - Export'!HS1128="","",IF('Paste Data Here - Export'!KO1128="Y",'Patient level info'!AA1128-'Paste Data Here - Export'!HS1128,'Paste Data Here - Export'!KQ1128-'Paste Data Here - Export'!HS1128)))</f>
        <v/>
      </c>
      <c r="AC1128" s="100" t="str">
        <f>IF(E1128="Yes","",IF(BPT!C1128="Record transferred to this team",AA1128-C1128-(1/6),""))</f>
        <v/>
      </c>
      <c r="AD1128" s="100" t="str">
        <f t="shared" si="189"/>
        <v/>
      </c>
      <c r="AE1128" s="100" t="str">
        <f t="shared" si="197"/>
        <v/>
      </c>
      <c r="AF1128" s="101" t="str">
        <f>IF(AE1128="","",IF(Y1128="Died same day","Died same day as arrival",IF(AB1128="","Did not stay on SU",IF('Paste Data Here - Export'!HR1128="ICH","ICU/CCU/HDU",IF(AB1128&gt;AE1128,100,100*AB1128/AE1128)))))</f>
        <v/>
      </c>
      <c r="AG1128" s="82" t="str">
        <f>IF(E1128="Yes","6 Month Transfer",IF(W1128="No","Not locked to discharge/transfer",IF(AF1128="Did not stay on SU","Not achieved as did not stay on SU",IF('Patient level info'!A1128="","",IF(AND(A1128=B1128,M1128="Achieved",P1128="Achieved",AF1128&gt;=90,AF1128&lt;&gt;"Died same day as arrival"),"Achieved",IF(AND(A1128&lt;&gt;B1128,AF1128&gt;=90,M1128="Achieved",P1128="Achieved"),"Not directly admitted by this team, but achieved criteria at previous team, and achieved 90% of stay on SU whilst at this team",IF(AF1128="ICU/CCU/HDU","Admitted to ICU/CCU/HDU",IF(AF1128="Died same day as arrival",AF1128,IF(AND(AF1128&lt;90,M1128="Not achieved",P1128="Not achieved"),"Not achieved as not direct to SU within 4h, not seen by a consultant within 14h, and less than 90% of stay on SU",IF(AND(AF1128&lt;90,M1128="Not achieved",P1128="Achieved"),"Not achieved as not direct to SU within 4h and less than 90% of stay on SU",IF(AND(AF1128&lt;90,M1128="Achieved",P1128="Not achieved"),"Not achieved as not seen by a consultant within 14h and less than 90% of stay on SU",IF(AND(AF1128&gt;=90,M1128="Not achieved",P1128="Not achieved"),"Not achieved as not direct to SU within 4h and not seen by a consultant within 14h",IF(AND(AF1128&gt;=90,M1128="Achieved",P1128="Not achieved"),"Not achieved as not seen by a consultant within 14h",IF(AF1128&lt;90,"Not achieved as less than 90% of stay on SU","Not achieved as not direct to SU within 4h"))))))))))))))</f>
        <v/>
      </c>
    </row>
    <row r="1129" spans="1:33" x14ac:dyDescent="0.25">
      <c r="A1129" s="89" t="str">
        <f>IF('Paste Data Here - Export'!A1129="","",'Paste Data Here - Export'!A1129)</f>
        <v/>
      </c>
      <c r="B1129" s="90" t="str">
        <f>IF('Paste Data Here - Export'!B1129="","",'Paste Data Here - Export'!B1129)</f>
        <v/>
      </c>
      <c r="C1129" s="91" t="str">
        <f>IF('Paste Data Here - Export'!AR1129="Y",'Paste Data Here - Export'!AS1129,IF('Paste Data Here - Export'!C1129="","",'Paste Data Here - Export'!BA1129))</f>
        <v/>
      </c>
      <c r="D1129" s="103" t="str">
        <f>IF(B1129="","",IF('Paste Data Here - Export'!A1129 ='Paste Data Here - Export'!B1129, "Yes", "No"))</f>
        <v/>
      </c>
      <c r="E1129" s="103" t="str">
        <f>IF(A1129="","",IF(AND('Paste Data Here - Export'!P1129="",'Paste Data Here - Export'!Q1129&lt;&gt;""),"Yes","No"))</f>
        <v/>
      </c>
      <c r="F1129" s="104" t="str">
        <f>IF('Paste Data Here - Export'!A1129='Paste Data Here - Export'!B1129,C1129,IF(W1129="No","",IF(E1129="Yes","6 Month Transfer",'Paste Data Here - Export'!HP1129)))</f>
        <v/>
      </c>
      <c r="G1129" s="92" t="str">
        <f>IF(B1129="","",IF(OR('Paste Data Here - Export'!KB1129="Y",'Paste Data Here - Export'!GE1129="Y"),"Yes","No"))</f>
        <v/>
      </c>
      <c r="H1129" s="93" t="str">
        <f t="shared" si="190"/>
        <v/>
      </c>
      <c r="I1129" s="93" t="str">
        <f t="shared" si="191"/>
        <v/>
      </c>
      <c r="J1129" s="93" t="str">
        <f t="shared" si="192"/>
        <v/>
      </c>
      <c r="K1129" s="125" t="str">
        <f>IF(OR(C1129="",'Paste Data Here - Export'!BD1129=""),"",1440*('Paste Data Here - Export'!BD1129-C1129))</f>
        <v/>
      </c>
      <c r="L1129" s="93" t="str">
        <f t="shared" si="193"/>
        <v/>
      </c>
      <c r="M1129" s="93" t="str">
        <f>IF(AND(L1129="Yes",'Paste Data Here - Export'!BC1129="SU",'Paste Data Here - Export'!EJ1129&lt;&gt;"Y"),"Achieved",IF('Paste Data Here - Export'!EJ1129="Y","Not applicable",(IF(AND('Patient level info'!L1129="No",'Paste Data Here - Export'!BC1129="SU"),"Not achieved",IF('Paste Data Here - Export'!BC1129="ICH","Not applicable",IF(OR('Paste Data Here - Export'!BC1129="O",'Paste Data Here - Export'!BC1129="MAC"),"Not achieved",""))))))</f>
        <v/>
      </c>
      <c r="N1129" s="142" t="str">
        <f>IF(B1129="","",IF(OR('Paste Data Here - Export'!GN1129="PERS",'Paste Data Here - Export'!GN1129="TELEM"),'Paste Data Here - Export'!GK1129,IF('Paste Data Here - Export'!GO1129="","Not seen in person",'Paste Data Here - Export'!GO1129)))</f>
        <v/>
      </c>
      <c r="O1129" s="125" t="str">
        <f t="shared" si="194"/>
        <v/>
      </c>
      <c r="P1129" s="126" t="str">
        <f t="shared" si="195"/>
        <v/>
      </c>
      <c r="Q1129" s="95" t="str">
        <f>IF('Paste Data Here - Export'!CR1129=TRUE, "Not imaged",IF('Paste Data Here - Export'!AR1129="Y","Inpatient stroke",IF('Paste Data Here - Export'!BA1129="","",IF('Paste Data Here - Export'!CR1129="TRUE","",1440*('Paste Data Here - Export'!CP1129-'Paste Data Here - Export'!BA1129)))))</f>
        <v/>
      </c>
      <c r="R1129" s="95" t="str">
        <f>IF('Paste Data Here - Export'!CR1129=TRUE,"Not imaged",IF(OR(C1129="",'Paste Data Here - Export'!CP1129=""),"",1440*('Paste Data Here - Export'!CP1129-C1129)))</f>
        <v/>
      </c>
      <c r="S1129" s="93" t="str">
        <f>IF(R1129&lt;60.5,"Yes",IF('Paste Data Here - Export'!C1129="","","No"))</f>
        <v/>
      </c>
      <c r="T1129" s="93" t="str">
        <f t="shared" si="187"/>
        <v/>
      </c>
      <c r="U1129" s="94" t="str">
        <f>IF(OR(C1129="",'Paste Data Here - Export'!DF1129=""),"",1440*('Paste Data Here - Export'!DF1129-C1129))</f>
        <v/>
      </c>
      <c r="V1129" s="96" t="str">
        <f t="shared" si="196"/>
        <v/>
      </c>
      <c r="W1129" s="97" t="str">
        <f>IF(B1129="","",IF('Paste Data Here - Export'!KI1129=TRUE,"Yes",IF('Paste Data Here - Export'!L1129="","No","Yes")))</f>
        <v/>
      </c>
      <c r="X1129" s="98" t="str">
        <f>IF(E1129="Yes","6 Month Transfer",IF(AND(W1129="Yes",'Paste Data Here - Export'!KM1129="D"),"No",IF('Patient level info'!W1129="Yes","Yes","")))</f>
        <v/>
      </c>
      <c r="Y1129" s="91" t="str">
        <f t="shared" si="188"/>
        <v/>
      </c>
      <c r="Z1129" s="99" t="str">
        <f>IF('Paste Data Here - Export'!KQ1129="","",IF('Paste Data Here - Export'!KO1129="","",'Paste Data Here - Export'!KN1129-'Paste Data Here - Export'!KQ1129))</f>
        <v/>
      </c>
      <c r="AA1129" s="91" t="str">
        <f>IF(AND(W1129="Yes",'Paste Data Here - Export'!KM1129="D",'Paste Data Here - Export'!KO1129="Y"),'Paste Data Here - Export'!KN1129+'Patient level info'!AA$3,IF(AND(W1129="Yes",'Paste Data Here - Export'!KM1129="D",Z1129&lt;0),'Paste Data Here - Export'!KQ1129,IF(AND(W1129="Yes",'Paste Data Here - Export'!KM1129="D"),'Paste Data Here - Export'!KN1129,IF(X1129="Yes",'Paste Data Here - Export'!KS1129,""))))</f>
        <v/>
      </c>
      <c r="AB1129" s="100" t="str">
        <f>IF(W1129="No","",IF('Paste Data Here - Export'!HS1129="","",IF('Paste Data Here - Export'!KO1129="Y",'Patient level info'!AA1129-'Paste Data Here - Export'!HS1129,'Paste Data Here - Export'!KQ1129-'Paste Data Here - Export'!HS1129)))</f>
        <v/>
      </c>
      <c r="AC1129" s="100" t="str">
        <f>IF(E1129="Yes","",IF(BPT!C1129="Record transferred to this team",AA1129-C1129-(1/6),""))</f>
        <v/>
      </c>
      <c r="AD1129" s="100" t="str">
        <f t="shared" si="189"/>
        <v/>
      </c>
      <c r="AE1129" s="100" t="str">
        <f t="shared" si="197"/>
        <v/>
      </c>
      <c r="AF1129" s="101" t="str">
        <f>IF(AE1129="","",IF(Y1129="Died same day","Died same day as arrival",IF(AB1129="","Did not stay on SU",IF('Paste Data Here - Export'!HR1129="ICH","ICU/CCU/HDU",IF(AB1129&gt;AE1129,100,100*AB1129/AE1129)))))</f>
        <v/>
      </c>
      <c r="AG1129" s="82" t="str">
        <f>IF(E1129="Yes","6 Month Transfer",IF(W1129="No","Not locked to discharge/transfer",IF(AF1129="Did not stay on SU","Not achieved as did not stay on SU",IF('Patient level info'!A1129="","",IF(AND(A1129=B1129,M1129="Achieved",P1129="Achieved",AF1129&gt;=90,AF1129&lt;&gt;"Died same day as arrival"),"Achieved",IF(AND(A1129&lt;&gt;B1129,AF1129&gt;=90,M1129="Achieved",P1129="Achieved"),"Not directly admitted by this team, but achieved criteria at previous team, and achieved 90% of stay on SU whilst at this team",IF(AF1129="ICU/CCU/HDU","Admitted to ICU/CCU/HDU",IF(AF1129="Died same day as arrival",AF1129,IF(AND(AF1129&lt;90,M1129="Not achieved",P1129="Not achieved"),"Not achieved as not direct to SU within 4h, not seen by a consultant within 14h, and less than 90% of stay on SU",IF(AND(AF1129&lt;90,M1129="Not achieved",P1129="Achieved"),"Not achieved as not direct to SU within 4h and less than 90% of stay on SU",IF(AND(AF1129&lt;90,M1129="Achieved",P1129="Not achieved"),"Not achieved as not seen by a consultant within 14h and less than 90% of stay on SU",IF(AND(AF1129&gt;=90,M1129="Not achieved",P1129="Not achieved"),"Not achieved as not direct to SU within 4h and not seen by a consultant within 14h",IF(AND(AF1129&gt;=90,M1129="Achieved",P1129="Not achieved"),"Not achieved as not seen by a consultant within 14h",IF(AF1129&lt;90,"Not achieved as less than 90% of stay on SU","Not achieved as not direct to SU within 4h"))))))))))))))</f>
        <v/>
      </c>
    </row>
    <row r="1130" spans="1:33" x14ac:dyDescent="0.25">
      <c r="A1130" s="89" t="str">
        <f>IF('Paste Data Here - Export'!A1130="","",'Paste Data Here - Export'!A1130)</f>
        <v/>
      </c>
      <c r="B1130" s="90" t="str">
        <f>IF('Paste Data Here - Export'!B1130="","",'Paste Data Here - Export'!B1130)</f>
        <v/>
      </c>
      <c r="C1130" s="91" t="str">
        <f>IF('Paste Data Here - Export'!AR1130="Y",'Paste Data Here - Export'!AS1130,IF('Paste Data Here - Export'!C1130="","",'Paste Data Here - Export'!BA1130))</f>
        <v/>
      </c>
      <c r="D1130" s="103" t="str">
        <f>IF(B1130="","",IF('Paste Data Here - Export'!A1130 ='Paste Data Here - Export'!B1130, "Yes", "No"))</f>
        <v/>
      </c>
      <c r="E1130" s="103" t="str">
        <f>IF(A1130="","",IF(AND('Paste Data Here - Export'!P1130="",'Paste Data Here - Export'!Q1130&lt;&gt;""),"Yes","No"))</f>
        <v/>
      </c>
      <c r="F1130" s="104" t="str">
        <f>IF('Paste Data Here - Export'!A1130='Paste Data Here - Export'!B1130,C1130,IF(W1130="No","",IF(E1130="Yes","6 Month Transfer",'Paste Data Here - Export'!HP1130)))</f>
        <v/>
      </c>
      <c r="G1130" s="92" t="str">
        <f>IF(B1130="","",IF(OR('Paste Data Here - Export'!KB1130="Y",'Paste Data Here - Export'!GE1130="Y"),"Yes","No"))</f>
        <v/>
      </c>
      <c r="H1130" s="93" t="str">
        <f t="shared" si="190"/>
        <v/>
      </c>
      <c r="I1130" s="93" t="str">
        <f t="shared" si="191"/>
        <v/>
      </c>
      <c r="J1130" s="93" t="str">
        <f t="shared" si="192"/>
        <v/>
      </c>
      <c r="K1130" s="125" t="str">
        <f>IF(OR(C1130="",'Paste Data Here - Export'!BD1130=""),"",1440*('Paste Data Here - Export'!BD1130-C1130))</f>
        <v/>
      </c>
      <c r="L1130" s="93" t="str">
        <f t="shared" si="193"/>
        <v/>
      </c>
      <c r="M1130" s="93" t="str">
        <f>IF(AND(L1130="Yes",'Paste Data Here - Export'!BC1130="SU",'Paste Data Here - Export'!EJ1130&lt;&gt;"Y"),"Achieved",IF('Paste Data Here - Export'!EJ1130="Y","Not applicable",(IF(AND('Patient level info'!L1130="No",'Paste Data Here - Export'!BC1130="SU"),"Not achieved",IF('Paste Data Here - Export'!BC1130="ICH","Not applicable",IF(OR('Paste Data Here - Export'!BC1130="O",'Paste Data Here - Export'!BC1130="MAC"),"Not achieved",""))))))</f>
        <v/>
      </c>
      <c r="N1130" s="142" t="str">
        <f>IF(B1130="","",IF(OR('Paste Data Here - Export'!GN1130="PERS",'Paste Data Here - Export'!GN1130="TELEM"),'Paste Data Here - Export'!GK1130,IF('Paste Data Here - Export'!GO1130="","Not seen in person",'Paste Data Here - Export'!GO1130)))</f>
        <v/>
      </c>
      <c r="O1130" s="125" t="str">
        <f t="shared" si="194"/>
        <v/>
      </c>
      <c r="P1130" s="126" t="str">
        <f t="shared" si="195"/>
        <v/>
      </c>
      <c r="Q1130" s="95" t="str">
        <f>IF('Paste Data Here - Export'!CR1130=TRUE, "Not imaged",IF('Paste Data Here - Export'!AR1130="Y","Inpatient stroke",IF('Paste Data Here - Export'!BA1130="","",IF('Paste Data Here - Export'!CR1130="TRUE","",1440*('Paste Data Here - Export'!CP1130-'Paste Data Here - Export'!BA1130)))))</f>
        <v/>
      </c>
      <c r="R1130" s="95" t="str">
        <f>IF('Paste Data Here - Export'!CR1130=TRUE,"Not imaged",IF(OR(C1130="",'Paste Data Here - Export'!CP1130=""),"",1440*('Paste Data Here - Export'!CP1130-C1130)))</f>
        <v/>
      </c>
      <c r="S1130" s="93" t="str">
        <f>IF(R1130&lt;60.5,"Yes",IF('Paste Data Here - Export'!C1130="","","No"))</f>
        <v/>
      </c>
      <c r="T1130" s="93" t="str">
        <f t="shared" si="187"/>
        <v/>
      </c>
      <c r="U1130" s="94" t="str">
        <f>IF(OR(C1130="",'Paste Data Here - Export'!DF1130=""),"",1440*('Paste Data Here - Export'!DF1130-C1130))</f>
        <v/>
      </c>
      <c r="V1130" s="96" t="str">
        <f t="shared" si="196"/>
        <v/>
      </c>
      <c r="W1130" s="97" t="str">
        <f>IF(B1130="","",IF('Paste Data Here - Export'!KI1130=TRUE,"Yes",IF('Paste Data Here - Export'!L1130="","No","Yes")))</f>
        <v/>
      </c>
      <c r="X1130" s="98" t="str">
        <f>IF(E1130="Yes","6 Month Transfer",IF(AND(W1130="Yes",'Paste Data Here - Export'!KM1130="D"),"No",IF('Patient level info'!W1130="Yes","Yes","")))</f>
        <v/>
      </c>
      <c r="Y1130" s="91" t="str">
        <f t="shared" si="188"/>
        <v/>
      </c>
      <c r="Z1130" s="99" t="str">
        <f>IF('Paste Data Here - Export'!KQ1130="","",IF('Paste Data Here - Export'!KO1130="","",'Paste Data Here - Export'!KN1130-'Paste Data Here - Export'!KQ1130))</f>
        <v/>
      </c>
      <c r="AA1130" s="91" t="str">
        <f>IF(AND(W1130="Yes",'Paste Data Here - Export'!KM1130="D",'Paste Data Here - Export'!KO1130="Y"),'Paste Data Here - Export'!KN1130+'Patient level info'!AA$3,IF(AND(W1130="Yes",'Paste Data Here - Export'!KM1130="D",Z1130&lt;0),'Paste Data Here - Export'!KQ1130,IF(AND(W1130="Yes",'Paste Data Here - Export'!KM1130="D"),'Paste Data Here - Export'!KN1130,IF(X1130="Yes",'Paste Data Here - Export'!KS1130,""))))</f>
        <v/>
      </c>
      <c r="AB1130" s="100" t="str">
        <f>IF(W1130="No","",IF('Paste Data Here - Export'!HS1130="","",IF('Paste Data Here - Export'!KO1130="Y",'Patient level info'!AA1130-'Paste Data Here - Export'!HS1130,'Paste Data Here - Export'!KQ1130-'Paste Data Here - Export'!HS1130)))</f>
        <v/>
      </c>
      <c r="AC1130" s="100" t="str">
        <f>IF(E1130="Yes","",IF(BPT!C1130="Record transferred to this team",AA1130-C1130-(1/6),""))</f>
        <v/>
      </c>
      <c r="AD1130" s="100" t="str">
        <f t="shared" si="189"/>
        <v/>
      </c>
      <c r="AE1130" s="100" t="str">
        <f t="shared" si="197"/>
        <v/>
      </c>
      <c r="AF1130" s="101" t="str">
        <f>IF(AE1130="","",IF(Y1130="Died same day","Died same day as arrival",IF(AB1130="","Did not stay on SU",IF('Paste Data Here - Export'!HR1130="ICH","ICU/CCU/HDU",IF(AB1130&gt;AE1130,100,100*AB1130/AE1130)))))</f>
        <v/>
      </c>
      <c r="AG1130" s="82" t="str">
        <f>IF(E1130="Yes","6 Month Transfer",IF(W1130="No","Not locked to discharge/transfer",IF(AF1130="Did not stay on SU","Not achieved as did not stay on SU",IF('Patient level info'!A1130="","",IF(AND(A1130=B1130,M1130="Achieved",P1130="Achieved",AF1130&gt;=90,AF1130&lt;&gt;"Died same day as arrival"),"Achieved",IF(AND(A1130&lt;&gt;B1130,AF1130&gt;=90,M1130="Achieved",P1130="Achieved"),"Not directly admitted by this team, but achieved criteria at previous team, and achieved 90% of stay on SU whilst at this team",IF(AF1130="ICU/CCU/HDU","Admitted to ICU/CCU/HDU",IF(AF1130="Died same day as arrival",AF1130,IF(AND(AF1130&lt;90,M1130="Not achieved",P1130="Not achieved"),"Not achieved as not direct to SU within 4h, not seen by a consultant within 14h, and less than 90% of stay on SU",IF(AND(AF1130&lt;90,M1130="Not achieved",P1130="Achieved"),"Not achieved as not direct to SU within 4h and less than 90% of stay on SU",IF(AND(AF1130&lt;90,M1130="Achieved",P1130="Not achieved"),"Not achieved as not seen by a consultant within 14h and less than 90% of stay on SU",IF(AND(AF1130&gt;=90,M1130="Not achieved",P1130="Not achieved"),"Not achieved as not direct to SU within 4h and not seen by a consultant within 14h",IF(AND(AF1130&gt;=90,M1130="Achieved",P1130="Not achieved"),"Not achieved as not seen by a consultant within 14h",IF(AF1130&lt;90,"Not achieved as less than 90% of stay on SU","Not achieved as not direct to SU within 4h"))))))))))))))</f>
        <v/>
      </c>
    </row>
    <row r="1131" spans="1:33" x14ac:dyDescent="0.25">
      <c r="A1131" s="89" t="str">
        <f>IF('Paste Data Here - Export'!A1131="","",'Paste Data Here - Export'!A1131)</f>
        <v/>
      </c>
      <c r="B1131" s="90" t="str">
        <f>IF('Paste Data Here - Export'!B1131="","",'Paste Data Here - Export'!B1131)</f>
        <v/>
      </c>
      <c r="C1131" s="91" t="str">
        <f>IF('Paste Data Here - Export'!AR1131="Y",'Paste Data Here - Export'!AS1131,IF('Paste Data Here - Export'!C1131="","",'Paste Data Here - Export'!BA1131))</f>
        <v/>
      </c>
      <c r="D1131" s="103" t="str">
        <f>IF(B1131="","",IF('Paste Data Here - Export'!A1131 ='Paste Data Here - Export'!B1131, "Yes", "No"))</f>
        <v/>
      </c>
      <c r="E1131" s="103" t="str">
        <f>IF(A1131="","",IF(AND('Paste Data Here - Export'!P1131="",'Paste Data Here - Export'!Q1131&lt;&gt;""),"Yes","No"))</f>
        <v/>
      </c>
      <c r="F1131" s="104" t="str">
        <f>IF('Paste Data Here - Export'!A1131='Paste Data Here - Export'!B1131,C1131,IF(W1131="No","",IF(E1131="Yes","6 Month Transfer",'Paste Data Here - Export'!HP1131)))</f>
        <v/>
      </c>
      <c r="G1131" s="92" t="str">
        <f>IF(B1131="","",IF(OR('Paste Data Here - Export'!KB1131="Y",'Paste Data Here - Export'!GE1131="Y"),"Yes","No"))</f>
        <v/>
      </c>
      <c r="H1131" s="93" t="str">
        <f t="shared" si="190"/>
        <v/>
      </c>
      <c r="I1131" s="93" t="str">
        <f t="shared" si="191"/>
        <v/>
      </c>
      <c r="J1131" s="93" t="str">
        <f t="shared" si="192"/>
        <v/>
      </c>
      <c r="K1131" s="125" t="str">
        <f>IF(OR(C1131="",'Paste Data Here - Export'!BD1131=""),"",1440*('Paste Data Here - Export'!BD1131-C1131))</f>
        <v/>
      </c>
      <c r="L1131" s="93" t="str">
        <f t="shared" si="193"/>
        <v/>
      </c>
      <c r="M1131" s="93" t="str">
        <f>IF(AND(L1131="Yes",'Paste Data Here - Export'!BC1131="SU",'Paste Data Here - Export'!EJ1131&lt;&gt;"Y"),"Achieved",IF('Paste Data Here - Export'!EJ1131="Y","Not applicable",(IF(AND('Patient level info'!L1131="No",'Paste Data Here - Export'!BC1131="SU"),"Not achieved",IF('Paste Data Here - Export'!BC1131="ICH","Not applicable",IF(OR('Paste Data Here - Export'!BC1131="O",'Paste Data Here - Export'!BC1131="MAC"),"Not achieved",""))))))</f>
        <v/>
      </c>
      <c r="N1131" s="142" t="str">
        <f>IF(B1131="","",IF(OR('Paste Data Here - Export'!GN1131="PERS",'Paste Data Here - Export'!GN1131="TELEM"),'Paste Data Here - Export'!GK1131,IF('Paste Data Here - Export'!GO1131="","Not seen in person",'Paste Data Here - Export'!GO1131)))</f>
        <v/>
      </c>
      <c r="O1131" s="125" t="str">
        <f t="shared" si="194"/>
        <v/>
      </c>
      <c r="P1131" s="126" t="str">
        <f t="shared" si="195"/>
        <v/>
      </c>
      <c r="Q1131" s="95" t="str">
        <f>IF('Paste Data Here - Export'!CR1131=TRUE, "Not imaged",IF('Paste Data Here - Export'!AR1131="Y","Inpatient stroke",IF('Paste Data Here - Export'!BA1131="","",IF('Paste Data Here - Export'!CR1131="TRUE","",1440*('Paste Data Here - Export'!CP1131-'Paste Data Here - Export'!BA1131)))))</f>
        <v/>
      </c>
      <c r="R1131" s="95" t="str">
        <f>IF('Paste Data Here - Export'!CR1131=TRUE,"Not imaged",IF(OR(C1131="",'Paste Data Here - Export'!CP1131=""),"",1440*('Paste Data Here - Export'!CP1131-C1131)))</f>
        <v/>
      </c>
      <c r="S1131" s="93" t="str">
        <f>IF(R1131&lt;60.5,"Yes",IF('Paste Data Here - Export'!C1131="","","No"))</f>
        <v/>
      </c>
      <c r="T1131" s="93" t="str">
        <f t="shared" si="187"/>
        <v/>
      </c>
      <c r="U1131" s="94" t="str">
        <f>IF(OR(C1131="",'Paste Data Here - Export'!DF1131=""),"",1440*('Paste Data Here - Export'!DF1131-C1131))</f>
        <v/>
      </c>
      <c r="V1131" s="96" t="str">
        <f t="shared" si="196"/>
        <v/>
      </c>
      <c r="W1131" s="97" t="str">
        <f>IF(B1131="","",IF('Paste Data Here - Export'!KI1131=TRUE,"Yes",IF('Paste Data Here - Export'!L1131="","No","Yes")))</f>
        <v/>
      </c>
      <c r="X1131" s="98" t="str">
        <f>IF(E1131="Yes","6 Month Transfer",IF(AND(W1131="Yes",'Paste Data Here - Export'!KM1131="D"),"No",IF('Patient level info'!W1131="Yes","Yes","")))</f>
        <v/>
      </c>
      <c r="Y1131" s="91" t="str">
        <f t="shared" si="188"/>
        <v/>
      </c>
      <c r="Z1131" s="99" t="str">
        <f>IF('Paste Data Here - Export'!KQ1131="","",IF('Paste Data Here - Export'!KO1131="","",'Paste Data Here - Export'!KN1131-'Paste Data Here - Export'!KQ1131))</f>
        <v/>
      </c>
      <c r="AA1131" s="91" t="str">
        <f>IF(AND(W1131="Yes",'Paste Data Here - Export'!KM1131="D",'Paste Data Here - Export'!KO1131="Y"),'Paste Data Here - Export'!KN1131+'Patient level info'!AA$3,IF(AND(W1131="Yes",'Paste Data Here - Export'!KM1131="D",Z1131&lt;0),'Paste Data Here - Export'!KQ1131,IF(AND(W1131="Yes",'Paste Data Here - Export'!KM1131="D"),'Paste Data Here - Export'!KN1131,IF(X1131="Yes",'Paste Data Here - Export'!KS1131,""))))</f>
        <v/>
      </c>
      <c r="AB1131" s="100" t="str">
        <f>IF(W1131="No","",IF('Paste Data Here - Export'!HS1131="","",IF('Paste Data Here - Export'!KO1131="Y",'Patient level info'!AA1131-'Paste Data Here - Export'!HS1131,'Paste Data Here - Export'!KQ1131-'Paste Data Here - Export'!HS1131)))</f>
        <v/>
      </c>
      <c r="AC1131" s="100" t="str">
        <f>IF(E1131="Yes","",IF(BPT!C1131="Record transferred to this team",AA1131-C1131-(1/6),""))</f>
        <v/>
      </c>
      <c r="AD1131" s="100" t="str">
        <f t="shared" si="189"/>
        <v/>
      </c>
      <c r="AE1131" s="100" t="str">
        <f t="shared" si="197"/>
        <v/>
      </c>
      <c r="AF1131" s="101" t="str">
        <f>IF(AE1131="","",IF(Y1131="Died same day","Died same day as arrival",IF(AB1131="","Did not stay on SU",IF('Paste Data Here - Export'!HR1131="ICH","ICU/CCU/HDU",IF(AB1131&gt;AE1131,100,100*AB1131/AE1131)))))</f>
        <v/>
      </c>
      <c r="AG1131" s="82" t="str">
        <f>IF(E1131="Yes","6 Month Transfer",IF(W1131="No","Not locked to discharge/transfer",IF(AF1131="Did not stay on SU","Not achieved as did not stay on SU",IF('Patient level info'!A1131="","",IF(AND(A1131=B1131,M1131="Achieved",P1131="Achieved",AF1131&gt;=90,AF1131&lt;&gt;"Died same day as arrival"),"Achieved",IF(AND(A1131&lt;&gt;B1131,AF1131&gt;=90,M1131="Achieved",P1131="Achieved"),"Not directly admitted by this team, but achieved criteria at previous team, and achieved 90% of stay on SU whilst at this team",IF(AF1131="ICU/CCU/HDU","Admitted to ICU/CCU/HDU",IF(AF1131="Died same day as arrival",AF1131,IF(AND(AF1131&lt;90,M1131="Not achieved",P1131="Not achieved"),"Not achieved as not direct to SU within 4h, not seen by a consultant within 14h, and less than 90% of stay on SU",IF(AND(AF1131&lt;90,M1131="Not achieved",P1131="Achieved"),"Not achieved as not direct to SU within 4h and less than 90% of stay on SU",IF(AND(AF1131&lt;90,M1131="Achieved",P1131="Not achieved"),"Not achieved as not seen by a consultant within 14h and less than 90% of stay on SU",IF(AND(AF1131&gt;=90,M1131="Not achieved",P1131="Not achieved"),"Not achieved as not direct to SU within 4h and not seen by a consultant within 14h",IF(AND(AF1131&gt;=90,M1131="Achieved",P1131="Not achieved"),"Not achieved as not seen by a consultant within 14h",IF(AF1131&lt;90,"Not achieved as less than 90% of stay on SU","Not achieved as not direct to SU within 4h"))))))))))))))</f>
        <v/>
      </c>
    </row>
    <row r="1132" spans="1:33" x14ac:dyDescent="0.25">
      <c r="A1132" s="89" t="str">
        <f>IF('Paste Data Here - Export'!A1132="","",'Paste Data Here - Export'!A1132)</f>
        <v/>
      </c>
      <c r="B1132" s="90" t="str">
        <f>IF('Paste Data Here - Export'!B1132="","",'Paste Data Here - Export'!B1132)</f>
        <v/>
      </c>
      <c r="C1132" s="91" t="str">
        <f>IF('Paste Data Here - Export'!AR1132="Y",'Paste Data Here - Export'!AS1132,IF('Paste Data Here - Export'!C1132="","",'Paste Data Here - Export'!BA1132))</f>
        <v/>
      </c>
      <c r="D1132" s="103" t="str">
        <f>IF(B1132="","",IF('Paste Data Here - Export'!A1132 ='Paste Data Here - Export'!B1132, "Yes", "No"))</f>
        <v/>
      </c>
      <c r="E1132" s="103" t="str">
        <f>IF(A1132="","",IF(AND('Paste Data Here - Export'!P1132="",'Paste Data Here - Export'!Q1132&lt;&gt;""),"Yes","No"))</f>
        <v/>
      </c>
      <c r="F1132" s="104" t="str">
        <f>IF('Paste Data Here - Export'!A1132='Paste Data Here - Export'!B1132,C1132,IF(W1132="No","",IF(E1132="Yes","6 Month Transfer",'Paste Data Here - Export'!HP1132)))</f>
        <v/>
      </c>
      <c r="G1132" s="92" t="str">
        <f>IF(B1132="","",IF(OR('Paste Data Here - Export'!KB1132="Y",'Paste Data Here - Export'!GE1132="Y"),"Yes","No"))</f>
        <v/>
      </c>
      <c r="H1132" s="93" t="str">
        <f t="shared" si="190"/>
        <v/>
      </c>
      <c r="I1132" s="93" t="str">
        <f t="shared" si="191"/>
        <v/>
      </c>
      <c r="J1132" s="93" t="str">
        <f t="shared" si="192"/>
        <v/>
      </c>
      <c r="K1132" s="125" t="str">
        <f>IF(OR(C1132="",'Paste Data Here - Export'!BD1132=""),"",1440*('Paste Data Here - Export'!BD1132-C1132))</f>
        <v/>
      </c>
      <c r="L1132" s="93" t="str">
        <f t="shared" si="193"/>
        <v/>
      </c>
      <c r="M1132" s="93" t="str">
        <f>IF(AND(L1132="Yes",'Paste Data Here - Export'!BC1132="SU",'Paste Data Here - Export'!EJ1132&lt;&gt;"Y"),"Achieved",IF('Paste Data Here - Export'!EJ1132="Y","Not applicable",(IF(AND('Patient level info'!L1132="No",'Paste Data Here - Export'!BC1132="SU"),"Not achieved",IF('Paste Data Here - Export'!BC1132="ICH","Not applicable",IF(OR('Paste Data Here - Export'!BC1132="O",'Paste Data Here - Export'!BC1132="MAC"),"Not achieved",""))))))</f>
        <v/>
      </c>
      <c r="N1132" s="142" t="str">
        <f>IF(B1132="","",IF(OR('Paste Data Here - Export'!GN1132="PERS",'Paste Data Here - Export'!GN1132="TELEM"),'Paste Data Here - Export'!GK1132,IF('Paste Data Here - Export'!GO1132="","Not seen in person",'Paste Data Here - Export'!GO1132)))</f>
        <v/>
      </c>
      <c r="O1132" s="125" t="str">
        <f t="shared" si="194"/>
        <v/>
      </c>
      <c r="P1132" s="126" t="str">
        <f t="shared" si="195"/>
        <v/>
      </c>
      <c r="Q1132" s="95" t="str">
        <f>IF('Paste Data Here - Export'!CR1132=TRUE, "Not imaged",IF('Paste Data Here - Export'!AR1132="Y","Inpatient stroke",IF('Paste Data Here - Export'!BA1132="","",IF('Paste Data Here - Export'!CR1132="TRUE","",1440*('Paste Data Here - Export'!CP1132-'Paste Data Here - Export'!BA1132)))))</f>
        <v/>
      </c>
      <c r="R1132" s="95" t="str">
        <f>IF('Paste Data Here - Export'!CR1132=TRUE,"Not imaged",IF(OR(C1132="",'Paste Data Here - Export'!CP1132=""),"",1440*('Paste Data Here - Export'!CP1132-C1132)))</f>
        <v/>
      </c>
      <c r="S1132" s="93" t="str">
        <f>IF(R1132&lt;60.5,"Yes",IF('Paste Data Here - Export'!C1132="","","No"))</f>
        <v/>
      </c>
      <c r="T1132" s="93" t="str">
        <f t="shared" si="187"/>
        <v/>
      </c>
      <c r="U1132" s="94" t="str">
        <f>IF(OR(C1132="",'Paste Data Here - Export'!DF1132=""),"",1440*('Paste Data Here - Export'!DF1132-C1132))</f>
        <v/>
      </c>
      <c r="V1132" s="96" t="str">
        <f t="shared" si="196"/>
        <v/>
      </c>
      <c r="W1132" s="97" t="str">
        <f>IF(B1132="","",IF('Paste Data Here - Export'!KI1132=TRUE,"Yes",IF('Paste Data Here - Export'!L1132="","No","Yes")))</f>
        <v/>
      </c>
      <c r="X1132" s="98" t="str">
        <f>IF(E1132="Yes","6 Month Transfer",IF(AND(W1132="Yes",'Paste Data Here - Export'!KM1132="D"),"No",IF('Patient level info'!W1132="Yes","Yes","")))</f>
        <v/>
      </c>
      <c r="Y1132" s="91" t="str">
        <f t="shared" si="188"/>
        <v/>
      </c>
      <c r="Z1132" s="99" t="str">
        <f>IF('Paste Data Here - Export'!KQ1132="","",IF('Paste Data Here - Export'!KO1132="","",'Paste Data Here - Export'!KN1132-'Paste Data Here - Export'!KQ1132))</f>
        <v/>
      </c>
      <c r="AA1132" s="91" t="str">
        <f>IF(AND(W1132="Yes",'Paste Data Here - Export'!KM1132="D",'Paste Data Here - Export'!KO1132="Y"),'Paste Data Here - Export'!KN1132+'Patient level info'!AA$3,IF(AND(W1132="Yes",'Paste Data Here - Export'!KM1132="D",Z1132&lt;0),'Paste Data Here - Export'!KQ1132,IF(AND(W1132="Yes",'Paste Data Here - Export'!KM1132="D"),'Paste Data Here - Export'!KN1132,IF(X1132="Yes",'Paste Data Here - Export'!KS1132,""))))</f>
        <v/>
      </c>
      <c r="AB1132" s="100" t="str">
        <f>IF(W1132="No","",IF('Paste Data Here - Export'!HS1132="","",IF('Paste Data Here - Export'!KO1132="Y",'Patient level info'!AA1132-'Paste Data Here - Export'!HS1132,'Paste Data Here - Export'!KQ1132-'Paste Data Here - Export'!HS1132)))</f>
        <v/>
      </c>
      <c r="AC1132" s="100" t="str">
        <f>IF(E1132="Yes","",IF(BPT!C1132="Record transferred to this team",AA1132-C1132-(1/6),""))</f>
        <v/>
      </c>
      <c r="AD1132" s="100" t="str">
        <f t="shared" si="189"/>
        <v/>
      </c>
      <c r="AE1132" s="100" t="str">
        <f t="shared" si="197"/>
        <v/>
      </c>
      <c r="AF1132" s="101" t="str">
        <f>IF(AE1132="","",IF(Y1132="Died same day","Died same day as arrival",IF(AB1132="","Did not stay on SU",IF('Paste Data Here - Export'!HR1132="ICH","ICU/CCU/HDU",IF(AB1132&gt;AE1132,100,100*AB1132/AE1132)))))</f>
        <v/>
      </c>
      <c r="AG1132" s="82" t="str">
        <f>IF(E1132="Yes","6 Month Transfer",IF(W1132="No","Not locked to discharge/transfer",IF(AF1132="Did not stay on SU","Not achieved as did not stay on SU",IF('Patient level info'!A1132="","",IF(AND(A1132=B1132,M1132="Achieved",P1132="Achieved",AF1132&gt;=90,AF1132&lt;&gt;"Died same day as arrival"),"Achieved",IF(AND(A1132&lt;&gt;B1132,AF1132&gt;=90,M1132="Achieved",P1132="Achieved"),"Not directly admitted by this team, but achieved criteria at previous team, and achieved 90% of stay on SU whilst at this team",IF(AF1132="ICU/CCU/HDU","Admitted to ICU/CCU/HDU",IF(AF1132="Died same day as arrival",AF1132,IF(AND(AF1132&lt;90,M1132="Not achieved",P1132="Not achieved"),"Not achieved as not direct to SU within 4h, not seen by a consultant within 14h, and less than 90% of stay on SU",IF(AND(AF1132&lt;90,M1132="Not achieved",P1132="Achieved"),"Not achieved as not direct to SU within 4h and less than 90% of stay on SU",IF(AND(AF1132&lt;90,M1132="Achieved",P1132="Not achieved"),"Not achieved as not seen by a consultant within 14h and less than 90% of stay on SU",IF(AND(AF1132&gt;=90,M1132="Not achieved",P1132="Not achieved"),"Not achieved as not direct to SU within 4h and not seen by a consultant within 14h",IF(AND(AF1132&gt;=90,M1132="Achieved",P1132="Not achieved"),"Not achieved as not seen by a consultant within 14h",IF(AF1132&lt;90,"Not achieved as less than 90% of stay on SU","Not achieved as not direct to SU within 4h"))))))))))))))</f>
        <v/>
      </c>
    </row>
    <row r="1133" spans="1:33" x14ac:dyDescent="0.25">
      <c r="A1133" s="89" t="str">
        <f>IF('Paste Data Here - Export'!A1133="","",'Paste Data Here - Export'!A1133)</f>
        <v/>
      </c>
      <c r="B1133" s="90" t="str">
        <f>IF('Paste Data Here - Export'!B1133="","",'Paste Data Here - Export'!B1133)</f>
        <v/>
      </c>
      <c r="C1133" s="91" t="str">
        <f>IF('Paste Data Here - Export'!AR1133="Y",'Paste Data Here - Export'!AS1133,IF('Paste Data Here - Export'!C1133="","",'Paste Data Here - Export'!BA1133))</f>
        <v/>
      </c>
      <c r="D1133" s="103" t="str">
        <f>IF(B1133="","",IF('Paste Data Here - Export'!A1133 ='Paste Data Here - Export'!B1133, "Yes", "No"))</f>
        <v/>
      </c>
      <c r="E1133" s="103" t="str">
        <f>IF(A1133="","",IF(AND('Paste Data Here - Export'!P1133="",'Paste Data Here - Export'!Q1133&lt;&gt;""),"Yes","No"))</f>
        <v/>
      </c>
      <c r="F1133" s="104" t="str">
        <f>IF('Paste Data Here - Export'!A1133='Paste Data Here - Export'!B1133,C1133,IF(W1133="No","",IF(E1133="Yes","6 Month Transfer",'Paste Data Here - Export'!HP1133)))</f>
        <v/>
      </c>
      <c r="G1133" s="92" t="str">
        <f>IF(B1133="","",IF(OR('Paste Data Here - Export'!KB1133="Y",'Paste Data Here - Export'!GE1133="Y"),"Yes","No"))</f>
        <v/>
      </c>
      <c r="H1133" s="93" t="str">
        <f t="shared" si="190"/>
        <v/>
      </c>
      <c r="I1133" s="93" t="str">
        <f t="shared" si="191"/>
        <v/>
      </c>
      <c r="J1133" s="93" t="str">
        <f t="shared" si="192"/>
        <v/>
      </c>
      <c r="K1133" s="125" t="str">
        <f>IF(OR(C1133="",'Paste Data Here - Export'!BD1133=""),"",1440*('Paste Data Here - Export'!BD1133-C1133))</f>
        <v/>
      </c>
      <c r="L1133" s="93" t="str">
        <f t="shared" si="193"/>
        <v/>
      </c>
      <c r="M1133" s="93" t="str">
        <f>IF(AND(L1133="Yes",'Paste Data Here - Export'!BC1133="SU",'Paste Data Here - Export'!EJ1133&lt;&gt;"Y"),"Achieved",IF('Paste Data Here - Export'!EJ1133="Y","Not applicable",(IF(AND('Patient level info'!L1133="No",'Paste Data Here - Export'!BC1133="SU"),"Not achieved",IF('Paste Data Here - Export'!BC1133="ICH","Not applicable",IF(OR('Paste Data Here - Export'!BC1133="O",'Paste Data Here - Export'!BC1133="MAC"),"Not achieved",""))))))</f>
        <v/>
      </c>
      <c r="N1133" s="142" t="str">
        <f>IF(B1133="","",IF(OR('Paste Data Here - Export'!GN1133="PERS",'Paste Data Here - Export'!GN1133="TELEM"),'Paste Data Here - Export'!GK1133,IF('Paste Data Here - Export'!GO1133="","Not seen in person",'Paste Data Here - Export'!GO1133)))</f>
        <v/>
      </c>
      <c r="O1133" s="125" t="str">
        <f t="shared" si="194"/>
        <v/>
      </c>
      <c r="P1133" s="126" t="str">
        <f t="shared" si="195"/>
        <v/>
      </c>
      <c r="Q1133" s="95" t="str">
        <f>IF('Paste Data Here - Export'!CR1133=TRUE, "Not imaged",IF('Paste Data Here - Export'!AR1133="Y","Inpatient stroke",IF('Paste Data Here - Export'!BA1133="","",IF('Paste Data Here - Export'!CR1133="TRUE","",1440*('Paste Data Here - Export'!CP1133-'Paste Data Here - Export'!BA1133)))))</f>
        <v/>
      </c>
      <c r="R1133" s="95" t="str">
        <f>IF('Paste Data Here - Export'!CR1133=TRUE,"Not imaged",IF(OR(C1133="",'Paste Data Here - Export'!CP1133=""),"",1440*('Paste Data Here - Export'!CP1133-C1133)))</f>
        <v/>
      </c>
      <c r="S1133" s="93" t="str">
        <f>IF(R1133&lt;60.5,"Yes",IF('Paste Data Here - Export'!C1133="","","No"))</f>
        <v/>
      </c>
      <c r="T1133" s="93" t="str">
        <f t="shared" si="187"/>
        <v/>
      </c>
      <c r="U1133" s="94" t="str">
        <f>IF(OR(C1133="",'Paste Data Here - Export'!DF1133=""),"",1440*('Paste Data Here - Export'!DF1133-C1133))</f>
        <v/>
      </c>
      <c r="V1133" s="96" t="str">
        <f t="shared" si="196"/>
        <v/>
      </c>
      <c r="W1133" s="97" t="str">
        <f>IF(B1133="","",IF('Paste Data Here - Export'!KI1133=TRUE,"Yes",IF('Paste Data Here - Export'!L1133="","No","Yes")))</f>
        <v/>
      </c>
      <c r="X1133" s="98" t="str">
        <f>IF(E1133="Yes","6 Month Transfer",IF(AND(W1133="Yes",'Paste Data Here - Export'!KM1133="D"),"No",IF('Patient level info'!W1133="Yes","Yes","")))</f>
        <v/>
      </c>
      <c r="Y1133" s="91" t="str">
        <f t="shared" si="188"/>
        <v/>
      </c>
      <c r="Z1133" s="99" t="str">
        <f>IF('Paste Data Here - Export'!KQ1133="","",IF('Paste Data Here - Export'!KO1133="","",'Paste Data Here - Export'!KN1133-'Paste Data Here - Export'!KQ1133))</f>
        <v/>
      </c>
      <c r="AA1133" s="91" t="str">
        <f>IF(AND(W1133="Yes",'Paste Data Here - Export'!KM1133="D",'Paste Data Here - Export'!KO1133="Y"),'Paste Data Here - Export'!KN1133+'Patient level info'!AA$3,IF(AND(W1133="Yes",'Paste Data Here - Export'!KM1133="D",Z1133&lt;0),'Paste Data Here - Export'!KQ1133,IF(AND(W1133="Yes",'Paste Data Here - Export'!KM1133="D"),'Paste Data Here - Export'!KN1133,IF(X1133="Yes",'Paste Data Here - Export'!KS1133,""))))</f>
        <v/>
      </c>
      <c r="AB1133" s="100" t="str">
        <f>IF(W1133="No","",IF('Paste Data Here - Export'!HS1133="","",IF('Paste Data Here - Export'!KO1133="Y",'Patient level info'!AA1133-'Paste Data Here - Export'!HS1133,'Paste Data Here - Export'!KQ1133-'Paste Data Here - Export'!HS1133)))</f>
        <v/>
      </c>
      <c r="AC1133" s="100" t="str">
        <f>IF(E1133="Yes","",IF(BPT!C1133="Record transferred to this team",AA1133-C1133-(1/6),""))</f>
        <v/>
      </c>
      <c r="AD1133" s="100" t="str">
        <f t="shared" si="189"/>
        <v/>
      </c>
      <c r="AE1133" s="100" t="str">
        <f t="shared" si="197"/>
        <v/>
      </c>
      <c r="AF1133" s="101" t="str">
        <f>IF(AE1133="","",IF(Y1133="Died same day","Died same day as arrival",IF(AB1133="","Did not stay on SU",IF('Paste Data Here - Export'!HR1133="ICH","ICU/CCU/HDU",IF(AB1133&gt;AE1133,100,100*AB1133/AE1133)))))</f>
        <v/>
      </c>
      <c r="AG1133" s="82" t="str">
        <f>IF(E1133="Yes","6 Month Transfer",IF(W1133="No","Not locked to discharge/transfer",IF(AF1133="Did not stay on SU","Not achieved as did not stay on SU",IF('Patient level info'!A1133="","",IF(AND(A1133=B1133,M1133="Achieved",P1133="Achieved",AF1133&gt;=90,AF1133&lt;&gt;"Died same day as arrival"),"Achieved",IF(AND(A1133&lt;&gt;B1133,AF1133&gt;=90,M1133="Achieved",P1133="Achieved"),"Not directly admitted by this team, but achieved criteria at previous team, and achieved 90% of stay on SU whilst at this team",IF(AF1133="ICU/CCU/HDU","Admitted to ICU/CCU/HDU",IF(AF1133="Died same day as arrival",AF1133,IF(AND(AF1133&lt;90,M1133="Not achieved",P1133="Not achieved"),"Not achieved as not direct to SU within 4h, not seen by a consultant within 14h, and less than 90% of stay on SU",IF(AND(AF1133&lt;90,M1133="Not achieved",P1133="Achieved"),"Not achieved as not direct to SU within 4h and less than 90% of stay on SU",IF(AND(AF1133&lt;90,M1133="Achieved",P1133="Not achieved"),"Not achieved as not seen by a consultant within 14h and less than 90% of stay on SU",IF(AND(AF1133&gt;=90,M1133="Not achieved",P1133="Not achieved"),"Not achieved as not direct to SU within 4h and not seen by a consultant within 14h",IF(AND(AF1133&gt;=90,M1133="Achieved",P1133="Not achieved"),"Not achieved as not seen by a consultant within 14h",IF(AF1133&lt;90,"Not achieved as less than 90% of stay on SU","Not achieved as not direct to SU within 4h"))))))))))))))</f>
        <v/>
      </c>
    </row>
    <row r="1134" spans="1:33" x14ac:dyDescent="0.25">
      <c r="A1134" s="89" t="str">
        <f>IF('Paste Data Here - Export'!A1134="","",'Paste Data Here - Export'!A1134)</f>
        <v/>
      </c>
      <c r="B1134" s="90" t="str">
        <f>IF('Paste Data Here - Export'!B1134="","",'Paste Data Here - Export'!B1134)</f>
        <v/>
      </c>
      <c r="C1134" s="91" t="str">
        <f>IF('Paste Data Here - Export'!AR1134="Y",'Paste Data Here - Export'!AS1134,IF('Paste Data Here - Export'!C1134="","",'Paste Data Here - Export'!BA1134))</f>
        <v/>
      </c>
      <c r="D1134" s="103" t="str">
        <f>IF(B1134="","",IF('Paste Data Here - Export'!A1134 ='Paste Data Here - Export'!B1134, "Yes", "No"))</f>
        <v/>
      </c>
      <c r="E1134" s="103" t="str">
        <f>IF(A1134="","",IF(AND('Paste Data Here - Export'!P1134="",'Paste Data Here - Export'!Q1134&lt;&gt;""),"Yes","No"))</f>
        <v/>
      </c>
      <c r="F1134" s="104" t="str">
        <f>IF('Paste Data Here - Export'!A1134='Paste Data Here - Export'!B1134,C1134,IF(W1134="No","",IF(E1134="Yes","6 Month Transfer",'Paste Data Here - Export'!HP1134)))</f>
        <v/>
      </c>
      <c r="G1134" s="92" t="str">
        <f>IF(B1134="","",IF(OR('Paste Data Here - Export'!KB1134="Y",'Paste Data Here - Export'!GE1134="Y"),"Yes","No"))</f>
        <v/>
      </c>
      <c r="H1134" s="93" t="str">
        <f t="shared" si="190"/>
        <v/>
      </c>
      <c r="I1134" s="93" t="str">
        <f t="shared" si="191"/>
        <v/>
      </c>
      <c r="J1134" s="93" t="str">
        <f t="shared" si="192"/>
        <v/>
      </c>
      <c r="K1134" s="125" t="str">
        <f>IF(OR(C1134="",'Paste Data Here - Export'!BD1134=""),"",1440*('Paste Data Here - Export'!BD1134-C1134))</f>
        <v/>
      </c>
      <c r="L1134" s="93" t="str">
        <f t="shared" si="193"/>
        <v/>
      </c>
      <c r="M1134" s="93" t="str">
        <f>IF(AND(L1134="Yes",'Paste Data Here - Export'!BC1134="SU",'Paste Data Here - Export'!EJ1134&lt;&gt;"Y"),"Achieved",IF('Paste Data Here - Export'!EJ1134="Y","Not applicable",(IF(AND('Patient level info'!L1134="No",'Paste Data Here - Export'!BC1134="SU"),"Not achieved",IF('Paste Data Here - Export'!BC1134="ICH","Not applicable",IF(OR('Paste Data Here - Export'!BC1134="O",'Paste Data Here - Export'!BC1134="MAC"),"Not achieved",""))))))</f>
        <v/>
      </c>
      <c r="N1134" s="142" t="str">
        <f>IF(B1134="","",IF(OR('Paste Data Here - Export'!GN1134="PERS",'Paste Data Here - Export'!GN1134="TELEM"),'Paste Data Here - Export'!GK1134,IF('Paste Data Here - Export'!GO1134="","Not seen in person",'Paste Data Here - Export'!GO1134)))</f>
        <v/>
      </c>
      <c r="O1134" s="125" t="str">
        <f t="shared" si="194"/>
        <v/>
      </c>
      <c r="P1134" s="126" t="str">
        <f t="shared" si="195"/>
        <v/>
      </c>
      <c r="Q1134" s="95" t="str">
        <f>IF('Paste Data Here - Export'!CR1134=TRUE, "Not imaged",IF('Paste Data Here - Export'!AR1134="Y","Inpatient stroke",IF('Paste Data Here - Export'!BA1134="","",IF('Paste Data Here - Export'!CR1134="TRUE","",1440*('Paste Data Here - Export'!CP1134-'Paste Data Here - Export'!BA1134)))))</f>
        <v/>
      </c>
      <c r="R1134" s="95" t="str">
        <f>IF('Paste Data Here - Export'!CR1134=TRUE,"Not imaged",IF(OR(C1134="",'Paste Data Here - Export'!CP1134=""),"",1440*('Paste Data Here - Export'!CP1134-C1134)))</f>
        <v/>
      </c>
      <c r="S1134" s="93" t="str">
        <f>IF(R1134&lt;60.5,"Yes",IF('Paste Data Here - Export'!C1134="","","No"))</f>
        <v/>
      </c>
      <c r="T1134" s="93" t="str">
        <f t="shared" si="187"/>
        <v/>
      </c>
      <c r="U1134" s="94" t="str">
        <f>IF(OR(C1134="",'Paste Data Here - Export'!DF1134=""),"",1440*('Paste Data Here - Export'!DF1134-C1134))</f>
        <v/>
      </c>
      <c r="V1134" s="96" t="str">
        <f t="shared" si="196"/>
        <v/>
      </c>
      <c r="W1134" s="97" t="str">
        <f>IF(B1134="","",IF('Paste Data Here - Export'!KI1134=TRUE,"Yes",IF('Paste Data Here - Export'!L1134="","No","Yes")))</f>
        <v/>
      </c>
      <c r="X1134" s="98" t="str">
        <f>IF(E1134="Yes","6 Month Transfer",IF(AND(W1134="Yes",'Paste Data Here - Export'!KM1134="D"),"No",IF('Patient level info'!W1134="Yes","Yes","")))</f>
        <v/>
      </c>
      <c r="Y1134" s="91" t="str">
        <f t="shared" si="188"/>
        <v/>
      </c>
      <c r="Z1134" s="99" t="str">
        <f>IF('Paste Data Here - Export'!KQ1134="","",IF('Paste Data Here - Export'!KO1134="","",'Paste Data Here - Export'!KN1134-'Paste Data Here - Export'!KQ1134))</f>
        <v/>
      </c>
      <c r="AA1134" s="91" t="str">
        <f>IF(AND(W1134="Yes",'Paste Data Here - Export'!KM1134="D",'Paste Data Here - Export'!KO1134="Y"),'Paste Data Here - Export'!KN1134+'Patient level info'!AA$3,IF(AND(W1134="Yes",'Paste Data Here - Export'!KM1134="D",Z1134&lt;0),'Paste Data Here - Export'!KQ1134,IF(AND(W1134="Yes",'Paste Data Here - Export'!KM1134="D"),'Paste Data Here - Export'!KN1134,IF(X1134="Yes",'Paste Data Here - Export'!KS1134,""))))</f>
        <v/>
      </c>
      <c r="AB1134" s="100" t="str">
        <f>IF(W1134="No","",IF('Paste Data Here - Export'!HS1134="","",IF('Paste Data Here - Export'!KO1134="Y",'Patient level info'!AA1134-'Paste Data Here - Export'!HS1134,'Paste Data Here - Export'!KQ1134-'Paste Data Here - Export'!HS1134)))</f>
        <v/>
      </c>
      <c r="AC1134" s="100" t="str">
        <f>IF(E1134="Yes","",IF(BPT!C1134="Record transferred to this team",AA1134-C1134-(1/6),""))</f>
        <v/>
      </c>
      <c r="AD1134" s="100" t="str">
        <f t="shared" si="189"/>
        <v/>
      </c>
      <c r="AE1134" s="100" t="str">
        <f t="shared" si="197"/>
        <v/>
      </c>
      <c r="AF1134" s="101" t="str">
        <f>IF(AE1134="","",IF(Y1134="Died same day","Died same day as arrival",IF(AB1134="","Did not stay on SU",IF('Paste Data Here - Export'!HR1134="ICH","ICU/CCU/HDU",IF(AB1134&gt;AE1134,100,100*AB1134/AE1134)))))</f>
        <v/>
      </c>
      <c r="AG1134" s="82" t="str">
        <f>IF(E1134="Yes","6 Month Transfer",IF(W1134="No","Not locked to discharge/transfer",IF(AF1134="Did not stay on SU","Not achieved as did not stay on SU",IF('Patient level info'!A1134="","",IF(AND(A1134=B1134,M1134="Achieved",P1134="Achieved",AF1134&gt;=90,AF1134&lt;&gt;"Died same day as arrival"),"Achieved",IF(AND(A1134&lt;&gt;B1134,AF1134&gt;=90,M1134="Achieved",P1134="Achieved"),"Not directly admitted by this team, but achieved criteria at previous team, and achieved 90% of stay on SU whilst at this team",IF(AF1134="ICU/CCU/HDU","Admitted to ICU/CCU/HDU",IF(AF1134="Died same day as arrival",AF1134,IF(AND(AF1134&lt;90,M1134="Not achieved",P1134="Not achieved"),"Not achieved as not direct to SU within 4h, not seen by a consultant within 14h, and less than 90% of stay on SU",IF(AND(AF1134&lt;90,M1134="Not achieved",P1134="Achieved"),"Not achieved as not direct to SU within 4h and less than 90% of stay on SU",IF(AND(AF1134&lt;90,M1134="Achieved",P1134="Not achieved"),"Not achieved as not seen by a consultant within 14h and less than 90% of stay on SU",IF(AND(AF1134&gt;=90,M1134="Not achieved",P1134="Not achieved"),"Not achieved as not direct to SU within 4h and not seen by a consultant within 14h",IF(AND(AF1134&gt;=90,M1134="Achieved",P1134="Not achieved"),"Not achieved as not seen by a consultant within 14h",IF(AF1134&lt;90,"Not achieved as less than 90% of stay on SU","Not achieved as not direct to SU within 4h"))))))))))))))</f>
        <v/>
      </c>
    </row>
    <row r="1135" spans="1:33" x14ac:dyDescent="0.25">
      <c r="A1135" s="89" t="str">
        <f>IF('Paste Data Here - Export'!A1135="","",'Paste Data Here - Export'!A1135)</f>
        <v/>
      </c>
      <c r="B1135" s="90" t="str">
        <f>IF('Paste Data Here - Export'!B1135="","",'Paste Data Here - Export'!B1135)</f>
        <v/>
      </c>
      <c r="C1135" s="91" t="str">
        <f>IF('Paste Data Here - Export'!AR1135="Y",'Paste Data Here - Export'!AS1135,IF('Paste Data Here - Export'!C1135="","",'Paste Data Here - Export'!BA1135))</f>
        <v/>
      </c>
      <c r="D1135" s="103" t="str">
        <f>IF(B1135="","",IF('Paste Data Here - Export'!A1135 ='Paste Data Here - Export'!B1135, "Yes", "No"))</f>
        <v/>
      </c>
      <c r="E1135" s="103" t="str">
        <f>IF(A1135="","",IF(AND('Paste Data Here - Export'!P1135="",'Paste Data Here - Export'!Q1135&lt;&gt;""),"Yes","No"))</f>
        <v/>
      </c>
      <c r="F1135" s="104" t="str">
        <f>IF('Paste Data Here - Export'!A1135='Paste Data Here - Export'!B1135,C1135,IF(W1135="No","",IF(E1135="Yes","6 Month Transfer",'Paste Data Here - Export'!HP1135)))</f>
        <v/>
      </c>
      <c r="G1135" s="92" t="str">
        <f>IF(B1135="","",IF(OR('Paste Data Here - Export'!KB1135="Y",'Paste Data Here - Export'!GE1135="Y"),"Yes","No"))</f>
        <v/>
      </c>
      <c r="H1135" s="93" t="str">
        <f t="shared" si="190"/>
        <v/>
      </c>
      <c r="I1135" s="93" t="str">
        <f t="shared" si="191"/>
        <v/>
      </c>
      <c r="J1135" s="93" t="str">
        <f t="shared" si="192"/>
        <v/>
      </c>
      <c r="K1135" s="125" t="str">
        <f>IF(OR(C1135="",'Paste Data Here - Export'!BD1135=""),"",1440*('Paste Data Here - Export'!BD1135-C1135))</f>
        <v/>
      </c>
      <c r="L1135" s="93" t="str">
        <f t="shared" si="193"/>
        <v/>
      </c>
      <c r="M1135" s="93" t="str">
        <f>IF(AND(L1135="Yes",'Paste Data Here - Export'!BC1135="SU",'Paste Data Here - Export'!EJ1135&lt;&gt;"Y"),"Achieved",IF('Paste Data Here - Export'!EJ1135="Y","Not applicable",(IF(AND('Patient level info'!L1135="No",'Paste Data Here - Export'!BC1135="SU"),"Not achieved",IF('Paste Data Here - Export'!BC1135="ICH","Not applicable",IF(OR('Paste Data Here - Export'!BC1135="O",'Paste Data Here - Export'!BC1135="MAC"),"Not achieved",""))))))</f>
        <v/>
      </c>
      <c r="N1135" s="142" t="str">
        <f>IF(B1135="","",IF(OR('Paste Data Here - Export'!GN1135="PERS",'Paste Data Here - Export'!GN1135="TELEM"),'Paste Data Here - Export'!GK1135,IF('Paste Data Here - Export'!GO1135="","Not seen in person",'Paste Data Here - Export'!GO1135)))</f>
        <v/>
      </c>
      <c r="O1135" s="125" t="str">
        <f t="shared" si="194"/>
        <v/>
      </c>
      <c r="P1135" s="126" t="str">
        <f t="shared" si="195"/>
        <v/>
      </c>
      <c r="Q1135" s="95" t="str">
        <f>IF('Paste Data Here - Export'!CR1135=TRUE, "Not imaged",IF('Paste Data Here - Export'!AR1135="Y","Inpatient stroke",IF('Paste Data Here - Export'!BA1135="","",IF('Paste Data Here - Export'!CR1135="TRUE","",1440*('Paste Data Here - Export'!CP1135-'Paste Data Here - Export'!BA1135)))))</f>
        <v/>
      </c>
      <c r="R1135" s="95" t="str">
        <f>IF('Paste Data Here - Export'!CR1135=TRUE,"Not imaged",IF(OR(C1135="",'Paste Data Here - Export'!CP1135=""),"",1440*('Paste Data Here - Export'!CP1135-C1135)))</f>
        <v/>
      </c>
      <c r="S1135" s="93" t="str">
        <f>IF(R1135&lt;60.5,"Yes",IF('Paste Data Here - Export'!C1135="","","No"))</f>
        <v/>
      </c>
      <c r="T1135" s="93" t="str">
        <f t="shared" si="187"/>
        <v/>
      </c>
      <c r="U1135" s="94" t="str">
        <f>IF(OR(C1135="",'Paste Data Here - Export'!DF1135=""),"",1440*('Paste Data Here - Export'!DF1135-C1135))</f>
        <v/>
      </c>
      <c r="V1135" s="96" t="str">
        <f t="shared" si="196"/>
        <v/>
      </c>
      <c r="W1135" s="97" t="str">
        <f>IF(B1135="","",IF('Paste Data Here - Export'!KI1135=TRUE,"Yes",IF('Paste Data Here - Export'!L1135="","No","Yes")))</f>
        <v/>
      </c>
      <c r="X1135" s="98" t="str">
        <f>IF(E1135="Yes","6 Month Transfer",IF(AND(W1135="Yes",'Paste Data Here - Export'!KM1135="D"),"No",IF('Patient level info'!W1135="Yes","Yes","")))</f>
        <v/>
      </c>
      <c r="Y1135" s="91" t="str">
        <f t="shared" si="188"/>
        <v/>
      </c>
      <c r="Z1135" s="99" t="str">
        <f>IF('Paste Data Here - Export'!KQ1135="","",IF('Paste Data Here - Export'!KO1135="","",'Paste Data Here - Export'!KN1135-'Paste Data Here - Export'!KQ1135))</f>
        <v/>
      </c>
      <c r="AA1135" s="91" t="str">
        <f>IF(AND(W1135="Yes",'Paste Data Here - Export'!KM1135="D",'Paste Data Here - Export'!KO1135="Y"),'Paste Data Here - Export'!KN1135+'Patient level info'!AA$3,IF(AND(W1135="Yes",'Paste Data Here - Export'!KM1135="D",Z1135&lt;0),'Paste Data Here - Export'!KQ1135,IF(AND(W1135="Yes",'Paste Data Here - Export'!KM1135="D"),'Paste Data Here - Export'!KN1135,IF(X1135="Yes",'Paste Data Here - Export'!KS1135,""))))</f>
        <v/>
      </c>
      <c r="AB1135" s="100" t="str">
        <f>IF(W1135="No","",IF('Paste Data Here - Export'!HS1135="","",IF('Paste Data Here - Export'!KO1135="Y",'Patient level info'!AA1135-'Paste Data Here - Export'!HS1135,'Paste Data Here - Export'!KQ1135-'Paste Data Here - Export'!HS1135)))</f>
        <v/>
      </c>
      <c r="AC1135" s="100" t="str">
        <f>IF(E1135="Yes","",IF(BPT!C1135="Record transferred to this team",AA1135-C1135-(1/6),""))</f>
        <v/>
      </c>
      <c r="AD1135" s="100" t="str">
        <f t="shared" si="189"/>
        <v/>
      </c>
      <c r="AE1135" s="100" t="str">
        <f t="shared" si="197"/>
        <v/>
      </c>
      <c r="AF1135" s="101" t="str">
        <f>IF(AE1135="","",IF(Y1135="Died same day","Died same day as arrival",IF(AB1135="","Did not stay on SU",IF('Paste Data Here - Export'!HR1135="ICH","ICU/CCU/HDU",IF(AB1135&gt;AE1135,100,100*AB1135/AE1135)))))</f>
        <v/>
      </c>
      <c r="AG1135" s="82" t="str">
        <f>IF(E1135="Yes","6 Month Transfer",IF(W1135="No","Not locked to discharge/transfer",IF(AF1135="Did not stay on SU","Not achieved as did not stay on SU",IF('Patient level info'!A1135="","",IF(AND(A1135=B1135,M1135="Achieved",P1135="Achieved",AF1135&gt;=90,AF1135&lt;&gt;"Died same day as arrival"),"Achieved",IF(AND(A1135&lt;&gt;B1135,AF1135&gt;=90,M1135="Achieved",P1135="Achieved"),"Not directly admitted by this team, but achieved criteria at previous team, and achieved 90% of stay on SU whilst at this team",IF(AF1135="ICU/CCU/HDU","Admitted to ICU/CCU/HDU",IF(AF1135="Died same day as arrival",AF1135,IF(AND(AF1135&lt;90,M1135="Not achieved",P1135="Not achieved"),"Not achieved as not direct to SU within 4h, not seen by a consultant within 14h, and less than 90% of stay on SU",IF(AND(AF1135&lt;90,M1135="Not achieved",P1135="Achieved"),"Not achieved as not direct to SU within 4h and less than 90% of stay on SU",IF(AND(AF1135&lt;90,M1135="Achieved",P1135="Not achieved"),"Not achieved as not seen by a consultant within 14h and less than 90% of stay on SU",IF(AND(AF1135&gt;=90,M1135="Not achieved",P1135="Not achieved"),"Not achieved as not direct to SU within 4h and not seen by a consultant within 14h",IF(AND(AF1135&gt;=90,M1135="Achieved",P1135="Not achieved"),"Not achieved as not seen by a consultant within 14h",IF(AF1135&lt;90,"Not achieved as less than 90% of stay on SU","Not achieved as not direct to SU within 4h"))))))))))))))</f>
        <v/>
      </c>
    </row>
    <row r="1136" spans="1:33" x14ac:dyDescent="0.25">
      <c r="A1136" s="89" t="str">
        <f>IF('Paste Data Here - Export'!A1136="","",'Paste Data Here - Export'!A1136)</f>
        <v/>
      </c>
      <c r="B1136" s="90" t="str">
        <f>IF('Paste Data Here - Export'!B1136="","",'Paste Data Here - Export'!B1136)</f>
        <v/>
      </c>
      <c r="C1136" s="91" t="str">
        <f>IF('Paste Data Here - Export'!AR1136="Y",'Paste Data Here - Export'!AS1136,IF('Paste Data Here - Export'!C1136="","",'Paste Data Here - Export'!BA1136))</f>
        <v/>
      </c>
      <c r="D1136" s="103" t="str">
        <f>IF(B1136="","",IF('Paste Data Here - Export'!A1136 ='Paste Data Here - Export'!B1136, "Yes", "No"))</f>
        <v/>
      </c>
      <c r="E1136" s="103" t="str">
        <f>IF(A1136="","",IF(AND('Paste Data Here - Export'!P1136="",'Paste Data Here - Export'!Q1136&lt;&gt;""),"Yes","No"))</f>
        <v/>
      </c>
      <c r="F1136" s="104" t="str">
        <f>IF('Paste Data Here - Export'!A1136='Paste Data Here - Export'!B1136,C1136,IF(W1136="No","",IF(E1136="Yes","6 Month Transfer",'Paste Data Here - Export'!HP1136)))</f>
        <v/>
      </c>
      <c r="G1136" s="92" t="str">
        <f>IF(B1136="","",IF(OR('Paste Data Here - Export'!KB1136="Y",'Paste Data Here - Export'!GE1136="Y"),"Yes","No"))</f>
        <v/>
      </c>
      <c r="H1136" s="93" t="str">
        <f t="shared" si="190"/>
        <v/>
      </c>
      <c r="I1136" s="93" t="str">
        <f t="shared" si="191"/>
        <v/>
      </c>
      <c r="J1136" s="93" t="str">
        <f t="shared" si="192"/>
        <v/>
      </c>
      <c r="K1136" s="125" t="str">
        <f>IF(OR(C1136="",'Paste Data Here - Export'!BD1136=""),"",1440*('Paste Data Here - Export'!BD1136-C1136))</f>
        <v/>
      </c>
      <c r="L1136" s="93" t="str">
        <f t="shared" si="193"/>
        <v/>
      </c>
      <c r="M1136" s="93" t="str">
        <f>IF(AND(L1136="Yes",'Paste Data Here - Export'!BC1136="SU",'Paste Data Here - Export'!EJ1136&lt;&gt;"Y"),"Achieved",IF('Paste Data Here - Export'!EJ1136="Y","Not applicable",(IF(AND('Patient level info'!L1136="No",'Paste Data Here - Export'!BC1136="SU"),"Not achieved",IF('Paste Data Here - Export'!BC1136="ICH","Not applicable",IF(OR('Paste Data Here - Export'!BC1136="O",'Paste Data Here - Export'!BC1136="MAC"),"Not achieved",""))))))</f>
        <v/>
      </c>
      <c r="N1136" s="142" t="str">
        <f>IF(B1136="","",IF(OR('Paste Data Here - Export'!GN1136="PERS",'Paste Data Here - Export'!GN1136="TELEM"),'Paste Data Here - Export'!GK1136,IF('Paste Data Here - Export'!GO1136="","Not seen in person",'Paste Data Here - Export'!GO1136)))</f>
        <v/>
      </c>
      <c r="O1136" s="125" t="str">
        <f t="shared" si="194"/>
        <v/>
      </c>
      <c r="P1136" s="126" t="str">
        <f t="shared" si="195"/>
        <v/>
      </c>
      <c r="Q1136" s="95" t="str">
        <f>IF('Paste Data Here - Export'!CR1136=TRUE, "Not imaged",IF('Paste Data Here - Export'!AR1136="Y","Inpatient stroke",IF('Paste Data Here - Export'!BA1136="","",IF('Paste Data Here - Export'!CR1136="TRUE","",1440*('Paste Data Here - Export'!CP1136-'Paste Data Here - Export'!BA1136)))))</f>
        <v/>
      </c>
      <c r="R1136" s="95" t="str">
        <f>IF('Paste Data Here - Export'!CR1136=TRUE,"Not imaged",IF(OR(C1136="",'Paste Data Here - Export'!CP1136=""),"",1440*('Paste Data Here - Export'!CP1136-C1136)))</f>
        <v/>
      </c>
      <c r="S1136" s="93" t="str">
        <f>IF(R1136&lt;60.5,"Yes",IF('Paste Data Here - Export'!C1136="","","No"))</f>
        <v/>
      </c>
      <c r="T1136" s="93" t="str">
        <f t="shared" si="187"/>
        <v/>
      </c>
      <c r="U1136" s="94" t="str">
        <f>IF(OR(C1136="",'Paste Data Here - Export'!DF1136=""),"",1440*('Paste Data Here - Export'!DF1136-C1136))</f>
        <v/>
      </c>
      <c r="V1136" s="96" t="str">
        <f t="shared" si="196"/>
        <v/>
      </c>
      <c r="W1136" s="97" t="str">
        <f>IF(B1136="","",IF('Paste Data Here - Export'!KI1136=TRUE,"Yes",IF('Paste Data Here - Export'!L1136="","No","Yes")))</f>
        <v/>
      </c>
      <c r="X1136" s="98" t="str">
        <f>IF(E1136="Yes","6 Month Transfer",IF(AND(W1136="Yes",'Paste Data Here - Export'!KM1136="D"),"No",IF('Patient level info'!W1136="Yes","Yes","")))</f>
        <v/>
      </c>
      <c r="Y1136" s="91" t="str">
        <f t="shared" si="188"/>
        <v/>
      </c>
      <c r="Z1136" s="99" t="str">
        <f>IF('Paste Data Here - Export'!KQ1136="","",IF('Paste Data Here - Export'!KO1136="","",'Paste Data Here - Export'!KN1136-'Paste Data Here - Export'!KQ1136))</f>
        <v/>
      </c>
      <c r="AA1136" s="91" t="str">
        <f>IF(AND(W1136="Yes",'Paste Data Here - Export'!KM1136="D",'Paste Data Here - Export'!KO1136="Y"),'Paste Data Here - Export'!KN1136+'Patient level info'!AA$3,IF(AND(W1136="Yes",'Paste Data Here - Export'!KM1136="D",Z1136&lt;0),'Paste Data Here - Export'!KQ1136,IF(AND(W1136="Yes",'Paste Data Here - Export'!KM1136="D"),'Paste Data Here - Export'!KN1136,IF(X1136="Yes",'Paste Data Here - Export'!KS1136,""))))</f>
        <v/>
      </c>
      <c r="AB1136" s="100" t="str">
        <f>IF(W1136="No","",IF('Paste Data Here - Export'!HS1136="","",IF('Paste Data Here - Export'!KO1136="Y",'Patient level info'!AA1136-'Paste Data Here - Export'!HS1136,'Paste Data Here - Export'!KQ1136-'Paste Data Here - Export'!HS1136)))</f>
        <v/>
      </c>
      <c r="AC1136" s="100" t="str">
        <f>IF(E1136="Yes","",IF(BPT!C1136="Record transferred to this team",AA1136-C1136-(1/6),""))</f>
        <v/>
      </c>
      <c r="AD1136" s="100" t="str">
        <f t="shared" si="189"/>
        <v/>
      </c>
      <c r="AE1136" s="100" t="str">
        <f t="shared" si="197"/>
        <v/>
      </c>
      <c r="AF1136" s="101" t="str">
        <f>IF(AE1136="","",IF(Y1136="Died same day","Died same day as arrival",IF(AB1136="","Did not stay on SU",IF('Paste Data Here - Export'!HR1136="ICH","ICU/CCU/HDU",IF(AB1136&gt;AE1136,100,100*AB1136/AE1136)))))</f>
        <v/>
      </c>
      <c r="AG1136" s="82" t="str">
        <f>IF(E1136="Yes","6 Month Transfer",IF(W1136="No","Not locked to discharge/transfer",IF(AF1136="Did not stay on SU","Not achieved as did not stay on SU",IF('Patient level info'!A1136="","",IF(AND(A1136=B1136,M1136="Achieved",P1136="Achieved",AF1136&gt;=90,AF1136&lt;&gt;"Died same day as arrival"),"Achieved",IF(AND(A1136&lt;&gt;B1136,AF1136&gt;=90,M1136="Achieved",P1136="Achieved"),"Not directly admitted by this team, but achieved criteria at previous team, and achieved 90% of stay on SU whilst at this team",IF(AF1136="ICU/CCU/HDU","Admitted to ICU/CCU/HDU",IF(AF1136="Died same day as arrival",AF1136,IF(AND(AF1136&lt;90,M1136="Not achieved",P1136="Not achieved"),"Not achieved as not direct to SU within 4h, not seen by a consultant within 14h, and less than 90% of stay on SU",IF(AND(AF1136&lt;90,M1136="Not achieved",P1136="Achieved"),"Not achieved as not direct to SU within 4h and less than 90% of stay on SU",IF(AND(AF1136&lt;90,M1136="Achieved",P1136="Not achieved"),"Not achieved as not seen by a consultant within 14h and less than 90% of stay on SU",IF(AND(AF1136&gt;=90,M1136="Not achieved",P1136="Not achieved"),"Not achieved as not direct to SU within 4h and not seen by a consultant within 14h",IF(AND(AF1136&gt;=90,M1136="Achieved",P1136="Not achieved"),"Not achieved as not seen by a consultant within 14h",IF(AF1136&lt;90,"Not achieved as less than 90% of stay on SU","Not achieved as not direct to SU within 4h"))))))))))))))</f>
        <v/>
      </c>
    </row>
    <row r="1137" spans="1:33" x14ac:dyDescent="0.25">
      <c r="A1137" s="89" t="str">
        <f>IF('Paste Data Here - Export'!A1137="","",'Paste Data Here - Export'!A1137)</f>
        <v/>
      </c>
      <c r="B1137" s="90" t="str">
        <f>IF('Paste Data Here - Export'!B1137="","",'Paste Data Here - Export'!B1137)</f>
        <v/>
      </c>
      <c r="C1137" s="91" t="str">
        <f>IF('Paste Data Here - Export'!AR1137="Y",'Paste Data Here - Export'!AS1137,IF('Paste Data Here - Export'!C1137="","",'Paste Data Here - Export'!BA1137))</f>
        <v/>
      </c>
      <c r="D1137" s="103" t="str">
        <f>IF(B1137="","",IF('Paste Data Here - Export'!A1137 ='Paste Data Here - Export'!B1137, "Yes", "No"))</f>
        <v/>
      </c>
      <c r="E1137" s="103" t="str">
        <f>IF(A1137="","",IF(AND('Paste Data Here - Export'!P1137="",'Paste Data Here - Export'!Q1137&lt;&gt;""),"Yes","No"))</f>
        <v/>
      </c>
      <c r="F1137" s="104" t="str">
        <f>IF('Paste Data Here - Export'!A1137='Paste Data Here - Export'!B1137,C1137,IF(W1137="No","",IF(E1137="Yes","6 Month Transfer",'Paste Data Here - Export'!HP1137)))</f>
        <v/>
      </c>
      <c r="G1137" s="92" t="str">
        <f>IF(B1137="","",IF(OR('Paste Data Here - Export'!KB1137="Y",'Paste Data Here - Export'!GE1137="Y"),"Yes","No"))</f>
        <v/>
      </c>
      <c r="H1137" s="93" t="str">
        <f t="shared" si="190"/>
        <v/>
      </c>
      <c r="I1137" s="93" t="str">
        <f t="shared" si="191"/>
        <v/>
      </c>
      <c r="J1137" s="93" t="str">
        <f t="shared" si="192"/>
        <v/>
      </c>
      <c r="K1137" s="125" t="str">
        <f>IF(OR(C1137="",'Paste Data Here - Export'!BD1137=""),"",1440*('Paste Data Here - Export'!BD1137-C1137))</f>
        <v/>
      </c>
      <c r="L1137" s="93" t="str">
        <f t="shared" si="193"/>
        <v/>
      </c>
      <c r="M1137" s="93" t="str">
        <f>IF(AND(L1137="Yes",'Paste Data Here - Export'!BC1137="SU",'Paste Data Here - Export'!EJ1137&lt;&gt;"Y"),"Achieved",IF('Paste Data Here - Export'!EJ1137="Y","Not applicable",(IF(AND('Patient level info'!L1137="No",'Paste Data Here - Export'!BC1137="SU"),"Not achieved",IF('Paste Data Here - Export'!BC1137="ICH","Not applicable",IF(OR('Paste Data Here - Export'!BC1137="O",'Paste Data Here - Export'!BC1137="MAC"),"Not achieved",""))))))</f>
        <v/>
      </c>
      <c r="N1137" s="142" t="str">
        <f>IF(B1137="","",IF(OR('Paste Data Here - Export'!GN1137="PERS",'Paste Data Here - Export'!GN1137="TELEM"),'Paste Data Here - Export'!GK1137,IF('Paste Data Here - Export'!GO1137="","Not seen in person",'Paste Data Here - Export'!GO1137)))</f>
        <v/>
      </c>
      <c r="O1137" s="125" t="str">
        <f t="shared" si="194"/>
        <v/>
      </c>
      <c r="P1137" s="126" t="str">
        <f t="shared" si="195"/>
        <v/>
      </c>
      <c r="Q1137" s="95" t="str">
        <f>IF('Paste Data Here - Export'!CR1137=TRUE, "Not imaged",IF('Paste Data Here - Export'!AR1137="Y","Inpatient stroke",IF('Paste Data Here - Export'!BA1137="","",IF('Paste Data Here - Export'!CR1137="TRUE","",1440*('Paste Data Here - Export'!CP1137-'Paste Data Here - Export'!BA1137)))))</f>
        <v/>
      </c>
      <c r="R1137" s="95" t="str">
        <f>IF('Paste Data Here - Export'!CR1137=TRUE,"Not imaged",IF(OR(C1137="",'Paste Data Here - Export'!CP1137=""),"",1440*('Paste Data Here - Export'!CP1137-C1137)))</f>
        <v/>
      </c>
      <c r="S1137" s="93" t="str">
        <f>IF(R1137&lt;60.5,"Yes",IF('Paste Data Here - Export'!C1137="","","No"))</f>
        <v/>
      </c>
      <c r="T1137" s="93" t="str">
        <f t="shared" si="187"/>
        <v/>
      </c>
      <c r="U1137" s="94" t="str">
        <f>IF(OR(C1137="",'Paste Data Here - Export'!DF1137=""),"",1440*('Paste Data Here - Export'!DF1137-C1137))</f>
        <v/>
      </c>
      <c r="V1137" s="96" t="str">
        <f t="shared" si="196"/>
        <v/>
      </c>
      <c r="W1137" s="97" t="str">
        <f>IF(B1137="","",IF('Paste Data Here - Export'!KI1137=TRUE,"Yes",IF('Paste Data Here - Export'!L1137="","No","Yes")))</f>
        <v/>
      </c>
      <c r="X1137" s="98" t="str">
        <f>IF(E1137="Yes","6 Month Transfer",IF(AND(W1137="Yes",'Paste Data Here - Export'!KM1137="D"),"No",IF('Patient level info'!W1137="Yes","Yes","")))</f>
        <v/>
      </c>
      <c r="Y1137" s="91" t="str">
        <f t="shared" si="188"/>
        <v/>
      </c>
      <c r="Z1137" s="99" t="str">
        <f>IF('Paste Data Here - Export'!KQ1137="","",IF('Paste Data Here - Export'!KO1137="","",'Paste Data Here - Export'!KN1137-'Paste Data Here - Export'!KQ1137))</f>
        <v/>
      </c>
      <c r="AA1137" s="91" t="str">
        <f>IF(AND(W1137="Yes",'Paste Data Here - Export'!KM1137="D",'Paste Data Here - Export'!KO1137="Y"),'Paste Data Here - Export'!KN1137+'Patient level info'!AA$3,IF(AND(W1137="Yes",'Paste Data Here - Export'!KM1137="D",Z1137&lt;0),'Paste Data Here - Export'!KQ1137,IF(AND(W1137="Yes",'Paste Data Here - Export'!KM1137="D"),'Paste Data Here - Export'!KN1137,IF(X1137="Yes",'Paste Data Here - Export'!KS1137,""))))</f>
        <v/>
      </c>
      <c r="AB1137" s="100" t="str">
        <f>IF(W1137="No","",IF('Paste Data Here - Export'!HS1137="","",IF('Paste Data Here - Export'!KO1137="Y",'Patient level info'!AA1137-'Paste Data Here - Export'!HS1137,'Paste Data Here - Export'!KQ1137-'Paste Data Here - Export'!HS1137)))</f>
        <v/>
      </c>
      <c r="AC1137" s="100" t="str">
        <f>IF(E1137="Yes","",IF(BPT!C1137="Record transferred to this team",AA1137-C1137-(1/6),""))</f>
        <v/>
      </c>
      <c r="AD1137" s="100" t="str">
        <f t="shared" si="189"/>
        <v/>
      </c>
      <c r="AE1137" s="100" t="str">
        <f t="shared" si="197"/>
        <v/>
      </c>
      <c r="AF1137" s="101" t="str">
        <f>IF(AE1137="","",IF(Y1137="Died same day","Died same day as arrival",IF(AB1137="","Did not stay on SU",IF('Paste Data Here - Export'!HR1137="ICH","ICU/CCU/HDU",IF(AB1137&gt;AE1137,100,100*AB1137/AE1137)))))</f>
        <v/>
      </c>
      <c r="AG1137" s="82" t="str">
        <f>IF(E1137="Yes","6 Month Transfer",IF(W1137="No","Not locked to discharge/transfer",IF(AF1137="Did not stay on SU","Not achieved as did not stay on SU",IF('Patient level info'!A1137="","",IF(AND(A1137=B1137,M1137="Achieved",P1137="Achieved",AF1137&gt;=90,AF1137&lt;&gt;"Died same day as arrival"),"Achieved",IF(AND(A1137&lt;&gt;B1137,AF1137&gt;=90,M1137="Achieved",P1137="Achieved"),"Not directly admitted by this team, but achieved criteria at previous team, and achieved 90% of stay on SU whilst at this team",IF(AF1137="ICU/CCU/HDU","Admitted to ICU/CCU/HDU",IF(AF1137="Died same day as arrival",AF1137,IF(AND(AF1137&lt;90,M1137="Not achieved",P1137="Not achieved"),"Not achieved as not direct to SU within 4h, not seen by a consultant within 14h, and less than 90% of stay on SU",IF(AND(AF1137&lt;90,M1137="Not achieved",P1137="Achieved"),"Not achieved as not direct to SU within 4h and less than 90% of stay on SU",IF(AND(AF1137&lt;90,M1137="Achieved",P1137="Not achieved"),"Not achieved as not seen by a consultant within 14h and less than 90% of stay on SU",IF(AND(AF1137&gt;=90,M1137="Not achieved",P1137="Not achieved"),"Not achieved as not direct to SU within 4h and not seen by a consultant within 14h",IF(AND(AF1137&gt;=90,M1137="Achieved",P1137="Not achieved"),"Not achieved as not seen by a consultant within 14h",IF(AF1137&lt;90,"Not achieved as less than 90% of stay on SU","Not achieved as not direct to SU within 4h"))))))))))))))</f>
        <v/>
      </c>
    </row>
    <row r="1138" spans="1:33" x14ac:dyDescent="0.25">
      <c r="A1138" s="89" t="str">
        <f>IF('Paste Data Here - Export'!A1138="","",'Paste Data Here - Export'!A1138)</f>
        <v/>
      </c>
      <c r="B1138" s="90" t="str">
        <f>IF('Paste Data Here - Export'!B1138="","",'Paste Data Here - Export'!B1138)</f>
        <v/>
      </c>
      <c r="C1138" s="91" t="str">
        <f>IF('Paste Data Here - Export'!AR1138="Y",'Paste Data Here - Export'!AS1138,IF('Paste Data Here - Export'!C1138="","",'Paste Data Here - Export'!BA1138))</f>
        <v/>
      </c>
      <c r="D1138" s="103" t="str">
        <f>IF(B1138="","",IF('Paste Data Here - Export'!A1138 ='Paste Data Here - Export'!B1138, "Yes", "No"))</f>
        <v/>
      </c>
      <c r="E1138" s="103" t="str">
        <f>IF(A1138="","",IF(AND('Paste Data Here - Export'!P1138="",'Paste Data Here - Export'!Q1138&lt;&gt;""),"Yes","No"))</f>
        <v/>
      </c>
      <c r="F1138" s="104" t="str">
        <f>IF('Paste Data Here - Export'!A1138='Paste Data Here - Export'!B1138,C1138,IF(W1138="No","",IF(E1138="Yes","6 Month Transfer",'Paste Data Here - Export'!HP1138)))</f>
        <v/>
      </c>
      <c r="G1138" s="92" t="str">
        <f>IF(B1138="","",IF(OR('Paste Data Here - Export'!KB1138="Y",'Paste Data Here - Export'!GE1138="Y"),"Yes","No"))</f>
        <v/>
      </c>
      <c r="H1138" s="93" t="str">
        <f t="shared" si="190"/>
        <v/>
      </c>
      <c r="I1138" s="93" t="str">
        <f t="shared" si="191"/>
        <v/>
      </c>
      <c r="J1138" s="93" t="str">
        <f t="shared" si="192"/>
        <v/>
      </c>
      <c r="K1138" s="125" t="str">
        <f>IF(OR(C1138="",'Paste Data Here - Export'!BD1138=""),"",1440*('Paste Data Here - Export'!BD1138-C1138))</f>
        <v/>
      </c>
      <c r="L1138" s="93" t="str">
        <f t="shared" si="193"/>
        <v/>
      </c>
      <c r="M1138" s="93" t="str">
        <f>IF(AND(L1138="Yes",'Paste Data Here - Export'!BC1138="SU",'Paste Data Here - Export'!EJ1138&lt;&gt;"Y"),"Achieved",IF('Paste Data Here - Export'!EJ1138="Y","Not applicable",(IF(AND('Patient level info'!L1138="No",'Paste Data Here - Export'!BC1138="SU"),"Not achieved",IF('Paste Data Here - Export'!BC1138="ICH","Not applicable",IF(OR('Paste Data Here - Export'!BC1138="O",'Paste Data Here - Export'!BC1138="MAC"),"Not achieved",""))))))</f>
        <v/>
      </c>
      <c r="N1138" s="142" t="str">
        <f>IF(B1138="","",IF(OR('Paste Data Here - Export'!GN1138="PERS",'Paste Data Here - Export'!GN1138="TELEM"),'Paste Data Here - Export'!GK1138,IF('Paste Data Here - Export'!GO1138="","Not seen in person",'Paste Data Here - Export'!GO1138)))</f>
        <v/>
      </c>
      <c r="O1138" s="125" t="str">
        <f t="shared" si="194"/>
        <v/>
      </c>
      <c r="P1138" s="126" t="str">
        <f t="shared" si="195"/>
        <v/>
      </c>
      <c r="Q1138" s="95" t="str">
        <f>IF('Paste Data Here - Export'!CR1138=TRUE, "Not imaged",IF('Paste Data Here - Export'!AR1138="Y","Inpatient stroke",IF('Paste Data Here - Export'!BA1138="","",IF('Paste Data Here - Export'!CR1138="TRUE","",1440*('Paste Data Here - Export'!CP1138-'Paste Data Here - Export'!BA1138)))))</f>
        <v/>
      </c>
      <c r="R1138" s="95" t="str">
        <f>IF('Paste Data Here - Export'!CR1138=TRUE,"Not imaged",IF(OR(C1138="",'Paste Data Here - Export'!CP1138=""),"",1440*('Paste Data Here - Export'!CP1138-C1138)))</f>
        <v/>
      </c>
      <c r="S1138" s="93" t="str">
        <f>IF(R1138&lt;60.5,"Yes",IF('Paste Data Here - Export'!C1138="","","No"))</f>
        <v/>
      </c>
      <c r="T1138" s="93" t="str">
        <f t="shared" si="187"/>
        <v/>
      </c>
      <c r="U1138" s="94" t="str">
        <f>IF(OR(C1138="",'Paste Data Here - Export'!DF1138=""),"",1440*('Paste Data Here - Export'!DF1138-C1138))</f>
        <v/>
      </c>
      <c r="V1138" s="96" t="str">
        <f t="shared" si="196"/>
        <v/>
      </c>
      <c r="W1138" s="97" t="str">
        <f>IF(B1138="","",IF('Paste Data Here - Export'!KI1138=TRUE,"Yes",IF('Paste Data Here - Export'!L1138="","No","Yes")))</f>
        <v/>
      </c>
      <c r="X1138" s="98" t="str">
        <f>IF(E1138="Yes","6 Month Transfer",IF(AND(W1138="Yes",'Paste Data Here - Export'!KM1138="D"),"No",IF('Patient level info'!W1138="Yes","Yes","")))</f>
        <v/>
      </c>
      <c r="Y1138" s="91" t="str">
        <f t="shared" si="188"/>
        <v/>
      </c>
      <c r="Z1138" s="99" t="str">
        <f>IF('Paste Data Here - Export'!KQ1138="","",IF('Paste Data Here - Export'!KO1138="","",'Paste Data Here - Export'!KN1138-'Paste Data Here - Export'!KQ1138))</f>
        <v/>
      </c>
      <c r="AA1138" s="91" t="str">
        <f>IF(AND(W1138="Yes",'Paste Data Here - Export'!KM1138="D",'Paste Data Here - Export'!KO1138="Y"),'Paste Data Here - Export'!KN1138+'Patient level info'!AA$3,IF(AND(W1138="Yes",'Paste Data Here - Export'!KM1138="D",Z1138&lt;0),'Paste Data Here - Export'!KQ1138,IF(AND(W1138="Yes",'Paste Data Here - Export'!KM1138="D"),'Paste Data Here - Export'!KN1138,IF(X1138="Yes",'Paste Data Here - Export'!KS1138,""))))</f>
        <v/>
      </c>
      <c r="AB1138" s="100" t="str">
        <f>IF(W1138="No","",IF('Paste Data Here - Export'!HS1138="","",IF('Paste Data Here - Export'!KO1138="Y",'Patient level info'!AA1138-'Paste Data Here - Export'!HS1138,'Paste Data Here - Export'!KQ1138-'Paste Data Here - Export'!HS1138)))</f>
        <v/>
      </c>
      <c r="AC1138" s="100" t="str">
        <f>IF(E1138="Yes","",IF(BPT!C1138="Record transferred to this team",AA1138-C1138-(1/6),""))</f>
        <v/>
      </c>
      <c r="AD1138" s="100" t="str">
        <f t="shared" si="189"/>
        <v/>
      </c>
      <c r="AE1138" s="100" t="str">
        <f t="shared" si="197"/>
        <v/>
      </c>
      <c r="AF1138" s="101" t="str">
        <f>IF(AE1138="","",IF(Y1138="Died same day","Died same day as arrival",IF(AB1138="","Did not stay on SU",IF('Paste Data Here - Export'!HR1138="ICH","ICU/CCU/HDU",IF(AB1138&gt;AE1138,100,100*AB1138/AE1138)))))</f>
        <v/>
      </c>
      <c r="AG1138" s="82" t="str">
        <f>IF(E1138="Yes","6 Month Transfer",IF(W1138="No","Not locked to discharge/transfer",IF(AF1138="Did not stay on SU","Not achieved as did not stay on SU",IF('Patient level info'!A1138="","",IF(AND(A1138=B1138,M1138="Achieved",P1138="Achieved",AF1138&gt;=90,AF1138&lt;&gt;"Died same day as arrival"),"Achieved",IF(AND(A1138&lt;&gt;B1138,AF1138&gt;=90,M1138="Achieved",P1138="Achieved"),"Not directly admitted by this team, but achieved criteria at previous team, and achieved 90% of stay on SU whilst at this team",IF(AF1138="ICU/CCU/HDU","Admitted to ICU/CCU/HDU",IF(AF1138="Died same day as arrival",AF1138,IF(AND(AF1138&lt;90,M1138="Not achieved",P1138="Not achieved"),"Not achieved as not direct to SU within 4h, not seen by a consultant within 14h, and less than 90% of stay on SU",IF(AND(AF1138&lt;90,M1138="Not achieved",P1138="Achieved"),"Not achieved as not direct to SU within 4h and less than 90% of stay on SU",IF(AND(AF1138&lt;90,M1138="Achieved",P1138="Not achieved"),"Not achieved as not seen by a consultant within 14h and less than 90% of stay on SU",IF(AND(AF1138&gt;=90,M1138="Not achieved",P1138="Not achieved"),"Not achieved as not direct to SU within 4h and not seen by a consultant within 14h",IF(AND(AF1138&gt;=90,M1138="Achieved",P1138="Not achieved"),"Not achieved as not seen by a consultant within 14h",IF(AF1138&lt;90,"Not achieved as less than 90% of stay on SU","Not achieved as not direct to SU within 4h"))))))))))))))</f>
        <v/>
      </c>
    </row>
    <row r="1139" spans="1:33" x14ac:dyDescent="0.25">
      <c r="A1139" s="89" t="str">
        <f>IF('Paste Data Here - Export'!A1139="","",'Paste Data Here - Export'!A1139)</f>
        <v/>
      </c>
      <c r="B1139" s="90" t="str">
        <f>IF('Paste Data Here - Export'!B1139="","",'Paste Data Here - Export'!B1139)</f>
        <v/>
      </c>
      <c r="C1139" s="91" t="str">
        <f>IF('Paste Data Here - Export'!AR1139="Y",'Paste Data Here - Export'!AS1139,IF('Paste Data Here - Export'!C1139="","",'Paste Data Here - Export'!BA1139))</f>
        <v/>
      </c>
      <c r="D1139" s="103" t="str">
        <f>IF(B1139="","",IF('Paste Data Here - Export'!A1139 ='Paste Data Here - Export'!B1139, "Yes", "No"))</f>
        <v/>
      </c>
      <c r="E1139" s="103" t="str">
        <f>IF(A1139="","",IF(AND('Paste Data Here - Export'!P1139="",'Paste Data Here - Export'!Q1139&lt;&gt;""),"Yes","No"))</f>
        <v/>
      </c>
      <c r="F1139" s="104" t="str">
        <f>IF('Paste Data Here - Export'!A1139='Paste Data Here - Export'!B1139,C1139,IF(W1139="No","",IF(E1139="Yes","6 Month Transfer",'Paste Data Here - Export'!HP1139)))</f>
        <v/>
      </c>
      <c r="G1139" s="92" t="str">
        <f>IF(B1139="","",IF(OR('Paste Data Here - Export'!KB1139="Y",'Paste Data Here - Export'!GE1139="Y"),"Yes","No"))</f>
        <v/>
      </c>
      <c r="H1139" s="93" t="str">
        <f t="shared" si="190"/>
        <v/>
      </c>
      <c r="I1139" s="93" t="str">
        <f t="shared" si="191"/>
        <v/>
      </c>
      <c r="J1139" s="93" t="str">
        <f t="shared" si="192"/>
        <v/>
      </c>
      <c r="K1139" s="125" t="str">
        <f>IF(OR(C1139="",'Paste Data Here - Export'!BD1139=""),"",1440*('Paste Data Here - Export'!BD1139-C1139))</f>
        <v/>
      </c>
      <c r="L1139" s="93" t="str">
        <f t="shared" si="193"/>
        <v/>
      </c>
      <c r="M1139" s="93" t="str">
        <f>IF(AND(L1139="Yes",'Paste Data Here - Export'!BC1139="SU",'Paste Data Here - Export'!EJ1139&lt;&gt;"Y"),"Achieved",IF('Paste Data Here - Export'!EJ1139="Y","Not applicable",(IF(AND('Patient level info'!L1139="No",'Paste Data Here - Export'!BC1139="SU"),"Not achieved",IF('Paste Data Here - Export'!BC1139="ICH","Not applicable",IF(OR('Paste Data Here - Export'!BC1139="O",'Paste Data Here - Export'!BC1139="MAC"),"Not achieved",""))))))</f>
        <v/>
      </c>
      <c r="N1139" s="142" t="str">
        <f>IF(B1139="","",IF(OR('Paste Data Here - Export'!GN1139="PERS",'Paste Data Here - Export'!GN1139="TELEM"),'Paste Data Here - Export'!GK1139,IF('Paste Data Here - Export'!GO1139="","Not seen in person",'Paste Data Here - Export'!GO1139)))</f>
        <v/>
      </c>
      <c r="O1139" s="125" t="str">
        <f t="shared" si="194"/>
        <v/>
      </c>
      <c r="P1139" s="126" t="str">
        <f t="shared" si="195"/>
        <v/>
      </c>
      <c r="Q1139" s="95" t="str">
        <f>IF('Paste Data Here - Export'!CR1139=TRUE, "Not imaged",IF('Paste Data Here - Export'!AR1139="Y","Inpatient stroke",IF('Paste Data Here - Export'!BA1139="","",IF('Paste Data Here - Export'!CR1139="TRUE","",1440*('Paste Data Here - Export'!CP1139-'Paste Data Here - Export'!BA1139)))))</f>
        <v/>
      </c>
      <c r="R1139" s="95" t="str">
        <f>IF('Paste Data Here - Export'!CR1139=TRUE,"Not imaged",IF(OR(C1139="",'Paste Data Here - Export'!CP1139=""),"",1440*('Paste Data Here - Export'!CP1139-C1139)))</f>
        <v/>
      </c>
      <c r="S1139" s="93" t="str">
        <f>IF(R1139&lt;60.5,"Yes",IF('Paste Data Here - Export'!C1139="","","No"))</f>
        <v/>
      </c>
      <c r="T1139" s="93" t="str">
        <f t="shared" si="187"/>
        <v/>
      </c>
      <c r="U1139" s="94" t="str">
        <f>IF(OR(C1139="",'Paste Data Here - Export'!DF1139=""),"",1440*('Paste Data Here - Export'!DF1139-C1139))</f>
        <v/>
      </c>
      <c r="V1139" s="96" t="str">
        <f t="shared" si="196"/>
        <v/>
      </c>
      <c r="W1139" s="97" t="str">
        <f>IF(B1139="","",IF('Paste Data Here - Export'!KI1139=TRUE,"Yes",IF('Paste Data Here - Export'!L1139="","No","Yes")))</f>
        <v/>
      </c>
      <c r="X1139" s="98" t="str">
        <f>IF(E1139="Yes","6 Month Transfer",IF(AND(W1139="Yes",'Paste Data Here - Export'!KM1139="D"),"No",IF('Patient level info'!W1139="Yes","Yes","")))</f>
        <v/>
      </c>
      <c r="Y1139" s="91" t="str">
        <f t="shared" si="188"/>
        <v/>
      </c>
      <c r="Z1139" s="99" t="str">
        <f>IF('Paste Data Here - Export'!KQ1139="","",IF('Paste Data Here - Export'!KO1139="","",'Paste Data Here - Export'!KN1139-'Paste Data Here - Export'!KQ1139))</f>
        <v/>
      </c>
      <c r="AA1139" s="91" t="str">
        <f>IF(AND(W1139="Yes",'Paste Data Here - Export'!KM1139="D",'Paste Data Here - Export'!KO1139="Y"),'Paste Data Here - Export'!KN1139+'Patient level info'!AA$3,IF(AND(W1139="Yes",'Paste Data Here - Export'!KM1139="D",Z1139&lt;0),'Paste Data Here - Export'!KQ1139,IF(AND(W1139="Yes",'Paste Data Here - Export'!KM1139="D"),'Paste Data Here - Export'!KN1139,IF(X1139="Yes",'Paste Data Here - Export'!KS1139,""))))</f>
        <v/>
      </c>
      <c r="AB1139" s="100" t="str">
        <f>IF(W1139="No","",IF('Paste Data Here - Export'!HS1139="","",IF('Paste Data Here - Export'!KO1139="Y",'Patient level info'!AA1139-'Paste Data Here - Export'!HS1139,'Paste Data Here - Export'!KQ1139-'Paste Data Here - Export'!HS1139)))</f>
        <v/>
      </c>
      <c r="AC1139" s="100" t="str">
        <f>IF(E1139="Yes","",IF(BPT!C1139="Record transferred to this team",AA1139-C1139-(1/6),""))</f>
        <v/>
      </c>
      <c r="AD1139" s="100" t="str">
        <f t="shared" si="189"/>
        <v/>
      </c>
      <c r="AE1139" s="100" t="str">
        <f t="shared" si="197"/>
        <v/>
      </c>
      <c r="AF1139" s="101" t="str">
        <f>IF(AE1139="","",IF(Y1139="Died same day","Died same day as arrival",IF(AB1139="","Did not stay on SU",IF('Paste Data Here - Export'!HR1139="ICH","ICU/CCU/HDU",IF(AB1139&gt;AE1139,100,100*AB1139/AE1139)))))</f>
        <v/>
      </c>
      <c r="AG1139" s="82" t="str">
        <f>IF(E1139="Yes","6 Month Transfer",IF(W1139="No","Not locked to discharge/transfer",IF(AF1139="Did not stay on SU","Not achieved as did not stay on SU",IF('Patient level info'!A1139="","",IF(AND(A1139=B1139,M1139="Achieved",P1139="Achieved",AF1139&gt;=90,AF1139&lt;&gt;"Died same day as arrival"),"Achieved",IF(AND(A1139&lt;&gt;B1139,AF1139&gt;=90,M1139="Achieved",P1139="Achieved"),"Not directly admitted by this team, but achieved criteria at previous team, and achieved 90% of stay on SU whilst at this team",IF(AF1139="ICU/CCU/HDU","Admitted to ICU/CCU/HDU",IF(AF1139="Died same day as arrival",AF1139,IF(AND(AF1139&lt;90,M1139="Not achieved",P1139="Not achieved"),"Not achieved as not direct to SU within 4h, not seen by a consultant within 14h, and less than 90% of stay on SU",IF(AND(AF1139&lt;90,M1139="Not achieved",P1139="Achieved"),"Not achieved as not direct to SU within 4h and less than 90% of stay on SU",IF(AND(AF1139&lt;90,M1139="Achieved",P1139="Not achieved"),"Not achieved as not seen by a consultant within 14h and less than 90% of stay on SU",IF(AND(AF1139&gt;=90,M1139="Not achieved",P1139="Not achieved"),"Not achieved as not direct to SU within 4h and not seen by a consultant within 14h",IF(AND(AF1139&gt;=90,M1139="Achieved",P1139="Not achieved"),"Not achieved as not seen by a consultant within 14h",IF(AF1139&lt;90,"Not achieved as less than 90% of stay on SU","Not achieved as not direct to SU within 4h"))))))))))))))</f>
        <v/>
      </c>
    </row>
    <row r="1140" spans="1:33" x14ac:dyDescent="0.25">
      <c r="A1140" s="89" t="str">
        <f>IF('Paste Data Here - Export'!A1140="","",'Paste Data Here - Export'!A1140)</f>
        <v/>
      </c>
      <c r="B1140" s="90" t="str">
        <f>IF('Paste Data Here - Export'!B1140="","",'Paste Data Here - Export'!B1140)</f>
        <v/>
      </c>
      <c r="C1140" s="91" t="str">
        <f>IF('Paste Data Here - Export'!AR1140="Y",'Paste Data Here - Export'!AS1140,IF('Paste Data Here - Export'!C1140="","",'Paste Data Here - Export'!BA1140))</f>
        <v/>
      </c>
      <c r="D1140" s="103" t="str">
        <f>IF(B1140="","",IF('Paste Data Here - Export'!A1140 ='Paste Data Here - Export'!B1140, "Yes", "No"))</f>
        <v/>
      </c>
      <c r="E1140" s="103" t="str">
        <f>IF(A1140="","",IF(AND('Paste Data Here - Export'!P1140="",'Paste Data Here - Export'!Q1140&lt;&gt;""),"Yes","No"))</f>
        <v/>
      </c>
      <c r="F1140" s="104" t="str">
        <f>IF('Paste Data Here - Export'!A1140='Paste Data Here - Export'!B1140,C1140,IF(W1140="No","",IF(E1140="Yes","6 Month Transfer",'Paste Data Here - Export'!HP1140)))</f>
        <v/>
      </c>
      <c r="G1140" s="92" t="str">
        <f>IF(B1140="","",IF(OR('Paste Data Here - Export'!KB1140="Y",'Paste Data Here - Export'!GE1140="Y"),"Yes","No"))</f>
        <v/>
      </c>
      <c r="H1140" s="93" t="str">
        <f t="shared" si="190"/>
        <v/>
      </c>
      <c r="I1140" s="93" t="str">
        <f t="shared" si="191"/>
        <v/>
      </c>
      <c r="J1140" s="93" t="str">
        <f t="shared" si="192"/>
        <v/>
      </c>
      <c r="K1140" s="125" t="str">
        <f>IF(OR(C1140="",'Paste Data Here - Export'!BD1140=""),"",1440*('Paste Data Here - Export'!BD1140-C1140))</f>
        <v/>
      </c>
      <c r="L1140" s="93" t="str">
        <f t="shared" si="193"/>
        <v/>
      </c>
      <c r="M1140" s="93" t="str">
        <f>IF(AND(L1140="Yes",'Paste Data Here - Export'!BC1140="SU",'Paste Data Here - Export'!EJ1140&lt;&gt;"Y"),"Achieved",IF('Paste Data Here - Export'!EJ1140="Y","Not applicable",(IF(AND('Patient level info'!L1140="No",'Paste Data Here - Export'!BC1140="SU"),"Not achieved",IF('Paste Data Here - Export'!BC1140="ICH","Not applicable",IF(OR('Paste Data Here - Export'!BC1140="O",'Paste Data Here - Export'!BC1140="MAC"),"Not achieved",""))))))</f>
        <v/>
      </c>
      <c r="N1140" s="142" t="str">
        <f>IF(B1140="","",IF(OR('Paste Data Here - Export'!GN1140="PERS",'Paste Data Here - Export'!GN1140="TELEM"),'Paste Data Here - Export'!GK1140,IF('Paste Data Here - Export'!GO1140="","Not seen in person",'Paste Data Here - Export'!GO1140)))</f>
        <v/>
      </c>
      <c r="O1140" s="125" t="str">
        <f t="shared" si="194"/>
        <v/>
      </c>
      <c r="P1140" s="126" t="str">
        <f t="shared" si="195"/>
        <v/>
      </c>
      <c r="Q1140" s="95" t="str">
        <f>IF('Paste Data Here - Export'!CR1140=TRUE, "Not imaged",IF('Paste Data Here - Export'!AR1140="Y","Inpatient stroke",IF('Paste Data Here - Export'!BA1140="","",IF('Paste Data Here - Export'!CR1140="TRUE","",1440*('Paste Data Here - Export'!CP1140-'Paste Data Here - Export'!BA1140)))))</f>
        <v/>
      </c>
      <c r="R1140" s="95" t="str">
        <f>IF('Paste Data Here - Export'!CR1140=TRUE,"Not imaged",IF(OR(C1140="",'Paste Data Here - Export'!CP1140=""),"",1440*('Paste Data Here - Export'!CP1140-C1140)))</f>
        <v/>
      </c>
      <c r="S1140" s="93" t="str">
        <f>IF(R1140&lt;60.5,"Yes",IF('Paste Data Here - Export'!C1140="","","No"))</f>
        <v/>
      </c>
      <c r="T1140" s="93" t="str">
        <f t="shared" si="187"/>
        <v/>
      </c>
      <c r="U1140" s="94" t="str">
        <f>IF(OR(C1140="",'Paste Data Here - Export'!DF1140=""),"",1440*('Paste Data Here - Export'!DF1140-C1140))</f>
        <v/>
      </c>
      <c r="V1140" s="96" t="str">
        <f t="shared" si="196"/>
        <v/>
      </c>
      <c r="W1140" s="97" t="str">
        <f>IF(B1140="","",IF('Paste Data Here - Export'!KI1140=TRUE,"Yes",IF('Paste Data Here - Export'!L1140="","No","Yes")))</f>
        <v/>
      </c>
      <c r="X1140" s="98" t="str">
        <f>IF(E1140="Yes","6 Month Transfer",IF(AND(W1140="Yes",'Paste Data Here - Export'!KM1140="D"),"No",IF('Patient level info'!W1140="Yes","Yes","")))</f>
        <v/>
      </c>
      <c r="Y1140" s="91" t="str">
        <f t="shared" si="188"/>
        <v/>
      </c>
      <c r="Z1140" s="99" t="str">
        <f>IF('Paste Data Here - Export'!KQ1140="","",IF('Paste Data Here - Export'!KO1140="","",'Paste Data Here - Export'!KN1140-'Paste Data Here - Export'!KQ1140))</f>
        <v/>
      </c>
      <c r="AA1140" s="91" t="str">
        <f>IF(AND(W1140="Yes",'Paste Data Here - Export'!KM1140="D",'Paste Data Here - Export'!KO1140="Y"),'Paste Data Here - Export'!KN1140+'Patient level info'!AA$3,IF(AND(W1140="Yes",'Paste Data Here - Export'!KM1140="D",Z1140&lt;0),'Paste Data Here - Export'!KQ1140,IF(AND(W1140="Yes",'Paste Data Here - Export'!KM1140="D"),'Paste Data Here - Export'!KN1140,IF(X1140="Yes",'Paste Data Here - Export'!KS1140,""))))</f>
        <v/>
      </c>
      <c r="AB1140" s="100" t="str">
        <f>IF(W1140="No","",IF('Paste Data Here - Export'!HS1140="","",IF('Paste Data Here - Export'!KO1140="Y",'Patient level info'!AA1140-'Paste Data Here - Export'!HS1140,'Paste Data Here - Export'!KQ1140-'Paste Data Here - Export'!HS1140)))</f>
        <v/>
      </c>
      <c r="AC1140" s="100" t="str">
        <f>IF(E1140="Yes","",IF(BPT!C1140="Record transferred to this team",AA1140-C1140-(1/6),""))</f>
        <v/>
      </c>
      <c r="AD1140" s="100" t="str">
        <f t="shared" si="189"/>
        <v/>
      </c>
      <c r="AE1140" s="100" t="str">
        <f t="shared" si="197"/>
        <v/>
      </c>
      <c r="AF1140" s="101" t="str">
        <f>IF(AE1140="","",IF(Y1140="Died same day","Died same day as arrival",IF(AB1140="","Did not stay on SU",IF('Paste Data Here - Export'!HR1140="ICH","ICU/CCU/HDU",IF(AB1140&gt;AE1140,100,100*AB1140/AE1140)))))</f>
        <v/>
      </c>
      <c r="AG1140" s="82" t="str">
        <f>IF(E1140="Yes","6 Month Transfer",IF(W1140="No","Not locked to discharge/transfer",IF(AF1140="Did not stay on SU","Not achieved as did not stay on SU",IF('Patient level info'!A1140="","",IF(AND(A1140=B1140,M1140="Achieved",P1140="Achieved",AF1140&gt;=90,AF1140&lt;&gt;"Died same day as arrival"),"Achieved",IF(AND(A1140&lt;&gt;B1140,AF1140&gt;=90,M1140="Achieved",P1140="Achieved"),"Not directly admitted by this team, but achieved criteria at previous team, and achieved 90% of stay on SU whilst at this team",IF(AF1140="ICU/CCU/HDU","Admitted to ICU/CCU/HDU",IF(AF1140="Died same day as arrival",AF1140,IF(AND(AF1140&lt;90,M1140="Not achieved",P1140="Not achieved"),"Not achieved as not direct to SU within 4h, not seen by a consultant within 14h, and less than 90% of stay on SU",IF(AND(AF1140&lt;90,M1140="Not achieved",P1140="Achieved"),"Not achieved as not direct to SU within 4h and less than 90% of stay on SU",IF(AND(AF1140&lt;90,M1140="Achieved",P1140="Not achieved"),"Not achieved as not seen by a consultant within 14h and less than 90% of stay on SU",IF(AND(AF1140&gt;=90,M1140="Not achieved",P1140="Not achieved"),"Not achieved as not direct to SU within 4h and not seen by a consultant within 14h",IF(AND(AF1140&gt;=90,M1140="Achieved",P1140="Not achieved"),"Not achieved as not seen by a consultant within 14h",IF(AF1140&lt;90,"Not achieved as less than 90% of stay on SU","Not achieved as not direct to SU within 4h"))))))))))))))</f>
        <v/>
      </c>
    </row>
    <row r="1141" spans="1:33" x14ac:dyDescent="0.25">
      <c r="A1141" s="89" t="str">
        <f>IF('Paste Data Here - Export'!A1141="","",'Paste Data Here - Export'!A1141)</f>
        <v/>
      </c>
      <c r="B1141" s="90" t="str">
        <f>IF('Paste Data Here - Export'!B1141="","",'Paste Data Here - Export'!B1141)</f>
        <v/>
      </c>
      <c r="C1141" s="91" t="str">
        <f>IF('Paste Data Here - Export'!AR1141="Y",'Paste Data Here - Export'!AS1141,IF('Paste Data Here - Export'!C1141="","",'Paste Data Here - Export'!BA1141))</f>
        <v/>
      </c>
      <c r="D1141" s="103" t="str">
        <f>IF(B1141="","",IF('Paste Data Here - Export'!A1141 ='Paste Data Here - Export'!B1141, "Yes", "No"))</f>
        <v/>
      </c>
      <c r="E1141" s="103" t="str">
        <f>IF(A1141="","",IF(AND('Paste Data Here - Export'!P1141="",'Paste Data Here - Export'!Q1141&lt;&gt;""),"Yes","No"))</f>
        <v/>
      </c>
      <c r="F1141" s="104" t="str">
        <f>IF('Paste Data Here - Export'!A1141='Paste Data Here - Export'!B1141,C1141,IF(W1141="No","",IF(E1141="Yes","6 Month Transfer",'Paste Data Here - Export'!HP1141)))</f>
        <v/>
      </c>
      <c r="G1141" s="92" t="str">
        <f>IF(B1141="","",IF(OR('Paste Data Here - Export'!KB1141="Y",'Paste Data Here - Export'!GE1141="Y"),"Yes","No"))</f>
        <v/>
      </c>
      <c r="H1141" s="93" t="str">
        <f t="shared" si="190"/>
        <v/>
      </c>
      <c r="I1141" s="93" t="str">
        <f t="shared" si="191"/>
        <v/>
      </c>
      <c r="J1141" s="93" t="str">
        <f t="shared" si="192"/>
        <v/>
      </c>
      <c r="K1141" s="125" t="str">
        <f>IF(OR(C1141="",'Paste Data Here - Export'!BD1141=""),"",1440*('Paste Data Here - Export'!BD1141-C1141))</f>
        <v/>
      </c>
      <c r="L1141" s="93" t="str">
        <f t="shared" si="193"/>
        <v/>
      </c>
      <c r="M1141" s="93" t="str">
        <f>IF(AND(L1141="Yes",'Paste Data Here - Export'!BC1141="SU",'Paste Data Here - Export'!EJ1141&lt;&gt;"Y"),"Achieved",IF('Paste Data Here - Export'!EJ1141="Y","Not applicable",(IF(AND('Patient level info'!L1141="No",'Paste Data Here - Export'!BC1141="SU"),"Not achieved",IF('Paste Data Here - Export'!BC1141="ICH","Not applicable",IF(OR('Paste Data Here - Export'!BC1141="O",'Paste Data Here - Export'!BC1141="MAC"),"Not achieved",""))))))</f>
        <v/>
      </c>
      <c r="N1141" s="142" t="str">
        <f>IF(B1141="","",IF(OR('Paste Data Here - Export'!GN1141="PERS",'Paste Data Here - Export'!GN1141="TELEM"),'Paste Data Here - Export'!GK1141,IF('Paste Data Here - Export'!GO1141="","Not seen in person",'Paste Data Here - Export'!GO1141)))</f>
        <v/>
      </c>
      <c r="O1141" s="125" t="str">
        <f t="shared" si="194"/>
        <v/>
      </c>
      <c r="P1141" s="126" t="str">
        <f t="shared" si="195"/>
        <v/>
      </c>
      <c r="Q1141" s="95" t="str">
        <f>IF('Paste Data Here - Export'!CR1141=TRUE, "Not imaged",IF('Paste Data Here - Export'!AR1141="Y","Inpatient stroke",IF('Paste Data Here - Export'!BA1141="","",IF('Paste Data Here - Export'!CR1141="TRUE","",1440*('Paste Data Here - Export'!CP1141-'Paste Data Here - Export'!BA1141)))))</f>
        <v/>
      </c>
      <c r="R1141" s="95" t="str">
        <f>IF('Paste Data Here - Export'!CR1141=TRUE,"Not imaged",IF(OR(C1141="",'Paste Data Here - Export'!CP1141=""),"",1440*('Paste Data Here - Export'!CP1141-C1141)))</f>
        <v/>
      </c>
      <c r="S1141" s="93" t="str">
        <f>IF(R1141&lt;60.5,"Yes",IF('Paste Data Here - Export'!C1141="","","No"))</f>
        <v/>
      </c>
      <c r="T1141" s="93" t="str">
        <f t="shared" si="187"/>
        <v/>
      </c>
      <c r="U1141" s="94" t="str">
        <f>IF(OR(C1141="",'Paste Data Here - Export'!DF1141=""),"",1440*('Paste Data Here - Export'!DF1141-C1141))</f>
        <v/>
      </c>
      <c r="V1141" s="96" t="str">
        <f t="shared" si="196"/>
        <v/>
      </c>
      <c r="W1141" s="97" t="str">
        <f>IF(B1141="","",IF('Paste Data Here - Export'!KI1141=TRUE,"Yes",IF('Paste Data Here - Export'!L1141="","No","Yes")))</f>
        <v/>
      </c>
      <c r="X1141" s="98" t="str">
        <f>IF(E1141="Yes","6 Month Transfer",IF(AND(W1141="Yes",'Paste Data Here - Export'!KM1141="D"),"No",IF('Patient level info'!W1141="Yes","Yes","")))</f>
        <v/>
      </c>
      <c r="Y1141" s="91" t="str">
        <f t="shared" si="188"/>
        <v/>
      </c>
      <c r="Z1141" s="99" t="str">
        <f>IF('Paste Data Here - Export'!KQ1141="","",IF('Paste Data Here - Export'!KO1141="","",'Paste Data Here - Export'!KN1141-'Paste Data Here - Export'!KQ1141))</f>
        <v/>
      </c>
      <c r="AA1141" s="91" t="str">
        <f>IF(AND(W1141="Yes",'Paste Data Here - Export'!KM1141="D",'Paste Data Here - Export'!KO1141="Y"),'Paste Data Here - Export'!KN1141+'Patient level info'!AA$3,IF(AND(W1141="Yes",'Paste Data Here - Export'!KM1141="D",Z1141&lt;0),'Paste Data Here - Export'!KQ1141,IF(AND(W1141="Yes",'Paste Data Here - Export'!KM1141="D"),'Paste Data Here - Export'!KN1141,IF(X1141="Yes",'Paste Data Here - Export'!KS1141,""))))</f>
        <v/>
      </c>
      <c r="AB1141" s="100" t="str">
        <f>IF(W1141="No","",IF('Paste Data Here - Export'!HS1141="","",IF('Paste Data Here - Export'!KO1141="Y",'Patient level info'!AA1141-'Paste Data Here - Export'!HS1141,'Paste Data Here - Export'!KQ1141-'Paste Data Here - Export'!HS1141)))</f>
        <v/>
      </c>
      <c r="AC1141" s="100" t="str">
        <f>IF(E1141="Yes","",IF(BPT!C1141="Record transferred to this team",AA1141-C1141-(1/6),""))</f>
        <v/>
      </c>
      <c r="AD1141" s="100" t="str">
        <f t="shared" si="189"/>
        <v/>
      </c>
      <c r="AE1141" s="100" t="str">
        <f t="shared" si="197"/>
        <v/>
      </c>
      <c r="AF1141" s="101" t="str">
        <f>IF(AE1141="","",IF(Y1141="Died same day","Died same day as arrival",IF(AB1141="","Did not stay on SU",IF('Paste Data Here - Export'!HR1141="ICH","ICU/CCU/HDU",IF(AB1141&gt;AE1141,100,100*AB1141/AE1141)))))</f>
        <v/>
      </c>
      <c r="AG1141" s="82" t="str">
        <f>IF(E1141="Yes","6 Month Transfer",IF(W1141="No","Not locked to discharge/transfer",IF(AF1141="Did not stay on SU","Not achieved as did not stay on SU",IF('Patient level info'!A1141="","",IF(AND(A1141=B1141,M1141="Achieved",P1141="Achieved",AF1141&gt;=90,AF1141&lt;&gt;"Died same day as arrival"),"Achieved",IF(AND(A1141&lt;&gt;B1141,AF1141&gt;=90,M1141="Achieved",P1141="Achieved"),"Not directly admitted by this team, but achieved criteria at previous team, and achieved 90% of stay on SU whilst at this team",IF(AF1141="ICU/CCU/HDU","Admitted to ICU/CCU/HDU",IF(AF1141="Died same day as arrival",AF1141,IF(AND(AF1141&lt;90,M1141="Not achieved",P1141="Not achieved"),"Not achieved as not direct to SU within 4h, not seen by a consultant within 14h, and less than 90% of stay on SU",IF(AND(AF1141&lt;90,M1141="Not achieved",P1141="Achieved"),"Not achieved as not direct to SU within 4h and less than 90% of stay on SU",IF(AND(AF1141&lt;90,M1141="Achieved",P1141="Not achieved"),"Not achieved as not seen by a consultant within 14h and less than 90% of stay on SU",IF(AND(AF1141&gt;=90,M1141="Not achieved",P1141="Not achieved"),"Not achieved as not direct to SU within 4h and not seen by a consultant within 14h",IF(AND(AF1141&gt;=90,M1141="Achieved",P1141="Not achieved"),"Not achieved as not seen by a consultant within 14h",IF(AF1141&lt;90,"Not achieved as less than 90% of stay on SU","Not achieved as not direct to SU within 4h"))))))))))))))</f>
        <v/>
      </c>
    </row>
    <row r="1142" spans="1:33" x14ac:dyDescent="0.25">
      <c r="A1142" s="89" t="str">
        <f>IF('Paste Data Here - Export'!A1142="","",'Paste Data Here - Export'!A1142)</f>
        <v/>
      </c>
      <c r="B1142" s="90" t="str">
        <f>IF('Paste Data Here - Export'!B1142="","",'Paste Data Here - Export'!B1142)</f>
        <v/>
      </c>
      <c r="C1142" s="91" t="str">
        <f>IF('Paste Data Here - Export'!AR1142="Y",'Paste Data Here - Export'!AS1142,IF('Paste Data Here - Export'!C1142="","",'Paste Data Here - Export'!BA1142))</f>
        <v/>
      </c>
      <c r="D1142" s="103" t="str">
        <f>IF(B1142="","",IF('Paste Data Here - Export'!A1142 ='Paste Data Here - Export'!B1142, "Yes", "No"))</f>
        <v/>
      </c>
      <c r="E1142" s="103" t="str">
        <f>IF(A1142="","",IF(AND('Paste Data Here - Export'!P1142="",'Paste Data Here - Export'!Q1142&lt;&gt;""),"Yes","No"))</f>
        <v/>
      </c>
      <c r="F1142" s="104" t="str">
        <f>IF('Paste Data Here - Export'!A1142='Paste Data Here - Export'!B1142,C1142,IF(W1142="No","",IF(E1142="Yes","6 Month Transfer",'Paste Data Here - Export'!HP1142)))</f>
        <v/>
      </c>
      <c r="G1142" s="92" t="str">
        <f>IF(B1142="","",IF(OR('Paste Data Here - Export'!KB1142="Y",'Paste Data Here - Export'!GE1142="Y"),"Yes","No"))</f>
        <v/>
      </c>
      <c r="H1142" s="93" t="str">
        <f t="shared" si="190"/>
        <v/>
      </c>
      <c r="I1142" s="93" t="str">
        <f t="shared" si="191"/>
        <v/>
      </c>
      <c r="J1142" s="93" t="str">
        <f t="shared" si="192"/>
        <v/>
      </c>
      <c r="K1142" s="125" t="str">
        <f>IF(OR(C1142="",'Paste Data Here - Export'!BD1142=""),"",1440*('Paste Data Here - Export'!BD1142-C1142))</f>
        <v/>
      </c>
      <c r="L1142" s="93" t="str">
        <f t="shared" si="193"/>
        <v/>
      </c>
      <c r="M1142" s="93" t="str">
        <f>IF(AND(L1142="Yes",'Paste Data Here - Export'!BC1142="SU",'Paste Data Here - Export'!EJ1142&lt;&gt;"Y"),"Achieved",IF('Paste Data Here - Export'!EJ1142="Y","Not applicable",(IF(AND('Patient level info'!L1142="No",'Paste Data Here - Export'!BC1142="SU"),"Not achieved",IF('Paste Data Here - Export'!BC1142="ICH","Not applicable",IF(OR('Paste Data Here - Export'!BC1142="O",'Paste Data Here - Export'!BC1142="MAC"),"Not achieved",""))))))</f>
        <v/>
      </c>
      <c r="N1142" s="142" t="str">
        <f>IF(B1142="","",IF(OR('Paste Data Here - Export'!GN1142="PERS",'Paste Data Here - Export'!GN1142="TELEM"),'Paste Data Here - Export'!GK1142,IF('Paste Data Here - Export'!GO1142="","Not seen in person",'Paste Data Here - Export'!GO1142)))</f>
        <v/>
      </c>
      <c r="O1142" s="125" t="str">
        <f t="shared" si="194"/>
        <v/>
      </c>
      <c r="P1142" s="126" t="str">
        <f t="shared" si="195"/>
        <v/>
      </c>
      <c r="Q1142" s="95" t="str">
        <f>IF('Paste Data Here - Export'!CR1142=TRUE, "Not imaged",IF('Paste Data Here - Export'!AR1142="Y","Inpatient stroke",IF('Paste Data Here - Export'!BA1142="","",IF('Paste Data Here - Export'!CR1142="TRUE","",1440*('Paste Data Here - Export'!CP1142-'Paste Data Here - Export'!BA1142)))))</f>
        <v/>
      </c>
      <c r="R1142" s="95" t="str">
        <f>IF('Paste Data Here - Export'!CR1142=TRUE,"Not imaged",IF(OR(C1142="",'Paste Data Here - Export'!CP1142=""),"",1440*('Paste Data Here - Export'!CP1142-C1142)))</f>
        <v/>
      </c>
      <c r="S1142" s="93" t="str">
        <f>IF(R1142&lt;60.5,"Yes",IF('Paste Data Here - Export'!C1142="","","No"))</f>
        <v/>
      </c>
      <c r="T1142" s="93" t="str">
        <f t="shared" si="187"/>
        <v/>
      </c>
      <c r="U1142" s="94" t="str">
        <f>IF(OR(C1142="",'Paste Data Here - Export'!DF1142=""),"",1440*('Paste Data Here - Export'!DF1142-C1142))</f>
        <v/>
      </c>
      <c r="V1142" s="96" t="str">
        <f t="shared" si="196"/>
        <v/>
      </c>
      <c r="W1142" s="97" t="str">
        <f>IF(B1142="","",IF('Paste Data Here - Export'!KI1142=TRUE,"Yes",IF('Paste Data Here - Export'!L1142="","No","Yes")))</f>
        <v/>
      </c>
      <c r="X1142" s="98" t="str">
        <f>IF(E1142="Yes","6 Month Transfer",IF(AND(W1142="Yes",'Paste Data Here - Export'!KM1142="D"),"No",IF('Patient level info'!W1142="Yes","Yes","")))</f>
        <v/>
      </c>
      <c r="Y1142" s="91" t="str">
        <f t="shared" si="188"/>
        <v/>
      </c>
      <c r="Z1142" s="99" t="str">
        <f>IF('Paste Data Here - Export'!KQ1142="","",IF('Paste Data Here - Export'!KO1142="","",'Paste Data Here - Export'!KN1142-'Paste Data Here - Export'!KQ1142))</f>
        <v/>
      </c>
      <c r="AA1142" s="91" t="str">
        <f>IF(AND(W1142="Yes",'Paste Data Here - Export'!KM1142="D",'Paste Data Here - Export'!KO1142="Y"),'Paste Data Here - Export'!KN1142+'Patient level info'!AA$3,IF(AND(W1142="Yes",'Paste Data Here - Export'!KM1142="D",Z1142&lt;0),'Paste Data Here - Export'!KQ1142,IF(AND(W1142="Yes",'Paste Data Here - Export'!KM1142="D"),'Paste Data Here - Export'!KN1142,IF(X1142="Yes",'Paste Data Here - Export'!KS1142,""))))</f>
        <v/>
      </c>
      <c r="AB1142" s="100" t="str">
        <f>IF(W1142="No","",IF('Paste Data Here - Export'!HS1142="","",IF('Paste Data Here - Export'!KO1142="Y",'Patient level info'!AA1142-'Paste Data Here - Export'!HS1142,'Paste Data Here - Export'!KQ1142-'Paste Data Here - Export'!HS1142)))</f>
        <v/>
      </c>
      <c r="AC1142" s="100" t="str">
        <f>IF(E1142="Yes","",IF(BPT!C1142="Record transferred to this team",AA1142-C1142-(1/6),""))</f>
        <v/>
      </c>
      <c r="AD1142" s="100" t="str">
        <f t="shared" si="189"/>
        <v/>
      </c>
      <c r="AE1142" s="100" t="str">
        <f t="shared" si="197"/>
        <v/>
      </c>
      <c r="AF1142" s="101" t="str">
        <f>IF(AE1142="","",IF(Y1142="Died same day","Died same day as arrival",IF(AB1142="","Did not stay on SU",IF('Paste Data Here - Export'!HR1142="ICH","ICU/CCU/HDU",IF(AB1142&gt;AE1142,100,100*AB1142/AE1142)))))</f>
        <v/>
      </c>
      <c r="AG1142" s="82" t="str">
        <f>IF(E1142="Yes","6 Month Transfer",IF(W1142="No","Not locked to discharge/transfer",IF(AF1142="Did not stay on SU","Not achieved as did not stay on SU",IF('Patient level info'!A1142="","",IF(AND(A1142=B1142,M1142="Achieved",P1142="Achieved",AF1142&gt;=90,AF1142&lt;&gt;"Died same day as arrival"),"Achieved",IF(AND(A1142&lt;&gt;B1142,AF1142&gt;=90,M1142="Achieved",P1142="Achieved"),"Not directly admitted by this team, but achieved criteria at previous team, and achieved 90% of stay on SU whilst at this team",IF(AF1142="ICU/CCU/HDU","Admitted to ICU/CCU/HDU",IF(AF1142="Died same day as arrival",AF1142,IF(AND(AF1142&lt;90,M1142="Not achieved",P1142="Not achieved"),"Not achieved as not direct to SU within 4h, not seen by a consultant within 14h, and less than 90% of stay on SU",IF(AND(AF1142&lt;90,M1142="Not achieved",P1142="Achieved"),"Not achieved as not direct to SU within 4h and less than 90% of stay on SU",IF(AND(AF1142&lt;90,M1142="Achieved",P1142="Not achieved"),"Not achieved as not seen by a consultant within 14h and less than 90% of stay on SU",IF(AND(AF1142&gt;=90,M1142="Not achieved",P1142="Not achieved"),"Not achieved as not direct to SU within 4h and not seen by a consultant within 14h",IF(AND(AF1142&gt;=90,M1142="Achieved",P1142="Not achieved"),"Not achieved as not seen by a consultant within 14h",IF(AF1142&lt;90,"Not achieved as less than 90% of stay on SU","Not achieved as not direct to SU within 4h"))))))))))))))</f>
        <v/>
      </c>
    </row>
    <row r="1143" spans="1:33" x14ac:dyDescent="0.25">
      <c r="A1143" s="89" t="str">
        <f>IF('Paste Data Here - Export'!A1143="","",'Paste Data Here - Export'!A1143)</f>
        <v/>
      </c>
      <c r="B1143" s="90" t="str">
        <f>IF('Paste Data Here - Export'!B1143="","",'Paste Data Here - Export'!B1143)</f>
        <v/>
      </c>
      <c r="C1143" s="91" t="str">
        <f>IF('Paste Data Here - Export'!AR1143="Y",'Paste Data Here - Export'!AS1143,IF('Paste Data Here - Export'!C1143="","",'Paste Data Here - Export'!BA1143))</f>
        <v/>
      </c>
      <c r="D1143" s="103" t="str">
        <f>IF(B1143="","",IF('Paste Data Here - Export'!A1143 ='Paste Data Here - Export'!B1143, "Yes", "No"))</f>
        <v/>
      </c>
      <c r="E1143" s="103" t="str">
        <f>IF(A1143="","",IF(AND('Paste Data Here - Export'!P1143="",'Paste Data Here - Export'!Q1143&lt;&gt;""),"Yes","No"))</f>
        <v/>
      </c>
      <c r="F1143" s="104" t="str">
        <f>IF('Paste Data Here - Export'!A1143='Paste Data Here - Export'!B1143,C1143,IF(W1143="No","",IF(E1143="Yes","6 Month Transfer",'Paste Data Here - Export'!HP1143)))</f>
        <v/>
      </c>
      <c r="G1143" s="92" t="str">
        <f>IF(B1143="","",IF(OR('Paste Data Here - Export'!KB1143="Y",'Paste Data Here - Export'!GE1143="Y"),"Yes","No"))</f>
        <v/>
      </c>
      <c r="H1143" s="93" t="str">
        <f t="shared" si="190"/>
        <v/>
      </c>
      <c r="I1143" s="93" t="str">
        <f t="shared" si="191"/>
        <v/>
      </c>
      <c r="J1143" s="93" t="str">
        <f t="shared" si="192"/>
        <v/>
      </c>
      <c r="K1143" s="125" t="str">
        <f>IF(OR(C1143="",'Paste Data Here - Export'!BD1143=""),"",1440*('Paste Data Here - Export'!BD1143-C1143))</f>
        <v/>
      </c>
      <c r="L1143" s="93" t="str">
        <f t="shared" si="193"/>
        <v/>
      </c>
      <c r="M1143" s="93" t="str">
        <f>IF(AND(L1143="Yes",'Paste Data Here - Export'!BC1143="SU",'Paste Data Here - Export'!EJ1143&lt;&gt;"Y"),"Achieved",IF('Paste Data Here - Export'!EJ1143="Y","Not applicable",(IF(AND('Patient level info'!L1143="No",'Paste Data Here - Export'!BC1143="SU"),"Not achieved",IF('Paste Data Here - Export'!BC1143="ICH","Not applicable",IF(OR('Paste Data Here - Export'!BC1143="O",'Paste Data Here - Export'!BC1143="MAC"),"Not achieved",""))))))</f>
        <v/>
      </c>
      <c r="N1143" s="142" t="str">
        <f>IF(B1143="","",IF(OR('Paste Data Here - Export'!GN1143="PERS",'Paste Data Here - Export'!GN1143="TELEM"),'Paste Data Here - Export'!GK1143,IF('Paste Data Here - Export'!GO1143="","Not seen in person",'Paste Data Here - Export'!GO1143)))</f>
        <v/>
      </c>
      <c r="O1143" s="125" t="str">
        <f t="shared" si="194"/>
        <v/>
      </c>
      <c r="P1143" s="126" t="str">
        <f t="shared" si="195"/>
        <v/>
      </c>
      <c r="Q1143" s="95" t="str">
        <f>IF('Paste Data Here - Export'!CR1143=TRUE, "Not imaged",IF('Paste Data Here - Export'!AR1143="Y","Inpatient stroke",IF('Paste Data Here - Export'!BA1143="","",IF('Paste Data Here - Export'!CR1143="TRUE","",1440*('Paste Data Here - Export'!CP1143-'Paste Data Here - Export'!BA1143)))))</f>
        <v/>
      </c>
      <c r="R1143" s="95" t="str">
        <f>IF('Paste Data Here - Export'!CR1143=TRUE,"Not imaged",IF(OR(C1143="",'Paste Data Here - Export'!CP1143=""),"",1440*('Paste Data Here - Export'!CP1143-C1143)))</f>
        <v/>
      </c>
      <c r="S1143" s="93" t="str">
        <f>IF(R1143&lt;60.5,"Yes",IF('Paste Data Here - Export'!C1143="","","No"))</f>
        <v/>
      </c>
      <c r="T1143" s="93" t="str">
        <f t="shared" si="187"/>
        <v/>
      </c>
      <c r="U1143" s="94" t="str">
        <f>IF(OR(C1143="",'Paste Data Here - Export'!DF1143=""),"",1440*('Paste Data Here - Export'!DF1143-C1143))</f>
        <v/>
      </c>
      <c r="V1143" s="96" t="str">
        <f t="shared" si="196"/>
        <v/>
      </c>
      <c r="W1143" s="97" t="str">
        <f>IF(B1143="","",IF('Paste Data Here - Export'!KI1143=TRUE,"Yes",IF('Paste Data Here - Export'!L1143="","No","Yes")))</f>
        <v/>
      </c>
      <c r="X1143" s="98" t="str">
        <f>IF(E1143="Yes","6 Month Transfer",IF(AND(W1143="Yes",'Paste Data Here - Export'!KM1143="D"),"No",IF('Patient level info'!W1143="Yes","Yes","")))</f>
        <v/>
      </c>
      <c r="Y1143" s="91" t="str">
        <f t="shared" si="188"/>
        <v/>
      </c>
      <c r="Z1143" s="99" t="str">
        <f>IF('Paste Data Here - Export'!KQ1143="","",IF('Paste Data Here - Export'!KO1143="","",'Paste Data Here - Export'!KN1143-'Paste Data Here - Export'!KQ1143))</f>
        <v/>
      </c>
      <c r="AA1143" s="91" t="str">
        <f>IF(AND(W1143="Yes",'Paste Data Here - Export'!KM1143="D",'Paste Data Here - Export'!KO1143="Y"),'Paste Data Here - Export'!KN1143+'Patient level info'!AA$3,IF(AND(W1143="Yes",'Paste Data Here - Export'!KM1143="D",Z1143&lt;0),'Paste Data Here - Export'!KQ1143,IF(AND(W1143="Yes",'Paste Data Here - Export'!KM1143="D"),'Paste Data Here - Export'!KN1143,IF(X1143="Yes",'Paste Data Here - Export'!KS1143,""))))</f>
        <v/>
      </c>
      <c r="AB1143" s="100" t="str">
        <f>IF(W1143="No","",IF('Paste Data Here - Export'!HS1143="","",IF('Paste Data Here - Export'!KO1143="Y",'Patient level info'!AA1143-'Paste Data Here - Export'!HS1143,'Paste Data Here - Export'!KQ1143-'Paste Data Here - Export'!HS1143)))</f>
        <v/>
      </c>
      <c r="AC1143" s="100" t="str">
        <f>IF(E1143="Yes","",IF(BPT!C1143="Record transferred to this team",AA1143-C1143-(1/6),""))</f>
        <v/>
      </c>
      <c r="AD1143" s="100" t="str">
        <f t="shared" si="189"/>
        <v/>
      </c>
      <c r="AE1143" s="100" t="str">
        <f t="shared" si="197"/>
        <v/>
      </c>
      <c r="AF1143" s="101" t="str">
        <f>IF(AE1143="","",IF(Y1143="Died same day","Died same day as arrival",IF(AB1143="","Did not stay on SU",IF('Paste Data Here - Export'!HR1143="ICH","ICU/CCU/HDU",IF(AB1143&gt;AE1143,100,100*AB1143/AE1143)))))</f>
        <v/>
      </c>
      <c r="AG1143" s="82" t="str">
        <f>IF(E1143="Yes","6 Month Transfer",IF(W1143="No","Not locked to discharge/transfer",IF(AF1143="Did not stay on SU","Not achieved as did not stay on SU",IF('Patient level info'!A1143="","",IF(AND(A1143=B1143,M1143="Achieved",P1143="Achieved",AF1143&gt;=90,AF1143&lt;&gt;"Died same day as arrival"),"Achieved",IF(AND(A1143&lt;&gt;B1143,AF1143&gt;=90,M1143="Achieved",P1143="Achieved"),"Not directly admitted by this team, but achieved criteria at previous team, and achieved 90% of stay on SU whilst at this team",IF(AF1143="ICU/CCU/HDU","Admitted to ICU/CCU/HDU",IF(AF1143="Died same day as arrival",AF1143,IF(AND(AF1143&lt;90,M1143="Not achieved",P1143="Not achieved"),"Not achieved as not direct to SU within 4h, not seen by a consultant within 14h, and less than 90% of stay on SU",IF(AND(AF1143&lt;90,M1143="Not achieved",P1143="Achieved"),"Not achieved as not direct to SU within 4h and less than 90% of stay on SU",IF(AND(AF1143&lt;90,M1143="Achieved",P1143="Not achieved"),"Not achieved as not seen by a consultant within 14h and less than 90% of stay on SU",IF(AND(AF1143&gt;=90,M1143="Not achieved",P1143="Not achieved"),"Not achieved as not direct to SU within 4h and not seen by a consultant within 14h",IF(AND(AF1143&gt;=90,M1143="Achieved",P1143="Not achieved"),"Not achieved as not seen by a consultant within 14h",IF(AF1143&lt;90,"Not achieved as less than 90% of stay on SU","Not achieved as not direct to SU within 4h"))))))))))))))</f>
        <v/>
      </c>
    </row>
    <row r="1144" spans="1:33" x14ac:dyDescent="0.25">
      <c r="A1144" s="89" t="str">
        <f>IF('Paste Data Here - Export'!A1144="","",'Paste Data Here - Export'!A1144)</f>
        <v/>
      </c>
      <c r="B1144" s="90" t="str">
        <f>IF('Paste Data Here - Export'!B1144="","",'Paste Data Here - Export'!B1144)</f>
        <v/>
      </c>
      <c r="C1144" s="91" t="str">
        <f>IF('Paste Data Here - Export'!AR1144="Y",'Paste Data Here - Export'!AS1144,IF('Paste Data Here - Export'!C1144="","",'Paste Data Here - Export'!BA1144))</f>
        <v/>
      </c>
      <c r="D1144" s="103" t="str">
        <f>IF(B1144="","",IF('Paste Data Here - Export'!A1144 ='Paste Data Here - Export'!B1144, "Yes", "No"))</f>
        <v/>
      </c>
      <c r="E1144" s="103" t="str">
        <f>IF(A1144="","",IF(AND('Paste Data Here - Export'!P1144="",'Paste Data Here - Export'!Q1144&lt;&gt;""),"Yes","No"))</f>
        <v/>
      </c>
      <c r="F1144" s="104" t="str">
        <f>IF('Paste Data Here - Export'!A1144='Paste Data Here - Export'!B1144,C1144,IF(W1144="No","",IF(E1144="Yes","6 Month Transfer",'Paste Data Here - Export'!HP1144)))</f>
        <v/>
      </c>
      <c r="G1144" s="92" t="str">
        <f>IF(B1144="","",IF(OR('Paste Data Here - Export'!KB1144="Y",'Paste Data Here - Export'!GE1144="Y"),"Yes","No"))</f>
        <v/>
      </c>
      <c r="H1144" s="93" t="str">
        <f t="shared" si="190"/>
        <v/>
      </c>
      <c r="I1144" s="93" t="str">
        <f t="shared" si="191"/>
        <v/>
      </c>
      <c r="J1144" s="93" t="str">
        <f t="shared" si="192"/>
        <v/>
      </c>
      <c r="K1144" s="125" t="str">
        <f>IF(OR(C1144="",'Paste Data Here - Export'!BD1144=""),"",1440*('Paste Data Here - Export'!BD1144-C1144))</f>
        <v/>
      </c>
      <c r="L1144" s="93" t="str">
        <f t="shared" si="193"/>
        <v/>
      </c>
      <c r="M1144" s="93" t="str">
        <f>IF(AND(L1144="Yes",'Paste Data Here - Export'!BC1144="SU",'Paste Data Here - Export'!EJ1144&lt;&gt;"Y"),"Achieved",IF('Paste Data Here - Export'!EJ1144="Y","Not applicable",(IF(AND('Patient level info'!L1144="No",'Paste Data Here - Export'!BC1144="SU"),"Not achieved",IF('Paste Data Here - Export'!BC1144="ICH","Not applicable",IF(OR('Paste Data Here - Export'!BC1144="O",'Paste Data Here - Export'!BC1144="MAC"),"Not achieved",""))))))</f>
        <v/>
      </c>
      <c r="N1144" s="142" t="str">
        <f>IF(B1144="","",IF(OR('Paste Data Here - Export'!GN1144="PERS",'Paste Data Here - Export'!GN1144="TELEM"),'Paste Data Here - Export'!GK1144,IF('Paste Data Here - Export'!GO1144="","Not seen in person",'Paste Data Here - Export'!GO1144)))</f>
        <v/>
      </c>
      <c r="O1144" s="125" t="str">
        <f t="shared" si="194"/>
        <v/>
      </c>
      <c r="P1144" s="126" t="str">
        <f t="shared" si="195"/>
        <v/>
      </c>
      <c r="Q1144" s="95" t="str">
        <f>IF('Paste Data Here - Export'!CR1144=TRUE, "Not imaged",IF('Paste Data Here - Export'!AR1144="Y","Inpatient stroke",IF('Paste Data Here - Export'!BA1144="","",IF('Paste Data Here - Export'!CR1144="TRUE","",1440*('Paste Data Here - Export'!CP1144-'Paste Data Here - Export'!BA1144)))))</f>
        <v/>
      </c>
      <c r="R1144" s="95" t="str">
        <f>IF('Paste Data Here - Export'!CR1144=TRUE,"Not imaged",IF(OR(C1144="",'Paste Data Here - Export'!CP1144=""),"",1440*('Paste Data Here - Export'!CP1144-C1144)))</f>
        <v/>
      </c>
      <c r="S1144" s="93" t="str">
        <f>IF(R1144&lt;60.5,"Yes",IF('Paste Data Here - Export'!C1144="","","No"))</f>
        <v/>
      </c>
      <c r="T1144" s="93" t="str">
        <f t="shared" si="187"/>
        <v/>
      </c>
      <c r="U1144" s="94" t="str">
        <f>IF(OR(C1144="",'Paste Data Here - Export'!DF1144=""),"",1440*('Paste Data Here - Export'!DF1144-C1144))</f>
        <v/>
      </c>
      <c r="V1144" s="96" t="str">
        <f t="shared" si="196"/>
        <v/>
      </c>
      <c r="W1144" s="97" t="str">
        <f>IF(B1144="","",IF('Paste Data Here - Export'!KI1144=TRUE,"Yes",IF('Paste Data Here - Export'!L1144="","No","Yes")))</f>
        <v/>
      </c>
      <c r="X1144" s="98" t="str">
        <f>IF(E1144="Yes","6 Month Transfer",IF(AND(W1144="Yes",'Paste Data Here - Export'!KM1144="D"),"No",IF('Patient level info'!W1144="Yes","Yes","")))</f>
        <v/>
      </c>
      <c r="Y1144" s="91" t="str">
        <f t="shared" si="188"/>
        <v/>
      </c>
      <c r="Z1144" s="99" t="str">
        <f>IF('Paste Data Here - Export'!KQ1144="","",IF('Paste Data Here - Export'!KO1144="","",'Paste Data Here - Export'!KN1144-'Paste Data Here - Export'!KQ1144))</f>
        <v/>
      </c>
      <c r="AA1144" s="91" t="str">
        <f>IF(AND(W1144="Yes",'Paste Data Here - Export'!KM1144="D",'Paste Data Here - Export'!KO1144="Y"),'Paste Data Here - Export'!KN1144+'Patient level info'!AA$3,IF(AND(W1144="Yes",'Paste Data Here - Export'!KM1144="D",Z1144&lt;0),'Paste Data Here - Export'!KQ1144,IF(AND(W1144="Yes",'Paste Data Here - Export'!KM1144="D"),'Paste Data Here - Export'!KN1144,IF(X1144="Yes",'Paste Data Here - Export'!KS1144,""))))</f>
        <v/>
      </c>
      <c r="AB1144" s="100" t="str">
        <f>IF(W1144="No","",IF('Paste Data Here - Export'!HS1144="","",IF('Paste Data Here - Export'!KO1144="Y",'Patient level info'!AA1144-'Paste Data Here - Export'!HS1144,'Paste Data Here - Export'!KQ1144-'Paste Data Here - Export'!HS1144)))</f>
        <v/>
      </c>
      <c r="AC1144" s="100" t="str">
        <f>IF(E1144="Yes","",IF(BPT!C1144="Record transferred to this team",AA1144-C1144-(1/6),""))</f>
        <v/>
      </c>
      <c r="AD1144" s="100" t="str">
        <f t="shared" si="189"/>
        <v/>
      </c>
      <c r="AE1144" s="100" t="str">
        <f t="shared" si="197"/>
        <v/>
      </c>
      <c r="AF1144" s="101" t="str">
        <f>IF(AE1144="","",IF(Y1144="Died same day","Died same day as arrival",IF(AB1144="","Did not stay on SU",IF('Paste Data Here - Export'!HR1144="ICH","ICU/CCU/HDU",IF(AB1144&gt;AE1144,100,100*AB1144/AE1144)))))</f>
        <v/>
      </c>
      <c r="AG1144" s="82" t="str">
        <f>IF(E1144="Yes","6 Month Transfer",IF(W1144="No","Not locked to discharge/transfer",IF(AF1144="Did not stay on SU","Not achieved as did not stay on SU",IF('Patient level info'!A1144="","",IF(AND(A1144=B1144,M1144="Achieved",P1144="Achieved",AF1144&gt;=90,AF1144&lt;&gt;"Died same day as arrival"),"Achieved",IF(AND(A1144&lt;&gt;B1144,AF1144&gt;=90,M1144="Achieved",P1144="Achieved"),"Not directly admitted by this team, but achieved criteria at previous team, and achieved 90% of stay on SU whilst at this team",IF(AF1144="ICU/CCU/HDU","Admitted to ICU/CCU/HDU",IF(AF1144="Died same day as arrival",AF1144,IF(AND(AF1144&lt;90,M1144="Not achieved",P1144="Not achieved"),"Not achieved as not direct to SU within 4h, not seen by a consultant within 14h, and less than 90% of stay on SU",IF(AND(AF1144&lt;90,M1144="Not achieved",P1144="Achieved"),"Not achieved as not direct to SU within 4h and less than 90% of stay on SU",IF(AND(AF1144&lt;90,M1144="Achieved",P1144="Not achieved"),"Not achieved as not seen by a consultant within 14h and less than 90% of stay on SU",IF(AND(AF1144&gt;=90,M1144="Not achieved",P1144="Not achieved"),"Not achieved as not direct to SU within 4h and not seen by a consultant within 14h",IF(AND(AF1144&gt;=90,M1144="Achieved",P1144="Not achieved"),"Not achieved as not seen by a consultant within 14h",IF(AF1144&lt;90,"Not achieved as less than 90% of stay on SU","Not achieved as not direct to SU within 4h"))))))))))))))</f>
        <v/>
      </c>
    </row>
    <row r="1145" spans="1:33" x14ac:dyDescent="0.25">
      <c r="A1145" s="89" t="str">
        <f>IF('Paste Data Here - Export'!A1145="","",'Paste Data Here - Export'!A1145)</f>
        <v/>
      </c>
      <c r="B1145" s="90" t="str">
        <f>IF('Paste Data Here - Export'!B1145="","",'Paste Data Here - Export'!B1145)</f>
        <v/>
      </c>
      <c r="C1145" s="91" t="str">
        <f>IF('Paste Data Here - Export'!AR1145="Y",'Paste Data Here - Export'!AS1145,IF('Paste Data Here - Export'!C1145="","",'Paste Data Here - Export'!BA1145))</f>
        <v/>
      </c>
      <c r="D1145" s="103" t="str">
        <f>IF(B1145="","",IF('Paste Data Here - Export'!A1145 ='Paste Data Here - Export'!B1145, "Yes", "No"))</f>
        <v/>
      </c>
      <c r="E1145" s="103" t="str">
        <f>IF(A1145="","",IF(AND('Paste Data Here - Export'!P1145="",'Paste Data Here - Export'!Q1145&lt;&gt;""),"Yes","No"))</f>
        <v/>
      </c>
      <c r="F1145" s="104" t="str">
        <f>IF('Paste Data Here - Export'!A1145='Paste Data Here - Export'!B1145,C1145,IF(W1145="No","",IF(E1145="Yes","6 Month Transfer",'Paste Data Here - Export'!HP1145)))</f>
        <v/>
      </c>
      <c r="G1145" s="92" t="str">
        <f>IF(B1145="","",IF(OR('Paste Data Here - Export'!KB1145="Y",'Paste Data Here - Export'!GE1145="Y"),"Yes","No"))</f>
        <v/>
      </c>
      <c r="H1145" s="93" t="str">
        <f t="shared" si="190"/>
        <v/>
      </c>
      <c r="I1145" s="93" t="str">
        <f t="shared" si="191"/>
        <v/>
      </c>
      <c r="J1145" s="93" t="str">
        <f t="shared" si="192"/>
        <v/>
      </c>
      <c r="K1145" s="125" t="str">
        <f>IF(OR(C1145="",'Paste Data Here - Export'!BD1145=""),"",1440*('Paste Data Here - Export'!BD1145-C1145))</f>
        <v/>
      </c>
      <c r="L1145" s="93" t="str">
        <f t="shared" si="193"/>
        <v/>
      </c>
      <c r="M1145" s="93" t="str">
        <f>IF(AND(L1145="Yes",'Paste Data Here - Export'!BC1145="SU",'Paste Data Here - Export'!EJ1145&lt;&gt;"Y"),"Achieved",IF('Paste Data Here - Export'!EJ1145="Y","Not applicable",(IF(AND('Patient level info'!L1145="No",'Paste Data Here - Export'!BC1145="SU"),"Not achieved",IF('Paste Data Here - Export'!BC1145="ICH","Not applicable",IF(OR('Paste Data Here - Export'!BC1145="O",'Paste Data Here - Export'!BC1145="MAC"),"Not achieved",""))))))</f>
        <v/>
      </c>
      <c r="N1145" s="142" t="str">
        <f>IF(B1145="","",IF(OR('Paste Data Here - Export'!GN1145="PERS",'Paste Data Here - Export'!GN1145="TELEM"),'Paste Data Here - Export'!GK1145,IF('Paste Data Here - Export'!GO1145="","Not seen in person",'Paste Data Here - Export'!GO1145)))</f>
        <v/>
      </c>
      <c r="O1145" s="125" t="str">
        <f t="shared" si="194"/>
        <v/>
      </c>
      <c r="P1145" s="126" t="str">
        <f t="shared" si="195"/>
        <v/>
      </c>
      <c r="Q1145" s="95" t="str">
        <f>IF('Paste Data Here - Export'!CR1145=TRUE, "Not imaged",IF('Paste Data Here - Export'!AR1145="Y","Inpatient stroke",IF('Paste Data Here - Export'!BA1145="","",IF('Paste Data Here - Export'!CR1145="TRUE","",1440*('Paste Data Here - Export'!CP1145-'Paste Data Here - Export'!BA1145)))))</f>
        <v/>
      </c>
      <c r="R1145" s="95" t="str">
        <f>IF('Paste Data Here - Export'!CR1145=TRUE,"Not imaged",IF(OR(C1145="",'Paste Data Here - Export'!CP1145=""),"",1440*('Paste Data Here - Export'!CP1145-C1145)))</f>
        <v/>
      </c>
      <c r="S1145" s="93" t="str">
        <f>IF(R1145&lt;60.5,"Yes",IF('Paste Data Here - Export'!C1145="","","No"))</f>
        <v/>
      </c>
      <c r="T1145" s="93" t="str">
        <f t="shared" si="187"/>
        <v/>
      </c>
      <c r="U1145" s="94" t="str">
        <f>IF(OR(C1145="",'Paste Data Here - Export'!DF1145=""),"",1440*('Paste Data Here - Export'!DF1145-C1145))</f>
        <v/>
      </c>
      <c r="V1145" s="96" t="str">
        <f t="shared" si="196"/>
        <v/>
      </c>
      <c r="W1145" s="97" t="str">
        <f>IF(B1145="","",IF('Paste Data Here - Export'!KI1145=TRUE,"Yes",IF('Paste Data Here - Export'!L1145="","No","Yes")))</f>
        <v/>
      </c>
      <c r="X1145" s="98" t="str">
        <f>IF(E1145="Yes","6 Month Transfer",IF(AND(W1145="Yes",'Paste Data Here - Export'!KM1145="D"),"No",IF('Patient level info'!W1145="Yes","Yes","")))</f>
        <v/>
      </c>
      <c r="Y1145" s="91" t="str">
        <f t="shared" si="188"/>
        <v/>
      </c>
      <c r="Z1145" s="99" t="str">
        <f>IF('Paste Data Here - Export'!KQ1145="","",IF('Paste Data Here - Export'!KO1145="","",'Paste Data Here - Export'!KN1145-'Paste Data Here - Export'!KQ1145))</f>
        <v/>
      </c>
      <c r="AA1145" s="91" t="str">
        <f>IF(AND(W1145="Yes",'Paste Data Here - Export'!KM1145="D",'Paste Data Here - Export'!KO1145="Y"),'Paste Data Here - Export'!KN1145+'Patient level info'!AA$3,IF(AND(W1145="Yes",'Paste Data Here - Export'!KM1145="D",Z1145&lt;0),'Paste Data Here - Export'!KQ1145,IF(AND(W1145="Yes",'Paste Data Here - Export'!KM1145="D"),'Paste Data Here - Export'!KN1145,IF(X1145="Yes",'Paste Data Here - Export'!KS1145,""))))</f>
        <v/>
      </c>
      <c r="AB1145" s="100" t="str">
        <f>IF(W1145="No","",IF('Paste Data Here - Export'!HS1145="","",IF('Paste Data Here - Export'!KO1145="Y",'Patient level info'!AA1145-'Paste Data Here - Export'!HS1145,'Paste Data Here - Export'!KQ1145-'Paste Data Here - Export'!HS1145)))</f>
        <v/>
      </c>
      <c r="AC1145" s="100" t="str">
        <f>IF(E1145="Yes","",IF(BPT!C1145="Record transferred to this team",AA1145-C1145-(1/6),""))</f>
        <v/>
      </c>
      <c r="AD1145" s="100" t="str">
        <f t="shared" si="189"/>
        <v/>
      </c>
      <c r="AE1145" s="100" t="str">
        <f t="shared" si="197"/>
        <v/>
      </c>
      <c r="AF1145" s="101" t="str">
        <f>IF(AE1145="","",IF(Y1145="Died same day","Died same day as arrival",IF(AB1145="","Did not stay on SU",IF('Paste Data Here - Export'!HR1145="ICH","ICU/CCU/HDU",IF(AB1145&gt;AE1145,100,100*AB1145/AE1145)))))</f>
        <v/>
      </c>
      <c r="AG1145" s="82" t="str">
        <f>IF(E1145="Yes","6 Month Transfer",IF(W1145="No","Not locked to discharge/transfer",IF(AF1145="Did not stay on SU","Not achieved as did not stay on SU",IF('Patient level info'!A1145="","",IF(AND(A1145=B1145,M1145="Achieved",P1145="Achieved",AF1145&gt;=90,AF1145&lt;&gt;"Died same day as arrival"),"Achieved",IF(AND(A1145&lt;&gt;B1145,AF1145&gt;=90,M1145="Achieved",P1145="Achieved"),"Not directly admitted by this team, but achieved criteria at previous team, and achieved 90% of stay on SU whilst at this team",IF(AF1145="ICU/CCU/HDU","Admitted to ICU/CCU/HDU",IF(AF1145="Died same day as arrival",AF1145,IF(AND(AF1145&lt;90,M1145="Not achieved",P1145="Not achieved"),"Not achieved as not direct to SU within 4h, not seen by a consultant within 14h, and less than 90% of stay on SU",IF(AND(AF1145&lt;90,M1145="Not achieved",P1145="Achieved"),"Not achieved as not direct to SU within 4h and less than 90% of stay on SU",IF(AND(AF1145&lt;90,M1145="Achieved",P1145="Not achieved"),"Not achieved as not seen by a consultant within 14h and less than 90% of stay on SU",IF(AND(AF1145&gt;=90,M1145="Not achieved",P1145="Not achieved"),"Not achieved as not direct to SU within 4h and not seen by a consultant within 14h",IF(AND(AF1145&gt;=90,M1145="Achieved",P1145="Not achieved"),"Not achieved as not seen by a consultant within 14h",IF(AF1145&lt;90,"Not achieved as less than 90% of stay on SU","Not achieved as not direct to SU within 4h"))))))))))))))</f>
        <v/>
      </c>
    </row>
    <row r="1146" spans="1:33" x14ac:dyDescent="0.25">
      <c r="A1146" s="89" t="str">
        <f>IF('Paste Data Here - Export'!A1146="","",'Paste Data Here - Export'!A1146)</f>
        <v/>
      </c>
      <c r="B1146" s="90" t="str">
        <f>IF('Paste Data Here - Export'!B1146="","",'Paste Data Here - Export'!B1146)</f>
        <v/>
      </c>
      <c r="C1146" s="91" t="str">
        <f>IF('Paste Data Here - Export'!AR1146="Y",'Paste Data Here - Export'!AS1146,IF('Paste Data Here - Export'!C1146="","",'Paste Data Here - Export'!BA1146))</f>
        <v/>
      </c>
      <c r="D1146" s="103" t="str">
        <f>IF(B1146="","",IF('Paste Data Here - Export'!A1146 ='Paste Data Here - Export'!B1146, "Yes", "No"))</f>
        <v/>
      </c>
      <c r="E1146" s="103" t="str">
        <f>IF(A1146="","",IF(AND('Paste Data Here - Export'!P1146="",'Paste Data Here - Export'!Q1146&lt;&gt;""),"Yes","No"))</f>
        <v/>
      </c>
      <c r="F1146" s="104" t="str">
        <f>IF('Paste Data Here - Export'!A1146='Paste Data Here - Export'!B1146,C1146,IF(W1146="No","",IF(E1146="Yes","6 Month Transfer",'Paste Data Here - Export'!HP1146)))</f>
        <v/>
      </c>
      <c r="G1146" s="92" t="str">
        <f>IF(B1146="","",IF(OR('Paste Data Here - Export'!KB1146="Y",'Paste Data Here - Export'!GE1146="Y"),"Yes","No"))</f>
        <v/>
      </c>
      <c r="H1146" s="93" t="str">
        <f t="shared" si="190"/>
        <v/>
      </c>
      <c r="I1146" s="93" t="str">
        <f t="shared" si="191"/>
        <v/>
      </c>
      <c r="J1146" s="93" t="str">
        <f t="shared" si="192"/>
        <v/>
      </c>
      <c r="K1146" s="125" t="str">
        <f>IF(OR(C1146="",'Paste Data Here - Export'!BD1146=""),"",1440*('Paste Data Here - Export'!BD1146-C1146))</f>
        <v/>
      </c>
      <c r="L1146" s="93" t="str">
        <f t="shared" si="193"/>
        <v/>
      </c>
      <c r="M1146" s="93" t="str">
        <f>IF(AND(L1146="Yes",'Paste Data Here - Export'!BC1146="SU",'Paste Data Here - Export'!EJ1146&lt;&gt;"Y"),"Achieved",IF('Paste Data Here - Export'!EJ1146="Y","Not applicable",(IF(AND('Patient level info'!L1146="No",'Paste Data Here - Export'!BC1146="SU"),"Not achieved",IF('Paste Data Here - Export'!BC1146="ICH","Not applicable",IF(OR('Paste Data Here - Export'!BC1146="O",'Paste Data Here - Export'!BC1146="MAC"),"Not achieved",""))))))</f>
        <v/>
      </c>
      <c r="N1146" s="142" t="str">
        <f>IF(B1146="","",IF(OR('Paste Data Here - Export'!GN1146="PERS",'Paste Data Here - Export'!GN1146="TELEM"),'Paste Data Here - Export'!GK1146,IF('Paste Data Here - Export'!GO1146="","Not seen in person",'Paste Data Here - Export'!GO1146)))</f>
        <v/>
      </c>
      <c r="O1146" s="125" t="str">
        <f t="shared" si="194"/>
        <v/>
      </c>
      <c r="P1146" s="126" t="str">
        <f t="shared" si="195"/>
        <v/>
      </c>
      <c r="Q1146" s="95" t="str">
        <f>IF('Paste Data Here - Export'!CR1146=TRUE, "Not imaged",IF('Paste Data Here - Export'!AR1146="Y","Inpatient stroke",IF('Paste Data Here - Export'!BA1146="","",IF('Paste Data Here - Export'!CR1146="TRUE","",1440*('Paste Data Here - Export'!CP1146-'Paste Data Here - Export'!BA1146)))))</f>
        <v/>
      </c>
      <c r="R1146" s="95" t="str">
        <f>IF('Paste Data Here - Export'!CR1146=TRUE,"Not imaged",IF(OR(C1146="",'Paste Data Here - Export'!CP1146=""),"",1440*('Paste Data Here - Export'!CP1146-C1146)))</f>
        <v/>
      </c>
      <c r="S1146" s="93" t="str">
        <f>IF(R1146&lt;60.5,"Yes",IF('Paste Data Here - Export'!C1146="","","No"))</f>
        <v/>
      </c>
      <c r="T1146" s="93" t="str">
        <f t="shared" si="187"/>
        <v/>
      </c>
      <c r="U1146" s="94" t="str">
        <f>IF(OR(C1146="",'Paste Data Here - Export'!DF1146=""),"",1440*('Paste Data Here - Export'!DF1146-C1146))</f>
        <v/>
      </c>
      <c r="V1146" s="96" t="str">
        <f t="shared" si="196"/>
        <v/>
      </c>
      <c r="W1146" s="97" t="str">
        <f>IF(B1146="","",IF('Paste Data Here - Export'!KI1146=TRUE,"Yes",IF('Paste Data Here - Export'!L1146="","No","Yes")))</f>
        <v/>
      </c>
      <c r="X1146" s="98" t="str">
        <f>IF(E1146="Yes","6 Month Transfer",IF(AND(W1146="Yes",'Paste Data Here - Export'!KM1146="D"),"No",IF('Patient level info'!W1146="Yes","Yes","")))</f>
        <v/>
      </c>
      <c r="Y1146" s="91" t="str">
        <f t="shared" si="188"/>
        <v/>
      </c>
      <c r="Z1146" s="99" t="str">
        <f>IF('Paste Data Here - Export'!KQ1146="","",IF('Paste Data Here - Export'!KO1146="","",'Paste Data Here - Export'!KN1146-'Paste Data Here - Export'!KQ1146))</f>
        <v/>
      </c>
      <c r="AA1146" s="91" t="str">
        <f>IF(AND(W1146="Yes",'Paste Data Here - Export'!KM1146="D",'Paste Data Here - Export'!KO1146="Y"),'Paste Data Here - Export'!KN1146+'Patient level info'!AA$3,IF(AND(W1146="Yes",'Paste Data Here - Export'!KM1146="D",Z1146&lt;0),'Paste Data Here - Export'!KQ1146,IF(AND(W1146="Yes",'Paste Data Here - Export'!KM1146="D"),'Paste Data Here - Export'!KN1146,IF(X1146="Yes",'Paste Data Here - Export'!KS1146,""))))</f>
        <v/>
      </c>
      <c r="AB1146" s="100" t="str">
        <f>IF(W1146="No","",IF('Paste Data Here - Export'!HS1146="","",IF('Paste Data Here - Export'!KO1146="Y",'Patient level info'!AA1146-'Paste Data Here - Export'!HS1146,'Paste Data Here - Export'!KQ1146-'Paste Data Here - Export'!HS1146)))</f>
        <v/>
      </c>
      <c r="AC1146" s="100" t="str">
        <f>IF(E1146="Yes","",IF(BPT!C1146="Record transferred to this team",AA1146-C1146-(1/6),""))</f>
        <v/>
      </c>
      <c r="AD1146" s="100" t="str">
        <f t="shared" si="189"/>
        <v/>
      </c>
      <c r="AE1146" s="100" t="str">
        <f t="shared" si="197"/>
        <v/>
      </c>
      <c r="AF1146" s="101" t="str">
        <f>IF(AE1146="","",IF(Y1146="Died same day","Died same day as arrival",IF(AB1146="","Did not stay on SU",IF('Paste Data Here - Export'!HR1146="ICH","ICU/CCU/HDU",IF(AB1146&gt;AE1146,100,100*AB1146/AE1146)))))</f>
        <v/>
      </c>
      <c r="AG1146" s="82" t="str">
        <f>IF(E1146="Yes","6 Month Transfer",IF(W1146="No","Not locked to discharge/transfer",IF(AF1146="Did not stay on SU","Not achieved as did not stay on SU",IF('Patient level info'!A1146="","",IF(AND(A1146=B1146,M1146="Achieved",P1146="Achieved",AF1146&gt;=90,AF1146&lt;&gt;"Died same day as arrival"),"Achieved",IF(AND(A1146&lt;&gt;B1146,AF1146&gt;=90,M1146="Achieved",P1146="Achieved"),"Not directly admitted by this team, but achieved criteria at previous team, and achieved 90% of stay on SU whilst at this team",IF(AF1146="ICU/CCU/HDU","Admitted to ICU/CCU/HDU",IF(AF1146="Died same day as arrival",AF1146,IF(AND(AF1146&lt;90,M1146="Not achieved",P1146="Not achieved"),"Not achieved as not direct to SU within 4h, not seen by a consultant within 14h, and less than 90% of stay on SU",IF(AND(AF1146&lt;90,M1146="Not achieved",P1146="Achieved"),"Not achieved as not direct to SU within 4h and less than 90% of stay on SU",IF(AND(AF1146&lt;90,M1146="Achieved",P1146="Not achieved"),"Not achieved as not seen by a consultant within 14h and less than 90% of stay on SU",IF(AND(AF1146&gt;=90,M1146="Not achieved",P1146="Not achieved"),"Not achieved as not direct to SU within 4h and not seen by a consultant within 14h",IF(AND(AF1146&gt;=90,M1146="Achieved",P1146="Not achieved"),"Not achieved as not seen by a consultant within 14h",IF(AF1146&lt;90,"Not achieved as less than 90% of stay on SU","Not achieved as not direct to SU within 4h"))))))))))))))</f>
        <v/>
      </c>
    </row>
    <row r="1147" spans="1:33" x14ac:dyDescent="0.25">
      <c r="A1147" s="89" t="str">
        <f>IF('Paste Data Here - Export'!A1147="","",'Paste Data Here - Export'!A1147)</f>
        <v/>
      </c>
      <c r="B1147" s="90" t="str">
        <f>IF('Paste Data Here - Export'!B1147="","",'Paste Data Here - Export'!B1147)</f>
        <v/>
      </c>
      <c r="C1147" s="91" t="str">
        <f>IF('Paste Data Here - Export'!AR1147="Y",'Paste Data Here - Export'!AS1147,IF('Paste Data Here - Export'!C1147="","",'Paste Data Here - Export'!BA1147))</f>
        <v/>
      </c>
      <c r="D1147" s="103" t="str">
        <f>IF(B1147="","",IF('Paste Data Here - Export'!A1147 ='Paste Data Here - Export'!B1147, "Yes", "No"))</f>
        <v/>
      </c>
      <c r="E1147" s="103" t="str">
        <f>IF(A1147="","",IF(AND('Paste Data Here - Export'!P1147="",'Paste Data Here - Export'!Q1147&lt;&gt;""),"Yes","No"))</f>
        <v/>
      </c>
      <c r="F1147" s="104" t="str">
        <f>IF('Paste Data Here - Export'!A1147='Paste Data Here - Export'!B1147,C1147,IF(W1147="No","",IF(E1147="Yes","6 Month Transfer",'Paste Data Here - Export'!HP1147)))</f>
        <v/>
      </c>
      <c r="G1147" s="92" t="str">
        <f>IF(B1147="","",IF(OR('Paste Data Here - Export'!KB1147="Y",'Paste Data Here - Export'!GE1147="Y"),"Yes","No"))</f>
        <v/>
      </c>
      <c r="H1147" s="93" t="str">
        <f t="shared" si="190"/>
        <v/>
      </c>
      <c r="I1147" s="93" t="str">
        <f t="shared" si="191"/>
        <v/>
      </c>
      <c r="J1147" s="93" t="str">
        <f t="shared" si="192"/>
        <v/>
      </c>
      <c r="K1147" s="125" t="str">
        <f>IF(OR(C1147="",'Paste Data Here - Export'!BD1147=""),"",1440*('Paste Data Here - Export'!BD1147-C1147))</f>
        <v/>
      </c>
      <c r="L1147" s="93" t="str">
        <f t="shared" si="193"/>
        <v/>
      </c>
      <c r="M1147" s="93" t="str">
        <f>IF(AND(L1147="Yes",'Paste Data Here - Export'!BC1147="SU",'Paste Data Here - Export'!EJ1147&lt;&gt;"Y"),"Achieved",IF('Paste Data Here - Export'!EJ1147="Y","Not applicable",(IF(AND('Patient level info'!L1147="No",'Paste Data Here - Export'!BC1147="SU"),"Not achieved",IF('Paste Data Here - Export'!BC1147="ICH","Not applicable",IF(OR('Paste Data Here - Export'!BC1147="O",'Paste Data Here - Export'!BC1147="MAC"),"Not achieved",""))))))</f>
        <v/>
      </c>
      <c r="N1147" s="142" t="str">
        <f>IF(B1147="","",IF(OR('Paste Data Here - Export'!GN1147="PERS",'Paste Data Here - Export'!GN1147="TELEM"),'Paste Data Here - Export'!GK1147,IF('Paste Data Here - Export'!GO1147="","Not seen in person",'Paste Data Here - Export'!GO1147)))</f>
        <v/>
      </c>
      <c r="O1147" s="125" t="str">
        <f t="shared" si="194"/>
        <v/>
      </c>
      <c r="P1147" s="126" t="str">
        <f t="shared" si="195"/>
        <v/>
      </c>
      <c r="Q1147" s="95" t="str">
        <f>IF('Paste Data Here - Export'!CR1147=TRUE, "Not imaged",IF('Paste Data Here - Export'!AR1147="Y","Inpatient stroke",IF('Paste Data Here - Export'!BA1147="","",IF('Paste Data Here - Export'!CR1147="TRUE","",1440*('Paste Data Here - Export'!CP1147-'Paste Data Here - Export'!BA1147)))))</f>
        <v/>
      </c>
      <c r="R1147" s="95" t="str">
        <f>IF('Paste Data Here - Export'!CR1147=TRUE,"Not imaged",IF(OR(C1147="",'Paste Data Here - Export'!CP1147=""),"",1440*('Paste Data Here - Export'!CP1147-C1147)))</f>
        <v/>
      </c>
      <c r="S1147" s="93" t="str">
        <f>IF(R1147&lt;60.5,"Yes",IF('Paste Data Here - Export'!C1147="","","No"))</f>
        <v/>
      </c>
      <c r="T1147" s="93" t="str">
        <f t="shared" si="187"/>
        <v/>
      </c>
      <c r="U1147" s="94" t="str">
        <f>IF(OR(C1147="",'Paste Data Here - Export'!DF1147=""),"",1440*('Paste Data Here - Export'!DF1147-C1147))</f>
        <v/>
      </c>
      <c r="V1147" s="96" t="str">
        <f t="shared" si="196"/>
        <v/>
      </c>
      <c r="W1147" s="97" t="str">
        <f>IF(B1147="","",IF('Paste Data Here - Export'!KI1147=TRUE,"Yes",IF('Paste Data Here - Export'!L1147="","No","Yes")))</f>
        <v/>
      </c>
      <c r="X1147" s="98" t="str">
        <f>IF(E1147="Yes","6 Month Transfer",IF(AND(W1147="Yes",'Paste Data Here - Export'!KM1147="D"),"No",IF('Patient level info'!W1147="Yes","Yes","")))</f>
        <v/>
      </c>
      <c r="Y1147" s="91" t="str">
        <f t="shared" si="188"/>
        <v/>
      </c>
      <c r="Z1147" s="99" t="str">
        <f>IF('Paste Data Here - Export'!KQ1147="","",IF('Paste Data Here - Export'!KO1147="","",'Paste Data Here - Export'!KN1147-'Paste Data Here - Export'!KQ1147))</f>
        <v/>
      </c>
      <c r="AA1147" s="91" t="str">
        <f>IF(AND(W1147="Yes",'Paste Data Here - Export'!KM1147="D",'Paste Data Here - Export'!KO1147="Y"),'Paste Data Here - Export'!KN1147+'Patient level info'!AA$3,IF(AND(W1147="Yes",'Paste Data Here - Export'!KM1147="D",Z1147&lt;0),'Paste Data Here - Export'!KQ1147,IF(AND(W1147="Yes",'Paste Data Here - Export'!KM1147="D"),'Paste Data Here - Export'!KN1147,IF(X1147="Yes",'Paste Data Here - Export'!KS1147,""))))</f>
        <v/>
      </c>
      <c r="AB1147" s="100" t="str">
        <f>IF(W1147="No","",IF('Paste Data Here - Export'!HS1147="","",IF('Paste Data Here - Export'!KO1147="Y",'Patient level info'!AA1147-'Paste Data Here - Export'!HS1147,'Paste Data Here - Export'!KQ1147-'Paste Data Here - Export'!HS1147)))</f>
        <v/>
      </c>
      <c r="AC1147" s="100" t="str">
        <f>IF(E1147="Yes","",IF(BPT!C1147="Record transferred to this team",AA1147-C1147-(1/6),""))</f>
        <v/>
      </c>
      <c r="AD1147" s="100" t="str">
        <f t="shared" si="189"/>
        <v/>
      </c>
      <c r="AE1147" s="100" t="str">
        <f t="shared" si="197"/>
        <v/>
      </c>
      <c r="AF1147" s="101" t="str">
        <f>IF(AE1147="","",IF(Y1147="Died same day","Died same day as arrival",IF(AB1147="","Did not stay on SU",IF('Paste Data Here - Export'!HR1147="ICH","ICU/CCU/HDU",IF(AB1147&gt;AE1147,100,100*AB1147/AE1147)))))</f>
        <v/>
      </c>
      <c r="AG1147" s="82" t="str">
        <f>IF(E1147="Yes","6 Month Transfer",IF(W1147="No","Not locked to discharge/transfer",IF(AF1147="Did not stay on SU","Not achieved as did not stay on SU",IF('Patient level info'!A1147="","",IF(AND(A1147=B1147,M1147="Achieved",P1147="Achieved",AF1147&gt;=90,AF1147&lt;&gt;"Died same day as arrival"),"Achieved",IF(AND(A1147&lt;&gt;B1147,AF1147&gt;=90,M1147="Achieved",P1147="Achieved"),"Not directly admitted by this team, but achieved criteria at previous team, and achieved 90% of stay on SU whilst at this team",IF(AF1147="ICU/CCU/HDU","Admitted to ICU/CCU/HDU",IF(AF1147="Died same day as arrival",AF1147,IF(AND(AF1147&lt;90,M1147="Not achieved",P1147="Not achieved"),"Not achieved as not direct to SU within 4h, not seen by a consultant within 14h, and less than 90% of stay on SU",IF(AND(AF1147&lt;90,M1147="Not achieved",P1147="Achieved"),"Not achieved as not direct to SU within 4h and less than 90% of stay on SU",IF(AND(AF1147&lt;90,M1147="Achieved",P1147="Not achieved"),"Not achieved as not seen by a consultant within 14h and less than 90% of stay on SU",IF(AND(AF1147&gt;=90,M1147="Not achieved",P1147="Not achieved"),"Not achieved as not direct to SU within 4h and not seen by a consultant within 14h",IF(AND(AF1147&gt;=90,M1147="Achieved",P1147="Not achieved"),"Not achieved as not seen by a consultant within 14h",IF(AF1147&lt;90,"Not achieved as less than 90% of stay on SU","Not achieved as not direct to SU within 4h"))))))))))))))</f>
        <v/>
      </c>
    </row>
    <row r="1148" spans="1:33" x14ac:dyDescent="0.25">
      <c r="A1148" s="89" t="str">
        <f>IF('Paste Data Here - Export'!A1148="","",'Paste Data Here - Export'!A1148)</f>
        <v/>
      </c>
      <c r="B1148" s="90" t="str">
        <f>IF('Paste Data Here - Export'!B1148="","",'Paste Data Here - Export'!B1148)</f>
        <v/>
      </c>
      <c r="C1148" s="91" t="str">
        <f>IF('Paste Data Here - Export'!AR1148="Y",'Paste Data Here - Export'!AS1148,IF('Paste Data Here - Export'!C1148="","",'Paste Data Here - Export'!BA1148))</f>
        <v/>
      </c>
      <c r="D1148" s="103" t="str">
        <f>IF(B1148="","",IF('Paste Data Here - Export'!A1148 ='Paste Data Here - Export'!B1148, "Yes", "No"))</f>
        <v/>
      </c>
      <c r="E1148" s="103" t="str">
        <f>IF(A1148="","",IF(AND('Paste Data Here - Export'!P1148="",'Paste Data Here - Export'!Q1148&lt;&gt;""),"Yes","No"))</f>
        <v/>
      </c>
      <c r="F1148" s="104" t="str">
        <f>IF('Paste Data Here - Export'!A1148='Paste Data Here - Export'!B1148,C1148,IF(W1148="No","",IF(E1148="Yes","6 Month Transfer",'Paste Data Here - Export'!HP1148)))</f>
        <v/>
      </c>
      <c r="G1148" s="92" t="str">
        <f>IF(B1148="","",IF(OR('Paste Data Here - Export'!KB1148="Y",'Paste Data Here - Export'!GE1148="Y"),"Yes","No"))</f>
        <v/>
      </c>
      <c r="H1148" s="93" t="str">
        <f t="shared" si="190"/>
        <v/>
      </c>
      <c r="I1148" s="93" t="str">
        <f t="shared" si="191"/>
        <v/>
      </c>
      <c r="J1148" s="93" t="str">
        <f t="shared" si="192"/>
        <v/>
      </c>
      <c r="K1148" s="125" t="str">
        <f>IF(OR(C1148="",'Paste Data Here - Export'!BD1148=""),"",1440*('Paste Data Here - Export'!BD1148-C1148))</f>
        <v/>
      </c>
      <c r="L1148" s="93" t="str">
        <f t="shared" si="193"/>
        <v/>
      </c>
      <c r="M1148" s="93" t="str">
        <f>IF(AND(L1148="Yes",'Paste Data Here - Export'!BC1148="SU",'Paste Data Here - Export'!EJ1148&lt;&gt;"Y"),"Achieved",IF('Paste Data Here - Export'!EJ1148="Y","Not applicable",(IF(AND('Patient level info'!L1148="No",'Paste Data Here - Export'!BC1148="SU"),"Not achieved",IF('Paste Data Here - Export'!BC1148="ICH","Not applicable",IF(OR('Paste Data Here - Export'!BC1148="O",'Paste Data Here - Export'!BC1148="MAC"),"Not achieved",""))))))</f>
        <v/>
      </c>
      <c r="N1148" s="142" t="str">
        <f>IF(B1148="","",IF(OR('Paste Data Here - Export'!GN1148="PERS",'Paste Data Here - Export'!GN1148="TELEM"),'Paste Data Here - Export'!GK1148,IF('Paste Data Here - Export'!GO1148="","Not seen in person",'Paste Data Here - Export'!GO1148)))</f>
        <v/>
      </c>
      <c r="O1148" s="125" t="str">
        <f t="shared" si="194"/>
        <v/>
      </c>
      <c r="P1148" s="126" t="str">
        <f t="shared" si="195"/>
        <v/>
      </c>
      <c r="Q1148" s="95" t="str">
        <f>IF('Paste Data Here - Export'!CR1148=TRUE, "Not imaged",IF('Paste Data Here - Export'!AR1148="Y","Inpatient stroke",IF('Paste Data Here - Export'!BA1148="","",IF('Paste Data Here - Export'!CR1148="TRUE","",1440*('Paste Data Here - Export'!CP1148-'Paste Data Here - Export'!BA1148)))))</f>
        <v/>
      </c>
      <c r="R1148" s="95" t="str">
        <f>IF('Paste Data Here - Export'!CR1148=TRUE,"Not imaged",IF(OR(C1148="",'Paste Data Here - Export'!CP1148=""),"",1440*('Paste Data Here - Export'!CP1148-C1148)))</f>
        <v/>
      </c>
      <c r="S1148" s="93" t="str">
        <f>IF(R1148&lt;60.5,"Yes",IF('Paste Data Here - Export'!C1148="","","No"))</f>
        <v/>
      </c>
      <c r="T1148" s="93" t="str">
        <f t="shared" si="187"/>
        <v/>
      </c>
      <c r="U1148" s="94" t="str">
        <f>IF(OR(C1148="",'Paste Data Here - Export'!DF1148=""),"",1440*('Paste Data Here - Export'!DF1148-C1148))</f>
        <v/>
      </c>
      <c r="V1148" s="96" t="str">
        <f t="shared" si="196"/>
        <v/>
      </c>
      <c r="W1148" s="97" t="str">
        <f>IF(B1148="","",IF('Paste Data Here - Export'!KI1148=TRUE,"Yes",IF('Paste Data Here - Export'!L1148="","No","Yes")))</f>
        <v/>
      </c>
      <c r="X1148" s="98" t="str">
        <f>IF(E1148="Yes","6 Month Transfer",IF(AND(W1148="Yes",'Paste Data Here - Export'!KM1148="D"),"No",IF('Patient level info'!W1148="Yes","Yes","")))</f>
        <v/>
      </c>
      <c r="Y1148" s="91" t="str">
        <f t="shared" si="188"/>
        <v/>
      </c>
      <c r="Z1148" s="99" t="str">
        <f>IF('Paste Data Here - Export'!KQ1148="","",IF('Paste Data Here - Export'!KO1148="","",'Paste Data Here - Export'!KN1148-'Paste Data Here - Export'!KQ1148))</f>
        <v/>
      </c>
      <c r="AA1148" s="91" t="str">
        <f>IF(AND(W1148="Yes",'Paste Data Here - Export'!KM1148="D",'Paste Data Here - Export'!KO1148="Y"),'Paste Data Here - Export'!KN1148+'Patient level info'!AA$3,IF(AND(W1148="Yes",'Paste Data Here - Export'!KM1148="D",Z1148&lt;0),'Paste Data Here - Export'!KQ1148,IF(AND(W1148="Yes",'Paste Data Here - Export'!KM1148="D"),'Paste Data Here - Export'!KN1148,IF(X1148="Yes",'Paste Data Here - Export'!KS1148,""))))</f>
        <v/>
      </c>
      <c r="AB1148" s="100" t="str">
        <f>IF(W1148="No","",IF('Paste Data Here - Export'!HS1148="","",IF('Paste Data Here - Export'!KO1148="Y",'Patient level info'!AA1148-'Paste Data Here - Export'!HS1148,'Paste Data Here - Export'!KQ1148-'Paste Data Here - Export'!HS1148)))</f>
        <v/>
      </c>
      <c r="AC1148" s="100" t="str">
        <f>IF(E1148="Yes","",IF(BPT!C1148="Record transferred to this team",AA1148-C1148-(1/6),""))</f>
        <v/>
      </c>
      <c r="AD1148" s="100" t="str">
        <f t="shared" si="189"/>
        <v/>
      </c>
      <c r="AE1148" s="100" t="str">
        <f t="shared" si="197"/>
        <v/>
      </c>
      <c r="AF1148" s="101" t="str">
        <f>IF(AE1148="","",IF(Y1148="Died same day","Died same day as arrival",IF(AB1148="","Did not stay on SU",IF('Paste Data Here - Export'!HR1148="ICH","ICU/CCU/HDU",IF(AB1148&gt;AE1148,100,100*AB1148/AE1148)))))</f>
        <v/>
      </c>
      <c r="AG1148" s="82" t="str">
        <f>IF(E1148="Yes","6 Month Transfer",IF(W1148="No","Not locked to discharge/transfer",IF(AF1148="Did not stay on SU","Not achieved as did not stay on SU",IF('Patient level info'!A1148="","",IF(AND(A1148=B1148,M1148="Achieved",P1148="Achieved",AF1148&gt;=90,AF1148&lt;&gt;"Died same day as arrival"),"Achieved",IF(AND(A1148&lt;&gt;B1148,AF1148&gt;=90,M1148="Achieved",P1148="Achieved"),"Not directly admitted by this team, but achieved criteria at previous team, and achieved 90% of stay on SU whilst at this team",IF(AF1148="ICU/CCU/HDU","Admitted to ICU/CCU/HDU",IF(AF1148="Died same day as arrival",AF1148,IF(AND(AF1148&lt;90,M1148="Not achieved",P1148="Not achieved"),"Not achieved as not direct to SU within 4h, not seen by a consultant within 14h, and less than 90% of stay on SU",IF(AND(AF1148&lt;90,M1148="Not achieved",P1148="Achieved"),"Not achieved as not direct to SU within 4h and less than 90% of stay on SU",IF(AND(AF1148&lt;90,M1148="Achieved",P1148="Not achieved"),"Not achieved as not seen by a consultant within 14h and less than 90% of stay on SU",IF(AND(AF1148&gt;=90,M1148="Not achieved",P1148="Not achieved"),"Not achieved as not direct to SU within 4h and not seen by a consultant within 14h",IF(AND(AF1148&gt;=90,M1148="Achieved",P1148="Not achieved"),"Not achieved as not seen by a consultant within 14h",IF(AF1148&lt;90,"Not achieved as less than 90% of stay on SU","Not achieved as not direct to SU within 4h"))))))))))))))</f>
        <v/>
      </c>
    </row>
    <row r="1149" spans="1:33" x14ac:dyDescent="0.25">
      <c r="A1149" s="89" t="str">
        <f>IF('Paste Data Here - Export'!A1149="","",'Paste Data Here - Export'!A1149)</f>
        <v/>
      </c>
      <c r="B1149" s="90" t="str">
        <f>IF('Paste Data Here - Export'!B1149="","",'Paste Data Here - Export'!B1149)</f>
        <v/>
      </c>
      <c r="C1149" s="91" t="str">
        <f>IF('Paste Data Here - Export'!AR1149="Y",'Paste Data Here - Export'!AS1149,IF('Paste Data Here - Export'!C1149="","",'Paste Data Here - Export'!BA1149))</f>
        <v/>
      </c>
      <c r="D1149" s="103" t="str">
        <f>IF(B1149="","",IF('Paste Data Here - Export'!A1149 ='Paste Data Here - Export'!B1149, "Yes", "No"))</f>
        <v/>
      </c>
      <c r="E1149" s="103" t="str">
        <f>IF(A1149="","",IF(AND('Paste Data Here - Export'!P1149="",'Paste Data Here - Export'!Q1149&lt;&gt;""),"Yes","No"))</f>
        <v/>
      </c>
      <c r="F1149" s="104" t="str">
        <f>IF('Paste Data Here - Export'!A1149='Paste Data Here - Export'!B1149,C1149,IF(W1149="No","",IF(E1149="Yes","6 Month Transfer",'Paste Data Here - Export'!HP1149)))</f>
        <v/>
      </c>
      <c r="G1149" s="92" t="str">
        <f>IF(B1149="","",IF(OR('Paste Data Here - Export'!KB1149="Y",'Paste Data Here - Export'!GE1149="Y"),"Yes","No"))</f>
        <v/>
      </c>
      <c r="H1149" s="93" t="str">
        <f t="shared" si="190"/>
        <v/>
      </c>
      <c r="I1149" s="93" t="str">
        <f t="shared" si="191"/>
        <v/>
      </c>
      <c r="J1149" s="93" t="str">
        <f t="shared" si="192"/>
        <v/>
      </c>
      <c r="K1149" s="125" t="str">
        <f>IF(OR(C1149="",'Paste Data Here - Export'!BD1149=""),"",1440*('Paste Data Here - Export'!BD1149-C1149))</f>
        <v/>
      </c>
      <c r="L1149" s="93" t="str">
        <f t="shared" si="193"/>
        <v/>
      </c>
      <c r="M1149" s="93" t="str">
        <f>IF(AND(L1149="Yes",'Paste Data Here - Export'!BC1149="SU",'Paste Data Here - Export'!EJ1149&lt;&gt;"Y"),"Achieved",IF('Paste Data Here - Export'!EJ1149="Y","Not applicable",(IF(AND('Patient level info'!L1149="No",'Paste Data Here - Export'!BC1149="SU"),"Not achieved",IF('Paste Data Here - Export'!BC1149="ICH","Not applicable",IF(OR('Paste Data Here - Export'!BC1149="O",'Paste Data Here - Export'!BC1149="MAC"),"Not achieved",""))))))</f>
        <v/>
      </c>
      <c r="N1149" s="142" t="str">
        <f>IF(B1149="","",IF(OR('Paste Data Here - Export'!GN1149="PERS",'Paste Data Here - Export'!GN1149="TELEM"),'Paste Data Here - Export'!GK1149,IF('Paste Data Here - Export'!GO1149="","Not seen in person",'Paste Data Here - Export'!GO1149)))</f>
        <v/>
      </c>
      <c r="O1149" s="125" t="str">
        <f t="shared" si="194"/>
        <v/>
      </c>
      <c r="P1149" s="126" t="str">
        <f t="shared" si="195"/>
        <v/>
      </c>
      <c r="Q1149" s="95" t="str">
        <f>IF('Paste Data Here - Export'!CR1149=TRUE, "Not imaged",IF('Paste Data Here - Export'!AR1149="Y","Inpatient stroke",IF('Paste Data Here - Export'!BA1149="","",IF('Paste Data Here - Export'!CR1149="TRUE","",1440*('Paste Data Here - Export'!CP1149-'Paste Data Here - Export'!BA1149)))))</f>
        <v/>
      </c>
      <c r="R1149" s="95" t="str">
        <f>IF('Paste Data Here - Export'!CR1149=TRUE,"Not imaged",IF(OR(C1149="",'Paste Data Here - Export'!CP1149=""),"",1440*('Paste Data Here - Export'!CP1149-C1149)))</f>
        <v/>
      </c>
      <c r="S1149" s="93" t="str">
        <f>IF(R1149&lt;60.5,"Yes",IF('Paste Data Here - Export'!C1149="","","No"))</f>
        <v/>
      </c>
      <c r="T1149" s="93" t="str">
        <f t="shared" si="187"/>
        <v/>
      </c>
      <c r="U1149" s="94" t="str">
        <f>IF(OR(C1149="",'Paste Data Here - Export'!DF1149=""),"",1440*('Paste Data Here - Export'!DF1149-C1149))</f>
        <v/>
      </c>
      <c r="V1149" s="96" t="str">
        <f t="shared" si="196"/>
        <v/>
      </c>
      <c r="W1149" s="97" t="str">
        <f>IF(B1149="","",IF('Paste Data Here - Export'!KI1149=TRUE,"Yes",IF('Paste Data Here - Export'!L1149="","No","Yes")))</f>
        <v/>
      </c>
      <c r="X1149" s="98" t="str">
        <f>IF(E1149="Yes","6 Month Transfer",IF(AND(W1149="Yes",'Paste Data Here - Export'!KM1149="D"),"No",IF('Patient level info'!W1149="Yes","Yes","")))</f>
        <v/>
      </c>
      <c r="Y1149" s="91" t="str">
        <f t="shared" si="188"/>
        <v/>
      </c>
      <c r="Z1149" s="99" t="str">
        <f>IF('Paste Data Here - Export'!KQ1149="","",IF('Paste Data Here - Export'!KO1149="","",'Paste Data Here - Export'!KN1149-'Paste Data Here - Export'!KQ1149))</f>
        <v/>
      </c>
      <c r="AA1149" s="91" t="str">
        <f>IF(AND(W1149="Yes",'Paste Data Here - Export'!KM1149="D",'Paste Data Here - Export'!KO1149="Y"),'Paste Data Here - Export'!KN1149+'Patient level info'!AA$3,IF(AND(W1149="Yes",'Paste Data Here - Export'!KM1149="D",Z1149&lt;0),'Paste Data Here - Export'!KQ1149,IF(AND(W1149="Yes",'Paste Data Here - Export'!KM1149="D"),'Paste Data Here - Export'!KN1149,IF(X1149="Yes",'Paste Data Here - Export'!KS1149,""))))</f>
        <v/>
      </c>
      <c r="AB1149" s="100" t="str">
        <f>IF(W1149="No","",IF('Paste Data Here - Export'!HS1149="","",IF('Paste Data Here - Export'!KO1149="Y",'Patient level info'!AA1149-'Paste Data Here - Export'!HS1149,'Paste Data Here - Export'!KQ1149-'Paste Data Here - Export'!HS1149)))</f>
        <v/>
      </c>
      <c r="AC1149" s="100" t="str">
        <f>IF(E1149="Yes","",IF(BPT!C1149="Record transferred to this team",AA1149-C1149-(1/6),""))</f>
        <v/>
      </c>
      <c r="AD1149" s="100" t="str">
        <f t="shared" si="189"/>
        <v/>
      </c>
      <c r="AE1149" s="100" t="str">
        <f t="shared" si="197"/>
        <v/>
      </c>
      <c r="AF1149" s="101" t="str">
        <f>IF(AE1149="","",IF(Y1149="Died same day","Died same day as arrival",IF(AB1149="","Did not stay on SU",IF('Paste Data Here - Export'!HR1149="ICH","ICU/CCU/HDU",IF(AB1149&gt;AE1149,100,100*AB1149/AE1149)))))</f>
        <v/>
      </c>
      <c r="AG1149" s="82" t="str">
        <f>IF(E1149="Yes","6 Month Transfer",IF(W1149="No","Not locked to discharge/transfer",IF(AF1149="Did not stay on SU","Not achieved as did not stay on SU",IF('Patient level info'!A1149="","",IF(AND(A1149=B1149,M1149="Achieved",P1149="Achieved",AF1149&gt;=90,AF1149&lt;&gt;"Died same day as arrival"),"Achieved",IF(AND(A1149&lt;&gt;B1149,AF1149&gt;=90,M1149="Achieved",P1149="Achieved"),"Not directly admitted by this team, but achieved criteria at previous team, and achieved 90% of stay on SU whilst at this team",IF(AF1149="ICU/CCU/HDU","Admitted to ICU/CCU/HDU",IF(AF1149="Died same day as arrival",AF1149,IF(AND(AF1149&lt;90,M1149="Not achieved",P1149="Not achieved"),"Not achieved as not direct to SU within 4h, not seen by a consultant within 14h, and less than 90% of stay on SU",IF(AND(AF1149&lt;90,M1149="Not achieved",P1149="Achieved"),"Not achieved as not direct to SU within 4h and less than 90% of stay on SU",IF(AND(AF1149&lt;90,M1149="Achieved",P1149="Not achieved"),"Not achieved as not seen by a consultant within 14h and less than 90% of stay on SU",IF(AND(AF1149&gt;=90,M1149="Not achieved",P1149="Not achieved"),"Not achieved as not direct to SU within 4h and not seen by a consultant within 14h",IF(AND(AF1149&gt;=90,M1149="Achieved",P1149="Not achieved"),"Not achieved as not seen by a consultant within 14h",IF(AF1149&lt;90,"Not achieved as less than 90% of stay on SU","Not achieved as not direct to SU within 4h"))))))))))))))</f>
        <v/>
      </c>
    </row>
    <row r="1150" spans="1:33" x14ac:dyDescent="0.25">
      <c r="A1150" s="89" t="str">
        <f>IF('Paste Data Here - Export'!A1150="","",'Paste Data Here - Export'!A1150)</f>
        <v/>
      </c>
      <c r="B1150" s="90" t="str">
        <f>IF('Paste Data Here - Export'!B1150="","",'Paste Data Here - Export'!B1150)</f>
        <v/>
      </c>
      <c r="C1150" s="91" t="str">
        <f>IF('Paste Data Here - Export'!AR1150="Y",'Paste Data Here - Export'!AS1150,IF('Paste Data Here - Export'!C1150="","",'Paste Data Here - Export'!BA1150))</f>
        <v/>
      </c>
      <c r="D1150" s="103" t="str">
        <f>IF(B1150="","",IF('Paste Data Here - Export'!A1150 ='Paste Data Here - Export'!B1150, "Yes", "No"))</f>
        <v/>
      </c>
      <c r="E1150" s="103" t="str">
        <f>IF(A1150="","",IF(AND('Paste Data Here - Export'!P1150="",'Paste Data Here - Export'!Q1150&lt;&gt;""),"Yes","No"))</f>
        <v/>
      </c>
      <c r="F1150" s="104" t="str">
        <f>IF('Paste Data Here - Export'!A1150='Paste Data Here - Export'!B1150,C1150,IF(W1150="No","",IF(E1150="Yes","6 Month Transfer",'Paste Data Here - Export'!HP1150)))</f>
        <v/>
      </c>
      <c r="G1150" s="92" t="str">
        <f>IF(B1150="","",IF(OR('Paste Data Here - Export'!KB1150="Y",'Paste Data Here - Export'!GE1150="Y"),"Yes","No"))</f>
        <v/>
      </c>
      <c r="H1150" s="93" t="str">
        <f t="shared" si="190"/>
        <v/>
      </c>
      <c r="I1150" s="93" t="str">
        <f t="shared" si="191"/>
        <v/>
      </c>
      <c r="J1150" s="93" t="str">
        <f t="shared" si="192"/>
        <v/>
      </c>
      <c r="K1150" s="125" t="str">
        <f>IF(OR(C1150="",'Paste Data Here - Export'!BD1150=""),"",1440*('Paste Data Here - Export'!BD1150-C1150))</f>
        <v/>
      </c>
      <c r="L1150" s="93" t="str">
        <f t="shared" si="193"/>
        <v/>
      </c>
      <c r="M1150" s="93" t="str">
        <f>IF(AND(L1150="Yes",'Paste Data Here - Export'!BC1150="SU",'Paste Data Here - Export'!EJ1150&lt;&gt;"Y"),"Achieved",IF('Paste Data Here - Export'!EJ1150="Y","Not applicable",(IF(AND('Patient level info'!L1150="No",'Paste Data Here - Export'!BC1150="SU"),"Not achieved",IF('Paste Data Here - Export'!BC1150="ICH","Not applicable",IF(OR('Paste Data Here - Export'!BC1150="O",'Paste Data Here - Export'!BC1150="MAC"),"Not achieved",""))))))</f>
        <v/>
      </c>
      <c r="N1150" s="142" t="str">
        <f>IF(B1150="","",IF(OR('Paste Data Here - Export'!GN1150="PERS",'Paste Data Here - Export'!GN1150="TELEM"),'Paste Data Here - Export'!GK1150,IF('Paste Data Here - Export'!GO1150="","Not seen in person",'Paste Data Here - Export'!GO1150)))</f>
        <v/>
      </c>
      <c r="O1150" s="125" t="str">
        <f t="shared" si="194"/>
        <v/>
      </c>
      <c r="P1150" s="126" t="str">
        <f t="shared" si="195"/>
        <v/>
      </c>
      <c r="Q1150" s="95" t="str">
        <f>IF('Paste Data Here - Export'!CR1150=TRUE, "Not imaged",IF('Paste Data Here - Export'!AR1150="Y","Inpatient stroke",IF('Paste Data Here - Export'!BA1150="","",IF('Paste Data Here - Export'!CR1150="TRUE","",1440*('Paste Data Here - Export'!CP1150-'Paste Data Here - Export'!BA1150)))))</f>
        <v/>
      </c>
      <c r="R1150" s="95" t="str">
        <f>IF('Paste Data Here - Export'!CR1150=TRUE,"Not imaged",IF(OR(C1150="",'Paste Data Here - Export'!CP1150=""),"",1440*('Paste Data Here - Export'!CP1150-C1150)))</f>
        <v/>
      </c>
      <c r="S1150" s="93" t="str">
        <f>IF(R1150&lt;60.5,"Yes",IF('Paste Data Here - Export'!C1150="","","No"))</f>
        <v/>
      </c>
      <c r="T1150" s="93" t="str">
        <f t="shared" si="187"/>
        <v/>
      </c>
      <c r="U1150" s="94" t="str">
        <f>IF(OR(C1150="",'Paste Data Here - Export'!DF1150=""),"",1440*('Paste Data Here - Export'!DF1150-C1150))</f>
        <v/>
      </c>
      <c r="V1150" s="96" t="str">
        <f t="shared" si="196"/>
        <v/>
      </c>
      <c r="W1150" s="97" t="str">
        <f>IF(B1150="","",IF('Paste Data Here - Export'!KI1150=TRUE,"Yes",IF('Paste Data Here - Export'!L1150="","No","Yes")))</f>
        <v/>
      </c>
      <c r="X1150" s="98" t="str">
        <f>IF(E1150="Yes","6 Month Transfer",IF(AND(W1150="Yes",'Paste Data Here - Export'!KM1150="D"),"No",IF('Patient level info'!W1150="Yes","Yes","")))</f>
        <v/>
      </c>
      <c r="Y1150" s="91" t="str">
        <f t="shared" si="188"/>
        <v/>
      </c>
      <c r="Z1150" s="99" t="str">
        <f>IF('Paste Data Here - Export'!KQ1150="","",IF('Paste Data Here - Export'!KO1150="","",'Paste Data Here - Export'!KN1150-'Paste Data Here - Export'!KQ1150))</f>
        <v/>
      </c>
      <c r="AA1150" s="91" t="str">
        <f>IF(AND(W1150="Yes",'Paste Data Here - Export'!KM1150="D",'Paste Data Here - Export'!KO1150="Y"),'Paste Data Here - Export'!KN1150+'Patient level info'!AA$3,IF(AND(W1150="Yes",'Paste Data Here - Export'!KM1150="D",Z1150&lt;0),'Paste Data Here - Export'!KQ1150,IF(AND(W1150="Yes",'Paste Data Here - Export'!KM1150="D"),'Paste Data Here - Export'!KN1150,IF(X1150="Yes",'Paste Data Here - Export'!KS1150,""))))</f>
        <v/>
      </c>
      <c r="AB1150" s="100" t="str">
        <f>IF(W1150="No","",IF('Paste Data Here - Export'!HS1150="","",IF('Paste Data Here - Export'!KO1150="Y",'Patient level info'!AA1150-'Paste Data Here - Export'!HS1150,'Paste Data Here - Export'!KQ1150-'Paste Data Here - Export'!HS1150)))</f>
        <v/>
      </c>
      <c r="AC1150" s="100" t="str">
        <f>IF(E1150="Yes","",IF(BPT!C1150="Record transferred to this team",AA1150-C1150-(1/6),""))</f>
        <v/>
      </c>
      <c r="AD1150" s="100" t="str">
        <f t="shared" si="189"/>
        <v/>
      </c>
      <c r="AE1150" s="100" t="str">
        <f t="shared" si="197"/>
        <v/>
      </c>
      <c r="AF1150" s="101" t="str">
        <f>IF(AE1150="","",IF(Y1150="Died same day","Died same day as arrival",IF(AB1150="","Did not stay on SU",IF('Paste Data Here - Export'!HR1150="ICH","ICU/CCU/HDU",IF(AB1150&gt;AE1150,100,100*AB1150/AE1150)))))</f>
        <v/>
      </c>
      <c r="AG1150" s="82" t="str">
        <f>IF(E1150="Yes","6 Month Transfer",IF(W1150="No","Not locked to discharge/transfer",IF(AF1150="Did not stay on SU","Not achieved as did not stay on SU",IF('Patient level info'!A1150="","",IF(AND(A1150=B1150,M1150="Achieved",P1150="Achieved",AF1150&gt;=90,AF1150&lt;&gt;"Died same day as arrival"),"Achieved",IF(AND(A1150&lt;&gt;B1150,AF1150&gt;=90,M1150="Achieved",P1150="Achieved"),"Not directly admitted by this team, but achieved criteria at previous team, and achieved 90% of stay on SU whilst at this team",IF(AF1150="ICU/CCU/HDU","Admitted to ICU/CCU/HDU",IF(AF1150="Died same day as arrival",AF1150,IF(AND(AF1150&lt;90,M1150="Not achieved",P1150="Not achieved"),"Not achieved as not direct to SU within 4h, not seen by a consultant within 14h, and less than 90% of stay on SU",IF(AND(AF1150&lt;90,M1150="Not achieved",P1150="Achieved"),"Not achieved as not direct to SU within 4h and less than 90% of stay on SU",IF(AND(AF1150&lt;90,M1150="Achieved",P1150="Not achieved"),"Not achieved as not seen by a consultant within 14h and less than 90% of stay on SU",IF(AND(AF1150&gt;=90,M1150="Not achieved",P1150="Not achieved"),"Not achieved as not direct to SU within 4h and not seen by a consultant within 14h",IF(AND(AF1150&gt;=90,M1150="Achieved",P1150="Not achieved"),"Not achieved as not seen by a consultant within 14h",IF(AF1150&lt;90,"Not achieved as less than 90% of stay on SU","Not achieved as not direct to SU within 4h"))))))))))))))</f>
        <v/>
      </c>
    </row>
    <row r="1151" spans="1:33" x14ac:dyDescent="0.25">
      <c r="A1151" s="89" t="str">
        <f>IF('Paste Data Here - Export'!A1151="","",'Paste Data Here - Export'!A1151)</f>
        <v/>
      </c>
      <c r="B1151" s="90" t="str">
        <f>IF('Paste Data Here - Export'!B1151="","",'Paste Data Here - Export'!B1151)</f>
        <v/>
      </c>
      <c r="C1151" s="91" t="str">
        <f>IF('Paste Data Here - Export'!AR1151="Y",'Paste Data Here - Export'!AS1151,IF('Paste Data Here - Export'!C1151="","",'Paste Data Here - Export'!BA1151))</f>
        <v/>
      </c>
      <c r="D1151" s="103" t="str">
        <f>IF(B1151="","",IF('Paste Data Here - Export'!A1151 ='Paste Data Here - Export'!B1151, "Yes", "No"))</f>
        <v/>
      </c>
      <c r="E1151" s="103" t="str">
        <f>IF(A1151="","",IF(AND('Paste Data Here - Export'!P1151="",'Paste Data Here - Export'!Q1151&lt;&gt;""),"Yes","No"))</f>
        <v/>
      </c>
      <c r="F1151" s="104" t="str">
        <f>IF('Paste Data Here - Export'!A1151='Paste Data Here - Export'!B1151,C1151,IF(W1151="No","",IF(E1151="Yes","6 Month Transfer",'Paste Data Here - Export'!HP1151)))</f>
        <v/>
      </c>
      <c r="G1151" s="92" t="str">
        <f>IF(B1151="","",IF(OR('Paste Data Here - Export'!KB1151="Y",'Paste Data Here - Export'!GE1151="Y"),"Yes","No"))</f>
        <v/>
      </c>
      <c r="H1151" s="93" t="str">
        <f t="shared" si="190"/>
        <v/>
      </c>
      <c r="I1151" s="93" t="str">
        <f t="shared" si="191"/>
        <v/>
      </c>
      <c r="J1151" s="93" t="str">
        <f t="shared" si="192"/>
        <v/>
      </c>
      <c r="K1151" s="125" t="str">
        <f>IF(OR(C1151="",'Paste Data Here - Export'!BD1151=""),"",1440*('Paste Data Here - Export'!BD1151-C1151))</f>
        <v/>
      </c>
      <c r="L1151" s="93" t="str">
        <f t="shared" si="193"/>
        <v/>
      </c>
      <c r="M1151" s="93" t="str">
        <f>IF(AND(L1151="Yes",'Paste Data Here - Export'!BC1151="SU",'Paste Data Here - Export'!EJ1151&lt;&gt;"Y"),"Achieved",IF('Paste Data Here - Export'!EJ1151="Y","Not applicable",(IF(AND('Patient level info'!L1151="No",'Paste Data Here - Export'!BC1151="SU"),"Not achieved",IF('Paste Data Here - Export'!BC1151="ICH","Not applicable",IF(OR('Paste Data Here - Export'!BC1151="O",'Paste Data Here - Export'!BC1151="MAC"),"Not achieved",""))))))</f>
        <v/>
      </c>
      <c r="N1151" s="142" t="str">
        <f>IF(B1151="","",IF(OR('Paste Data Here - Export'!GN1151="PERS",'Paste Data Here - Export'!GN1151="TELEM"),'Paste Data Here - Export'!GK1151,IF('Paste Data Here - Export'!GO1151="","Not seen in person",'Paste Data Here - Export'!GO1151)))</f>
        <v/>
      </c>
      <c r="O1151" s="125" t="str">
        <f t="shared" si="194"/>
        <v/>
      </c>
      <c r="P1151" s="126" t="str">
        <f t="shared" si="195"/>
        <v/>
      </c>
      <c r="Q1151" s="95" t="str">
        <f>IF('Paste Data Here - Export'!CR1151=TRUE, "Not imaged",IF('Paste Data Here - Export'!AR1151="Y","Inpatient stroke",IF('Paste Data Here - Export'!BA1151="","",IF('Paste Data Here - Export'!CR1151="TRUE","",1440*('Paste Data Here - Export'!CP1151-'Paste Data Here - Export'!BA1151)))))</f>
        <v/>
      </c>
      <c r="R1151" s="95" t="str">
        <f>IF('Paste Data Here - Export'!CR1151=TRUE,"Not imaged",IF(OR(C1151="",'Paste Data Here - Export'!CP1151=""),"",1440*('Paste Data Here - Export'!CP1151-C1151)))</f>
        <v/>
      </c>
      <c r="S1151" s="93" t="str">
        <f>IF(R1151&lt;60.5,"Yes",IF('Paste Data Here - Export'!C1151="","","No"))</f>
        <v/>
      </c>
      <c r="T1151" s="93" t="str">
        <f t="shared" si="187"/>
        <v/>
      </c>
      <c r="U1151" s="94" t="str">
        <f>IF(OR(C1151="",'Paste Data Here - Export'!DF1151=""),"",1440*('Paste Data Here - Export'!DF1151-C1151))</f>
        <v/>
      </c>
      <c r="V1151" s="96" t="str">
        <f t="shared" si="196"/>
        <v/>
      </c>
      <c r="W1151" s="97" t="str">
        <f>IF(B1151="","",IF('Paste Data Here - Export'!KI1151=TRUE,"Yes",IF('Paste Data Here - Export'!L1151="","No","Yes")))</f>
        <v/>
      </c>
      <c r="X1151" s="98" t="str">
        <f>IF(E1151="Yes","6 Month Transfer",IF(AND(W1151="Yes",'Paste Data Here - Export'!KM1151="D"),"No",IF('Patient level info'!W1151="Yes","Yes","")))</f>
        <v/>
      </c>
      <c r="Y1151" s="91" t="str">
        <f t="shared" si="188"/>
        <v/>
      </c>
      <c r="Z1151" s="99" t="str">
        <f>IF('Paste Data Here - Export'!KQ1151="","",IF('Paste Data Here - Export'!KO1151="","",'Paste Data Here - Export'!KN1151-'Paste Data Here - Export'!KQ1151))</f>
        <v/>
      </c>
      <c r="AA1151" s="91" t="str">
        <f>IF(AND(W1151="Yes",'Paste Data Here - Export'!KM1151="D",'Paste Data Here - Export'!KO1151="Y"),'Paste Data Here - Export'!KN1151+'Patient level info'!AA$3,IF(AND(W1151="Yes",'Paste Data Here - Export'!KM1151="D",Z1151&lt;0),'Paste Data Here - Export'!KQ1151,IF(AND(W1151="Yes",'Paste Data Here - Export'!KM1151="D"),'Paste Data Here - Export'!KN1151,IF(X1151="Yes",'Paste Data Here - Export'!KS1151,""))))</f>
        <v/>
      </c>
      <c r="AB1151" s="100" t="str">
        <f>IF(W1151="No","",IF('Paste Data Here - Export'!HS1151="","",IF('Paste Data Here - Export'!KO1151="Y",'Patient level info'!AA1151-'Paste Data Here - Export'!HS1151,'Paste Data Here - Export'!KQ1151-'Paste Data Here - Export'!HS1151)))</f>
        <v/>
      </c>
      <c r="AC1151" s="100" t="str">
        <f>IF(E1151="Yes","",IF(BPT!C1151="Record transferred to this team",AA1151-C1151-(1/6),""))</f>
        <v/>
      </c>
      <c r="AD1151" s="100" t="str">
        <f t="shared" si="189"/>
        <v/>
      </c>
      <c r="AE1151" s="100" t="str">
        <f t="shared" si="197"/>
        <v/>
      </c>
      <c r="AF1151" s="101" t="str">
        <f>IF(AE1151="","",IF(Y1151="Died same day","Died same day as arrival",IF(AB1151="","Did not stay on SU",IF('Paste Data Here - Export'!HR1151="ICH","ICU/CCU/HDU",IF(AB1151&gt;AE1151,100,100*AB1151/AE1151)))))</f>
        <v/>
      </c>
      <c r="AG1151" s="82" t="str">
        <f>IF(E1151="Yes","6 Month Transfer",IF(W1151="No","Not locked to discharge/transfer",IF(AF1151="Did not stay on SU","Not achieved as did not stay on SU",IF('Patient level info'!A1151="","",IF(AND(A1151=B1151,M1151="Achieved",P1151="Achieved",AF1151&gt;=90,AF1151&lt;&gt;"Died same day as arrival"),"Achieved",IF(AND(A1151&lt;&gt;B1151,AF1151&gt;=90,M1151="Achieved",P1151="Achieved"),"Not directly admitted by this team, but achieved criteria at previous team, and achieved 90% of stay on SU whilst at this team",IF(AF1151="ICU/CCU/HDU","Admitted to ICU/CCU/HDU",IF(AF1151="Died same day as arrival",AF1151,IF(AND(AF1151&lt;90,M1151="Not achieved",P1151="Not achieved"),"Not achieved as not direct to SU within 4h, not seen by a consultant within 14h, and less than 90% of stay on SU",IF(AND(AF1151&lt;90,M1151="Not achieved",P1151="Achieved"),"Not achieved as not direct to SU within 4h and less than 90% of stay on SU",IF(AND(AF1151&lt;90,M1151="Achieved",P1151="Not achieved"),"Not achieved as not seen by a consultant within 14h and less than 90% of stay on SU",IF(AND(AF1151&gt;=90,M1151="Not achieved",P1151="Not achieved"),"Not achieved as not direct to SU within 4h and not seen by a consultant within 14h",IF(AND(AF1151&gt;=90,M1151="Achieved",P1151="Not achieved"),"Not achieved as not seen by a consultant within 14h",IF(AF1151&lt;90,"Not achieved as less than 90% of stay on SU","Not achieved as not direct to SU within 4h"))))))))))))))</f>
        <v/>
      </c>
    </row>
    <row r="1152" spans="1:33" x14ac:dyDescent="0.25">
      <c r="A1152" s="89" t="str">
        <f>IF('Paste Data Here - Export'!A1152="","",'Paste Data Here - Export'!A1152)</f>
        <v/>
      </c>
      <c r="B1152" s="90" t="str">
        <f>IF('Paste Data Here - Export'!B1152="","",'Paste Data Here - Export'!B1152)</f>
        <v/>
      </c>
      <c r="C1152" s="91" t="str">
        <f>IF('Paste Data Here - Export'!AR1152="Y",'Paste Data Here - Export'!AS1152,IF('Paste Data Here - Export'!C1152="","",'Paste Data Here - Export'!BA1152))</f>
        <v/>
      </c>
      <c r="D1152" s="103" t="str">
        <f>IF(B1152="","",IF('Paste Data Here - Export'!A1152 ='Paste Data Here - Export'!B1152, "Yes", "No"))</f>
        <v/>
      </c>
      <c r="E1152" s="103" t="str">
        <f>IF(A1152="","",IF(AND('Paste Data Here - Export'!P1152="",'Paste Data Here - Export'!Q1152&lt;&gt;""),"Yes","No"))</f>
        <v/>
      </c>
      <c r="F1152" s="104" t="str">
        <f>IF('Paste Data Here - Export'!A1152='Paste Data Here - Export'!B1152,C1152,IF(W1152="No","",IF(E1152="Yes","6 Month Transfer",'Paste Data Here - Export'!HP1152)))</f>
        <v/>
      </c>
      <c r="G1152" s="92" t="str">
        <f>IF(B1152="","",IF(OR('Paste Data Here - Export'!KB1152="Y",'Paste Data Here - Export'!GE1152="Y"),"Yes","No"))</f>
        <v/>
      </c>
      <c r="H1152" s="93" t="str">
        <f t="shared" si="190"/>
        <v/>
      </c>
      <c r="I1152" s="93" t="str">
        <f t="shared" si="191"/>
        <v/>
      </c>
      <c r="J1152" s="93" t="str">
        <f t="shared" si="192"/>
        <v/>
      </c>
      <c r="K1152" s="125" t="str">
        <f>IF(OR(C1152="",'Paste Data Here - Export'!BD1152=""),"",1440*('Paste Data Here - Export'!BD1152-C1152))</f>
        <v/>
      </c>
      <c r="L1152" s="93" t="str">
        <f t="shared" si="193"/>
        <v/>
      </c>
      <c r="M1152" s="93" t="str">
        <f>IF(AND(L1152="Yes",'Paste Data Here - Export'!BC1152="SU",'Paste Data Here - Export'!EJ1152&lt;&gt;"Y"),"Achieved",IF('Paste Data Here - Export'!EJ1152="Y","Not applicable",(IF(AND('Patient level info'!L1152="No",'Paste Data Here - Export'!BC1152="SU"),"Not achieved",IF('Paste Data Here - Export'!BC1152="ICH","Not applicable",IF(OR('Paste Data Here - Export'!BC1152="O",'Paste Data Here - Export'!BC1152="MAC"),"Not achieved",""))))))</f>
        <v/>
      </c>
      <c r="N1152" s="142" t="str">
        <f>IF(B1152="","",IF(OR('Paste Data Here - Export'!GN1152="PERS",'Paste Data Here - Export'!GN1152="TELEM"),'Paste Data Here - Export'!GK1152,IF('Paste Data Here - Export'!GO1152="","Not seen in person",'Paste Data Here - Export'!GO1152)))</f>
        <v/>
      </c>
      <c r="O1152" s="125" t="str">
        <f t="shared" si="194"/>
        <v/>
      </c>
      <c r="P1152" s="126" t="str">
        <f t="shared" si="195"/>
        <v/>
      </c>
      <c r="Q1152" s="95" t="str">
        <f>IF('Paste Data Here - Export'!CR1152=TRUE, "Not imaged",IF('Paste Data Here - Export'!AR1152="Y","Inpatient stroke",IF('Paste Data Here - Export'!BA1152="","",IF('Paste Data Here - Export'!CR1152="TRUE","",1440*('Paste Data Here - Export'!CP1152-'Paste Data Here - Export'!BA1152)))))</f>
        <v/>
      </c>
      <c r="R1152" s="95" t="str">
        <f>IF('Paste Data Here - Export'!CR1152=TRUE,"Not imaged",IF(OR(C1152="",'Paste Data Here - Export'!CP1152=""),"",1440*('Paste Data Here - Export'!CP1152-C1152)))</f>
        <v/>
      </c>
      <c r="S1152" s="93" t="str">
        <f>IF(R1152&lt;60.5,"Yes",IF('Paste Data Here - Export'!C1152="","","No"))</f>
        <v/>
      </c>
      <c r="T1152" s="93" t="str">
        <f t="shared" si="187"/>
        <v/>
      </c>
      <c r="U1152" s="94" t="str">
        <f>IF(OR(C1152="",'Paste Data Here - Export'!DF1152=""),"",1440*('Paste Data Here - Export'!DF1152-C1152))</f>
        <v/>
      </c>
      <c r="V1152" s="96" t="str">
        <f t="shared" si="196"/>
        <v/>
      </c>
      <c r="W1152" s="97" t="str">
        <f>IF(B1152="","",IF('Paste Data Here - Export'!KI1152=TRUE,"Yes",IF('Paste Data Here - Export'!L1152="","No","Yes")))</f>
        <v/>
      </c>
      <c r="X1152" s="98" t="str">
        <f>IF(E1152="Yes","6 Month Transfer",IF(AND(W1152="Yes",'Paste Data Here - Export'!KM1152="D"),"No",IF('Patient level info'!W1152="Yes","Yes","")))</f>
        <v/>
      </c>
      <c r="Y1152" s="91" t="str">
        <f t="shared" si="188"/>
        <v/>
      </c>
      <c r="Z1152" s="99" t="str">
        <f>IF('Paste Data Here - Export'!KQ1152="","",IF('Paste Data Here - Export'!KO1152="","",'Paste Data Here - Export'!KN1152-'Paste Data Here - Export'!KQ1152))</f>
        <v/>
      </c>
      <c r="AA1152" s="91" t="str">
        <f>IF(AND(W1152="Yes",'Paste Data Here - Export'!KM1152="D",'Paste Data Here - Export'!KO1152="Y"),'Paste Data Here - Export'!KN1152+'Patient level info'!AA$3,IF(AND(W1152="Yes",'Paste Data Here - Export'!KM1152="D",Z1152&lt;0),'Paste Data Here - Export'!KQ1152,IF(AND(W1152="Yes",'Paste Data Here - Export'!KM1152="D"),'Paste Data Here - Export'!KN1152,IF(X1152="Yes",'Paste Data Here - Export'!KS1152,""))))</f>
        <v/>
      </c>
      <c r="AB1152" s="100" t="str">
        <f>IF(W1152="No","",IF('Paste Data Here - Export'!HS1152="","",IF('Paste Data Here - Export'!KO1152="Y",'Patient level info'!AA1152-'Paste Data Here - Export'!HS1152,'Paste Data Here - Export'!KQ1152-'Paste Data Here - Export'!HS1152)))</f>
        <v/>
      </c>
      <c r="AC1152" s="100" t="str">
        <f>IF(E1152="Yes","",IF(BPT!C1152="Record transferred to this team",AA1152-C1152-(1/6),""))</f>
        <v/>
      </c>
      <c r="AD1152" s="100" t="str">
        <f t="shared" si="189"/>
        <v/>
      </c>
      <c r="AE1152" s="100" t="str">
        <f t="shared" si="197"/>
        <v/>
      </c>
      <c r="AF1152" s="101" t="str">
        <f>IF(AE1152="","",IF(Y1152="Died same day","Died same day as arrival",IF(AB1152="","Did not stay on SU",IF('Paste Data Here - Export'!HR1152="ICH","ICU/CCU/HDU",IF(AB1152&gt;AE1152,100,100*AB1152/AE1152)))))</f>
        <v/>
      </c>
      <c r="AG1152" s="82" t="str">
        <f>IF(E1152="Yes","6 Month Transfer",IF(W1152="No","Not locked to discharge/transfer",IF(AF1152="Did not stay on SU","Not achieved as did not stay on SU",IF('Patient level info'!A1152="","",IF(AND(A1152=B1152,M1152="Achieved",P1152="Achieved",AF1152&gt;=90,AF1152&lt;&gt;"Died same day as arrival"),"Achieved",IF(AND(A1152&lt;&gt;B1152,AF1152&gt;=90,M1152="Achieved",P1152="Achieved"),"Not directly admitted by this team, but achieved criteria at previous team, and achieved 90% of stay on SU whilst at this team",IF(AF1152="ICU/CCU/HDU","Admitted to ICU/CCU/HDU",IF(AF1152="Died same day as arrival",AF1152,IF(AND(AF1152&lt;90,M1152="Not achieved",P1152="Not achieved"),"Not achieved as not direct to SU within 4h, not seen by a consultant within 14h, and less than 90% of stay on SU",IF(AND(AF1152&lt;90,M1152="Not achieved",P1152="Achieved"),"Not achieved as not direct to SU within 4h and less than 90% of stay on SU",IF(AND(AF1152&lt;90,M1152="Achieved",P1152="Not achieved"),"Not achieved as not seen by a consultant within 14h and less than 90% of stay on SU",IF(AND(AF1152&gt;=90,M1152="Not achieved",P1152="Not achieved"),"Not achieved as not direct to SU within 4h and not seen by a consultant within 14h",IF(AND(AF1152&gt;=90,M1152="Achieved",P1152="Not achieved"),"Not achieved as not seen by a consultant within 14h",IF(AF1152&lt;90,"Not achieved as less than 90% of stay on SU","Not achieved as not direct to SU within 4h"))))))))))))))</f>
        <v/>
      </c>
    </row>
    <row r="1153" spans="1:33" x14ac:dyDescent="0.25">
      <c r="A1153" s="89" t="str">
        <f>IF('Paste Data Here - Export'!A1153="","",'Paste Data Here - Export'!A1153)</f>
        <v/>
      </c>
      <c r="B1153" s="90" t="str">
        <f>IF('Paste Data Here - Export'!B1153="","",'Paste Data Here - Export'!B1153)</f>
        <v/>
      </c>
      <c r="C1153" s="91" t="str">
        <f>IF('Paste Data Here - Export'!AR1153="Y",'Paste Data Here - Export'!AS1153,IF('Paste Data Here - Export'!C1153="","",'Paste Data Here - Export'!BA1153))</f>
        <v/>
      </c>
      <c r="D1153" s="103" t="str">
        <f>IF(B1153="","",IF('Paste Data Here - Export'!A1153 ='Paste Data Here - Export'!B1153, "Yes", "No"))</f>
        <v/>
      </c>
      <c r="E1153" s="103" t="str">
        <f>IF(A1153="","",IF(AND('Paste Data Here - Export'!P1153="",'Paste Data Here - Export'!Q1153&lt;&gt;""),"Yes","No"))</f>
        <v/>
      </c>
      <c r="F1153" s="104" t="str">
        <f>IF('Paste Data Here - Export'!A1153='Paste Data Here - Export'!B1153,C1153,IF(W1153="No","",IF(E1153="Yes","6 Month Transfer",'Paste Data Here - Export'!HP1153)))</f>
        <v/>
      </c>
      <c r="G1153" s="92" t="str">
        <f>IF(B1153="","",IF(OR('Paste Data Here - Export'!KB1153="Y",'Paste Data Here - Export'!GE1153="Y"),"Yes","No"))</f>
        <v/>
      </c>
      <c r="H1153" s="93" t="str">
        <f t="shared" si="190"/>
        <v/>
      </c>
      <c r="I1153" s="93" t="str">
        <f t="shared" si="191"/>
        <v/>
      </c>
      <c r="J1153" s="93" t="str">
        <f t="shared" si="192"/>
        <v/>
      </c>
      <c r="K1153" s="125" t="str">
        <f>IF(OR(C1153="",'Paste Data Here - Export'!BD1153=""),"",1440*('Paste Data Here - Export'!BD1153-C1153))</f>
        <v/>
      </c>
      <c r="L1153" s="93" t="str">
        <f t="shared" si="193"/>
        <v/>
      </c>
      <c r="M1153" s="93" t="str">
        <f>IF(AND(L1153="Yes",'Paste Data Here - Export'!BC1153="SU",'Paste Data Here - Export'!EJ1153&lt;&gt;"Y"),"Achieved",IF('Paste Data Here - Export'!EJ1153="Y","Not applicable",(IF(AND('Patient level info'!L1153="No",'Paste Data Here - Export'!BC1153="SU"),"Not achieved",IF('Paste Data Here - Export'!BC1153="ICH","Not applicable",IF(OR('Paste Data Here - Export'!BC1153="O",'Paste Data Here - Export'!BC1153="MAC"),"Not achieved",""))))))</f>
        <v/>
      </c>
      <c r="N1153" s="142" t="str">
        <f>IF(B1153="","",IF(OR('Paste Data Here - Export'!GN1153="PERS",'Paste Data Here - Export'!GN1153="TELEM"),'Paste Data Here - Export'!GK1153,IF('Paste Data Here - Export'!GO1153="","Not seen in person",'Paste Data Here - Export'!GO1153)))</f>
        <v/>
      </c>
      <c r="O1153" s="125" t="str">
        <f t="shared" si="194"/>
        <v/>
      </c>
      <c r="P1153" s="126" t="str">
        <f t="shared" si="195"/>
        <v/>
      </c>
      <c r="Q1153" s="95" t="str">
        <f>IF('Paste Data Here - Export'!CR1153=TRUE, "Not imaged",IF('Paste Data Here - Export'!AR1153="Y","Inpatient stroke",IF('Paste Data Here - Export'!BA1153="","",IF('Paste Data Here - Export'!CR1153="TRUE","",1440*('Paste Data Here - Export'!CP1153-'Paste Data Here - Export'!BA1153)))))</f>
        <v/>
      </c>
      <c r="R1153" s="95" t="str">
        <f>IF('Paste Data Here - Export'!CR1153=TRUE,"Not imaged",IF(OR(C1153="",'Paste Data Here - Export'!CP1153=""),"",1440*('Paste Data Here - Export'!CP1153-C1153)))</f>
        <v/>
      </c>
      <c r="S1153" s="93" t="str">
        <f>IF(R1153&lt;60.5,"Yes",IF('Paste Data Here - Export'!C1153="","","No"))</f>
        <v/>
      </c>
      <c r="T1153" s="93" t="str">
        <f t="shared" si="187"/>
        <v/>
      </c>
      <c r="U1153" s="94" t="str">
        <f>IF(OR(C1153="",'Paste Data Here - Export'!DF1153=""),"",1440*('Paste Data Here - Export'!DF1153-C1153))</f>
        <v/>
      </c>
      <c r="V1153" s="96" t="str">
        <f t="shared" si="196"/>
        <v/>
      </c>
      <c r="W1153" s="97" t="str">
        <f>IF(B1153="","",IF('Paste Data Here - Export'!KI1153=TRUE,"Yes",IF('Paste Data Here - Export'!L1153="","No","Yes")))</f>
        <v/>
      </c>
      <c r="X1153" s="98" t="str">
        <f>IF(E1153="Yes","6 Month Transfer",IF(AND(W1153="Yes",'Paste Data Here - Export'!KM1153="D"),"No",IF('Patient level info'!W1153="Yes","Yes","")))</f>
        <v/>
      </c>
      <c r="Y1153" s="91" t="str">
        <f t="shared" si="188"/>
        <v/>
      </c>
      <c r="Z1153" s="99" t="str">
        <f>IF('Paste Data Here - Export'!KQ1153="","",IF('Paste Data Here - Export'!KO1153="","",'Paste Data Here - Export'!KN1153-'Paste Data Here - Export'!KQ1153))</f>
        <v/>
      </c>
      <c r="AA1153" s="91" t="str">
        <f>IF(AND(W1153="Yes",'Paste Data Here - Export'!KM1153="D",'Paste Data Here - Export'!KO1153="Y"),'Paste Data Here - Export'!KN1153+'Patient level info'!AA$3,IF(AND(W1153="Yes",'Paste Data Here - Export'!KM1153="D",Z1153&lt;0),'Paste Data Here - Export'!KQ1153,IF(AND(W1153="Yes",'Paste Data Here - Export'!KM1153="D"),'Paste Data Here - Export'!KN1153,IF(X1153="Yes",'Paste Data Here - Export'!KS1153,""))))</f>
        <v/>
      </c>
      <c r="AB1153" s="100" t="str">
        <f>IF(W1153="No","",IF('Paste Data Here - Export'!HS1153="","",IF('Paste Data Here - Export'!KO1153="Y",'Patient level info'!AA1153-'Paste Data Here - Export'!HS1153,'Paste Data Here - Export'!KQ1153-'Paste Data Here - Export'!HS1153)))</f>
        <v/>
      </c>
      <c r="AC1153" s="100" t="str">
        <f>IF(E1153="Yes","",IF(BPT!C1153="Record transferred to this team",AA1153-C1153-(1/6),""))</f>
        <v/>
      </c>
      <c r="AD1153" s="100" t="str">
        <f t="shared" si="189"/>
        <v/>
      </c>
      <c r="AE1153" s="100" t="str">
        <f t="shared" si="197"/>
        <v/>
      </c>
      <c r="AF1153" s="101" t="str">
        <f>IF(AE1153="","",IF(Y1153="Died same day","Died same day as arrival",IF(AB1153="","Did not stay on SU",IF('Paste Data Here - Export'!HR1153="ICH","ICU/CCU/HDU",IF(AB1153&gt;AE1153,100,100*AB1153/AE1153)))))</f>
        <v/>
      </c>
      <c r="AG1153" s="82" t="str">
        <f>IF(E1153="Yes","6 Month Transfer",IF(W1153="No","Not locked to discharge/transfer",IF(AF1153="Did not stay on SU","Not achieved as did not stay on SU",IF('Patient level info'!A1153="","",IF(AND(A1153=B1153,M1153="Achieved",P1153="Achieved",AF1153&gt;=90,AF1153&lt;&gt;"Died same day as arrival"),"Achieved",IF(AND(A1153&lt;&gt;B1153,AF1153&gt;=90,M1153="Achieved",P1153="Achieved"),"Not directly admitted by this team, but achieved criteria at previous team, and achieved 90% of stay on SU whilst at this team",IF(AF1153="ICU/CCU/HDU","Admitted to ICU/CCU/HDU",IF(AF1153="Died same day as arrival",AF1153,IF(AND(AF1153&lt;90,M1153="Not achieved",P1153="Not achieved"),"Not achieved as not direct to SU within 4h, not seen by a consultant within 14h, and less than 90% of stay on SU",IF(AND(AF1153&lt;90,M1153="Not achieved",P1153="Achieved"),"Not achieved as not direct to SU within 4h and less than 90% of stay on SU",IF(AND(AF1153&lt;90,M1153="Achieved",P1153="Not achieved"),"Not achieved as not seen by a consultant within 14h and less than 90% of stay on SU",IF(AND(AF1153&gt;=90,M1153="Not achieved",P1153="Not achieved"),"Not achieved as not direct to SU within 4h and not seen by a consultant within 14h",IF(AND(AF1153&gt;=90,M1153="Achieved",P1153="Not achieved"),"Not achieved as not seen by a consultant within 14h",IF(AF1153&lt;90,"Not achieved as less than 90% of stay on SU","Not achieved as not direct to SU within 4h"))))))))))))))</f>
        <v/>
      </c>
    </row>
    <row r="1154" spans="1:33" x14ac:dyDescent="0.25">
      <c r="A1154" s="89" t="str">
        <f>IF('Paste Data Here - Export'!A1154="","",'Paste Data Here - Export'!A1154)</f>
        <v/>
      </c>
      <c r="B1154" s="90" t="str">
        <f>IF('Paste Data Here - Export'!B1154="","",'Paste Data Here - Export'!B1154)</f>
        <v/>
      </c>
      <c r="C1154" s="91" t="str">
        <f>IF('Paste Data Here - Export'!AR1154="Y",'Paste Data Here - Export'!AS1154,IF('Paste Data Here - Export'!C1154="","",'Paste Data Here - Export'!BA1154))</f>
        <v/>
      </c>
      <c r="D1154" s="103" t="str">
        <f>IF(B1154="","",IF('Paste Data Here - Export'!A1154 ='Paste Data Here - Export'!B1154, "Yes", "No"))</f>
        <v/>
      </c>
      <c r="E1154" s="103" t="str">
        <f>IF(A1154="","",IF(AND('Paste Data Here - Export'!P1154="",'Paste Data Here - Export'!Q1154&lt;&gt;""),"Yes","No"))</f>
        <v/>
      </c>
      <c r="F1154" s="104" t="str">
        <f>IF('Paste Data Here - Export'!A1154='Paste Data Here - Export'!B1154,C1154,IF(W1154="No","",IF(E1154="Yes","6 Month Transfer",'Paste Data Here - Export'!HP1154)))</f>
        <v/>
      </c>
      <c r="G1154" s="92" t="str">
        <f>IF(B1154="","",IF(OR('Paste Data Here - Export'!KB1154="Y",'Paste Data Here - Export'!GE1154="Y"),"Yes","No"))</f>
        <v/>
      </c>
      <c r="H1154" s="93" t="str">
        <f t="shared" si="190"/>
        <v/>
      </c>
      <c r="I1154" s="93" t="str">
        <f t="shared" si="191"/>
        <v/>
      </c>
      <c r="J1154" s="93" t="str">
        <f t="shared" si="192"/>
        <v/>
      </c>
      <c r="K1154" s="125" t="str">
        <f>IF(OR(C1154="",'Paste Data Here - Export'!BD1154=""),"",1440*('Paste Data Here - Export'!BD1154-C1154))</f>
        <v/>
      </c>
      <c r="L1154" s="93" t="str">
        <f t="shared" si="193"/>
        <v/>
      </c>
      <c r="M1154" s="93" t="str">
        <f>IF(AND(L1154="Yes",'Paste Data Here - Export'!BC1154="SU",'Paste Data Here - Export'!EJ1154&lt;&gt;"Y"),"Achieved",IF('Paste Data Here - Export'!EJ1154="Y","Not applicable",(IF(AND('Patient level info'!L1154="No",'Paste Data Here - Export'!BC1154="SU"),"Not achieved",IF('Paste Data Here - Export'!BC1154="ICH","Not applicable",IF(OR('Paste Data Here - Export'!BC1154="O",'Paste Data Here - Export'!BC1154="MAC"),"Not achieved",""))))))</f>
        <v/>
      </c>
      <c r="N1154" s="142" t="str">
        <f>IF(B1154="","",IF(OR('Paste Data Here - Export'!GN1154="PERS",'Paste Data Here - Export'!GN1154="TELEM"),'Paste Data Here - Export'!GK1154,IF('Paste Data Here - Export'!GO1154="","Not seen in person",'Paste Data Here - Export'!GO1154)))</f>
        <v/>
      </c>
      <c r="O1154" s="125" t="str">
        <f t="shared" si="194"/>
        <v/>
      </c>
      <c r="P1154" s="126" t="str">
        <f t="shared" si="195"/>
        <v/>
      </c>
      <c r="Q1154" s="95" t="str">
        <f>IF('Paste Data Here - Export'!CR1154=TRUE, "Not imaged",IF('Paste Data Here - Export'!AR1154="Y","Inpatient stroke",IF('Paste Data Here - Export'!BA1154="","",IF('Paste Data Here - Export'!CR1154="TRUE","",1440*('Paste Data Here - Export'!CP1154-'Paste Data Here - Export'!BA1154)))))</f>
        <v/>
      </c>
      <c r="R1154" s="95" t="str">
        <f>IF('Paste Data Here - Export'!CR1154=TRUE,"Not imaged",IF(OR(C1154="",'Paste Data Here - Export'!CP1154=""),"",1440*('Paste Data Here - Export'!CP1154-C1154)))</f>
        <v/>
      </c>
      <c r="S1154" s="93" t="str">
        <f>IF(R1154&lt;60.5,"Yes",IF('Paste Data Here - Export'!C1154="","","No"))</f>
        <v/>
      </c>
      <c r="T1154" s="93" t="str">
        <f t="shared" si="187"/>
        <v/>
      </c>
      <c r="U1154" s="94" t="str">
        <f>IF(OR(C1154="",'Paste Data Here - Export'!DF1154=""),"",1440*('Paste Data Here - Export'!DF1154-C1154))</f>
        <v/>
      </c>
      <c r="V1154" s="96" t="str">
        <f t="shared" si="196"/>
        <v/>
      </c>
      <c r="W1154" s="97" t="str">
        <f>IF(B1154="","",IF('Paste Data Here - Export'!KI1154=TRUE,"Yes",IF('Paste Data Here - Export'!L1154="","No","Yes")))</f>
        <v/>
      </c>
      <c r="X1154" s="98" t="str">
        <f>IF(E1154="Yes","6 Month Transfer",IF(AND(W1154="Yes",'Paste Data Here - Export'!KM1154="D"),"No",IF('Patient level info'!W1154="Yes","Yes","")))</f>
        <v/>
      </c>
      <c r="Y1154" s="91" t="str">
        <f t="shared" si="188"/>
        <v/>
      </c>
      <c r="Z1154" s="99" t="str">
        <f>IF('Paste Data Here - Export'!KQ1154="","",IF('Paste Data Here - Export'!KO1154="","",'Paste Data Here - Export'!KN1154-'Paste Data Here - Export'!KQ1154))</f>
        <v/>
      </c>
      <c r="AA1154" s="91" t="str">
        <f>IF(AND(W1154="Yes",'Paste Data Here - Export'!KM1154="D",'Paste Data Here - Export'!KO1154="Y"),'Paste Data Here - Export'!KN1154+'Patient level info'!AA$3,IF(AND(W1154="Yes",'Paste Data Here - Export'!KM1154="D",Z1154&lt;0),'Paste Data Here - Export'!KQ1154,IF(AND(W1154="Yes",'Paste Data Here - Export'!KM1154="D"),'Paste Data Here - Export'!KN1154,IF(X1154="Yes",'Paste Data Here - Export'!KS1154,""))))</f>
        <v/>
      </c>
      <c r="AB1154" s="100" t="str">
        <f>IF(W1154="No","",IF('Paste Data Here - Export'!HS1154="","",IF('Paste Data Here - Export'!KO1154="Y",'Patient level info'!AA1154-'Paste Data Here - Export'!HS1154,'Paste Data Here - Export'!KQ1154-'Paste Data Here - Export'!HS1154)))</f>
        <v/>
      </c>
      <c r="AC1154" s="100" t="str">
        <f>IF(E1154="Yes","",IF(BPT!C1154="Record transferred to this team",AA1154-C1154-(1/6),""))</f>
        <v/>
      </c>
      <c r="AD1154" s="100" t="str">
        <f t="shared" si="189"/>
        <v/>
      </c>
      <c r="AE1154" s="100" t="str">
        <f t="shared" si="197"/>
        <v/>
      </c>
      <c r="AF1154" s="101" t="str">
        <f>IF(AE1154="","",IF(Y1154="Died same day","Died same day as arrival",IF(AB1154="","Did not stay on SU",IF('Paste Data Here - Export'!HR1154="ICH","ICU/CCU/HDU",IF(AB1154&gt;AE1154,100,100*AB1154/AE1154)))))</f>
        <v/>
      </c>
      <c r="AG1154" s="82" t="str">
        <f>IF(E1154="Yes","6 Month Transfer",IF(W1154="No","Not locked to discharge/transfer",IF(AF1154="Did not stay on SU","Not achieved as did not stay on SU",IF('Patient level info'!A1154="","",IF(AND(A1154=B1154,M1154="Achieved",P1154="Achieved",AF1154&gt;=90,AF1154&lt;&gt;"Died same day as arrival"),"Achieved",IF(AND(A1154&lt;&gt;B1154,AF1154&gt;=90,M1154="Achieved",P1154="Achieved"),"Not directly admitted by this team, but achieved criteria at previous team, and achieved 90% of stay on SU whilst at this team",IF(AF1154="ICU/CCU/HDU","Admitted to ICU/CCU/HDU",IF(AF1154="Died same day as arrival",AF1154,IF(AND(AF1154&lt;90,M1154="Not achieved",P1154="Not achieved"),"Not achieved as not direct to SU within 4h, not seen by a consultant within 14h, and less than 90% of stay on SU",IF(AND(AF1154&lt;90,M1154="Not achieved",P1154="Achieved"),"Not achieved as not direct to SU within 4h and less than 90% of stay on SU",IF(AND(AF1154&lt;90,M1154="Achieved",P1154="Not achieved"),"Not achieved as not seen by a consultant within 14h and less than 90% of stay on SU",IF(AND(AF1154&gt;=90,M1154="Not achieved",P1154="Not achieved"),"Not achieved as not direct to SU within 4h and not seen by a consultant within 14h",IF(AND(AF1154&gt;=90,M1154="Achieved",P1154="Not achieved"),"Not achieved as not seen by a consultant within 14h",IF(AF1154&lt;90,"Not achieved as less than 90% of stay on SU","Not achieved as not direct to SU within 4h"))))))))))))))</f>
        <v/>
      </c>
    </row>
    <row r="1155" spans="1:33" x14ac:dyDescent="0.25">
      <c r="A1155" s="89" t="str">
        <f>IF('Paste Data Here - Export'!A1155="","",'Paste Data Here - Export'!A1155)</f>
        <v/>
      </c>
      <c r="B1155" s="90" t="str">
        <f>IF('Paste Data Here - Export'!B1155="","",'Paste Data Here - Export'!B1155)</f>
        <v/>
      </c>
      <c r="C1155" s="91" t="str">
        <f>IF('Paste Data Here - Export'!AR1155="Y",'Paste Data Here - Export'!AS1155,IF('Paste Data Here - Export'!C1155="","",'Paste Data Here - Export'!BA1155))</f>
        <v/>
      </c>
      <c r="D1155" s="103" t="str">
        <f>IF(B1155="","",IF('Paste Data Here - Export'!A1155 ='Paste Data Here - Export'!B1155, "Yes", "No"))</f>
        <v/>
      </c>
      <c r="E1155" s="103" t="str">
        <f>IF(A1155="","",IF(AND('Paste Data Here - Export'!P1155="",'Paste Data Here - Export'!Q1155&lt;&gt;""),"Yes","No"))</f>
        <v/>
      </c>
      <c r="F1155" s="104" t="str">
        <f>IF('Paste Data Here - Export'!A1155='Paste Data Here - Export'!B1155,C1155,IF(W1155="No","",IF(E1155="Yes","6 Month Transfer",'Paste Data Here - Export'!HP1155)))</f>
        <v/>
      </c>
      <c r="G1155" s="92" t="str">
        <f>IF(B1155="","",IF(OR('Paste Data Here - Export'!KB1155="Y",'Paste Data Here - Export'!GE1155="Y"),"Yes","No"))</f>
        <v/>
      </c>
      <c r="H1155" s="93" t="str">
        <f t="shared" si="190"/>
        <v/>
      </c>
      <c r="I1155" s="93" t="str">
        <f t="shared" si="191"/>
        <v/>
      </c>
      <c r="J1155" s="93" t="str">
        <f t="shared" si="192"/>
        <v/>
      </c>
      <c r="K1155" s="125" t="str">
        <f>IF(OR(C1155="",'Paste Data Here - Export'!BD1155=""),"",1440*('Paste Data Here - Export'!BD1155-C1155))</f>
        <v/>
      </c>
      <c r="L1155" s="93" t="str">
        <f t="shared" si="193"/>
        <v/>
      </c>
      <c r="M1155" s="93" t="str">
        <f>IF(AND(L1155="Yes",'Paste Data Here - Export'!BC1155="SU",'Paste Data Here - Export'!EJ1155&lt;&gt;"Y"),"Achieved",IF('Paste Data Here - Export'!EJ1155="Y","Not applicable",(IF(AND('Patient level info'!L1155="No",'Paste Data Here - Export'!BC1155="SU"),"Not achieved",IF('Paste Data Here - Export'!BC1155="ICH","Not applicable",IF(OR('Paste Data Here - Export'!BC1155="O",'Paste Data Here - Export'!BC1155="MAC"),"Not achieved",""))))))</f>
        <v/>
      </c>
      <c r="N1155" s="142" t="str">
        <f>IF(B1155="","",IF(OR('Paste Data Here - Export'!GN1155="PERS",'Paste Data Here - Export'!GN1155="TELEM"),'Paste Data Here - Export'!GK1155,IF('Paste Data Here - Export'!GO1155="","Not seen in person",'Paste Data Here - Export'!GO1155)))</f>
        <v/>
      </c>
      <c r="O1155" s="125" t="str">
        <f t="shared" si="194"/>
        <v/>
      </c>
      <c r="P1155" s="126" t="str">
        <f t="shared" si="195"/>
        <v/>
      </c>
      <c r="Q1155" s="95" t="str">
        <f>IF('Paste Data Here - Export'!CR1155=TRUE, "Not imaged",IF('Paste Data Here - Export'!AR1155="Y","Inpatient stroke",IF('Paste Data Here - Export'!BA1155="","",IF('Paste Data Here - Export'!CR1155="TRUE","",1440*('Paste Data Here - Export'!CP1155-'Paste Data Here - Export'!BA1155)))))</f>
        <v/>
      </c>
      <c r="R1155" s="95" t="str">
        <f>IF('Paste Data Here - Export'!CR1155=TRUE,"Not imaged",IF(OR(C1155="",'Paste Data Here - Export'!CP1155=""),"",1440*('Paste Data Here - Export'!CP1155-C1155)))</f>
        <v/>
      </c>
      <c r="S1155" s="93" t="str">
        <f>IF(R1155&lt;60.5,"Yes",IF('Paste Data Here - Export'!C1155="","","No"))</f>
        <v/>
      </c>
      <c r="T1155" s="93" t="str">
        <f t="shared" si="187"/>
        <v/>
      </c>
      <c r="U1155" s="94" t="str">
        <f>IF(OR(C1155="",'Paste Data Here - Export'!DF1155=""),"",1440*('Paste Data Here - Export'!DF1155-C1155))</f>
        <v/>
      </c>
      <c r="V1155" s="96" t="str">
        <f t="shared" si="196"/>
        <v/>
      </c>
      <c r="W1155" s="97" t="str">
        <f>IF(B1155="","",IF('Paste Data Here - Export'!KI1155=TRUE,"Yes",IF('Paste Data Here - Export'!L1155="","No","Yes")))</f>
        <v/>
      </c>
      <c r="X1155" s="98" t="str">
        <f>IF(E1155="Yes","6 Month Transfer",IF(AND(W1155="Yes",'Paste Data Here - Export'!KM1155="D"),"No",IF('Patient level info'!W1155="Yes","Yes","")))</f>
        <v/>
      </c>
      <c r="Y1155" s="91" t="str">
        <f t="shared" si="188"/>
        <v/>
      </c>
      <c r="Z1155" s="99" t="str">
        <f>IF('Paste Data Here - Export'!KQ1155="","",IF('Paste Data Here - Export'!KO1155="","",'Paste Data Here - Export'!KN1155-'Paste Data Here - Export'!KQ1155))</f>
        <v/>
      </c>
      <c r="AA1155" s="91" t="str">
        <f>IF(AND(W1155="Yes",'Paste Data Here - Export'!KM1155="D",'Paste Data Here - Export'!KO1155="Y"),'Paste Data Here - Export'!KN1155+'Patient level info'!AA$3,IF(AND(W1155="Yes",'Paste Data Here - Export'!KM1155="D",Z1155&lt;0),'Paste Data Here - Export'!KQ1155,IF(AND(W1155="Yes",'Paste Data Here - Export'!KM1155="D"),'Paste Data Here - Export'!KN1155,IF(X1155="Yes",'Paste Data Here - Export'!KS1155,""))))</f>
        <v/>
      </c>
      <c r="AB1155" s="100" t="str">
        <f>IF(W1155="No","",IF('Paste Data Here - Export'!HS1155="","",IF('Paste Data Here - Export'!KO1155="Y",'Patient level info'!AA1155-'Paste Data Here - Export'!HS1155,'Paste Data Here - Export'!KQ1155-'Paste Data Here - Export'!HS1155)))</f>
        <v/>
      </c>
      <c r="AC1155" s="100" t="str">
        <f>IF(E1155="Yes","",IF(BPT!C1155="Record transferred to this team",AA1155-C1155-(1/6),""))</f>
        <v/>
      </c>
      <c r="AD1155" s="100" t="str">
        <f t="shared" si="189"/>
        <v/>
      </c>
      <c r="AE1155" s="100" t="str">
        <f t="shared" si="197"/>
        <v/>
      </c>
      <c r="AF1155" s="101" t="str">
        <f>IF(AE1155="","",IF(Y1155="Died same day","Died same day as arrival",IF(AB1155="","Did not stay on SU",IF('Paste Data Here - Export'!HR1155="ICH","ICU/CCU/HDU",IF(AB1155&gt;AE1155,100,100*AB1155/AE1155)))))</f>
        <v/>
      </c>
      <c r="AG1155" s="82" t="str">
        <f>IF(E1155="Yes","6 Month Transfer",IF(W1155="No","Not locked to discharge/transfer",IF(AF1155="Did not stay on SU","Not achieved as did not stay on SU",IF('Patient level info'!A1155="","",IF(AND(A1155=B1155,M1155="Achieved",P1155="Achieved",AF1155&gt;=90,AF1155&lt;&gt;"Died same day as arrival"),"Achieved",IF(AND(A1155&lt;&gt;B1155,AF1155&gt;=90,M1155="Achieved",P1155="Achieved"),"Not directly admitted by this team, but achieved criteria at previous team, and achieved 90% of stay on SU whilst at this team",IF(AF1155="ICU/CCU/HDU","Admitted to ICU/CCU/HDU",IF(AF1155="Died same day as arrival",AF1155,IF(AND(AF1155&lt;90,M1155="Not achieved",P1155="Not achieved"),"Not achieved as not direct to SU within 4h, not seen by a consultant within 14h, and less than 90% of stay on SU",IF(AND(AF1155&lt;90,M1155="Not achieved",P1155="Achieved"),"Not achieved as not direct to SU within 4h and less than 90% of stay on SU",IF(AND(AF1155&lt;90,M1155="Achieved",P1155="Not achieved"),"Not achieved as not seen by a consultant within 14h and less than 90% of stay on SU",IF(AND(AF1155&gt;=90,M1155="Not achieved",P1155="Not achieved"),"Not achieved as not direct to SU within 4h and not seen by a consultant within 14h",IF(AND(AF1155&gt;=90,M1155="Achieved",P1155="Not achieved"),"Not achieved as not seen by a consultant within 14h",IF(AF1155&lt;90,"Not achieved as less than 90% of stay on SU","Not achieved as not direct to SU within 4h"))))))))))))))</f>
        <v/>
      </c>
    </row>
    <row r="1156" spans="1:33" x14ac:dyDescent="0.25">
      <c r="A1156" s="89" t="str">
        <f>IF('Paste Data Here - Export'!A1156="","",'Paste Data Here - Export'!A1156)</f>
        <v/>
      </c>
      <c r="B1156" s="90" t="str">
        <f>IF('Paste Data Here - Export'!B1156="","",'Paste Data Here - Export'!B1156)</f>
        <v/>
      </c>
      <c r="C1156" s="91" t="str">
        <f>IF('Paste Data Here - Export'!AR1156="Y",'Paste Data Here - Export'!AS1156,IF('Paste Data Here - Export'!C1156="","",'Paste Data Here - Export'!BA1156))</f>
        <v/>
      </c>
      <c r="D1156" s="103" t="str">
        <f>IF(B1156="","",IF('Paste Data Here - Export'!A1156 ='Paste Data Here - Export'!B1156, "Yes", "No"))</f>
        <v/>
      </c>
      <c r="E1156" s="103" t="str">
        <f>IF(A1156="","",IF(AND('Paste Data Here - Export'!P1156="",'Paste Data Here - Export'!Q1156&lt;&gt;""),"Yes","No"))</f>
        <v/>
      </c>
      <c r="F1156" s="104" t="str">
        <f>IF('Paste Data Here - Export'!A1156='Paste Data Here - Export'!B1156,C1156,IF(W1156="No","",IF(E1156="Yes","6 Month Transfer",'Paste Data Here - Export'!HP1156)))</f>
        <v/>
      </c>
      <c r="G1156" s="92" t="str">
        <f>IF(B1156="","",IF(OR('Paste Data Here - Export'!KB1156="Y",'Paste Data Here - Export'!GE1156="Y"),"Yes","No"))</f>
        <v/>
      </c>
      <c r="H1156" s="93" t="str">
        <f t="shared" si="190"/>
        <v/>
      </c>
      <c r="I1156" s="93" t="str">
        <f t="shared" si="191"/>
        <v/>
      </c>
      <c r="J1156" s="93" t="str">
        <f t="shared" si="192"/>
        <v/>
      </c>
      <c r="K1156" s="125" t="str">
        <f>IF(OR(C1156="",'Paste Data Here - Export'!BD1156=""),"",1440*('Paste Data Here - Export'!BD1156-C1156))</f>
        <v/>
      </c>
      <c r="L1156" s="93" t="str">
        <f t="shared" si="193"/>
        <v/>
      </c>
      <c r="M1156" s="93" t="str">
        <f>IF(AND(L1156="Yes",'Paste Data Here - Export'!BC1156="SU",'Paste Data Here - Export'!EJ1156&lt;&gt;"Y"),"Achieved",IF('Paste Data Here - Export'!EJ1156="Y","Not applicable",(IF(AND('Patient level info'!L1156="No",'Paste Data Here - Export'!BC1156="SU"),"Not achieved",IF('Paste Data Here - Export'!BC1156="ICH","Not applicable",IF(OR('Paste Data Here - Export'!BC1156="O",'Paste Data Here - Export'!BC1156="MAC"),"Not achieved",""))))))</f>
        <v/>
      </c>
      <c r="N1156" s="142" t="str">
        <f>IF(B1156="","",IF(OR('Paste Data Here - Export'!GN1156="PERS",'Paste Data Here - Export'!GN1156="TELEM"),'Paste Data Here - Export'!GK1156,IF('Paste Data Here - Export'!GO1156="","Not seen in person",'Paste Data Here - Export'!GO1156)))</f>
        <v/>
      </c>
      <c r="O1156" s="125" t="str">
        <f t="shared" si="194"/>
        <v/>
      </c>
      <c r="P1156" s="126" t="str">
        <f t="shared" si="195"/>
        <v/>
      </c>
      <c r="Q1156" s="95" t="str">
        <f>IF('Paste Data Here - Export'!CR1156=TRUE, "Not imaged",IF('Paste Data Here - Export'!AR1156="Y","Inpatient stroke",IF('Paste Data Here - Export'!BA1156="","",IF('Paste Data Here - Export'!CR1156="TRUE","",1440*('Paste Data Here - Export'!CP1156-'Paste Data Here - Export'!BA1156)))))</f>
        <v/>
      </c>
      <c r="R1156" s="95" t="str">
        <f>IF('Paste Data Here - Export'!CR1156=TRUE,"Not imaged",IF(OR(C1156="",'Paste Data Here - Export'!CP1156=""),"",1440*('Paste Data Here - Export'!CP1156-C1156)))</f>
        <v/>
      </c>
      <c r="S1156" s="93" t="str">
        <f>IF(R1156&lt;60.5,"Yes",IF('Paste Data Here - Export'!C1156="","","No"))</f>
        <v/>
      </c>
      <c r="T1156" s="93" t="str">
        <f t="shared" si="187"/>
        <v/>
      </c>
      <c r="U1156" s="94" t="str">
        <f>IF(OR(C1156="",'Paste Data Here - Export'!DF1156=""),"",1440*('Paste Data Here - Export'!DF1156-C1156))</f>
        <v/>
      </c>
      <c r="V1156" s="96" t="str">
        <f t="shared" si="196"/>
        <v/>
      </c>
      <c r="W1156" s="97" t="str">
        <f>IF(B1156="","",IF('Paste Data Here - Export'!KI1156=TRUE,"Yes",IF('Paste Data Here - Export'!L1156="","No","Yes")))</f>
        <v/>
      </c>
      <c r="X1156" s="98" t="str">
        <f>IF(E1156="Yes","6 Month Transfer",IF(AND(W1156="Yes",'Paste Data Here - Export'!KM1156="D"),"No",IF('Patient level info'!W1156="Yes","Yes","")))</f>
        <v/>
      </c>
      <c r="Y1156" s="91" t="str">
        <f t="shared" si="188"/>
        <v/>
      </c>
      <c r="Z1156" s="99" t="str">
        <f>IF('Paste Data Here - Export'!KQ1156="","",IF('Paste Data Here - Export'!KO1156="","",'Paste Data Here - Export'!KN1156-'Paste Data Here - Export'!KQ1156))</f>
        <v/>
      </c>
      <c r="AA1156" s="91" t="str">
        <f>IF(AND(W1156="Yes",'Paste Data Here - Export'!KM1156="D",'Paste Data Here - Export'!KO1156="Y"),'Paste Data Here - Export'!KN1156+'Patient level info'!AA$3,IF(AND(W1156="Yes",'Paste Data Here - Export'!KM1156="D",Z1156&lt;0),'Paste Data Here - Export'!KQ1156,IF(AND(W1156="Yes",'Paste Data Here - Export'!KM1156="D"),'Paste Data Here - Export'!KN1156,IF(X1156="Yes",'Paste Data Here - Export'!KS1156,""))))</f>
        <v/>
      </c>
      <c r="AB1156" s="100" t="str">
        <f>IF(W1156="No","",IF('Paste Data Here - Export'!HS1156="","",IF('Paste Data Here - Export'!KO1156="Y",'Patient level info'!AA1156-'Paste Data Here - Export'!HS1156,'Paste Data Here - Export'!KQ1156-'Paste Data Here - Export'!HS1156)))</f>
        <v/>
      </c>
      <c r="AC1156" s="100" t="str">
        <f>IF(E1156="Yes","",IF(BPT!C1156="Record transferred to this team",AA1156-C1156-(1/6),""))</f>
        <v/>
      </c>
      <c r="AD1156" s="100" t="str">
        <f t="shared" si="189"/>
        <v/>
      </c>
      <c r="AE1156" s="100" t="str">
        <f t="shared" si="197"/>
        <v/>
      </c>
      <c r="AF1156" s="101" t="str">
        <f>IF(AE1156="","",IF(Y1156="Died same day","Died same day as arrival",IF(AB1156="","Did not stay on SU",IF('Paste Data Here - Export'!HR1156="ICH","ICU/CCU/HDU",IF(AB1156&gt;AE1156,100,100*AB1156/AE1156)))))</f>
        <v/>
      </c>
      <c r="AG1156" s="82" t="str">
        <f>IF(E1156="Yes","6 Month Transfer",IF(W1156="No","Not locked to discharge/transfer",IF(AF1156="Did not stay on SU","Not achieved as did not stay on SU",IF('Patient level info'!A1156="","",IF(AND(A1156=B1156,M1156="Achieved",P1156="Achieved",AF1156&gt;=90,AF1156&lt;&gt;"Died same day as arrival"),"Achieved",IF(AND(A1156&lt;&gt;B1156,AF1156&gt;=90,M1156="Achieved",P1156="Achieved"),"Not directly admitted by this team, but achieved criteria at previous team, and achieved 90% of stay on SU whilst at this team",IF(AF1156="ICU/CCU/HDU","Admitted to ICU/CCU/HDU",IF(AF1156="Died same day as arrival",AF1156,IF(AND(AF1156&lt;90,M1156="Not achieved",P1156="Not achieved"),"Not achieved as not direct to SU within 4h, not seen by a consultant within 14h, and less than 90% of stay on SU",IF(AND(AF1156&lt;90,M1156="Not achieved",P1156="Achieved"),"Not achieved as not direct to SU within 4h and less than 90% of stay on SU",IF(AND(AF1156&lt;90,M1156="Achieved",P1156="Not achieved"),"Not achieved as not seen by a consultant within 14h and less than 90% of stay on SU",IF(AND(AF1156&gt;=90,M1156="Not achieved",P1156="Not achieved"),"Not achieved as not direct to SU within 4h and not seen by a consultant within 14h",IF(AND(AF1156&gt;=90,M1156="Achieved",P1156="Not achieved"),"Not achieved as not seen by a consultant within 14h",IF(AF1156&lt;90,"Not achieved as less than 90% of stay on SU","Not achieved as not direct to SU within 4h"))))))))))))))</f>
        <v/>
      </c>
    </row>
    <row r="1157" spans="1:33" x14ac:dyDescent="0.25">
      <c r="A1157" s="89" t="str">
        <f>IF('Paste Data Here - Export'!A1157="","",'Paste Data Here - Export'!A1157)</f>
        <v/>
      </c>
      <c r="B1157" s="90" t="str">
        <f>IF('Paste Data Here - Export'!B1157="","",'Paste Data Here - Export'!B1157)</f>
        <v/>
      </c>
      <c r="C1157" s="91" t="str">
        <f>IF('Paste Data Here - Export'!AR1157="Y",'Paste Data Here - Export'!AS1157,IF('Paste Data Here - Export'!C1157="","",'Paste Data Here - Export'!BA1157))</f>
        <v/>
      </c>
      <c r="D1157" s="103" t="str">
        <f>IF(B1157="","",IF('Paste Data Here - Export'!A1157 ='Paste Data Here - Export'!B1157, "Yes", "No"))</f>
        <v/>
      </c>
      <c r="E1157" s="103" t="str">
        <f>IF(A1157="","",IF(AND('Paste Data Here - Export'!P1157="",'Paste Data Here - Export'!Q1157&lt;&gt;""),"Yes","No"))</f>
        <v/>
      </c>
      <c r="F1157" s="104" t="str">
        <f>IF('Paste Data Here - Export'!A1157='Paste Data Here - Export'!B1157,C1157,IF(W1157="No","",IF(E1157="Yes","6 Month Transfer",'Paste Data Here - Export'!HP1157)))</f>
        <v/>
      </c>
      <c r="G1157" s="92" t="str">
        <f>IF(B1157="","",IF(OR('Paste Data Here - Export'!KB1157="Y",'Paste Data Here - Export'!GE1157="Y"),"Yes","No"))</f>
        <v/>
      </c>
      <c r="H1157" s="93" t="str">
        <f t="shared" si="190"/>
        <v/>
      </c>
      <c r="I1157" s="93" t="str">
        <f t="shared" si="191"/>
        <v/>
      </c>
      <c r="J1157" s="93" t="str">
        <f t="shared" si="192"/>
        <v/>
      </c>
      <c r="K1157" s="125" t="str">
        <f>IF(OR(C1157="",'Paste Data Here - Export'!BD1157=""),"",1440*('Paste Data Here - Export'!BD1157-C1157))</f>
        <v/>
      </c>
      <c r="L1157" s="93" t="str">
        <f t="shared" si="193"/>
        <v/>
      </c>
      <c r="M1157" s="93" t="str">
        <f>IF(AND(L1157="Yes",'Paste Data Here - Export'!BC1157="SU",'Paste Data Here - Export'!EJ1157&lt;&gt;"Y"),"Achieved",IF('Paste Data Here - Export'!EJ1157="Y","Not applicable",(IF(AND('Patient level info'!L1157="No",'Paste Data Here - Export'!BC1157="SU"),"Not achieved",IF('Paste Data Here - Export'!BC1157="ICH","Not applicable",IF(OR('Paste Data Here - Export'!BC1157="O",'Paste Data Here - Export'!BC1157="MAC"),"Not achieved",""))))))</f>
        <v/>
      </c>
      <c r="N1157" s="142" t="str">
        <f>IF(B1157="","",IF(OR('Paste Data Here - Export'!GN1157="PERS",'Paste Data Here - Export'!GN1157="TELEM"),'Paste Data Here - Export'!GK1157,IF('Paste Data Here - Export'!GO1157="","Not seen in person",'Paste Data Here - Export'!GO1157)))</f>
        <v/>
      </c>
      <c r="O1157" s="125" t="str">
        <f t="shared" si="194"/>
        <v/>
      </c>
      <c r="P1157" s="126" t="str">
        <f t="shared" si="195"/>
        <v/>
      </c>
      <c r="Q1157" s="95" t="str">
        <f>IF('Paste Data Here - Export'!CR1157=TRUE, "Not imaged",IF('Paste Data Here - Export'!AR1157="Y","Inpatient stroke",IF('Paste Data Here - Export'!BA1157="","",IF('Paste Data Here - Export'!CR1157="TRUE","",1440*('Paste Data Here - Export'!CP1157-'Paste Data Here - Export'!BA1157)))))</f>
        <v/>
      </c>
      <c r="R1157" s="95" t="str">
        <f>IF('Paste Data Here - Export'!CR1157=TRUE,"Not imaged",IF(OR(C1157="",'Paste Data Here - Export'!CP1157=""),"",1440*('Paste Data Here - Export'!CP1157-C1157)))</f>
        <v/>
      </c>
      <c r="S1157" s="93" t="str">
        <f>IF(R1157&lt;60.5,"Yes",IF('Paste Data Here - Export'!C1157="","","No"))</f>
        <v/>
      </c>
      <c r="T1157" s="93" t="str">
        <f t="shared" si="187"/>
        <v/>
      </c>
      <c r="U1157" s="94" t="str">
        <f>IF(OR(C1157="",'Paste Data Here - Export'!DF1157=""),"",1440*('Paste Data Here - Export'!DF1157-C1157))</f>
        <v/>
      </c>
      <c r="V1157" s="96" t="str">
        <f t="shared" si="196"/>
        <v/>
      </c>
      <c r="W1157" s="97" t="str">
        <f>IF(B1157="","",IF('Paste Data Here - Export'!KI1157=TRUE,"Yes",IF('Paste Data Here - Export'!L1157="","No","Yes")))</f>
        <v/>
      </c>
      <c r="X1157" s="98" t="str">
        <f>IF(E1157="Yes","6 Month Transfer",IF(AND(W1157="Yes",'Paste Data Here - Export'!KM1157="D"),"No",IF('Patient level info'!W1157="Yes","Yes","")))</f>
        <v/>
      </c>
      <c r="Y1157" s="91" t="str">
        <f t="shared" si="188"/>
        <v/>
      </c>
      <c r="Z1157" s="99" t="str">
        <f>IF('Paste Data Here - Export'!KQ1157="","",IF('Paste Data Here - Export'!KO1157="","",'Paste Data Here - Export'!KN1157-'Paste Data Here - Export'!KQ1157))</f>
        <v/>
      </c>
      <c r="AA1157" s="91" t="str">
        <f>IF(AND(W1157="Yes",'Paste Data Here - Export'!KM1157="D",'Paste Data Here - Export'!KO1157="Y"),'Paste Data Here - Export'!KN1157+'Patient level info'!AA$3,IF(AND(W1157="Yes",'Paste Data Here - Export'!KM1157="D",Z1157&lt;0),'Paste Data Here - Export'!KQ1157,IF(AND(W1157="Yes",'Paste Data Here - Export'!KM1157="D"),'Paste Data Here - Export'!KN1157,IF(X1157="Yes",'Paste Data Here - Export'!KS1157,""))))</f>
        <v/>
      </c>
      <c r="AB1157" s="100" t="str">
        <f>IF(W1157="No","",IF('Paste Data Here - Export'!HS1157="","",IF('Paste Data Here - Export'!KO1157="Y",'Patient level info'!AA1157-'Paste Data Here - Export'!HS1157,'Paste Data Here - Export'!KQ1157-'Paste Data Here - Export'!HS1157)))</f>
        <v/>
      </c>
      <c r="AC1157" s="100" t="str">
        <f>IF(E1157="Yes","",IF(BPT!C1157="Record transferred to this team",AA1157-C1157-(1/6),""))</f>
        <v/>
      </c>
      <c r="AD1157" s="100" t="str">
        <f t="shared" si="189"/>
        <v/>
      </c>
      <c r="AE1157" s="100" t="str">
        <f t="shared" si="197"/>
        <v/>
      </c>
      <c r="AF1157" s="101" t="str">
        <f>IF(AE1157="","",IF(Y1157="Died same day","Died same day as arrival",IF(AB1157="","Did not stay on SU",IF('Paste Data Here - Export'!HR1157="ICH","ICU/CCU/HDU",IF(AB1157&gt;AE1157,100,100*AB1157/AE1157)))))</f>
        <v/>
      </c>
      <c r="AG1157" s="82" t="str">
        <f>IF(E1157="Yes","6 Month Transfer",IF(W1157="No","Not locked to discharge/transfer",IF(AF1157="Did not stay on SU","Not achieved as did not stay on SU",IF('Patient level info'!A1157="","",IF(AND(A1157=B1157,M1157="Achieved",P1157="Achieved",AF1157&gt;=90,AF1157&lt;&gt;"Died same day as arrival"),"Achieved",IF(AND(A1157&lt;&gt;B1157,AF1157&gt;=90,M1157="Achieved",P1157="Achieved"),"Not directly admitted by this team, but achieved criteria at previous team, and achieved 90% of stay on SU whilst at this team",IF(AF1157="ICU/CCU/HDU","Admitted to ICU/CCU/HDU",IF(AF1157="Died same day as arrival",AF1157,IF(AND(AF1157&lt;90,M1157="Not achieved",P1157="Not achieved"),"Not achieved as not direct to SU within 4h, not seen by a consultant within 14h, and less than 90% of stay on SU",IF(AND(AF1157&lt;90,M1157="Not achieved",P1157="Achieved"),"Not achieved as not direct to SU within 4h and less than 90% of stay on SU",IF(AND(AF1157&lt;90,M1157="Achieved",P1157="Not achieved"),"Not achieved as not seen by a consultant within 14h and less than 90% of stay on SU",IF(AND(AF1157&gt;=90,M1157="Not achieved",P1157="Not achieved"),"Not achieved as not direct to SU within 4h and not seen by a consultant within 14h",IF(AND(AF1157&gt;=90,M1157="Achieved",P1157="Not achieved"),"Not achieved as not seen by a consultant within 14h",IF(AF1157&lt;90,"Not achieved as less than 90% of stay on SU","Not achieved as not direct to SU within 4h"))))))))))))))</f>
        <v/>
      </c>
    </row>
    <row r="1158" spans="1:33" x14ac:dyDescent="0.25">
      <c r="A1158" s="89" t="str">
        <f>IF('Paste Data Here - Export'!A1158="","",'Paste Data Here - Export'!A1158)</f>
        <v/>
      </c>
      <c r="B1158" s="90" t="str">
        <f>IF('Paste Data Here - Export'!B1158="","",'Paste Data Here - Export'!B1158)</f>
        <v/>
      </c>
      <c r="C1158" s="91" t="str">
        <f>IF('Paste Data Here - Export'!AR1158="Y",'Paste Data Here - Export'!AS1158,IF('Paste Data Here - Export'!C1158="","",'Paste Data Here - Export'!BA1158))</f>
        <v/>
      </c>
      <c r="D1158" s="103" t="str">
        <f>IF(B1158="","",IF('Paste Data Here - Export'!A1158 ='Paste Data Here - Export'!B1158, "Yes", "No"))</f>
        <v/>
      </c>
      <c r="E1158" s="103" t="str">
        <f>IF(A1158="","",IF(AND('Paste Data Here - Export'!P1158="",'Paste Data Here - Export'!Q1158&lt;&gt;""),"Yes","No"))</f>
        <v/>
      </c>
      <c r="F1158" s="104" t="str">
        <f>IF('Paste Data Here - Export'!A1158='Paste Data Here - Export'!B1158,C1158,IF(W1158="No","",IF(E1158="Yes","6 Month Transfer",'Paste Data Here - Export'!HP1158)))</f>
        <v/>
      </c>
      <c r="G1158" s="92" t="str">
        <f>IF(B1158="","",IF(OR('Paste Data Here - Export'!KB1158="Y",'Paste Data Here - Export'!GE1158="Y"),"Yes","No"))</f>
        <v/>
      </c>
      <c r="H1158" s="93" t="str">
        <f t="shared" si="190"/>
        <v/>
      </c>
      <c r="I1158" s="93" t="str">
        <f t="shared" si="191"/>
        <v/>
      </c>
      <c r="J1158" s="93" t="str">
        <f t="shared" si="192"/>
        <v/>
      </c>
      <c r="K1158" s="125" t="str">
        <f>IF(OR(C1158="",'Paste Data Here - Export'!BD1158=""),"",1440*('Paste Data Here - Export'!BD1158-C1158))</f>
        <v/>
      </c>
      <c r="L1158" s="93" t="str">
        <f t="shared" si="193"/>
        <v/>
      </c>
      <c r="M1158" s="93" t="str">
        <f>IF(AND(L1158="Yes",'Paste Data Here - Export'!BC1158="SU",'Paste Data Here - Export'!EJ1158&lt;&gt;"Y"),"Achieved",IF('Paste Data Here - Export'!EJ1158="Y","Not applicable",(IF(AND('Patient level info'!L1158="No",'Paste Data Here - Export'!BC1158="SU"),"Not achieved",IF('Paste Data Here - Export'!BC1158="ICH","Not applicable",IF(OR('Paste Data Here - Export'!BC1158="O",'Paste Data Here - Export'!BC1158="MAC"),"Not achieved",""))))))</f>
        <v/>
      </c>
      <c r="N1158" s="142" t="str">
        <f>IF(B1158="","",IF(OR('Paste Data Here - Export'!GN1158="PERS",'Paste Data Here - Export'!GN1158="TELEM"),'Paste Data Here - Export'!GK1158,IF('Paste Data Here - Export'!GO1158="","Not seen in person",'Paste Data Here - Export'!GO1158)))</f>
        <v/>
      </c>
      <c r="O1158" s="125" t="str">
        <f t="shared" si="194"/>
        <v/>
      </c>
      <c r="P1158" s="126" t="str">
        <f t="shared" si="195"/>
        <v/>
      </c>
      <c r="Q1158" s="95" t="str">
        <f>IF('Paste Data Here - Export'!CR1158=TRUE, "Not imaged",IF('Paste Data Here - Export'!AR1158="Y","Inpatient stroke",IF('Paste Data Here - Export'!BA1158="","",IF('Paste Data Here - Export'!CR1158="TRUE","",1440*('Paste Data Here - Export'!CP1158-'Paste Data Here - Export'!BA1158)))))</f>
        <v/>
      </c>
      <c r="R1158" s="95" t="str">
        <f>IF('Paste Data Here - Export'!CR1158=TRUE,"Not imaged",IF(OR(C1158="",'Paste Data Here - Export'!CP1158=""),"",1440*('Paste Data Here - Export'!CP1158-C1158)))</f>
        <v/>
      </c>
      <c r="S1158" s="93" t="str">
        <f>IF(R1158&lt;60.5,"Yes",IF('Paste Data Here - Export'!C1158="","","No"))</f>
        <v/>
      </c>
      <c r="T1158" s="93" t="str">
        <f t="shared" ref="T1158:T1221" si="198">IF(B1158="","",IF(R1158&lt;720.5,"Yes","No"))</f>
        <v/>
      </c>
      <c r="U1158" s="94" t="str">
        <f>IF(OR(C1158="",'Paste Data Here - Export'!DF1158=""),"",1440*('Paste Data Here - Export'!DF1158-C1158))</f>
        <v/>
      </c>
      <c r="V1158" s="96" t="str">
        <f t="shared" si="196"/>
        <v/>
      </c>
      <c r="W1158" s="97" t="str">
        <f>IF(B1158="","",IF('Paste Data Here - Export'!KI1158=TRUE,"Yes",IF('Paste Data Here - Export'!L1158="","No","Yes")))</f>
        <v/>
      </c>
      <c r="X1158" s="98" t="str">
        <f>IF(E1158="Yes","6 Month Transfer",IF(AND(W1158="Yes",'Paste Data Here - Export'!KM1158="D"),"No",IF('Patient level info'!W1158="Yes","Yes","")))</f>
        <v/>
      </c>
      <c r="Y1158" s="91" t="str">
        <f t="shared" ref="Y1158:Y1221" si="199">IF(E1158="Yes","",IF(X1158="","",IF(X1158="Yes","Alive",IF(AND(DAY(AA1158)-DAY(F1158)=0,AA1158-F1158&lt;2),"Died same day","Died different day"))))</f>
        <v/>
      </c>
      <c r="Z1158" s="99" t="str">
        <f>IF('Paste Data Here - Export'!KQ1158="","",IF('Paste Data Here - Export'!KO1158="","",'Paste Data Here - Export'!KN1158-'Paste Data Here - Export'!KQ1158))</f>
        <v/>
      </c>
      <c r="AA1158" s="91" t="str">
        <f>IF(AND(W1158="Yes",'Paste Data Here - Export'!KM1158="D",'Paste Data Here - Export'!KO1158="Y"),'Paste Data Here - Export'!KN1158+'Patient level info'!AA$3,IF(AND(W1158="Yes",'Paste Data Here - Export'!KM1158="D",Z1158&lt;0),'Paste Data Here - Export'!KQ1158,IF(AND(W1158="Yes",'Paste Data Here - Export'!KM1158="D"),'Paste Data Here - Export'!KN1158,IF(X1158="Yes",'Paste Data Here - Export'!KS1158,""))))</f>
        <v/>
      </c>
      <c r="AB1158" s="100" t="str">
        <f>IF(W1158="No","",IF('Paste Data Here - Export'!HS1158="","",IF('Paste Data Here - Export'!KO1158="Y",'Patient level info'!AA1158-'Paste Data Here - Export'!HS1158,'Paste Data Here - Export'!KQ1158-'Paste Data Here - Export'!HS1158)))</f>
        <v/>
      </c>
      <c r="AC1158" s="100" t="str">
        <f>IF(E1158="Yes","",IF(BPT!C1158="Record transferred to this team",AA1158-C1158-(1/6),""))</f>
        <v/>
      </c>
      <c r="AD1158" s="100" t="str">
        <f t="shared" ref="AD1158:AD1221" si="200">IF(AA1158="","",AA1158-F1158)</f>
        <v/>
      </c>
      <c r="AE1158" s="100" t="str">
        <f t="shared" si="197"/>
        <v/>
      </c>
      <c r="AF1158" s="101" t="str">
        <f>IF(AE1158="","",IF(Y1158="Died same day","Died same day as arrival",IF(AB1158="","Did not stay on SU",IF('Paste Data Here - Export'!HR1158="ICH","ICU/CCU/HDU",IF(AB1158&gt;AE1158,100,100*AB1158/AE1158)))))</f>
        <v/>
      </c>
      <c r="AG1158" s="82" t="str">
        <f>IF(E1158="Yes","6 Month Transfer",IF(W1158="No","Not locked to discharge/transfer",IF(AF1158="Did not stay on SU","Not achieved as did not stay on SU",IF('Patient level info'!A1158="","",IF(AND(A1158=B1158,M1158="Achieved",P1158="Achieved",AF1158&gt;=90,AF1158&lt;&gt;"Died same day as arrival"),"Achieved",IF(AND(A1158&lt;&gt;B1158,AF1158&gt;=90,M1158="Achieved",P1158="Achieved"),"Not directly admitted by this team, but achieved criteria at previous team, and achieved 90% of stay on SU whilst at this team",IF(AF1158="ICU/CCU/HDU","Admitted to ICU/CCU/HDU",IF(AF1158="Died same day as arrival",AF1158,IF(AND(AF1158&lt;90,M1158="Not achieved",P1158="Not achieved"),"Not achieved as not direct to SU within 4h, not seen by a consultant within 14h, and less than 90% of stay on SU",IF(AND(AF1158&lt;90,M1158="Not achieved",P1158="Achieved"),"Not achieved as not direct to SU within 4h and less than 90% of stay on SU",IF(AND(AF1158&lt;90,M1158="Achieved",P1158="Not achieved"),"Not achieved as not seen by a consultant within 14h and less than 90% of stay on SU",IF(AND(AF1158&gt;=90,M1158="Not achieved",P1158="Not achieved"),"Not achieved as not direct to SU within 4h and not seen by a consultant within 14h",IF(AND(AF1158&gt;=90,M1158="Achieved",P1158="Not achieved"),"Not achieved as not seen by a consultant within 14h",IF(AF1158&lt;90,"Not achieved as less than 90% of stay on SU","Not achieved as not direct to SU within 4h"))))))))))))))</f>
        <v/>
      </c>
    </row>
    <row r="1159" spans="1:33" x14ac:dyDescent="0.25">
      <c r="A1159" s="89" t="str">
        <f>IF('Paste Data Here - Export'!A1159="","",'Paste Data Here - Export'!A1159)</f>
        <v/>
      </c>
      <c r="B1159" s="90" t="str">
        <f>IF('Paste Data Here - Export'!B1159="","",'Paste Data Here - Export'!B1159)</f>
        <v/>
      </c>
      <c r="C1159" s="91" t="str">
        <f>IF('Paste Data Here - Export'!AR1159="Y",'Paste Data Here - Export'!AS1159,IF('Paste Data Here - Export'!C1159="","",'Paste Data Here - Export'!BA1159))</f>
        <v/>
      </c>
      <c r="D1159" s="103" t="str">
        <f>IF(B1159="","",IF('Paste Data Here - Export'!A1159 ='Paste Data Here - Export'!B1159, "Yes", "No"))</f>
        <v/>
      </c>
      <c r="E1159" s="103" t="str">
        <f>IF(A1159="","",IF(AND('Paste Data Here - Export'!P1159="",'Paste Data Here - Export'!Q1159&lt;&gt;""),"Yes","No"))</f>
        <v/>
      </c>
      <c r="F1159" s="104" t="str">
        <f>IF('Paste Data Here - Export'!A1159='Paste Data Here - Export'!B1159,C1159,IF(W1159="No","",IF(E1159="Yes","6 Month Transfer",'Paste Data Here - Export'!HP1159)))</f>
        <v/>
      </c>
      <c r="G1159" s="92" t="str">
        <f>IF(B1159="","",IF(OR('Paste Data Here - Export'!KB1159="Y",'Paste Data Here - Export'!GE1159="Y"),"Yes","No"))</f>
        <v/>
      </c>
      <c r="H1159" s="93" t="str">
        <f t="shared" ref="H1159:H1222" si="201">IF(F1159="","",(TEXT(F1159,"ddd")))</f>
        <v/>
      </c>
      <c r="I1159" s="93" t="str">
        <f t="shared" ref="I1159:I1222" si="202">IF(F1159="","",(TEXT(F1159,"h")))</f>
        <v/>
      </c>
      <c r="J1159" s="93" t="str">
        <f t="shared" ref="J1159:J1222" si="203">IF(F1159="","",IF(OR(H1159="Sat",H1159="Sun",I1159="18",I1159="19",I1159="20",I1159="21",I1159="22",I1159="23",I1159="0",I1159="1",I1159="2",I1159="3",I1159="4",I1159="5",I1159="6",I1159="7"),"Out of hours","In hours"))</f>
        <v/>
      </c>
      <c r="K1159" s="125" t="str">
        <f>IF(OR(C1159="",'Paste Data Here - Export'!BD1159=""),"",1440*('Paste Data Here - Export'!BD1159-C1159))</f>
        <v/>
      </c>
      <c r="L1159" s="93" t="str">
        <f t="shared" ref="L1159:L1222" si="204">IF(B1159="","",IF(K1159="","No",IF(K1159&lt;240.5,"Yes","No")))</f>
        <v/>
      </c>
      <c r="M1159" s="93" t="str">
        <f>IF(AND(L1159="Yes",'Paste Data Here - Export'!BC1159="SU",'Paste Data Here - Export'!EJ1159&lt;&gt;"Y"),"Achieved",IF('Paste Data Here - Export'!EJ1159="Y","Not applicable",(IF(AND('Patient level info'!L1159="No",'Paste Data Here - Export'!BC1159="SU"),"Not achieved",IF('Paste Data Here - Export'!BC1159="ICH","Not applicable",IF(OR('Paste Data Here - Export'!BC1159="O",'Paste Data Here - Export'!BC1159="MAC"),"Not achieved",""))))))</f>
        <v/>
      </c>
      <c r="N1159" s="142" t="str">
        <f>IF(B1159="","",IF(OR('Paste Data Here - Export'!GN1159="PERS",'Paste Data Here - Export'!GN1159="TELEM"),'Paste Data Here - Export'!GK1159,IF('Paste Data Here - Export'!GO1159="","Not seen in person",'Paste Data Here - Export'!GO1159)))</f>
        <v/>
      </c>
      <c r="O1159" s="125" t="str">
        <f t="shared" ref="O1159:O1222" si="205">IF(C1159="","",IF(N1159="Not seen in person","Not seen within 72h",1440*(N1159-C1159)))</f>
        <v/>
      </c>
      <c r="P1159" s="126" t="str">
        <f t="shared" ref="P1159:P1222" si="206">IF(C1159="","",IF(O1159="Not seen within 72h","Not achieved",IF(O1159&lt;840.5,"Achieved","Not achieved")))</f>
        <v/>
      </c>
      <c r="Q1159" s="95" t="str">
        <f>IF('Paste Data Here - Export'!CR1159=TRUE, "Not imaged",IF('Paste Data Here - Export'!AR1159="Y","Inpatient stroke",IF('Paste Data Here - Export'!BA1159="","",IF('Paste Data Here - Export'!CR1159="TRUE","",1440*('Paste Data Here - Export'!CP1159-'Paste Data Here - Export'!BA1159)))))</f>
        <v/>
      </c>
      <c r="R1159" s="95" t="str">
        <f>IF('Paste Data Here - Export'!CR1159=TRUE,"Not imaged",IF(OR(C1159="",'Paste Data Here - Export'!CP1159=""),"",1440*('Paste Data Here - Export'!CP1159-C1159)))</f>
        <v/>
      </c>
      <c r="S1159" s="93" t="str">
        <f>IF(R1159&lt;60.5,"Yes",IF('Paste Data Here - Export'!C1159="","","No"))</f>
        <v/>
      </c>
      <c r="T1159" s="93" t="str">
        <f t="shared" si="198"/>
        <v/>
      </c>
      <c r="U1159" s="94" t="str">
        <f>IF(OR(C1159="",'Paste Data Here - Export'!DF1159=""),"",1440*('Paste Data Here - Export'!DF1159-C1159))</f>
        <v/>
      </c>
      <c r="V1159" s="96" t="str">
        <f t="shared" ref="V1159:V1222" si="207">IF(U1159="","",IF(U1159&lt;60.5,"Yes","No"))</f>
        <v/>
      </c>
      <c r="W1159" s="97" t="str">
        <f>IF(B1159="","",IF('Paste Data Here - Export'!KI1159=TRUE,"Yes",IF('Paste Data Here - Export'!L1159="","No","Yes")))</f>
        <v/>
      </c>
      <c r="X1159" s="98" t="str">
        <f>IF(E1159="Yes","6 Month Transfer",IF(AND(W1159="Yes",'Paste Data Here - Export'!KM1159="D"),"No",IF('Patient level info'!W1159="Yes","Yes","")))</f>
        <v/>
      </c>
      <c r="Y1159" s="91" t="str">
        <f t="shared" si="199"/>
        <v/>
      </c>
      <c r="Z1159" s="99" t="str">
        <f>IF('Paste Data Here - Export'!KQ1159="","",IF('Paste Data Here - Export'!KO1159="","",'Paste Data Here - Export'!KN1159-'Paste Data Here - Export'!KQ1159))</f>
        <v/>
      </c>
      <c r="AA1159" s="91" t="str">
        <f>IF(AND(W1159="Yes",'Paste Data Here - Export'!KM1159="D",'Paste Data Here - Export'!KO1159="Y"),'Paste Data Here - Export'!KN1159+'Patient level info'!AA$3,IF(AND(W1159="Yes",'Paste Data Here - Export'!KM1159="D",Z1159&lt;0),'Paste Data Here - Export'!KQ1159,IF(AND(W1159="Yes",'Paste Data Here - Export'!KM1159="D"),'Paste Data Here - Export'!KN1159,IF(X1159="Yes",'Paste Data Here - Export'!KS1159,""))))</f>
        <v/>
      </c>
      <c r="AB1159" s="100" t="str">
        <f>IF(W1159="No","",IF('Paste Data Here - Export'!HS1159="","",IF('Paste Data Here - Export'!KO1159="Y",'Patient level info'!AA1159-'Paste Data Here - Export'!HS1159,'Paste Data Here - Export'!KQ1159-'Paste Data Here - Export'!HS1159)))</f>
        <v/>
      </c>
      <c r="AC1159" s="100" t="str">
        <f>IF(E1159="Yes","",IF(BPT!C1159="Record transferred to this team",AA1159-C1159-(1/6),""))</f>
        <v/>
      </c>
      <c r="AD1159" s="100" t="str">
        <f t="shared" si="200"/>
        <v/>
      </c>
      <c r="AE1159" s="100" t="str">
        <f t="shared" ref="AE1159:AE1222" si="208">IF(AD1159="","",AD1159-(1/6))</f>
        <v/>
      </c>
      <c r="AF1159" s="101" t="str">
        <f>IF(AE1159="","",IF(Y1159="Died same day","Died same day as arrival",IF(AB1159="","Did not stay on SU",IF('Paste Data Here - Export'!HR1159="ICH","ICU/CCU/HDU",IF(AB1159&gt;AE1159,100,100*AB1159/AE1159)))))</f>
        <v/>
      </c>
      <c r="AG1159" s="82" t="str">
        <f>IF(E1159="Yes","6 Month Transfer",IF(W1159="No","Not locked to discharge/transfer",IF(AF1159="Did not stay on SU","Not achieved as did not stay on SU",IF('Patient level info'!A1159="","",IF(AND(A1159=B1159,M1159="Achieved",P1159="Achieved",AF1159&gt;=90,AF1159&lt;&gt;"Died same day as arrival"),"Achieved",IF(AND(A1159&lt;&gt;B1159,AF1159&gt;=90,M1159="Achieved",P1159="Achieved"),"Not directly admitted by this team, but achieved criteria at previous team, and achieved 90% of stay on SU whilst at this team",IF(AF1159="ICU/CCU/HDU","Admitted to ICU/CCU/HDU",IF(AF1159="Died same day as arrival",AF1159,IF(AND(AF1159&lt;90,M1159="Not achieved",P1159="Not achieved"),"Not achieved as not direct to SU within 4h, not seen by a consultant within 14h, and less than 90% of stay on SU",IF(AND(AF1159&lt;90,M1159="Not achieved",P1159="Achieved"),"Not achieved as not direct to SU within 4h and less than 90% of stay on SU",IF(AND(AF1159&lt;90,M1159="Achieved",P1159="Not achieved"),"Not achieved as not seen by a consultant within 14h and less than 90% of stay on SU",IF(AND(AF1159&gt;=90,M1159="Not achieved",P1159="Not achieved"),"Not achieved as not direct to SU within 4h and not seen by a consultant within 14h",IF(AND(AF1159&gt;=90,M1159="Achieved",P1159="Not achieved"),"Not achieved as not seen by a consultant within 14h",IF(AF1159&lt;90,"Not achieved as less than 90% of stay on SU","Not achieved as not direct to SU within 4h"))))))))))))))</f>
        <v/>
      </c>
    </row>
    <row r="1160" spans="1:33" x14ac:dyDescent="0.25">
      <c r="A1160" s="89" t="str">
        <f>IF('Paste Data Here - Export'!A1160="","",'Paste Data Here - Export'!A1160)</f>
        <v/>
      </c>
      <c r="B1160" s="90" t="str">
        <f>IF('Paste Data Here - Export'!B1160="","",'Paste Data Here - Export'!B1160)</f>
        <v/>
      </c>
      <c r="C1160" s="91" t="str">
        <f>IF('Paste Data Here - Export'!AR1160="Y",'Paste Data Here - Export'!AS1160,IF('Paste Data Here - Export'!C1160="","",'Paste Data Here - Export'!BA1160))</f>
        <v/>
      </c>
      <c r="D1160" s="103" t="str">
        <f>IF(B1160="","",IF('Paste Data Here - Export'!A1160 ='Paste Data Here - Export'!B1160, "Yes", "No"))</f>
        <v/>
      </c>
      <c r="E1160" s="103" t="str">
        <f>IF(A1160="","",IF(AND('Paste Data Here - Export'!P1160="",'Paste Data Here - Export'!Q1160&lt;&gt;""),"Yes","No"))</f>
        <v/>
      </c>
      <c r="F1160" s="104" t="str">
        <f>IF('Paste Data Here - Export'!A1160='Paste Data Here - Export'!B1160,C1160,IF(W1160="No","",IF(E1160="Yes","6 Month Transfer",'Paste Data Here - Export'!HP1160)))</f>
        <v/>
      </c>
      <c r="G1160" s="92" t="str">
        <f>IF(B1160="","",IF(OR('Paste Data Here - Export'!KB1160="Y",'Paste Data Here - Export'!GE1160="Y"),"Yes","No"))</f>
        <v/>
      </c>
      <c r="H1160" s="93" t="str">
        <f t="shared" si="201"/>
        <v/>
      </c>
      <c r="I1160" s="93" t="str">
        <f t="shared" si="202"/>
        <v/>
      </c>
      <c r="J1160" s="93" t="str">
        <f t="shared" si="203"/>
        <v/>
      </c>
      <c r="K1160" s="125" t="str">
        <f>IF(OR(C1160="",'Paste Data Here - Export'!BD1160=""),"",1440*('Paste Data Here - Export'!BD1160-C1160))</f>
        <v/>
      </c>
      <c r="L1160" s="93" t="str">
        <f t="shared" si="204"/>
        <v/>
      </c>
      <c r="M1160" s="93" t="str">
        <f>IF(AND(L1160="Yes",'Paste Data Here - Export'!BC1160="SU",'Paste Data Here - Export'!EJ1160&lt;&gt;"Y"),"Achieved",IF('Paste Data Here - Export'!EJ1160="Y","Not applicable",(IF(AND('Patient level info'!L1160="No",'Paste Data Here - Export'!BC1160="SU"),"Not achieved",IF('Paste Data Here - Export'!BC1160="ICH","Not applicable",IF(OR('Paste Data Here - Export'!BC1160="O",'Paste Data Here - Export'!BC1160="MAC"),"Not achieved",""))))))</f>
        <v/>
      </c>
      <c r="N1160" s="142" t="str">
        <f>IF(B1160="","",IF(OR('Paste Data Here - Export'!GN1160="PERS",'Paste Data Here - Export'!GN1160="TELEM"),'Paste Data Here - Export'!GK1160,IF('Paste Data Here - Export'!GO1160="","Not seen in person",'Paste Data Here - Export'!GO1160)))</f>
        <v/>
      </c>
      <c r="O1160" s="125" t="str">
        <f t="shared" si="205"/>
        <v/>
      </c>
      <c r="P1160" s="126" t="str">
        <f t="shared" si="206"/>
        <v/>
      </c>
      <c r="Q1160" s="95" t="str">
        <f>IF('Paste Data Here - Export'!CR1160=TRUE, "Not imaged",IF('Paste Data Here - Export'!AR1160="Y","Inpatient stroke",IF('Paste Data Here - Export'!BA1160="","",IF('Paste Data Here - Export'!CR1160="TRUE","",1440*('Paste Data Here - Export'!CP1160-'Paste Data Here - Export'!BA1160)))))</f>
        <v/>
      </c>
      <c r="R1160" s="95" t="str">
        <f>IF('Paste Data Here - Export'!CR1160=TRUE,"Not imaged",IF(OR(C1160="",'Paste Data Here - Export'!CP1160=""),"",1440*('Paste Data Here - Export'!CP1160-C1160)))</f>
        <v/>
      </c>
      <c r="S1160" s="93" t="str">
        <f>IF(R1160&lt;60.5,"Yes",IF('Paste Data Here - Export'!C1160="","","No"))</f>
        <v/>
      </c>
      <c r="T1160" s="93" t="str">
        <f t="shared" si="198"/>
        <v/>
      </c>
      <c r="U1160" s="94" t="str">
        <f>IF(OR(C1160="",'Paste Data Here - Export'!DF1160=""),"",1440*('Paste Data Here - Export'!DF1160-C1160))</f>
        <v/>
      </c>
      <c r="V1160" s="96" t="str">
        <f t="shared" si="207"/>
        <v/>
      </c>
      <c r="W1160" s="97" t="str">
        <f>IF(B1160="","",IF('Paste Data Here - Export'!KI1160=TRUE,"Yes",IF('Paste Data Here - Export'!L1160="","No","Yes")))</f>
        <v/>
      </c>
      <c r="X1160" s="98" t="str">
        <f>IF(E1160="Yes","6 Month Transfer",IF(AND(W1160="Yes",'Paste Data Here - Export'!KM1160="D"),"No",IF('Patient level info'!W1160="Yes","Yes","")))</f>
        <v/>
      </c>
      <c r="Y1160" s="91" t="str">
        <f t="shared" si="199"/>
        <v/>
      </c>
      <c r="Z1160" s="99" t="str">
        <f>IF('Paste Data Here - Export'!KQ1160="","",IF('Paste Data Here - Export'!KO1160="","",'Paste Data Here - Export'!KN1160-'Paste Data Here - Export'!KQ1160))</f>
        <v/>
      </c>
      <c r="AA1160" s="91" t="str">
        <f>IF(AND(W1160="Yes",'Paste Data Here - Export'!KM1160="D",'Paste Data Here - Export'!KO1160="Y"),'Paste Data Here - Export'!KN1160+'Patient level info'!AA$3,IF(AND(W1160="Yes",'Paste Data Here - Export'!KM1160="D",Z1160&lt;0),'Paste Data Here - Export'!KQ1160,IF(AND(W1160="Yes",'Paste Data Here - Export'!KM1160="D"),'Paste Data Here - Export'!KN1160,IF(X1160="Yes",'Paste Data Here - Export'!KS1160,""))))</f>
        <v/>
      </c>
      <c r="AB1160" s="100" t="str">
        <f>IF(W1160="No","",IF('Paste Data Here - Export'!HS1160="","",IF('Paste Data Here - Export'!KO1160="Y",'Patient level info'!AA1160-'Paste Data Here - Export'!HS1160,'Paste Data Here - Export'!KQ1160-'Paste Data Here - Export'!HS1160)))</f>
        <v/>
      </c>
      <c r="AC1160" s="100" t="str">
        <f>IF(E1160="Yes","",IF(BPT!C1160="Record transferred to this team",AA1160-C1160-(1/6),""))</f>
        <v/>
      </c>
      <c r="AD1160" s="100" t="str">
        <f t="shared" si="200"/>
        <v/>
      </c>
      <c r="AE1160" s="100" t="str">
        <f t="shared" si="208"/>
        <v/>
      </c>
      <c r="AF1160" s="101" t="str">
        <f>IF(AE1160="","",IF(Y1160="Died same day","Died same day as arrival",IF(AB1160="","Did not stay on SU",IF('Paste Data Here - Export'!HR1160="ICH","ICU/CCU/HDU",IF(AB1160&gt;AE1160,100,100*AB1160/AE1160)))))</f>
        <v/>
      </c>
      <c r="AG1160" s="82" t="str">
        <f>IF(E1160="Yes","6 Month Transfer",IF(W1160="No","Not locked to discharge/transfer",IF(AF1160="Did not stay on SU","Not achieved as did not stay on SU",IF('Patient level info'!A1160="","",IF(AND(A1160=B1160,M1160="Achieved",P1160="Achieved",AF1160&gt;=90,AF1160&lt;&gt;"Died same day as arrival"),"Achieved",IF(AND(A1160&lt;&gt;B1160,AF1160&gt;=90,M1160="Achieved",P1160="Achieved"),"Not directly admitted by this team, but achieved criteria at previous team, and achieved 90% of stay on SU whilst at this team",IF(AF1160="ICU/CCU/HDU","Admitted to ICU/CCU/HDU",IF(AF1160="Died same day as arrival",AF1160,IF(AND(AF1160&lt;90,M1160="Not achieved",P1160="Not achieved"),"Not achieved as not direct to SU within 4h, not seen by a consultant within 14h, and less than 90% of stay on SU",IF(AND(AF1160&lt;90,M1160="Not achieved",P1160="Achieved"),"Not achieved as not direct to SU within 4h and less than 90% of stay on SU",IF(AND(AF1160&lt;90,M1160="Achieved",P1160="Not achieved"),"Not achieved as not seen by a consultant within 14h and less than 90% of stay on SU",IF(AND(AF1160&gt;=90,M1160="Not achieved",P1160="Not achieved"),"Not achieved as not direct to SU within 4h and not seen by a consultant within 14h",IF(AND(AF1160&gt;=90,M1160="Achieved",P1160="Not achieved"),"Not achieved as not seen by a consultant within 14h",IF(AF1160&lt;90,"Not achieved as less than 90% of stay on SU","Not achieved as not direct to SU within 4h"))))))))))))))</f>
        <v/>
      </c>
    </row>
    <row r="1161" spans="1:33" x14ac:dyDescent="0.25">
      <c r="A1161" s="89" t="str">
        <f>IF('Paste Data Here - Export'!A1161="","",'Paste Data Here - Export'!A1161)</f>
        <v/>
      </c>
      <c r="B1161" s="90" t="str">
        <f>IF('Paste Data Here - Export'!B1161="","",'Paste Data Here - Export'!B1161)</f>
        <v/>
      </c>
      <c r="C1161" s="91" t="str">
        <f>IF('Paste Data Here - Export'!AR1161="Y",'Paste Data Here - Export'!AS1161,IF('Paste Data Here - Export'!C1161="","",'Paste Data Here - Export'!BA1161))</f>
        <v/>
      </c>
      <c r="D1161" s="103" t="str">
        <f>IF(B1161="","",IF('Paste Data Here - Export'!A1161 ='Paste Data Here - Export'!B1161, "Yes", "No"))</f>
        <v/>
      </c>
      <c r="E1161" s="103" t="str">
        <f>IF(A1161="","",IF(AND('Paste Data Here - Export'!P1161="",'Paste Data Here - Export'!Q1161&lt;&gt;""),"Yes","No"))</f>
        <v/>
      </c>
      <c r="F1161" s="104" t="str">
        <f>IF('Paste Data Here - Export'!A1161='Paste Data Here - Export'!B1161,C1161,IF(W1161="No","",IF(E1161="Yes","6 Month Transfer",'Paste Data Here - Export'!HP1161)))</f>
        <v/>
      </c>
      <c r="G1161" s="92" t="str">
        <f>IF(B1161="","",IF(OR('Paste Data Here - Export'!KB1161="Y",'Paste Data Here - Export'!GE1161="Y"),"Yes","No"))</f>
        <v/>
      </c>
      <c r="H1161" s="93" t="str">
        <f t="shared" si="201"/>
        <v/>
      </c>
      <c r="I1161" s="93" t="str">
        <f t="shared" si="202"/>
        <v/>
      </c>
      <c r="J1161" s="93" t="str">
        <f t="shared" si="203"/>
        <v/>
      </c>
      <c r="K1161" s="125" t="str">
        <f>IF(OR(C1161="",'Paste Data Here - Export'!BD1161=""),"",1440*('Paste Data Here - Export'!BD1161-C1161))</f>
        <v/>
      </c>
      <c r="L1161" s="93" t="str">
        <f t="shared" si="204"/>
        <v/>
      </c>
      <c r="M1161" s="93" t="str">
        <f>IF(AND(L1161="Yes",'Paste Data Here - Export'!BC1161="SU",'Paste Data Here - Export'!EJ1161&lt;&gt;"Y"),"Achieved",IF('Paste Data Here - Export'!EJ1161="Y","Not applicable",(IF(AND('Patient level info'!L1161="No",'Paste Data Here - Export'!BC1161="SU"),"Not achieved",IF('Paste Data Here - Export'!BC1161="ICH","Not applicable",IF(OR('Paste Data Here - Export'!BC1161="O",'Paste Data Here - Export'!BC1161="MAC"),"Not achieved",""))))))</f>
        <v/>
      </c>
      <c r="N1161" s="142" t="str">
        <f>IF(B1161="","",IF(OR('Paste Data Here - Export'!GN1161="PERS",'Paste Data Here - Export'!GN1161="TELEM"),'Paste Data Here - Export'!GK1161,IF('Paste Data Here - Export'!GO1161="","Not seen in person",'Paste Data Here - Export'!GO1161)))</f>
        <v/>
      </c>
      <c r="O1161" s="125" t="str">
        <f t="shared" si="205"/>
        <v/>
      </c>
      <c r="P1161" s="126" t="str">
        <f t="shared" si="206"/>
        <v/>
      </c>
      <c r="Q1161" s="95" t="str">
        <f>IF('Paste Data Here - Export'!CR1161=TRUE, "Not imaged",IF('Paste Data Here - Export'!AR1161="Y","Inpatient stroke",IF('Paste Data Here - Export'!BA1161="","",IF('Paste Data Here - Export'!CR1161="TRUE","",1440*('Paste Data Here - Export'!CP1161-'Paste Data Here - Export'!BA1161)))))</f>
        <v/>
      </c>
      <c r="R1161" s="95" t="str">
        <f>IF('Paste Data Here - Export'!CR1161=TRUE,"Not imaged",IF(OR(C1161="",'Paste Data Here - Export'!CP1161=""),"",1440*('Paste Data Here - Export'!CP1161-C1161)))</f>
        <v/>
      </c>
      <c r="S1161" s="93" t="str">
        <f>IF(R1161&lt;60.5,"Yes",IF('Paste Data Here - Export'!C1161="","","No"))</f>
        <v/>
      </c>
      <c r="T1161" s="93" t="str">
        <f t="shared" si="198"/>
        <v/>
      </c>
      <c r="U1161" s="94" t="str">
        <f>IF(OR(C1161="",'Paste Data Here - Export'!DF1161=""),"",1440*('Paste Data Here - Export'!DF1161-C1161))</f>
        <v/>
      </c>
      <c r="V1161" s="96" t="str">
        <f t="shared" si="207"/>
        <v/>
      </c>
      <c r="W1161" s="97" t="str">
        <f>IF(B1161="","",IF('Paste Data Here - Export'!KI1161=TRUE,"Yes",IF('Paste Data Here - Export'!L1161="","No","Yes")))</f>
        <v/>
      </c>
      <c r="X1161" s="98" t="str">
        <f>IF(E1161="Yes","6 Month Transfer",IF(AND(W1161="Yes",'Paste Data Here - Export'!KM1161="D"),"No",IF('Patient level info'!W1161="Yes","Yes","")))</f>
        <v/>
      </c>
      <c r="Y1161" s="91" t="str">
        <f t="shared" si="199"/>
        <v/>
      </c>
      <c r="Z1161" s="99" t="str">
        <f>IF('Paste Data Here - Export'!KQ1161="","",IF('Paste Data Here - Export'!KO1161="","",'Paste Data Here - Export'!KN1161-'Paste Data Here - Export'!KQ1161))</f>
        <v/>
      </c>
      <c r="AA1161" s="91" t="str">
        <f>IF(AND(W1161="Yes",'Paste Data Here - Export'!KM1161="D",'Paste Data Here - Export'!KO1161="Y"),'Paste Data Here - Export'!KN1161+'Patient level info'!AA$3,IF(AND(W1161="Yes",'Paste Data Here - Export'!KM1161="D",Z1161&lt;0),'Paste Data Here - Export'!KQ1161,IF(AND(W1161="Yes",'Paste Data Here - Export'!KM1161="D"),'Paste Data Here - Export'!KN1161,IF(X1161="Yes",'Paste Data Here - Export'!KS1161,""))))</f>
        <v/>
      </c>
      <c r="AB1161" s="100" t="str">
        <f>IF(W1161="No","",IF('Paste Data Here - Export'!HS1161="","",IF('Paste Data Here - Export'!KO1161="Y",'Patient level info'!AA1161-'Paste Data Here - Export'!HS1161,'Paste Data Here - Export'!KQ1161-'Paste Data Here - Export'!HS1161)))</f>
        <v/>
      </c>
      <c r="AC1161" s="100" t="str">
        <f>IF(E1161="Yes","",IF(BPT!C1161="Record transferred to this team",AA1161-C1161-(1/6),""))</f>
        <v/>
      </c>
      <c r="AD1161" s="100" t="str">
        <f t="shared" si="200"/>
        <v/>
      </c>
      <c r="AE1161" s="100" t="str">
        <f t="shared" si="208"/>
        <v/>
      </c>
      <c r="AF1161" s="101" t="str">
        <f>IF(AE1161="","",IF(Y1161="Died same day","Died same day as arrival",IF(AB1161="","Did not stay on SU",IF('Paste Data Here - Export'!HR1161="ICH","ICU/CCU/HDU",IF(AB1161&gt;AE1161,100,100*AB1161/AE1161)))))</f>
        <v/>
      </c>
      <c r="AG1161" s="82" t="str">
        <f>IF(E1161="Yes","6 Month Transfer",IF(W1161="No","Not locked to discharge/transfer",IF(AF1161="Did not stay on SU","Not achieved as did not stay on SU",IF('Patient level info'!A1161="","",IF(AND(A1161=B1161,M1161="Achieved",P1161="Achieved",AF1161&gt;=90,AF1161&lt;&gt;"Died same day as arrival"),"Achieved",IF(AND(A1161&lt;&gt;B1161,AF1161&gt;=90,M1161="Achieved",P1161="Achieved"),"Not directly admitted by this team, but achieved criteria at previous team, and achieved 90% of stay on SU whilst at this team",IF(AF1161="ICU/CCU/HDU","Admitted to ICU/CCU/HDU",IF(AF1161="Died same day as arrival",AF1161,IF(AND(AF1161&lt;90,M1161="Not achieved",P1161="Not achieved"),"Not achieved as not direct to SU within 4h, not seen by a consultant within 14h, and less than 90% of stay on SU",IF(AND(AF1161&lt;90,M1161="Not achieved",P1161="Achieved"),"Not achieved as not direct to SU within 4h and less than 90% of stay on SU",IF(AND(AF1161&lt;90,M1161="Achieved",P1161="Not achieved"),"Not achieved as not seen by a consultant within 14h and less than 90% of stay on SU",IF(AND(AF1161&gt;=90,M1161="Not achieved",P1161="Not achieved"),"Not achieved as not direct to SU within 4h and not seen by a consultant within 14h",IF(AND(AF1161&gt;=90,M1161="Achieved",P1161="Not achieved"),"Not achieved as not seen by a consultant within 14h",IF(AF1161&lt;90,"Not achieved as less than 90% of stay on SU","Not achieved as not direct to SU within 4h"))))))))))))))</f>
        <v/>
      </c>
    </row>
    <row r="1162" spans="1:33" x14ac:dyDescent="0.25">
      <c r="A1162" s="89" t="str">
        <f>IF('Paste Data Here - Export'!A1162="","",'Paste Data Here - Export'!A1162)</f>
        <v/>
      </c>
      <c r="B1162" s="90" t="str">
        <f>IF('Paste Data Here - Export'!B1162="","",'Paste Data Here - Export'!B1162)</f>
        <v/>
      </c>
      <c r="C1162" s="91" t="str">
        <f>IF('Paste Data Here - Export'!AR1162="Y",'Paste Data Here - Export'!AS1162,IF('Paste Data Here - Export'!C1162="","",'Paste Data Here - Export'!BA1162))</f>
        <v/>
      </c>
      <c r="D1162" s="103" t="str">
        <f>IF(B1162="","",IF('Paste Data Here - Export'!A1162 ='Paste Data Here - Export'!B1162, "Yes", "No"))</f>
        <v/>
      </c>
      <c r="E1162" s="103" t="str">
        <f>IF(A1162="","",IF(AND('Paste Data Here - Export'!P1162="",'Paste Data Here - Export'!Q1162&lt;&gt;""),"Yes","No"))</f>
        <v/>
      </c>
      <c r="F1162" s="104" t="str">
        <f>IF('Paste Data Here - Export'!A1162='Paste Data Here - Export'!B1162,C1162,IF(W1162="No","",IF(E1162="Yes","6 Month Transfer",'Paste Data Here - Export'!HP1162)))</f>
        <v/>
      </c>
      <c r="G1162" s="92" t="str">
        <f>IF(B1162="","",IF(OR('Paste Data Here - Export'!KB1162="Y",'Paste Data Here - Export'!GE1162="Y"),"Yes","No"))</f>
        <v/>
      </c>
      <c r="H1162" s="93" t="str">
        <f t="shared" si="201"/>
        <v/>
      </c>
      <c r="I1162" s="93" t="str">
        <f t="shared" si="202"/>
        <v/>
      </c>
      <c r="J1162" s="93" t="str">
        <f t="shared" si="203"/>
        <v/>
      </c>
      <c r="K1162" s="125" t="str">
        <f>IF(OR(C1162="",'Paste Data Here - Export'!BD1162=""),"",1440*('Paste Data Here - Export'!BD1162-C1162))</f>
        <v/>
      </c>
      <c r="L1162" s="93" t="str">
        <f t="shared" si="204"/>
        <v/>
      </c>
      <c r="M1162" s="93" t="str">
        <f>IF(AND(L1162="Yes",'Paste Data Here - Export'!BC1162="SU",'Paste Data Here - Export'!EJ1162&lt;&gt;"Y"),"Achieved",IF('Paste Data Here - Export'!EJ1162="Y","Not applicable",(IF(AND('Patient level info'!L1162="No",'Paste Data Here - Export'!BC1162="SU"),"Not achieved",IF('Paste Data Here - Export'!BC1162="ICH","Not applicable",IF(OR('Paste Data Here - Export'!BC1162="O",'Paste Data Here - Export'!BC1162="MAC"),"Not achieved",""))))))</f>
        <v/>
      </c>
      <c r="N1162" s="142" t="str">
        <f>IF(B1162="","",IF(OR('Paste Data Here - Export'!GN1162="PERS",'Paste Data Here - Export'!GN1162="TELEM"),'Paste Data Here - Export'!GK1162,IF('Paste Data Here - Export'!GO1162="","Not seen in person",'Paste Data Here - Export'!GO1162)))</f>
        <v/>
      </c>
      <c r="O1162" s="125" t="str">
        <f t="shared" si="205"/>
        <v/>
      </c>
      <c r="P1162" s="126" t="str">
        <f t="shared" si="206"/>
        <v/>
      </c>
      <c r="Q1162" s="95" t="str">
        <f>IF('Paste Data Here - Export'!CR1162=TRUE, "Not imaged",IF('Paste Data Here - Export'!AR1162="Y","Inpatient stroke",IF('Paste Data Here - Export'!BA1162="","",IF('Paste Data Here - Export'!CR1162="TRUE","",1440*('Paste Data Here - Export'!CP1162-'Paste Data Here - Export'!BA1162)))))</f>
        <v/>
      </c>
      <c r="R1162" s="95" t="str">
        <f>IF('Paste Data Here - Export'!CR1162=TRUE,"Not imaged",IF(OR(C1162="",'Paste Data Here - Export'!CP1162=""),"",1440*('Paste Data Here - Export'!CP1162-C1162)))</f>
        <v/>
      </c>
      <c r="S1162" s="93" t="str">
        <f>IF(R1162&lt;60.5,"Yes",IF('Paste Data Here - Export'!C1162="","","No"))</f>
        <v/>
      </c>
      <c r="T1162" s="93" t="str">
        <f t="shared" si="198"/>
        <v/>
      </c>
      <c r="U1162" s="94" t="str">
        <f>IF(OR(C1162="",'Paste Data Here - Export'!DF1162=""),"",1440*('Paste Data Here - Export'!DF1162-C1162))</f>
        <v/>
      </c>
      <c r="V1162" s="96" t="str">
        <f t="shared" si="207"/>
        <v/>
      </c>
      <c r="W1162" s="97" t="str">
        <f>IF(B1162="","",IF('Paste Data Here - Export'!KI1162=TRUE,"Yes",IF('Paste Data Here - Export'!L1162="","No","Yes")))</f>
        <v/>
      </c>
      <c r="X1162" s="98" t="str">
        <f>IF(E1162="Yes","6 Month Transfer",IF(AND(W1162="Yes",'Paste Data Here - Export'!KM1162="D"),"No",IF('Patient level info'!W1162="Yes","Yes","")))</f>
        <v/>
      </c>
      <c r="Y1162" s="91" t="str">
        <f t="shared" si="199"/>
        <v/>
      </c>
      <c r="Z1162" s="99" t="str">
        <f>IF('Paste Data Here - Export'!KQ1162="","",IF('Paste Data Here - Export'!KO1162="","",'Paste Data Here - Export'!KN1162-'Paste Data Here - Export'!KQ1162))</f>
        <v/>
      </c>
      <c r="AA1162" s="91" t="str">
        <f>IF(AND(W1162="Yes",'Paste Data Here - Export'!KM1162="D",'Paste Data Here - Export'!KO1162="Y"),'Paste Data Here - Export'!KN1162+'Patient level info'!AA$3,IF(AND(W1162="Yes",'Paste Data Here - Export'!KM1162="D",Z1162&lt;0),'Paste Data Here - Export'!KQ1162,IF(AND(W1162="Yes",'Paste Data Here - Export'!KM1162="D"),'Paste Data Here - Export'!KN1162,IF(X1162="Yes",'Paste Data Here - Export'!KS1162,""))))</f>
        <v/>
      </c>
      <c r="AB1162" s="100" t="str">
        <f>IF(W1162="No","",IF('Paste Data Here - Export'!HS1162="","",IF('Paste Data Here - Export'!KO1162="Y",'Patient level info'!AA1162-'Paste Data Here - Export'!HS1162,'Paste Data Here - Export'!KQ1162-'Paste Data Here - Export'!HS1162)))</f>
        <v/>
      </c>
      <c r="AC1162" s="100" t="str">
        <f>IF(E1162="Yes","",IF(BPT!C1162="Record transferred to this team",AA1162-C1162-(1/6),""))</f>
        <v/>
      </c>
      <c r="AD1162" s="100" t="str">
        <f t="shared" si="200"/>
        <v/>
      </c>
      <c r="AE1162" s="100" t="str">
        <f t="shared" si="208"/>
        <v/>
      </c>
      <c r="AF1162" s="101" t="str">
        <f>IF(AE1162="","",IF(Y1162="Died same day","Died same day as arrival",IF(AB1162="","Did not stay on SU",IF('Paste Data Here - Export'!HR1162="ICH","ICU/CCU/HDU",IF(AB1162&gt;AE1162,100,100*AB1162/AE1162)))))</f>
        <v/>
      </c>
      <c r="AG1162" s="82" t="str">
        <f>IF(E1162="Yes","6 Month Transfer",IF(W1162="No","Not locked to discharge/transfer",IF(AF1162="Did not stay on SU","Not achieved as did not stay on SU",IF('Patient level info'!A1162="","",IF(AND(A1162=B1162,M1162="Achieved",P1162="Achieved",AF1162&gt;=90,AF1162&lt;&gt;"Died same day as arrival"),"Achieved",IF(AND(A1162&lt;&gt;B1162,AF1162&gt;=90,M1162="Achieved",P1162="Achieved"),"Not directly admitted by this team, but achieved criteria at previous team, and achieved 90% of stay on SU whilst at this team",IF(AF1162="ICU/CCU/HDU","Admitted to ICU/CCU/HDU",IF(AF1162="Died same day as arrival",AF1162,IF(AND(AF1162&lt;90,M1162="Not achieved",P1162="Not achieved"),"Not achieved as not direct to SU within 4h, not seen by a consultant within 14h, and less than 90% of stay on SU",IF(AND(AF1162&lt;90,M1162="Not achieved",P1162="Achieved"),"Not achieved as not direct to SU within 4h and less than 90% of stay on SU",IF(AND(AF1162&lt;90,M1162="Achieved",P1162="Not achieved"),"Not achieved as not seen by a consultant within 14h and less than 90% of stay on SU",IF(AND(AF1162&gt;=90,M1162="Not achieved",P1162="Not achieved"),"Not achieved as not direct to SU within 4h and not seen by a consultant within 14h",IF(AND(AF1162&gt;=90,M1162="Achieved",P1162="Not achieved"),"Not achieved as not seen by a consultant within 14h",IF(AF1162&lt;90,"Not achieved as less than 90% of stay on SU","Not achieved as not direct to SU within 4h"))))))))))))))</f>
        <v/>
      </c>
    </row>
    <row r="1163" spans="1:33" x14ac:dyDescent="0.25">
      <c r="A1163" s="89" t="str">
        <f>IF('Paste Data Here - Export'!A1163="","",'Paste Data Here - Export'!A1163)</f>
        <v/>
      </c>
      <c r="B1163" s="90" t="str">
        <f>IF('Paste Data Here - Export'!B1163="","",'Paste Data Here - Export'!B1163)</f>
        <v/>
      </c>
      <c r="C1163" s="91" t="str">
        <f>IF('Paste Data Here - Export'!AR1163="Y",'Paste Data Here - Export'!AS1163,IF('Paste Data Here - Export'!C1163="","",'Paste Data Here - Export'!BA1163))</f>
        <v/>
      </c>
      <c r="D1163" s="103" t="str">
        <f>IF(B1163="","",IF('Paste Data Here - Export'!A1163 ='Paste Data Here - Export'!B1163, "Yes", "No"))</f>
        <v/>
      </c>
      <c r="E1163" s="103" t="str">
        <f>IF(A1163="","",IF(AND('Paste Data Here - Export'!P1163="",'Paste Data Here - Export'!Q1163&lt;&gt;""),"Yes","No"))</f>
        <v/>
      </c>
      <c r="F1163" s="104" t="str">
        <f>IF('Paste Data Here - Export'!A1163='Paste Data Here - Export'!B1163,C1163,IF(W1163="No","",IF(E1163="Yes","6 Month Transfer",'Paste Data Here - Export'!HP1163)))</f>
        <v/>
      </c>
      <c r="G1163" s="92" t="str">
        <f>IF(B1163="","",IF(OR('Paste Data Here - Export'!KB1163="Y",'Paste Data Here - Export'!GE1163="Y"),"Yes","No"))</f>
        <v/>
      </c>
      <c r="H1163" s="93" t="str">
        <f t="shared" si="201"/>
        <v/>
      </c>
      <c r="I1163" s="93" t="str">
        <f t="shared" si="202"/>
        <v/>
      </c>
      <c r="J1163" s="93" t="str">
        <f t="shared" si="203"/>
        <v/>
      </c>
      <c r="K1163" s="125" t="str">
        <f>IF(OR(C1163="",'Paste Data Here - Export'!BD1163=""),"",1440*('Paste Data Here - Export'!BD1163-C1163))</f>
        <v/>
      </c>
      <c r="L1163" s="93" t="str">
        <f t="shared" si="204"/>
        <v/>
      </c>
      <c r="M1163" s="93" t="str">
        <f>IF(AND(L1163="Yes",'Paste Data Here - Export'!BC1163="SU",'Paste Data Here - Export'!EJ1163&lt;&gt;"Y"),"Achieved",IF('Paste Data Here - Export'!EJ1163="Y","Not applicable",(IF(AND('Patient level info'!L1163="No",'Paste Data Here - Export'!BC1163="SU"),"Not achieved",IF('Paste Data Here - Export'!BC1163="ICH","Not applicable",IF(OR('Paste Data Here - Export'!BC1163="O",'Paste Data Here - Export'!BC1163="MAC"),"Not achieved",""))))))</f>
        <v/>
      </c>
      <c r="N1163" s="142" t="str">
        <f>IF(B1163="","",IF(OR('Paste Data Here - Export'!GN1163="PERS",'Paste Data Here - Export'!GN1163="TELEM"),'Paste Data Here - Export'!GK1163,IF('Paste Data Here - Export'!GO1163="","Not seen in person",'Paste Data Here - Export'!GO1163)))</f>
        <v/>
      </c>
      <c r="O1163" s="125" t="str">
        <f t="shared" si="205"/>
        <v/>
      </c>
      <c r="P1163" s="126" t="str">
        <f t="shared" si="206"/>
        <v/>
      </c>
      <c r="Q1163" s="95" t="str">
        <f>IF('Paste Data Here - Export'!CR1163=TRUE, "Not imaged",IF('Paste Data Here - Export'!AR1163="Y","Inpatient stroke",IF('Paste Data Here - Export'!BA1163="","",IF('Paste Data Here - Export'!CR1163="TRUE","",1440*('Paste Data Here - Export'!CP1163-'Paste Data Here - Export'!BA1163)))))</f>
        <v/>
      </c>
      <c r="R1163" s="95" t="str">
        <f>IF('Paste Data Here - Export'!CR1163=TRUE,"Not imaged",IF(OR(C1163="",'Paste Data Here - Export'!CP1163=""),"",1440*('Paste Data Here - Export'!CP1163-C1163)))</f>
        <v/>
      </c>
      <c r="S1163" s="93" t="str">
        <f>IF(R1163&lt;60.5,"Yes",IF('Paste Data Here - Export'!C1163="","","No"))</f>
        <v/>
      </c>
      <c r="T1163" s="93" t="str">
        <f t="shared" si="198"/>
        <v/>
      </c>
      <c r="U1163" s="94" t="str">
        <f>IF(OR(C1163="",'Paste Data Here - Export'!DF1163=""),"",1440*('Paste Data Here - Export'!DF1163-C1163))</f>
        <v/>
      </c>
      <c r="V1163" s="96" t="str">
        <f t="shared" si="207"/>
        <v/>
      </c>
      <c r="W1163" s="97" t="str">
        <f>IF(B1163="","",IF('Paste Data Here - Export'!KI1163=TRUE,"Yes",IF('Paste Data Here - Export'!L1163="","No","Yes")))</f>
        <v/>
      </c>
      <c r="X1163" s="98" t="str">
        <f>IF(E1163="Yes","6 Month Transfer",IF(AND(W1163="Yes",'Paste Data Here - Export'!KM1163="D"),"No",IF('Patient level info'!W1163="Yes","Yes","")))</f>
        <v/>
      </c>
      <c r="Y1163" s="91" t="str">
        <f t="shared" si="199"/>
        <v/>
      </c>
      <c r="Z1163" s="99" t="str">
        <f>IF('Paste Data Here - Export'!KQ1163="","",IF('Paste Data Here - Export'!KO1163="","",'Paste Data Here - Export'!KN1163-'Paste Data Here - Export'!KQ1163))</f>
        <v/>
      </c>
      <c r="AA1163" s="91" t="str">
        <f>IF(AND(W1163="Yes",'Paste Data Here - Export'!KM1163="D",'Paste Data Here - Export'!KO1163="Y"),'Paste Data Here - Export'!KN1163+'Patient level info'!AA$3,IF(AND(W1163="Yes",'Paste Data Here - Export'!KM1163="D",Z1163&lt;0),'Paste Data Here - Export'!KQ1163,IF(AND(W1163="Yes",'Paste Data Here - Export'!KM1163="D"),'Paste Data Here - Export'!KN1163,IF(X1163="Yes",'Paste Data Here - Export'!KS1163,""))))</f>
        <v/>
      </c>
      <c r="AB1163" s="100" t="str">
        <f>IF(W1163="No","",IF('Paste Data Here - Export'!HS1163="","",IF('Paste Data Here - Export'!KO1163="Y",'Patient level info'!AA1163-'Paste Data Here - Export'!HS1163,'Paste Data Here - Export'!KQ1163-'Paste Data Here - Export'!HS1163)))</f>
        <v/>
      </c>
      <c r="AC1163" s="100" t="str">
        <f>IF(E1163="Yes","",IF(BPT!C1163="Record transferred to this team",AA1163-C1163-(1/6),""))</f>
        <v/>
      </c>
      <c r="AD1163" s="100" t="str">
        <f t="shared" si="200"/>
        <v/>
      </c>
      <c r="AE1163" s="100" t="str">
        <f t="shared" si="208"/>
        <v/>
      </c>
      <c r="AF1163" s="101" t="str">
        <f>IF(AE1163="","",IF(Y1163="Died same day","Died same day as arrival",IF(AB1163="","Did not stay on SU",IF('Paste Data Here - Export'!HR1163="ICH","ICU/CCU/HDU",IF(AB1163&gt;AE1163,100,100*AB1163/AE1163)))))</f>
        <v/>
      </c>
      <c r="AG1163" s="82" t="str">
        <f>IF(E1163="Yes","6 Month Transfer",IF(W1163="No","Not locked to discharge/transfer",IF(AF1163="Did not stay on SU","Not achieved as did not stay on SU",IF('Patient level info'!A1163="","",IF(AND(A1163=B1163,M1163="Achieved",P1163="Achieved",AF1163&gt;=90,AF1163&lt;&gt;"Died same day as arrival"),"Achieved",IF(AND(A1163&lt;&gt;B1163,AF1163&gt;=90,M1163="Achieved",P1163="Achieved"),"Not directly admitted by this team, but achieved criteria at previous team, and achieved 90% of stay on SU whilst at this team",IF(AF1163="ICU/CCU/HDU","Admitted to ICU/CCU/HDU",IF(AF1163="Died same day as arrival",AF1163,IF(AND(AF1163&lt;90,M1163="Not achieved",P1163="Not achieved"),"Not achieved as not direct to SU within 4h, not seen by a consultant within 14h, and less than 90% of stay on SU",IF(AND(AF1163&lt;90,M1163="Not achieved",P1163="Achieved"),"Not achieved as not direct to SU within 4h and less than 90% of stay on SU",IF(AND(AF1163&lt;90,M1163="Achieved",P1163="Not achieved"),"Not achieved as not seen by a consultant within 14h and less than 90% of stay on SU",IF(AND(AF1163&gt;=90,M1163="Not achieved",P1163="Not achieved"),"Not achieved as not direct to SU within 4h and not seen by a consultant within 14h",IF(AND(AF1163&gt;=90,M1163="Achieved",P1163="Not achieved"),"Not achieved as not seen by a consultant within 14h",IF(AF1163&lt;90,"Not achieved as less than 90% of stay on SU","Not achieved as not direct to SU within 4h"))))))))))))))</f>
        <v/>
      </c>
    </row>
    <row r="1164" spans="1:33" x14ac:dyDescent="0.25">
      <c r="A1164" s="89" t="str">
        <f>IF('Paste Data Here - Export'!A1164="","",'Paste Data Here - Export'!A1164)</f>
        <v/>
      </c>
      <c r="B1164" s="90" t="str">
        <f>IF('Paste Data Here - Export'!B1164="","",'Paste Data Here - Export'!B1164)</f>
        <v/>
      </c>
      <c r="C1164" s="91" t="str">
        <f>IF('Paste Data Here - Export'!AR1164="Y",'Paste Data Here - Export'!AS1164,IF('Paste Data Here - Export'!C1164="","",'Paste Data Here - Export'!BA1164))</f>
        <v/>
      </c>
      <c r="D1164" s="103" t="str">
        <f>IF(B1164="","",IF('Paste Data Here - Export'!A1164 ='Paste Data Here - Export'!B1164, "Yes", "No"))</f>
        <v/>
      </c>
      <c r="E1164" s="103" t="str">
        <f>IF(A1164="","",IF(AND('Paste Data Here - Export'!P1164="",'Paste Data Here - Export'!Q1164&lt;&gt;""),"Yes","No"))</f>
        <v/>
      </c>
      <c r="F1164" s="104" t="str">
        <f>IF('Paste Data Here - Export'!A1164='Paste Data Here - Export'!B1164,C1164,IF(W1164="No","",IF(E1164="Yes","6 Month Transfer",'Paste Data Here - Export'!HP1164)))</f>
        <v/>
      </c>
      <c r="G1164" s="92" t="str">
        <f>IF(B1164="","",IF(OR('Paste Data Here - Export'!KB1164="Y",'Paste Data Here - Export'!GE1164="Y"),"Yes","No"))</f>
        <v/>
      </c>
      <c r="H1164" s="93" t="str">
        <f t="shared" si="201"/>
        <v/>
      </c>
      <c r="I1164" s="93" t="str">
        <f t="shared" si="202"/>
        <v/>
      </c>
      <c r="J1164" s="93" t="str">
        <f t="shared" si="203"/>
        <v/>
      </c>
      <c r="K1164" s="125" t="str">
        <f>IF(OR(C1164="",'Paste Data Here - Export'!BD1164=""),"",1440*('Paste Data Here - Export'!BD1164-C1164))</f>
        <v/>
      </c>
      <c r="L1164" s="93" t="str">
        <f t="shared" si="204"/>
        <v/>
      </c>
      <c r="M1164" s="93" t="str">
        <f>IF(AND(L1164="Yes",'Paste Data Here - Export'!BC1164="SU",'Paste Data Here - Export'!EJ1164&lt;&gt;"Y"),"Achieved",IF('Paste Data Here - Export'!EJ1164="Y","Not applicable",(IF(AND('Patient level info'!L1164="No",'Paste Data Here - Export'!BC1164="SU"),"Not achieved",IF('Paste Data Here - Export'!BC1164="ICH","Not applicable",IF(OR('Paste Data Here - Export'!BC1164="O",'Paste Data Here - Export'!BC1164="MAC"),"Not achieved",""))))))</f>
        <v/>
      </c>
      <c r="N1164" s="142" t="str">
        <f>IF(B1164="","",IF(OR('Paste Data Here - Export'!GN1164="PERS",'Paste Data Here - Export'!GN1164="TELEM"),'Paste Data Here - Export'!GK1164,IF('Paste Data Here - Export'!GO1164="","Not seen in person",'Paste Data Here - Export'!GO1164)))</f>
        <v/>
      </c>
      <c r="O1164" s="125" t="str">
        <f t="shared" si="205"/>
        <v/>
      </c>
      <c r="P1164" s="126" t="str">
        <f t="shared" si="206"/>
        <v/>
      </c>
      <c r="Q1164" s="95" t="str">
        <f>IF('Paste Data Here - Export'!CR1164=TRUE, "Not imaged",IF('Paste Data Here - Export'!AR1164="Y","Inpatient stroke",IF('Paste Data Here - Export'!BA1164="","",IF('Paste Data Here - Export'!CR1164="TRUE","",1440*('Paste Data Here - Export'!CP1164-'Paste Data Here - Export'!BA1164)))))</f>
        <v/>
      </c>
      <c r="R1164" s="95" t="str">
        <f>IF('Paste Data Here - Export'!CR1164=TRUE,"Not imaged",IF(OR(C1164="",'Paste Data Here - Export'!CP1164=""),"",1440*('Paste Data Here - Export'!CP1164-C1164)))</f>
        <v/>
      </c>
      <c r="S1164" s="93" t="str">
        <f>IF(R1164&lt;60.5,"Yes",IF('Paste Data Here - Export'!C1164="","","No"))</f>
        <v/>
      </c>
      <c r="T1164" s="93" t="str">
        <f t="shared" si="198"/>
        <v/>
      </c>
      <c r="U1164" s="94" t="str">
        <f>IF(OR(C1164="",'Paste Data Here - Export'!DF1164=""),"",1440*('Paste Data Here - Export'!DF1164-C1164))</f>
        <v/>
      </c>
      <c r="V1164" s="96" t="str">
        <f t="shared" si="207"/>
        <v/>
      </c>
      <c r="W1164" s="97" t="str">
        <f>IF(B1164="","",IF('Paste Data Here - Export'!KI1164=TRUE,"Yes",IF('Paste Data Here - Export'!L1164="","No","Yes")))</f>
        <v/>
      </c>
      <c r="X1164" s="98" t="str">
        <f>IF(E1164="Yes","6 Month Transfer",IF(AND(W1164="Yes",'Paste Data Here - Export'!KM1164="D"),"No",IF('Patient level info'!W1164="Yes","Yes","")))</f>
        <v/>
      </c>
      <c r="Y1164" s="91" t="str">
        <f t="shared" si="199"/>
        <v/>
      </c>
      <c r="Z1164" s="99" t="str">
        <f>IF('Paste Data Here - Export'!KQ1164="","",IF('Paste Data Here - Export'!KO1164="","",'Paste Data Here - Export'!KN1164-'Paste Data Here - Export'!KQ1164))</f>
        <v/>
      </c>
      <c r="AA1164" s="91" t="str">
        <f>IF(AND(W1164="Yes",'Paste Data Here - Export'!KM1164="D",'Paste Data Here - Export'!KO1164="Y"),'Paste Data Here - Export'!KN1164+'Patient level info'!AA$3,IF(AND(W1164="Yes",'Paste Data Here - Export'!KM1164="D",Z1164&lt;0),'Paste Data Here - Export'!KQ1164,IF(AND(W1164="Yes",'Paste Data Here - Export'!KM1164="D"),'Paste Data Here - Export'!KN1164,IF(X1164="Yes",'Paste Data Here - Export'!KS1164,""))))</f>
        <v/>
      </c>
      <c r="AB1164" s="100" t="str">
        <f>IF(W1164="No","",IF('Paste Data Here - Export'!HS1164="","",IF('Paste Data Here - Export'!KO1164="Y",'Patient level info'!AA1164-'Paste Data Here - Export'!HS1164,'Paste Data Here - Export'!KQ1164-'Paste Data Here - Export'!HS1164)))</f>
        <v/>
      </c>
      <c r="AC1164" s="100" t="str">
        <f>IF(E1164="Yes","",IF(BPT!C1164="Record transferred to this team",AA1164-C1164-(1/6),""))</f>
        <v/>
      </c>
      <c r="AD1164" s="100" t="str">
        <f t="shared" si="200"/>
        <v/>
      </c>
      <c r="AE1164" s="100" t="str">
        <f t="shared" si="208"/>
        <v/>
      </c>
      <c r="AF1164" s="101" t="str">
        <f>IF(AE1164="","",IF(Y1164="Died same day","Died same day as arrival",IF(AB1164="","Did not stay on SU",IF('Paste Data Here - Export'!HR1164="ICH","ICU/CCU/HDU",IF(AB1164&gt;AE1164,100,100*AB1164/AE1164)))))</f>
        <v/>
      </c>
      <c r="AG1164" s="82" t="str">
        <f>IF(E1164="Yes","6 Month Transfer",IF(W1164="No","Not locked to discharge/transfer",IF(AF1164="Did not stay on SU","Not achieved as did not stay on SU",IF('Patient level info'!A1164="","",IF(AND(A1164=B1164,M1164="Achieved",P1164="Achieved",AF1164&gt;=90,AF1164&lt;&gt;"Died same day as arrival"),"Achieved",IF(AND(A1164&lt;&gt;B1164,AF1164&gt;=90,M1164="Achieved",P1164="Achieved"),"Not directly admitted by this team, but achieved criteria at previous team, and achieved 90% of stay on SU whilst at this team",IF(AF1164="ICU/CCU/HDU","Admitted to ICU/CCU/HDU",IF(AF1164="Died same day as arrival",AF1164,IF(AND(AF1164&lt;90,M1164="Not achieved",P1164="Not achieved"),"Not achieved as not direct to SU within 4h, not seen by a consultant within 14h, and less than 90% of stay on SU",IF(AND(AF1164&lt;90,M1164="Not achieved",P1164="Achieved"),"Not achieved as not direct to SU within 4h and less than 90% of stay on SU",IF(AND(AF1164&lt;90,M1164="Achieved",P1164="Not achieved"),"Not achieved as not seen by a consultant within 14h and less than 90% of stay on SU",IF(AND(AF1164&gt;=90,M1164="Not achieved",P1164="Not achieved"),"Not achieved as not direct to SU within 4h and not seen by a consultant within 14h",IF(AND(AF1164&gt;=90,M1164="Achieved",P1164="Not achieved"),"Not achieved as not seen by a consultant within 14h",IF(AF1164&lt;90,"Not achieved as less than 90% of stay on SU","Not achieved as not direct to SU within 4h"))))))))))))))</f>
        <v/>
      </c>
    </row>
    <row r="1165" spans="1:33" x14ac:dyDescent="0.25">
      <c r="A1165" s="89" t="str">
        <f>IF('Paste Data Here - Export'!A1165="","",'Paste Data Here - Export'!A1165)</f>
        <v/>
      </c>
      <c r="B1165" s="90" t="str">
        <f>IF('Paste Data Here - Export'!B1165="","",'Paste Data Here - Export'!B1165)</f>
        <v/>
      </c>
      <c r="C1165" s="91" t="str">
        <f>IF('Paste Data Here - Export'!AR1165="Y",'Paste Data Here - Export'!AS1165,IF('Paste Data Here - Export'!C1165="","",'Paste Data Here - Export'!BA1165))</f>
        <v/>
      </c>
      <c r="D1165" s="103" t="str">
        <f>IF(B1165="","",IF('Paste Data Here - Export'!A1165 ='Paste Data Here - Export'!B1165, "Yes", "No"))</f>
        <v/>
      </c>
      <c r="E1165" s="103" t="str">
        <f>IF(A1165="","",IF(AND('Paste Data Here - Export'!P1165="",'Paste Data Here - Export'!Q1165&lt;&gt;""),"Yes","No"))</f>
        <v/>
      </c>
      <c r="F1165" s="104" t="str">
        <f>IF('Paste Data Here - Export'!A1165='Paste Data Here - Export'!B1165,C1165,IF(W1165="No","",IF(E1165="Yes","6 Month Transfer",'Paste Data Here - Export'!HP1165)))</f>
        <v/>
      </c>
      <c r="G1165" s="92" t="str">
        <f>IF(B1165="","",IF(OR('Paste Data Here - Export'!KB1165="Y",'Paste Data Here - Export'!GE1165="Y"),"Yes","No"))</f>
        <v/>
      </c>
      <c r="H1165" s="93" t="str">
        <f t="shared" si="201"/>
        <v/>
      </c>
      <c r="I1165" s="93" t="str">
        <f t="shared" si="202"/>
        <v/>
      </c>
      <c r="J1165" s="93" t="str">
        <f t="shared" si="203"/>
        <v/>
      </c>
      <c r="K1165" s="125" t="str">
        <f>IF(OR(C1165="",'Paste Data Here - Export'!BD1165=""),"",1440*('Paste Data Here - Export'!BD1165-C1165))</f>
        <v/>
      </c>
      <c r="L1165" s="93" t="str">
        <f t="shared" si="204"/>
        <v/>
      </c>
      <c r="M1165" s="93" t="str">
        <f>IF(AND(L1165="Yes",'Paste Data Here - Export'!BC1165="SU",'Paste Data Here - Export'!EJ1165&lt;&gt;"Y"),"Achieved",IF('Paste Data Here - Export'!EJ1165="Y","Not applicable",(IF(AND('Patient level info'!L1165="No",'Paste Data Here - Export'!BC1165="SU"),"Not achieved",IF('Paste Data Here - Export'!BC1165="ICH","Not applicable",IF(OR('Paste Data Here - Export'!BC1165="O",'Paste Data Here - Export'!BC1165="MAC"),"Not achieved",""))))))</f>
        <v/>
      </c>
      <c r="N1165" s="142" t="str">
        <f>IF(B1165="","",IF(OR('Paste Data Here - Export'!GN1165="PERS",'Paste Data Here - Export'!GN1165="TELEM"),'Paste Data Here - Export'!GK1165,IF('Paste Data Here - Export'!GO1165="","Not seen in person",'Paste Data Here - Export'!GO1165)))</f>
        <v/>
      </c>
      <c r="O1165" s="125" t="str">
        <f t="shared" si="205"/>
        <v/>
      </c>
      <c r="P1165" s="126" t="str">
        <f t="shared" si="206"/>
        <v/>
      </c>
      <c r="Q1165" s="95" t="str">
        <f>IF('Paste Data Here - Export'!CR1165=TRUE, "Not imaged",IF('Paste Data Here - Export'!AR1165="Y","Inpatient stroke",IF('Paste Data Here - Export'!BA1165="","",IF('Paste Data Here - Export'!CR1165="TRUE","",1440*('Paste Data Here - Export'!CP1165-'Paste Data Here - Export'!BA1165)))))</f>
        <v/>
      </c>
      <c r="R1165" s="95" t="str">
        <f>IF('Paste Data Here - Export'!CR1165=TRUE,"Not imaged",IF(OR(C1165="",'Paste Data Here - Export'!CP1165=""),"",1440*('Paste Data Here - Export'!CP1165-C1165)))</f>
        <v/>
      </c>
      <c r="S1165" s="93" t="str">
        <f>IF(R1165&lt;60.5,"Yes",IF('Paste Data Here - Export'!C1165="","","No"))</f>
        <v/>
      </c>
      <c r="T1165" s="93" t="str">
        <f t="shared" si="198"/>
        <v/>
      </c>
      <c r="U1165" s="94" t="str">
        <f>IF(OR(C1165="",'Paste Data Here - Export'!DF1165=""),"",1440*('Paste Data Here - Export'!DF1165-C1165))</f>
        <v/>
      </c>
      <c r="V1165" s="96" t="str">
        <f t="shared" si="207"/>
        <v/>
      </c>
      <c r="W1165" s="97" t="str">
        <f>IF(B1165="","",IF('Paste Data Here - Export'!KI1165=TRUE,"Yes",IF('Paste Data Here - Export'!L1165="","No","Yes")))</f>
        <v/>
      </c>
      <c r="X1165" s="98" t="str">
        <f>IF(E1165="Yes","6 Month Transfer",IF(AND(W1165="Yes",'Paste Data Here - Export'!KM1165="D"),"No",IF('Patient level info'!W1165="Yes","Yes","")))</f>
        <v/>
      </c>
      <c r="Y1165" s="91" t="str">
        <f t="shared" si="199"/>
        <v/>
      </c>
      <c r="Z1165" s="99" t="str">
        <f>IF('Paste Data Here - Export'!KQ1165="","",IF('Paste Data Here - Export'!KO1165="","",'Paste Data Here - Export'!KN1165-'Paste Data Here - Export'!KQ1165))</f>
        <v/>
      </c>
      <c r="AA1165" s="91" t="str">
        <f>IF(AND(W1165="Yes",'Paste Data Here - Export'!KM1165="D",'Paste Data Here - Export'!KO1165="Y"),'Paste Data Here - Export'!KN1165+'Patient level info'!AA$3,IF(AND(W1165="Yes",'Paste Data Here - Export'!KM1165="D",Z1165&lt;0),'Paste Data Here - Export'!KQ1165,IF(AND(W1165="Yes",'Paste Data Here - Export'!KM1165="D"),'Paste Data Here - Export'!KN1165,IF(X1165="Yes",'Paste Data Here - Export'!KS1165,""))))</f>
        <v/>
      </c>
      <c r="AB1165" s="100" t="str">
        <f>IF(W1165="No","",IF('Paste Data Here - Export'!HS1165="","",IF('Paste Data Here - Export'!KO1165="Y",'Patient level info'!AA1165-'Paste Data Here - Export'!HS1165,'Paste Data Here - Export'!KQ1165-'Paste Data Here - Export'!HS1165)))</f>
        <v/>
      </c>
      <c r="AC1165" s="100" t="str">
        <f>IF(E1165="Yes","",IF(BPT!C1165="Record transferred to this team",AA1165-C1165-(1/6),""))</f>
        <v/>
      </c>
      <c r="AD1165" s="100" t="str">
        <f t="shared" si="200"/>
        <v/>
      </c>
      <c r="AE1165" s="100" t="str">
        <f t="shared" si="208"/>
        <v/>
      </c>
      <c r="AF1165" s="101" t="str">
        <f>IF(AE1165="","",IF(Y1165="Died same day","Died same day as arrival",IF(AB1165="","Did not stay on SU",IF('Paste Data Here - Export'!HR1165="ICH","ICU/CCU/HDU",IF(AB1165&gt;AE1165,100,100*AB1165/AE1165)))))</f>
        <v/>
      </c>
      <c r="AG1165" s="82" t="str">
        <f>IF(E1165="Yes","6 Month Transfer",IF(W1165="No","Not locked to discharge/transfer",IF(AF1165="Did not stay on SU","Not achieved as did not stay on SU",IF('Patient level info'!A1165="","",IF(AND(A1165=B1165,M1165="Achieved",P1165="Achieved",AF1165&gt;=90,AF1165&lt;&gt;"Died same day as arrival"),"Achieved",IF(AND(A1165&lt;&gt;B1165,AF1165&gt;=90,M1165="Achieved",P1165="Achieved"),"Not directly admitted by this team, but achieved criteria at previous team, and achieved 90% of stay on SU whilst at this team",IF(AF1165="ICU/CCU/HDU","Admitted to ICU/CCU/HDU",IF(AF1165="Died same day as arrival",AF1165,IF(AND(AF1165&lt;90,M1165="Not achieved",P1165="Not achieved"),"Not achieved as not direct to SU within 4h, not seen by a consultant within 14h, and less than 90% of stay on SU",IF(AND(AF1165&lt;90,M1165="Not achieved",P1165="Achieved"),"Not achieved as not direct to SU within 4h and less than 90% of stay on SU",IF(AND(AF1165&lt;90,M1165="Achieved",P1165="Not achieved"),"Not achieved as not seen by a consultant within 14h and less than 90% of stay on SU",IF(AND(AF1165&gt;=90,M1165="Not achieved",P1165="Not achieved"),"Not achieved as not direct to SU within 4h and not seen by a consultant within 14h",IF(AND(AF1165&gt;=90,M1165="Achieved",P1165="Not achieved"),"Not achieved as not seen by a consultant within 14h",IF(AF1165&lt;90,"Not achieved as less than 90% of stay on SU","Not achieved as not direct to SU within 4h"))))))))))))))</f>
        <v/>
      </c>
    </row>
    <row r="1166" spans="1:33" x14ac:dyDescent="0.25">
      <c r="A1166" s="89" t="str">
        <f>IF('Paste Data Here - Export'!A1166="","",'Paste Data Here - Export'!A1166)</f>
        <v/>
      </c>
      <c r="B1166" s="90" t="str">
        <f>IF('Paste Data Here - Export'!B1166="","",'Paste Data Here - Export'!B1166)</f>
        <v/>
      </c>
      <c r="C1166" s="91" t="str">
        <f>IF('Paste Data Here - Export'!AR1166="Y",'Paste Data Here - Export'!AS1166,IF('Paste Data Here - Export'!C1166="","",'Paste Data Here - Export'!BA1166))</f>
        <v/>
      </c>
      <c r="D1166" s="103" t="str">
        <f>IF(B1166="","",IF('Paste Data Here - Export'!A1166 ='Paste Data Here - Export'!B1166, "Yes", "No"))</f>
        <v/>
      </c>
      <c r="E1166" s="103" t="str">
        <f>IF(A1166="","",IF(AND('Paste Data Here - Export'!P1166="",'Paste Data Here - Export'!Q1166&lt;&gt;""),"Yes","No"))</f>
        <v/>
      </c>
      <c r="F1166" s="104" t="str">
        <f>IF('Paste Data Here - Export'!A1166='Paste Data Here - Export'!B1166,C1166,IF(W1166="No","",IF(E1166="Yes","6 Month Transfer",'Paste Data Here - Export'!HP1166)))</f>
        <v/>
      </c>
      <c r="G1166" s="92" t="str">
        <f>IF(B1166="","",IF(OR('Paste Data Here - Export'!KB1166="Y",'Paste Data Here - Export'!GE1166="Y"),"Yes","No"))</f>
        <v/>
      </c>
      <c r="H1166" s="93" t="str">
        <f t="shared" si="201"/>
        <v/>
      </c>
      <c r="I1166" s="93" t="str">
        <f t="shared" si="202"/>
        <v/>
      </c>
      <c r="J1166" s="93" t="str">
        <f t="shared" si="203"/>
        <v/>
      </c>
      <c r="K1166" s="125" t="str">
        <f>IF(OR(C1166="",'Paste Data Here - Export'!BD1166=""),"",1440*('Paste Data Here - Export'!BD1166-C1166))</f>
        <v/>
      </c>
      <c r="L1166" s="93" t="str">
        <f t="shared" si="204"/>
        <v/>
      </c>
      <c r="M1166" s="93" t="str">
        <f>IF(AND(L1166="Yes",'Paste Data Here - Export'!BC1166="SU",'Paste Data Here - Export'!EJ1166&lt;&gt;"Y"),"Achieved",IF('Paste Data Here - Export'!EJ1166="Y","Not applicable",(IF(AND('Patient level info'!L1166="No",'Paste Data Here - Export'!BC1166="SU"),"Not achieved",IF('Paste Data Here - Export'!BC1166="ICH","Not applicable",IF(OR('Paste Data Here - Export'!BC1166="O",'Paste Data Here - Export'!BC1166="MAC"),"Not achieved",""))))))</f>
        <v/>
      </c>
      <c r="N1166" s="142" t="str">
        <f>IF(B1166="","",IF(OR('Paste Data Here - Export'!GN1166="PERS",'Paste Data Here - Export'!GN1166="TELEM"),'Paste Data Here - Export'!GK1166,IF('Paste Data Here - Export'!GO1166="","Not seen in person",'Paste Data Here - Export'!GO1166)))</f>
        <v/>
      </c>
      <c r="O1166" s="125" t="str">
        <f t="shared" si="205"/>
        <v/>
      </c>
      <c r="P1166" s="126" t="str">
        <f t="shared" si="206"/>
        <v/>
      </c>
      <c r="Q1166" s="95" t="str">
        <f>IF('Paste Data Here - Export'!CR1166=TRUE, "Not imaged",IF('Paste Data Here - Export'!AR1166="Y","Inpatient stroke",IF('Paste Data Here - Export'!BA1166="","",IF('Paste Data Here - Export'!CR1166="TRUE","",1440*('Paste Data Here - Export'!CP1166-'Paste Data Here - Export'!BA1166)))))</f>
        <v/>
      </c>
      <c r="R1166" s="95" t="str">
        <f>IF('Paste Data Here - Export'!CR1166=TRUE,"Not imaged",IF(OR(C1166="",'Paste Data Here - Export'!CP1166=""),"",1440*('Paste Data Here - Export'!CP1166-C1166)))</f>
        <v/>
      </c>
      <c r="S1166" s="93" t="str">
        <f>IF(R1166&lt;60.5,"Yes",IF('Paste Data Here - Export'!C1166="","","No"))</f>
        <v/>
      </c>
      <c r="T1166" s="93" t="str">
        <f t="shared" si="198"/>
        <v/>
      </c>
      <c r="U1166" s="94" t="str">
        <f>IF(OR(C1166="",'Paste Data Here - Export'!DF1166=""),"",1440*('Paste Data Here - Export'!DF1166-C1166))</f>
        <v/>
      </c>
      <c r="V1166" s="96" t="str">
        <f t="shared" si="207"/>
        <v/>
      </c>
      <c r="W1166" s="97" t="str">
        <f>IF(B1166="","",IF('Paste Data Here - Export'!KI1166=TRUE,"Yes",IF('Paste Data Here - Export'!L1166="","No","Yes")))</f>
        <v/>
      </c>
      <c r="X1166" s="98" t="str">
        <f>IF(E1166="Yes","6 Month Transfer",IF(AND(W1166="Yes",'Paste Data Here - Export'!KM1166="D"),"No",IF('Patient level info'!W1166="Yes","Yes","")))</f>
        <v/>
      </c>
      <c r="Y1166" s="91" t="str">
        <f t="shared" si="199"/>
        <v/>
      </c>
      <c r="Z1166" s="99" t="str">
        <f>IF('Paste Data Here - Export'!KQ1166="","",IF('Paste Data Here - Export'!KO1166="","",'Paste Data Here - Export'!KN1166-'Paste Data Here - Export'!KQ1166))</f>
        <v/>
      </c>
      <c r="AA1166" s="91" t="str">
        <f>IF(AND(W1166="Yes",'Paste Data Here - Export'!KM1166="D",'Paste Data Here - Export'!KO1166="Y"),'Paste Data Here - Export'!KN1166+'Patient level info'!AA$3,IF(AND(W1166="Yes",'Paste Data Here - Export'!KM1166="D",Z1166&lt;0),'Paste Data Here - Export'!KQ1166,IF(AND(W1166="Yes",'Paste Data Here - Export'!KM1166="D"),'Paste Data Here - Export'!KN1166,IF(X1166="Yes",'Paste Data Here - Export'!KS1166,""))))</f>
        <v/>
      </c>
      <c r="AB1166" s="100" t="str">
        <f>IF(W1166="No","",IF('Paste Data Here - Export'!HS1166="","",IF('Paste Data Here - Export'!KO1166="Y",'Patient level info'!AA1166-'Paste Data Here - Export'!HS1166,'Paste Data Here - Export'!KQ1166-'Paste Data Here - Export'!HS1166)))</f>
        <v/>
      </c>
      <c r="AC1166" s="100" t="str">
        <f>IF(E1166="Yes","",IF(BPT!C1166="Record transferred to this team",AA1166-C1166-(1/6),""))</f>
        <v/>
      </c>
      <c r="AD1166" s="100" t="str">
        <f t="shared" si="200"/>
        <v/>
      </c>
      <c r="AE1166" s="100" t="str">
        <f t="shared" si="208"/>
        <v/>
      </c>
      <c r="AF1166" s="101" t="str">
        <f>IF(AE1166="","",IF(Y1166="Died same day","Died same day as arrival",IF(AB1166="","Did not stay on SU",IF('Paste Data Here - Export'!HR1166="ICH","ICU/CCU/HDU",IF(AB1166&gt;AE1166,100,100*AB1166/AE1166)))))</f>
        <v/>
      </c>
      <c r="AG1166" s="82" t="str">
        <f>IF(E1166="Yes","6 Month Transfer",IF(W1166="No","Not locked to discharge/transfer",IF(AF1166="Did not stay on SU","Not achieved as did not stay on SU",IF('Patient level info'!A1166="","",IF(AND(A1166=B1166,M1166="Achieved",P1166="Achieved",AF1166&gt;=90,AF1166&lt;&gt;"Died same day as arrival"),"Achieved",IF(AND(A1166&lt;&gt;B1166,AF1166&gt;=90,M1166="Achieved",P1166="Achieved"),"Not directly admitted by this team, but achieved criteria at previous team, and achieved 90% of stay on SU whilst at this team",IF(AF1166="ICU/CCU/HDU","Admitted to ICU/CCU/HDU",IF(AF1166="Died same day as arrival",AF1166,IF(AND(AF1166&lt;90,M1166="Not achieved",P1166="Not achieved"),"Not achieved as not direct to SU within 4h, not seen by a consultant within 14h, and less than 90% of stay on SU",IF(AND(AF1166&lt;90,M1166="Not achieved",P1166="Achieved"),"Not achieved as not direct to SU within 4h and less than 90% of stay on SU",IF(AND(AF1166&lt;90,M1166="Achieved",P1166="Not achieved"),"Not achieved as not seen by a consultant within 14h and less than 90% of stay on SU",IF(AND(AF1166&gt;=90,M1166="Not achieved",P1166="Not achieved"),"Not achieved as not direct to SU within 4h and not seen by a consultant within 14h",IF(AND(AF1166&gt;=90,M1166="Achieved",P1166="Not achieved"),"Not achieved as not seen by a consultant within 14h",IF(AF1166&lt;90,"Not achieved as less than 90% of stay on SU","Not achieved as not direct to SU within 4h"))))))))))))))</f>
        <v/>
      </c>
    </row>
    <row r="1167" spans="1:33" x14ac:dyDescent="0.25">
      <c r="A1167" s="89" t="str">
        <f>IF('Paste Data Here - Export'!A1167="","",'Paste Data Here - Export'!A1167)</f>
        <v/>
      </c>
      <c r="B1167" s="90" t="str">
        <f>IF('Paste Data Here - Export'!B1167="","",'Paste Data Here - Export'!B1167)</f>
        <v/>
      </c>
      <c r="C1167" s="91" t="str">
        <f>IF('Paste Data Here - Export'!AR1167="Y",'Paste Data Here - Export'!AS1167,IF('Paste Data Here - Export'!C1167="","",'Paste Data Here - Export'!BA1167))</f>
        <v/>
      </c>
      <c r="D1167" s="103" t="str">
        <f>IF(B1167="","",IF('Paste Data Here - Export'!A1167 ='Paste Data Here - Export'!B1167, "Yes", "No"))</f>
        <v/>
      </c>
      <c r="E1167" s="103" t="str">
        <f>IF(A1167="","",IF(AND('Paste Data Here - Export'!P1167="",'Paste Data Here - Export'!Q1167&lt;&gt;""),"Yes","No"))</f>
        <v/>
      </c>
      <c r="F1167" s="104" t="str">
        <f>IF('Paste Data Here - Export'!A1167='Paste Data Here - Export'!B1167,C1167,IF(W1167="No","",IF(E1167="Yes","6 Month Transfer",'Paste Data Here - Export'!HP1167)))</f>
        <v/>
      </c>
      <c r="G1167" s="92" t="str">
        <f>IF(B1167="","",IF(OR('Paste Data Here - Export'!KB1167="Y",'Paste Data Here - Export'!GE1167="Y"),"Yes","No"))</f>
        <v/>
      </c>
      <c r="H1167" s="93" t="str">
        <f t="shared" si="201"/>
        <v/>
      </c>
      <c r="I1167" s="93" t="str">
        <f t="shared" si="202"/>
        <v/>
      </c>
      <c r="J1167" s="93" t="str">
        <f t="shared" si="203"/>
        <v/>
      </c>
      <c r="K1167" s="125" t="str">
        <f>IF(OR(C1167="",'Paste Data Here - Export'!BD1167=""),"",1440*('Paste Data Here - Export'!BD1167-C1167))</f>
        <v/>
      </c>
      <c r="L1167" s="93" t="str">
        <f t="shared" si="204"/>
        <v/>
      </c>
      <c r="M1167" s="93" t="str">
        <f>IF(AND(L1167="Yes",'Paste Data Here - Export'!BC1167="SU",'Paste Data Here - Export'!EJ1167&lt;&gt;"Y"),"Achieved",IF('Paste Data Here - Export'!EJ1167="Y","Not applicable",(IF(AND('Patient level info'!L1167="No",'Paste Data Here - Export'!BC1167="SU"),"Not achieved",IF('Paste Data Here - Export'!BC1167="ICH","Not applicable",IF(OR('Paste Data Here - Export'!BC1167="O",'Paste Data Here - Export'!BC1167="MAC"),"Not achieved",""))))))</f>
        <v/>
      </c>
      <c r="N1167" s="142" t="str">
        <f>IF(B1167="","",IF(OR('Paste Data Here - Export'!GN1167="PERS",'Paste Data Here - Export'!GN1167="TELEM"),'Paste Data Here - Export'!GK1167,IF('Paste Data Here - Export'!GO1167="","Not seen in person",'Paste Data Here - Export'!GO1167)))</f>
        <v/>
      </c>
      <c r="O1167" s="125" t="str">
        <f t="shared" si="205"/>
        <v/>
      </c>
      <c r="P1167" s="126" t="str">
        <f t="shared" si="206"/>
        <v/>
      </c>
      <c r="Q1167" s="95" t="str">
        <f>IF('Paste Data Here - Export'!CR1167=TRUE, "Not imaged",IF('Paste Data Here - Export'!AR1167="Y","Inpatient stroke",IF('Paste Data Here - Export'!BA1167="","",IF('Paste Data Here - Export'!CR1167="TRUE","",1440*('Paste Data Here - Export'!CP1167-'Paste Data Here - Export'!BA1167)))))</f>
        <v/>
      </c>
      <c r="R1167" s="95" t="str">
        <f>IF('Paste Data Here - Export'!CR1167=TRUE,"Not imaged",IF(OR(C1167="",'Paste Data Here - Export'!CP1167=""),"",1440*('Paste Data Here - Export'!CP1167-C1167)))</f>
        <v/>
      </c>
      <c r="S1167" s="93" t="str">
        <f>IF(R1167&lt;60.5,"Yes",IF('Paste Data Here - Export'!C1167="","","No"))</f>
        <v/>
      </c>
      <c r="T1167" s="93" t="str">
        <f t="shared" si="198"/>
        <v/>
      </c>
      <c r="U1167" s="94" t="str">
        <f>IF(OR(C1167="",'Paste Data Here - Export'!DF1167=""),"",1440*('Paste Data Here - Export'!DF1167-C1167))</f>
        <v/>
      </c>
      <c r="V1167" s="96" t="str">
        <f t="shared" si="207"/>
        <v/>
      </c>
      <c r="W1167" s="97" t="str">
        <f>IF(B1167="","",IF('Paste Data Here - Export'!KI1167=TRUE,"Yes",IF('Paste Data Here - Export'!L1167="","No","Yes")))</f>
        <v/>
      </c>
      <c r="X1167" s="98" t="str">
        <f>IF(E1167="Yes","6 Month Transfer",IF(AND(W1167="Yes",'Paste Data Here - Export'!KM1167="D"),"No",IF('Patient level info'!W1167="Yes","Yes","")))</f>
        <v/>
      </c>
      <c r="Y1167" s="91" t="str">
        <f t="shared" si="199"/>
        <v/>
      </c>
      <c r="Z1167" s="99" t="str">
        <f>IF('Paste Data Here - Export'!KQ1167="","",IF('Paste Data Here - Export'!KO1167="","",'Paste Data Here - Export'!KN1167-'Paste Data Here - Export'!KQ1167))</f>
        <v/>
      </c>
      <c r="AA1167" s="91" t="str">
        <f>IF(AND(W1167="Yes",'Paste Data Here - Export'!KM1167="D",'Paste Data Here - Export'!KO1167="Y"),'Paste Data Here - Export'!KN1167+'Patient level info'!AA$3,IF(AND(W1167="Yes",'Paste Data Here - Export'!KM1167="D",Z1167&lt;0),'Paste Data Here - Export'!KQ1167,IF(AND(W1167="Yes",'Paste Data Here - Export'!KM1167="D"),'Paste Data Here - Export'!KN1167,IF(X1167="Yes",'Paste Data Here - Export'!KS1167,""))))</f>
        <v/>
      </c>
      <c r="AB1167" s="100" t="str">
        <f>IF(W1167="No","",IF('Paste Data Here - Export'!HS1167="","",IF('Paste Data Here - Export'!KO1167="Y",'Patient level info'!AA1167-'Paste Data Here - Export'!HS1167,'Paste Data Here - Export'!KQ1167-'Paste Data Here - Export'!HS1167)))</f>
        <v/>
      </c>
      <c r="AC1167" s="100" t="str">
        <f>IF(E1167="Yes","",IF(BPT!C1167="Record transferred to this team",AA1167-C1167-(1/6),""))</f>
        <v/>
      </c>
      <c r="AD1167" s="100" t="str">
        <f t="shared" si="200"/>
        <v/>
      </c>
      <c r="AE1167" s="100" t="str">
        <f t="shared" si="208"/>
        <v/>
      </c>
      <c r="AF1167" s="101" t="str">
        <f>IF(AE1167="","",IF(Y1167="Died same day","Died same day as arrival",IF(AB1167="","Did not stay on SU",IF('Paste Data Here - Export'!HR1167="ICH","ICU/CCU/HDU",IF(AB1167&gt;AE1167,100,100*AB1167/AE1167)))))</f>
        <v/>
      </c>
      <c r="AG1167" s="82" t="str">
        <f>IF(E1167="Yes","6 Month Transfer",IF(W1167="No","Not locked to discharge/transfer",IF(AF1167="Did not stay on SU","Not achieved as did not stay on SU",IF('Patient level info'!A1167="","",IF(AND(A1167=B1167,M1167="Achieved",P1167="Achieved",AF1167&gt;=90,AF1167&lt;&gt;"Died same day as arrival"),"Achieved",IF(AND(A1167&lt;&gt;B1167,AF1167&gt;=90,M1167="Achieved",P1167="Achieved"),"Not directly admitted by this team, but achieved criteria at previous team, and achieved 90% of stay on SU whilst at this team",IF(AF1167="ICU/CCU/HDU","Admitted to ICU/CCU/HDU",IF(AF1167="Died same day as arrival",AF1167,IF(AND(AF1167&lt;90,M1167="Not achieved",P1167="Not achieved"),"Not achieved as not direct to SU within 4h, not seen by a consultant within 14h, and less than 90% of stay on SU",IF(AND(AF1167&lt;90,M1167="Not achieved",P1167="Achieved"),"Not achieved as not direct to SU within 4h and less than 90% of stay on SU",IF(AND(AF1167&lt;90,M1167="Achieved",P1167="Not achieved"),"Not achieved as not seen by a consultant within 14h and less than 90% of stay on SU",IF(AND(AF1167&gt;=90,M1167="Not achieved",P1167="Not achieved"),"Not achieved as not direct to SU within 4h and not seen by a consultant within 14h",IF(AND(AF1167&gt;=90,M1167="Achieved",P1167="Not achieved"),"Not achieved as not seen by a consultant within 14h",IF(AF1167&lt;90,"Not achieved as less than 90% of stay on SU","Not achieved as not direct to SU within 4h"))))))))))))))</f>
        <v/>
      </c>
    </row>
    <row r="1168" spans="1:33" x14ac:dyDescent="0.25">
      <c r="A1168" s="89" t="str">
        <f>IF('Paste Data Here - Export'!A1168="","",'Paste Data Here - Export'!A1168)</f>
        <v/>
      </c>
      <c r="B1168" s="90" t="str">
        <f>IF('Paste Data Here - Export'!B1168="","",'Paste Data Here - Export'!B1168)</f>
        <v/>
      </c>
      <c r="C1168" s="91" t="str">
        <f>IF('Paste Data Here - Export'!AR1168="Y",'Paste Data Here - Export'!AS1168,IF('Paste Data Here - Export'!C1168="","",'Paste Data Here - Export'!BA1168))</f>
        <v/>
      </c>
      <c r="D1168" s="103" t="str">
        <f>IF(B1168="","",IF('Paste Data Here - Export'!A1168 ='Paste Data Here - Export'!B1168, "Yes", "No"))</f>
        <v/>
      </c>
      <c r="E1168" s="103" t="str">
        <f>IF(A1168="","",IF(AND('Paste Data Here - Export'!P1168="",'Paste Data Here - Export'!Q1168&lt;&gt;""),"Yes","No"))</f>
        <v/>
      </c>
      <c r="F1168" s="104" t="str">
        <f>IF('Paste Data Here - Export'!A1168='Paste Data Here - Export'!B1168,C1168,IF(W1168="No","",IF(E1168="Yes","6 Month Transfer",'Paste Data Here - Export'!HP1168)))</f>
        <v/>
      </c>
      <c r="G1168" s="92" t="str">
        <f>IF(B1168="","",IF(OR('Paste Data Here - Export'!KB1168="Y",'Paste Data Here - Export'!GE1168="Y"),"Yes","No"))</f>
        <v/>
      </c>
      <c r="H1168" s="93" t="str">
        <f t="shared" si="201"/>
        <v/>
      </c>
      <c r="I1168" s="93" t="str">
        <f t="shared" si="202"/>
        <v/>
      </c>
      <c r="J1168" s="93" t="str">
        <f t="shared" si="203"/>
        <v/>
      </c>
      <c r="K1168" s="125" t="str">
        <f>IF(OR(C1168="",'Paste Data Here - Export'!BD1168=""),"",1440*('Paste Data Here - Export'!BD1168-C1168))</f>
        <v/>
      </c>
      <c r="L1168" s="93" t="str">
        <f t="shared" si="204"/>
        <v/>
      </c>
      <c r="M1168" s="93" t="str">
        <f>IF(AND(L1168="Yes",'Paste Data Here - Export'!BC1168="SU",'Paste Data Here - Export'!EJ1168&lt;&gt;"Y"),"Achieved",IF('Paste Data Here - Export'!EJ1168="Y","Not applicable",(IF(AND('Patient level info'!L1168="No",'Paste Data Here - Export'!BC1168="SU"),"Not achieved",IF('Paste Data Here - Export'!BC1168="ICH","Not applicable",IF(OR('Paste Data Here - Export'!BC1168="O",'Paste Data Here - Export'!BC1168="MAC"),"Not achieved",""))))))</f>
        <v/>
      </c>
      <c r="N1168" s="142" t="str">
        <f>IF(B1168="","",IF(OR('Paste Data Here - Export'!GN1168="PERS",'Paste Data Here - Export'!GN1168="TELEM"),'Paste Data Here - Export'!GK1168,IF('Paste Data Here - Export'!GO1168="","Not seen in person",'Paste Data Here - Export'!GO1168)))</f>
        <v/>
      </c>
      <c r="O1168" s="125" t="str">
        <f t="shared" si="205"/>
        <v/>
      </c>
      <c r="P1168" s="126" t="str">
        <f t="shared" si="206"/>
        <v/>
      </c>
      <c r="Q1168" s="95" t="str">
        <f>IF('Paste Data Here - Export'!CR1168=TRUE, "Not imaged",IF('Paste Data Here - Export'!AR1168="Y","Inpatient stroke",IF('Paste Data Here - Export'!BA1168="","",IF('Paste Data Here - Export'!CR1168="TRUE","",1440*('Paste Data Here - Export'!CP1168-'Paste Data Here - Export'!BA1168)))))</f>
        <v/>
      </c>
      <c r="R1168" s="95" t="str">
        <f>IF('Paste Data Here - Export'!CR1168=TRUE,"Not imaged",IF(OR(C1168="",'Paste Data Here - Export'!CP1168=""),"",1440*('Paste Data Here - Export'!CP1168-C1168)))</f>
        <v/>
      </c>
      <c r="S1168" s="93" t="str">
        <f>IF(R1168&lt;60.5,"Yes",IF('Paste Data Here - Export'!C1168="","","No"))</f>
        <v/>
      </c>
      <c r="T1168" s="93" t="str">
        <f t="shared" si="198"/>
        <v/>
      </c>
      <c r="U1168" s="94" t="str">
        <f>IF(OR(C1168="",'Paste Data Here - Export'!DF1168=""),"",1440*('Paste Data Here - Export'!DF1168-C1168))</f>
        <v/>
      </c>
      <c r="V1168" s="96" t="str">
        <f t="shared" si="207"/>
        <v/>
      </c>
      <c r="W1168" s="97" t="str">
        <f>IF(B1168="","",IF('Paste Data Here - Export'!KI1168=TRUE,"Yes",IF('Paste Data Here - Export'!L1168="","No","Yes")))</f>
        <v/>
      </c>
      <c r="X1168" s="98" t="str">
        <f>IF(E1168="Yes","6 Month Transfer",IF(AND(W1168="Yes",'Paste Data Here - Export'!KM1168="D"),"No",IF('Patient level info'!W1168="Yes","Yes","")))</f>
        <v/>
      </c>
      <c r="Y1168" s="91" t="str">
        <f t="shared" si="199"/>
        <v/>
      </c>
      <c r="Z1168" s="99" t="str">
        <f>IF('Paste Data Here - Export'!KQ1168="","",IF('Paste Data Here - Export'!KO1168="","",'Paste Data Here - Export'!KN1168-'Paste Data Here - Export'!KQ1168))</f>
        <v/>
      </c>
      <c r="AA1168" s="91" t="str">
        <f>IF(AND(W1168="Yes",'Paste Data Here - Export'!KM1168="D",'Paste Data Here - Export'!KO1168="Y"),'Paste Data Here - Export'!KN1168+'Patient level info'!AA$3,IF(AND(W1168="Yes",'Paste Data Here - Export'!KM1168="D",Z1168&lt;0),'Paste Data Here - Export'!KQ1168,IF(AND(W1168="Yes",'Paste Data Here - Export'!KM1168="D"),'Paste Data Here - Export'!KN1168,IF(X1168="Yes",'Paste Data Here - Export'!KS1168,""))))</f>
        <v/>
      </c>
      <c r="AB1168" s="100" t="str">
        <f>IF(W1168="No","",IF('Paste Data Here - Export'!HS1168="","",IF('Paste Data Here - Export'!KO1168="Y",'Patient level info'!AA1168-'Paste Data Here - Export'!HS1168,'Paste Data Here - Export'!KQ1168-'Paste Data Here - Export'!HS1168)))</f>
        <v/>
      </c>
      <c r="AC1168" s="100" t="str">
        <f>IF(E1168="Yes","",IF(BPT!C1168="Record transferred to this team",AA1168-C1168-(1/6),""))</f>
        <v/>
      </c>
      <c r="AD1168" s="100" t="str">
        <f t="shared" si="200"/>
        <v/>
      </c>
      <c r="AE1168" s="100" t="str">
        <f t="shared" si="208"/>
        <v/>
      </c>
      <c r="AF1168" s="101" t="str">
        <f>IF(AE1168="","",IF(Y1168="Died same day","Died same day as arrival",IF(AB1168="","Did not stay on SU",IF('Paste Data Here - Export'!HR1168="ICH","ICU/CCU/HDU",IF(AB1168&gt;AE1168,100,100*AB1168/AE1168)))))</f>
        <v/>
      </c>
      <c r="AG1168" s="82" t="str">
        <f>IF(E1168="Yes","6 Month Transfer",IF(W1168="No","Not locked to discharge/transfer",IF(AF1168="Did not stay on SU","Not achieved as did not stay on SU",IF('Patient level info'!A1168="","",IF(AND(A1168=B1168,M1168="Achieved",P1168="Achieved",AF1168&gt;=90,AF1168&lt;&gt;"Died same day as arrival"),"Achieved",IF(AND(A1168&lt;&gt;B1168,AF1168&gt;=90,M1168="Achieved",P1168="Achieved"),"Not directly admitted by this team, but achieved criteria at previous team, and achieved 90% of stay on SU whilst at this team",IF(AF1168="ICU/CCU/HDU","Admitted to ICU/CCU/HDU",IF(AF1168="Died same day as arrival",AF1168,IF(AND(AF1168&lt;90,M1168="Not achieved",P1168="Not achieved"),"Not achieved as not direct to SU within 4h, not seen by a consultant within 14h, and less than 90% of stay on SU",IF(AND(AF1168&lt;90,M1168="Not achieved",P1168="Achieved"),"Not achieved as not direct to SU within 4h and less than 90% of stay on SU",IF(AND(AF1168&lt;90,M1168="Achieved",P1168="Not achieved"),"Not achieved as not seen by a consultant within 14h and less than 90% of stay on SU",IF(AND(AF1168&gt;=90,M1168="Not achieved",P1168="Not achieved"),"Not achieved as not direct to SU within 4h and not seen by a consultant within 14h",IF(AND(AF1168&gt;=90,M1168="Achieved",P1168="Not achieved"),"Not achieved as not seen by a consultant within 14h",IF(AF1168&lt;90,"Not achieved as less than 90% of stay on SU","Not achieved as not direct to SU within 4h"))))))))))))))</f>
        <v/>
      </c>
    </row>
    <row r="1169" spans="1:33" x14ac:dyDescent="0.25">
      <c r="A1169" s="89" t="str">
        <f>IF('Paste Data Here - Export'!A1169="","",'Paste Data Here - Export'!A1169)</f>
        <v/>
      </c>
      <c r="B1169" s="90" t="str">
        <f>IF('Paste Data Here - Export'!B1169="","",'Paste Data Here - Export'!B1169)</f>
        <v/>
      </c>
      <c r="C1169" s="91" t="str">
        <f>IF('Paste Data Here - Export'!AR1169="Y",'Paste Data Here - Export'!AS1169,IF('Paste Data Here - Export'!C1169="","",'Paste Data Here - Export'!BA1169))</f>
        <v/>
      </c>
      <c r="D1169" s="103" t="str">
        <f>IF(B1169="","",IF('Paste Data Here - Export'!A1169 ='Paste Data Here - Export'!B1169, "Yes", "No"))</f>
        <v/>
      </c>
      <c r="E1169" s="103" t="str">
        <f>IF(A1169="","",IF(AND('Paste Data Here - Export'!P1169="",'Paste Data Here - Export'!Q1169&lt;&gt;""),"Yes","No"))</f>
        <v/>
      </c>
      <c r="F1169" s="104" t="str">
        <f>IF('Paste Data Here - Export'!A1169='Paste Data Here - Export'!B1169,C1169,IF(W1169="No","",IF(E1169="Yes","6 Month Transfer",'Paste Data Here - Export'!HP1169)))</f>
        <v/>
      </c>
      <c r="G1169" s="92" t="str">
        <f>IF(B1169="","",IF(OR('Paste Data Here - Export'!KB1169="Y",'Paste Data Here - Export'!GE1169="Y"),"Yes","No"))</f>
        <v/>
      </c>
      <c r="H1169" s="93" t="str">
        <f t="shared" si="201"/>
        <v/>
      </c>
      <c r="I1169" s="93" t="str">
        <f t="shared" si="202"/>
        <v/>
      </c>
      <c r="J1169" s="93" t="str">
        <f t="shared" si="203"/>
        <v/>
      </c>
      <c r="K1169" s="125" t="str">
        <f>IF(OR(C1169="",'Paste Data Here - Export'!BD1169=""),"",1440*('Paste Data Here - Export'!BD1169-C1169))</f>
        <v/>
      </c>
      <c r="L1169" s="93" t="str">
        <f t="shared" si="204"/>
        <v/>
      </c>
      <c r="M1169" s="93" t="str">
        <f>IF(AND(L1169="Yes",'Paste Data Here - Export'!BC1169="SU",'Paste Data Here - Export'!EJ1169&lt;&gt;"Y"),"Achieved",IF('Paste Data Here - Export'!EJ1169="Y","Not applicable",(IF(AND('Patient level info'!L1169="No",'Paste Data Here - Export'!BC1169="SU"),"Not achieved",IF('Paste Data Here - Export'!BC1169="ICH","Not applicable",IF(OR('Paste Data Here - Export'!BC1169="O",'Paste Data Here - Export'!BC1169="MAC"),"Not achieved",""))))))</f>
        <v/>
      </c>
      <c r="N1169" s="142" t="str">
        <f>IF(B1169="","",IF(OR('Paste Data Here - Export'!GN1169="PERS",'Paste Data Here - Export'!GN1169="TELEM"),'Paste Data Here - Export'!GK1169,IF('Paste Data Here - Export'!GO1169="","Not seen in person",'Paste Data Here - Export'!GO1169)))</f>
        <v/>
      </c>
      <c r="O1169" s="125" t="str">
        <f t="shared" si="205"/>
        <v/>
      </c>
      <c r="P1169" s="126" t="str">
        <f t="shared" si="206"/>
        <v/>
      </c>
      <c r="Q1169" s="95" t="str">
        <f>IF('Paste Data Here - Export'!CR1169=TRUE, "Not imaged",IF('Paste Data Here - Export'!AR1169="Y","Inpatient stroke",IF('Paste Data Here - Export'!BA1169="","",IF('Paste Data Here - Export'!CR1169="TRUE","",1440*('Paste Data Here - Export'!CP1169-'Paste Data Here - Export'!BA1169)))))</f>
        <v/>
      </c>
      <c r="R1169" s="95" t="str">
        <f>IF('Paste Data Here - Export'!CR1169=TRUE,"Not imaged",IF(OR(C1169="",'Paste Data Here - Export'!CP1169=""),"",1440*('Paste Data Here - Export'!CP1169-C1169)))</f>
        <v/>
      </c>
      <c r="S1169" s="93" t="str">
        <f>IF(R1169&lt;60.5,"Yes",IF('Paste Data Here - Export'!C1169="","","No"))</f>
        <v/>
      </c>
      <c r="T1169" s="93" t="str">
        <f t="shared" si="198"/>
        <v/>
      </c>
      <c r="U1169" s="94" t="str">
        <f>IF(OR(C1169="",'Paste Data Here - Export'!DF1169=""),"",1440*('Paste Data Here - Export'!DF1169-C1169))</f>
        <v/>
      </c>
      <c r="V1169" s="96" t="str">
        <f t="shared" si="207"/>
        <v/>
      </c>
      <c r="W1169" s="97" t="str">
        <f>IF(B1169="","",IF('Paste Data Here - Export'!KI1169=TRUE,"Yes",IF('Paste Data Here - Export'!L1169="","No","Yes")))</f>
        <v/>
      </c>
      <c r="X1169" s="98" t="str">
        <f>IF(E1169="Yes","6 Month Transfer",IF(AND(W1169="Yes",'Paste Data Here - Export'!KM1169="D"),"No",IF('Patient level info'!W1169="Yes","Yes","")))</f>
        <v/>
      </c>
      <c r="Y1169" s="91" t="str">
        <f t="shared" si="199"/>
        <v/>
      </c>
      <c r="Z1169" s="99" t="str">
        <f>IF('Paste Data Here - Export'!KQ1169="","",IF('Paste Data Here - Export'!KO1169="","",'Paste Data Here - Export'!KN1169-'Paste Data Here - Export'!KQ1169))</f>
        <v/>
      </c>
      <c r="AA1169" s="91" t="str">
        <f>IF(AND(W1169="Yes",'Paste Data Here - Export'!KM1169="D",'Paste Data Here - Export'!KO1169="Y"),'Paste Data Here - Export'!KN1169+'Patient level info'!AA$3,IF(AND(W1169="Yes",'Paste Data Here - Export'!KM1169="D",Z1169&lt;0),'Paste Data Here - Export'!KQ1169,IF(AND(W1169="Yes",'Paste Data Here - Export'!KM1169="D"),'Paste Data Here - Export'!KN1169,IF(X1169="Yes",'Paste Data Here - Export'!KS1169,""))))</f>
        <v/>
      </c>
      <c r="AB1169" s="100" t="str">
        <f>IF(W1169="No","",IF('Paste Data Here - Export'!HS1169="","",IF('Paste Data Here - Export'!KO1169="Y",'Patient level info'!AA1169-'Paste Data Here - Export'!HS1169,'Paste Data Here - Export'!KQ1169-'Paste Data Here - Export'!HS1169)))</f>
        <v/>
      </c>
      <c r="AC1169" s="100" t="str">
        <f>IF(E1169="Yes","",IF(BPT!C1169="Record transferred to this team",AA1169-C1169-(1/6),""))</f>
        <v/>
      </c>
      <c r="AD1169" s="100" t="str">
        <f t="shared" si="200"/>
        <v/>
      </c>
      <c r="AE1169" s="100" t="str">
        <f t="shared" si="208"/>
        <v/>
      </c>
      <c r="AF1169" s="101" t="str">
        <f>IF(AE1169="","",IF(Y1169="Died same day","Died same day as arrival",IF(AB1169="","Did not stay on SU",IF('Paste Data Here - Export'!HR1169="ICH","ICU/CCU/HDU",IF(AB1169&gt;AE1169,100,100*AB1169/AE1169)))))</f>
        <v/>
      </c>
      <c r="AG1169" s="82" t="str">
        <f>IF(E1169="Yes","6 Month Transfer",IF(W1169="No","Not locked to discharge/transfer",IF(AF1169="Did not stay on SU","Not achieved as did not stay on SU",IF('Patient level info'!A1169="","",IF(AND(A1169=B1169,M1169="Achieved",P1169="Achieved",AF1169&gt;=90,AF1169&lt;&gt;"Died same day as arrival"),"Achieved",IF(AND(A1169&lt;&gt;B1169,AF1169&gt;=90,M1169="Achieved",P1169="Achieved"),"Not directly admitted by this team, but achieved criteria at previous team, and achieved 90% of stay on SU whilst at this team",IF(AF1169="ICU/CCU/HDU","Admitted to ICU/CCU/HDU",IF(AF1169="Died same day as arrival",AF1169,IF(AND(AF1169&lt;90,M1169="Not achieved",P1169="Not achieved"),"Not achieved as not direct to SU within 4h, not seen by a consultant within 14h, and less than 90% of stay on SU",IF(AND(AF1169&lt;90,M1169="Not achieved",P1169="Achieved"),"Not achieved as not direct to SU within 4h and less than 90% of stay on SU",IF(AND(AF1169&lt;90,M1169="Achieved",P1169="Not achieved"),"Not achieved as not seen by a consultant within 14h and less than 90% of stay on SU",IF(AND(AF1169&gt;=90,M1169="Not achieved",P1169="Not achieved"),"Not achieved as not direct to SU within 4h and not seen by a consultant within 14h",IF(AND(AF1169&gt;=90,M1169="Achieved",P1169="Not achieved"),"Not achieved as not seen by a consultant within 14h",IF(AF1169&lt;90,"Not achieved as less than 90% of stay on SU","Not achieved as not direct to SU within 4h"))))))))))))))</f>
        <v/>
      </c>
    </row>
    <row r="1170" spans="1:33" x14ac:dyDescent="0.25">
      <c r="A1170" s="89" t="str">
        <f>IF('Paste Data Here - Export'!A1170="","",'Paste Data Here - Export'!A1170)</f>
        <v/>
      </c>
      <c r="B1170" s="90" t="str">
        <f>IF('Paste Data Here - Export'!B1170="","",'Paste Data Here - Export'!B1170)</f>
        <v/>
      </c>
      <c r="C1170" s="91" t="str">
        <f>IF('Paste Data Here - Export'!AR1170="Y",'Paste Data Here - Export'!AS1170,IF('Paste Data Here - Export'!C1170="","",'Paste Data Here - Export'!BA1170))</f>
        <v/>
      </c>
      <c r="D1170" s="103" t="str">
        <f>IF(B1170="","",IF('Paste Data Here - Export'!A1170 ='Paste Data Here - Export'!B1170, "Yes", "No"))</f>
        <v/>
      </c>
      <c r="E1170" s="103" t="str">
        <f>IF(A1170="","",IF(AND('Paste Data Here - Export'!P1170="",'Paste Data Here - Export'!Q1170&lt;&gt;""),"Yes","No"))</f>
        <v/>
      </c>
      <c r="F1170" s="104" t="str">
        <f>IF('Paste Data Here - Export'!A1170='Paste Data Here - Export'!B1170,C1170,IF(W1170="No","",IF(E1170="Yes","6 Month Transfer",'Paste Data Here - Export'!HP1170)))</f>
        <v/>
      </c>
      <c r="G1170" s="92" t="str">
        <f>IF(B1170="","",IF(OR('Paste Data Here - Export'!KB1170="Y",'Paste Data Here - Export'!GE1170="Y"),"Yes","No"))</f>
        <v/>
      </c>
      <c r="H1170" s="93" t="str">
        <f t="shared" si="201"/>
        <v/>
      </c>
      <c r="I1170" s="93" t="str">
        <f t="shared" si="202"/>
        <v/>
      </c>
      <c r="J1170" s="93" t="str">
        <f t="shared" si="203"/>
        <v/>
      </c>
      <c r="K1170" s="125" t="str">
        <f>IF(OR(C1170="",'Paste Data Here - Export'!BD1170=""),"",1440*('Paste Data Here - Export'!BD1170-C1170))</f>
        <v/>
      </c>
      <c r="L1170" s="93" t="str">
        <f t="shared" si="204"/>
        <v/>
      </c>
      <c r="M1170" s="93" t="str">
        <f>IF(AND(L1170="Yes",'Paste Data Here - Export'!BC1170="SU",'Paste Data Here - Export'!EJ1170&lt;&gt;"Y"),"Achieved",IF('Paste Data Here - Export'!EJ1170="Y","Not applicable",(IF(AND('Patient level info'!L1170="No",'Paste Data Here - Export'!BC1170="SU"),"Not achieved",IF('Paste Data Here - Export'!BC1170="ICH","Not applicable",IF(OR('Paste Data Here - Export'!BC1170="O",'Paste Data Here - Export'!BC1170="MAC"),"Not achieved",""))))))</f>
        <v/>
      </c>
      <c r="N1170" s="142" t="str">
        <f>IF(B1170="","",IF(OR('Paste Data Here - Export'!GN1170="PERS",'Paste Data Here - Export'!GN1170="TELEM"),'Paste Data Here - Export'!GK1170,IF('Paste Data Here - Export'!GO1170="","Not seen in person",'Paste Data Here - Export'!GO1170)))</f>
        <v/>
      </c>
      <c r="O1170" s="125" t="str">
        <f t="shared" si="205"/>
        <v/>
      </c>
      <c r="P1170" s="126" t="str">
        <f t="shared" si="206"/>
        <v/>
      </c>
      <c r="Q1170" s="95" t="str">
        <f>IF('Paste Data Here - Export'!CR1170=TRUE, "Not imaged",IF('Paste Data Here - Export'!AR1170="Y","Inpatient stroke",IF('Paste Data Here - Export'!BA1170="","",IF('Paste Data Here - Export'!CR1170="TRUE","",1440*('Paste Data Here - Export'!CP1170-'Paste Data Here - Export'!BA1170)))))</f>
        <v/>
      </c>
      <c r="R1170" s="95" t="str">
        <f>IF('Paste Data Here - Export'!CR1170=TRUE,"Not imaged",IF(OR(C1170="",'Paste Data Here - Export'!CP1170=""),"",1440*('Paste Data Here - Export'!CP1170-C1170)))</f>
        <v/>
      </c>
      <c r="S1170" s="93" t="str">
        <f>IF(R1170&lt;60.5,"Yes",IF('Paste Data Here - Export'!C1170="","","No"))</f>
        <v/>
      </c>
      <c r="T1170" s="93" t="str">
        <f t="shared" si="198"/>
        <v/>
      </c>
      <c r="U1170" s="94" t="str">
        <f>IF(OR(C1170="",'Paste Data Here - Export'!DF1170=""),"",1440*('Paste Data Here - Export'!DF1170-C1170))</f>
        <v/>
      </c>
      <c r="V1170" s="96" t="str">
        <f t="shared" si="207"/>
        <v/>
      </c>
      <c r="W1170" s="97" t="str">
        <f>IF(B1170="","",IF('Paste Data Here - Export'!KI1170=TRUE,"Yes",IF('Paste Data Here - Export'!L1170="","No","Yes")))</f>
        <v/>
      </c>
      <c r="X1170" s="98" t="str">
        <f>IF(E1170="Yes","6 Month Transfer",IF(AND(W1170="Yes",'Paste Data Here - Export'!KM1170="D"),"No",IF('Patient level info'!W1170="Yes","Yes","")))</f>
        <v/>
      </c>
      <c r="Y1170" s="91" t="str">
        <f t="shared" si="199"/>
        <v/>
      </c>
      <c r="Z1170" s="99" t="str">
        <f>IF('Paste Data Here - Export'!KQ1170="","",IF('Paste Data Here - Export'!KO1170="","",'Paste Data Here - Export'!KN1170-'Paste Data Here - Export'!KQ1170))</f>
        <v/>
      </c>
      <c r="AA1170" s="91" t="str">
        <f>IF(AND(W1170="Yes",'Paste Data Here - Export'!KM1170="D",'Paste Data Here - Export'!KO1170="Y"),'Paste Data Here - Export'!KN1170+'Patient level info'!AA$3,IF(AND(W1170="Yes",'Paste Data Here - Export'!KM1170="D",Z1170&lt;0),'Paste Data Here - Export'!KQ1170,IF(AND(W1170="Yes",'Paste Data Here - Export'!KM1170="D"),'Paste Data Here - Export'!KN1170,IF(X1170="Yes",'Paste Data Here - Export'!KS1170,""))))</f>
        <v/>
      </c>
      <c r="AB1170" s="100" t="str">
        <f>IF(W1170="No","",IF('Paste Data Here - Export'!HS1170="","",IF('Paste Data Here - Export'!KO1170="Y",'Patient level info'!AA1170-'Paste Data Here - Export'!HS1170,'Paste Data Here - Export'!KQ1170-'Paste Data Here - Export'!HS1170)))</f>
        <v/>
      </c>
      <c r="AC1170" s="100" t="str">
        <f>IF(E1170="Yes","",IF(BPT!C1170="Record transferred to this team",AA1170-C1170-(1/6),""))</f>
        <v/>
      </c>
      <c r="AD1170" s="100" t="str">
        <f t="shared" si="200"/>
        <v/>
      </c>
      <c r="AE1170" s="100" t="str">
        <f t="shared" si="208"/>
        <v/>
      </c>
      <c r="AF1170" s="101" t="str">
        <f>IF(AE1170="","",IF(Y1170="Died same day","Died same day as arrival",IF(AB1170="","Did not stay on SU",IF('Paste Data Here - Export'!HR1170="ICH","ICU/CCU/HDU",IF(AB1170&gt;AE1170,100,100*AB1170/AE1170)))))</f>
        <v/>
      </c>
      <c r="AG1170" s="82" t="str">
        <f>IF(E1170="Yes","6 Month Transfer",IF(W1170="No","Not locked to discharge/transfer",IF(AF1170="Did not stay on SU","Not achieved as did not stay on SU",IF('Patient level info'!A1170="","",IF(AND(A1170=B1170,M1170="Achieved",P1170="Achieved",AF1170&gt;=90,AF1170&lt;&gt;"Died same day as arrival"),"Achieved",IF(AND(A1170&lt;&gt;B1170,AF1170&gt;=90,M1170="Achieved",P1170="Achieved"),"Not directly admitted by this team, but achieved criteria at previous team, and achieved 90% of stay on SU whilst at this team",IF(AF1170="ICU/CCU/HDU","Admitted to ICU/CCU/HDU",IF(AF1170="Died same day as arrival",AF1170,IF(AND(AF1170&lt;90,M1170="Not achieved",P1170="Not achieved"),"Not achieved as not direct to SU within 4h, not seen by a consultant within 14h, and less than 90% of stay on SU",IF(AND(AF1170&lt;90,M1170="Not achieved",P1170="Achieved"),"Not achieved as not direct to SU within 4h and less than 90% of stay on SU",IF(AND(AF1170&lt;90,M1170="Achieved",P1170="Not achieved"),"Not achieved as not seen by a consultant within 14h and less than 90% of stay on SU",IF(AND(AF1170&gt;=90,M1170="Not achieved",P1170="Not achieved"),"Not achieved as not direct to SU within 4h and not seen by a consultant within 14h",IF(AND(AF1170&gt;=90,M1170="Achieved",P1170="Not achieved"),"Not achieved as not seen by a consultant within 14h",IF(AF1170&lt;90,"Not achieved as less than 90% of stay on SU","Not achieved as not direct to SU within 4h"))))))))))))))</f>
        <v/>
      </c>
    </row>
    <row r="1171" spans="1:33" x14ac:dyDescent="0.25">
      <c r="A1171" s="89" t="str">
        <f>IF('Paste Data Here - Export'!A1171="","",'Paste Data Here - Export'!A1171)</f>
        <v/>
      </c>
      <c r="B1171" s="90" t="str">
        <f>IF('Paste Data Here - Export'!B1171="","",'Paste Data Here - Export'!B1171)</f>
        <v/>
      </c>
      <c r="C1171" s="91" t="str">
        <f>IF('Paste Data Here - Export'!AR1171="Y",'Paste Data Here - Export'!AS1171,IF('Paste Data Here - Export'!C1171="","",'Paste Data Here - Export'!BA1171))</f>
        <v/>
      </c>
      <c r="D1171" s="103" t="str">
        <f>IF(B1171="","",IF('Paste Data Here - Export'!A1171 ='Paste Data Here - Export'!B1171, "Yes", "No"))</f>
        <v/>
      </c>
      <c r="E1171" s="103" t="str">
        <f>IF(A1171="","",IF(AND('Paste Data Here - Export'!P1171="",'Paste Data Here - Export'!Q1171&lt;&gt;""),"Yes","No"))</f>
        <v/>
      </c>
      <c r="F1171" s="104" t="str">
        <f>IF('Paste Data Here - Export'!A1171='Paste Data Here - Export'!B1171,C1171,IF(W1171="No","",IF(E1171="Yes","6 Month Transfer",'Paste Data Here - Export'!HP1171)))</f>
        <v/>
      </c>
      <c r="G1171" s="92" t="str">
        <f>IF(B1171="","",IF(OR('Paste Data Here - Export'!KB1171="Y",'Paste Data Here - Export'!GE1171="Y"),"Yes","No"))</f>
        <v/>
      </c>
      <c r="H1171" s="93" t="str">
        <f t="shared" si="201"/>
        <v/>
      </c>
      <c r="I1171" s="93" t="str">
        <f t="shared" si="202"/>
        <v/>
      </c>
      <c r="J1171" s="93" t="str">
        <f t="shared" si="203"/>
        <v/>
      </c>
      <c r="K1171" s="125" t="str">
        <f>IF(OR(C1171="",'Paste Data Here - Export'!BD1171=""),"",1440*('Paste Data Here - Export'!BD1171-C1171))</f>
        <v/>
      </c>
      <c r="L1171" s="93" t="str">
        <f t="shared" si="204"/>
        <v/>
      </c>
      <c r="M1171" s="93" t="str">
        <f>IF(AND(L1171="Yes",'Paste Data Here - Export'!BC1171="SU",'Paste Data Here - Export'!EJ1171&lt;&gt;"Y"),"Achieved",IF('Paste Data Here - Export'!EJ1171="Y","Not applicable",(IF(AND('Patient level info'!L1171="No",'Paste Data Here - Export'!BC1171="SU"),"Not achieved",IF('Paste Data Here - Export'!BC1171="ICH","Not applicable",IF(OR('Paste Data Here - Export'!BC1171="O",'Paste Data Here - Export'!BC1171="MAC"),"Not achieved",""))))))</f>
        <v/>
      </c>
      <c r="N1171" s="142" t="str">
        <f>IF(B1171="","",IF(OR('Paste Data Here - Export'!GN1171="PERS",'Paste Data Here - Export'!GN1171="TELEM"),'Paste Data Here - Export'!GK1171,IF('Paste Data Here - Export'!GO1171="","Not seen in person",'Paste Data Here - Export'!GO1171)))</f>
        <v/>
      </c>
      <c r="O1171" s="125" t="str">
        <f t="shared" si="205"/>
        <v/>
      </c>
      <c r="P1171" s="126" t="str">
        <f t="shared" si="206"/>
        <v/>
      </c>
      <c r="Q1171" s="95" t="str">
        <f>IF('Paste Data Here - Export'!CR1171=TRUE, "Not imaged",IF('Paste Data Here - Export'!AR1171="Y","Inpatient stroke",IF('Paste Data Here - Export'!BA1171="","",IF('Paste Data Here - Export'!CR1171="TRUE","",1440*('Paste Data Here - Export'!CP1171-'Paste Data Here - Export'!BA1171)))))</f>
        <v/>
      </c>
      <c r="R1171" s="95" t="str">
        <f>IF('Paste Data Here - Export'!CR1171=TRUE,"Not imaged",IF(OR(C1171="",'Paste Data Here - Export'!CP1171=""),"",1440*('Paste Data Here - Export'!CP1171-C1171)))</f>
        <v/>
      </c>
      <c r="S1171" s="93" t="str">
        <f>IF(R1171&lt;60.5,"Yes",IF('Paste Data Here - Export'!C1171="","","No"))</f>
        <v/>
      </c>
      <c r="T1171" s="93" t="str">
        <f t="shared" si="198"/>
        <v/>
      </c>
      <c r="U1171" s="94" t="str">
        <f>IF(OR(C1171="",'Paste Data Here - Export'!DF1171=""),"",1440*('Paste Data Here - Export'!DF1171-C1171))</f>
        <v/>
      </c>
      <c r="V1171" s="96" t="str">
        <f t="shared" si="207"/>
        <v/>
      </c>
      <c r="W1171" s="97" t="str">
        <f>IF(B1171="","",IF('Paste Data Here - Export'!KI1171=TRUE,"Yes",IF('Paste Data Here - Export'!L1171="","No","Yes")))</f>
        <v/>
      </c>
      <c r="X1171" s="98" t="str">
        <f>IF(E1171="Yes","6 Month Transfer",IF(AND(W1171="Yes",'Paste Data Here - Export'!KM1171="D"),"No",IF('Patient level info'!W1171="Yes","Yes","")))</f>
        <v/>
      </c>
      <c r="Y1171" s="91" t="str">
        <f t="shared" si="199"/>
        <v/>
      </c>
      <c r="Z1171" s="99" t="str">
        <f>IF('Paste Data Here - Export'!KQ1171="","",IF('Paste Data Here - Export'!KO1171="","",'Paste Data Here - Export'!KN1171-'Paste Data Here - Export'!KQ1171))</f>
        <v/>
      </c>
      <c r="AA1171" s="91" t="str">
        <f>IF(AND(W1171="Yes",'Paste Data Here - Export'!KM1171="D",'Paste Data Here - Export'!KO1171="Y"),'Paste Data Here - Export'!KN1171+'Patient level info'!AA$3,IF(AND(W1171="Yes",'Paste Data Here - Export'!KM1171="D",Z1171&lt;0),'Paste Data Here - Export'!KQ1171,IF(AND(W1171="Yes",'Paste Data Here - Export'!KM1171="D"),'Paste Data Here - Export'!KN1171,IF(X1171="Yes",'Paste Data Here - Export'!KS1171,""))))</f>
        <v/>
      </c>
      <c r="AB1171" s="100" t="str">
        <f>IF(W1171="No","",IF('Paste Data Here - Export'!HS1171="","",IF('Paste Data Here - Export'!KO1171="Y",'Patient level info'!AA1171-'Paste Data Here - Export'!HS1171,'Paste Data Here - Export'!KQ1171-'Paste Data Here - Export'!HS1171)))</f>
        <v/>
      </c>
      <c r="AC1171" s="100" t="str">
        <f>IF(E1171="Yes","",IF(BPT!C1171="Record transferred to this team",AA1171-C1171-(1/6),""))</f>
        <v/>
      </c>
      <c r="AD1171" s="100" t="str">
        <f t="shared" si="200"/>
        <v/>
      </c>
      <c r="AE1171" s="100" t="str">
        <f t="shared" si="208"/>
        <v/>
      </c>
      <c r="AF1171" s="101" t="str">
        <f>IF(AE1171="","",IF(Y1171="Died same day","Died same day as arrival",IF(AB1171="","Did not stay on SU",IF('Paste Data Here - Export'!HR1171="ICH","ICU/CCU/HDU",IF(AB1171&gt;AE1171,100,100*AB1171/AE1171)))))</f>
        <v/>
      </c>
      <c r="AG1171" s="82" t="str">
        <f>IF(E1171="Yes","6 Month Transfer",IF(W1171="No","Not locked to discharge/transfer",IF(AF1171="Did not stay on SU","Not achieved as did not stay on SU",IF('Patient level info'!A1171="","",IF(AND(A1171=B1171,M1171="Achieved",P1171="Achieved",AF1171&gt;=90,AF1171&lt;&gt;"Died same day as arrival"),"Achieved",IF(AND(A1171&lt;&gt;B1171,AF1171&gt;=90,M1171="Achieved",P1171="Achieved"),"Not directly admitted by this team, but achieved criteria at previous team, and achieved 90% of stay on SU whilst at this team",IF(AF1171="ICU/CCU/HDU","Admitted to ICU/CCU/HDU",IF(AF1171="Died same day as arrival",AF1171,IF(AND(AF1171&lt;90,M1171="Not achieved",P1171="Not achieved"),"Not achieved as not direct to SU within 4h, not seen by a consultant within 14h, and less than 90% of stay on SU",IF(AND(AF1171&lt;90,M1171="Not achieved",P1171="Achieved"),"Not achieved as not direct to SU within 4h and less than 90% of stay on SU",IF(AND(AF1171&lt;90,M1171="Achieved",P1171="Not achieved"),"Not achieved as not seen by a consultant within 14h and less than 90% of stay on SU",IF(AND(AF1171&gt;=90,M1171="Not achieved",P1171="Not achieved"),"Not achieved as not direct to SU within 4h and not seen by a consultant within 14h",IF(AND(AF1171&gt;=90,M1171="Achieved",P1171="Not achieved"),"Not achieved as not seen by a consultant within 14h",IF(AF1171&lt;90,"Not achieved as less than 90% of stay on SU","Not achieved as not direct to SU within 4h"))))))))))))))</f>
        <v/>
      </c>
    </row>
    <row r="1172" spans="1:33" x14ac:dyDescent="0.25">
      <c r="A1172" s="89" t="str">
        <f>IF('Paste Data Here - Export'!A1172="","",'Paste Data Here - Export'!A1172)</f>
        <v/>
      </c>
      <c r="B1172" s="90" t="str">
        <f>IF('Paste Data Here - Export'!B1172="","",'Paste Data Here - Export'!B1172)</f>
        <v/>
      </c>
      <c r="C1172" s="91" t="str">
        <f>IF('Paste Data Here - Export'!AR1172="Y",'Paste Data Here - Export'!AS1172,IF('Paste Data Here - Export'!C1172="","",'Paste Data Here - Export'!BA1172))</f>
        <v/>
      </c>
      <c r="D1172" s="103" t="str">
        <f>IF(B1172="","",IF('Paste Data Here - Export'!A1172 ='Paste Data Here - Export'!B1172, "Yes", "No"))</f>
        <v/>
      </c>
      <c r="E1172" s="103" t="str">
        <f>IF(A1172="","",IF(AND('Paste Data Here - Export'!P1172="",'Paste Data Here - Export'!Q1172&lt;&gt;""),"Yes","No"))</f>
        <v/>
      </c>
      <c r="F1172" s="104" t="str">
        <f>IF('Paste Data Here - Export'!A1172='Paste Data Here - Export'!B1172,C1172,IF(W1172="No","",IF(E1172="Yes","6 Month Transfer",'Paste Data Here - Export'!HP1172)))</f>
        <v/>
      </c>
      <c r="G1172" s="92" t="str">
        <f>IF(B1172="","",IF(OR('Paste Data Here - Export'!KB1172="Y",'Paste Data Here - Export'!GE1172="Y"),"Yes","No"))</f>
        <v/>
      </c>
      <c r="H1172" s="93" t="str">
        <f t="shared" si="201"/>
        <v/>
      </c>
      <c r="I1172" s="93" t="str">
        <f t="shared" si="202"/>
        <v/>
      </c>
      <c r="J1172" s="93" t="str">
        <f t="shared" si="203"/>
        <v/>
      </c>
      <c r="K1172" s="125" t="str">
        <f>IF(OR(C1172="",'Paste Data Here - Export'!BD1172=""),"",1440*('Paste Data Here - Export'!BD1172-C1172))</f>
        <v/>
      </c>
      <c r="L1172" s="93" t="str">
        <f t="shared" si="204"/>
        <v/>
      </c>
      <c r="M1172" s="93" t="str">
        <f>IF(AND(L1172="Yes",'Paste Data Here - Export'!BC1172="SU",'Paste Data Here - Export'!EJ1172&lt;&gt;"Y"),"Achieved",IF('Paste Data Here - Export'!EJ1172="Y","Not applicable",(IF(AND('Patient level info'!L1172="No",'Paste Data Here - Export'!BC1172="SU"),"Not achieved",IF('Paste Data Here - Export'!BC1172="ICH","Not applicable",IF(OR('Paste Data Here - Export'!BC1172="O",'Paste Data Here - Export'!BC1172="MAC"),"Not achieved",""))))))</f>
        <v/>
      </c>
      <c r="N1172" s="142" t="str">
        <f>IF(B1172="","",IF(OR('Paste Data Here - Export'!GN1172="PERS",'Paste Data Here - Export'!GN1172="TELEM"),'Paste Data Here - Export'!GK1172,IF('Paste Data Here - Export'!GO1172="","Not seen in person",'Paste Data Here - Export'!GO1172)))</f>
        <v/>
      </c>
      <c r="O1172" s="125" t="str">
        <f t="shared" si="205"/>
        <v/>
      </c>
      <c r="P1172" s="126" t="str">
        <f t="shared" si="206"/>
        <v/>
      </c>
      <c r="Q1172" s="95" t="str">
        <f>IF('Paste Data Here - Export'!CR1172=TRUE, "Not imaged",IF('Paste Data Here - Export'!AR1172="Y","Inpatient stroke",IF('Paste Data Here - Export'!BA1172="","",IF('Paste Data Here - Export'!CR1172="TRUE","",1440*('Paste Data Here - Export'!CP1172-'Paste Data Here - Export'!BA1172)))))</f>
        <v/>
      </c>
      <c r="R1172" s="95" t="str">
        <f>IF('Paste Data Here - Export'!CR1172=TRUE,"Not imaged",IF(OR(C1172="",'Paste Data Here - Export'!CP1172=""),"",1440*('Paste Data Here - Export'!CP1172-C1172)))</f>
        <v/>
      </c>
      <c r="S1172" s="93" t="str">
        <f>IF(R1172&lt;60.5,"Yes",IF('Paste Data Here - Export'!C1172="","","No"))</f>
        <v/>
      </c>
      <c r="T1172" s="93" t="str">
        <f t="shared" si="198"/>
        <v/>
      </c>
      <c r="U1172" s="94" t="str">
        <f>IF(OR(C1172="",'Paste Data Here - Export'!DF1172=""),"",1440*('Paste Data Here - Export'!DF1172-C1172))</f>
        <v/>
      </c>
      <c r="V1172" s="96" t="str">
        <f t="shared" si="207"/>
        <v/>
      </c>
      <c r="W1172" s="97" t="str">
        <f>IF(B1172="","",IF('Paste Data Here - Export'!KI1172=TRUE,"Yes",IF('Paste Data Here - Export'!L1172="","No","Yes")))</f>
        <v/>
      </c>
      <c r="X1172" s="98" t="str">
        <f>IF(E1172="Yes","6 Month Transfer",IF(AND(W1172="Yes",'Paste Data Here - Export'!KM1172="D"),"No",IF('Patient level info'!W1172="Yes","Yes","")))</f>
        <v/>
      </c>
      <c r="Y1172" s="91" t="str">
        <f t="shared" si="199"/>
        <v/>
      </c>
      <c r="Z1172" s="99" t="str">
        <f>IF('Paste Data Here - Export'!KQ1172="","",IF('Paste Data Here - Export'!KO1172="","",'Paste Data Here - Export'!KN1172-'Paste Data Here - Export'!KQ1172))</f>
        <v/>
      </c>
      <c r="AA1172" s="91" t="str">
        <f>IF(AND(W1172="Yes",'Paste Data Here - Export'!KM1172="D",'Paste Data Here - Export'!KO1172="Y"),'Paste Data Here - Export'!KN1172+'Patient level info'!AA$3,IF(AND(W1172="Yes",'Paste Data Here - Export'!KM1172="D",Z1172&lt;0),'Paste Data Here - Export'!KQ1172,IF(AND(W1172="Yes",'Paste Data Here - Export'!KM1172="D"),'Paste Data Here - Export'!KN1172,IF(X1172="Yes",'Paste Data Here - Export'!KS1172,""))))</f>
        <v/>
      </c>
      <c r="AB1172" s="100" t="str">
        <f>IF(W1172="No","",IF('Paste Data Here - Export'!HS1172="","",IF('Paste Data Here - Export'!KO1172="Y",'Patient level info'!AA1172-'Paste Data Here - Export'!HS1172,'Paste Data Here - Export'!KQ1172-'Paste Data Here - Export'!HS1172)))</f>
        <v/>
      </c>
      <c r="AC1172" s="100" t="str">
        <f>IF(E1172="Yes","",IF(BPT!C1172="Record transferred to this team",AA1172-C1172-(1/6),""))</f>
        <v/>
      </c>
      <c r="AD1172" s="100" t="str">
        <f t="shared" si="200"/>
        <v/>
      </c>
      <c r="AE1172" s="100" t="str">
        <f t="shared" si="208"/>
        <v/>
      </c>
      <c r="AF1172" s="101" t="str">
        <f>IF(AE1172="","",IF(Y1172="Died same day","Died same day as arrival",IF(AB1172="","Did not stay on SU",IF('Paste Data Here - Export'!HR1172="ICH","ICU/CCU/HDU",IF(AB1172&gt;AE1172,100,100*AB1172/AE1172)))))</f>
        <v/>
      </c>
      <c r="AG1172" s="82" t="str">
        <f>IF(E1172="Yes","6 Month Transfer",IF(W1172="No","Not locked to discharge/transfer",IF(AF1172="Did not stay on SU","Not achieved as did not stay on SU",IF('Patient level info'!A1172="","",IF(AND(A1172=B1172,M1172="Achieved",P1172="Achieved",AF1172&gt;=90,AF1172&lt;&gt;"Died same day as arrival"),"Achieved",IF(AND(A1172&lt;&gt;B1172,AF1172&gt;=90,M1172="Achieved",P1172="Achieved"),"Not directly admitted by this team, but achieved criteria at previous team, and achieved 90% of stay on SU whilst at this team",IF(AF1172="ICU/CCU/HDU","Admitted to ICU/CCU/HDU",IF(AF1172="Died same day as arrival",AF1172,IF(AND(AF1172&lt;90,M1172="Not achieved",P1172="Not achieved"),"Not achieved as not direct to SU within 4h, not seen by a consultant within 14h, and less than 90% of stay on SU",IF(AND(AF1172&lt;90,M1172="Not achieved",P1172="Achieved"),"Not achieved as not direct to SU within 4h and less than 90% of stay on SU",IF(AND(AF1172&lt;90,M1172="Achieved",P1172="Not achieved"),"Not achieved as not seen by a consultant within 14h and less than 90% of stay on SU",IF(AND(AF1172&gt;=90,M1172="Not achieved",P1172="Not achieved"),"Not achieved as not direct to SU within 4h and not seen by a consultant within 14h",IF(AND(AF1172&gt;=90,M1172="Achieved",P1172="Not achieved"),"Not achieved as not seen by a consultant within 14h",IF(AF1172&lt;90,"Not achieved as less than 90% of stay on SU","Not achieved as not direct to SU within 4h"))))))))))))))</f>
        <v/>
      </c>
    </row>
    <row r="1173" spans="1:33" x14ac:dyDescent="0.25">
      <c r="A1173" s="89" t="str">
        <f>IF('Paste Data Here - Export'!A1173="","",'Paste Data Here - Export'!A1173)</f>
        <v/>
      </c>
      <c r="B1173" s="90" t="str">
        <f>IF('Paste Data Here - Export'!B1173="","",'Paste Data Here - Export'!B1173)</f>
        <v/>
      </c>
      <c r="C1173" s="91" t="str">
        <f>IF('Paste Data Here - Export'!AR1173="Y",'Paste Data Here - Export'!AS1173,IF('Paste Data Here - Export'!C1173="","",'Paste Data Here - Export'!BA1173))</f>
        <v/>
      </c>
      <c r="D1173" s="103" t="str">
        <f>IF(B1173="","",IF('Paste Data Here - Export'!A1173 ='Paste Data Here - Export'!B1173, "Yes", "No"))</f>
        <v/>
      </c>
      <c r="E1173" s="103" t="str">
        <f>IF(A1173="","",IF(AND('Paste Data Here - Export'!P1173="",'Paste Data Here - Export'!Q1173&lt;&gt;""),"Yes","No"))</f>
        <v/>
      </c>
      <c r="F1173" s="104" t="str">
        <f>IF('Paste Data Here - Export'!A1173='Paste Data Here - Export'!B1173,C1173,IF(W1173="No","",IF(E1173="Yes","6 Month Transfer",'Paste Data Here - Export'!HP1173)))</f>
        <v/>
      </c>
      <c r="G1173" s="92" t="str">
        <f>IF(B1173="","",IF(OR('Paste Data Here - Export'!KB1173="Y",'Paste Data Here - Export'!GE1173="Y"),"Yes","No"))</f>
        <v/>
      </c>
      <c r="H1173" s="93" t="str">
        <f t="shared" si="201"/>
        <v/>
      </c>
      <c r="I1173" s="93" t="str">
        <f t="shared" si="202"/>
        <v/>
      </c>
      <c r="J1173" s="93" t="str">
        <f t="shared" si="203"/>
        <v/>
      </c>
      <c r="K1173" s="125" t="str">
        <f>IF(OR(C1173="",'Paste Data Here - Export'!BD1173=""),"",1440*('Paste Data Here - Export'!BD1173-C1173))</f>
        <v/>
      </c>
      <c r="L1173" s="93" t="str">
        <f t="shared" si="204"/>
        <v/>
      </c>
      <c r="M1173" s="93" t="str">
        <f>IF(AND(L1173="Yes",'Paste Data Here - Export'!BC1173="SU",'Paste Data Here - Export'!EJ1173&lt;&gt;"Y"),"Achieved",IF('Paste Data Here - Export'!EJ1173="Y","Not applicable",(IF(AND('Patient level info'!L1173="No",'Paste Data Here - Export'!BC1173="SU"),"Not achieved",IF('Paste Data Here - Export'!BC1173="ICH","Not applicable",IF(OR('Paste Data Here - Export'!BC1173="O",'Paste Data Here - Export'!BC1173="MAC"),"Not achieved",""))))))</f>
        <v/>
      </c>
      <c r="N1173" s="142" t="str">
        <f>IF(B1173="","",IF(OR('Paste Data Here - Export'!GN1173="PERS",'Paste Data Here - Export'!GN1173="TELEM"),'Paste Data Here - Export'!GK1173,IF('Paste Data Here - Export'!GO1173="","Not seen in person",'Paste Data Here - Export'!GO1173)))</f>
        <v/>
      </c>
      <c r="O1173" s="125" t="str">
        <f t="shared" si="205"/>
        <v/>
      </c>
      <c r="P1173" s="126" t="str">
        <f t="shared" si="206"/>
        <v/>
      </c>
      <c r="Q1173" s="95" t="str">
        <f>IF('Paste Data Here - Export'!CR1173=TRUE, "Not imaged",IF('Paste Data Here - Export'!AR1173="Y","Inpatient stroke",IF('Paste Data Here - Export'!BA1173="","",IF('Paste Data Here - Export'!CR1173="TRUE","",1440*('Paste Data Here - Export'!CP1173-'Paste Data Here - Export'!BA1173)))))</f>
        <v/>
      </c>
      <c r="R1173" s="95" t="str">
        <f>IF('Paste Data Here - Export'!CR1173=TRUE,"Not imaged",IF(OR(C1173="",'Paste Data Here - Export'!CP1173=""),"",1440*('Paste Data Here - Export'!CP1173-C1173)))</f>
        <v/>
      </c>
      <c r="S1173" s="93" t="str">
        <f>IF(R1173&lt;60.5,"Yes",IF('Paste Data Here - Export'!C1173="","","No"))</f>
        <v/>
      </c>
      <c r="T1173" s="93" t="str">
        <f t="shared" si="198"/>
        <v/>
      </c>
      <c r="U1173" s="94" t="str">
        <f>IF(OR(C1173="",'Paste Data Here - Export'!DF1173=""),"",1440*('Paste Data Here - Export'!DF1173-C1173))</f>
        <v/>
      </c>
      <c r="V1173" s="96" t="str">
        <f t="shared" si="207"/>
        <v/>
      </c>
      <c r="W1173" s="97" t="str">
        <f>IF(B1173="","",IF('Paste Data Here - Export'!KI1173=TRUE,"Yes",IF('Paste Data Here - Export'!L1173="","No","Yes")))</f>
        <v/>
      </c>
      <c r="X1173" s="98" t="str">
        <f>IF(E1173="Yes","6 Month Transfer",IF(AND(W1173="Yes",'Paste Data Here - Export'!KM1173="D"),"No",IF('Patient level info'!W1173="Yes","Yes","")))</f>
        <v/>
      </c>
      <c r="Y1173" s="91" t="str">
        <f t="shared" si="199"/>
        <v/>
      </c>
      <c r="Z1173" s="99" t="str">
        <f>IF('Paste Data Here - Export'!KQ1173="","",IF('Paste Data Here - Export'!KO1173="","",'Paste Data Here - Export'!KN1173-'Paste Data Here - Export'!KQ1173))</f>
        <v/>
      </c>
      <c r="AA1173" s="91" t="str">
        <f>IF(AND(W1173="Yes",'Paste Data Here - Export'!KM1173="D",'Paste Data Here - Export'!KO1173="Y"),'Paste Data Here - Export'!KN1173+'Patient level info'!AA$3,IF(AND(W1173="Yes",'Paste Data Here - Export'!KM1173="D",Z1173&lt;0),'Paste Data Here - Export'!KQ1173,IF(AND(W1173="Yes",'Paste Data Here - Export'!KM1173="D"),'Paste Data Here - Export'!KN1173,IF(X1173="Yes",'Paste Data Here - Export'!KS1173,""))))</f>
        <v/>
      </c>
      <c r="AB1173" s="100" t="str">
        <f>IF(W1173="No","",IF('Paste Data Here - Export'!HS1173="","",IF('Paste Data Here - Export'!KO1173="Y",'Patient level info'!AA1173-'Paste Data Here - Export'!HS1173,'Paste Data Here - Export'!KQ1173-'Paste Data Here - Export'!HS1173)))</f>
        <v/>
      </c>
      <c r="AC1173" s="100" t="str">
        <f>IF(E1173="Yes","",IF(BPT!C1173="Record transferred to this team",AA1173-C1173-(1/6),""))</f>
        <v/>
      </c>
      <c r="AD1173" s="100" t="str">
        <f t="shared" si="200"/>
        <v/>
      </c>
      <c r="AE1173" s="100" t="str">
        <f t="shared" si="208"/>
        <v/>
      </c>
      <c r="AF1173" s="101" t="str">
        <f>IF(AE1173="","",IF(Y1173="Died same day","Died same day as arrival",IF(AB1173="","Did not stay on SU",IF('Paste Data Here - Export'!HR1173="ICH","ICU/CCU/HDU",IF(AB1173&gt;AE1173,100,100*AB1173/AE1173)))))</f>
        <v/>
      </c>
      <c r="AG1173" s="82" t="str">
        <f>IF(E1173="Yes","6 Month Transfer",IF(W1173="No","Not locked to discharge/transfer",IF(AF1173="Did not stay on SU","Not achieved as did not stay on SU",IF('Patient level info'!A1173="","",IF(AND(A1173=B1173,M1173="Achieved",P1173="Achieved",AF1173&gt;=90,AF1173&lt;&gt;"Died same day as arrival"),"Achieved",IF(AND(A1173&lt;&gt;B1173,AF1173&gt;=90,M1173="Achieved",P1173="Achieved"),"Not directly admitted by this team, but achieved criteria at previous team, and achieved 90% of stay on SU whilst at this team",IF(AF1173="ICU/CCU/HDU","Admitted to ICU/CCU/HDU",IF(AF1173="Died same day as arrival",AF1173,IF(AND(AF1173&lt;90,M1173="Not achieved",P1173="Not achieved"),"Not achieved as not direct to SU within 4h, not seen by a consultant within 14h, and less than 90% of stay on SU",IF(AND(AF1173&lt;90,M1173="Not achieved",P1173="Achieved"),"Not achieved as not direct to SU within 4h and less than 90% of stay on SU",IF(AND(AF1173&lt;90,M1173="Achieved",P1173="Not achieved"),"Not achieved as not seen by a consultant within 14h and less than 90% of stay on SU",IF(AND(AF1173&gt;=90,M1173="Not achieved",P1173="Not achieved"),"Not achieved as not direct to SU within 4h and not seen by a consultant within 14h",IF(AND(AF1173&gt;=90,M1173="Achieved",P1173="Not achieved"),"Not achieved as not seen by a consultant within 14h",IF(AF1173&lt;90,"Not achieved as less than 90% of stay on SU","Not achieved as not direct to SU within 4h"))))))))))))))</f>
        <v/>
      </c>
    </row>
    <row r="1174" spans="1:33" x14ac:dyDescent="0.25">
      <c r="A1174" s="89" t="str">
        <f>IF('Paste Data Here - Export'!A1174="","",'Paste Data Here - Export'!A1174)</f>
        <v/>
      </c>
      <c r="B1174" s="90" t="str">
        <f>IF('Paste Data Here - Export'!B1174="","",'Paste Data Here - Export'!B1174)</f>
        <v/>
      </c>
      <c r="C1174" s="91" t="str">
        <f>IF('Paste Data Here - Export'!AR1174="Y",'Paste Data Here - Export'!AS1174,IF('Paste Data Here - Export'!C1174="","",'Paste Data Here - Export'!BA1174))</f>
        <v/>
      </c>
      <c r="D1174" s="103" t="str">
        <f>IF(B1174="","",IF('Paste Data Here - Export'!A1174 ='Paste Data Here - Export'!B1174, "Yes", "No"))</f>
        <v/>
      </c>
      <c r="E1174" s="103" t="str">
        <f>IF(A1174="","",IF(AND('Paste Data Here - Export'!P1174="",'Paste Data Here - Export'!Q1174&lt;&gt;""),"Yes","No"))</f>
        <v/>
      </c>
      <c r="F1174" s="104" t="str">
        <f>IF('Paste Data Here - Export'!A1174='Paste Data Here - Export'!B1174,C1174,IF(W1174="No","",IF(E1174="Yes","6 Month Transfer",'Paste Data Here - Export'!HP1174)))</f>
        <v/>
      </c>
      <c r="G1174" s="92" t="str">
        <f>IF(B1174="","",IF(OR('Paste Data Here - Export'!KB1174="Y",'Paste Data Here - Export'!GE1174="Y"),"Yes","No"))</f>
        <v/>
      </c>
      <c r="H1174" s="93" t="str">
        <f t="shared" si="201"/>
        <v/>
      </c>
      <c r="I1174" s="93" t="str">
        <f t="shared" si="202"/>
        <v/>
      </c>
      <c r="J1174" s="93" t="str">
        <f t="shared" si="203"/>
        <v/>
      </c>
      <c r="K1174" s="125" t="str">
        <f>IF(OR(C1174="",'Paste Data Here - Export'!BD1174=""),"",1440*('Paste Data Here - Export'!BD1174-C1174))</f>
        <v/>
      </c>
      <c r="L1174" s="93" t="str">
        <f t="shared" si="204"/>
        <v/>
      </c>
      <c r="M1174" s="93" t="str">
        <f>IF(AND(L1174="Yes",'Paste Data Here - Export'!BC1174="SU",'Paste Data Here - Export'!EJ1174&lt;&gt;"Y"),"Achieved",IF('Paste Data Here - Export'!EJ1174="Y","Not applicable",(IF(AND('Patient level info'!L1174="No",'Paste Data Here - Export'!BC1174="SU"),"Not achieved",IF('Paste Data Here - Export'!BC1174="ICH","Not applicable",IF(OR('Paste Data Here - Export'!BC1174="O",'Paste Data Here - Export'!BC1174="MAC"),"Not achieved",""))))))</f>
        <v/>
      </c>
      <c r="N1174" s="142" t="str">
        <f>IF(B1174="","",IF(OR('Paste Data Here - Export'!GN1174="PERS",'Paste Data Here - Export'!GN1174="TELEM"),'Paste Data Here - Export'!GK1174,IF('Paste Data Here - Export'!GO1174="","Not seen in person",'Paste Data Here - Export'!GO1174)))</f>
        <v/>
      </c>
      <c r="O1174" s="125" t="str">
        <f t="shared" si="205"/>
        <v/>
      </c>
      <c r="P1174" s="126" t="str">
        <f t="shared" si="206"/>
        <v/>
      </c>
      <c r="Q1174" s="95" t="str">
        <f>IF('Paste Data Here - Export'!CR1174=TRUE, "Not imaged",IF('Paste Data Here - Export'!AR1174="Y","Inpatient stroke",IF('Paste Data Here - Export'!BA1174="","",IF('Paste Data Here - Export'!CR1174="TRUE","",1440*('Paste Data Here - Export'!CP1174-'Paste Data Here - Export'!BA1174)))))</f>
        <v/>
      </c>
      <c r="R1174" s="95" t="str">
        <f>IF('Paste Data Here - Export'!CR1174=TRUE,"Not imaged",IF(OR(C1174="",'Paste Data Here - Export'!CP1174=""),"",1440*('Paste Data Here - Export'!CP1174-C1174)))</f>
        <v/>
      </c>
      <c r="S1174" s="93" t="str">
        <f>IF(R1174&lt;60.5,"Yes",IF('Paste Data Here - Export'!C1174="","","No"))</f>
        <v/>
      </c>
      <c r="T1174" s="93" t="str">
        <f t="shared" si="198"/>
        <v/>
      </c>
      <c r="U1174" s="94" t="str">
        <f>IF(OR(C1174="",'Paste Data Here - Export'!DF1174=""),"",1440*('Paste Data Here - Export'!DF1174-C1174))</f>
        <v/>
      </c>
      <c r="V1174" s="96" t="str">
        <f t="shared" si="207"/>
        <v/>
      </c>
      <c r="W1174" s="97" t="str">
        <f>IF(B1174="","",IF('Paste Data Here - Export'!KI1174=TRUE,"Yes",IF('Paste Data Here - Export'!L1174="","No","Yes")))</f>
        <v/>
      </c>
      <c r="X1174" s="98" t="str">
        <f>IF(E1174="Yes","6 Month Transfer",IF(AND(W1174="Yes",'Paste Data Here - Export'!KM1174="D"),"No",IF('Patient level info'!W1174="Yes","Yes","")))</f>
        <v/>
      </c>
      <c r="Y1174" s="91" t="str">
        <f t="shared" si="199"/>
        <v/>
      </c>
      <c r="Z1174" s="99" t="str">
        <f>IF('Paste Data Here - Export'!KQ1174="","",IF('Paste Data Here - Export'!KO1174="","",'Paste Data Here - Export'!KN1174-'Paste Data Here - Export'!KQ1174))</f>
        <v/>
      </c>
      <c r="AA1174" s="91" t="str">
        <f>IF(AND(W1174="Yes",'Paste Data Here - Export'!KM1174="D",'Paste Data Here - Export'!KO1174="Y"),'Paste Data Here - Export'!KN1174+'Patient level info'!AA$3,IF(AND(W1174="Yes",'Paste Data Here - Export'!KM1174="D",Z1174&lt;0),'Paste Data Here - Export'!KQ1174,IF(AND(W1174="Yes",'Paste Data Here - Export'!KM1174="D"),'Paste Data Here - Export'!KN1174,IF(X1174="Yes",'Paste Data Here - Export'!KS1174,""))))</f>
        <v/>
      </c>
      <c r="AB1174" s="100" t="str">
        <f>IF(W1174="No","",IF('Paste Data Here - Export'!HS1174="","",IF('Paste Data Here - Export'!KO1174="Y",'Patient level info'!AA1174-'Paste Data Here - Export'!HS1174,'Paste Data Here - Export'!KQ1174-'Paste Data Here - Export'!HS1174)))</f>
        <v/>
      </c>
      <c r="AC1174" s="100" t="str">
        <f>IF(E1174="Yes","",IF(BPT!C1174="Record transferred to this team",AA1174-C1174-(1/6),""))</f>
        <v/>
      </c>
      <c r="AD1174" s="100" t="str">
        <f t="shared" si="200"/>
        <v/>
      </c>
      <c r="AE1174" s="100" t="str">
        <f t="shared" si="208"/>
        <v/>
      </c>
      <c r="AF1174" s="101" t="str">
        <f>IF(AE1174="","",IF(Y1174="Died same day","Died same day as arrival",IF(AB1174="","Did not stay on SU",IF('Paste Data Here - Export'!HR1174="ICH","ICU/CCU/HDU",IF(AB1174&gt;AE1174,100,100*AB1174/AE1174)))))</f>
        <v/>
      </c>
      <c r="AG1174" s="82" t="str">
        <f>IF(E1174="Yes","6 Month Transfer",IF(W1174="No","Not locked to discharge/transfer",IF(AF1174="Did not stay on SU","Not achieved as did not stay on SU",IF('Patient level info'!A1174="","",IF(AND(A1174=B1174,M1174="Achieved",P1174="Achieved",AF1174&gt;=90,AF1174&lt;&gt;"Died same day as arrival"),"Achieved",IF(AND(A1174&lt;&gt;B1174,AF1174&gt;=90,M1174="Achieved",P1174="Achieved"),"Not directly admitted by this team, but achieved criteria at previous team, and achieved 90% of stay on SU whilst at this team",IF(AF1174="ICU/CCU/HDU","Admitted to ICU/CCU/HDU",IF(AF1174="Died same day as arrival",AF1174,IF(AND(AF1174&lt;90,M1174="Not achieved",P1174="Not achieved"),"Not achieved as not direct to SU within 4h, not seen by a consultant within 14h, and less than 90% of stay on SU",IF(AND(AF1174&lt;90,M1174="Not achieved",P1174="Achieved"),"Not achieved as not direct to SU within 4h and less than 90% of stay on SU",IF(AND(AF1174&lt;90,M1174="Achieved",P1174="Not achieved"),"Not achieved as not seen by a consultant within 14h and less than 90% of stay on SU",IF(AND(AF1174&gt;=90,M1174="Not achieved",P1174="Not achieved"),"Not achieved as not direct to SU within 4h and not seen by a consultant within 14h",IF(AND(AF1174&gt;=90,M1174="Achieved",P1174="Not achieved"),"Not achieved as not seen by a consultant within 14h",IF(AF1174&lt;90,"Not achieved as less than 90% of stay on SU","Not achieved as not direct to SU within 4h"))))))))))))))</f>
        <v/>
      </c>
    </row>
    <row r="1175" spans="1:33" x14ac:dyDescent="0.25">
      <c r="A1175" s="89" t="str">
        <f>IF('Paste Data Here - Export'!A1175="","",'Paste Data Here - Export'!A1175)</f>
        <v/>
      </c>
      <c r="B1175" s="90" t="str">
        <f>IF('Paste Data Here - Export'!B1175="","",'Paste Data Here - Export'!B1175)</f>
        <v/>
      </c>
      <c r="C1175" s="91" t="str">
        <f>IF('Paste Data Here - Export'!AR1175="Y",'Paste Data Here - Export'!AS1175,IF('Paste Data Here - Export'!C1175="","",'Paste Data Here - Export'!BA1175))</f>
        <v/>
      </c>
      <c r="D1175" s="103" t="str">
        <f>IF(B1175="","",IF('Paste Data Here - Export'!A1175 ='Paste Data Here - Export'!B1175, "Yes", "No"))</f>
        <v/>
      </c>
      <c r="E1175" s="103" t="str">
        <f>IF(A1175="","",IF(AND('Paste Data Here - Export'!P1175="",'Paste Data Here - Export'!Q1175&lt;&gt;""),"Yes","No"))</f>
        <v/>
      </c>
      <c r="F1175" s="104" t="str">
        <f>IF('Paste Data Here - Export'!A1175='Paste Data Here - Export'!B1175,C1175,IF(W1175="No","",IF(E1175="Yes","6 Month Transfer",'Paste Data Here - Export'!HP1175)))</f>
        <v/>
      </c>
      <c r="G1175" s="92" t="str">
        <f>IF(B1175="","",IF(OR('Paste Data Here - Export'!KB1175="Y",'Paste Data Here - Export'!GE1175="Y"),"Yes","No"))</f>
        <v/>
      </c>
      <c r="H1175" s="93" t="str">
        <f t="shared" si="201"/>
        <v/>
      </c>
      <c r="I1175" s="93" t="str">
        <f t="shared" si="202"/>
        <v/>
      </c>
      <c r="J1175" s="93" t="str">
        <f t="shared" si="203"/>
        <v/>
      </c>
      <c r="K1175" s="125" t="str">
        <f>IF(OR(C1175="",'Paste Data Here - Export'!BD1175=""),"",1440*('Paste Data Here - Export'!BD1175-C1175))</f>
        <v/>
      </c>
      <c r="L1175" s="93" t="str">
        <f t="shared" si="204"/>
        <v/>
      </c>
      <c r="M1175" s="93" t="str">
        <f>IF(AND(L1175="Yes",'Paste Data Here - Export'!BC1175="SU",'Paste Data Here - Export'!EJ1175&lt;&gt;"Y"),"Achieved",IF('Paste Data Here - Export'!EJ1175="Y","Not applicable",(IF(AND('Patient level info'!L1175="No",'Paste Data Here - Export'!BC1175="SU"),"Not achieved",IF('Paste Data Here - Export'!BC1175="ICH","Not applicable",IF(OR('Paste Data Here - Export'!BC1175="O",'Paste Data Here - Export'!BC1175="MAC"),"Not achieved",""))))))</f>
        <v/>
      </c>
      <c r="N1175" s="142" t="str">
        <f>IF(B1175="","",IF(OR('Paste Data Here - Export'!GN1175="PERS",'Paste Data Here - Export'!GN1175="TELEM"),'Paste Data Here - Export'!GK1175,IF('Paste Data Here - Export'!GO1175="","Not seen in person",'Paste Data Here - Export'!GO1175)))</f>
        <v/>
      </c>
      <c r="O1175" s="125" t="str">
        <f t="shared" si="205"/>
        <v/>
      </c>
      <c r="P1175" s="126" t="str">
        <f t="shared" si="206"/>
        <v/>
      </c>
      <c r="Q1175" s="95" t="str">
        <f>IF('Paste Data Here - Export'!CR1175=TRUE, "Not imaged",IF('Paste Data Here - Export'!AR1175="Y","Inpatient stroke",IF('Paste Data Here - Export'!BA1175="","",IF('Paste Data Here - Export'!CR1175="TRUE","",1440*('Paste Data Here - Export'!CP1175-'Paste Data Here - Export'!BA1175)))))</f>
        <v/>
      </c>
      <c r="R1175" s="95" t="str">
        <f>IF('Paste Data Here - Export'!CR1175=TRUE,"Not imaged",IF(OR(C1175="",'Paste Data Here - Export'!CP1175=""),"",1440*('Paste Data Here - Export'!CP1175-C1175)))</f>
        <v/>
      </c>
      <c r="S1175" s="93" t="str">
        <f>IF(R1175&lt;60.5,"Yes",IF('Paste Data Here - Export'!C1175="","","No"))</f>
        <v/>
      </c>
      <c r="T1175" s="93" t="str">
        <f t="shared" si="198"/>
        <v/>
      </c>
      <c r="U1175" s="94" t="str">
        <f>IF(OR(C1175="",'Paste Data Here - Export'!DF1175=""),"",1440*('Paste Data Here - Export'!DF1175-C1175))</f>
        <v/>
      </c>
      <c r="V1175" s="96" t="str">
        <f t="shared" si="207"/>
        <v/>
      </c>
      <c r="W1175" s="97" t="str">
        <f>IF(B1175="","",IF('Paste Data Here - Export'!KI1175=TRUE,"Yes",IF('Paste Data Here - Export'!L1175="","No","Yes")))</f>
        <v/>
      </c>
      <c r="X1175" s="98" t="str">
        <f>IF(E1175="Yes","6 Month Transfer",IF(AND(W1175="Yes",'Paste Data Here - Export'!KM1175="D"),"No",IF('Patient level info'!W1175="Yes","Yes","")))</f>
        <v/>
      </c>
      <c r="Y1175" s="91" t="str">
        <f t="shared" si="199"/>
        <v/>
      </c>
      <c r="Z1175" s="99" t="str">
        <f>IF('Paste Data Here - Export'!KQ1175="","",IF('Paste Data Here - Export'!KO1175="","",'Paste Data Here - Export'!KN1175-'Paste Data Here - Export'!KQ1175))</f>
        <v/>
      </c>
      <c r="AA1175" s="91" t="str">
        <f>IF(AND(W1175="Yes",'Paste Data Here - Export'!KM1175="D",'Paste Data Here - Export'!KO1175="Y"),'Paste Data Here - Export'!KN1175+'Patient level info'!AA$3,IF(AND(W1175="Yes",'Paste Data Here - Export'!KM1175="D",Z1175&lt;0),'Paste Data Here - Export'!KQ1175,IF(AND(W1175="Yes",'Paste Data Here - Export'!KM1175="D"),'Paste Data Here - Export'!KN1175,IF(X1175="Yes",'Paste Data Here - Export'!KS1175,""))))</f>
        <v/>
      </c>
      <c r="AB1175" s="100" t="str">
        <f>IF(W1175="No","",IF('Paste Data Here - Export'!HS1175="","",IF('Paste Data Here - Export'!KO1175="Y",'Patient level info'!AA1175-'Paste Data Here - Export'!HS1175,'Paste Data Here - Export'!KQ1175-'Paste Data Here - Export'!HS1175)))</f>
        <v/>
      </c>
      <c r="AC1175" s="100" t="str">
        <f>IF(E1175="Yes","",IF(BPT!C1175="Record transferred to this team",AA1175-C1175-(1/6),""))</f>
        <v/>
      </c>
      <c r="AD1175" s="100" t="str">
        <f t="shared" si="200"/>
        <v/>
      </c>
      <c r="AE1175" s="100" t="str">
        <f t="shared" si="208"/>
        <v/>
      </c>
      <c r="AF1175" s="101" t="str">
        <f>IF(AE1175="","",IF(Y1175="Died same day","Died same day as arrival",IF(AB1175="","Did not stay on SU",IF('Paste Data Here - Export'!HR1175="ICH","ICU/CCU/HDU",IF(AB1175&gt;AE1175,100,100*AB1175/AE1175)))))</f>
        <v/>
      </c>
      <c r="AG1175" s="82" t="str">
        <f>IF(E1175="Yes","6 Month Transfer",IF(W1175="No","Not locked to discharge/transfer",IF(AF1175="Did not stay on SU","Not achieved as did not stay on SU",IF('Patient level info'!A1175="","",IF(AND(A1175=B1175,M1175="Achieved",P1175="Achieved",AF1175&gt;=90,AF1175&lt;&gt;"Died same day as arrival"),"Achieved",IF(AND(A1175&lt;&gt;B1175,AF1175&gt;=90,M1175="Achieved",P1175="Achieved"),"Not directly admitted by this team, but achieved criteria at previous team, and achieved 90% of stay on SU whilst at this team",IF(AF1175="ICU/CCU/HDU","Admitted to ICU/CCU/HDU",IF(AF1175="Died same day as arrival",AF1175,IF(AND(AF1175&lt;90,M1175="Not achieved",P1175="Not achieved"),"Not achieved as not direct to SU within 4h, not seen by a consultant within 14h, and less than 90% of stay on SU",IF(AND(AF1175&lt;90,M1175="Not achieved",P1175="Achieved"),"Not achieved as not direct to SU within 4h and less than 90% of stay on SU",IF(AND(AF1175&lt;90,M1175="Achieved",P1175="Not achieved"),"Not achieved as not seen by a consultant within 14h and less than 90% of stay on SU",IF(AND(AF1175&gt;=90,M1175="Not achieved",P1175="Not achieved"),"Not achieved as not direct to SU within 4h and not seen by a consultant within 14h",IF(AND(AF1175&gt;=90,M1175="Achieved",P1175="Not achieved"),"Not achieved as not seen by a consultant within 14h",IF(AF1175&lt;90,"Not achieved as less than 90% of stay on SU","Not achieved as not direct to SU within 4h"))))))))))))))</f>
        <v/>
      </c>
    </row>
    <row r="1176" spans="1:33" x14ac:dyDescent="0.25">
      <c r="A1176" s="89" t="str">
        <f>IF('Paste Data Here - Export'!A1176="","",'Paste Data Here - Export'!A1176)</f>
        <v/>
      </c>
      <c r="B1176" s="90" t="str">
        <f>IF('Paste Data Here - Export'!B1176="","",'Paste Data Here - Export'!B1176)</f>
        <v/>
      </c>
      <c r="C1176" s="91" t="str">
        <f>IF('Paste Data Here - Export'!AR1176="Y",'Paste Data Here - Export'!AS1176,IF('Paste Data Here - Export'!C1176="","",'Paste Data Here - Export'!BA1176))</f>
        <v/>
      </c>
      <c r="D1176" s="103" t="str">
        <f>IF(B1176="","",IF('Paste Data Here - Export'!A1176 ='Paste Data Here - Export'!B1176, "Yes", "No"))</f>
        <v/>
      </c>
      <c r="E1176" s="103" t="str">
        <f>IF(A1176="","",IF(AND('Paste Data Here - Export'!P1176="",'Paste Data Here - Export'!Q1176&lt;&gt;""),"Yes","No"))</f>
        <v/>
      </c>
      <c r="F1176" s="104" t="str">
        <f>IF('Paste Data Here - Export'!A1176='Paste Data Here - Export'!B1176,C1176,IF(W1176="No","",IF(E1176="Yes","6 Month Transfer",'Paste Data Here - Export'!HP1176)))</f>
        <v/>
      </c>
      <c r="G1176" s="92" t="str">
        <f>IF(B1176="","",IF(OR('Paste Data Here - Export'!KB1176="Y",'Paste Data Here - Export'!GE1176="Y"),"Yes","No"))</f>
        <v/>
      </c>
      <c r="H1176" s="93" t="str">
        <f t="shared" si="201"/>
        <v/>
      </c>
      <c r="I1176" s="93" t="str">
        <f t="shared" si="202"/>
        <v/>
      </c>
      <c r="J1176" s="93" t="str">
        <f t="shared" si="203"/>
        <v/>
      </c>
      <c r="K1176" s="125" t="str">
        <f>IF(OR(C1176="",'Paste Data Here - Export'!BD1176=""),"",1440*('Paste Data Here - Export'!BD1176-C1176))</f>
        <v/>
      </c>
      <c r="L1176" s="93" t="str">
        <f t="shared" si="204"/>
        <v/>
      </c>
      <c r="M1176" s="93" t="str">
        <f>IF(AND(L1176="Yes",'Paste Data Here - Export'!BC1176="SU",'Paste Data Here - Export'!EJ1176&lt;&gt;"Y"),"Achieved",IF('Paste Data Here - Export'!EJ1176="Y","Not applicable",(IF(AND('Patient level info'!L1176="No",'Paste Data Here - Export'!BC1176="SU"),"Not achieved",IF('Paste Data Here - Export'!BC1176="ICH","Not applicable",IF(OR('Paste Data Here - Export'!BC1176="O",'Paste Data Here - Export'!BC1176="MAC"),"Not achieved",""))))))</f>
        <v/>
      </c>
      <c r="N1176" s="142" t="str">
        <f>IF(B1176="","",IF(OR('Paste Data Here - Export'!GN1176="PERS",'Paste Data Here - Export'!GN1176="TELEM"),'Paste Data Here - Export'!GK1176,IF('Paste Data Here - Export'!GO1176="","Not seen in person",'Paste Data Here - Export'!GO1176)))</f>
        <v/>
      </c>
      <c r="O1176" s="125" t="str">
        <f t="shared" si="205"/>
        <v/>
      </c>
      <c r="P1176" s="126" t="str">
        <f t="shared" si="206"/>
        <v/>
      </c>
      <c r="Q1176" s="95" t="str">
        <f>IF('Paste Data Here - Export'!CR1176=TRUE, "Not imaged",IF('Paste Data Here - Export'!AR1176="Y","Inpatient stroke",IF('Paste Data Here - Export'!BA1176="","",IF('Paste Data Here - Export'!CR1176="TRUE","",1440*('Paste Data Here - Export'!CP1176-'Paste Data Here - Export'!BA1176)))))</f>
        <v/>
      </c>
      <c r="R1176" s="95" t="str">
        <f>IF('Paste Data Here - Export'!CR1176=TRUE,"Not imaged",IF(OR(C1176="",'Paste Data Here - Export'!CP1176=""),"",1440*('Paste Data Here - Export'!CP1176-C1176)))</f>
        <v/>
      </c>
      <c r="S1176" s="93" t="str">
        <f>IF(R1176&lt;60.5,"Yes",IF('Paste Data Here - Export'!C1176="","","No"))</f>
        <v/>
      </c>
      <c r="T1176" s="93" t="str">
        <f t="shared" si="198"/>
        <v/>
      </c>
      <c r="U1176" s="94" t="str">
        <f>IF(OR(C1176="",'Paste Data Here - Export'!DF1176=""),"",1440*('Paste Data Here - Export'!DF1176-C1176))</f>
        <v/>
      </c>
      <c r="V1176" s="96" t="str">
        <f t="shared" si="207"/>
        <v/>
      </c>
      <c r="W1176" s="97" t="str">
        <f>IF(B1176="","",IF('Paste Data Here - Export'!KI1176=TRUE,"Yes",IF('Paste Data Here - Export'!L1176="","No","Yes")))</f>
        <v/>
      </c>
      <c r="X1176" s="98" t="str">
        <f>IF(E1176="Yes","6 Month Transfer",IF(AND(W1176="Yes",'Paste Data Here - Export'!KM1176="D"),"No",IF('Patient level info'!W1176="Yes","Yes","")))</f>
        <v/>
      </c>
      <c r="Y1176" s="91" t="str">
        <f t="shared" si="199"/>
        <v/>
      </c>
      <c r="Z1176" s="99" t="str">
        <f>IF('Paste Data Here - Export'!KQ1176="","",IF('Paste Data Here - Export'!KO1176="","",'Paste Data Here - Export'!KN1176-'Paste Data Here - Export'!KQ1176))</f>
        <v/>
      </c>
      <c r="AA1176" s="91" t="str">
        <f>IF(AND(W1176="Yes",'Paste Data Here - Export'!KM1176="D",'Paste Data Here - Export'!KO1176="Y"),'Paste Data Here - Export'!KN1176+'Patient level info'!AA$3,IF(AND(W1176="Yes",'Paste Data Here - Export'!KM1176="D",Z1176&lt;0),'Paste Data Here - Export'!KQ1176,IF(AND(W1176="Yes",'Paste Data Here - Export'!KM1176="D"),'Paste Data Here - Export'!KN1176,IF(X1176="Yes",'Paste Data Here - Export'!KS1176,""))))</f>
        <v/>
      </c>
      <c r="AB1176" s="100" t="str">
        <f>IF(W1176="No","",IF('Paste Data Here - Export'!HS1176="","",IF('Paste Data Here - Export'!KO1176="Y",'Patient level info'!AA1176-'Paste Data Here - Export'!HS1176,'Paste Data Here - Export'!KQ1176-'Paste Data Here - Export'!HS1176)))</f>
        <v/>
      </c>
      <c r="AC1176" s="100" t="str">
        <f>IF(E1176="Yes","",IF(BPT!C1176="Record transferred to this team",AA1176-C1176-(1/6),""))</f>
        <v/>
      </c>
      <c r="AD1176" s="100" t="str">
        <f t="shared" si="200"/>
        <v/>
      </c>
      <c r="AE1176" s="100" t="str">
        <f t="shared" si="208"/>
        <v/>
      </c>
      <c r="AF1176" s="101" t="str">
        <f>IF(AE1176="","",IF(Y1176="Died same day","Died same day as arrival",IF(AB1176="","Did not stay on SU",IF('Paste Data Here - Export'!HR1176="ICH","ICU/CCU/HDU",IF(AB1176&gt;AE1176,100,100*AB1176/AE1176)))))</f>
        <v/>
      </c>
      <c r="AG1176" s="82" t="str">
        <f>IF(E1176="Yes","6 Month Transfer",IF(W1176="No","Not locked to discharge/transfer",IF(AF1176="Did not stay on SU","Not achieved as did not stay on SU",IF('Patient level info'!A1176="","",IF(AND(A1176=B1176,M1176="Achieved",P1176="Achieved",AF1176&gt;=90,AF1176&lt;&gt;"Died same day as arrival"),"Achieved",IF(AND(A1176&lt;&gt;B1176,AF1176&gt;=90,M1176="Achieved",P1176="Achieved"),"Not directly admitted by this team, but achieved criteria at previous team, and achieved 90% of stay on SU whilst at this team",IF(AF1176="ICU/CCU/HDU","Admitted to ICU/CCU/HDU",IF(AF1176="Died same day as arrival",AF1176,IF(AND(AF1176&lt;90,M1176="Not achieved",P1176="Not achieved"),"Not achieved as not direct to SU within 4h, not seen by a consultant within 14h, and less than 90% of stay on SU",IF(AND(AF1176&lt;90,M1176="Not achieved",P1176="Achieved"),"Not achieved as not direct to SU within 4h and less than 90% of stay on SU",IF(AND(AF1176&lt;90,M1176="Achieved",P1176="Not achieved"),"Not achieved as not seen by a consultant within 14h and less than 90% of stay on SU",IF(AND(AF1176&gt;=90,M1176="Not achieved",P1176="Not achieved"),"Not achieved as not direct to SU within 4h and not seen by a consultant within 14h",IF(AND(AF1176&gt;=90,M1176="Achieved",P1176="Not achieved"),"Not achieved as not seen by a consultant within 14h",IF(AF1176&lt;90,"Not achieved as less than 90% of stay on SU","Not achieved as not direct to SU within 4h"))))))))))))))</f>
        <v/>
      </c>
    </row>
    <row r="1177" spans="1:33" x14ac:dyDescent="0.25">
      <c r="A1177" s="89" t="str">
        <f>IF('Paste Data Here - Export'!A1177="","",'Paste Data Here - Export'!A1177)</f>
        <v/>
      </c>
      <c r="B1177" s="90" t="str">
        <f>IF('Paste Data Here - Export'!B1177="","",'Paste Data Here - Export'!B1177)</f>
        <v/>
      </c>
      <c r="C1177" s="91" t="str">
        <f>IF('Paste Data Here - Export'!AR1177="Y",'Paste Data Here - Export'!AS1177,IF('Paste Data Here - Export'!C1177="","",'Paste Data Here - Export'!BA1177))</f>
        <v/>
      </c>
      <c r="D1177" s="103" t="str">
        <f>IF(B1177="","",IF('Paste Data Here - Export'!A1177 ='Paste Data Here - Export'!B1177, "Yes", "No"))</f>
        <v/>
      </c>
      <c r="E1177" s="103" t="str">
        <f>IF(A1177="","",IF(AND('Paste Data Here - Export'!P1177="",'Paste Data Here - Export'!Q1177&lt;&gt;""),"Yes","No"))</f>
        <v/>
      </c>
      <c r="F1177" s="104" t="str">
        <f>IF('Paste Data Here - Export'!A1177='Paste Data Here - Export'!B1177,C1177,IF(W1177="No","",IF(E1177="Yes","6 Month Transfer",'Paste Data Here - Export'!HP1177)))</f>
        <v/>
      </c>
      <c r="G1177" s="92" t="str">
        <f>IF(B1177="","",IF(OR('Paste Data Here - Export'!KB1177="Y",'Paste Data Here - Export'!GE1177="Y"),"Yes","No"))</f>
        <v/>
      </c>
      <c r="H1177" s="93" t="str">
        <f t="shared" si="201"/>
        <v/>
      </c>
      <c r="I1177" s="93" t="str">
        <f t="shared" si="202"/>
        <v/>
      </c>
      <c r="J1177" s="93" t="str">
        <f t="shared" si="203"/>
        <v/>
      </c>
      <c r="K1177" s="125" t="str">
        <f>IF(OR(C1177="",'Paste Data Here - Export'!BD1177=""),"",1440*('Paste Data Here - Export'!BD1177-C1177))</f>
        <v/>
      </c>
      <c r="L1177" s="93" t="str">
        <f t="shared" si="204"/>
        <v/>
      </c>
      <c r="M1177" s="93" t="str">
        <f>IF(AND(L1177="Yes",'Paste Data Here - Export'!BC1177="SU",'Paste Data Here - Export'!EJ1177&lt;&gt;"Y"),"Achieved",IF('Paste Data Here - Export'!EJ1177="Y","Not applicable",(IF(AND('Patient level info'!L1177="No",'Paste Data Here - Export'!BC1177="SU"),"Not achieved",IF('Paste Data Here - Export'!BC1177="ICH","Not applicable",IF(OR('Paste Data Here - Export'!BC1177="O",'Paste Data Here - Export'!BC1177="MAC"),"Not achieved",""))))))</f>
        <v/>
      </c>
      <c r="N1177" s="142" t="str">
        <f>IF(B1177="","",IF(OR('Paste Data Here - Export'!GN1177="PERS",'Paste Data Here - Export'!GN1177="TELEM"),'Paste Data Here - Export'!GK1177,IF('Paste Data Here - Export'!GO1177="","Not seen in person",'Paste Data Here - Export'!GO1177)))</f>
        <v/>
      </c>
      <c r="O1177" s="125" t="str">
        <f t="shared" si="205"/>
        <v/>
      </c>
      <c r="P1177" s="126" t="str">
        <f t="shared" si="206"/>
        <v/>
      </c>
      <c r="Q1177" s="95" t="str">
        <f>IF('Paste Data Here - Export'!CR1177=TRUE, "Not imaged",IF('Paste Data Here - Export'!AR1177="Y","Inpatient stroke",IF('Paste Data Here - Export'!BA1177="","",IF('Paste Data Here - Export'!CR1177="TRUE","",1440*('Paste Data Here - Export'!CP1177-'Paste Data Here - Export'!BA1177)))))</f>
        <v/>
      </c>
      <c r="R1177" s="95" t="str">
        <f>IF('Paste Data Here - Export'!CR1177=TRUE,"Not imaged",IF(OR(C1177="",'Paste Data Here - Export'!CP1177=""),"",1440*('Paste Data Here - Export'!CP1177-C1177)))</f>
        <v/>
      </c>
      <c r="S1177" s="93" t="str">
        <f>IF(R1177&lt;60.5,"Yes",IF('Paste Data Here - Export'!C1177="","","No"))</f>
        <v/>
      </c>
      <c r="T1177" s="93" t="str">
        <f t="shared" si="198"/>
        <v/>
      </c>
      <c r="U1177" s="94" t="str">
        <f>IF(OR(C1177="",'Paste Data Here - Export'!DF1177=""),"",1440*('Paste Data Here - Export'!DF1177-C1177))</f>
        <v/>
      </c>
      <c r="V1177" s="96" t="str">
        <f t="shared" si="207"/>
        <v/>
      </c>
      <c r="W1177" s="97" t="str">
        <f>IF(B1177="","",IF('Paste Data Here - Export'!KI1177=TRUE,"Yes",IF('Paste Data Here - Export'!L1177="","No","Yes")))</f>
        <v/>
      </c>
      <c r="X1177" s="98" t="str">
        <f>IF(E1177="Yes","6 Month Transfer",IF(AND(W1177="Yes",'Paste Data Here - Export'!KM1177="D"),"No",IF('Patient level info'!W1177="Yes","Yes","")))</f>
        <v/>
      </c>
      <c r="Y1177" s="91" t="str">
        <f t="shared" si="199"/>
        <v/>
      </c>
      <c r="Z1177" s="99" t="str">
        <f>IF('Paste Data Here - Export'!KQ1177="","",IF('Paste Data Here - Export'!KO1177="","",'Paste Data Here - Export'!KN1177-'Paste Data Here - Export'!KQ1177))</f>
        <v/>
      </c>
      <c r="AA1177" s="91" t="str">
        <f>IF(AND(W1177="Yes",'Paste Data Here - Export'!KM1177="D",'Paste Data Here - Export'!KO1177="Y"),'Paste Data Here - Export'!KN1177+'Patient level info'!AA$3,IF(AND(W1177="Yes",'Paste Data Here - Export'!KM1177="D",Z1177&lt;0),'Paste Data Here - Export'!KQ1177,IF(AND(W1177="Yes",'Paste Data Here - Export'!KM1177="D"),'Paste Data Here - Export'!KN1177,IF(X1177="Yes",'Paste Data Here - Export'!KS1177,""))))</f>
        <v/>
      </c>
      <c r="AB1177" s="100" t="str">
        <f>IF(W1177="No","",IF('Paste Data Here - Export'!HS1177="","",IF('Paste Data Here - Export'!KO1177="Y",'Patient level info'!AA1177-'Paste Data Here - Export'!HS1177,'Paste Data Here - Export'!KQ1177-'Paste Data Here - Export'!HS1177)))</f>
        <v/>
      </c>
      <c r="AC1177" s="100" t="str">
        <f>IF(E1177="Yes","",IF(BPT!C1177="Record transferred to this team",AA1177-C1177-(1/6),""))</f>
        <v/>
      </c>
      <c r="AD1177" s="100" t="str">
        <f t="shared" si="200"/>
        <v/>
      </c>
      <c r="AE1177" s="100" t="str">
        <f t="shared" si="208"/>
        <v/>
      </c>
      <c r="AF1177" s="101" t="str">
        <f>IF(AE1177="","",IF(Y1177="Died same day","Died same day as arrival",IF(AB1177="","Did not stay on SU",IF('Paste Data Here - Export'!HR1177="ICH","ICU/CCU/HDU",IF(AB1177&gt;AE1177,100,100*AB1177/AE1177)))))</f>
        <v/>
      </c>
      <c r="AG1177" s="82" t="str">
        <f>IF(E1177="Yes","6 Month Transfer",IF(W1177="No","Not locked to discharge/transfer",IF(AF1177="Did not stay on SU","Not achieved as did not stay on SU",IF('Patient level info'!A1177="","",IF(AND(A1177=B1177,M1177="Achieved",P1177="Achieved",AF1177&gt;=90,AF1177&lt;&gt;"Died same day as arrival"),"Achieved",IF(AND(A1177&lt;&gt;B1177,AF1177&gt;=90,M1177="Achieved",P1177="Achieved"),"Not directly admitted by this team, but achieved criteria at previous team, and achieved 90% of stay on SU whilst at this team",IF(AF1177="ICU/CCU/HDU","Admitted to ICU/CCU/HDU",IF(AF1177="Died same day as arrival",AF1177,IF(AND(AF1177&lt;90,M1177="Not achieved",P1177="Not achieved"),"Not achieved as not direct to SU within 4h, not seen by a consultant within 14h, and less than 90% of stay on SU",IF(AND(AF1177&lt;90,M1177="Not achieved",P1177="Achieved"),"Not achieved as not direct to SU within 4h and less than 90% of stay on SU",IF(AND(AF1177&lt;90,M1177="Achieved",P1177="Not achieved"),"Not achieved as not seen by a consultant within 14h and less than 90% of stay on SU",IF(AND(AF1177&gt;=90,M1177="Not achieved",P1177="Not achieved"),"Not achieved as not direct to SU within 4h and not seen by a consultant within 14h",IF(AND(AF1177&gt;=90,M1177="Achieved",P1177="Not achieved"),"Not achieved as not seen by a consultant within 14h",IF(AF1177&lt;90,"Not achieved as less than 90% of stay on SU","Not achieved as not direct to SU within 4h"))))))))))))))</f>
        <v/>
      </c>
    </row>
    <row r="1178" spans="1:33" x14ac:dyDescent="0.25">
      <c r="A1178" s="89" t="str">
        <f>IF('Paste Data Here - Export'!A1178="","",'Paste Data Here - Export'!A1178)</f>
        <v/>
      </c>
      <c r="B1178" s="90" t="str">
        <f>IF('Paste Data Here - Export'!B1178="","",'Paste Data Here - Export'!B1178)</f>
        <v/>
      </c>
      <c r="C1178" s="91" t="str">
        <f>IF('Paste Data Here - Export'!AR1178="Y",'Paste Data Here - Export'!AS1178,IF('Paste Data Here - Export'!C1178="","",'Paste Data Here - Export'!BA1178))</f>
        <v/>
      </c>
      <c r="D1178" s="103" t="str">
        <f>IF(B1178="","",IF('Paste Data Here - Export'!A1178 ='Paste Data Here - Export'!B1178, "Yes", "No"))</f>
        <v/>
      </c>
      <c r="E1178" s="103" t="str">
        <f>IF(A1178="","",IF(AND('Paste Data Here - Export'!P1178="",'Paste Data Here - Export'!Q1178&lt;&gt;""),"Yes","No"))</f>
        <v/>
      </c>
      <c r="F1178" s="104" t="str">
        <f>IF('Paste Data Here - Export'!A1178='Paste Data Here - Export'!B1178,C1178,IF(W1178="No","",IF(E1178="Yes","6 Month Transfer",'Paste Data Here - Export'!HP1178)))</f>
        <v/>
      </c>
      <c r="G1178" s="92" t="str">
        <f>IF(B1178="","",IF(OR('Paste Data Here - Export'!KB1178="Y",'Paste Data Here - Export'!GE1178="Y"),"Yes","No"))</f>
        <v/>
      </c>
      <c r="H1178" s="93" t="str">
        <f t="shared" si="201"/>
        <v/>
      </c>
      <c r="I1178" s="93" t="str">
        <f t="shared" si="202"/>
        <v/>
      </c>
      <c r="J1178" s="93" t="str">
        <f t="shared" si="203"/>
        <v/>
      </c>
      <c r="K1178" s="125" t="str">
        <f>IF(OR(C1178="",'Paste Data Here - Export'!BD1178=""),"",1440*('Paste Data Here - Export'!BD1178-C1178))</f>
        <v/>
      </c>
      <c r="L1178" s="93" t="str">
        <f t="shared" si="204"/>
        <v/>
      </c>
      <c r="M1178" s="93" t="str">
        <f>IF(AND(L1178="Yes",'Paste Data Here - Export'!BC1178="SU",'Paste Data Here - Export'!EJ1178&lt;&gt;"Y"),"Achieved",IF('Paste Data Here - Export'!EJ1178="Y","Not applicable",(IF(AND('Patient level info'!L1178="No",'Paste Data Here - Export'!BC1178="SU"),"Not achieved",IF('Paste Data Here - Export'!BC1178="ICH","Not applicable",IF(OR('Paste Data Here - Export'!BC1178="O",'Paste Data Here - Export'!BC1178="MAC"),"Not achieved",""))))))</f>
        <v/>
      </c>
      <c r="N1178" s="142" t="str">
        <f>IF(B1178="","",IF(OR('Paste Data Here - Export'!GN1178="PERS",'Paste Data Here - Export'!GN1178="TELEM"),'Paste Data Here - Export'!GK1178,IF('Paste Data Here - Export'!GO1178="","Not seen in person",'Paste Data Here - Export'!GO1178)))</f>
        <v/>
      </c>
      <c r="O1178" s="125" t="str">
        <f t="shared" si="205"/>
        <v/>
      </c>
      <c r="P1178" s="126" t="str">
        <f t="shared" si="206"/>
        <v/>
      </c>
      <c r="Q1178" s="95" t="str">
        <f>IF('Paste Data Here - Export'!CR1178=TRUE, "Not imaged",IF('Paste Data Here - Export'!AR1178="Y","Inpatient stroke",IF('Paste Data Here - Export'!BA1178="","",IF('Paste Data Here - Export'!CR1178="TRUE","",1440*('Paste Data Here - Export'!CP1178-'Paste Data Here - Export'!BA1178)))))</f>
        <v/>
      </c>
      <c r="R1178" s="95" t="str">
        <f>IF('Paste Data Here - Export'!CR1178=TRUE,"Not imaged",IF(OR(C1178="",'Paste Data Here - Export'!CP1178=""),"",1440*('Paste Data Here - Export'!CP1178-C1178)))</f>
        <v/>
      </c>
      <c r="S1178" s="93" t="str">
        <f>IF(R1178&lt;60.5,"Yes",IF('Paste Data Here - Export'!C1178="","","No"))</f>
        <v/>
      </c>
      <c r="T1178" s="93" t="str">
        <f t="shared" si="198"/>
        <v/>
      </c>
      <c r="U1178" s="94" t="str">
        <f>IF(OR(C1178="",'Paste Data Here - Export'!DF1178=""),"",1440*('Paste Data Here - Export'!DF1178-C1178))</f>
        <v/>
      </c>
      <c r="V1178" s="96" t="str">
        <f t="shared" si="207"/>
        <v/>
      </c>
      <c r="W1178" s="97" t="str">
        <f>IF(B1178="","",IF('Paste Data Here - Export'!KI1178=TRUE,"Yes",IF('Paste Data Here - Export'!L1178="","No","Yes")))</f>
        <v/>
      </c>
      <c r="X1178" s="98" t="str">
        <f>IF(E1178="Yes","6 Month Transfer",IF(AND(W1178="Yes",'Paste Data Here - Export'!KM1178="D"),"No",IF('Patient level info'!W1178="Yes","Yes","")))</f>
        <v/>
      </c>
      <c r="Y1178" s="91" t="str">
        <f t="shared" si="199"/>
        <v/>
      </c>
      <c r="Z1178" s="99" t="str">
        <f>IF('Paste Data Here - Export'!KQ1178="","",IF('Paste Data Here - Export'!KO1178="","",'Paste Data Here - Export'!KN1178-'Paste Data Here - Export'!KQ1178))</f>
        <v/>
      </c>
      <c r="AA1178" s="91" t="str">
        <f>IF(AND(W1178="Yes",'Paste Data Here - Export'!KM1178="D",'Paste Data Here - Export'!KO1178="Y"),'Paste Data Here - Export'!KN1178+'Patient level info'!AA$3,IF(AND(W1178="Yes",'Paste Data Here - Export'!KM1178="D",Z1178&lt;0),'Paste Data Here - Export'!KQ1178,IF(AND(W1178="Yes",'Paste Data Here - Export'!KM1178="D"),'Paste Data Here - Export'!KN1178,IF(X1178="Yes",'Paste Data Here - Export'!KS1178,""))))</f>
        <v/>
      </c>
      <c r="AB1178" s="100" t="str">
        <f>IF(W1178="No","",IF('Paste Data Here - Export'!HS1178="","",IF('Paste Data Here - Export'!KO1178="Y",'Patient level info'!AA1178-'Paste Data Here - Export'!HS1178,'Paste Data Here - Export'!KQ1178-'Paste Data Here - Export'!HS1178)))</f>
        <v/>
      </c>
      <c r="AC1178" s="100" t="str">
        <f>IF(E1178="Yes","",IF(BPT!C1178="Record transferred to this team",AA1178-C1178-(1/6),""))</f>
        <v/>
      </c>
      <c r="AD1178" s="100" t="str">
        <f t="shared" si="200"/>
        <v/>
      </c>
      <c r="AE1178" s="100" t="str">
        <f t="shared" si="208"/>
        <v/>
      </c>
      <c r="AF1178" s="101" t="str">
        <f>IF(AE1178="","",IF(Y1178="Died same day","Died same day as arrival",IF(AB1178="","Did not stay on SU",IF('Paste Data Here - Export'!HR1178="ICH","ICU/CCU/HDU",IF(AB1178&gt;AE1178,100,100*AB1178/AE1178)))))</f>
        <v/>
      </c>
      <c r="AG1178" s="82" t="str">
        <f>IF(E1178="Yes","6 Month Transfer",IF(W1178="No","Not locked to discharge/transfer",IF(AF1178="Did not stay on SU","Not achieved as did not stay on SU",IF('Patient level info'!A1178="","",IF(AND(A1178=B1178,M1178="Achieved",P1178="Achieved",AF1178&gt;=90,AF1178&lt;&gt;"Died same day as arrival"),"Achieved",IF(AND(A1178&lt;&gt;B1178,AF1178&gt;=90,M1178="Achieved",P1178="Achieved"),"Not directly admitted by this team, but achieved criteria at previous team, and achieved 90% of stay on SU whilst at this team",IF(AF1178="ICU/CCU/HDU","Admitted to ICU/CCU/HDU",IF(AF1178="Died same day as arrival",AF1178,IF(AND(AF1178&lt;90,M1178="Not achieved",P1178="Not achieved"),"Not achieved as not direct to SU within 4h, not seen by a consultant within 14h, and less than 90% of stay on SU",IF(AND(AF1178&lt;90,M1178="Not achieved",P1178="Achieved"),"Not achieved as not direct to SU within 4h and less than 90% of stay on SU",IF(AND(AF1178&lt;90,M1178="Achieved",P1178="Not achieved"),"Not achieved as not seen by a consultant within 14h and less than 90% of stay on SU",IF(AND(AF1178&gt;=90,M1178="Not achieved",P1178="Not achieved"),"Not achieved as not direct to SU within 4h and not seen by a consultant within 14h",IF(AND(AF1178&gt;=90,M1178="Achieved",P1178="Not achieved"),"Not achieved as not seen by a consultant within 14h",IF(AF1178&lt;90,"Not achieved as less than 90% of stay on SU","Not achieved as not direct to SU within 4h"))))))))))))))</f>
        <v/>
      </c>
    </row>
    <row r="1179" spans="1:33" x14ac:dyDescent="0.25">
      <c r="A1179" s="89" t="str">
        <f>IF('Paste Data Here - Export'!A1179="","",'Paste Data Here - Export'!A1179)</f>
        <v/>
      </c>
      <c r="B1179" s="90" t="str">
        <f>IF('Paste Data Here - Export'!B1179="","",'Paste Data Here - Export'!B1179)</f>
        <v/>
      </c>
      <c r="C1179" s="91" t="str">
        <f>IF('Paste Data Here - Export'!AR1179="Y",'Paste Data Here - Export'!AS1179,IF('Paste Data Here - Export'!C1179="","",'Paste Data Here - Export'!BA1179))</f>
        <v/>
      </c>
      <c r="D1179" s="103" t="str">
        <f>IF(B1179="","",IF('Paste Data Here - Export'!A1179 ='Paste Data Here - Export'!B1179, "Yes", "No"))</f>
        <v/>
      </c>
      <c r="E1179" s="103" t="str">
        <f>IF(A1179="","",IF(AND('Paste Data Here - Export'!P1179="",'Paste Data Here - Export'!Q1179&lt;&gt;""),"Yes","No"))</f>
        <v/>
      </c>
      <c r="F1179" s="104" t="str">
        <f>IF('Paste Data Here - Export'!A1179='Paste Data Here - Export'!B1179,C1179,IF(W1179="No","",IF(E1179="Yes","6 Month Transfer",'Paste Data Here - Export'!HP1179)))</f>
        <v/>
      </c>
      <c r="G1179" s="92" t="str">
        <f>IF(B1179="","",IF(OR('Paste Data Here - Export'!KB1179="Y",'Paste Data Here - Export'!GE1179="Y"),"Yes","No"))</f>
        <v/>
      </c>
      <c r="H1179" s="93" t="str">
        <f t="shared" si="201"/>
        <v/>
      </c>
      <c r="I1179" s="93" t="str">
        <f t="shared" si="202"/>
        <v/>
      </c>
      <c r="J1179" s="93" t="str">
        <f t="shared" si="203"/>
        <v/>
      </c>
      <c r="K1179" s="125" t="str">
        <f>IF(OR(C1179="",'Paste Data Here - Export'!BD1179=""),"",1440*('Paste Data Here - Export'!BD1179-C1179))</f>
        <v/>
      </c>
      <c r="L1179" s="93" t="str">
        <f t="shared" si="204"/>
        <v/>
      </c>
      <c r="M1179" s="93" t="str">
        <f>IF(AND(L1179="Yes",'Paste Data Here - Export'!BC1179="SU",'Paste Data Here - Export'!EJ1179&lt;&gt;"Y"),"Achieved",IF('Paste Data Here - Export'!EJ1179="Y","Not applicable",(IF(AND('Patient level info'!L1179="No",'Paste Data Here - Export'!BC1179="SU"),"Not achieved",IF('Paste Data Here - Export'!BC1179="ICH","Not applicable",IF(OR('Paste Data Here - Export'!BC1179="O",'Paste Data Here - Export'!BC1179="MAC"),"Not achieved",""))))))</f>
        <v/>
      </c>
      <c r="N1179" s="142" t="str">
        <f>IF(B1179="","",IF(OR('Paste Data Here - Export'!GN1179="PERS",'Paste Data Here - Export'!GN1179="TELEM"),'Paste Data Here - Export'!GK1179,IF('Paste Data Here - Export'!GO1179="","Not seen in person",'Paste Data Here - Export'!GO1179)))</f>
        <v/>
      </c>
      <c r="O1179" s="125" t="str">
        <f t="shared" si="205"/>
        <v/>
      </c>
      <c r="P1179" s="126" t="str">
        <f t="shared" si="206"/>
        <v/>
      </c>
      <c r="Q1179" s="95" t="str">
        <f>IF('Paste Data Here - Export'!CR1179=TRUE, "Not imaged",IF('Paste Data Here - Export'!AR1179="Y","Inpatient stroke",IF('Paste Data Here - Export'!BA1179="","",IF('Paste Data Here - Export'!CR1179="TRUE","",1440*('Paste Data Here - Export'!CP1179-'Paste Data Here - Export'!BA1179)))))</f>
        <v/>
      </c>
      <c r="R1179" s="95" t="str">
        <f>IF('Paste Data Here - Export'!CR1179=TRUE,"Not imaged",IF(OR(C1179="",'Paste Data Here - Export'!CP1179=""),"",1440*('Paste Data Here - Export'!CP1179-C1179)))</f>
        <v/>
      </c>
      <c r="S1179" s="93" t="str">
        <f>IF(R1179&lt;60.5,"Yes",IF('Paste Data Here - Export'!C1179="","","No"))</f>
        <v/>
      </c>
      <c r="T1179" s="93" t="str">
        <f t="shared" si="198"/>
        <v/>
      </c>
      <c r="U1179" s="94" t="str">
        <f>IF(OR(C1179="",'Paste Data Here - Export'!DF1179=""),"",1440*('Paste Data Here - Export'!DF1179-C1179))</f>
        <v/>
      </c>
      <c r="V1179" s="96" t="str">
        <f t="shared" si="207"/>
        <v/>
      </c>
      <c r="W1179" s="97" t="str">
        <f>IF(B1179="","",IF('Paste Data Here - Export'!KI1179=TRUE,"Yes",IF('Paste Data Here - Export'!L1179="","No","Yes")))</f>
        <v/>
      </c>
      <c r="X1179" s="98" t="str">
        <f>IF(E1179="Yes","6 Month Transfer",IF(AND(W1179="Yes",'Paste Data Here - Export'!KM1179="D"),"No",IF('Patient level info'!W1179="Yes","Yes","")))</f>
        <v/>
      </c>
      <c r="Y1179" s="91" t="str">
        <f t="shared" si="199"/>
        <v/>
      </c>
      <c r="Z1179" s="99" t="str">
        <f>IF('Paste Data Here - Export'!KQ1179="","",IF('Paste Data Here - Export'!KO1179="","",'Paste Data Here - Export'!KN1179-'Paste Data Here - Export'!KQ1179))</f>
        <v/>
      </c>
      <c r="AA1179" s="91" t="str">
        <f>IF(AND(W1179="Yes",'Paste Data Here - Export'!KM1179="D",'Paste Data Here - Export'!KO1179="Y"),'Paste Data Here - Export'!KN1179+'Patient level info'!AA$3,IF(AND(W1179="Yes",'Paste Data Here - Export'!KM1179="D",Z1179&lt;0),'Paste Data Here - Export'!KQ1179,IF(AND(W1179="Yes",'Paste Data Here - Export'!KM1179="D"),'Paste Data Here - Export'!KN1179,IF(X1179="Yes",'Paste Data Here - Export'!KS1179,""))))</f>
        <v/>
      </c>
      <c r="AB1179" s="100" t="str">
        <f>IF(W1179="No","",IF('Paste Data Here - Export'!HS1179="","",IF('Paste Data Here - Export'!KO1179="Y",'Patient level info'!AA1179-'Paste Data Here - Export'!HS1179,'Paste Data Here - Export'!KQ1179-'Paste Data Here - Export'!HS1179)))</f>
        <v/>
      </c>
      <c r="AC1179" s="100" t="str">
        <f>IF(E1179="Yes","",IF(BPT!C1179="Record transferred to this team",AA1179-C1179-(1/6),""))</f>
        <v/>
      </c>
      <c r="AD1179" s="100" t="str">
        <f t="shared" si="200"/>
        <v/>
      </c>
      <c r="AE1179" s="100" t="str">
        <f t="shared" si="208"/>
        <v/>
      </c>
      <c r="AF1179" s="101" t="str">
        <f>IF(AE1179="","",IF(Y1179="Died same day","Died same day as arrival",IF(AB1179="","Did not stay on SU",IF('Paste Data Here - Export'!HR1179="ICH","ICU/CCU/HDU",IF(AB1179&gt;AE1179,100,100*AB1179/AE1179)))))</f>
        <v/>
      </c>
      <c r="AG1179" s="82" t="str">
        <f>IF(E1179="Yes","6 Month Transfer",IF(W1179="No","Not locked to discharge/transfer",IF(AF1179="Did not stay on SU","Not achieved as did not stay on SU",IF('Patient level info'!A1179="","",IF(AND(A1179=B1179,M1179="Achieved",P1179="Achieved",AF1179&gt;=90,AF1179&lt;&gt;"Died same day as arrival"),"Achieved",IF(AND(A1179&lt;&gt;B1179,AF1179&gt;=90,M1179="Achieved",P1179="Achieved"),"Not directly admitted by this team, but achieved criteria at previous team, and achieved 90% of stay on SU whilst at this team",IF(AF1179="ICU/CCU/HDU","Admitted to ICU/CCU/HDU",IF(AF1179="Died same day as arrival",AF1179,IF(AND(AF1179&lt;90,M1179="Not achieved",P1179="Not achieved"),"Not achieved as not direct to SU within 4h, not seen by a consultant within 14h, and less than 90% of stay on SU",IF(AND(AF1179&lt;90,M1179="Not achieved",P1179="Achieved"),"Not achieved as not direct to SU within 4h and less than 90% of stay on SU",IF(AND(AF1179&lt;90,M1179="Achieved",P1179="Not achieved"),"Not achieved as not seen by a consultant within 14h and less than 90% of stay on SU",IF(AND(AF1179&gt;=90,M1179="Not achieved",P1179="Not achieved"),"Not achieved as not direct to SU within 4h and not seen by a consultant within 14h",IF(AND(AF1179&gt;=90,M1179="Achieved",P1179="Not achieved"),"Not achieved as not seen by a consultant within 14h",IF(AF1179&lt;90,"Not achieved as less than 90% of stay on SU","Not achieved as not direct to SU within 4h"))))))))))))))</f>
        <v/>
      </c>
    </row>
    <row r="1180" spans="1:33" x14ac:dyDescent="0.25">
      <c r="A1180" s="89" t="str">
        <f>IF('Paste Data Here - Export'!A1180="","",'Paste Data Here - Export'!A1180)</f>
        <v/>
      </c>
      <c r="B1180" s="90" t="str">
        <f>IF('Paste Data Here - Export'!B1180="","",'Paste Data Here - Export'!B1180)</f>
        <v/>
      </c>
      <c r="C1180" s="91" t="str">
        <f>IF('Paste Data Here - Export'!AR1180="Y",'Paste Data Here - Export'!AS1180,IF('Paste Data Here - Export'!C1180="","",'Paste Data Here - Export'!BA1180))</f>
        <v/>
      </c>
      <c r="D1180" s="103" t="str">
        <f>IF(B1180="","",IF('Paste Data Here - Export'!A1180 ='Paste Data Here - Export'!B1180, "Yes", "No"))</f>
        <v/>
      </c>
      <c r="E1180" s="103" t="str">
        <f>IF(A1180="","",IF(AND('Paste Data Here - Export'!P1180="",'Paste Data Here - Export'!Q1180&lt;&gt;""),"Yes","No"))</f>
        <v/>
      </c>
      <c r="F1180" s="104" t="str">
        <f>IF('Paste Data Here - Export'!A1180='Paste Data Here - Export'!B1180,C1180,IF(W1180="No","",IF(E1180="Yes","6 Month Transfer",'Paste Data Here - Export'!HP1180)))</f>
        <v/>
      </c>
      <c r="G1180" s="92" t="str">
        <f>IF(B1180="","",IF(OR('Paste Data Here - Export'!KB1180="Y",'Paste Data Here - Export'!GE1180="Y"),"Yes","No"))</f>
        <v/>
      </c>
      <c r="H1180" s="93" t="str">
        <f t="shared" si="201"/>
        <v/>
      </c>
      <c r="I1180" s="93" t="str">
        <f t="shared" si="202"/>
        <v/>
      </c>
      <c r="J1180" s="93" t="str">
        <f t="shared" si="203"/>
        <v/>
      </c>
      <c r="K1180" s="125" t="str">
        <f>IF(OR(C1180="",'Paste Data Here - Export'!BD1180=""),"",1440*('Paste Data Here - Export'!BD1180-C1180))</f>
        <v/>
      </c>
      <c r="L1180" s="93" t="str">
        <f t="shared" si="204"/>
        <v/>
      </c>
      <c r="M1180" s="93" t="str">
        <f>IF(AND(L1180="Yes",'Paste Data Here - Export'!BC1180="SU",'Paste Data Here - Export'!EJ1180&lt;&gt;"Y"),"Achieved",IF('Paste Data Here - Export'!EJ1180="Y","Not applicable",(IF(AND('Patient level info'!L1180="No",'Paste Data Here - Export'!BC1180="SU"),"Not achieved",IF('Paste Data Here - Export'!BC1180="ICH","Not applicable",IF(OR('Paste Data Here - Export'!BC1180="O",'Paste Data Here - Export'!BC1180="MAC"),"Not achieved",""))))))</f>
        <v/>
      </c>
      <c r="N1180" s="142" t="str">
        <f>IF(B1180="","",IF(OR('Paste Data Here - Export'!GN1180="PERS",'Paste Data Here - Export'!GN1180="TELEM"),'Paste Data Here - Export'!GK1180,IF('Paste Data Here - Export'!GO1180="","Not seen in person",'Paste Data Here - Export'!GO1180)))</f>
        <v/>
      </c>
      <c r="O1180" s="125" t="str">
        <f t="shared" si="205"/>
        <v/>
      </c>
      <c r="P1180" s="126" t="str">
        <f t="shared" si="206"/>
        <v/>
      </c>
      <c r="Q1180" s="95" t="str">
        <f>IF('Paste Data Here - Export'!CR1180=TRUE, "Not imaged",IF('Paste Data Here - Export'!AR1180="Y","Inpatient stroke",IF('Paste Data Here - Export'!BA1180="","",IF('Paste Data Here - Export'!CR1180="TRUE","",1440*('Paste Data Here - Export'!CP1180-'Paste Data Here - Export'!BA1180)))))</f>
        <v/>
      </c>
      <c r="R1180" s="95" t="str">
        <f>IF('Paste Data Here - Export'!CR1180=TRUE,"Not imaged",IF(OR(C1180="",'Paste Data Here - Export'!CP1180=""),"",1440*('Paste Data Here - Export'!CP1180-C1180)))</f>
        <v/>
      </c>
      <c r="S1180" s="93" t="str">
        <f>IF(R1180&lt;60.5,"Yes",IF('Paste Data Here - Export'!C1180="","","No"))</f>
        <v/>
      </c>
      <c r="T1180" s="93" t="str">
        <f t="shared" si="198"/>
        <v/>
      </c>
      <c r="U1180" s="94" t="str">
        <f>IF(OR(C1180="",'Paste Data Here - Export'!DF1180=""),"",1440*('Paste Data Here - Export'!DF1180-C1180))</f>
        <v/>
      </c>
      <c r="V1180" s="96" t="str">
        <f t="shared" si="207"/>
        <v/>
      </c>
      <c r="W1180" s="97" t="str">
        <f>IF(B1180="","",IF('Paste Data Here - Export'!KI1180=TRUE,"Yes",IF('Paste Data Here - Export'!L1180="","No","Yes")))</f>
        <v/>
      </c>
      <c r="X1180" s="98" t="str">
        <f>IF(E1180="Yes","6 Month Transfer",IF(AND(W1180="Yes",'Paste Data Here - Export'!KM1180="D"),"No",IF('Patient level info'!W1180="Yes","Yes","")))</f>
        <v/>
      </c>
      <c r="Y1180" s="91" t="str">
        <f t="shared" si="199"/>
        <v/>
      </c>
      <c r="Z1180" s="99" t="str">
        <f>IF('Paste Data Here - Export'!KQ1180="","",IF('Paste Data Here - Export'!KO1180="","",'Paste Data Here - Export'!KN1180-'Paste Data Here - Export'!KQ1180))</f>
        <v/>
      </c>
      <c r="AA1180" s="91" t="str">
        <f>IF(AND(W1180="Yes",'Paste Data Here - Export'!KM1180="D",'Paste Data Here - Export'!KO1180="Y"),'Paste Data Here - Export'!KN1180+'Patient level info'!AA$3,IF(AND(W1180="Yes",'Paste Data Here - Export'!KM1180="D",Z1180&lt;0),'Paste Data Here - Export'!KQ1180,IF(AND(W1180="Yes",'Paste Data Here - Export'!KM1180="D"),'Paste Data Here - Export'!KN1180,IF(X1180="Yes",'Paste Data Here - Export'!KS1180,""))))</f>
        <v/>
      </c>
      <c r="AB1180" s="100" t="str">
        <f>IF(W1180="No","",IF('Paste Data Here - Export'!HS1180="","",IF('Paste Data Here - Export'!KO1180="Y",'Patient level info'!AA1180-'Paste Data Here - Export'!HS1180,'Paste Data Here - Export'!KQ1180-'Paste Data Here - Export'!HS1180)))</f>
        <v/>
      </c>
      <c r="AC1180" s="100" t="str">
        <f>IF(E1180="Yes","",IF(BPT!C1180="Record transferred to this team",AA1180-C1180-(1/6),""))</f>
        <v/>
      </c>
      <c r="AD1180" s="100" t="str">
        <f t="shared" si="200"/>
        <v/>
      </c>
      <c r="AE1180" s="100" t="str">
        <f t="shared" si="208"/>
        <v/>
      </c>
      <c r="AF1180" s="101" t="str">
        <f>IF(AE1180="","",IF(Y1180="Died same day","Died same day as arrival",IF(AB1180="","Did not stay on SU",IF('Paste Data Here - Export'!HR1180="ICH","ICU/CCU/HDU",IF(AB1180&gt;AE1180,100,100*AB1180/AE1180)))))</f>
        <v/>
      </c>
      <c r="AG1180" s="82" t="str">
        <f>IF(E1180="Yes","6 Month Transfer",IF(W1180="No","Not locked to discharge/transfer",IF(AF1180="Did not stay on SU","Not achieved as did not stay on SU",IF('Patient level info'!A1180="","",IF(AND(A1180=B1180,M1180="Achieved",P1180="Achieved",AF1180&gt;=90,AF1180&lt;&gt;"Died same day as arrival"),"Achieved",IF(AND(A1180&lt;&gt;B1180,AF1180&gt;=90,M1180="Achieved",P1180="Achieved"),"Not directly admitted by this team, but achieved criteria at previous team, and achieved 90% of stay on SU whilst at this team",IF(AF1180="ICU/CCU/HDU","Admitted to ICU/CCU/HDU",IF(AF1180="Died same day as arrival",AF1180,IF(AND(AF1180&lt;90,M1180="Not achieved",P1180="Not achieved"),"Not achieved as not direct to SU within 4h, not seen by a consultant within 14h, and less than 90% of stay on SU",IF(AND(AF1180&lt;90,M1180="Not achieved",P1180="Achieved"),"Not achieved as not direct to SU within 4h and less than 90% of stay on SU",IF(AND(AF1180&lt;90,M1180="Achieved",P1180="Not achieved"),"Not achieved as not seen by a consultant within 14h and less than 90% of stay on SU",IF(AND(AF1180&gt;=90,M1180="Not achieved",P1180="Not achieved"),"Not achieved as not direct to SU within 4h and not seen by a consultant within 14h",IF(AND(AF1180&gt;=90,M1180="Achieved",P1180="Not achieved"),"Not achieved as not seen by a consultant within 14h",IF(AF1180&lt;90,"Not achieved as less than 90% of stay on SU","Not achieved as not direct to SU within 4h"))))))))))))))</f>
        <v/>
      </c>
    </row>
    <row r="1181" spans="1:33" x14ac:dyDescent="0.25">
      <c r="A1181" s="89" t="str">
        <f>IF('Paste Data Here - Export'!A1181="","",'Paste Data Here - Export'!A1181)</f>
        <v/>
      </c>
      <c r="B1181" s="90" t="str">
        <f>IF('Paste Data Here - Export'!B1181="","",'Paste Data Here - Export'!B1181)</f>
        <v/>
      </c>
      <c r="C1181" s="91" t="str">
        <f>IF('Paste Data Here - Export'!AR1181="Y",'Paste Data Here - Export'!AS1181,IF('Paste Data Here - Export'!C1181="","",'Paste Data Here - Export'!BA1181))</f>
        <v/>
      </c>
      <c r="D1181" s="103" t="str">
        <f>IF(B1181="","",IF('Paste Data Here - Export'!A1181 ='Paste Data Here - Export'!B1181, "Yes", "No"))</f>
        <v/>
      </c>
      <c r="E1181" s="103" t="str">
        <f>IF(A1181="","",IF(AND('Paste Data Here - Export'!P1181="",'Paste Data Here - Export'!Q1181&lt;&gt;""),"Yes","No"))</f>
        <v/>
      </c>
      <c r="F1181" s="104" t="str">
        <f>IF('Paste Data Here - Export'!A1181='Paste Data Here - Export'!B1181,C1181,IF(W1181="No","",IF(E1181="Yes","6 Month Transfer",'Paste Data Here - Export'!HP1181)))</f>
        <v/>
      </c>
      <c r="G1181" s="92" t="str">
        <f>IF(B1181="","",IF(OR('Paste Data Here - Export'!KB1181="Y",'Paste Data Here - Export'!GE1181="Y"),"Yes","No"))</f>
        <v/>
      </c>
      <c r="H1181" s="93" t="str">
        <f t="shared" si="201"/>
        <v/>
      </c>
      <c r="I1181" s="93" t="str">
        <f t="shared" si="202"/>
        <v/>
      </c>
      <c r="J1181" s="93" t="str">
        <f t="shared" si="203"/>
        <v/>
      </c>
      <c r="K1181" s="125" t="str">
        <f>IF(OR(C1181="",'Paste Data Here - Export'!BD1181=""),"",1440*('Paste Data Here - Export'!BD1181-C1181))</f>
        <v/>
      </c>
      <c r="L1181" s="93" t="str">
        <f t="shared" si="204"/>
        <v/>
      </c>
      <c r="M1181" s="93" t="str">
        <f>IF(AND(L1181="Yes",'Paste Data Here - Export'!BC1181="SU",'Paste Data Here - Export'!EJ1181&lt;&gt;"Y"),"Achieved",IF('Paste Data Here - Export'!EJ1181="Y","Not applicable",(IF(AND('Patient level info'!L1181="No",'Paste Data Here - Export'!BC1181="SU"),"Not achieved",IF('Paste Data Here - Export'!BC1181="ICH","Not applicable",IF(OR('Paste Data Here - Export'!BC1181="O",'Paste Data Here - Export'!BC1181="MAC"),"Not achieved",""))))))</f>
        <v/>
      </c>
      <c r="N1181" s="142" t="str">
        <f>IF(B1181="","",IF(OR('Paste Data Here - Export'!GN1181="PERS",'Paste Data Here - Export'!GN1181="TELEM"),'Paste Data Here - Export'!GK1181,IF('Paste Data Here - Export'!GO1181="","Not seen in person",'Paste Data Here - Export'!GO1181)))</f>
        <v/>
      </c>
      <c r="O1181" s="125" t="str">
        <f t="shared" si="205"/>
        <v/>
      </c>
      <c r="P1181" s="126" t="str">
        <f t="shared" si="206"/>
        <v/>
      </c>
      <c r="Q1181" s="95" t="str">
        <f>IF('Paste Data Here - Export'!CR1181=TRUE, "Not imaged",IF('Paste Data Here - Export'!AR1181="Y","Inpatient stroke",IF('Paste Data Here - Export'!BA1181="","",IF('Paste Data Here - Export'!CR1181="TRUE","",1440*('Paste Data Here - Export'!CP1181-'Paste Data Here - Export'!BA1181)))))</f>
        <v/>
      </c>
      <c r="R1181" s="95" t="str">
        <f>IF('Paste Data Here - Export'!CR1181=TRUE,"Not imaged",IF(OR(C1181="",'Paste Data Here - Export'!CP1181=""),"",1440*('Paste Data Here - Export'!CP1181-C1181)))</f>
        <v/>
      </c>
      <c r="S1181" s="93" t="str">
        <f>IF(R1181&lt;60.5,"Yes",IF('Paste Data Here - Export'!C1181="","","No"))</f>
        <v/>
      </c>
      <c r="T1181" s="93" t="str">
        <f t="shared" si="198"/>
        <v/>
      </c>
      <c r="U1181" s="94" t="str">
        <f>IF(OR(C1181="",'Paste Data Here - Export'!DF1181=""),"",1440*('Paste Data Here - Export'!DF1181-C1181))</f>
        <v/>
      </c>
      <c r="V1181" s="96" t="str">
        <f t="shared" si="207"/>
        <v/>
      </c>
      <c r="W1181" s="97" t="str">
        <f>IF(B1181="","",IF('Paste Data Here - Export'!KI1181=TRUE,"Yes",IF('Paste Data Here - Export'!L1181="","No","Yes")))</f>
        <v/>
      </c>
      <c r="X1181" s="98" t="str">
        <f>IF(E1181="Yes","6 Month Transfer",IF(AND(W1181="Yes",'Paste Data Here - Export'!KM1181="D"),"No",IF('Patient level info'!W1181="Yes","Yes","")))</f>
        <v/>
      </c>
      <c r="Y1181" s="91" t="str">
        <f t="shared" si="199"/>
        <v/>
      </c>
      <c r="Z1181" s="99" t="str">
        <f>IF('Paste Data Here - Export'!KQ1181="","",IF('Paste Data Here - Export'!KO1181="","",'Paste Data Here - Export'!KN1181-'Paste Data Here - Export'!KQ1181))</f>
        <v/>
      </c>
      <c r="AA1181" s="91" t="str">
        <f>IF(AND(W1181="Yes",'Paste Data Here - Export'!KM1181="D",'Paste Data Here - Export'!KO1181="Y"),'Paste Data Here - Export'!KN1181+'Patient level info'!AA$3,IF(AND(W1181="Yes",'Paste Data Here - Export'!KM1181="D",Z1181&lt;0),'Paste Data Here - Export'!KQ1181,IF(AND(W1181="Yes",'Paste Data Here - Export'!KM1181="D"),'Paste Data Here - Export'!KN1181,IF(X1181="Yes",'Paste Data Here - Export'!KS1181,""))))</f>
        <v/>
      </c>
      <c r="AB1181" s="100" t="str">
        <f>IF(W1181="No","",IF('Paste Data Here - Export'!HS1181="","",IF('Paste Data Here - Export'!KO1181="Y",'Patient level info'!AA1181-'Paste Data Here - Export'!HS1181,'Paste Data Here - Export'!KQ1181-'Paste Data Here - Export'!HS1181)))</f>
        <v/>
      </c>
      <c r="AC1181" s="100" t="str">
        <f>IF(E1181="Yes","",IF(BPT!C1181="Record transferred to this team",AA1181-C1181-(1/6),""))</f>
        <v/>
      </c>
      <c r="AD1181" s="100" t="str">
        <f t="shared" si="200"/>
        <v/>
      </c>
      <c r="AE1181" s="100" t="str">
        <f t="shared" si="208"/>
        <v/>
      </c>
      <c r="AF1181" s="101" t="str">
        <f>IF(AE1181="","",IF(Y1181="Died same day","Died same day as arrival",IF(AB1181="","Did not stay on SU",IF('Paste Data Here - Export'!HR1181="ICH","ICU/CCU/HDU",IF(AB1181&gt;AE1181,100,100*AB1181/AE1181)))))</f>
        <v/>
      </c>
      <c r="AG1181" s="82" t="str">
        <f>IF(E1181="Yes","6 Month Transfer",IF(W1181="No","Not locked to discharge/transfer",IF(AF1181="Did not stay on SU","Not achieved as did not stay on SU",IF('Patient level info'!A1181="","",IF(AND(A1181=B1181,M1181="Achieved",P1181="Achieved",AF1181&gt;=90,AF1181&lt;&gt;"Died same day as arrival"),"Achieved",IF(AND(A1181&lt;&gt;B1181,AF1181&gt;=90,M1181="Achieved",P1181="Achieved"),"Not directly admitted by this team, but achieved criteria at previous team, and achieved 90% of stay on SU whilst at this team",IF(AF1181="ICU/CCU/HDU","Admitted to ICU/CCU/HDU",IF(AF1181="Died same day as arrival",AF1181,IF(AND(AF1181&lt;90,M1181="Not achieved",P1181="Not achieved"),"Not achieved as not direct to SU within 4h, not seen by a consultant within 14h, and less than 90% of stay on SU",IF(AND(AF1181&lt;90,M1181="Not achieved",P1181="Achieved"),"Not achieved as not direct to SU within 4h and less than 90% of stay on SU",IF(AND(AF1181&lt;90,M1181="Achieved",P1181="Not achieved"),"Not achieved as not seen by a consultant within 14h and less than 90% of stay on SU",IF(AND(AF1181&gt;=90,M1181="Not achieved",P1181="Not achieved"),"Not achieved as not direct to SU within 4h and not seen by a consultant within 14h",IF(AND(AF1181&gt;=90,M1181="Achieved",P1181="Not achieved"),"Not achieved as not seen by a consultant within 14h",IF(AF1181&lt;90,"Not achieved as less than 90% of stay on SU","Not achieved as not direct to SU within 4h"))))))))))))))</f>
        <v/>
      </c>
    </row>
    <row r="1182" spans="1:33" x14ac:dyDescent="0.25">
      <c r="A1182" s="89" t="str">
        <f>IF('Paste Data Here - Export'!A1182="","",'Paste Data Here - Export'!A1182)</f>
        <v/>
      </c>
      <c r="B1182" s="90" t="str">
        <f>IF('Paste Data Here - Export'!B1182="","",'Paste Data Here - Export'!B1182)</f>
        <v/>
      </c>
      <c r="C1182" s="91" t="str">
        <f>IF('Paste Data Here - Export'!AR1182="Y",'Paste Data Here - Export'!AS1182,IF('Paste Data Here - Export'!C1182="","",'Paste Data Here - Export'!BA1182))</f>
        <v/>
      </c>
      <c r="D1182" s="103" t="str">
        <f>IF(B1182="","",IF('Paste Data Here - Export'!A1182 ='Paste Data Here - Export'!B1182, "Yes", "No"))</f>
        <v/>
      </c>
      <c r="E1182" s="103" t="str">
        <f>IF(A1182="","",IF(AND('Paste Data Here - Export'!P1182="",'Paste Data Here - Export'!Q1182&lt;&gt;""),"Yes","No"))</f>
        <v/>
      </c>
      <c r="F1182" s="104" t="str">
        <f>IF('Paste Data Here - Export'!A1182='Paste Data Here - Export'!B1182,C1182,IF(W1182="No","",IF(E1182="Yes","6 Month Transfer",'Paste Data Here - Export'!HP1182)))</f>
        <v/>
      </c>
      <c r="G1182" s="92" t="str">
        <f>IF(B1182="","",IF(OR('Paste Data Here - Export'!KB1182="Y",'Paste Data Here - Export'!GE1182="Y"),"Yes","No"))</f>
        <v/>
      </c>
      <c r="H1182" s="93" t="str">
        <f t="shared" si="201"/>
        <v/>
      </c>
      <c r="I1182" s="93" t="str">
        <f t="shared" si="202"/>
        <v/>
      </c>
      <c r="J1182" s="93" t="str">
        <f t="shared" si="203"/>
        <v/>
      </c>
      <c r="K1182" s="125" t="str">
        <f>IF(OR(C1182="",'Paste Data Here - Export'!BD1182=""),"",1440*('Paste Data Here - Export'!BD1182-C1182))</f>
        <v/>
      </c>
      <c r="L1182" s="93" t="str">
        <f t="shared" si="204"/>
        <v/>
      </c>
      <c r="M1182" s="93" t="str">
        <f>IF(AND(L1182="Yes",'Paste Data Here - Export'!BC1182="SU",'Paste Data Here - Export'!EJ1182&lt;&gt;"Y"),"Achieved",IF('Paste Data Here - Export'!EJ1182="Y","Not applicable",(IF(AND('Patient level info'!L1182="No",'Paste Data Here - Export'!BC1182="SU"),"Not achieved",IF('Paste Data Here - Export'!BC1182="ICH","Not applicable",IF(OR('Paste Data Here - Export'!BC1182="O",'Paste Data Here - Export'!BC1182="MAC"),"Not achieved",""))))))</f>
        <v/>
      </c>
      <c r="N1182" s="142" t="str">
        <f>IF(B1182="","",IF(OR('Paste Data Here - Export'!GN1182="PERS",'Paste Data Here - Export'!GN1182="TELEM"),'Paste Data Here - Export'!GK1182,IF('Paste Data Here - Export'!GO1182="","Not seen in person",'Paste Data Here - Export'!GO1182)))</f>
        <v/>
      </c>
      <c r="O1182" s="125" t="str">
        <f t="shared" si="205"/>
        <v/>
      </c>
      <c r="P1182" s="126" t="str">
        <f t="shared" si="206"/>
        <v/>
      </c>
      <c r="Q1182" s="95" t="str">
        <f>IF('Paste Data Here - Export'!CR1182=TRUE, "Not imaged",IF('Paste Data Here - Export'!AR1182="Y","Inpatient stroke",IF('Paste Data Here - Export'!BA1182="","",IF('Paste Data Here - Export'!CR1182="TRUE","",1440*('Paste Data Here - Export'!CP1182-'Paste Data Here - Export'!BA1182)))))</f>
        <v/>
      </c>
      <c r="R1182" s="95" t="str">
        <f>IF('Paste Data Here - Export'!CR1182=TRUE,"Not imaged",IF(OR(C1182="",'Paste Data Here - Export'!CP1182=""),"",1440*('Paste Data Here - Export'!CP1182-C1182)))</f>
        <v/>
      </c>
      <c r="S1182" s="93" t="str">
        <f>IF(R1182&lt;60.5,"Yes",IF('Paste Data Here - Export'!C1182="","","No"))</f>
        <v/>
      </c>
      <c r="T1182" s="93" t="str">
        <f t="shared" si="198"/>
        <v/>
      </c>
      <c r="U1182" s="94" t="str">
        <f>IF(OR(C1182="",'Paste Data Here - Export'!DF1182=""),"",1440*('Paste Data Here - Export'!DF1182-C1182))</f>
        <v/>
      </c>
      <c r="V1182" s="96" t="str">
        <f t="shared" si="207"/>
        <v/>
      </c>
      <c r="W1182" s="97" t="str">
        <f>IF(B1182="","",IF('Paste Data Here - Export'!KI1182=TRUE,"Yes",IF('Paste Data Here - Export'!L1182="","No","Yes")))</f>
        <v/>
      </c>
      <c r="X1182" s="98" t="str">
        <f>IF(E1182="Yes","6 Month Transfer",IF(AND(W1182="Yes",'Paste Data Here - Export'!KM1182="D"),"No",IF('Patient level info'!W1182="Yes","Yes","")))</f>
        <v/>
      </c>
      <c r="Y1182" s="91" t="str">
        <f t="shared" si="199"/>
        <v/>
      </c>
      <c r="Z1182" s="99" t="str">
        <f>IF('Paste Data Here - Export'!KQ1182="","",IF('Paste Data Here - Export'!KO1182="","",'Paste Data Here - Export'!KN1182-'Paste Data Here - Export'!KQ1182))</f>
        <v/>
      </c>
      <c r="AA1182" s="91" t="str">
        <f>IF(AND(W1182="Yes",'Paste Data Here - Export'!KM1182="D",'Paste Data Here - Export'!KO1182="Y"),'Paste Data Here - Export'!KN1182+'Patient level info'!AA$3,IF(AND(W1182="Yes",'Paste Data Here - Export'!KM1182="D",Z1182&lt;0),'Paste Data Here - Export'!KQ1182,IF(AND(W1182="Yes",'Paste Data Here - Export'!KM1182="D"),'Paste Data Here - Export'!KN1182,IF(X1182="Yes",'Paste Data Here - Export'!KS1182,""))))</f>
        <v/>
      </c>
      <c r="AB1182" s="100" t="str">
        <f>IF(W1182="No","",IF('Paste Data Here - Export'!HS1182="","",IF('Paste Data Here - Export'!KO1182="Y",'Patient level info'!AA1182-'Paste Data Here - Export'!HS1182,'Paste Data Here - Export'!KQ1182-'Paste Data Here - Export'!HS1182)))</f>
        <v/>
      </c>
      <c r="AC1182" s="100" t="str">
        <f>IF(E1182="Yes","",IF(BPT!C1182="Record transferred to this team",AA1182-C1182-(1/6),""))</f>
        <v/>
      </c>
      <c r="AD1182" s="100" t="str">
        <f t="shared" si="200"/>
        <v/>
      </c>
      <c r="AE1182" s="100" t="str">
        <f t="shared" si="208"/>
        <v/>
      </c>
      <c r="AF1182" s="101" t="str">
        <f>IF(AE1182="","",IF(Y1182="Died same day","Died same day as arrival",IF(AB1182="","Did not stay on SU",IF('Paste Data Here - Export'!HR1182="ICH","ICU/CCU/HDU",IF(AB1182&gt;AE1182,100,100*AB1182/AE1182)))))</f>
        <v/>
      </c>
      <c r="AG1182" s="82" t="str">
        <f>IF(E1182="Yes","6 Month Transfer",IF(W1182="No","Not locked to discharge/transfer",IF(AF1182="Did not stay on SU","Not achieved as did not stay on SU",IF('Patient level info'!A1182="","",IF(AND(A1182=B1182,M1182="Achieved",P1182="Achieved",AF1182&gt;=90,AF1182&lt;&gt;"Died same day as arrival"),"Achieved",IF(AND(A1182&lt;&gt;B1182,AF1182&gt;=90,M1182="Achieved",P1182="Achieved"),"Not directly admitted by this team, but achieved criteria at previous team, and achieved 90% of stay on SU whilst at this team",IF(AF1182="ICU/CCU/HDU","Admitted to ICU/CCU/HDU",IF(AF1182="Died same day as arrival",AF1182,IF(AND(AF1182&lt;90,M1182="Not achieved",P1182="Not achieved"),"Not achieved as not direct to SU within 4h, not seen by a consultant within 14h, and less than 90% of stay on SU",IF(AND(AF1182&lt;90,M1182="Not achieved",P1182="Achieved"),"Not achieved as not direct to SU within 4h and less than 90% of stay on SU",IF(AND(AF1182&lt;90,M1182="Achieved",P1182="Not achieved"),"Not achieved as not seen by a consultant within 14h and less than 90% of stay on SU",IF(AND(AF1182&gt;=90,M1182="Not achieved",P1182="Not achieved"),"Not achieved as not direct to SU within 4h and not seen by a consultant within 14h",IF(AND(AF1182&gt;=90,M1182="Achieved",P1182="Not achieved"),"Not achieved as not seen by a consultant within 14h",IF(AF1182&lt;90,"Not achieved as less than 90% of stay on SU","Not achieved as not direct to SU within 4h"))))))))))))))</f>
        <v/>
      </c>
    </row>
    <row r="1183" spans="1:33" x14ac:dyDescent="0.25">
      <c r="A1183" s="89" t="str">
        <f>IF('Paste Data Here - Export'!A1183="","",'Paste Data Here - Export'!A1183)</f>
        <v/>
      </c>
      <c r="B1183" s="90" t="str">
        <f>IF('Paste Data Here - Export'!B1183="","",'Paste Data Here - Export'!B1183)</f>
        <v/>
      </c>
      <c r="C1183" s="91" t="str">
        <f>IF('Paste Data Here - Export'!AR1183="Y",'Paste Data Here - Export'!AS1183,IF('Paste Data Here - Export'!C1183="","",'Paste Data Here - Export'!BA1183))</f>
        <v/>
      </c>
      <c r="D1183" s="103" t="str">
        <f>IF(B1183="","",IF('Paste Data Here - Export'!A1183 ='Paste Data Here - Export'!B1183, "Yes", "No"))</f>
        <v/>
      </c>
      <c r="E1183" s="103" t="str">
        <f>IF(A1183="","",IF(AND('Paste Data Here - Export'!P1183="",'Paste Data Here - Export'!Q1183&lt;&gt;""),"Yes","No"))</f>
        <v/>
      </c>
      <c r="F1183" s="104" t="str">
        <f>IF('Paste Data Here - Export'!A1183='Paste Data Here - Export'!B1183,C1183,IF(W1183="No","",IF(E1183="Yes","6 Month Transfer",'Paste Data Here - Export'!HP1183)))</f>
        <v/>
      </c>
      <c r="G1183" s="92" t="str">
        <f>IF(B1183="","",IF(OR('Paste Data Here - Export'!KB1183="Y",'Paste Data Here - Export'!GE1183="Y"),"Yes","No"))</f>
        <v/>
      </c>
      <c r="H1183" s="93" t="str">
        <f t="shared" si="201"/>
        <v/>
      </c>
      <c r="I1183" s="93" t="str">
        <f t="shared" si="202"/>
        <v/>
      </c>
      <c r="J1183" s="93" t="str">
        <f t="shared" si="203"/>
        <v/>
      </c>
      <c r="K1183" s="125" t="str">
        <f>IF(OR(C1183="",'Paste Data Here - Export'!BD1183=""),"",1440*('Paste Data Here - Export'!BD1183-C1183))</f>
        <v/>
      </c>
      <c r="L1183" s="93" t="str">
        <f t="shared" si="204"/>
        <v/>
      </c>
      <c r="M1183" s="93" t="str">
        <f>IF(AND(L1183="Yes",'Paste Data Here - Export'!BC1183="SU",'Paste Data Here - Export'!EJ1183&lt;&gt;"Y"),"Achieved",IF('Paste Data Here - Export'!EJ1183="Y","Not applicable",(IF(AND('Patient level info'!L1183="No",'Paste Data Here - Export'!BC1183="SU"),"Not achieved",IF('Paste Data Here - Export'!BC1183="ICH","Not applicable",IF(OR('Paste Data Here - Export'!BC1183="O",'Paste Data Here - Export'!BC1183="MAC"),"Not achieved",""))))))</f>
        <v/>
      </c>
      <c r="N1183" s="142" t="str">
        <f>IF(B1183="","",IF(OR('Paste Data Here - Export'!GN1183="PERS",'Paste Data Here - Export'!GN1183="TELEM"),'Paste Data Here - Export'!GK1183,IF('Paste Data Here - Export'!GO1183="","Not seen in person",'Paste Data Here - Export'!GO1183)))</f>
        <v/>
      </c>
      <c r="O1183" s="125" t="str">
        <f t="shared" si="205"/>
        <v/>
      </c>
      <c r="P1183" s="126" t="str">
        <f t="shared" si="206"/>
        <v/>
      </c>
      <c r="Q1183" s="95" t="str">
        <f>IF('Paste Data Here - Export'!CR1183=TRUE, "Not imaged",IF('Paste Data Here - Export'!AR1183="Y","Inpatient stroke",IF('Paste Data Here - Export'!BA1183="","",IF('Paste Data Here - Export'!CR1183="TRUE","",1440*('Paste Data Here - Export'!CP1183-'Paste Data Here - Export'!BA1183)))))</f>
        <v/>
      </c>
      <c r="R1183" s="95" t="str">
        <f>IF('Paste Data Here - Export'!CR1183=TRUE,"Not imaged",IF(OR(C1183="",'Paste Data Here - Export'!CP1183=""),"",1440*('Paste Data Here - Export'!CP1183-C1183)))</f>
        <v/>
      </c>
      <c r="S1183" s="93" t="str">
        <f>IF(R1183&lt;60.5,"Yes",IF('Paste Data Here - Export'!C1183="","","No"))</f>
        <v/>
      </c>
      <c r="T1183" s="93" t="str">
        <f t="shared" si="198"/>
        <v/>
      </c>
      <c r="U1183" s="94" t="str">
        <f>IF(OR(C1183="",'Paste Data Here - Export'!DF1183=""),"",1440*('Paste Data Here - Export'!DF1183-C1183))</f>
        <v/>
      </c>
      <c r="V1183" s="96" t="str">
        <f t="shared" si="207"/>
        <v/>
      </c>
      <c r="W1183" s="97" t="str">
        <f>IF(B1183="","",IF('Paste Data Here - Export'!KI1183=TRUE,"Yes",IF('Paste Data Here - Export'!L1183="","No","Yes")))</f>
        <v/>
      </c>
      <c r="X1183" s="98" t="str">
        <f>IF(E1183="Yes","6 Month Transfer",IF(AND(W1183="Yes",'Paste Data Here - Export'!KM1183="D"),"No",IF('Patient level info'!W1183="Yes","Yes","")))</f>
        <v/>
      </c>
      <c r="Y1183" s="91" t="str">
        <f t="shared" si="199"/>
        <v/>
      </c>
      <c r="Z1183" s="99" t="str">
        <f>IF('Paste Data Here - Export'!KQ1183="","",IF('Paste Data Here - Export'!KO1183="","",'Paste Data Here - Export'!KN1183-'Paste Data Here - Export'!KQ1183))</f>
        <v/>
      </c>
      <c r="AA1183" s="91" t="str">
        <f>IF(AND(W1183="Yes",'Paste Data Here - Export'!KM1183="D",'Paste Data Here - Export'!KO1183="Y"),'Paste Data Here - Export'!KN1183+'Patient level info'!AA$3,IF(AND(W1183="Yes",'Paste Data Here - Export'!KM1183="D",Z1183&lt;0),'Paste Data Here - Export'!KQ1183,IF(AND(W1183="Yes",'Paste Data Here - Export'!KM1183="D"),'Paste Data Here - Export'!KN1183,IF(X1183="Yes",'Paste Data Here - Export'!KS1183,""))))</f>
        <v/>
      </c>
      <c r="AB1183" s="100" t="str">
        <f>IF(W1183="No","",IF('Paste Data Here - Export'!HS1183="","",IF('Paste Data Here - Export'!KO1183="Y",'Patient level info'!AA1183-'Paste Data Here - Export'!HS1183,'Paste Data Here - Export'!KQ1183-'Paste Data Here - Export'!HS1183)))</f>
        <v/>
      </c>
      <c r="AC1183" s="100" t="str">
        <f>IF(E1183="Yes","",IF(BPT!C1183="Record transferred to this team",AA1183-C1183-(1/6),""))</f>
        <v/>
      </c>
      <c r="AD1183" s="100" t="str">
        <f t="shared" si="200"/>
        <v/>
      </c>
      <c r="AE1183" s="100" t="str">
        <f t="shared" si="208"/>
        <v/>
      </c>
      <c r="AF1183" s="101" t="str">
        <f>IF(AE1183="","",IF(Y1183="Died same day","Died same day as arrival",IF(AB1183="","Did not stay on SU",IF('Paste Data Here - Export'!HR1183="ICH","ICU/CCU/HDU",IF(AB1183&gt;AE1183,100,100*AB1183/AE1183)))))</f>
        <v/>
      </c>
      <c r="AG1183" s="82" t="str">
        <f>IF(E1183="Yes","6 Month Transfer",IF(W1183="No","Not locked to discharge/transfer",IF(AF1183="Did not stay on SU","Not achieved as did not stay on SU",IF('Patient level info'!A1183="","",IF(AND(A1183=B1183,M1183="Achieved",P1183="Achieved",AF1183&gt;=90,AF1183&lt;&gt;"Died same day as arrival"),"Achieved",IF(AND(A1183&lt;&gt;B1183,AF1183&gt;=90,M1183="Achieved",P1183="Achieved"),"Not directly admitted by this team, but achieved criteria at previous team, and achieved 90% of stay on SU whilst at this team",IF(AF1183="ICU/CCU/HDU","Admitted to ICU/CCU/HDU",IF(AF1183="Died same day as arrival",AF1183,IF(AND(AF1183&lt;90,M1183="Not achieved",P1183="Not achieved"),"Not achieved as not direct to SU within 4h, not seen by a consultant within 14h, and less than 90% of stay on SU",IF(AND(AF1183&lt;90,M1183="Not achieved",P1183="Achieved"),"Not achieved as not direct to SU within 4h and less than 90% of stay on SU",IF(AND(AF1183&lt;90,M1183="Achieved",P1183="Not achieved"),"Not achieved as not seen by a consultant within 14h and less than 90% of stay on SU",IF(AND(AF1183&gt;=90,M1183="Not achieved",P1183="Not achieved"),"Not achieved as not direct to SU within 4h and not seen by a consultant within 14h",IF(AND(AF1183&gt;=90,M1183="Achieved",P1183="Not achieved"),"Not achieved as not seen by a consultant within 14h",IF(AF1183&lt;90,"Not achieved as less than 90% of stay on SU","Not achieved as not direct to SU within 4h"))))))))))))))</f>
        <v/>
      </c>
    </row>
    <row r="1184" spans="1:33" x14ac:dyDescent="0.25">
      <c r="A1184" s="89" t="str">
        <f>IF('Paste Data Here - Export'!A1184="","",'Paste Data Here - Export'!A1184)</f>
        <v/>
      </c>
      <c r="B1184" s="90" t="str">
        <f>IF('Paste Data Here - Export'!B1184="","",'Paste Data Here - Export'!B1184)</f>
        <v/>
      </c>
      <c r="C1184" s="91" t="str">
        <f>IF('Paste Data Here - Export'!AR1184="Y",'Paste Data Here - Export'!AS1184,IF('Paste Data Here - Export'!C1184="","",'Paste Data Here - Export'!BA1184))</f>
        <v/>
      </c>
      <c r="D1184" s="103" t="str">
        <f>IF(B1184="","",IF('Paste Data Here - Export'!A1184 ='Paste Data Here - Export'!B1184, "Yes", "No"))</f>
        <v/>
      </c>
      <c r="E1184" s="103" t="str">
        <f>IF(A1184="","",IF(AND('Paste Data Here - Export'!P1184="",'Paste Data Here - Export'!Q1184&lt;&gt;""),"Yes","No"))</f>
        <v/>
      </c>
      <c r="F1184" s="104" t="str">
        <f>IF('Paste Data Here - Export'!A1184='Paste Data Here - Export'!B1184,C1184,IF(W1184="No","",IF(E1184="Yes","6 Month Transfer",'Paste Data Here - Export'!HP1184)))</f>
        <v/>
      </c>
      <c r="G1184" s="92" t="str">
        <f>IF(B1184="","",IF(OR('Paste Data Here - Export'!KB1184="Y",'Paste Data Here - Export'!GE1184="Y"),"Yes","No"))</f>
        <v/>
      </c>
      <c r="H1184" s="93" t="str">
        <f t="shared" si="201"/>
        <v/>
      </c>
      <c r="I1184" s="93" t="str">
        <f t="shared" si="202"/>
        <v/>
      </c>
      <c r="J1184" s="93" t="str">
        <f t="shared" si="203"/>
        <v/>
      </c>
      <c r="K1184" s="125" t="str">
        <f>IF(OR(C1184="",'Paste Data Here - Export'!BD1184=""),"",1440*('Paste Data Here - Export'!BD1184-C1184))</f>
        <v/>
      </c>
      <c r="L1184" s="93" t="str">
        <f t="shared" si="204"/>
        <v/>
      </c>
      <c r="M1184" s="93" t="str">
        <f>IF(AND(L1184="Yes",'Paste Data Here - Export'!BC1184="SU",'Paste Data Here - Export'!EJ1184&lt;&gt;"Y"),"Achieved",IF('Paste Data Here - Export'!EJ1184="Y","Not applicable",(IF(AND('Patient level info'!L1184="No",'Paste Data Here - Export'!BC1184="SU"),"Not achieved",IF('Paste Data Here - Export'!BC1184="ICH","Not applicable",IF(OR('Paste Data Here - Export'!BC1184="O",'Paste Data Here - Export'!BC1184="MAC"),"Not achieved",""))))))</f>
        <v/>
      </c>
      <c r="N1184" s="142" t="str">
        <f>IF(B1184="","",IF(OR('Paste Data Here - Export'!GN1184="PERS",'Paste Data Here - Export'!GN1184="TELEM"),'Paste Data Here - Export'!GK1184,IF('Paste Data Here - Export'!GO1184="","Not seen in person",'Paste Data Here - Export'!GO1184)))</f>
        <v/>
      </c>
      <c r="O1184" s="125" t="str">
        <f t="shared" si="205"/>
        <v/>
      </c>
      <c r="P1184" s="126" t="str">
        <f t="shared" si="206"/>
        <v/>
      </c>
      <c r="Q1184" s="95" t="str">
        <f>IF('Paste Data Here - Export'!CR1184=TRUE, "Not imaged",IF('Paste Data Here - Export'!AR1184="Y","Inpatient stroke",IF('Paste Data Here - Export'!BA1184="","",IF('Paste Data Here - Export'!CR1184="TRUE","",1440*('Paste Data Here - Export'!CP1184-'Paste Data Here - Export'!BA1184)))))</f>
        <v/>
      </c>
      <c r="R1184" s="95" t="str">
        <f>IF('Paste Data Here - Export'!CR1184=TRUE,"Not imaged",IF(OR(C1184="",'Paste Data Here - Export'!CP1184=""),"",1440*('Paste Data Here - Export'!CP1184-C1184)))</f>
        <v/>
      </c>
      <c r="S1184" s="93" t="str">
        <f>IF(R1184&lt;60.5,"Yes",IF('Paste Data Here - Export'!C1184="","","No"))</f>
        <v/>
      </c>
      <c r="T1184" s="93" t="str">
        <f t="shared" si="198"/>
        <v/>
      </c>
      <c r="U1184" s="94" t="str">
        <f>IF(OR(C1184="",'Paste Data Here - Export'!DF1184=""),"",1440*('Paste Data Here - Export'!DF1184-C1184))</f>
        <v/>
      </c>
      <c r="V1184" s="96" t="str">
        <f t="shared" si="207"/>
        <v/>
      </c>
      <c r="W1184" s="97" t="str">
        <f>IF(B1184="","",IF('Paste Data Here - Export'!KI1184=TRUE,"Yes",IF('Paste Data Here - Export'!L1184="","No","Yes")))</f>
        <v/>
      </c>
      <c r="X1184" s="98" t="str">
        <f>IF(E1184="Yes","6 Month Transfer",IF(AND(W1184="Yes",'Paste Data Here - Export'!KM1184="D"),"No",IF('Patient level info'!W1184="Yes","Yes","")))</f>
        <v/>
      </c>
      <c r="Y1184" s="91" t="str">
        <f t="shared" si="199"/>
        <v/>
      </c>
      <c r="Z1184" s="99" t="str">
        <f>IF('Paste Data Here - Export'!KQ1184="","",IF('Paste Data Here - Export'!KO1184="","",'Paste Data Here - Export'!KN1184-'Paste Data Here - Export'!KQ1184))</f>
        <v/>
      </c>
      <c r="AA1184" s="91" t="str">
        <f>IF(AND(W1184="Yes",'Paste Data Here - Export'!KM1184="D",'Paste Data Here - Export'!KO1184="Y"),'Paste Data Here - Export'!KN1184+'Patient level info'!AA$3,IF(AND(W1184="Yes",'Paste Data Here - Export'!KM1184="D",Z1184&lt;0),'Paste Data Here - Export'!KQ1184,IF(AND(W1184="Yes",'Paste Data Here - Export'!KM1184="D"),'Paste Data Here - Export'!KN1184,IF(X1184="Yes",'Paste Data Here - Export'!KS1184,""))))</f>
        <v/>
      </c>
      <c r="AB1184" s="100" t="str">
        <f>IF(W1184="No","",IF('Paste Data Here - Export'!HS1184="","",IF('Paste Data Here - Export'!KO1184="Y",'Patient level info'!AA1184-'Paste Data Here - Export'!HS1184,'Paste Data Here - Export'!KQ1184-'Paste Data Here - Export'!HS1184)))</f>
        <v/>
      </c>
      <c r="AC1184" s="100" t="str">
        <f>IF(E1184="Yes","",IF(BPT!C1184="Record transferred to this team",AA1184-C1184-(1/6),""))</f>
        <v/>
      </c>
      <c r="AD1184" s="100" t="str">
        <f t="shared" si="200"/>
        <v/>
      </c>
      <c r="AE1184" s="100" t="str">
        <f t="shared" si="208"/>
        <v/>
      </c>
      <c r="AF1184" s="101" t="str">
        <f>IF(AE1184="","",IF(Y1184="Died same day","Died same day as arrival",IF(AB1184="","Did not stay on SU",IF('Paste Data Here - Export'!HR1184="ICH","ICU/CCU/HDU",IF(AB1184&gt;AE1184,100,100*AB1184/AE1184)))))</f>
        <v/>
      </c>
      <c r="AG1184" s="82" t="str">
        <f>IF(E1184="Yes","6 Month Transfer",IF(W1184="No","Not locked to discharge/transfer",IF(AF1184="Did not stay on SU","Not achieved as did not stay on SU",IF('Patient level info'!A1184="","",IF(AND(A1184=B1184,M1184="Achieved",P1184="Achieved",AF1184&gt;=90,AF1184&lt;&gt;"Died same day as arrival"),"Achieved",IF(AND(A1184&lt;&gt;B1184,AF1184&gt;=90,M1184="Achieved",P1184="Achieved"),"Not directly admitted by this team, but achieved criteria at previous team, and achieved 90% of stay on SU whilst at this team",IF(AF1184="ICU/CCU/HDU","Admitted to ICU/CCU/HDU",IF(AF1184="Died same day as arrival",AF1184,IF(AND(AF1184&lt;90,M1184="Not achieved",P1184="Not achieved"),"Not achieved as not direct to SU within 4h, not seen by a consultant within 14h, and less than 90% of stay on SU",IF(AND(AF1184&lt;90,M1184="Not achieved",P1184="Achieved"),"Not achieved as not direct to SU within 4h and less than 90% of stay on SU",IF(AND(AF1184&lt;90,M1184="Achieved",P1184="Not achieved"),"Not achieved as not seen by a consultant within 14h and less than 90% of stay on SU",IF(AND(AF1184&gt;=90,M1184="Not achieved",P1184="Not achieved"),"Not achieved as not direct to SU within 4h and not seen by a consultant within 14h",IF(AND(AF1184&gt;=90,M1184="Achieved",P1184="Not achieved"),"Not achieved as not seen by a consultant within 14h",IF(AF1184&lt;90,"Not achieved as less than 90% of stay on SU","Not achieved as not direct to SU within 4h"))))))))))))))</f>
        <v/>
      </c>
    </row>
    <row r="1185" spans="1:33" x14ac:dyDescent="0.25">
      <c r="A1185" s="89" t="str">
        <f>IF('Paste Data Here - Export'!A1185="","",'Paste Data Here - Export'!A1185)</f>
        <v/>
      </c>
      <c r="B1185" s="90" t="str">
        <f>IF('Paste Data Here - Export'!B1185="","",'Paste Data Here - Export'!B1185)</f>
        <v/>
      </c>
      <c r="C1185" s="91" t="str">
        <f>IF('Paste Data Here - Export'!AR1185="Y",'Paste Data Here - Export'!AS1185,IF('Paste Data Here - Export'!C1185="","",'Paste Data Here - Export'!BA1185))</f>
        <v/>
      </c>
      <c r="D1185" s="103" t="str">
        <f>IF(B1185="","",IF('Paste Data Here - Export'!A1185 ='Paste Data Here - Export'!B1185, "Yes", "No"))</f>
        <v/>
      </c>
      <c r="E1185" s="103" t="str">
        <f>IF(A1185="","",IF(AND('Paste Data Here - Export'!P1185="",'Paste Data Here - Export'!Q1185&lt;&gt;""),"Yes","No"))</f>
        <v/>
      </c>
      <c r="F1185" s="104" t="str">
        <f>IF('Paste Data Here - Export'!A1185='Paste Data Here - Export'!B1185,C1185,IF(W1185="No","",IF(E1185="Yes","6 Month Transfer",'Paste Data Here - Export'!HP1185)))</f>
        <v/>
      </c>
      <c r="G1185" s="92" t="str">
        <f>IF(B1185="","",IF(OR('Paste Data Here - Export'!KB1185="Y",'Paste Data Here - Export'!GE1185="Y"),"Yes","No"))</f>
        <v/>
      </c>
      <c r="H1185" s="93" t="str">
        <f t="shared" si="201"/>
        <v/>
      </c>
      <c r="I1185" s="93" t="str">
        <f t="shared" si="202"/>
        <v/>
      </c>
      <c r="J1185" s="93" t="str">
        <f t="shared" si="203"/>
        <v/>
      </c>
      <c r="K1185" s="125" t="str">
        <f>IF(OR(C1185="",'Paste Data Here - Export'!BD1185=""),"",1440*('Paste Data Here - Export'!BD1185-C1185))</f>
        <v/>
      </c>
      <c r="L1185" s="93" t="str">
        <f t="shared" si="204"/>
        <v/>
      </c>
      <c r="M1185" s="93" t="str">
        <f>IF(AND(L1185="Yes",'Paste Data Here - Export'!BC1185="SU",'Paste Data Here - Export'!EJ1185&lt;&gt;"Y"),"Achieved",IF('Paste Data Here - Export'!EJ1185="Y","Not applicable",(IF(AND('Patient level info'!L1185="No",'Paste Data Here - Export'!BC1185="SU"),"Not achieved",IF('Paste Data Here - Export'!BC1185="ICH","Not applicable",IF(OR('Paste Data Here - Export'!BC1185="O",'Paste Data Here - Export'!BC1185="MAC"),"Not achieved",""))))))</f>
        <v/>
      </c>
      <c r="N1185" s="142" t="str">
        <f>IF(B1185="","",IF(OR('Paste Data Here - Export'!GN1185="PERS",'Paste Data Here - Export'!GN1185="TELEM"),'Paste Data Here - Export'!GK1185,IF('Paste Data Here - Export'!GO1185="","Not seen in person",'Paste Data Here - Export'!GO1185)))</f>
        <v/>
      </c>
      <c r="O1185" s="125" t="str">
        <f t="shared" si="205"/>
        <v/>
      </c>
      <c r="P1185" s="126" t="str">
        <f t="shared" si="206"/>
        <v/>
      </c>
      <c r="Q1185" s="95" t="str">
        <f>IF('Paste Data Here - Export'!CR1185=TRUE, "Not imaged",IF('Paste Data Here - Export'!AR1185="Y","Inpatient stroke",IF('Paste Data Here - Export'!BA1185="","",IF('Paste Data Here - Export'!CR1185="TRUE","",1440*('Paste Data Here - Export'!CP1185-'Paste Data Here - Export'!BA1185)))))</f>
        <v/>
      </c>
      <c r="R1185" s="95" t="str">
        <f>IF('Paste Data Here - Export'!CR1185=TRUE,"Not imaged",IF(OR(C1185="",'Paste Data Here - Export'!CP1185=""),"",1440*('Paste Data Here - Export'!CP1185-C1185)))</f>
        <v/>
      </c>
      <c r="S1185" s="93" t="str">
        <f>IF(R1185&lt;60.5,"Yes",IF('Paste Data Here - Export'!C1185="","","No"))</f>
        <v/>
      </c>
      <c r="T1185" s="93" t="str">
        <f t="shared" si="198"/>
        <v/>
      </c>
      <c r="U1185" s="94" t="str">
        <f>IF(OR(C1185="",'Paste Data Here - Export'!DF1185=""),"",1440*('Paste Data Here - Export'!DF1185-C1185))</f>
        <v/>
      </c>
      <c r="V1185" s="96" t="str">
        <f t="shared" si="207"/>
        <v/>
      </c>
      <c r="W1185" s="97" t="str">
        <f>IF(B1185="","",IF('Paste Data Here - Export'!KI1185=TRUE,"Yes",IF('Paste Data Here - Export'!L1185="","No","Yes")))</f>
        <v/>
      </c>
      <c r="X1185" s="98" t="str">
        <f>IF(E1185="Yes","6 Month Transfer",IF(AND(W1185="Yes",'Paste Data Here - Export'!KM1185="D"),"No",IF('Patient level info'!W1185="Yes","Yes","")))</f>
        <v/>
      </c>
      <c r="Y1185" s="91" t="str">
        <f t="shared" si="199"/>
        <v/>
      </c>
      <c r="Z1185" s="99" t="str">
        <f>IF('Paste Data Here - Export'!KQ1185="","",IF('Paste Data Here - Export'!KO1185="","",'Paste Data Here - Export'!KN1185-'Paste Data Here - Export'!KQ1185))</f>
        <v/>
      </c>
      <c r="AA1185" s="91" t="str">
        <f>IF(AND(W1185="Yes",'Paste Data Here - Export'!KM1185="D",'Paste Data Here - Export'!KO1185="Y"),'Paste Data Here - Export'!KN1185+'Patient level info'!AA$3,IF(AND(W1185="Yes",'Paste Data Here - Export'!KM1185="D",Z1185&lt;0),'Paste Data Here - Export'!KQ1185,IF(AND(W1185="Yes",'Paste Data Here - Export'!KM1185="D"),'Paste Data Here - Export'!KN1185,IF(X1185="Yes",'Paste Data Here - Export'!KS1185,""))))</f>
        <v/>
      </c>
      <c r="AB1185" s="100" t="str">
        <f>IF(W1185="No","",IF('Paste Data Here - Export'!HS1185="","",IF('Paste Data Here - Export'!KO1185="Y",'Patient level info'!AA1185-'Paste Data Here - Export'!HS1185,'Paste Data Here - Export'!KQ1185-'Paste Data Here - Export'!HS1185)))</f>
        <v/>
      </c>
      <c r="AC1185" s="100" t="str">
        <f>IF(E1185="Yes","",IF(BPT!C1185="Record transferred to this team",AA1185-C1185-(1/6),""))</f>
        <v/>
      </c>
      <c r="AD1185" s="100" t="str">
        <f t="shared" si="200"/>
        <v/>
      </c>
      <c r="AE1185" s="100" t="str">
        <f t="shared" si="208"/>
        <v/>
      </c>
      <c r="AF1185" s="101" t="str">
        <f>IF(AE1185="","",IF(Y1185="Died same day","Died same day as arrival",IF(AB1185="","Did not stay on SU",IF('Paste Data Here - Export'!HR1185="ICH","ICU/CCU/HDU",IF(AB1185&gt;AE1185,100,100*AB1185/AE1185)))))</f>
        <v/>
      </c>
      <c r="AG1185" s="82" t="str">
        <f>IF(E1185="Yes","6 Month Transfer",IF(W1185="No","Not locked to discharge/transfer",IF(AF1185="Did not stay on SU","Not achieved as did not stay on SU",IF('Patient level info'!A1185="","",IF(AND(A1185=B1185,M1185="Achieved",P1185="Achieved",AF1185&gt;=90,AF1185&lt;&gt;"Died same day as arrival"),"Achieved",IF(AND(A1185&lt;&gt;B1185,AF1185&gt;=90,M1185="Achieved",P1185="Achieved"),"Not directly admitted by this team, but achieved criteria at previous team, and achieved 90% of stay on SU whilst at this team",IF(AF1185="ICU/CCU/HDU","Admitted to ICU/CCU/HDU",IF(AF1185="Died same day as arrival",AF1185,IF(AND(AF1185&lt;90,M1185="Not achieved",P1185="Not achieved"),"Not achieved as not direct to SU within 4h, not seen by a consultant within 14h, and less than 90% of stay on SU",IF(AND(AF1185&lt;90,M1185="Not achieved",P1185="Achieved"),"Not achieved as not direct to SU within 4h and less than 90% of stay on SU",IF(AND(AF1185&lt;90,M1185="Achieved",P1185="Not achieved"),"Not achieved as not seen by a consultant within 14h and less than 90% of stay on SU",IF(AND(AF1185&gt;=90,M1185="Not achieved",P1185="Not achieved"),"Not achieved as not direct to SU within 4h and not seen by a consultant within 14h",IF(AND(AF1185&gt;=90,M1185="Achieved",P1185="Not achieved"),"Not achieved as not seen by a consultant within 14h",IF(AF1185&lt;90,"Not achieved as less than 90% of stay on SU","Not achieved as not direct to SU within 4h"))))))))))))))</f>
        <v/>
      </c>
    </row>
    <row r="1186" spans="1:33" x14ac:dyDescent="0.25">
      <c r="A1186" s="89" t="str">
        <f>IF('Paste Data Here - Export'!A1186="","",'Paste Data Here - Export'!A1186)</f>
        <v/>
      </c>
      <c r="B1186" s="90" t="str">
        <f>IF('Paste Data Here - Export'!B1186="","",'Paste Data Here - Export'!B1186)</f>
        <v/>
      </c>
      <c r="C1186" s="91" t="str">
        <f>IF('Paste Data Here - Export'!AR1186="Y",'Paste Data Here - Export'!AS1186,IF('Paste Data Here - Export'!C1186="","",'Paste Data Here - Export'!BA1186))</f>
        <v/>
      </c>
      <c r="D1186" s="103" t="str">
        <f>IF(B1186="","",IF('Paste Data Here - Export'!A1186 ='Paste Data Here - Export'!B1186, "Yes", "No"))</f>
        <v/>
      </c>
      <c r="E1186" s="103" t="str">
        <f>IF(A1186="","",IF(AND('Paste Data Here - Export'!P1186="",'Paste Data Here - Export'!Q1186&lt;&gt;""),"Yes","No"))</f>
        <v/>
      </c>
      <c r="F1186" s="104" t="str">
        <f>IF('Paste Data Here - Export'!A1186='Paste Data Here - Export'!B1186,C1186,IF(W1186="No","",IF(E1186="Yes","6 Month Transfer",'Paste Data Here - Export'!HP1186)))</f>
        <v/>
      </c>
      <c r="G1186" s="92" t="str">
        <f>IF(B1186="","",IF(OR('Paste Data Here - Export'!KB1186="Y",'Paste Data Here - Export'!GE1186="Y"),"Yes","No"))</f>
        <v/>
      </c>
      <c r="H1186" s="93" t="str">
        <f t="shared" si="201"/>
        <v/>
      </c>
      <c r="I1186" s="93" t="str">
        <f t="shared" si="202"/>
        <v/>
      </c>
      <c r="J1186" s="93" t="str">
        <f t="shared" si="203"/>
        <v/>
      </c>
      <c r="K1186" s="125" t="str">
        <f>IF(OR(C1186="",'Paste Data Here - Export'!BD1186=""),"",1440*('Paste Data Here - Export'!BD1186-C1186))</f>
        <v/>
      </c>
      <c r="L1186" s="93" t="str">
        <f t="shared" si="204"/>
        <v/>
      </c>
      <c r="M1186" s="93" t="str">
        <f>IF(AND(L1186="Yes",'Paste Data Here - Export'!BC1186="SU",'Paste Data Here - Export'!EJ1186&lt;&gt;"Y"),"Achieved",IF('Paste Data Here - Export'!EJ1186="Y","Not applicable",(IF(AND('Patient level info'!L1186="No",'Paste Data Here - Export'!BC1186="SU"),"Not achieved",IF('Paste Data Here - Export'!BC1186="ICH","Not applicable",IF(OR('Paste Data Here - Export'!BC1186="O",'Paste Data Here - Export'!BC1186="MAC"),"Not achieved",""))))))</f>
        <v/>
      </c>
      <c r="N1186" s="142" t="str">
        <f>IF(B1186="","",IF(OR('Paste Data Here - Export'!GN1186="PERS",'Paste Data Here - Export'!GN1186="TELEM"),'Paste Data Here - Export'!GK1186,IF('Paste Data Here - Export'!GO1186="","Not seen in person",'Paste Data Here - Export'!GO1186)))</f>
        <v/>
      </c>
      <c r="O1186" s="125" t="str">
        <f t="shared" si="205"/>
        <v/>
      </c>
      <c r="P1186" s="126" t="str">
        <f t="shared" si="206"/>
        <v/>
      </c>
      <c r="Q1186" s="95" t="str">
        <f>IF('Paste Data Here - Export'!CR1186=TRUE, "Not imaged",IF('Paste Data Here - Export'!AR1186="Y","Inpatient stroke",IF('Paste Data Here - Export'!BA1186="","",IF('Paste Data Here - Export'!CR1186="TRUE","",1440*('Paste Data Here - Export'!CP1186-'Paste Data Here - Export'!BA1186)))))</f>
        <v/>
      </c>
      <c r="R1186" s="95" t="str">
        <f>IF('Paste Data Here - Export'!CR1186=TRUE,"Not imaged",IF(OR(C1186="",'Paste Data Here - Export'!CP1186=""),"",1440*('Paste Data Here - Export'!CP1186-C1186)))</f>
        <v/>
      </c>
      <c r="S1186" s="93" t="str">
        <f>IF(R1186&lt;60.5,"Yes",IF('Paste Data Here - Export'!C1186="","","No"))</f>
        <v/>
      </c>
      <c r="T1186" s="93" t="str">
        <f t="shared" si="198"/>
        <v/>
      </c>
      <c r="U1186" s="94" t="str">
        <f>IF(OR(C1186="",'Paste Data Here - Export'!DF1186=""),"",1440*('Paste Data Here - Export'!DF1186-C1186))</f>
        <v/>
      </c>
      <c r="V1186" s="96" t="str">
        <f t="shared" si="207"/>
        <v/>
      </c>
      <c r="W1186" s="97" t="str">
        <f>IF(B1186="","",IF('Paste Data Here - Export'!KI1186=TRUE,"Yes",IF('Paste Data Here - Export'!L1186="","No","Yes")))</f>
        <v/>
      </c>
      <c r="X1186" s="98" t="str">
        <f>IF(E1186="Yes","6 Month Transfer",IF(AND(W1186="Yes",'Paste Data Here - Export'!KM1186="D"),"No",IF('Patient level info'!W1186="Yes","Yes","")))</f>
        <v/>
      </c>
      <c r="Y1186" s="91" t="str">
        <f t="shared" si="199"/>
        <v/>
      </c>
      <c r="Z1186" s="99" t="str">
        <f>IF('Paste Data Here - Export'!KQ1186="","",IF('Paste Data Here - Export'!KO1186="","",'Paste Data Here - Export'!KN1186-'Paste Data Here - Export'!KQ1186))</f>
        <v/>
      </c>
      <c r="AA1186" s="91" t="str">
        <f>IF(AND(W1186="Yes",'Paste Data Here - Export'!KM1186="D",'Paste Data Here - Export'!KO1186="Y"),'Paste Data Here - Export'!KN1186+'Patient level info'!AA$3,IF(AND(W1186="Yes",'Paste Data Here - Export'!KM1186="D",Z1186&lt;0),'Paste Data Here - Export'!KQ1186,IF(AND(W1186="Yes",'Paste Data Here - Export'!KM1186="D"),'Paste Data Here - Export'!KN1186,IF(X1186="Yes",'Paste Data Here - Export'!KS1186,""))))</f>
        <v/>
      </c>
      <c r="AB1186" s="100" t="str">
        <f>IF(W1186="No","",IF('Paste Data Here - Export'!HS1186="","",IF('Paste Data Here - Export'!KO1186="Y",'Patient level info'!AA1186-'Paste Data Here - Export'!HS1186,'Paste Data Here - Export'!KQ1186-'Paste Data Here - Export'!HS1186)))</f>
        <v/>
      </c>
      <c r="AC1186" s="100" t="str">
        <f>IF(E1186="Yes","",IF(BPT!C1186="Record transferred to this team",AA1186-C1186-(1/6),""))</f>
        <v/>
      </c>
      <c r="AD1186" s="100" t="str">
        <f t="shared" si="200"/>
        <v/>
      </c>
      <c r="AE1186" s="100" t="str">
        <f t="shared" si="208"/>
        <v/>
      </c>
      <c r="AF1186" s="101" t="str">
        <f>IF(AE1186="","",IF(Y1186="Died same day","Died same day as arrival",IF(AB1186="","Did not stay on SU",IF('Paste Data Here - Export'!HR1186="ICH","ICU/CCU/HDU",IF(AB1186&gt;AE1186,100,100*AB1186/AE1186)))))</f>
        <v/>
      </c>
      <c r="AG1186" s="82" t="str">
        <f>IF(E1186="Yes","6 Month Transfer",IF(W1186="No","Not locked to discharge/transfer",IF(AF1186="Did not stay on SU","Not achieved as did not stay on SU",IF('Patient level info'!A1186="","",IF(AND(A1186=B1186,M1186="Achieved",P1186="Achieved",AF1186&gt;=90,AF1186&lt;&gt;"Died same day as arrival"),"Achieved",IF(AND(A1186&lt;&gt;B1186,AF1186&gt;=90,M1186="Achieved",P1186="Achieved"),"Not directly admitted by this team, but achieved criteria at previous team, and achieved 90% of stay on SU whilst at this team",IF(AF1186="ICU/CCU/HDU","Admitted to ICU/CCU/HDU",IF(AF1186="Died same day as arrival",AF1186,IF(AND(AF1186&lt;90,M1186="Not achieved",P1186="Not achieved"),"Not achieved as not direct to SU within 4h, not seen by a consultant within 14h, and less than 90% of stay on SU",IF(AND(AF1186&lt;90,M1186="Not achieved",P1186="Achieved"),"Not achieved as not direct to SU within 4h and less than 90% of stay on SU",IF(AND(AF1186&lt;90,M1186="Achieved",P1186="Not achieved"),"Not achieved as not seen by a consultant within 14h and less than 90% of stay on SU",IF(AND(AF1186&gt;=90,M1186="Not achieved",P1186="Not achieved"),"Not achieved as not direct to SU within 4h and not seen by a consultant within 14h",IF(AND(AF1186&gt;=90,M1186="Achieved",P1186="Not achieved"),"Not achieved as not seen by a consultant within 14h",IF(AF1186&lt;90,"Not achieved as less than 90% of stay on SU","Not achieved as not direct to SU within 4h"))))))))))))))</f>
        <v/>
      </c>
    </row>
    <row r="1187" spans="1:33" x14ac:dyDescent="0.25">
      <c r="A1187" s="89" t="str">
        <f>IF('Paste Data Here - Export'!A1187="","",'Paste Data Here - Export'!A1187)</f>
        <v/>
      </c>
      <c r="B1187" s="90" t="str">
        <f>IF('Paste Data Here - Export'!B1187="","",'Paste Data Here - Export'!B1187)</f>
        <v/>
      </c>
      <c r="C1187" s="91" t="str">
        <f>IF('Paste Data Here - Export'!AR1187="Y",'Paste Data Here - Export'!AS1187,IF('Paste Data Here - Export'!C1187="","",'Paste Data Here - Export'!BA1187))</f>
        <v/>
      </c>
      <c r="D1187" s="103" t="str">
        <f>IF(B1187="","",IF('Paste Data Here - Export'!A1187 ='Paste Data Here - Export'!B1187, "Yes", "No"))</f>
        <v/>
      </c>
      <c r="E1187" s="103" t="str">
        <f>IF(A1187="","",IF(AND('Paste Data Here - Export'!P1187="",'Paste Data Here - Export'!Q1187&lt;&gt;""),"Yes","No"))</f>
        <v/>
      </c>
      <c r="F1187" s="104" t="str">
        <f>IF('Paste Data Here - Export'!A1187='Paste Data Here - Export'!B1187,C1187,IF(W1187="No","",IF(E1187="Yes","6 Month Transfer",'Paste Data Here - Export'!HP1187)))</f>
        <v/>
      </c>
      <c r="G1187" s="92" t="str">
        <f>IF(B1187="","",IF(OR('Paste Data Here - Export'!KB1187="Y",'Paste Data Here - Export'!GE1187="Y"),"Yes","No"))</f>
        <v/>
      </c>
      <c r="H1187" s="93" t="str">
        <f t="shared" si="201"/>
        <v/>
      </c>
      <c r="I1187" s="93" t="str">
        <f t="shared" si="202"/>
        <v/>
      </c>
      <c r="J1187" s="93" t="str">
        <f t="shared" si="203"/>
        <v/>
      </c>
      <c r="K1187" s="125" t="str">
        <f>IF(OR(C1187="",'Paste Data Here - Export'!BD1187=""),"",1440*('Paste Data Here - Export'!BD1187-C1187))</f>
        <v/>
      </c>
      <c r="L1187" s="93" t="str">
        <f t="shared" si="204"/>
        <v/>
      </c>
      <c r="M1187" s="93" t="str">
        <f>IF(AND(L1187="Yes",'Paste Data Here - Export'!BC1187="SU",'Paste Data Here - Export'!EJ1187&lt;&gt;"Y"),"Achieved",IF('Paste Data Here - Export'!EJ1187="Y","Not applicable",(IF(AND('Patient level info'!L1187="No",'Paste Data Here - Export'!BC1187="SU"),"Not achieved",IF('Paste Data Here - Export'!BC1187="ICH","Not applicable",IF(OR('Paste Data Here - Export'!BC1187="O",'Paste Data Here - Export'!BC1187="MAC"),"Not achieved",""))))))</f>
        <v/>
      </c>
      <c r="N1187" s="142" t="str">
        <f>IF(B1187="","",IF(OR('Paste Data Here - Export'!GN1187="PERS",'Paste Data Here - Export'!GN1187="TELEM"),'Paste Data Here - Export'!GK1187,IF('Paste Data Here - Export'!GO1187="","Not seen in person",'Paste Data Here - Export'!GO1187)))</f>
        <v/>
      </c>
      <c r="O1187" s="125" t="str">
        <f t="shared" si="205"/>
        <v/>
      </c>
      <c r="P1187" s="126" t="str">
        <f t="shared" si="206"/>
        <v/>
      </c>
      <c r="Q1187" s="95" t="str">
        <f>IF('Paste Data Here - Export'!CR1187=TRUE, "Not imaged",IF('Paste Data Here - Export'!AR1187="Y","Inpatient stroke",IF('Paste Data Here - Export'!BA1187="","",IF('Paste Data Here - Export'!CR1187="TRUE","",1440*('Paste Data Here - Export'!CP1187-'Paste Data Here - Export'!BA1187)))))</f>
        <v/>
      </c>
      <c r="R1187" s="95" t="str">
        <f>IF('Paste Data Here - Export'!CR1187=TRUE,"Not imaged",IF(OR(C1187="",'Paste Data Here - Export'!CP1187=""),"",1440*('Paste Data Here - Export'!CP1187-C1187)))</f>
        <v/>
      </c>
      <c r="S1187" s="93" t="str">
        <f>IF(R1187&lt;60.5,"Yes",IF('Paste Data Here - Export'!C1187="","","No"))</f>
        <v/>
      </c>
      <c r="T1187" s="93" t="str">
        <f t="shared" si="198"/>
        <v/>
      </c>
      <c r="U1187" s="94" t="str">
        <f>IF(OR(C1187="",'Paste Data Here - Export'!DF1187=""),"",1440*('Paste Data Here - Export'!DF1187-C1187))</f>
        <v/>
      </c>
      <c r="V1187" s="96" t="str">
        <f t="shared" si="207"/>
        <v/>
      </c>
      <c r="W1187" s="97" t="str">
        <f>IF(B1187="","",IF('Paste Data Here - Export'!KI1187=TRUE,"Yes",IF('Paste Data Here - Export'!L1187="","No","Yes")))</f>
        <v/>
      </c>
      <c r="X1187" s="98" t="str">
        <f>IF(E1187="Yes","6 Month Transfer",IF(AND(W1187="Yes",'Paste Data Here - Export'!KM1187="D"),"No",IF('Patient level info'!W1187="Yes","Yes","")))</f>
        <v/>
      </c>
      <c r="Y1187" s="91" t="str">
        <f t="shared" si="199"/>
        <v/>
      </c>
      <c r="Z1187" s="99" t="str">
        <f>IF('Paste Data Here - Export'!KQ1187="","",IF('Paste Data Here - Export'!KO1187="","",'Paste Data Here - Export'!KN1187-'Paste Data Here - Export'!KQ1187))</f>
        <v/>
      </c>
      <c r="AA1187" s="91" t="str">
        <f>IF(AND(W1187="Yes",'Paste Data Here - Export'!KM1187="D",'Paste Data Here - Export'!KO1187="Y"),'Paste Data Here - Export'!KN1187+'Patient level info'!AA$3,IF(AND(W1187="Yes",'Paste Data Here - Export'!KM1187="D",Z1187&lt;0),'Paste Data Here - Export'!KQ1187,IF(AND(W1187="Yes",'Paste Data Here - Export'!KM1187="D"),'Paste Data Here - Export'!KN1187,IF(X1187="Yes",'Paste Data Here - Export'!KS1187,""))))</f>
        <v/>
      </c>
      <c r="AB1187" s="100" t="str">
        <f>IF(W1187="No","",IF('Paste Data Here - Export'!HS1187="","",IF('Paste Data Here - Export'!KO1187="Y",'Patient level info'!AA1187-'Paste Data Here - Export'!HS1187,'Paste Data Here - Export'!KQ1187-'Paste Data Here - Export'!HS1187)))</f>
        <v/>
      </c>
      <c r="AC1187" s="100" t="str">
        <f>IF(E1187="Yes","",IF(BPT!C1187="Record transferred to this team",AA1187-C1187-(1/6),""))</f>
        <v/>
      </c>
      <c r="AD1187" s="100" t="str">
        <f t="shared" si="200"/>
        <v/>
      </c>
      <c r="AE1187" s="100" t="str">
        <f t="shared" si="208"/>
        <v/>
      </c>
      <c r="AF1187" s="101" t="str">
        <f>IF(AE1187="","",IF(Y1187="Died same day","Died same day as arrival",IF(AB1187="","Did not stay on SU",IF('Paste Data Here - Export'!HR1187="ICH","ICU/CCU/HDU",IF(AB1187&gt;AE1187,100,100*AB1187/AE1187)))))</f>
        <v/>
      </c>
      <c r="AG1187" s="82" t="str">
        <f>IF(E1187="Yes","6 Month Transfer",IF(W1187="No","Not locked to discharge/transfer",IF(AF1187="Did not stay on SU","Not achieved as did not stay on SU",IF('Patient level info'!A1187="","",IF(AND(A1187=B1187,M1187="Achieved",P1187="Achieved",AF1187&gt;=90,AF1187&lt;&gt;"Died same day as arrival"),"Achieved",IF(AND(A1187&lt;&gt;B1187,AF1187&gt;=90,M1187="Achieved",P1187="Achieved"),"Not directly admitted by this team, but achieved criteria at previous team, and achieved 90% of stay on SU whilst at this team",IF(AF1187="ICU/CCU/HDU","Admitted to ICU/CCU/HDU",IF(AF1187="Died same day as arrival",AF1187,IF(AND(AF1187&lt;90,M1187="Not achieved",P1187="Not achieved"),"Not achieved as not direct to SU within 4h, not seen by a consultant within 14h, and less than 90% of stay on SU",IF(AND(AF1187&lt;90,M1187="Not achieved",P1187="Achieved"),"Not achieved as not direct to SU within 4h and less than 90% of stay on SU",IF(AND(AF1187&lt;90,M1187="Achieved",P1187="Not achieved"),"Not achieved as not seen by a consultant within 14h and less than 90% of stay on SU",IF(AND(AF1187&gt;=90,M1187="Not achieved",P1187="Not achieved"),"Not achieved as not direct to SU within 4h and not seen by a consultant within 14h",IF(AND(AF1187&gt;=90,M1187="Achieved",P1187="Not achieved"),"Not achieved as not seen by a consultant within 14h",IF(AF1187&lt;90,"Not achieved as less than 90% of stay on SU","Not achieved as not direct to SU within 4h"))))))))))))))</f>
        <v/>
      </c>
    </row>
    <row r="1188" spans="1:33" x14ac:dyDescent="0.25">
      <c r="A1188" s="89" t="str">
        <f>IF('Paste Data Here - Export'!A1188="","",'Paste Data Here - Export'!A1188)</f>
        <v/>
      </c>
      <c r="B1188" s="90" t="str">
        <f>IF('Paste Data Here - Export'!B1188="","",'Paste Data Here - Export'!B1188)</f>
        <v/>
      </c>
      <c r="C1188" s="91" t="str">
        <f>IF('Paste Data Here - Export'!AR1188="Y",'Paste Data Here - Export'!AS1188,IF('Paste Data Here - Export'!C1188="","",'Paste Data Here - Export'!BA1188))</f>
        <v/>
      </c>
      <c r="D1188" s="103" t="str">
        <f>IF(B1188="","",IF('Paste Data Here - Export'!A1188 ='Paste Data Here - Export'!B1188, "Yes", "No"))</f>
        <v/>
      </c>
      <c r="E1188" s="103" t="str">
        <f>IF(A1188="","",IF(AND('Paste Data Here - Export'!P1188="",'Paste Data Here - Export'!Q1188&lt;&gt;""),"Yes","No"))</f>
        <v/>
      </c>
      <c r="F1188" s="104" t="str">
        <f>IF('Paste Data Here - Export'!A1188='Paste Data Here - Export'!B1188,C1188,IF(W1188="No","",IF(E1188="Yes","6 Month Transfer",'Paste Data Here - Export'!HP1188)))</f>
        <v/>
      </c>
      <c r="G1188" s="92" t="str">
        <f>IF(B1188="","",IF(OR('Paste Data Here - Export'!KB1188="Y",'Paste Data Here - Export'!GE1188="Y"),"Yes","No"))</f>
        <v/>
      </c>
      <c r="H1188" s="93" t="str">
        <f t="shared" si="201"/>
        <v/>
      </c>
      <c r="I1188" s="93" t="str">
        <f t="shared" si="202"/>
        <v/>
      </c>
      <c r="J1188" s="93" t="str">
        <f t="shared" si="203"/>
        <v/>
      </c>
      <c r="K1188" s="125" t="str">
        <f>IF(OR(C1188="",'Paste Data Here - Export'!BD1188=""),"",1440*('Paste Data Here - Export'!BD1188-C1188))</f>
        <v/>
      </c>
      <c r="L1188" s="93" t="str">
        <f t="shared" si="204"/>
        <v/>
      </c>
      <c r="M1188" s="93" t="str">
        <f>IF(AND(L1188="Yes",'Paste Data Here - Export'!BC1188="SU",'Paste Data Here - Export'!EJ1188&lt;&gt;"Y"),"Achieved",IF('Paste Data Here - Export'!EJ1188="Y","Not applicable",(IF(AND('Patient level info'!L1188="No",'Paste Data Here - Export'!BC1188="SU"),"Not achieved",IF('Paste Data Here - Export'!BC1188="ICH","Not applicable",IF(OR('Paste Data Here - Export'!BC1188="O",'Paste Data Here - Export'!BC1188="MAC"),"Not achieved",""))))))</f>
        <v/>
      </c>
      <c r="N1188" s="142" t="str">
        <f>IF(B1188="","",IF(OR('Paste Data Here - Export'!GN1188="PERS",'Paste Data Here - Export'!GN1188="TELEM"),'Paste Data Here - Export'!GK1188,IF('Paste Data Here - Export'!GO1188="","Not seen in person",'Paste Data Here - Export'!GO1188)))</f>
        <v/>
      </c>
      <c r="O1188" s="125" t="str">
        <f t="shared" si="205"/>
        <v/>
      </c>
      <c r="P1188" s="126" t="str">
        <f t="shared" si="206"/>
        <v/>
      </c>
      <c r="Q1188" s="95" t="str">
        <f>IF('Paste Data Here - Export'!CR1188=TRUE, "Not imaged",IF('Paste Data Here - Export'!AR1188="Y","Inpatient stroke",IF('Paste Data Here - Export'!BA1188="","",IF('Paste Data Here - Export'!CR1188="TRUE","",1440*('Paste Data Here - Export'!CP1188-'Paste Data Here - Export'!BA1188)))))</f>
        <v/>
      </c>
      <c r="R1188" s="95" t="str">
        <f>IF('Paste Data Here - Export'!CR1188=TRUE,"Not imaged",IF(OR(C1188="",'Paste Data Here - Export'!CP1188=""),"",1440*('Paste Data Here - Export'!CP1188-C1188)))</f>
        <v/>
      </c>
      <c r="S1188" s="93" t="str">
        <f>IF(R1188&lt;60.5,"Yes",IF('Paste Data Here - Export'!C1188="","","No"))</f>
        <v/>
      </c>
      <c r="T1188" s="93" t="str">
        <f t="shared" si="198"/>
        <v/>
      </c>
      <c r="U1188" s="94" t="str">
        <f>IF(OR(C1188="",'Paste Data Here - Export'!DF1188=""),"",1440*('Paste Data Here - Export'!DF1188-C1188))</f>
        <v/>
      </c>
      <c r="V1188" s="96" t="str">
        <f t="shared" si="207"/>
        <v/>
      </c>
      <c r="W1188" s="97" t="str">
        <f>IF(B1188="","",IF('Paste Data Here - Export'!KI1188=TRUE,"Yes",IF('Paste Data Here - Export'!L1188="","No","Yes")))</f>
        <v/>
      </c>
      <c r="X1188" s="98" t="str">
        <f>IF(E1188="Yes","6 Month Transfer",IF(AND(W1188="Yes",'Paste Data Here - Export'!KM1188="D"),"No",IF('Patient level info'!W1188="Yes","Yes","")))</f>
        <v/>
      </c>
      <c r="Y1188" s="91" t="str">
        <f t="shared" si="199"/>
        <v/>
      </c>
      <c r="Z1188" s="99" t="str">
        <f>IF('Paste Data Here - Export'!KQ1188="","",IF('Paste Data Here - Export'!KO1188="","",'Paste Data Here - Export'!KN1188-'Paste Data Here - Export'!KQ1188))</f>
        <v/>
      </c>
      <c r="AA1188" s="91" t="str">
        <f>IF(AND(W1188="Yes",'Paste Data Here - Export'!KM1188="D",'Paste Data Here - Export'!KO1188="Y"),'Paste Data Here - Export'!KN1188+'Patient level info'!AA$3,IF(AND(W1188="Yes",'Paste Data Here - Export'!KM1188="D",Z1188&lt;0),'Paste Data Here - Export'!KQ1188,IF(AND(W1188="Yes",'Paste Data Here - Export'!KM1188="D"),'Paste Data Here - Export'!KN1188,IF(X1188="Yes",'Paste Data Here - Export'!KS1188,""))))</f>
        <v/>
      </c>
      <c r="AB1188" s="100" t="str">
        <f>IF(W1188="No","",IF('Paste Data Here - Export'!HS1188="","",IF('Paste Data Here - Export'!KO1188="Y",'Patient level info'!AA1188-'Paste Data Here - Export'!HS1188,'Paste Data Here - Export'!KQ1188-'Paste Data Here - Export'!HS1188)))</f>
        <v/>
      </c>
      <c r="AC1188" s="100" t="str">
        <f>IF(E1188="Yes","",IF(BPT!C1188="Record transferred to this team",AA1188-C1188-(1/6),""))</f>
        <v/>
      </c>
      <c r="AD1188" s="100" t="str">
        <f t="shared" si="200"/>
        <v/>
      </c>
      <c r="AE1188" s="100" t="str">
        <f t="shared" si="208"/>
        <v/>
      </c>
      <c r="AF1188" s="101" t="str">
        <f>IF(AE1188="","",IF(Y1188="Died same day","Died same day as arrival",IF(AB1188="","Did not stay on SU",IF('Paste Data Here - Export'!HR1188="ICH","ICU/CCU/HDU",IF(AB1188&gt;AE1188,100,100*AB1188/AE1188)))))</f>
        <v/>
      </c>
      <c r="AG1188" s="82" t="str">
        <f>IF(E1188="Yes","6 Month Transfer",IF(W1188="No","Not locked to discharge/transfer",IF(AF1188="Did not stay on SU","Not achieved as did not stay on SU",IF('Patient level info'!A1188="","",IF(AND(A1188=B1188,M1188="Achieved",P1188="Achieved",AF1188&gt;=90,AF1188&lt;&gt;"Died same day as arrival"),"Achieved",IF(AND(A1188&lt;&gt;B1188,AF1188&gt;=90,M1188="Achieved",P1188="Achieved"),"Not directly admitted by this team, but achieved criteria at previous team, and achieved 90% of stay on SU whilst at this team",IF(AF1188="ICU/CCU/HDU","Admitted to ICU/CCU/HDU",IF(AF1188="Died same day as arrival",AF1188,IF(AND(AF1188&lt;90,M1188="Not achieved",P1188="Not achieved"),"Not achieved as not direct to SU within 4h, not seen by a consultant within 14h, and less than 90% of stay on SU",IF(AND(AF1188&lt;90,M1188="Not achieved",P1188="Achieved"),"Not achieved as not direct to SU within 4h and less than 90% of stay on SU",IF(AND(AF1188&lt;90,M1188="Achieved",P1188="Not achieved"),"Not achieved as not seen by a consultant within 14h and less than 90% of stay on SU",IF(AND(AF1188&gt;=90,M1188="Not achieved",P1188="Not achieved"),"Not achieved as not direct to SU within 4h and not seen by a consultant within 14h",IF(AND(AF1188&gt;=90,M1188="Achieved",P1188="Not achieved"),"Not achieved as not seen by a consultant within 14h",IF(AF1188&lt;90,"Not achieved as less than 90% of stay on SU","Not achieved as not direct to SU within 4h"))))))))))))))</f>
        <v/>
      </c>
    </row>
    <row r="1189" spans="1:33" x14ac:dyDescent="0.25">
      <c r="A1189" s="89" t="str">
        <f>IF('Paste Data Here - Export'!A1189="","",'Paste Data Here - Export'!A1189)</f>
        <v/>
      </c>
      <c r="B1189" s="90" t="str">
        <f>IF('Paste Data Here - Export'!B1189="","",'Paste Data Here - Export'!B1189)</f>
        <v/>
      </c>
      <c r="C1189" s="91" t="str">
        <f>IF('Paste Data Here - Export'!AR1189="Y",'Paste Data Here - Export'!AS1189,IF('Paste Data Here - Export'!C1189="","",'Paste Data Here - Export'!BA1189))</f>
        <v/>
      </c>
      <c r="D1189" s="103" t="str">
        <f>IF(B1189="","",IF('Paste Data Here - Export'!A1189 ='Paste Data Here - Export'!B1189, "Yes", "No"))</f>
        <v/>
      </c>
      <c r="E1189" s="103" t="str">
        <f>IF(A1189="","",IF(AND('Paste Data Here - Export'!P1189="",'Paste Data Here - Export'!Q1189&lt;&gt;""),"Yes","No"))</f>
        <v/>
      </c>
      <c r="F1189" s="104" t="str">
        <f>IF('Paste Data Here - Export'!A1189='Paste Data Here - Export'!B1189,C1189,IF(W1189="No","",IF(E1189="Yes","6 Month Transfer",'Paste Data Here - Export'!HP1189)))</f>
        <v/>
      </c>
      <c r="G1189" s="92" t="str">
        <f>IF(B1189="","",IF(OR('Paste Data Here - Export'!KB1189="Y",'Paste Data Here - Export'!GE1189="Y"),"Yes","No"))</f>
        <v/>
      </c>
      <c r="H1189" s="93" t="str">
        <f t="shared" si="201"/>
        <v/>
      </c>
      <c r="I1189" s="93" t="str">
        <f t="shared" si="202"/>
        <v/>
      </c>
      <c r="J1189" s="93" t="str">
        <f t="shared" si="203"/>
        <v/>
      </c>
      <c r="K1189" s="125" t="str">
        <f>IF(OR(C1189="",'Paste Data Here - Export'!BD1189=""),"",1440*('Paste Data Here - Export'!BD1189-C1189))</f>
        <v/>
      </c>
      <c r="L1189" s="93" t="str">
        <f t="shared" si="204"/>
        <v/>
      </c>
      <c r="M1189" s="93" t="str">
        <f>IF(AND(L1189="Yes",'Paste Data Here - Export'!BC1189="SU",'Paste Data Here - Export'!EJ1189&lt;&gt;"Y"),"Achieved",IF('Paste Data Here - Export'!EJ1189="Y","Not applicable",(IF(AND('Patient level info'!L1189="No",'Paste Data Here - Export'!BC1189="SU"),"Not achieved",IF('Paste Data Here - Export'!BC1189="ICH","Not applicable",IF(OR('Paste Data Here - Export'!BC1189="O",'Paste Data Here - Export'!BC1189="MAC"),"Not achieved",""))))))</f>
        <v/>
      </c>
      <c r="N1189" s="142" t="str">
        <f>IF(B1189="","",IF(OR('Paste Data Here - Export'!GN1189="PERS",'Paste Data Here - Export'!GN1189="TELEM"),'Paste Data Here - Export'!GK1189,IF('Paste Data Here - Export'!GO1189="","Not seen in person",'Paste Data Here - Export'!GO1189)))</f>
        <v/>
      </c>
      <c r="O1189" s="125" t="str">
        <f t="shared" si="205"/>
        <v/>
      </c>
      <c r="P1189" s="126" t="str">
        <f t="shared" si="206"/>
        <v/>
      </c>
      <c r="Q1189" s="95" t="str">
        <f>IF('Paste Data Here - Export'!CR1189=TRUE, "Not imaged",IF('Paste Data Here - Export'!AR1189="Y","Inpatient stroke",IF('Paste Data Here - Export'!BA1189="","",IF('Paste Data Here - Export'!CR1189="TRUE","",1440*('Paste Data Here - Export'!CP1189-'Paste Data Here - Export'!BA1189)))))</f>
        <v/>
      </c>
      <c r="R1189" s="95" t="str">
        <f>IF('Paste Data Here - Export'!CR1189=TRUE,"Not imaged",IF(OR(C1189="",'Paste Data Here - Export'!CP1189=""),"",1440*('Paste Data Here - Export'!CP1189-C1189)))</f>
        <v/>
      </c>
      <c r="S1189" s="93" t="str">
        <f>IF(R1189&lt;60.5,"Yes",IF('Paste Data Here - Export'!C1189="","","No"))</f>
        <v/>
      </c>
      <c r="T1189" s="93" t="str">
        <f t="shared" si="198"/>
        <v/>
      </c>
      <c r="U1189" s="94" t="str">
        <f>IF(OR(C1189="",'Paste Data Here - Export'!DF1189=""),"",1440*('Paste Data Here - Export'!DF1189-C1189))</f>
        <v/>
      </c>
      <c r="V1189" s="96" t="str">
        <f t="shared" si="207"/>
        <v/>
      </c>
      <c r="W1189" s="97" t="str">
        <f>IF(B1189="","",IF('Paste Data Here - Export'!KI1189=TRUE,"Yes",IF('Paste Data Here - Export'!L1189="","No","Yes")))</f>
        <v/>
      </c>
      <c r="X1189" s="98" t="str">
        <f>IF(E1189="Yes","6 Month Transfer",IF(AND(W1189="Yes",'Paste Data Here - Export'!KM1189="D"),"No",IF('Patient level info'!W1189="Yes","Yes","")))</f>
        <v/>
      </c>
      <c r="Y1189" s="91" t="str">
        <f t="shared" si="199"/>
        <v/>
      </c>
      <c r="Z1189" s="99" t="str">
        <f>IF('Paste Data Here - Export'!KQ1189="","",IF('Paste Data Here - Export'!KO1189="","",'Paste Data Here - Export'!KN1189-'Paste Data Here - Export'!KQ1189))</f>
        <v/>
      </c>
      <c r="AA1189" s="91" t="str">
        <f>IF(AND(W1189="Yes",'Paste Data Here - Export'!KM1189="D",'Paste Data Here - Export'!KO1189="Y"),'Paste Data Here - Export'!KN1189+'Patient level info'!AA$3,IF(AND(W1189="Yes",'Paste Data Here - Export'!KM1189="D",Z1189&lt;0),'Paste Data Here - Export'!KQ1189,IF(AND(W1189="Yes",'Paste Data Here - Export'!KM1189="D"),'Paste Data Here - Export'!KN1189,IF(X1189="Yes",'Paste Data Here - Export'!KS1189,""))))</f>
        <v/>
      </c>
      <c r="AB1189" s="100" t="str">
        <f>IF(W1189="No","",IF('Paste Data Here - Export'!HS1189="","",IF('Paste Data Here - Export'!KO1189="Y",'Patient level info'!AA1189-'Paste Data Here - Export'!HS1189,'Paste Data Here - Export'!KQ1189-'Paste Data Here - Export'!HS1189)))</f>
        <v/>
      </c>
      <c r="AC1189" s="100" t="str">
        <f>IF(E1189="Yes","",IF(BPT!C1189="Record transferred to this team",AA1189-C1189-(1/6),""))</f>
        <v/>
      </c>
      <c r="AD1189" s="100" t="str">
        <f t="shared" si="200"/>
        <v/>
      </c>
      <c r="AE1189" s="100" t="str">
        <f t="shared" si="208"/>
        <v/>
      </c>
      <c r="AF1189" s="101" t="str">
        <f>IF(AE1189="","",IF(Y1189="Died same day","Died same day as arrival",IF(AB1189="","Did not stay on SU",IF('Paste Data Here - Export'!HR1189="ICH","ICU/CCU/HDU",IF(AB1189&gt;AE1189,100,100*AB1189/AE1189)))))</f>
        <v/>
      </c>
      <c r="AG1189" s="82" t="str">
        <f>IF(E1189="Yes","6 Month Transfer",IF(W1189="No","Not locked to discharge/transfer",IF(AF1189="Did not stay on SU","Not achieved as did not stay on SU",IF('Patient level info'!A1189="","",IF(AND(A1189=B1189,M1189="Achieved",P1189="Achieved",AF1189&gt;=90,AF1189&lt;&gt;"Died same day as arrival"),"Achieved",IF(AND(A1189&lt;&gt;B1189,AF1189&gt;=90,M1189="Achieved",P1189="Achieved"),"Not directly admitted by this team, but achieved criteria at previous team, and achieved 90% of stay on SU whilst at this team",IF(AF1189="ICU/CCU/HDU","Admitted to ICU/CCU/HDU",IF(AF1189="Died same day as arrival",AF1189,IF(AND(AF1189&lt;90,M1189="Not achieved",P1189="Not achieved"),"Not achieved as not direct to SU within 4h, not seen by a consultant within 14h, and less than 90% of stay on SU",IF(AND(AF1189&lt;90,M1189="Not achieved",P1189="Achieved"),"Not achieved as not direct to SU within 4h and less than 90% of stay on SU",IF(AND(AF1189&lt;90,M1189="Achieved",P1189="Not achieved"),"Not achieved as not seen by a consultant within 14h and less than 90% of stay on SU",IF(AND(AF1189&gt;=90,M1189="Not achieved",P1189="Not achieved"),"Not achieved as not direct to SU within 4h and not seen by a consultant within 14h",IF(AND(AF1189&gt;=90,M1189="Achieved",P1189="Not achieved"),"Not achieved as not seen by a consultant within 14h",IF(AF1189&lt;90,"Not achieved as less than 90% of stay on SU","Not achieved as not direct to SU within 4h"))))))))))))))</f>
        <v/>
      </c>
    </row>
    <row r="1190" spans="1:33" x14ac:dyDescent="0.25">
      <c r="A1190" s="89" t="str">
        <f>IF('Paste Data Here - Export'!A1190="","",'Paste Data Here - Export'!A1190)</f>
        <v/>
      </c>
      <c r="B1190" s="90" t="str">
        <f>IF('Paste Data Here - Export'!B1190="","",'Paste Data Here - Export'!B1190)</f>
        <v/>
      </c>
      <c r="C1190" s="91" t="str">
        <f>IF('Paste Data Here - Export'!AR1190="Y",'Paste Data Here - Export'!AS1190,IF('Paste Data Here - Export'!C1190="","",'Paste Data Here - Export'!BA1190))</f>
        <v/>
      </c>
      <c r="D1190" s="103" t="str">
        <f>IF(B1190="","",IF('Paste Data Here - Export'!A1190 ='Paste Data Here - Export'!B1190, "Yes", "No"))</f>
        <v/>
      </c>
      <c r="E1190" s="103" t="str">
        <f>IF(A1190="","",IF(AND('Paste Data Here - Export'!P1190="",'Paste Data Here - Export'!Q1190&lt;&gt;""),"Yes","No"))</f>
        <v/>
      </c>
      <c r="F1190" s="104" t="str">
        <f>IF('Paste Data Here - Export'!A1190='Paste Data Here - Export'!B1190,C1190,IF(W1190="No","",IF(E1190="Yes","6 Month Transfer",'Paste Data Here - Export'!HP1190)))</f>
        <v/>
      </c>
      <c r="G1190" s="92" t="str">
        <f>IF(B1190="","",IF(OR('Paste Data Here - Export'!KB1190="Y",'Paste Data Here - Export'!GE1190="Y"),"Yes","No"))</f>
        <v/>
      </c>
      <c r="H1190" s="93" t="str">
        <f t="shared" si="201"/>
        <v/>
      </c>
      <c r="I1190" s="93" t="str">
        <f t="shared" si="202"/>
        <v/>
      </c>
      <c r="J1190" s="93" t="str">
        <f t="shared" si="203"/>
        <v/>
      </c>
      <c r="K1190" s="125" t="str">
        <f>IF(OR(C1190="",'Paste Data Here - Export'!BD1190=""),"",1440*('Paste Data Here - Export'!BD1190-C1190))</f>
        <v/>
      </c>
      <c r="L1190" s="93" t="str">
        <f t="shared" si="204"/>
        <v/>
      </c>
      <c r="M1190" s="93" t="str">
        <f>IF(AND(L1190="Yes",'Paste Data Here - Export'!BC1190="SU",'Paste Data Here - Export'!EJ1190&lt;&gt;"Y"),"Achieved",IF('Paste Data Here - Export'!EJ1190="Y","Not applicable",(IF(AND('Patient level info'!L1190="No",'Paste Data Here - Export'!BC1190="SU"),"Not achieved",IF('Paste Data Here - Export'!BC1190="ICH","Not applicable",IF(OR('Paste Data Here - Export'!BC1190="O",'Paste Data Here - Export'!BC1190="MAC"),"Not achieved",""))))))</f>
        <v/>
      </c>
      <c r="N1190" s="142" t="str">
        <f>IF(B1190="","",IF(OR('Paste Data Here - Export'!GN1190="PERS",'Paste Data Here - Export'!GN1190="TELEM"),'Paste Data Here - Export'!GK1190,IF('Paste Data Here - Export'!GO1190="","Not seen in person",'Paste Data Here - Export'!GO1190)))</f>
        <v/>
      </c>
      <c r="O1190" s="125" t="str">
        <f t="shared" si="205"/>
        <v/>
      </c>
      <c r="P1190" s="126" t="str">
        <f t="shared" si="206"/>
        <v/>
      </c>
      <c r="Q1190" s="95" t="str">
        <f>IF('Paste Data Here - Export'!CR1190=TRUE, "Not imaged",IF('Paste Data Here - Export'!AR1190="Y","Inpatient stroke",IF('Paste Data Here - Export'!BA1190="","",IF('Paste Data Here - Export'!CR1190="TRUE","",1440*('Paste Data Here - Export'!CP1190-'Paste Data Here - Export'!BA1190)))))</f>
        <v/>
      </c>
      <c r="R1190" s="95" t="str">
        <f>IF('Paste Data Here - Export'!CR1190=TRUE,"Not imaged",IF(OR(C1190="",'Paste Data Here - Export'!CP1190=""),"",1440*('Paste Data Here - Export'!CP1190-C1190)))</f>
        <v/>
      </c>
      <c r="S1190" s="93" t="str">
        <f>IF(R1190&lt;60.5,"Yes",IF('Paste Data Here - Export'!C1190="","","No"))</f>
        <v/>
      </c>
      <c r="T1190" s="93" t="str">
        <f t="shared" si="198"/>
        <v/>
      </c>
      <c r="U1190" s="94" t="str">
        <f>IF(OR(C1190="",'Paste Data Here - Export'!DF1190=""),"",1440*('Paste Data Here - Export'!DF1190-C1190))</f>
        <v/>
      </c>
      <c r="V1190" s="96" t="str">
        <f t="shared" si="207"/>
        <v/>
      </c>
      <c r="W1190" s="97" t="str">
        <f>IF(B1190="","",IF('Paste Data Here - Export'!KI1190=TRUE,"Yes",IF('Paste Data Here - Export'!L1190="","No","Yes")))</f>
        <v/>
      </c>
      <c r="X1190" s="98" t="str">
        <f>IF(E1190="Yes","6 Month Transfer",IF(AND(W1190="Yes",'Paste Data Here - Export'!KM1190="D"),"No",IF('Patient level info'!W1190="Yes","Yes","")))</f>
        <v/>
      </c>
      <c r="Y1190" s="91" t="str">
        <f t="shared" si="199"/>
        <v/>
      </c>
      <c r="Z1190" s="99" t="str">
        <f>IF('Paste Data Here - Export'!KQ1190="","",IF('Paste Data Here - Export'!KO1190="","",'Paste Data Here - Export'!KN1190-'Paste Data Here - Export'!KQ1190))</f>
        <v/>
      </c>
      <c r="AA1190" s="91" t="str">
        <f>IF(AND(W1190="Yes",'Paste Data Here - Export'!KM1190="D",'Paste Data Here - Export'!KO1190="Y"),'Paste Data Here - Export'!KN1190+'Patient level info'!AA$3,IF(AND(W1190="Yes",'Paste Data Here - Export'!KM1190="D",Z1190&lt;0),'Paste Data Here - Export'!KQ1190,IF(AND(W1190="Yes",'Paste Data Here - Export'!KM1190="D"),'Paste Data Here - Export'!KN1190,IF(X1190="Yes",'Paste Data Here - Export'!KS1190,""))))</f>
        <v/>
      </c>
      <c r="AB1190" s="100" t="str">
        <f>IF(W1190="No","",IF('Paste Data Here - Export'!HS1190="","",IF('Paste Data Here - Export'!KO1190="Y",'Patient level info'!AA1190-'Paste Data Here - Export'!HS1190,'Paste Data Here - Export'!KQ1190-'Paste Data Here - Export'!HS1190)))</f>
        <v/>
      </c>
      <c r="AC1190" s="100" t="str">
        <f>IF(E1190="Yes","",IF(BPT!C1190="Record transferred to this team",AA1190-C1190-(1/6),""))</f>
        <v/>
      </c>
      <c r="AD1190" s="100" t="str">
        <f t="shared" si="200"/>
        <v/>
      </c>
      <c r="AE1190" s="100" t="str">
        <f t="shared" si="208"/>
        <v/>
      </c>
      <c r="AF1190" s="101" t="str">
        <f>IF(AE1190="","",IF(Y1190="Died same day","Died same day as arrival",IF(AB1190="","Did not stay on SU",IF('Paste Data Here - Export'!HR1190="ICH","ICU/CCU/HDU",IF(AB1190&gt;AE1190,100,100*AB1190/AE1190)))))</f>
        <v/>
      </c>
      <c r="AG1190" s="82" t="str">
        <f>IF(E1190="Yes","6 Month Transfer",IF(W1190="No","Not locked to discharge/transfer",IF(AF1190="Did not stay on SU","Not achieved as did not stay on SU",IF('Patient level info'!A1190="","",IF(AND(A1190=B1190,M1190="Achieved",P1190="Achieved",AF1190&gt;=90,AF1190&lt;&gt;"Died same day as arrival"),"Achieved",IF(AND(A1190&lt;&gt;B1190,AF1190&gt;=90,M1190="Achieved",P1190="Achieved"),"Not directly admitted by this team, but achieved criteria at previous team, and achieved 90% of stay on SU whilst at this team",IF(AF1190="ICU/CCU/HDU","Admitted to ICU/CCU/HDU",IF(AF1190="Died same day as arrival",AF1190,IF(AND(AF1190&lt;90,M1190="Not achieved",P1190="Not achieved"),"Not achieved as not direct to SU within 4h, not seen by a consultant within 14h, and less than 90% of stay on SU",IF(AND(AF1190&lt;90,M1190="Not achieved",P1190="Achieved"),"Not achieved as not direct to SU within 4h and less than 90% of stay on SU",IF(AND(AF1190&lt;90,M1190="Achieved",P1190="Not achieved"),"Not achieved as not seen by a consultant within 14h and less than 90% of stay on SU",IF(AND(AF1190&gt;=90,M1190="Not achieved",P1190="Not achieved"),"Not achieved as not direct to SU within 4h and not seen by a consultant within 14h",IF(AND(AF1190&gt;=90,M1190="Achieved",P1190="Not achieved"),"Not achieved as not seen by a consultant within 14h",IF(AF1190&lt;90,"Not achieved as less than 90% of stay on SU","Not achieved as not direct to SU within 4h"))))))))))))))</f>
        <v/>
      </c>
    </row>
    <row r="1191" spans="1:33" x14ac:dyDescent="0.25">
      <c r="A1191" s="89" t="str">
        <f>IF('Paste Data Here - Export'!A1191="","",'Paste Data Here - Export'!A1191)</f>
        <v/>
      </c>
      <c r="B1191" s="90" t="str">
        <f>IF('Paste Data Here - Export'!B1191="","",'Paste Data Here - Export'!B1191)</f>
        <v/>
      </c>
      <c r="C1191" s="91" t="str">
        <f>IF('Paste Data Here - Export'!AR1191="Y",'Paste Data Here - Export'!AS1191,IF('Paste Data Here - Export'!C1191="","",'Paste Data Here - Export'!BA1191))</f>
        <v/>
      </c>
      <c r="D1191" s="103" t="str">
        <f>IF(B1191="","",IF('Paste Data Here - Export'!A1191 ='Paste Data Here - Export'!B1191, "Yes", "No"))</f>
        <v/>
      </c>
      <c r="E1191" s="103" t="str">
        <f>IF(A1191="","",IF(AND('Paste Data Here - Export'!P1191="",'Paste Data Here - Export'!Q1191&lt;&gt;""),"Yes","No"))</f>
        <v/>
      </c>
      <c r="F1191" s="104" t="str">
        <f>IF('Paste Data Here - Export'!A1191='Paste Data Here - Export'!B1191,C1191,IF(W1191="No","",IF(E1191="Yes","6 Month Transfer",'Paste Data Here - Export'!HP1191)))</f>
        <v/>
      </c>
      <c r="G1191" s="92" t="str">
        <f>IF(B1191="","",IF(OR('Paste Data Here - Export'!KB1191="Y",'Paste Data Here - Export'!GE1191="Y"),"Yes","No"))</f>
        <v/>
      </c>
      <c r="H1191" s="93" t="str">
        <f t="shared" si="201"/>
        <v/>
      </c>
      <c r="I1191" s="93" t="str">
        <f t="shared" si="202"/>
        <v/>
      </c>
      <c r="J1191" s="93" t="str">
        <f t="shared" si="203"/>
        <v/>
      </c>
      <c r="K1191" s="125" t="str">
        <f>IF(OR(C1191="",'Paste Data Here - Export'!BD1191=""),"",1440*('Paste Data Here - Export'!BD1191-C1191))</f>
        <v/>
      </c>
      <c r="L1191" s="93" t="str">
        <f t="shared" si="204"/>
        <v/>
      </c>
      <c r="M1191" s="93" t="str">
        <f>IF(AND(L1191="Yes",'Paste Data Here - Export'!BC1191="SU",'Paste Data Here - Export'!EJ1191&lt;&gt;"Y"),"Achieved",IF('Paste Data Here - Export'!EJ1191="Y","Not applicable",(IF(AND('Patient level info'!L1191="No",'Paste Data Here - Export'!BC1191="SU"),"Not achieved",IF('Paste Data Here - Export'!BC1191="ICH","Not applicable",IF(OR('Paste Data Here - Export'!BC1191="O",'Paste Data Here - Export'!BC1191="MAC"),"Not achieved",""))))))</f>
        <v/>
      </c>
      <c r="N1191" s="142" t="str">
        <f>IF(B1191="","",IF(OR('Paste Data Here - Export'!GN1191="PERS",'Paste Data Here - Export'!GN1191="TELEM"),'Paste Data Here - Export'!GK1191,IF('Paste Data Here - Export'!GO1191="","Not seen in person",'Paste Data Here - Export'!GO1191)))</f>
        <v/>
      </c>
      <c r="O1191" s="125" t="str">
        <f t="shared" si="205"/>
        <v/>
      </c>
      <c r="P1191" s="126" t="str">
        <f t="shared" si="206"/>
        <v/>
      </c>
      <c r="Q1191" s="95" t="str">
        <f>IF('Paste Data Here - Export'!CR1191=TRUE, "Not imaged",IF('Paste Data Here - Export'!AR1191="Y","Inpatient stroke",IF('Paste Data Here - Export'!BA1191="","",IF('Paste Data Here - Export'!CR1191="TRUE","",1440*('Paste Data Here - Export'!CP1191-'Paste Data Here - Export'!BA1191)))))</f>
        <v/>
      </c>
      <c r="R1191" s="95" t="str">
        <f>IF('Paste Data Here - Export'!CR1191=TRUE,"Not imaged",IF(OR(C1191="",'Paste Data Here - Export'!CP1191=""),"",1440*('Paste Data Here - Export'!CP1191-C1191)))</f>
        <v/>
      </c>
      <c r="S1191" s="93" t="str">
        <f>IF(R1191&lt;60.5,"Yes",IF('Paste Data Here - Export'!C1191="","","No"))</f>
        <v/>
      </c>
      <c r="T1191" s="93" t="str">
        <f t="shared" si="198"/>
        <v/>
      </c>
      <c r="U1191" s="94" t="str">
        <f>IF(OR(C1191="",'Paste Data Here - Export'!DF1191=""),"",1440*('Paste Data Here - Export'!DF1191-C1191))</f>
        <v/>
      </c>
      <c r="V1191" s="96" t="str">
        <f t="shared" si="207"/>
        <v/>
      </c>
      <c r="W1191" s="97" t="str">
        <f>IF(B1191="","",IF('Paste Data Here - Export'!KI1191=TRUE,"Yes",IF('Paste Data Here - Export'!L1191="","No","Yes")))</f>
        <v/>
      </c>
      <c r="X1191" s="98" t="str">
        <f>IF(E1191="Yes","6 Month Transfer",IF(AND(W1191="Yes",'Paste Data Here - Export'!KM1191="D"),"No",IF('Patient level info'!W1191="Yes","Yes","")))</f>
        <v/>
      </c>
      <c r="Y1191" s="91" t="str">
        <f t="shared" si="199"/>
        <v/>
      </c>
      <c r="Z1191" s="99" t="str">
        <f>IF('Paste Data Here - Export'!KQ1191="","",IF('Paste Data Here - Export'!KO1191="","",'Paste Data Here - Export'!KN1191-'Paste Data Here - Export'!KQ1191))</f>
        <v/>
      </c>
      <c r="AA1191" s="91" t="str">
        <f>IF(AND(W1191="Yes",'Paste Data Here - Export'!KM1191="D",'Paste Data Here - Export'!KO1191="Y"),'Paste Data Here - Export'!KN1191+'Patient level info'!AA$3,IF(AND(W1191="Yes",'Paste Data Here - Export'!KM1191="D",Z1191&lt;0),'Paste Data Here - Export'!KQ1191,IF(AND(W1191="Yes",'Paste Data Here - Export'!KM1191="D"),'Paste Data Here - Export'!KN1191,IF(X1191="Yes",'Paste Data Here - Export'!KS1191,""))))</f>
        <v/>
      </c>
      <c r="AB1191" s="100" t="str">
        <f>IF(W1191="No","",IF('Paste Data Here - Export'!HS1191="","",IF('Paste Data Here - Export'!KO1191="Y",'Patient level info'!AA1191-'Paste Data Here - Export'!HS1191,'Paste Data Here - Export'!KQ1191-'Paste Data Here - Export'!HS1191)))</f>
        <v/>
      </c>
      <c r="AC1191" s="100" t="str">
        <f>IF(E1191="Yes","",IF(BPT!C1191="Record transferred to this team",AA1191-C1191-(1/6),""))</f>
        <v/>
      </c>
      <c r="AD1191" s="100" t="str">
        <f t="shared" si="200"/>
        <v/>
      </c>
      <c r="AE1191" s="100" t="str">
        <f t="shared" si="208"/>
        <v/>
      </c>
      <c r="AF1191" s="101" t="str">
        <f>IF(AE1191="","",IF(Y1191="Died same day","Died same day as arrival",IF(AB1191="","Did not stay on SU",IF('Paste Data Here - Export'!HR1191="ICH","ICU/CCU/HDU",IF(AB1191&gt;AE1191,100,100*AB1191/AE1191)))))</f>
        <v/>
      </c>
      <c r="AG1191" s="82" t="str">
        <f>IF(E1191="Yes","6 Month Transfer",IF(W1191="No","Not locked to discharge/transfer",IF(AF1191="Did not stay on SU","Not achieved as did not stay on SU",IF('Patient level info'!A1191="","",IF(AND(A1191=B1191,M1191="Achieved",P1191="Achieved",AF1191&gt;=90,AF1191&lt;&gt;"Died same day as arrival"),"Achieved",IF(AND(A1191&lt;&gt;B1191,AF1191&gt;=90,M1191="Achieved",P1191="Achieved"),"Not directly admitted by this team, but achieved criteria at previous team, and achieved 90% of stay on SU whilst at this team",IF(AF1191="ICU/CCU/HDU","Admitted to ICU/CCU/HDU",IF(AF1191="Died same day as arrival",AF1191,IF(AND(AF1191&lt;90,M1191="Not achieved",P1191="Not achieved"),"Not achieved as not direct to SU within 4h, not seen by a consultant within 14h, and less than 90% of stay on SU",IF(AND(AF1191&lt;90,M1191="Not achieved",P1191="Achieved"),"Not achieved as not direct to SU within 4h and less than 90% of stay on SU",IF(AND(AF1191&lt;90,M1191="Achieved",P1191="Not achieved"),"Not achieved as not seen by a consultant within 14h and less than 90% of stay on SU",IF(AND(AF1191&gt;=90,M1191="Not achieved",P1191="Not achieved"),"Not achieved as not direct to SU within 4h and not seen by a consultant within 14h",IF(AND(AF1191&gt;=90,M1191="Achieved",P1191="Not achieved"),"Not achieved as not seen by a consultant within 14h",IF(AF1191&lt;90,"Not achieved as less than 90% of stay on SU","Not achieved as not direct to SU within 4h"))))))))))))))</f>
        <v/>
      </c>
    </row>
    <row r="1192" spans="1:33" x14ac:dyDescent="0.25">
      <c r="A1192" s="89" t="str">
        <f>IF('Paste Data Here - Export'!A1192="","",'Paste Data Here - Export'!A1192)</f>
        <v/>
      </c>
      <c r="B1192" s="90" t="str">
        <f>IF('Paste Data Here - Export'!B1192="","",'Paste Data Here - Export'!B1192)</f>
        <v/>
      </c>
      <c r="C1192" s="91" t="str">
        <f>IF('Paste Data Here - Export'!AR1192="Y",'Paste Data Here - Export'!AS1192,IF('Paste Data Here - Export'!C1192="","",'Paste Data Here - Export'!BA1192))</f>
        <v/>
      </c>
      <c r="D1192" s="103" t="str">
        <f>IF(B1192="","",IF('Paste Data Here - Export'!A1192 ='Paste Data Here - Export'!B1192, "Yes", "No"))</f>
        <v/>
      </c>
      <c r="E1192" s="103" t="str">
        <f>IF(A1192="","",IF(AND('Paste Data Here - Export'!P1192="",'Paste Data Here - Export'!Q1192&lt;&gt;""),"Yes","No"))</f>
        <v/>
      </c>
      <c r="F1192" s="104" t="str">
        <f>IF('Paste Data Here - Export'!A1192='Paste Data Here - Export'!B1192,C1192,IF(W1192="No","",IF(E1192="Yes","6 Month Transfer",'Paste Data Here - Export'!HP1192)))</f>
        <v/>
      </c>
      <c r="G1192" s="92" t="str">
        <f>IF(B1192="","",IF(OR('Paste Data Here - Export'!KB1192="Y",'Paste Data Here - Export'!GE1192="Y"),"Yes","No"))</f>
        <v/>
      </c>
      <c r="H1192" s="93" t="str">
        <f t="shared" si="201"/>
        <v/>
      </c>
      <c r="I1192" s="93" t="str">
        <f t="shared" si="202"/>
        <v/>
      </c>
      <c r="J1192" s="93" t="str">
        <f t="shared" si="203"/>
        <v/>
      </c>
      <c r="K1192" s="125" t="str">
        <f>IF(OR(C1192="",'Paste Data Here - Export'!BD1192=""),"",1440*('Paste Data Here - Export'!BD1192-C1192))</f>
        <v/>
      </c>
      <c r="L1192" s="93" t="str">
        <f t="shared" si="204"/>
        <v/>
      </c>
      <c r="M1192" s="93" t="str">
        <f>IF(AND(L1192="Yes",'Paste Data Here - Export'!BC1192="SU",'Paste Data Here - Export'!EJ1192&lt;&gt;"Y"),"Achieved",IF('Paste Data Here - Export'!EJ1192="Y","Not applicable",(IF(AND('Patient level info'!L1192="No",'Paste Data Here - Export'!BC1192="SU"),"Not achieved",IF('Paste Data Here - Export'!BC1192="ICH","Not applicable",IF(OR('Paste Data Here - Export'!BC1192="O",'Paste Data Here - Export'!BC1192="MAC"),"Not achieved",""))))))</f>
        <v/>
      </c>
      <c r="N1192" s="142" t="str">
        <f>IF(B1192="","",IF(OR('Paste Data Here - Export'!GN1192="PERS",'Paste Data Here - Export'!GN1192="TELEM"),'Paste Data Here - Export'!GK1192,IF('Paste Data Here - Export'!GO1192="","Not seen in person",'Paste Data Here - Export'!GO1192)))</f>
        <v/>
      </c>
      <c r="O1192" s="125" t="str">
        <f t="shared" si="205"/>
        <v/>
      </c>
      <c r="P1192" s="126" t="str">
        <f t="shared" si="206"/>
        <v/>
      </c>
      <c r="Q1192" s="95" t="str">
        <f>IF('Paste Data Here - Export'!CR1192=TRUE, "Not imaged",IF('Paste Data Here - Export'!AR1192="Y","Inpatient stroke",IF('Paste Data Here - Export'!BA1192="","",IF('Paste Data Here - Export'!CR1192="TRUE","",1440*('Paste Data Here - Export'!CP1192-'Paste Data Here - Export'!BA1192)))))</f>
        <v/>
      </c>
      <c r="R1192" s="95" t="str">
        <f>IF('Paste Data Here - Export'!CR1192=TRUE,"Not imaged",IF(OR(C1192="",'Paste Data Here - Export'!CP1192=""),"",1440*('Paste Data Here - Export'!CP1192-C1192)))</f>
        <v/>
      </c>
      <c r="S1192" s="93" t="str">
        <f>IF(R1192&lt;60.5,"Yes",IF('Paste Data Here - Export'!C1192="","","No"))</f>
        <v/>
      </c>
      <c r="T1192" s="93" t="str">
        <f t="shared" si="198"/>
        <v/>
      </c>
      <c r="U1192" s="94" t="str">
        <f>IF(OR(C1192="",'Paste Data Here - Export'!DF1192=""),"",1440*('Paste Data Here - Export'!DF1192-C1192))</f>
        <v/>
      </c>
      <c r="V1192" s="96" t="str">
        <f t="shared" si="207"/>
        <v/>
      </c>
      <c r="W1192" s="97" t="str">
        <f>IF(B1192="","",IF('Paste Data Here - Export'!KI1192=TRUE,"Yes",IF('Paste Data Here - Export'!L1192="","No","Yes")))</f>
        <v/>
      </c>
      <c r="X1192" s="98" t="str">
        <f>IF(E1192="Yes","6 Month Transfer",IF(AND(W1192="Yes",'Paste Data Here - Export'!KM1192="D"),"No",IF('Patient level info'!W1192="Yes","Yes","")))</f>
        <v/>
      </c>
      <c r="Y1192" s="91" t="str">
        <f t="shared" si="199"/>
        <v/>
      </c>
      <c r="Z1192" s="99" t="str">
        <f>IF('Paste Data Here - Export'!KQ1192="","",IF('Paste Data Here - Export'!KO1192="","",'Paste Data Here - Export'!KN1192-'Paste Data Here - Export'!KQ1192))</f>
        <v/>
      </c>
      <c r="AA1192" s="91" t="str">
        <f>IF(AND(W1192="Yes",'Paste Data Here - Export'!KM1192="D",'Paste Data Here - Export'!KO1192="Y"),'Paste Data Here - Export'!KN1192+'Patient level info'!AA$3,IF(AND(W1192="Yes",'Paste Data Here - Export'!KM1192="D",Z1192&lt;0),'Paste Data Here - Export'!KQ1192,IF(AND(W1192="Yes",'Paste Data Here - Export'!KM1192="D"),'Paste Data Here - Export'!KN1192,IF(X1192="Yes",'Paste Data Here - Export'!KS1192,""))))</f>
        <v/>
      </c>
      <c r="AB1192" s="100" t="str">
        <f>IF(W1192="No","",IF('Paste Data Here - Export'!HS1192="","",IF('Paste Data Here - Export'!KO1192="Y",'Patient level info'!AA1192-'Paste Data Here - Export'!HS1192,'Paste Data Here - Export'!KQ1192-'Paste Data Here - Export'!HS1192)))</f>
        <v/>
      </c>
      <c r="AC1192" s="100" t="str">
        <f>IF(E1192="Yes","",IF(BPT!C1192="Record transferred to this team",AA1192-C1192-(1/6),""))</f>
        <v/>
      </c>
      <c r="AD1192" s="100" t="str">
        <f t="shared" si="200"/>
        <v/>
      </c>
      <c r="AE1192" s="100" t="str">
        <f t="shared" si="208"/>
        <v/>
      </c>
      <c r="AF1192" s="101" t="str">
        <f>IF(AE1192="","",IF(Y1192="Died same day","Died same day as arrival",IF(AB1192="","Did not stay on SU",IF('Paste Data Here - Export'!HR1192="ICH","ICU/CCU/HDU",IF(AB1192&gt;AE1192,100,100*AB1192/AE1192)))))</f>
        <v/>
      </c>
      <c r="AG1192" s="82" t="str">
        <f>IF(E1192="Yes","6 Month Transfer",IF(W1192="No","Not locked to discharge/transfer",IF(AF1192="Did not stay on SU","Not achieved as did not stay on SU",IF('Patient level info'!A1192="","",IF(AND(A1192=B1192,M1192="Achieved",P1192="Achieved",AF1192&gt;=90,AF1192&lt;&gt;"Died same day as arrival"),"Achieved",IF(AND(A1192&lt;&gt;B1192,AF1192&gt;=90,M1192="Achieved",P1192="Achieved"),"Not directly admitted by this team, but achieved criteria at previous team, and achieved 90% of stay on SU whilst at this team",IF(AF1192="ICU/CCU/HDU","Admitted to ICU/CCU/HDU",IF(AF1192="Died same day as arrival",AF1192,IF(AND(AF1192&lt;90,M1192="Not achieved",P1192="Not achieved"),"Not achieved as not direct to SU within 4h, not seen by a consultant within 14h, and less than 90% of stay on SU",IF(AND(AF1192&lt;90,M1192="Not achieved",P1192="Achieved"),"Not achieved as not direct to SU within 4h and less than 90% of stay on SU",IF(AND(AF1192&lt;90,M1192="Achieved",P1192="Not achieved"),"Not achieved as not seen by a consultant within 14h and less than 90% of stay on SU",IF(AND(AF1192&gt;=90,M1192="Not achieved",P1192="Not achieved"),"Not achieved as not direct to SU within 4h and not seen by a consultant within 14h",IF(AND(AF1192&gt;=90,M1192="Achieved",P1192="Not achieved"),"Not achieved as not seen by a consultant within 14h",IF(AF1192&lt;90,"Not achieved as less than 90% of stay on SU","Not achieved as not direct to SU within 4h"))))))))))))))</f>
        <v/>
      </c>
    </row>
    <row r="1193" spans="1:33" x14ac:dyDescent="0.25">
      <c r="A1193" s="89" t="str">
        <f>IF('Paste Data Here - Export'!A1193="","",'Paste Data Here - Export'!A1193)</f>
        <v/>
      </c>
      <c r="B1193" s="90" t="str">
        <f>IF('Paste Data Here - Export'!B1193="","",'Paste Data Here - Export'!B1193)</f>
        <v/>
      </c>
      <c r="C1193" s="91" t="str">
        <f>IF('Paste Data Here - Export'!AR1193="Y",'Paste Data Here - Export'!AS1193,IF('Paste Data Here - Export'!C1193="","",'Paste Data Here - Export'!BA1193))</f>
        <v/>
      </c>
      <c r="D1193" s="103" t="str">
        <f>IF(B1193="","",IF('Paste Data Here - Export'!A1193 ='Paste Data Here - Export'!B1193, "Yes", "No"))</f>
        <v/>
      </c>
      <c r="E1193" s="103" t="str">
        <f>IF(A1193="","",IF(AND('Paste Data Here - Export'!P1193="",'Paste Data Here - Export'!Q1193&lt;&gt;""),"Yes","No"))</f>
        <v/>
      </c>
      <c r="F1193" s="104" t="str">
        <f>IF('Paste Data Here - Export'!A1193='Paste Data Here - Export'!B1193,C1193,IF(W1193="No","",IF(E1193="Yes","6 Month Transfer",'Paste Data Here - Export'!HP1193)))</f>
        <v/>
      </c>
      <c r="G1193" s="92" t="str">
        <f>IF(B1193="","",IF(OR('Paste Data Here - Export'!KB1193="Y",'Paste Data Here - Export'!GE1193="Y"),"Yes","No"))</f>
        <v/>
      </c>
      <c r="H1193" s="93" t="str">
        <f t="shared" si="201"/>
        <v/>
      </c>
      <c r="I1193" s="93" t="str">
        <f t="shared" si="202"/>
        <v/>
      </c>
      <c r="J1193" s="93" t="str">
        <f t="shared" si="203"/>
        <v/>
      </c>
      <c r="K1193" s="125" t="str">
        <f>IF(OR(C1193="",'Paste Data Here - Export'!BD1193=""),"",1440*('Paste Data Here - Export'!BD1193-C1193))</f>
        <v/>
      </c>
      <c r="L1193" s="93" t="str">
        <f t="shared" si="204"/>
        <v/>
      </c>
      <c r="M1193" s="93" t="str">
        <f>IF(AND(L1193="Yes",'Paste Data Here - Export'!BC1193="SU",'Paste Data Here - Export'!EJ1193&lt;&gt;"Y"),"Achieved",IF('Paste Data Here - Export'!EJ1193="Y","Not applicable",(IF(AND('Patient level info'!L1193="No",'Paste Data Here - Export'!BC1193="SU"),"Not achieved",IF('Paste Data Here - Export'!BC1193="ICH","Not applicable",IF(OR('Paste Data Here - Export'!BC1193="O",'Paste Data Here - Export'!BC1193="MAC"),"Not achieved",""))))))</f>
        <v/>
      </c>
      <c r="N1193" s="142" t="str">
        <f>IF(B1193="","",IF(OR('Paste Data Here - Export'!GN1193="PERS",'Paste Data Here - Export'!GN1193="TELEM"),'Paste Data Here - Export'!GK1193,IF('Paste Data Here - Export'!GO1193="","Not seen in person",'Paste Data Here - Export'!GO1193)))</f>
        <v/>
      </c>
      <c r="O1193" s="125" t="str">
        <f t="shared" si="205"/>
        <v/>
      </c>
      <c r="P1193" s="126" t="str">
        <f t="shared" si="206"/>
        <v/>
      </c>
      <c r="Q1193" s="95" t="str">
        <f>IF('Paste Data Here - Export'!CR1193=TRUE, "Not imaged",IF('Paste Data Here - Export'!AR1193="Y","Inpatient stroke",IF('Paste Data Here - Export'!BA1193="","",IF('Paste Data Here - Export'!CR1193="TRUE","",1440*('Paste Data Here - Export'!CP1193-'Paste Data Here - Export'!BA1193)))))</f>
        <v/>
      </c>
      <c r="R1193" s="95" t="str">
        <f>IF('Paste Data Here - Export'!CR1193=TRUE,"Not imaged",IF(OR(C1193="",'Paste Data Here - Export'!CP1193=""),"",1440*('Paste Data Here - Export'!CP1193-C1193)))</f>
        <v/>
      </c>
      <c r="S1193" s="93" t="str">
        <f>IF(R1193&lt;60.5,"Yes",IF('Paste Data Here - Export'!C1193="","","No"))</f>
        <v/>
      </c>
      <c r="T1193" s="93" t="str">
        <f t="shared" si="198"/>
        <v/>
      </c>
      <c r="U1193" s="94" t="str">
        <f>IF(OR(C1193="",'Paste Data Here - Export'!DF1193=""),"",1440*('Paste Data Here - Export'!DF1193-C1193))</f>
        <v/>
      </c>
      <c r="V1193" s="96" t="str">
        <f t="shared" si="207"/>
        <v/>
      </c>
      <c r="W1193" s="97" t="str">
        <f>IF(B1193="","",IF('Paste Data Here - Export'!KI1193=TRUE,"Yes",IF('Paste Data Here - Export'!L1193="","No","Yes")))</f>
        <v/>
      </c>
      <c r="X1193" s="98" t="str">
        <f>IF(E1193="Yes","6 Month Transfer",IF(AND(W1193="Yes",'Paste Data Here - Export'!KM1193="D"),"No",IF('Patient level info'!W1193="Yes","Yes","")))</f>
        <v/>
      </c>
      <c r="Y1193" s="91" t="str">
        <f t="shared" si="199"/>
        <v/>
      </c>
      <c r="Z1193" s="99" t="str">
        <f>IF('Paste Data Here - Export'!KQ1193="","",IF('Paste Data Here - Export'!KO1193="","",'Paste Data Here - Export'!KN1193-'Paste Data Here - Export'!KQ1193))</f>
        <v/>
      </c>
      <c r="AA1193" s="91" t="str">
        <f>IF(AND(W1193="Yes",'Paste Data Here - Export'!KM1193="D",'Paste Data Here - Export'!KO1193="Y"),'Paste Data Here - Export'!KN1193+'Patient level info'!AA$3,IF(AND(W1193="Yes",'Paste Data Here - Export'!KM1193="D",Z1193&lt;0),'Paste Data Here - Export'!KQ1193,IF(AND(W1193="Yes",'Paste Data Here - Export'!KM1193="D"),'Paste Data Here - Export'!KN1193,IF(X1193="Yes",'Paste Data Here - Export'!KS1193,""))))</f>
        <v/>
      </c>
      <c r="AB1193" s="100" t="str">
        <f>IF(W1193="No","",IF('Paste Data Here - Export'!HS1193="","",IF('Paste Data Here - Export'!KO1193="Y",'Patient level info'!AA1193-'Paste Data Here - Export'!HS1193,'Paste Data Here - Export'!KQ1193-'Paste Data Here - Export'!HS1193)))</f>
        <v/>
      </c>
      <c r="AC1193" s="100" t="str">
        <f>IF(E1193="Yes","",IF(BPT!C1193="Record transferred to this team",AA1193-C1193-(1/6),""))</f>
        <v/>
      </c>
      <c r="AD1193" s="100" t="str">
        <f t="shared" si="200"/>
        <v/>
      </c>
      <c r="AE1193" s="100" t="str">
        <f t="shared" si="208"/>
        <v/>
      </c>
      <c r="AF1193" s="101" t="str">
        <f>IF(AE1193="","",IF(Y1193="Died same day","Died same day as arrival",IF(AB1193="","Did not stay on SU",IF('Paste Data Here - Export'!HR1193="ICH","ICU/CCU/HDU",IF(AB1193&gt;AE1193,100,100*AB1193/AE1193)))))</f>
        <v/>
      </c>
      <c r="AG1193" s="82" t="str">
        <f>IF(E1193="Yes","6 Month Transfer",IF(W1193="No","Not locked to discharge/transfer",IF(AF1193="Did not stay on SU","Not achieved as did not stay on SU",IF('Patient level info'!A1193="","",IF(AND(A1193=B1193,M1193="Achieved",P1193="Achieved",AF1193&gt;=90,AF1193&lt;&gt;"Died same day as arrival"),"Achieved",IF(AND(A1193&lt;&gt;B1193,AF1193&gt;=90,M1193="Achieved",P1193="Achieved"),"Not directly admitted by this team, but achieved criteria at previous team, and achieved 90% of stay on SU whilst at this team",IF(AF1193="ICU/CCU/HDU","Admitted to ICU/CCU/HDU",IF(AF1193="Died same day as arrival",AF1193,IF(AND(AF1193&lt;90,M1193="Not achieved",P1193="Not achieved"),"Not achieved as not direct to SU within 4h, not seen by a consultant within 14h, and less than 90% of stay on SU",IF(AND(AF1193&lt;90,M1193="Not achieved",P1193="Achieved"),"Not achieved as not direct to SU within 4h and less than 90% of stay on SU",IF(AND(AF1193&lt;90,M1193="Achieved",P1193="Not achieved"),"Not achieved as not seen by a consultant within 14h and less than 90% of stay on SU",IF(AND(AF1193&gt;=90,M1193="Not achieved",P1193="Not achieved"),"Not achieved as not direct to SU within 4h and not seen by a consultant within 14h",IF(AND(AF1193&gt;=90,M1193="Achieved",P1193="Not achieved"),"Not achieved as not seen by a consultant within 14h",IF(AF1193&lt;90,"Not achieved as less than 90% of stay on SU","Not achieved as not direct to SU within 4h"))))))))))))))</f>
        <v/>
      </c>
    </row>
    <row r="1194" spans="1:33" x14ac:dyDescent="0.25">
      <c r="A1194" s="89" t="str">
        <f>IF('Paste Data Here - Export'!A1194="","",'Paste Data Here - Export'!A1194)</f>
        <v/>
      </c>
      <c r="B1194" s="90" t="str">
        <f>IF('Paste Data Here - Export'!B1194="","",'Paste Data Here - Export'!B1194)</f>
        <v/>
      </c>
      <c r="C1194" s="91" t="str">
        <f>IF('Paste Data Here - Export'!AR1194="Y",'Paste Data Here - Export'!AS1194,IF('Paste Data Here - Export'!C1194="","",'Paste Data Here - Export'!BA1194))</f>
        <v/>
      </c>
      <c r="D1194" s="103" t="str">
        <f>IF(B1194="","",IF('Paste Data Here - Export'!A1194 ='Paste Data Here - Export'!B1194, "Yes", "No"))</f>
        <v/>
      </c>
      <c r="E1194" s="103" t="str">
        <f>IF(A1194="","",IF(AND('Paste Data Here - Export'!P1194="",'Paste Data Here - Export'!Q1194&lt;&gt;""),"Yes","No"))</f>
        <v/>
      </c>
      <c r="F1194" s="104" t="str">
        <f>IF('Paste Data Here - Export'!A1194='Paste Data Here - Export'!B1194,C1194,IF(W1194="No","",IF(E1194="Yes","6 Month Transfer",'Paste Data Here - Export'!HP1194)))</f>
        <v/>
      </c>
      <c r="G1194" s="92" t="str">
        <f>IF(B1194="","",IF(OR('Paste Data Here - Export'!KB1194="Y",'Paste Data Here - Export'!GE1194="Y"),"Yes","No"))</f>
        <v/>
      </c>
      <c r="H1194" s="93" t="str">
        <f t="shared" si="201"/>
        <v/>
      </c>
      <c r="I1194" s="93" t="str">
        <f t="shared" si="202"/>
        <v/>
      </c>
      <c r="J1194" s="93" t="str">
        <f t="shared" si="203"/>
        <v/>
      </c>
      <c r="K1194" s="125" t="str">
        <f>IF(OR(C1194="",'Paste Data Here - Export'!BD1194=""),"",1440*('Paste Data Here - Export'!BD1194-C1194))</f>
        <v/>
      </c>
      <c r="L1194" s="93" t="str">
        <f t="shared" si="204"/>
        <v/>
      </c>
      <c r="M1194" s="93" t="str">
        <f>IF(AND(L1194="Yes",'Paste Data Here - Export'!BC1194="SU",'Paste Data Here - Export'!EJ1194&lt;&gt;"Y"),"Achieved",IF('Paste Data Here - Export'!EJ1194="Y","Not applicable",(IF(AND('Patient level info'!L1194="No",'Paste Data Here - Export'!BC1194="SU"),"Not achieved",IF('Paste Data Here - Export'!BC1194="ICH","Not applicable",IF(OR('Paste Data Here - Export'!BC1194="O",'Paste Data Here - Export'!BC1194="MAC"),"Not achieved",""))))))</f>
        <v/>
      </c>
      <c r="N1194" s="142" t="str">
        <f>IF(B1194="","",IF(OR('Paste Data Here - Export'!GN1194="PERS",'Paste Data Here - Export'!GN1194="TELEM"),'Paste Data Here - Export'!GK1194,IF('Paste Data Here - Export'!GO1194="","Not seen in person",'Paste Data Here - Export'!GO1194)))</f>
        <v/>
      </c>
      <c r="O1194" s="125" t="str">
        <f t="shared" si="205"/>
        <v/>
      </c>
      <c r="P1194" s="126" t="str">
        <f t="shared" si="206"/>
        <v/>
      </c>
      <c r="Q1194" s="95" t="str">
        <f>IF('Paste Data Here - Export'!CR1194=TRUE, "Not imaged",IF('Paste Data Here - Export'!AR1194="Y","Inpatient stroke",IF('Paste Data Here - Export'!BA1194="","",IF('Paste Data Here - Export'!CR1194="TRUE","",1440*('Paste Data Here - Export'!CP1194-'Paste Data Here - Export'!BA1194)))))</f>
        <v/>
      </c>
      <c r="R1194" s="95" t="str">
        <f>IF('Paste Data Here - Export'!CR1194=TRUE,"Not imaged",IF(OR(C1194="",'Paste Data Here - Export'!CP1194=""),"",1440*('Paste Data Here - Export'!CP1194-C1194)))</f>
        <v/>
      </c>
      <c r="S1194" s="93" t="str">
        <f>IF(R1194&lt;60.5,"Yes",IF('Paste Data Here - Export'!C1194="","","No"))</f>
        <v/>
      </c>
      <c r="T1194" s="93" t="str">
        <f t="shared" si="198"/>
        <v/>
      </c>
      <c r="U1194" s="94" t="str">
        <f>IF(OR(C1194="",'Paste Data Here - Export'!DF1194=""),"",1440*('Paste Data Here - Export'!DF1194-C1194))</f>
        <v/>
      </c>
      <c r="V1194" s="96" t="str">
        <f t="shared" si="207"/>
        <v/>
      </c>
      <c r="W1194" s="97" t="str">
        <f>IF(B1194="","",IF('Paste Data Here - Export'!KI1194=TRUE,"Yes",IF('Paste Data Here - Export'!L1194="","No","Yes")))</f>
        <v/>
      </c>
      <c r="X1194" s="98" t="str">
        <f>IF(E1194="Yes","6 Month Transfer",IF(AND(W1194="Yes",'Paste Data Here - Export'!KM1194="D"),"No",IF('Patient level info'!W1194="Yes","Yes","")))</f>
        <v/>
      </c>
      <c r="Y1194" s="91" t="str">
        <f t="shared" si="199"/>
        <v/>
      </c>
      <c r="Z1194" s="99" t="str">
        <f>IF('Paste Data Here - Export'!KQ1194="","",IF('Paste Data Here - Export'!KO1194="","",'Paste Data Here - Export'!KN1194-'Paste Data Here - Export'!KQ1194))</f>
        <v/>
      </c>
      <c r="AA1194" s="91" t="str">
        <f>IF(AND(W1194="Yes",'Paste Data Here - Export'!KM1194="D",'Paste Data Here - Export'!KO1194="Y"),'Paste Data Here - Export'!KN1194+'Patient level info'!AA$3,IF(AND(W1194="Yes",'Paste Data Here - Export'!KM1194="D",Z1194&lt;0),'Paste Data Here - Export'!KQ1194,IF(AND(W1194="Yes",'Paste Data Here - Export'!KM1194="D"),'Paste Data Here - Export'!KN1194,IF(X1194="Yes",'Paste Data Here - Export'!KS1194,""))))</f>
        <v/>
      </c>
      <c r="AB1194" s="100" t="str">
        <f>IF(W1194="No","",IF('Paste Data Here - Export'!HS1194="","",IF('Paste Data Here - Export'!KO1194="Y",'Patient level info'!AA1194-'Paste Data Here - Export'!HS1194,'Paste Data Here - Export'!KQ1194-'Paste Data Here - Export'!HS1194)))</f>
        <v/>
      </c>
      <c r="AC1194" s="100" t="str">
        <f>IF(E1194="Yes","",IF(BPT!C1194="Record transferred to this team",AA1194-C1194-(1/6),""))</f>
        <v/>
      </c>
      <c r="AD1194" s="100" t="str">
        <f t="shared" si="200"/>
        <v/>
      </c>
      <c r="AE1194" s="100" t="str">
        <f t="shared" si="208"/>
        <v/>
      </c>
      <c r="AF1194" s="101" t="str">
        <f>IF(AE1194="","",IF(Y1194="Died same day","Died same day as arrival",IF(AB1194="","Did not stay on SU",IF('Paste Data Here - Export'!HR1194="ICH","ICU/CCU/HDU",IF(AB1194&gt;AE1194,100,100*AB1194/AE1194)))))</f>
        <v/>
      </c>
      <c r="AG1194" s="82" t="str">
        <f>IF(E1194="Yes","6 Month Transfer",IF(W1194="No","Not locked to discharge/transfer",IF(AF1194="Did not stay on SU","Not achieved as did not stay on SU",IF('Patient level info'!A1194="","",IF(AND(A1194=B1194,M1194="Achieved",P1194="Achieved",AF1194&gt;=90,AF1194&lt;&gt;"Died same day as arrival"),"Achieved",IF(AND(A1194&lt;&gt;B1194,AF1194&gt;=90,M1194="Achieved",P1194="Achieved"),"Not directly admitted by this team, but achieved criteria at previous team, and achieved 90% of stay on SU whilst at this team",IF(AF1194="ICU/CCU/HDU","Admitted to ICU/CCU/HDU",IF(AF1194="Died same day as arrival",AF1194,IF(AND(AF1194&lt;90,M1194="Not achieved",P1194="Not achieved"),"Not achieved as not direct to SU within 4h, not seen by a consultant within 14h, and less than 90% of stay on SU",IF(AND(AF1194&lt;90,M1194="Not achieved",P1194="Achieved"),"Not achieved as not direct to SU within 4h and less than 90% of stay on SU",IF(AND(AF1194&lt;90,M1194="Achieved",P1194="Not achieved"),"Not achieved as not seen by a consultant within 14h and less than 90% of stay on SU",IF(AND(AF1194&gt;=90,M1194="Not achieved",P1194="Not achieved"),"Not achieved as not direct to SU within 4h and not seen by a consultant within 14h",IF(AND(AF1194&gt;=90,M1194="Achieved",P1194="Not achieved"),"Not achieved as not seen by a consultant within 14h",IF(AF1194&lt;90,"Not achieved as less than 90% of stay on SU","Not achieved as not direct to SU within 4h"))))))))))))))</f>
        <v/>
      </c>
    </row>
    <row r="1195" spans="1:33" x14ac:dyDescent="0.25">
      <c r="A1195" s="89" t="str">
        <f>IF('Paste Data Here - Export'!A1195="","",'Paste Data Here - Export'!A1195)</f>
        <v/>
      </c>
      <c r="B1195" s="90" t="str">
        <f>IF('Paste Data Here - Export'!B1195="","",'Paste Data Here - Export'!B1195)</f>
        <v/>
      </c>
      <c r="C1195" s="91" t="str">
        <f>IF('Paste Data Here - Export'!AR1195="Y",'Paste Data Here - Export'!AS1195,IF('Paste Data Here - Export'!C1195="","",'Paste Data Here - Export'!BA1195))</f>
        <v/>
      </c>
      <c r="D1195" s="103" t="str">
        <f>IF(B1195="","",IF('Paste Data Here - Export'!A1195 ='Paste Data Here - Export'!B1195, "Yes", "No"))</f>
        <v/>
      </c>
      <c r="E1195" s="103" t="str">
        <f>IF(A1195="","",IF(AND('Paste Data Here - Export'!P1195="",'Paste Data Here - Export'!Q1195&lt;&gt;""),"Yes","No"))</f>
        <v/>
      </c>
      <c r="F1195" s="104" t="str">
        <f>IF('Paste Data Here - Export'!A1195='Paste Data Here - Export'!B1195,C1195,IF(W1195="No","",IF(E1195="Yes","6 Month Transfer",'Paste Data Here - Export'!HP1195)))</f>
        <v/>
      </c>
      <c r="G1195" s="92" t="str">
        <f>IF(B1195="","",IF(OR('Paste Data Here - Export'!KB1195="Y",'Paste Data Here - Export'!GE1195="Y"),"Yes","No"))</f>
        <v/>
      </c>
      <c r="H1195" s="93" t="str">
        <f t="shared" si="201"/>
        <v/>
      </c>
      <c r="I1195" s="93" t="str">
        <f t="shared" si="202"/>
        <v/>
      </c>
      <c r="J1195" s="93" t="str">
        <f t="shared" si="203"/>
        <v/>
      </c>
      <c r="K1195" s="125" t="str">
        <f>IF(OR(C1195="",'Paste Data Here - Export'!BD1195=""),"",1440*('Paste Data Here - Export'!BD1195-C1195))</f>
        <v/>
      </c>
      <c r="L1195" s="93" t="str">
        <f t="shared" si="204"/>
        <v/>
      </c>
      <c r="M1195" s="93" t="str">
        <f>IF(AND(L1195="Yes",'Paste Data Here - Export'!BC1195="SU",'Paste Data Here - Export'!EJ1195&lt;&gt;"Y"),"Achieved",IF('Paste Data Here - Export'!EJ1195="Y","Not applicable",(IF(AND('Patient level info'!L1195="No",'Paste Data Here - Export'!BC1195="SU"),"Not achieved",IF('Paste Data Here - Export'!BC1195="ICH","Not applicable",IF(OR('Paste Data Here - Export'!BC1195="O",'Paste Data Here - Export'!BC1195="MAC"),"Not achieved",""))))))</f>
        <v/>
      </c>
      <c r="N1195" s="142" t="str">
        <f>IF(B1195="","",IF(OR('Paste Data Here - Export'!GN1195="PERS",'Paste Data Here - Export'!GN1195="TELEM"),'Paste Data Here - Export'!GK1195,IF('Paste Data Here - Export'!GO1195="","Not seen in person",'Paste Data Here - Export'!GO1195)))</f>
        <v/>
      </c>
      <c r="O1195" s="125" t="str">
        <f t="shared" si="205"/>
        <v/>
      </c>
      <c r="P1195" s="126" t="str">
        <f t="shared" si="206"/>
        <v/>
      </c>
      <c r="Q1195" s="95" t="str">
        <f>IF('Paste Data Here - Export'!CR1195=TRUE, "Not imaged",IF('Paste Data Here - Export'!AR1195="Y","Inpatient stroke",IF('Paste Data Here - Export'!BA1195="","",IF('Paste Data Here - Export'!CR1195="TRUE","",1440*('Paste Data Here - Export'!CP1195-'Paste Data Here - Export'!BA1195)))))</f>
        <v/>
      </c>
      <c r="R1195" s="95" t="str">
        <f>IF('Paste Data Here - Export'!CR1195=TRUE,"Not imaged",IF(OR(C1195="",'Paste Data Here - Export'!CP1195=""),"",1440*('Paste Data Here - Export'!CP1195-C1195)))</f>
        <v/>
      </c>
      <c r="S1195" s="93" t="str">
        <f>IF(R1195&lt;60.5,"Yes",IF('Paste Data Here - Export'!C1195="","","No"))</f>
        <v/>
      </c>
      <c r="T1195" s="93" t="str">
        <f t="shared" si="198"/>
        <v/>
      </c>
      <c r="U1195" s="94" t="str">
        <f>IF(OR(C1195="",'Paste Data Here - Export'!DF1195=""),"",1440*('Paste Data Here - Export'!DF1195-C1195))</f>
        <v/>
      </c>
      <c r="V1195" s="96" t="str">
        <f t="shared" si="207"/>
        <v/>
      </c>
      <c r="W1195" s="97" t="str">
        <f>IF(B1195="","",IF('Paste Data Here - Export'!KI1195=TRUE,"Yes",IF('Paste Data Here - Export'!L1195="","No","Yes")))</f>
        <v/>
      </c>
      <c r="X1195" s="98" t="str">
        <f>IF(E1195="Yes","6 Month Transfer",IF(AND(W1195="Yes",'Paste Data Here - Export'!KM1195="D"),"No",IF('Patient level info'!W1195="Yes","Yes","")))</f>
        <v/>
      </c>
      <c r="Y1195" s="91" t="str">
        <f t="shared" si="199"/>
        <v/>
      </c>
      <c r="Z1195" s="99" t="str">
        <f>IF('Paste Data Here - Export'!KQ1195="","",IF('Paste Data Here - Export'!KO1195="","",'Paste Data Here - Export'!KN1195-'Paste Data Here - Export'!KQ1195))</f>
        <v/>
      </c>
      <c r="AA1195" s="91" t="str">
        <f>IF(AND(W1195="Yes",'Paste Data Here - Export'!KM1195="D",'Paste Data Here - Export'!KO1195="Y"),'Paste Data Here - Export'!KN1195+'Patient level info'!AA$3,IF(AND(W1195="Yes",'Paste Data Here - Export'!KM1195="D",Z1195&lt;0),'Paste Data Here - Export'!KQ1195,IF(AND(W1195="Yes",'Paste Data Here - Export'!KM1195="D"),'Paste Data Here - Export'!KN1195,IF(X1195="Yes",'Paste Data Here - Export'!KS1195,""))))</f>
        <v/>
      </c>
      <c r="AB1195" s="100" t="str">
        <f>IF(W1195="No","",IF('Paste Data Here - Export'!HS1195="","",IF('Paste Data Here - Export'!KO1195="Y",'Patient level info'!AA1195-'Paste Data Here - Export'!HS1195,'Paste Data Here - Export'!KQ1195-'Paste Data Here - Export'!HS1195)))</f>
        <v/>
      </c>
      <c r="AC1195" s="100" t="str">
        <f>IF(E1195="Yes","",IF(BPT!C1195="Record transferred to this team",AA1195-C1195-(1/6),""))</f>
        <v/>
      </c>
      <c r="AD1195" s="100" t="str">
        <f t="shared" si="200"/>
        <v/>
      </c>
      <c r="AE1195" s="100" t="str">
        <f t="shared" si="208"/>
        <v/>
      </c>
      <c r="AF1195" s="101" t="str">
        <f>IF(AE1195="","",IF(Y1195="Died same day","Died same day as arrival",IF(AB1195="","Did not stay on SU",IF('Paste Data Here - Export'!HR1195="ICH","ICU/CCU/HDU",IF(AB1195&gt;AE1195,100,100*AB1195/AE1195)))))</f>
        <v/>
      </c>
      <c r="AG1195" s="82" t="str">
        <f>IF(E1195="Yes","6 Month Transfer",IF(W1195="No","Not locked to discharge/transfer",IF(AF1195="Did not stay on SU","Not achieved as did not stay on SU",IF('Patient level info'!A1195="","",IF(AND(A1195=B1195,M1195="Achieved",P1195="Achieved",AF1195&gt;=90,AF1195&lt;&gt;"Died same day as arrival"),"Achieved",IF(AND(A1195&lt;&gt;B1195,AF1195&gt;=90,M1195="Achieved",P1195="Achieved"),"Not directly admitted by this team, but achieved criteria at previous team, and achieved 90% of stay on SU whilst at this team",IF(AF1195="ICU/CCU/HDU","Admitted to ICU/CCU/HDU",IF(AF1195="Died same day as arrival",AF1195,IF(AND(AF1195&lt;90,M1195="Not achieved",P1195="Not achieved"),"Not achieved as not direct to SU within 4h, not seen by a consultant within 14h, and less than 90% of stay on SU",IF(AND(AF1195&lt;90,M1195="Not achieved",P1195="Achieved"),"Not achieved as not direct to SU within 4h and less than 90% of stay on SU",IF(AND(AF1195&lt;90,M1195="Achieved",P1195="Not achieved"),"Not achieved as not seen by a consultant within 14h and less than 90% of stay on SU",IF(AND(AF1195&gt;=90,M1195="Not achieved",P1195="Not achieved"),"Not achieved as not direct to SU within 4h and not seen by a consultant within 14h",IF(AND(AF1195&gt;=90,M1195="Achieved",P1195="Not achieved"),"Not achieved as not seen by a consultant within 14h",IF(AF1195&lt;90,"Not achieved as less than 90% of stay on SU","Not achieved as not direct to SU within 4h"))))))))))))))</f>
        <v/>
      </c>
    </row>
    <row r="1196" spans="1:33" x14ac:dyDescent="0.25">
      <c r="A1196" s="89" t="str">
        <f>IF('Paste Data Here - Export'!A1196="","",'Paste Data Here - Export'!A1196)</f>
        <v/>
      </c>
      <c r="B1196" s="90" t="str">
        <f>IF('Paste Data Here - Export'!B1196="","",'Paste Data Here - Export'!B1196)</f>
        <v/>
      </c>
      <c r="C1196" s="91" t="str">
        <f>IF('Paste Data Here - Export'!AR1196="Y",'Paste Data Here - Export'!AS1196,IF('Paste Data Here - Export'!C1196="","",'Paste Data Here - Export'!BA1196))</f>
        <v/>
      </c>
      <c r="D1196" s="103" t="str">
        <f>IF(B1196="","",IF('Paste Data Here - Export'!A1196 ='Paste Data Here - Export'!B1196, "Yes", "No"))</f>
        <v/>
      </c>
      <c r="E1196" s="103" t="str">
        <f>IF(A1196="","",IF(AND('Paste Data Here - Export'!P1196="",'Paste Data Here - Export'!Q1196&lt;&gt;""),"Yes","No"))</f>
        <v/>
      </c>
      <c r="F1196" s="104" t="str">
        <f>IF('Paste Data Here - Export'!A1196='Paste Data Here - Export'!B1196,C1196,IF(W1196="No","",IF(E1196="Yes","6 Month Transfer",'Paste Data Here - Export'!HP1196)))</f>
        <v/>
      </c>
      <c r="G1196" s="92" t="str">
        <f>IF(B1196="","",IF(OR('Paste Data Here - Export'!KB1196="Y",'Paste Data Here - Export'!GE1196="Y"),"Yes","No"))</f>
        <v/>
      </c>
      <c r="H1196" s="93" t="str">
        <f t="shared" si="201"/>
        <v/>
      </c>
      <c r="I1196" s="93" t="str">
        <f t="shared" si="202"/>
        <v/>
      </c>
      <c r="J1196" s="93" t="str">
        <f t="shared" si="203"/>
        <v/>
      </c>
      <c r="K1196" s="125" t="str">
        <f>IF(OR(C1196="",'Paste Data Here - Export'!BD1196=""),"",1440*('Paste Data Here - Export'!BD1196-C1196))</f>
        <v/>
      </c>
      <c r="L1196" s="93" t="str">
        <f t="shared" si="204"/>
        <v/>
      </c>
      <c r="M1196" s="93" t="str">
        <f>IF(AND(L1196="Yes",'Paste Data Here - Export'!BC1196="SU",'Paste Data Here - Export'!EJ1196&lt;&gt;"Y"),"Achieved",IF('Paste Data Here - Export'!EJ1196="Y","Not applicable",(IF(AND('Patient level info'!L1196="No",'Paste Data Here - Export'!BC1196="SU"),"Not achieved",IF('Paste Data Here - Export'!BC1196="ICH","Not applicable",IF(OR('Paste Data Here - Export'!BC1196="O",'Paste Data Here - Export'!BC1196="MAC"),"Not achieved",""))))))</f>
        <v/>
      </c>
      <c r="N1196" s="142" t="str">
        <f>IF(B1196="","",IF(OR('Paste Data Here - Export'!GN1196="PERS",'Paste Data Here - Export'!GN1196="TELEM"),'Paste Data Here - Export'!GK1196,IF('Paste Data Here - Export'!GO1196="","Not seen in person",'Paste Data Here - Export'!GO1196)))</f>
        <v/>
      </c>
      <c r="O1196" s="125" t="str">
        <f t="shared" si="205"/>
        <v/>
      </c>
      <c r="P1196" s="126" t="str">
        <f t="shared" si="206"/>
        <v/>
      </c>
      <c r="Q1196" s="95" t="str">
        <f>IF('Paste Data Here - Export'!CR1196=TRUE, "Not imaged",IF('Paste Data Here - Export'!AR1196="Y","Inpatient stroke",IF('Paste Data Here - Export'!BA1196="","",IF('Paste Data Here - Export'!CR1196="TRUE","",1440*('Paste Data Here - Export'!CP1196-'Paste Data Here - Export'!BA1196)))))</f>
        <v/>
      </c>
      <c r="R1196" s="95" t="str">
        <f>IF('Paste Data Here - Export'!CR1196=TRUE,"Not imaged",IF(OR(C1196="",'Paste Data Here - Export'!CP1196=""),"",1440*('Paste Data Here - Export'!CP1196-C1196)))</f>
        <v/>
      </c>
      <c r="S1196" s="93" t="str">
        <f>IF(R1196&lt;60.5,"Yes",IF('Paste Data Here - Export'!C1196="","","No"))</f>
        <v/>
      </c>
      <c r="T1196" s="93" t="str">
        <f t="shared" si="198"/>
        <v/>
      </c>
      <c r="U1196" s="94" t="str">
        <f>IF(OR(C1196="",'Paste Data Here - Export'!DF1196=""),"",1440*('Paste Data Here - Export'!DF1196-C1196))</f>
        <v/>
      </c>
      <c r="V1196" s="96" t="str">
        <f t="shared" si="207"/>
        <v/>
      </c>
      <c r="W1196" s="97" t="str">
        <f>IF(B1196="","",IF('Paste Data Here - Export'!KI1196=TRUE,"Yes",IF('Paste Data Here - Export'!L1196="","No","Yes")))</f>
        <v/>
      </c>
      <c r="X1196" s="98" t="str">
        <f>IF(E1196="Yes","6 Month Transfer",IF(AND(W1196="Yes",'Paste Data Here - Export'!KM1196="D"),"No",IF('Patient level info'!W1196="Yes","Yes","")))</f>
        <v/>
      </c>
      <c r="Y1196" s="91" t="str">
        <f t="shared" si="199"/>
        <v/>
      </c>
      <c r="Z1196" s="99" t="str">
        <f>IF('Paste Data Here - Export'!KQ1196="","",IF('Paste Data Here - Export'!KO1196="","",'Paste Data Here - Export'!KN1196-'Paste Data Here - Export'!KQ1196))</f>
        <v/>
      </c>
      <c r="AA1196" s="91" t="str">
        <f>IF(AND(W1196="Yes",'Paste Data Here - Export'!KM1196="D",'Paste Data Here - Export'!KO1196="Y"),'Paste Data Here - Export'!KN1196+'Patient level info'!AA$3,IF(AND(W1196="Yes",'Paste Data Here - Export'!KM1196="D",Z1196&lt;0),'Paste Data Here - Export'!KQ1196,IF(AND(W1196="Yes",'Paste Data Here - Export'!KM1196="D"),'Paste Data Here - Export'!KN1196,IF(X1196="Yes",'Paste Data Here - Export'!KS1196,""))))</f>
        <v/>
      </c>
      <c r="AB1196" s="100" t="str">
        <f>IF(W1196="No","",IF('Paste Data Here - Export'!HS1196="","",IF('Paste Data Here - Export'!KO1196="Y",'Patient level info'!AA1196-'Paste Data Here - Export'!HS1196,'Paste Data Here - Export'!KQ1196-'Paste Data Here - Export'!HS1196)))</f>
        <v/>
      </c>
      <c r="AC1196" s="100" t="str">
        <f>IF(E1196="Yes","",IF(BPT!C1196="Record transferred to this team",AA1196-C1196-(1/6),""))</f>
        <v/>
      </c>
      <c r="AD1196" s="100" t="str">
        <f t="shared" si="200"/>
        <v/>
      </c>
      <c r="AE1196" s="100" t="str">
        <f t="shared" si="208"/>
        <v/>
      </c>
      <c r="AF1196" s="101" t="str">
        <f>IF(AE1196="","",IF(Y1196="Died same day","Died same day as arrival",IF(AB1196="","Did not stay on SU",IF('Paste Data Here - Export'!HR1196="ICH","ICU/CCU/HDU",IF(AB1196&gt;AE1196,100,100*AB1196/AE1196)))))</f>
        <v/>
      </c>
      <c r="AG1196" s="82" t="str">
        <f>IF(E1196="Yes","6 Month Transfer",IF(W1196="No","Not locked to discharge/transfer",IF(AF1196="Did not stay on SU","Not achieved as did not stay on SU",IF('Patient level info'!A1196="","",IF(AND(A1196=B1196,M1196="Achieved",P1196="Achieved",AF1196&gt;=90,AF1196&lt;&gt;"Died same day as arrival"),"Achieved",IF(AND(A1196&lt;&gt;B1196,AF1196&gt;=90,M1196="Achieved",P1196="Achieved"),"Not directly admitted by this team, but achieved criteria at previous team, and achieved 90% of stay on SU whilst at this team",IF(AF1196="ICU/CCU/HDU","Admitted to ICU/CCU/HDU",IF(AF1196="Died same day as arrival",AF1196,IF(AND(AF1196&lt;90,M1196="Not achieved",P1196="Not achieved"),"Not achieved as not direct to SU within 4h, not seen by a consultant within 14h, and less than 90% of stay on SU",IF(AND(AF1196&lt;90,M1196="Not achieved",P1196="Achieved"),"Not achieved as not direct to SU within 4h and less than 90% of stay on SU",IF(AND(AF1196&lt;90,M1196="Achieved",P1196="Not achieved"),"Not achieved as not seen by a consultant within 14h and less than 90% of stay on SU",IF(AND(AF1196&gt;=90,M1196="Not achieved",P1196="Not achieved"),"Not achieved as not direct to SU within 4h and not seen by a consultant within 14h",IF(AND(AF1196&gt;=90,M1196="Achieved",P1196="Not achieved"),"Not achieved as not seen by a consultant within 14h",IF(AF1196&lt;90,"Not achieved as less than 90% of stay on SU","Not achieved as not direct to SU within 4h"))))))))))))))</f>
        <v/>
      </c>
    </row>
    <row r="1197" spans="1:33" x14ac:dyDescent="0.25">
      <c r="A1197" s="89" t="str">
        <f>IF('Paste Data Here - Export'!A1197="","",'Paste Data Here - Export'!A1197)</f>
        <v/>
      </c>
      <c r="B1197" s="90" t="str">
        <f>IF('Paste Data Here - Export'!B1197="","",'Paste Data Here - Export'!B1197)</f>
        <v/>
      </c>
      <c r="C1197" s="91" t="str">
        <f>IF('Paste Data Here - Export'!AR1197="Y",'Paste Data Here - Export'!AS1197,IF('Paste Data Here - Export'!C1197="","",'Paste Data Here - Export'!BA1197))</f>
        <v/>
      </c>
      <c r="D1197" s="103" t="str">
        <f>IF(B1197="","",IF('Paste Data Here - Export'!A1197 ='Paste Data Here - Export'!B1197, "Yes", "No"))</f>
        <v/>
      </c>
      <c r="E1197" s="103" t="str">
        <f>IF(A1197="","",IF(AND('Paste Data Here - Export'!P1197="",'Paste Data Here - Export'!Q1197&lt;&gt;""),"Yes","No"))</f>
        <v/>
      </c>
      <c r="F1197" s="104" t="str">
        <f>IF('Paste Data Here - Export'!A1197='Paste Data Here - Export'!B1197,C1197,IF(W1197="No","",IF(E1197="Yes","6 Month Transfer",'Paste Data Here - Export'!HP1197)))</f>
        <v/>
      </c>
      <c r="G1197" s="92" t="str">
        <f>IF(B1197="","",IF(OR('Paste Data Here - Export'!KB1197="Y",'Paste Data Here - Export'!GE1197="Y"),"Yes","No"))</f>
        <v/>
      </c>
      <c r="H1197" s="93" t="str">
        <f t="shared" si="201"/>
        <v/>
      </c>
      <c r="I1197" s="93" t="str">
        <f t="shared" si="202"/>
        <v/>
      </c>
      <c r="J1197" s="93" t="str">
        <f t="shared" si="203"/>
        <v/>
      </c>
      <c r="K1197" s="125" t="str">
        <f>IF(OR(C1197="",'Paste Data Here - Export'!BD1197=""),"",1440*('Paste Data Here - Export'!BD1197-C1197))</f>
        <v/>
      </c>
      <c r="L1197" s="93" t="str">
        <f t="shared" si="204"/>
        <v/>
      </c>
      <c r="M1197" s="93" t="str">
        <f>IF(AND(L1197="Yes",'Paste Data Here - Export'!BC1197="SU",'Paste Data Here - Export'!EJ1197&lt;&gt;"Y"),"Achieved",IF('Paste Data Here - Export'!EJ1197="Y","Not applicable",(IF(AND('Patient level info'!L1197="No",'Paste Data Here - Export'!BC1197="SU"),"Not achieved",IF('Paste Data Here - Export'!BC1197="ICH","Not applicable",IF(OR('Paste Data Here - Export'!BC1197="O",'Paste Data Here - Export'!BC1197="MAC"),"Not achieved",""))))))</f>
        <v/>
      </c>
      <c r="N1197" s="142" t="str">
        <f>IF(B1197="","",IF(OR('Paste Data Here - Export'!GN1197="PERS",'Paste Data Here - Export'!GN1197="TELEM"),'Paste Data Here - Export'!GK1197,IF('Paste Data Here - Export'!GO1197="","Not seen in person",'Paste Data Here - Export'!GO1197)))</f>
        <v/>
      </c>
      <c r="O1197" s="125" t="str">
        <f t="shared" si="205"/>
        <v/>
      </c>
      <c r="P1197" s="126" t="str">
        <f t="shared" si="206"/>
        <v/>
      </c>
      <c r="Q1197" s="95" t="str">
        <f>IF('Paste Data Here - Export'!CR1197=TRUE, "Not imaged",IF('Paste Data Here - Export'!AR1197="Y","Inpatient stroke",IF('Paste Data Here - Export'!BA1197="","",IF('Paste Data Here - Export'!CR1197="TRUE","",1440*('Paste Data Here - Export'!CP1197-'Paste Data Here - Export'!BA1197)))))</f>
        <v/>
      </c>
      <c r="R1197" s="95" t="str">
        <f>IF('Paste Data Here - Export'!CR1197=TRUE,"Not imaged",IF(OR(C1197="",'Paste Data Here - Export'!CP1197=""),"",1440*('Paste Data Here - Export'!CP1197-C1197)))</f>
        <v/>
      </c>
      <c r="S1197" s="93" t="str">
        <f>IF(R1197&lt;60.5,"Yes",IF('Paste Data Here - Export'!C1197="","","No"))</f>
        <v/>
      </c>
      <c r="T1197" s="93" t="str">
        <f t="shared" si="198"/>
        <v/>
      </c>
      <c r="U1197" s="94" t="str">
        <f>IF(OR(C1197="",'Paste Data Here - Export'!DF1197=""),"",1440*('Paste Data Here - Export'!DF1197-C1197))</f>
        <v/>
      </c>
      <c r="V1197" s="96" t="str">
        <f t="shared" si="207"/>
        <v/>
      </c>
      <c r="W1197" s="97" t="str">
        <f>IF(B1197="","",IF('Paste Data Here - Export'!KI1197=TRUE,"Yes",IF('Paste Data Here - Export'!L1197="","No","Yes")))</f>
        <v/>
      </c>
      <c r="X1197" s="98" t="str">
        <f>IF(E1197="Yes","6 Month Transfer",IF(AND(W1197="Yes",'Paste Data Here - Export'!KM1197="D"),"No",IF('Patient level info'!W1197="Yes","Yes","")))</f>
        <v/>
      </c>
      <c r="Y1197" s="91" t="str">
        <f t="shared" si="199"/>
        <v/>
      </c>
      <c r="Z1197" s="99" t="str">
        <f>IF('Paste Data Here - Export'!KQ1197="","",IF('Paste Data Here - Export'!KO1197="","",'Paste Data Here - Export'!KN1197-'Paste Data Here - Export'!KQ1197))</f>
        <v/>
      </c>
      <c r="AA1197" s="91" t="str">
        <f>IF(AND(W1197="Yes",'Paste Data Here - Export'!KM1197="D",'Paste Data Here - Export'!KO1197="Y"),'Paste Data Here - Export'!KN1197+'Patient level info'!AA$3,IF(AND(W1197="Yes",'Paste Data Here - Export'!KM1197="D",Z1197&lt;0),'Paste Data Here - Export'!KQ1197,IF(AND(W1197="Yes",'Paste Data Here - Export'!KM1197="D"),'Paste Data Here - Export'!KN1197,IF(X1197="Yes",'Paste Data Here - Export'!KS1197,""))))</f>
        <v/>
      </c>
      <c r="AB1197" s="100" t="str">
        <f>IF(W1197="No","",IF('Paste Data Here - Export'!HS1197="","",IF('Paste Data Here - Export'!KO1197="Y",'Patient level info'!AA1197-'Paste Data Here - Export'!HS1197,'Paste Data Here - Export'!KQ1197-'Paste Data Here - Export'!HS1197)))</f>
        <v/>
      </c>
      <c r="AC1197" s="100" t="str">
        <f>IF(E1197="Yes","",IF(BPT!C1197="Record transferred to this team",AA1197-C1197-(1/6),""))</f>
        <v/>
      </c>
      <c r="AD1197" s="100" t="str">
        <f t="shared" si="200"/>
        <v/>
      </c>
      <c r="AE1197" s="100" t="str">
        <f t="shared" si="208"/>
        <v/>
      </c>
      <c r="AF1197" s="101" t="str">
        <f>IF(AE1197="","",IF(Y1197="Died same day","Died same day as arrival",IF(AB1197="","Did not stay on SU",IF('Paste Data Here - Export'!HR1197="ICH","ICU/CCU/HDU",IF(AB1197&gt;AE1197,100,100*AB1197/AE1197)))))</f>
        <v/>
      </c>
      <c r="AG1197" s="82" t="str">
        <f>IF(E1197="Yes","6 Month Transfer",IF(W1197="No","Not locked to discharge/transfer",IF(AF1197="Did not stay on SU","Not achieved as did not stay on SU",IF('Patient level info'!A1197="","",IF(AND(A1197=B1197,M1197="Achieved",P1197="Achieved",AF1197&gt;=90,AF1197&lt;&gt;"Died same day as arrival"),"Achieved",IF(AND(A1197&lt;&gt;B1197,AF1197&gt;=90,M1197="Achieved",P1197="Achieved"),"Not directly admitted by this team, but achieved criteria at previous team, and achieved 90% of stay on SU whilst at this team",IF(AF1197="ICU/CCU/HDU","Admitted to ICU/CCU/HDU",IF(AF1197="Died same day as arrival",AF1197,IF(AND(AF1197&lt;90,M1197="Not achieved",P1197="Not achieved"),"Not achieved as not direct to SU within 4h, not seen by a consultant within 14h, and less than 90% of stay on SU",IF(AND(AF1197&lt;90,M1197="Not achieved",P1197="Achieved"),"Not achieved as not direct to SU within 4h and less than 90% of stay on SU",IF(AND(AF1197&lt;90,M1197="Achieved",P1197="Not achieved"),"Not achieved as not seen by a consultant within 14h and less than 90% of stay on SU",IF(AND(AF1197&gt;=90,M1197="Not achieved",P1197="Not achieved"),"Not achieved as not direct to SU within 4h and not seen by a consultant within 14h",IF(AND(AF1197&gt;=90,M1197="Achieved",P1197="Not achieved"),"Not achieved as not seen by a consultant within 14h",IF(AF1197&lt;90,"Not achieved as less than 90% of stay on SU","Not achieved as not direct to SU within 4h"))))))))))))))</f>
        <v/>
      </c>
    </row>
    <row r="1198" spans="1:33" x14ac:dyDescent="0.25">
      <c r="A1198" s="89" t="str">
        <f>IF('Paste Data Here - Export'!A1198="","",'Paste Data Here - Export'!A1198)</f>
        <v/>
      </c>
      <c r="B1198" s="90" t="str">
        <f>IF('Paste Data Here - Export'!B1198="","",'Paste Data Here - Export'!B1198)</f>
        <v/>
      </c>
      <c r="C1198" s="91" t="str">
        <f>IF('Paste Data Here - Export'!AR1198="Y",'Paste Data Here - Export'!AS1198,IF('Paste Data Here - Export'!C1198="","",'Paste Data Here - Export'!BA1198))</f>
        <v/>
      </c>
      <c r="D1198" s="103" t="str">
        <f>IF(B1198="","",IF('Paste Data Here - Export'!A1198 ='Paste Data Here - Export'!B1198, "Yes", "No"))</f>
        <v/>
      </c>
      <c r="E1198" s="103" t="str">
        <f>IF(A1198="","",IF(AND('Paste Data Here - Export'!P1198="",'Paste Data Here - Export'!Q1198&lt;&gt;""),"Yes","No"))</f>
        <v/>
      </c>
      <c r="F1198" s="104" t="str">
        <f>IF('Paste Data Here - Export'!A1198='Paste Data Here - Export'!B1198,C1198,IF(W1198="No","",IF(E1198="Yes","6 Month Transfer",'Paste Data Here - Export'!HP1198)))</f>
        <v/>
      </c>
      <c r="G1198" s="92" t="str">
        <f>IF(B1198="","",IF(OR('Paste Data Here - Export'!KB1198="Y",'Paste Data Here - Export'!GE1198="Y"),"Yes","No"))</f>
        <v/>
      </c>
      <c r="H1198" s="93" t="str">
        <f t="shared" si="201"/>
        <v/>
      </c>
      <c r="I1198" s="93" t="str">
        <f t="shared" si="202"/>
        <v/>
      </c>
      <c r="J1198" s="93" t="str">
        <f t="shared" si="203"/>
        <v/>
      </c>
      <c r="K1198" s="125" t="str">
        <f>IF(OR(C1198="",'Paste Data Here - Export'!BD1198=""),"",1440*('Paste Data Here - Export'!BD1198-C1198))</f>
        <v/>
      </c>
      <c r="L1198" s="93" t="str">
        <f t="shared" si="204"/>
        <v/>
      </c>
      <c r="M1198" s="93" t="str">
        <f>IF(AND(L1198="Yes",'Paste Data Here - Export'!BC1198="SU",'Paste Data Here - Export'!EJ1198&lt;&gt;"Y"),"Achieved",IF('Paste Data Here - Export'!EJ1198="Y","Not applicable",(IF(AND('Patient level info'!L1198="No",'Paste Data Here - Export'!BC1198="SU"),"Not achieved",IF('Paste Data Here - Export'!BC1198="ICH","Not applicable",IF(OR('Paste Data Here - Export'!BC1198="O",'Paste Data Here - Export'!BC1198="MAC"),"Not achieved",""))))))</f>
        <v/>
      </c>
      <c r="N1198" s="142" t="str">
        <f>IF(B1198="","",IF(OR('Paste Data Here - Export'!GN1198="PERS",'Paste Data Here - Export'!GN1198="TELEM"),'Paste Data Here - Export'!GK1198,IF('Paste Data Here - Export'!GO1198="","Not seen in person",'Paste Data Here - Export'!GO1198)))</f>
        <v/>
      </c>
      <c r="O1198" s="125" t="str">
        <f t="shared" si="205"/>
        <v/>
      </c>
      <c r="P1198" s="126" t="str">
        <f t="shared" si="206"/>
        <v/>
      </c>
      <c r="Q1198" s="95" t="str">
        <f>IF('Paste Data Here - Export'!CR1198=TRUE, "Not imaged",IF('Paste Data Here - Export'!AR1198="Y","Inpatient stroke",IF('Paste Data Here - Export'!BA1198="","",IF('Paste Data Here - Export'!CR1198="TRUE","",1440*('Paste Data Here - Export'!CP1198-'Paste Data Here - Export'!BA1198)))))</f>
        <v/>
      </c>
      <c r="R1198" s="95" t="str">
        <f>IF('Paste Data Here - Export'!CR1198=TRUE,"Not imaged",IF(OR(C1198="",'Paste Data Here - Export'!CP1198=""),"",1440*('Paste Data Here - Export'!CP1198-C1198)))</f>
        <v/>
      </c>
      <c r="S1198" s="93" t="str">
        <f>IF(R1198&lt;60.5,"Yes",IF('Paste Data Here - Export'!C1198="","","No"))</f>
        <v/>
      </c>
      <c r="T1198" s="93" t="str">
        <f t="shared" si="198"/>
        <v/>
      </c>
      <c r="U1198" s="94" t="str">
        <f>IF(OR(C1198="",'Paste Data Here - Export'!DF1198=""),"",1440*('Paste Data Here - Export'!DF1198-C1198))</f>
        <v/>
      </c>
      <c r="V1198" s="96" t="str">
        <f t="shared" si="207"/>
        <v/>
      </c>
      <c r="W1198" s="97" t="str">
        <f>IF(B1198="","",IF('Paste Data Here - Export'!KI1198=TRUE,"Yes",IF('Paste Data Here - Export'!L1198="","No","Yes")))</f>
        <v/>
      </c>
      <c r="X1198" s="98" t="str">
        <f>IF(E1198="Yes","6 Month Transfer",IF(AND(W1198="Yes",'Paste Data Here - Export'!KM1198="D"),"No",IF('Patient level info'!W1198="Yes","Yes","")))</f>
        <v/>
      </c>
      <c r="Y1198" s="91" t="str">
        <f t="shared" si="199"/>
        <v/>
      </c>
      <c r="Z1198" s="99" t="str">
        <f>IF('Paste Data Here - Export'!KQ1198="","",IF('Paste Data Here - Export'!KO1198="","",'Paste Data Here - Export'!KN1198-'Paste Data Here - Export'!KQ1198))</f>
        <v/>
      </c>
      <c r="AA1198" s="91" t="str">
        <f>IF(AND(W1198="Yes",'Paste Data Here - Export'!KM1198="D",'Paste Data Here - Export'!KO1198="Y"),'Paste Data Here - Export'!KN1198+'Patient level info'!AA$3,IF(AND(W1198="Yes",'Paste Data Here - Export'!KM1198="D",Z1198&lt;0),'Paste Data Here - Export'!KQ1198,IF(AND(W1198="Yes",'Paste Data Here - Export'!KM1198="D"),'Paste Data Here - Export'!KN1198,IF(X1198="Yes",'Paste Data Here - Export'!KS1198,""))))</f>
        <v/>
      </c>
      <c r="AB1198" s="100" t="str">
        <f>IF(W1198="No","",IF('Paste Data Here - Export'!HS1198="","",IF('Paste Data Here - Export'!KO1198="Y",'Patient level info'!AA1198-'Paste Data Here - Export'!HS1198,'Paste Data Here - Export'!KQ1198-'Paste Data Here - Export'!HS1198)))</f>
        <v/>
      </c>
      <c r="AC1198" s="100" t="str">
        <f>IF(E1198="Yes","",IF(BPT!C1198="Record transferred to this team",AA1198-C1198-(1/6),""))</f>
        <v/>
      </c>
      <c r="AD1198" s="100" t="str">
        <f t="shared" si="200"/>
        <v/>
      </c>
      <c r="AE1198" s="100" t="str">
        <f t="shared" si="208"/>
        <v/>
      </c>
      <c r="AF1198" s="101" t="str">
        <f>IF(AE1198="","",IF(Y1198="Died same day","Died same day as arrival",IF(AB1198="","Did not stay on SU",IF('Paste Data Here - Export'!HR1198="ICH","ICU/CCU/HDU",IF(AB1198&gt;AE1198,100,100*AB1198/AE1198)))))</f>
        <v/>
      </c>
      <c r="AG1198" s="82" t="str">
        <f>IF(E1198="Yes","6 Month Transfer",IF(W1198="No","Not locked to discharge/transfer",IF(AF1198="Did not stay on SU","Not achieved as did not stay on SU",IF('Patient level info'!A1198="","",IF(AND(A1198=B1198,M1198="Achieved",P1198="Achieved",AF1198&gt;=90,AF1198&lt;&gt;"Died same day as arrival"),"Achieved",IF(AND(A1198&lt;&gt;B1198,AF1198&gt;=90,M1198="Achieved",P1198="Achieved"),"Not directly admitted by this team, but achieved criteria at previous team, and achieved 90% of stay on SU whilst at this team",IF(AF1198="ICU/CCU/HDU","Admitted to ICU/CCU/HDU",IF(AF1198="Died same day as arrival",AF1198,IF(AND(AF1198&lt;90,M1198="Not achieved",P1198="Not achieved"),"Not achieved as not direct to SU within 4h, not seen by a consultant within 14h, and less than 90% of stay on SU",IF(AND(AF1198&lt;90,M1198="Not achieved",P1198="Achieved"),"Not achieved as not direct to SU within 4h and less than 90% of stay on SU",IF(AND(AF1198&lt;90,M1198="Achieved",P1198="Not achieved"),"Not achieved as not seen by a consultant within 14h and less than 90% of stay on SU",IF(AND(AF1198&gt;=90,M1198="Not achieved",P1198="Not achieved"),"Not achieved as not direct to SU within 4h and not seen by a consultant within 14h",IF(AND(AF1198&gt;=90,M1198="Achieved",P1198="Not achieved"),"Not achieved as not seen by a consultant within 14h",IF(AF1198&lt;90,"Not achieved as less than 90% of stay on SU","Not achieved as not direct to SU within 4h"))))))))))))))</f>
        <v/>
      </c>
    </row>
    <row r="1199" spans="1:33" x14ac:dyDescent="0.25">
      <c r="A1199" s="89" t="str">
        <f>IF('Paste Data Here - Export'!A1199="","",'Paste Data Here - Export'!A1199)</f>
        <v/>
      </c>
      <c r="B1199" s="90" t="str">
        <f>IF('Paste Data Here - Export'!B1199="","",'Paste Data Here - Export'!B1199)</f>
        <v/>
      </c>
      <c r="C1199" s="91" t="str">
        <f>IF('Paste Data Here - Export'!AR1199="Y",'Paste Data Here - Export'!AS1199,IF('Paste Data Here - Export'!C1199="","",'Paste Data Here - Export'!BA1199))</f>
        <v/>
      </c>
      <c r="D1199" s="103" t="str">
        <f>IF(B1199="","",IF('Paste Data Here - Export'!A1199 ='Paste Data Here - Export'!B1199, "Yes", "No"))</f>
        <v/>
      </c>
      <c r="E1199" s="103" t="str">
        <f>IF(A1199="","",IF(AND('Paste Data Here - Export'!P1199="",'Paste Data Here - Export'!Q1199&lt;&gt;""),"Yes","No"))</f>
        <v/>
      </c>
      <c r="F1199" s="104" t="str">
        <f>IF('Paste Data Here - Export'!A1199='Paste Data Here - Export'!B1199,C1199,IF(W1199="No","",IF(E1199="Yes","6 Month Transfer",'Paste Data Here - Export'!HP1199)))</f>
        <v/>
      </c>
      <c r="G1199" s="92" t="str">
        <f>IF(B1199="","",IF(OR('Paste Data Here - Export'!KB1199="Y",'Paste Data Here - Export'!GE1199="Y"),"Yes","No"))</f>
        <v/>
      </c>
      <c r="H1199" s="93" t="str">
        <f t="shared" si="201"/>
        <v/>
      </c>
      <c r="I1199" s="93" t="str">
        <f t="shared" si="202"/>
        <v/>
      </c>
      <c r="J1199" s="93" t="str">
        <f t="shared" si="203"/>
        <v/>
      </c>
      <c r="K1199" s="125" t="str">
        <f>IF(OR(C1199="",'Paste Data Here - Export'!BD1199=""),"",1440*('Paste Data Here - Export'!BD1199-C1199))</f>
        <v/>
      </c>
      <c r="L1199" s="93" t="str">
        <f t="shared" si="204"/>
        <v/>
      </c>
      <c r="M1199" s="93" t="str">
        <f>IF(AND(L1199="Yes",'Paste Data Here - Export'!BC1199="SU",'Paste Data Here - Export'!EJ1199&lt;&gt;"Y"),"Achieved",IF('Paste Data Here - Export'!EJ1199="Y","Not applicable",(IF(AND('Patient level info'!L1199="No",'Paste Data Here - Export'!BC1199="SU"),"Not achieved",IF('Paste Data Here - Export'!BC1199="ICH","Not applicable",IF(OR('Paste Data Here - Export'!BC1199="O",'Paste Data Here - Export'!BC1199="MAC"),"Not achieved",""))))))</f>
        <v/>
      </c>
      <c r="N1199" s="142" t="str">
        <f>IF(B1199="","",IF(OR('Paste Data Here - Export'!GN1199="PERS",'Paste Data Here - Export'!GN1199="TELEM"),'Paste Data Here - Export'!GK1199,IF('Paste Data Here - Export'!GO1199="","Not seen in person",'Paste Data Here - Export'!GO1199)))</f>
        <v/>
      </c>
      <c r="O1199" s="125" t="str">
        <f t="shared" si="205"/>
        <v/>
      </c>
      <c r="P1199" s="126" t="str">
        <f t="shared" si="206"/>
        <v/>
      </c>
      <c r="Q1199" s="95" t="str">
        <f>IF('Paste Data Here - Export'!CR1199=TRUE, "Not imaged",IF('Paste Data Here - Export'!AR1199="Y","Inpatient stroke",IF('Paste Data Here - Export'!BA1199="","",IF('Paste Data Here - Export'!CR1199="TRUE","",1440*('Paste Data Here - Export'!CP1199-'Paste Data Here - Export'!BA1199)))))</f>
        <v/>
      </c>
      <c r="R1199" s="95" t="str">
        <f>IF('Paste Data Here - Export'!CR1199=TRUE,"Not imaged",IF(OR(C1199="",'Paste Data Here - Export'!CP1199=""),"",1440*('Paste Data Here - Export'!CP1199-C1199)))</f>
        <v/>
      </c>
      <c r="S1199" s="93" t="str">
        <f>IF(R1199&lt;60.5,"Yes",IF('Paste Data Here - Export'!C1199="","","No"))</f>
        <v/>
      </c>
      <c r="T1199" s="93" t="str">
        <f t="shared" si="198"/>
        <v/>
      </c>
      <c r="U1199" s="94" t="str">
        <f>IF(OR(C1199="",'Paste Data Here - Export'!DF1199=""),"",1440*('Paste Data Here - Export'!DF1199-C1199))</f>
        <v/>
      </c>
      <c r="V1199" s="96" t="str">
        <f t="shared" si="207"/>
        <v/>
      </c>
      <c r="W1199" s="97" t="str">
        <f>IF(B1199="","",IF('Paste Data Here - Export'!KI1199=TRUE,"Yes",IF('Paste Data Here - Export'!L1199="","No","Yes")))</f>
        <v/>
      </c>
      <c r="X1199" s="98" t="str">
        <f>IF(E1199="Yes","6 Month Transfer",IF(AND(W1199="Yes",'Paste Data Here - Export'!KM1199="D"),"No",IF('Patient level info'!W1199="Yes","Yes","")))</f>
        <v/>
      </c>
      <c r="Y1199" s="91" t="str">
        <f t="shared" si="199"/>
        <v/>
      </c>
      <c r="Z1199" s="99" t="str">
        <f>IF('Paste Data Here - Export'!KQ1199="","",IF('Paste Data Here - Export'!KO1199="","",'Paste Data Here - Export'!KN1199-'Paste Data Here - Export'!KQ1199))</f>
        <v/>
      </c>
      <c r="AA1199" s="91" t="str">
        <f>IF(AND(W1199="Yes",'Paste Data Here - Export'!KM1199="D",'Paste Data Here - Export'!KO1199="Y"),'Paste Data Here - Export'!KN1199+'Patient level info'!AA$3,IF(AND(W1199="Yes",'Paste Data Here - Export'!KM1199="D",Z1199&lt;0),'Paste Data Here - Export'!KQ1199,IF(AND(W1199="Yes",'Paste Data Here - Export'!KM1199="D"),'Paste Data Here - Export'!KN1199,IF(X1199="Yes",'Paste Data Here - Export'!KS1199,""))))</f>
        <v/>
      </c>
      <c r="AB1199" s="100" t="str">
        <f>IF(W1199="No","",IF('Paste Data Here - Export'!HS1199="","",IF('Paste Data Here - Export'!KO1199="Y",'Patient level info'!AA1199-'Paste Data Here - Export'!HS1199,'Paste Data Here - Export'!KQ1199-'Paste Data Here - Export'!HS1199)))</f>
        <v/>
      </c>
      <c r="AC1199" s="100" t="str">
        <f>IF(E1199="Yes","",IF(BPT!C1199="Record transferred to this team",AA1199-C1199-(1/6),""))</f>
        <v/>
      </c>
      <c r="AD1199" s="100" t="str">
        <f t="shared" si="200"/>
        <v/>
      </c>
      <c r="AE1199" s="100" t="str">
        <f t="shared" si="208"/>
        <v/>
      </c>
      <c r="AF1199" s="101" t="str">
        <f>IF(AE1199="","",IF(Y1199="Died same day","Died same day as arrival",IF(AB1199="","Did not stay on SU",IF('Paste Data Here - Export'!HR1199="ICH","ICU/CCU/HDU",IF(AB1199&gt;AE1199,100,100*AB1199/AE1199)))))</f>
        <v/>
      </c>
      <c r="AG1199" s="82" t="str">
        <f>IF(E1199="Yes","6 Month Transfer",IF(W1199="No","Not locked to discharge/transfer",IF(AF1199="Did not stay on SU","Not achieved as did not stay on SU",IF('Patient level info'!A1199="","",IF(AND(A1199=B1199,M1199="Achieved",P1199="Achieved",AF1199&gt;=90,AF1199&lt;&gt;"Died same day as arrival"),"Achieved",IF(AND(A1199&lt;&gt;B1199,AF1199&gt;=90,M1199="Achieved",P1199="Achieved"),"Not directly admitted by this team, but achieved criteria at previous team, and achieved 90% of stay on SU whilst at this team",IF(AF1199="ICU/CCU/HDU","Admitted to ICU/CCU/HDU",IF(AF1199="Died same day as arrival",AF1199,IF(AND(AF1199&lt;90,M1199="Not achieved",P1199="Not achieved"),"Not achieved as not direct to SU within 4h, not seen by a consultant within 14h, and less than 90% of stay on SU",IF(AND(AF1199&lt;90,M1199="Not achieved",P1199="Achieved"),"Not achieved as not direct to SU within 4h and less than 90% of stay on SU",IF(AND(AF1199&lt;90,M1199="Achieved",P1199="Not achieved"),"Not achieved as not seen by a consultant within 14h and less than 90% of stay on SU",IF(AND(AF1199&gt;=90,M1199="Not achieved",P1199="Not achieved"),"Not achieved as not direct to SU within 4h and not seen by a consultant within 14h",IF(AND(AF1199&gt;=90,M1199="Achieved",P1199="Not achieved"),"Not achieved as not seen by a consultant within 14h",IF(AF1199&lt;90,"Not achieved as less than 90% of stay on SU","Not achieved as not direct to SU within 4h"))))))))))))))</f>
        <v/>
      </c>
    </row>
    <row r="1200" spans="1:33" x14ac:dyDescent="0.25">
      <c r="A1200" s="89" t="str">
        <f>IF('Paste Data Here - Export'!A1200="","",'Paste Data Here - Export'!A1200)</f>
        <v/>
      </c>
      <c r="B1200" s="90" t="str">
        <f>IF('Paste Data Here - Export'!B1200="","",'Paste Data Here - Export'!B1200)</f>
        <v/>
      </c>
      <c r="C1200" s="91" t="str">
        <f>IF('Paste Data Here - Export'!AR1200="Y",'Paste Data Here - Export'!AS1200,IF('Paste Data Here - Export'!C1200="","",'Paste Data Here - Export'!BA1200))</f>
        <v/>
      </c>
      <c r="D1200" s="103" t="str">
        <f>IF(B1200="","",IF('Paste Data Here - Export'!A1200 ='Paste Data Here - Export'!B1200, "Yes", "No"))</f>
        <v/>
      </c>
      <c r="E1200" s="103" t="str">
        <f>IF(A1200="","",IF(AND('Paste Data Here - Export'!P1200="",'Paste Data Here - Export'!Q1200&lt;&gt;""),"Yes","No"))</f>
        <v/>
      </c>
      <c r="F1200" s="104" t="str">
        <f>IF('Paste Data Here - Export'!A1200='Paste Data Here - Export'!B1200,C1200,IF(W1200="No","",IF(E1200="Yes","6 Month Transfer",'Paste Data Here - Export'!HP1200)))</f>
        <v/>
      </c>
      <c r="G1200" s="92" t="str">
        <f>IF(B1200="","",IF(OR('Paste Data Here - Export'!KB1200="Y",'Paste Data Here - Export'!GE1200="Y"),"Yes","No"))</f>
        <v/>
      </c>
      <c r="H1200" s="93" t="str">
        <f t="shared" si="201"/>
        <v/>
      </c>
      <c r="I1200" s="93" t="str">
        <f t="shared" si="202"/>
        <v/>
      </c>
      <c r="J1200" s="93" t="str">
        <f t="shared" si="203"/>
        <v/>
      </c>
      <c r="K1200" s="125" t="str">
        <f>IF(OR(C1200="",'Paste Data Here - Export'!BD1200=""),"",1440*('Paste Data Here - Export'!BD1200-C1200))</f>
        <v/>
      </c>
      <c r="L1200" s="93" t="str">
        <f t="shared" si="204"/>
        <v/>
      </c>
      <c r="M1200" s="93" t="str">
        <f>IF(AND(L1200="Yes",'Paste Data Here - Export'!BC1200="SU",'Paste Data Here - Export'!EJ1200&lt;&gt;"Y"),"Achieved",IF('Paste Data Here - Export'!EJ1200="Y","Not applicable",(IF(AND('Patient level info'!L1200="No",'Paste Data Here - Export'!BC1200="SU"),"Not achieved",IF('Paste Data Here - Export'!BC1200="ICH","Not applicable",IF(OR('Paste Data Here - Export'!BC1200="O",'Paste Data Here - Export'!BC1200="MAC"),"Not achieved",""))))))</f>
        <v/>
      </c>
      <c r="N1200" s="142" t="str">
        <f>IF(B1200="","",IF(OR('Paste Data Here - Export'!GN1200="PERS",'Paste Data Here - Export'!GN1200="TELEM"),'Paste Data Here - Export'!GK1200,IF('Paste Data Here - Export'!GO1200="","Not seen in person",'Paste Data Here - Export'!GO1200)))</f>
        <v/>
      </c>
      <c r="O1200" s="125" t="str">
        <f t="shared" si="205"/>
        <v/>
      </c>
      <c r="P1200" s="126" t="str">
        <f t="shared" si="206"/>
        <v/>
      </c>
      <c r="Q1200" s="95" t="str">
        <f>IF('Paste Data Here - Export'!CR1200=TRUE, "Not imaged",IF('Paste Data Here - Export'!AR1200="Y","Inpatient stroke",IF('Paste Data Here - Export'!BA1200="","",IF('Paste Data Here - Export'!CR1200="TRUE","",1440*('Paste Data Here - Export'!CP1200-'Paste Data Here - Export'!BA1200)))))</f>
        <v/>
      </c>
      <c r="R1200" s="95" t="str">
        <f>IF('Paste Data Here - Export'!CR1200=TRUE,"Not imaged",IF(OR(C1200="",'Paste Data Here - Export'!CP1200=""),"",1440*('Paste Data Here - Export'!CP1200-C1200)))</f>
        <v/>
      </c>
      <c r="S1200" s="93" t="str">
        <f>IF(R1200&lt;60.5,"Yes",IF('Paste Data Here - Export'!C1200="","","No"))</f>
        <v/>
      </c>
      <c r="T1200" s="93" t="str">
        <f t="shared" si="198"/>
        <v/>
      </c>
      <c r="U1200" s="94" t="str">
        <f>IF(OR(C1200="",'Paste Data Here - Export'!DF1200=""),"",1440*('Paste Data Here - Export'!DF1200-C1200))</f>
        <v/>
      </c>
      <c r="V1200" s="96" t="str">
        <f t="shared" si="207"/>
        <v/>
      </c>
      <c r="W1200" s="97" t="str">
        <f>IF(B1200="","",IF('Paste Data Here - Export'!KI1200=TRUE,"Yes",IF('Paste Data Here - Export'!L1200="","No","Yes")))</f>
        <v/>
      </c>
      <c r="X1200" s="98" t="str">
        <f>IF(E1200="Yes","6 Month Transfer",IF(AND(W1200="Yes",'Paste Data Here - Export'!KM1200="D"),"No",IF('Patient level info'!W1200="Yes","Yes","")))</f>
        <v/>
      </c>
      <c r="Y1200" s="91" t="str">
        <f t="shared" si="199"/>
        <v/>
      </c>
      <c r="Z1200" s="99" t="str">
        <f>IF('Paste Data Here - Export'!KQ1200="","",IF('Paste Data Here - Export'!KO1200="","",'Paste Data Here - Export'!KN1200-'Paste Data Here - Export'!KQ1200))</f>
        <v/>
      </c>
      <c r="AA1200" s="91" t="str">
        <f>IF(AND(W1200="Yes",'Paste Data Here - Export'!KM1200="D",'Paste Data Here - Export'!KO1200="Y"),'Paste Data Here - Export'!KN1200+'Patient level info'!AA$3,IF(AND(W1200="Yes",'Paste Data Here - Export'!KM1200="D",Z1200&lt;0),'Paste Data Here - Export'!KQ1200,IF(AND(W1200="Yes",'Paste Data Here - Export'!KM1200="D"),'Paste Data Here - Export'!KN1200,IF(X1200="Yes",'Paste Data Here - Export'!KS1200,""))))</f>
        <v/>
      </c>
      <c r="AB1200" s="100" t="str">
        <f>IF(W1200="No","",IF('Paste Data Here - Export'!HS1200="","",IF('Paste Data Here - Export'!KO1200="Y",'Patient level info'!AA1200-'Paste Data Here - Export'!HS1200,'Paste Data Here - Export'!KQ1200-'Paste Data Here - Export'!HS1200)))</f>
        <v/>
      </c>
      <c r="AC1200" s="100" t="str">
        <f>IF(E1200="Yes","",IF(BPT!C1200="Record transferred to this team",AA1200-C1200-(1/6),""))</f>
        <v/>
      </c>
      <c r="AD1200" s="100" t="str">
        <f t="shared" si="200"/>
        <v/>
      </c>
      <c r="AE1200" s="100" t="str">
        <f t="shared" si="208"/>
        <v/>
      </c>
      <c r="AF1200" s="101" t="str">
        <f>IF(AE1200="","",IF(Y1200="Died same day","Died same day as arrival",IF(AB1200="","Did not stay on SU",IF('Paste Data Here - Export'!HR1200="ICH","ICU/CCU/HDU",IF(AB1200&gt;AE1200,100,100*AB1200/AE1200)))))</f>
        <v/>
      </c>
      <c r="AG1200" s="82" t="str">
        <f>IF(E1200="Yes","6 Month Transfer",IF(W1200="No","Not locked to discharge/transfer",IF(AF1200="Did not stay on SU","Not achieved as did not stay on SU",IF('Patient level info'!A1200="","",IF(AND(A1200=B1200,M1200="Achieved",P1200="Achieved",AF1200&gt;=90,AF1200&lt;&gt;"Died same day as arrival"),"Achieved",IF(AND(A1200&lt;&gt;B1200,AF1200&gt;=90,M1200="Achieved",P1200="Achieved"),"Not directly admitted by this team, but achieved criteria at previous team, and achieved 90% of stay on SU whilst at this team",IF(AF1200="ICU/CCU/HDU","Admitted to ICU/CCU/HDU",IF(AF1200="Died same day as arrival",AF1200,IF(AND(AF1200&lt;90,M1200="Not achieved",P1200="Not achieved"),"Not achieved as not direct to SU within 4h, not seen by a consultant within 14h, and less than 90% of stay on SU",IF(AND(AF1200&lt;90,M1200="Not achieved",P1200="Achieved"),"Not achieved as not direct to SU within 4h and less than 90% of stay on SU",IF(AND(AF1200&lt;90,M1200="Achieved",P1200="Not achieved"),"Not achieved as not seen by a consultant within 14h and less than 90% of stay on SU",IF(AND(AF1200&gt;=90,M1200="Not achieved",P1200="Not achieved"),"Not achieved as not direct to SU within 4h and not seen by a consultant within 14h",IF(AND(AF1200&gt;=90,M1200="Achieved",P1200="Not achieved"),"Not achieved as not seen by a consultant within 14h",IF(AF1200&lt;90,"Not achieved as less than 90% of stay on SU","Not achieved as not direct to SU within 4h"))))))))))))))</f>
        <v/>
      </c>
    </row>
    <row r="1201" spans="1:33" x14ac:dyDescent="0.25">
      <c r="A1201" s="89" t="str">
        <f>IF('Paste Data Here - Export'!A1201="","",'Paste Data Here - Export'!A1201)</f>
        <v/>
      </c>
      <c r="B1201" s="90" t="str">
        <f>IF('Paste Data Here - Export'!B1201="","",'Paste Data Here - Export'!B1201)</f>
        <v/>
      </c>
      <c r="C1201" s="91" t="str">
        <f>IF('Paste Data Here - Export'!AR1201="Y",'Paste Data Here - Export'!AS1201,IF('Paste Data Here - Export'!C1201="","",'Paste Data Here - Export'!BA1201))</f>
        <v/>
      </c>
      <c r="D1201" s="103" t="str">
        <f>IF(B1201="","",IF('Paste Data Here - Export'!A1201 ='Paste Data Here - Export'!B1201, "Yes", "No"))</f>
        <v/>
      </c>
      <c r="E1201" s="103" t="str">
        <f>IF(A1201="","",IF(AND('Paste Data Here - Export'!P1201="",'Paste Data Here - Export'!Q1201&lt;&gt;""),"Yes","No"))</f>
        <v/>
      </c>
      <c r="F1201" s="104" t="str">
        <f>IF('Paste Data Here - Export'!A1201='Paste Data Here - Export'!B1201,C1201,IF(W1201="No","",IF(E1201="Yes","6 Month Transfer",'Paste Data Here - Export'!HP1201)))</f>
        <v/>
      </c>
      <c r="G1201" s="92" t="str">
        <f>IF(B1201="","",IF(OR('Paste Data Here - Export'!KB1201="Y",'Paste Data Here - Export'!GE1201="Y"),"Yes","No"))</f>
        <v/>
      </c>
      <c r="H1201" s="93" t="str">
        <f t="shared" si="201"/>
        <v/>
      </c>
      <c r="I1201" s="93" t="str">
        <f t="shared" si="202"/>
        <v/>
      </c>
      <c r="J1201" s="93" t="str">
        <f t="shared" si="203"/>
        <v/>
      </c>
      <c r="K1201" s="125" t="str">
        <f>IF(OR(C1201="",'Paste Data Here - Export'!BD1201=""),"",1440*('Paste Data Here - Export'!BD1201-C1201))</f>
        <v/>
      </c>
      <c r="L1201" s="93" t="str">
        <f t="shared" si="204"/>
        <v/>
      </c>
      <c r="M1201" s="93" t="str">
        <f>IF(AND(L1201="Yes",'Paste Data Here - Export'!BC1201="SU",'Paste Data Here - Export'!EJ1201&lt;&gt;"Y"),"Achieved",IF('Paste Data Here - Export'!EJ1201="Y","Not applicable",(IF(AND('Patient level info'!L1201="No",'Paste Data Here - Export'!BC1201="SU"),"Not achieved",IF('Paste Data Here - Export'!BC1201="ICH","Not applicable",IF(OR('Paste Data Here - Export'!BC1201="O",'Paste Data Here - Export'!BC1201="MAC"),"Not achieved",""))))))</f>
        <v/>
      </c>
      <c r="N1201" s="142" t="str">
        <f>IF(B1201="","",IF(OR('Paste Data Here - Export'!GN1201="PERS",'Paste Data Here - Export'!GN1201="TELEM"),'Paste Data Here - Export'!GK1201,IF('Paste Data Here - Export'!GO1201="","Not seen in person",'Paste Data Here - Export'!GO1201)))</f>
        <v/>
      </c>
      <c r="O1201" s="125" t="str">
        <f t="shared" si="205"/>
        <v/>
      </c>
      <c r="P1201" s="126" t="str">
        <f t="shared" si="206"/>
        <v/>
      </c>
      <c r="Q1201" s="95" t="str">
        <f>IF('Paste Data Here - Export'!CR1201=TRUE, "Not imaged",IF('Paste Data Here - Export'!AR1201="Y","Inpatient stroke",IF('Paste Data Here - Export'!BA1201="","",IF('Paste Data Here - Export'!CR1201="TRUE","",1440*('Paste Data Here - Export'!CP1201-'Paste Data Here - Export'!BA1201)))))</f>
        <v/>
      </c>
      <c r="R1201" s="95" t="str">
        <f>IF('Paste Data Here - Export'!CR1201=TRUE,"Not imaged",IF(OR(C1201="",'Paste Data Here - Export'!CP1201=""),"",1440*('Paste Data Here - Export'!CP1201-C1201)))</f>
        <v/>
      </c>
      <c r="S1201" s="93" t="str">
        <f>IF(R1201&lt;60.5,"Yes",IF('Paste Data Here - Export'!C1201="","","No"))</f>
        <v/>
      </c>
      <c r="T1201" s="93" t="str">
        <f t="shared" si="198"/>
        <v/>
      </c>
      <c r="U1201" s="94" t="str">
        <f>IF(OR(C1201="",'Paste Data Here - Export'!DF1201=""),"",1440*('Paste Data Here - Export'!DF1201-C1201))</f>
        <v/>
      </c>
      <c r="V1201" s="96" t="str">
        <f t="shared" si="207"/>
        <v/>
      </c>
      <c r="W1201" s="97" t="str">
        <f>IF(B1201="","",IF('Paste Data Here - Export'!KI1201=TRUE,"Yes",IF('Paste Data Here - Export'!L1201="","No","Yes")))</f>
        <v/>
      </c>
      <c r="X1201" s="98" t="str">
        <f>IF(E1201="Yes","6 Month Transfer",IF(AND(W1201="Yes",'Paste Data Here - Export'!KM1201="D"),"No",IF('Patient level info'!W1201="Yes","Yes","")))</f>
        <v/>
      </c>
      <c r="Y1201" s="91" t="str">
        <f t="shared" si="199"/>
        <v/>
      </c>
      <c r="Z1201" s="99" t="str">
        <f>IF('Paste Data Here - Export'!KQ1201="","",IF('Paste Data Here - Export'!KO1201="","",'Paste Data Here - Export'!KN1201-'Paste Data Here - Export'!KQ1201))</f>
        <v/>
      </c>
      <c r="AA1201" s="91" t="str">
        <f>IF(AND(W1201="Yes",'Paste Data Here - Export'!KM1201="D",'Paste Data Here - Export'!KO1201="Y"),'Paste Data Here - Export'!KN1201+'Patient level info'!AA$3,IF(AND(W1201="Yes",'Paste Data Here - Export'!KM1201="D",Z1201&lt;0),'Paste Data Here - Export'!KQ1201,IF(AND(W1201="Yes",'Paste Data Here - Export'!KM1201="D"),'Paste Data Here - Export'!KN1201,IF(X1201="Yes",'Paste Data Here - Export'!KS1201,""))))</f>
        <v/>
      </c>
      <c r="AB1201" s="100" t="str">
        <f>IF(W1201="No","",IF('Paste Data Here - Export'!HS1201="","",IF('Paste Data Here - Export'!KO1201="Y",'Patient level info'!AA1201-'Paste Data Here - Export'!HS1201,'Paste Data Here - Export'!KQ1201-'Paste Data Here - Export'!HS1201)))</f>
        <v/>
      </c>
      <c r="AC1201" s="100" t="str">
        <f>IF(E1201="Yes","",IF(BPT!C1201="Record transferred to this team",AA1201-C1201-(1/6),""))</f>
        <v/>
      </c>
      <c r="AD1201" s="100" t="str">
        <f t="shared" si="200"/>
        <v/>
      </c>
      <c r="AE1201" s="100" t="str">
        <f t="shared" si="208"/>
        <v/>
      </c>
      <c r="AF1201" s="101" t="str">
        <f>IF(AE1201="","",IF(Y1201="Died same day","Died same day as arrival",IF(AB1201="","Did not stay on SU",IF('Paste Data Here - Export'!HR1201="ICH","ICU/CCU/HDU",IF(AB1201&gt;AE1201,100,100*AB1201/AE1201)))))</f>
        <v/>
      </c>
      <c r="AG1201" s="82" t="str">
        <f>IF(E1201="Yes","6 Month Transfer",IF(W1201="No","Not locked to discharge/transfer",IF(AF1201="Did not stay on SU","Not achieved as did not stay on SU",IF('Patient level info'!A1201="","",IF(AND(A1201=B1201,M1201="Achieved",P1201="Achieved",AF1201&gt;=90,AF1201&lt;&gt;"Died same day as arrival"),"Achieved",IF(AND(A1201&lt;&gt;B1201,AF1201&gt;=90,M1201="Achieved",P1201="Achieved"),"Not directly admitted by this team, but achieved criteria at previous team, and achieved 90% of stay on SU whilst at this team",IF(AF1201="ICU/CCU/HDU","Admitted to ICU/CCU/HDU",IF(AF1201="Died same day as arrival",AF1201,IF(AND(AF1201&lt;90,M1201="Not achieved",P1201="Not achieved"),"Not achieved as not direct to SU within 4h, not seen by a consultant within 14h, and less than 90% of stay on SU",IF(AND(AF1201&lt;90,M1201="Not achieved",P1201="Achieved"),"Not achieved as not direct to SU within 4h and less than 90% of stay on SU",IF(AND(AF1201&lt;90,M1201="Achieved",P1201="Not achieved"),"Not achieved as not seen by a consultant within 14h and less than 90% of stay on SU",IF(AND(AF1201&gt;=90,M1201="Not achieved",P1201="Not achieved"),"Not achieved as not direct to SU within 4h and not seen by a consultant within 14h",IF(AND(AF1201&gt;=90,M1201="Achieved",P1201="Not achieved"),"Not achieved as not seen by a consultant within 14h",IF(AF1201&lt;90,"Not achieved as less than 90% of stay on SU","Not achieved as not direct to SU within 4h"))))))))))))))</f>
        <v/>
      </c>
    </row>
    <row r="1202" spans="1:33" x14ac:dyDescent="0.25">
      <c r="A1202" s="89" t="str">
        <f>IF('Paste Data Here - Export'!A1202="","",'Paste Data Here - Export'!A1202)</f>
        <v/>
      </c>
      <c r="B1202" s="90" t="str">
        <f>IF('Paste Data Here - Export'!B1202="","",'Paste Data Here - Export'!B1202)</f>
        <v/>
      </c>
      <c r="C1202" s="91" t="str">
        <f>IF('Paste Data Here - Export'!AR1202="Y",'Paste Data Here - Export'!AS1202,IF('Paste Data Here - Export'!C1202="","",'Paste Data Here - Export'!BA1202))</f>
        <v/>
      </c>
      <c r="D1202" s="103" t="str">
        <f>IF(B1202="","",IF('Paste Data Here - Export'!A1202 ='Paste Data Here - Export'!B1202, "Yes", "No"))</f>
        <v/>
      </c>
      <c r="E1202" s="103" t="str">
        <f>IF(A1202="","",IF(AND('Paste Data Here - Export'!P1202="",'Paste Data Here - Export'!Q1202&lt;&gt;""),"Yes","No"))</f>
        <v/>
      </c>
      <c r="F1202" s="104" t="str">
        <f>IF('Paste Data Here - Export'!A1202='Paste Data Here - Export'!B1202,C1202,IF(W1202="No","",IF(E1202="Yes","6 Month Transfer",'Paste Data Here - Export'!HP1202)))</f>
        <v/>
      </c>
      <c r="G1202" s="92" t="str">
        <f>IF(B1202="","",IF(OR('Paste Data Here - Export'!KB1202="Y",'Paste Data Here - Export'!GE1202="Y"),"Yes","No"))</f>
        <v/>
      </c>
      <c r="H1202" s="93" t="str">
        <f t="shared" si="201"/>
        <v/>
      </c>
      <c r="I1202" s="93" t="str">
        <f t="shared" si="202"/>
        <v/>
      </c>
      <c r="J1202" s="93" t="str">
        <f t="shared" si="203"/>
        <v/>
      </c>
      <c r="K1202" s="125" t="str">
        <f>IF(OR(C1202="",'Paste Data Here - Export'!BD1202=""),"",1440*('Paste Data Here - Export'!BD1202-C1202))</f>
        <v/>
      </c>
      <c r="L1202" s="93" t="str">
        <f t="shared" si="204"/>
        <v/>
      </c>
      <c r="M1202" s="93" t="str">
        <f>IF(AND(L1202="Yes",'Paste Data Here - Export'!BC1202="SU",'Paste Data Here - Export'!EJ1202&lt;&gt;"Y"),"Achieved",IF('Paste Data Here - Export'!EJ1202="Y","Not applicable",(IF(AND('Patient level info'!L1202="No",'Paste Data Here - Export'!BC1202="SU"),"Not achieved",IF('Paste Data Here - Export'!BC1202="ICH","Not applicable",IF(OR('Paste Data Here - Export'!BC1202="O",'Paste Data Here - Export'!BC1202="MAC"),"Not achieved",""))))))</f>
        <v/>
      </c>
      <c r="N1202" s="142" t="str">
        <f>IF(B1202="","",IF(OR('Paste Data Here - Export'!GN1202="PERS",'Paste Data Here - Export'!GN1202="TELEM"),'Paste Data Here - Export'!GK1202,IF('Paste Data Here - Export'!GO1202="","Not seen in person",'Paste Data Here - Export'!GO1202)))</f>
        <v/>
      </c>
      <c r="O1202" s="125" t="str">
        <f t="shared" si="205"/>
        <v/>
      </c>
      <c r="P1202" s="126" t="str">
        <f t="shared" si="206"/>
        <v/>
      </c>
      <c r="Q1202" s="95" t="str">
        <f>IF('Paste Data Here - Export'!CR1202=TRUE, "Not imaged",IF('Paste Data Here - Export'!AR1202="Y","Inpatient stroke",IF('Paste Data Here - Export'!BA1202="","",IF('Paste Data Here - Export'!CR1202="TRUE","",1440*('Paste Data Here - Export'!CP1202-'Paste Data Here - Export'!BA1202)))))</f>
        <v/>
      </c>
      <c r="R1202" s="95" t="str">
        <f>IF('Paste Data Here - Export'!CR1202=TRUE,"Not imaged",IF(OR(C1202="",'Paste Data Here - Export'!CP1202=""),"",1440*('Paste Data Here - Export'!CP1202-C1202)))</f>
        <v/>
      </c>
      <c r="S1202" s="93" t="str">
        <f>IF(R1202&lt;60.5,"Yes",IF('Paste Data Here - Export'!C1202="","","No"))</f>
        <v/>
      </c>
      <c r="T1202" s="93" t="str">
        <f t="shared" si="198"/>
        <v/>
      </c>
      <c r="U1202" s="94" t="str">
        <f>IF(OR(C1202="",'Paste Data Here - Export'!DF1202=""),"",1440*('Paste Data Here - Export'!DF1202-C1202))</f>
        <v/>
      </c>
      <c r="V1202" s="96" t="str">
        <f t="shared" si="207"/>
        <v/>
      </c>
      <c r="W1202" s="97" t="str">
        <f>IF(B1202="","",IF('Paste Data Here - Export'!KI1202=TRUE,"Yes",IF('Paste Data Here - Export'!L1202="","No","Yes")))</f>
        <v/>
      </c>
      <c r="X1202" s="98" t="str">
        <f>IF(E1202="Yes","6 Month Transfer",IF(AND(W1202="Yes",'Paste Data Here - Export'!KM1202="D"),"No",IF('Patient level info'!W1202="Yes","Yes","")))</f>
        <v/>
      </c>
      <c r="Y1202" s="91" t="str">
        <f t="shared" si="199"/>
        <v/>
      </c>
      <c r="Z1202" s="99" t="str">
        <f>IF('Paste Data Here - Export'!KQ1202="","",IF('Paste Data Here - Export'!KO1202="","",'Paste Data Here - Export'!KN1202-'Paste Data Here - Export'!KQ1202))</f>
        <v/>
      </c>
      <c r="AA1202" s="91" t="str">
        <f>IF(AND(W1202="Yes",'Paste Data Here - Export'!KM1202="D",'Paste Data Here - Export'!KO1202="Y"),'Paste Data Here - Export'!KN1202+'Patient level info'!AA$3,IF(AND(W1202="Yes",'Paste Data Here - Export'!KM1202="D",Z1202&lt;0),'Paste Data Here - Export'!KQ1202,IF(AND(W1202="Yes",'Paste Data Here - Export'!KM1202="D"),'Paste Data Here - Export'!KN1202,IF(X1202="Yes",'Paste Data Here - Export'!KS1202,""))))</f>
        <v/>
      </c>
      <c r="AB1202" s="100" t="str">
        <f>IF(W1202="No","",IF('Paste Data Here - Export'!HS1202="","",IF('Paste Data Here - Export'!KO1202="Y",'Patient level info'!AA1202-'Paste Data Here - Export'!HS1202,'Paste Data Here - Export'!KQ1202-'Paste Data Here - Export'!HS1202)))</f>
        <v/>
      </c>
      <c r="AC1202" s="100" t="str">
        <f>IF(E1202="Yes","",IF(BPT!C1202="Record transferred to this team",AA1202-C1202-(1/6),""))</f>
        <v/>
      </c>
      <c r="AD1202" s="100" t="str">
        <f t="shared" si="200"/>
        <v/>
      </c>
      <c r="AE1202" s="100" t="str">
        <f t="shared" si="208"/>
        <v/>
      </c>
      <c r="AF1202" s="101" t="str">
        <f>IF(AE1202="","",IF(Y1202="Died same day","Died same day as arrival",IF(AB1202="","Did not stay on SU",IF('Paste Data Here - Export'!HR1202="ICH","ICU/CCU/HDU",IF(AB1202&gt;AE1202,100,100*AB1202/AE1202)))))</f>
        <v/>
      </c>
      <c r="AG1202" s="82" t="str">
        <f>IF(E1202="Yes","6 Month Transfer",IF(W1202="No","Not locked to discharge/transfer",IF(AF1202="Did not stay on SU","Not achieved as did not stay on SU",IF('Patient level info'!A1202="","",IF(AND(A1202=B1202,M1202="Achieved",P1202="Achieved",AF1202&gt;=90,AF1202&lt;&gt;"Died same day as arrival"),"Achieved",IF(AND(A1202&lt;&gt;B1202,AF1202&gt;=90,M1202="Achieved",P1202="Achieved"),"Not directly admitted by this team, but achieved criteria at previous team, and achieved 90% of stay on SU whilst at this team",IF(AF1202="ICU/CCU/HDU","Admitted to ICU/CCU/HDU",IF(AF1202="Died same day as arrival",AF1202,IF(AND(AF1202&lt;90,M1202="Not achieved",P1202="Not achieved"),"Not achieved as not direct to SU within 4h, not seen by a consultant within 14h, and less than 90% of stay on SU",IF(AND(AF1202&lt;90,M1202="Not achieved",P1202="Achieved"),"Not achieved as not direct to SU within 4h and less than 90% of stay on SU",IF(AND(AF1202&lt;90,M1202="Achieved",P1202="Not achieved"),"Not achieved as not seen by a consultant within 14h and less than 90% of stay on SU",IF(AND(AF1202&gt;=90,M1202="Not achieved",P1202="Not achieved"),"Not achieved as not direct to SU within 4h and not seen by a consultant within 14h",IF(AND(AF1202&gt;=90,M1202="Achieved",P1202="Not achieved"),"Not achieved as not seen by a consultant within 14h",IF(AF1202&lt;90,"Not achieved as less than 90% of stay on SU","Not achieved as not direct to SU within 4h"))))))))))))))</f>
        <v/>
      </c>
    </row>
    <row r="1203" spans="1:33" x14ac:dyDescent="0.25">
      <c r="A1203" s="89" t="str">
        <f>IF('Paste Data Here - Export'!A1203="","",'Paste Data Here - Export'!A1203)</f>
        <v/>
      </c>
      <c r="B1203" s="90" t="str">
        <f>IF('Paste Data Here - Export'!B1203="","",'Paste Data Here - Export'!B1203)</f>
        <v/>
      </c>
      <c r="C1203" s="91" t="str">
        <f>IF('Paste Data Here - Export'!AR1203="Y",'Paste Data Here - Export'!AS1203,IF('Paste Data Here - Export'!C1203="","",'Paste Data Here - Export'!BA1203))</f>
        <v/>
      </c>
      <c r="D1203" s="103" t="str">
        <f>IF(B1203="","",IF('Paste Data Here - Export'!A1203 ='Paste Data Here - Export'!B1203, "Yes", "No"))</f>
        <v/>
      </c>
      <c r="E1203" s="103" t="str">
        <f>IF(A1203="","",IF(AND('Paste Data Here - Export'!P1203="",'Paste Data Here - Export'!Q1203&lt;&gt;""),"Yes","No"))</f>
        <v/>
      </c>
      <c r="F1203" s="104" t="str">
        <f>IF('Paste Data Here - Export'!A1203='Paste Data Here - Export'!B1203,C1203,IF(W1203="No","",IF(E1203="Yes","6 Month Transfer",'Paste Data Here - Export'!HP1203)))</f>
        <v/>
      </c>
      <c r="G1203" s="92" t="str">
        <f>IF(B1203="","",IF(OR('Paste Data Here - Export'!KB1203="Y",'Paste Data Here - Export'!GE1203="Y"),"Yes","No"))</f>
        <v/>
      </c>
      <c r="H1203" s="93" t="str">
        <f t="shared" si="201"/>
        <v/>
      </c>
      <c r="I1203" s="93" t="str">
        <f t="shared" si="202"/>
        <v/>
      </c>
      <c r="J1203" s="93" t="str">
        <f t="shared" si="203"/>
        <v/>
      </c>
      <c r="K1203" s="125" t="str">
        <f>IF(OR(C1203="",'Paste Data Here - Export'!BD1203=""),"",1440*('Paste Data Here - Export'!BD1203-C1203))</f>
        <v/>
      </c>
      <c r="L1203" s="93" t="str">
        <f t="shared" si="204"/>
        <v/>
      </c>
      <c r="M1203" s="93" t="str">
        <f>IF(AND(L1203="Yes",'Paste Data Here - Export'!BC1203="SU",'Paste Data Here - Export'!EJ1203&lt;&gt;"Y"),"Achieved",IF('Paste Data Here - Export'!EJ1203="Y","Not applicable",(IF(AND('Patient level info'!L1203="No",'Paste Data Here - Export'!BC1203="SU"),"Not achieved",IF('Paste Data Here - Export'!BC1203="ICH","Not applicable",IF(OR('Paste Data Here - Export'!BC1203="O",'Paste Data Here - Export'!BC1203="MAC"),"Not achieved",""))))))</f>
        <v/>
      </c>
      <c r="N1203" s="142" t="str">
        <f>IF(B1203="","",IF(OR('Paste Data Here - Export'!GN1203="PERS",'Paste Data Here - Export'!GN1203="TELEM"),'Paste Data Here - Export'!GK1203,IF('Paste Data Here - Export'!GO1203="","Not seen in person",'Paste Data Here - Export'!GO1203)))</f>
        <v/>
      </c>
      <c r="O1203" s="125" t="str">
        <f t="shared" si="205"/>
        <v/>
      </c>
      <c r="P1203" s="126" t="str">
        <f t="shared" si="206"/>
        <v/>
      </c>
      <c r="Q1203" s="95" t="str">
        <f>IF('Paste Data Here - Export'!CR1203=TRUE, "Not imaged",IF('Paste Data Here - Export'!AR1203="Y","Inpatient stroke",IF('Paste Data Here - Export'!BA1203="","",IF('Paste Data Here - Export'!CR1203="TRUE","",1440*('Paste Data Here - Export'!CP1203-'Paste Data Here - Export'!BA1203)))))</f>
        <v/>
      </c>
      <c r="R1203" s="95" t="str">
        <f>IF('Paste Data Here - Export'!CR1203=TRUE,"Not imaged",IF(OR(C1203="",'Paste Data Here - Export'!CP1203=""),"",1440*('Paste Data Here - Export'!CP1203-C1203)))</f>
        <v/>
      </c>
      <c r="S1203" s="93" t="str">
        <f>IF(R1203&lt;60.5,"Yes",IF('Paste Data Here - Export'!C1203="","","No"))</f>
        <v/>
      </c>
      <c r="T1203" s="93" t="str">
        <f t="shared" si="198"/>
        <v/>
      </c>
      <c r="U1203" s="94" t="str">
        <f>IF(OR(C1203="",'Paste Data Here - Export'!DF1203=""),"",1440*('Paste Data Here - Export'!DF1203-C1203))</f>
        <v/>
      </c>
      <c r="V1203" s="96" t="str">
        <f t="shared" si="207"/>
        <v/>
      </c>
      <c r="W1203" s="97" t="str">
        <f>IF(B1203="","",IF('Paste Data Here - Export'!KI1203=TRUE,"Yes",IF('Paste Data Here - Export'!L1203="","No","Yes")))</f>
        <v/>
      </c>
      <c r="X1203" s="98" t="str">
        <f>IF(E1203="Yes","6 Month Transfer",IF(AND(W1203="Yes",'Paste Data Here - Export'!KM1203="D"),"No",IF('Patient level info'!W1203="Yes","Yes","")))</f>
        <v/>
      </c>
      <c r="Y1203" s="91" t="str">
        <f t="shared" si="199"/>
        <v/>
      </c>
      <c r="Z1203" s="99" t="str">
        <f>IF('Paste Data Here - Export'!KQ1203="","",IF('Paste Data Here - Export'!KO1203="","",'Paste Data Here - Export'!KN1203-'Paste Data Here - Export'!KQ1203))</f>
        <v/>
      </c>
      <c r="AA1203" s="91" t="str">
        <f>IF(AND(W1203="Yes",'Paste Data Here - Export'!KM1203="D",'Paste Data Here - Export'!KO1203="Y"),'Paste Data Here - Export'!KN1203+'Patient level info'!AA$3,IF(AND(W1203="Yes",'Paste Data Here - Export'!KM1203="D",Z1203&lt;0),'Paste Data Here - Export'!KQ1203,IF(AND(W1203="Yes",'Paste Data Here - Export'!KM1203="D"),'Paste Data Here - Export'!KN1203,IF(X1203="Yes",'Paste Data Here - Export'!KS1203,""))))</f>
        <v/>
      </c>
      <c r="AB1203" s="100" t="str">
        <f>IF(W1203="No","",IF('Paste Data Here - Export'!HS1203="","",IF('Paste Data Here - Export'!KO1203="Y",'Patient level info'!AA1203-'Paste Data Here - Export'!HS1203,'Paste Data Here - Export'!KQ1203-'Paste Data Here - Export'!HS1203)))</f>
        <v/>
      </c>
      <c r="AC1203" s="100" t="str">
        <f>IF(E1203="Yes","",IF(BPT!C1203="Record transferred to this team",AA1203-C1203-(1/6),""))</f>
        <v/>
      </c>
      <c r="AD1203" s="100" t="str">
        <f t="shared" si="200"/>
        <v/>
      </c>
      <c r="AE1203" s="100" t="str">
        <f t="shared" si="208"/>
        <v/>
      </c>
      <c r="AF1203" s="101" t="str">
        <f>IF(AE1203="","",IF(Y1203="Died same day","Died same day as arrival",IF(AB1203="","Did not stay on SU",IF('Paste Data Here - Export'!HR1203="ICH","ICU/CCU/HDU",IF(AB1203&gt;AE1203,100,100*AB1203/AE1203)))))</f>
        <v/>
      </c>
      <c r="AG1203" s="82" t="str">
        <f>IF(E1203="Yes","6 Month Transfer",IF(W1203="No","Not locked to discharge/transfer",IF(AF1203="Did not stay on SU","Not achieved as did not stay on SU",IF('Patient level info'!A1203="","",IF(AND(A1203=B1203,M1203="Achieved",P1203="Achieved",AF1203&gt;=90,AF1203&lt;&gt;"Died same day as arrival"),"Achieved",IF(AND(A1203&lt;&gt;B1203,AF1203&gt;=90,M1203="Achieved",P1203="Achieved"),"Not directly admitted by this team, but achieved criteria at previous team, and achieved 90% of stay on SU whilst at this team",IF(AF1203="ICU/CCU/HDU","Admitted to ICU/CCU/HDU",IF(AF1203="Died same day as arrival",AF1203,IF(AND(AF1203&lt;90,M1203="Not achieved",P1203="Not achieved"),"Not achieved as not direct to SU within 4h, not seen by a consultant within 14h, and less than 90% of stay on SU",IF(AND(AF1203&lt;90,M1203="Not achieved",P1203="Achieved"),"Not achieved as not direct to SU within 4h and less than 90% of stay on SU",IF(AND(AF1203&lt;90,M1203="Achieved",P1203="Not achieved"),"Not achieved as not seen by a consultant within 14h and less than 90% of stay on SU",IF(AND(AF1203&gt;=90,M1203="Not achieved",P1203="Not achieved"),"Not achieved as not direct to SU within 4h and not seen by a consultant within 14h",IF(AND(AF1203&gt;=90,M1203="Achieved",P1203="Not achieved"),"Not achieved as not seen by a consultant within 14h",IF(AF1203&lt;90,"Not achieved as less than 90% of stay on SU","Not achieved as not direct to SU within 4h"))))))))))))))</f>
        <v/>
      </c>
    </row>
    <row r="1204" spans="1:33" x14ac:dyDescent="0.25">
      <c r="A1204" s="89" t="str">
        <f>IF('Paste Data Here - Export'!A1204="","",'Paste Data Here - Export'!A1204)</f>
        <v/>
      </c>
      <c r="B1204" s="90" t="str">
        <f>IF('Paste Data Here - Export'!B1204="","",'Paste Data Here - Export'!B1204)</f>
        <v/>
      </c>
      <c r="C1204" s="91" t="str">
        <f>IF('Paste Data Here - Export'!AR1204="Y",'Paste Data Here - Export'!AS1204,IF('Paste Data Here - Export'!C1204="","",'Paste Data Here - Export'!BA1204))</f>
        <v/>
      </c>
      <c r="D1204" s="103" t="str">
        <f>IF(B1204="","",IF('Paste Data Here - Export'!A1204 ='Paste Data Here - Export'!B1204, "Yes", "No"))</f>
        <v/>
      </c>
      <c r="E1204" s="103" t="str">
        <f>IF(A1204="","",IF(AND('Paste Data Here - Export'!P1204="",'Paste Data Here - Export'!Q1204&lt;&gt;""),"Yes","No"))</f>
        <v/>
      </c>
      <c r="F1204" s="104" t="str">
        <f>IF('Paste Data Here - Export'!A1204='Paste Data Here - Export'!B1204,C1204,IF(W1204="No","",IF(E1204="Yes","6 Month Transfer",'Paste Data Here - Export'!HP1204)))</f>
        <v/>
      </c>
      <c r="G1204" s="92" t="str">
        <f>IF(B1204="","",IF(OR('Paste Data Here - Export'!KB1204="Y",'Paste Data Here - Export'!GE1204="Y"),"Yes","No"))</f>
        <v/>
      </c>
      <c r="H1204" s="93" t="str">
        <f t="shared" si="201"/>
        <v/>
      </c>
      <c r="I1204" s="93" t="str">
        <f t="shared" si="202"/>
        <v/>
      </c>
      <c r="J1204" s="93" t="str">
        <f t="shared" si="203"/>
        <v/>
      </c>
      <c r="K1204" s="125" t="str">
        <f>IF(OR(C1204="",'Paste Data Here - Export'!BD1204=""),"",1440*('Paste Data Here - Export'!BD1204-C1204))</f>
        <v/>
      </c>
      <c r="L1204" s="93" t="str">
        <f t="shared" si="204"/>
        <v/>
      </c>
      <c r="M1204" s="93" t="str">
        <f>IF(AND(L1204="Yes",'Paste Data Here - Export'!BC1204="SU",'Paste Data Here - Export'!EJ1204&lt;&gt;"Y"),"Achieved",IF('Paste Data Here - Export'!EJ1204="Y","Not applicable",(IF(AND('Patient level info'!L1204="No",'Paste Data Here - Export'!BC1204="SU"),"Not achieved",IF('Paste Data Here - Export'!BC1204="ICH","Not applicable",IF(OR('Paste Data Here - Export'!BC1204="O",'Paste Data Here - Export'!BC1204="MAC"),"Not achieved",""))))))</f>
        <v/>
      </c>
      <c r="N1204" s="142" t="str">
        <f>IF(B1204="","",IF(OR('Paste Data Here - Export'!GN1204="PERS",'Paste Data Here - Export'!GN1204="TELEM"),'Paste Data Here - Export'!GK1204,IF('Paste Data Here - Export'!GO1204="","Not seen in person",'Paste Data Here - Export'!GO1204)))</f>
        <v/>
      </c>
      <c r="O1204" s="125" t="str">
        <f t="shared" si="205"/>
        <v/>
      </c>
      <c r="P1204" s="126" t="str">
        <f t="shared" si="206"/>
        <v/>
      </c>
      <c r="Q1204" s="95" t="str">
        <f>IF('Paste Data Here - Export'!CR1204=TRUE, "Not imaged",IF('Paste Data Here - Export'!AR1204="Y","Inpatient stroke",IF('Paste Data Here - Export'!BA1204="","",IF('Paste Data Here - Export'!CR1204="TRUE","",1440*('Paste Data Here - Export'!CP1204-'Paste Data Here - Export'!BA1204)))))</f>
        <v/>
      </c>
      <c r="R1204" s="95" t="str">
        <f>IF('Paste Data Here - Export'!CR1204=TRUE,"Not imaged",IF(OR(C1204="",'Paste Data Here - Export'!CP1204=""),"",1440*('Paste Data Here - Export'!CP1204-C1204)))</f>
        <v/>
      </c>
      <c r="S1204" s="93" t="str">
        <f>IF(R1204&lt;60.5,"Yes",IF('Paste Data Here - Export'!C1204="","","No"))</f>
        <v/>
      </c>
      <c r="T1204" s="93" t="str">
        <f t="shared" si="198"/>
        <v/>
      </c>
      <c r="U1204" s="94" t="str">
        <f>IF(OR(C1204="",'Paste Data Here - Export'!DF1204=""),"",1440*('Paste Data Here - Export'!DF1204-C1204))</f>
        <v/>
      </c>
      <c r="V1204" s="96" t="str">
        <f t="shared" si="207"/>
        <v/>
      </c>
      <c r="W1204" s="97" t="str">
        <f>IF(B1204="","",IF('Paste Data Here - Export'!KI1204=TRUE,"Yes",IF('Paste Data Here - Export'!L1204="","No","Yes")))</f>
        <v/>
      </c>
      <c r="X1204" s="98" t="str">
        <f>IF(E1204="Yes","6 Month Transfer",IF(AND(W1204="Yes",'Paste Data Here - Export'!KM1204="D"),"No",IF('Patient level info'!W1204="Yes","Yes","")))</f>
        <v/>
      </c>
      <c r="Y1204" s="91" t="str">
        <f t="shared" si="199"/>
        <v/>
      </c>
      <c r="Z1204" s="99" t="str">
        <f>IF('Paste Data Here - Export'!KQ1204="","",IF('Paste Data Here - Export'!KO1204="","",'Paste Data Here - Export'!KN1204-'Paste Data Here - Export'!KQ1204))</f>
        <v/>
      </c>
      <c r="AA1204" s="91" t="str">
        <f>IF(AND(W1204="Yes",'Paste Data Here - Export'!KM1204="D",'Paste Data Here - Export'!KO1204="Y"),'Paste Data Here - Export'!KN1204+'Patient level info'!AA$3,IF(AND(W1204="Yes",'Paste Data Here - Export'!KM1204="D",Z1204&lt;0),'Paste Data Here - Export'!KQ1204,IF(AND(W1204="Yes",'Paste Data Here - Export'!KM1204="D"),'Paste Data Here - Export'!KN1204,IF(X1204="Yes",'Paste Data Here - Export'!KS1204,""))))</f>
        <v/>
      </c>
      <c r="AB1204" s="100" t="str">
        <f>IF(W1204="No","",IF('Paste Data Here - Export'!HS1204="","",IF('Paste Data Here - Export'!KO1204="Y",'Patient level info'!AA1204-'Paste Data Here - Export'!HS1204,'Paste Data Here - Export'!KQ1204-'Paste Data Here - Export'!HS1204)))</f>
        <v/>
      </c>
      <c r="AC1204" s="100" t="str">
        <f>IF(E1204="Yes","",IF(BPT!C1204="Record transferred to this team",AA1204-C1204-(1/6),""))</f>
        <v/>
      </c>
      <c r="AD1204" s="100" t="str">
        <f t="shared" si="200"/>
        <v/>
      </c>
      <c r="AE1204" s="100" t="str">
        <f t="shared" si="208"/>
        <v/>
      </c>
      <c r="AF1204" s="101" t="str">
        <f>IF(AE1204="","",IF(Y1204="Died same day","Died same day as arrival",IF(AB1204="","Did not stay on SU",IF('Paste Data Here - Export'!HR1204="ICH","ICU/CCU/HDU",IF(AB1204&gt;AE1204,100,100*AB1204/AE1204)))))</f>
        <v/>
      </c>
      <c r="AG1204" s="82" t="str">
        <f>IF(E1204="Yes","6 Month Transfer",IF(W1204="No","Not locked to discharge/transfer",IF(AF1204="Did not stay on SU","Not achieved as did not stay on SU",IF('Patient level info'!A1204="","",IF(AND(A1204=B1204,M1204="Achieved",P1204="Achieved",AF1204&gt;=90,AF1204&lt;&gt;"Died same day as arrival"),"Achieved",IF(AND(A1204&lt;&gt;B1204,AF1204&gt;=90,M1204="Achieved",P1204="Achieved"),"Not directly admitted by this team, but achieved criteria at previous team, and achieved 90% of stay on SU whilst at this team",IF(AF1204="ICU/CCU/HDU","Admitted to ICU/CCU/HDU",IF(AF1204="Died same day as arrival",AF1204,IF(AND(AF1204&lt;90,M1204="Not achieved",P1204="Not achieved"),"Not achieved as not direct to SU within 4h, not seen by a consultant within 14h, and less than 90% of stay on SU",IF(AND(AF1204&lt;90,M1204="Not achieved",P1204="Achieved"),"Not achieved as not direct to SU within 4h and less than 90% of stay on SU",IF(AND(AF1204&lt;90,M1204="Achieved",P1204="Not achieved"),"Not achieved as not seen by a consultant within 14h and less than 90% of stay on SU",IF(AND(AF1204&gt;=90,M1204="Not achieved",P1204="Not achieved"),"Not achieved as not direct to SU within 4h and not seen by a consultant within 14h",IF(AND(AF1204&gt;=90,M1204="Achieved",P1204="Not achieved"),"Not achieved as not seen by a consultant within 14h",IF(AF1204&lt;90,"Not achieved as less than 90% of stay on SU","Not achieved as not direct to SU within 4h"))))))))))))))</f>
        <v/>
      </c>
    </row>
    <row r="1205" spans="1:33" x14ac:dyDescent="0.25">
      <c r="A1205" s="89" t="str">
        <f>IF('Paste Data Here - Export'!A1205="","",'Paste Data Here - Export'!A1205)</f>
        <v/>
      </c>
      <c r="B1205" s="90" t="str">
        <f>IF('Paste Data Here - Export'!B1205="","",'Paste Data Here - Export'!B1205)</f>
        <v/>
      </c>
      <c r="C1205" s="91" t="str">
        <f>IF('Paste Data Here - Export'!AR1205="Y",'Paste Data Here - Export'!AS1205,IF('Paste Data Here - Export'!C1205="","",'Paste Data Here - Export'!BA1205))</f>
        <v/>
      </c>
      <c r="D1205" s="103" t="str">
        <f>IF(B1205="","",IF('Paste Data Here - Export'!A1205 ='Paste Data Here - Export'!B1205, "Yes", "No"))</f>
        <v/>
      </c>
      <c r="E1205" s="103" t="str">
        <f>IF(A1205="","",IF(AND('Paste Data Here - Export'!P1205="",'Paste Data Here - Export'!Q1205&lt;&gt;""),"Yes","No"))</f>
        <v/>
      </c>
      <c r="F1205" s="104" t="str">
        <f>IF('Paste Data Here - Export'!A1205='Paste Data Here - Export'!B1205,C1205,IF(W1205="No","",IF(E1205="Yes","6 Month Transfer",'Paste Data Here - Export'!HP1205)))</f>
        <v/>
      </c>
      <c r="G1205" s="92" t="str">
        <f>IF(B1205="","",IF(OR('Paste Data Here - Export'!KB1205="Y",'Paste Data Here - Export'!GE1205="Y"),"Yes","No"))</f>
        <v/>
      </c>
      <c r="H1205" s="93" t="str">
        <f t="shared" si="201"/>
        <v/>
      </c>
      <c r="I1205" s="93" t="str">
        <f t="shared" si="202"/>
        <v/>
      </c>
      <c r="J1205" s="93" t="str">
        <f t="shared" si="203"/>
        <v/>
      </c>
      <c r="K1205" s="125" t="str">
        <f>IF(OR(C1205="",'Paste Data Here - Export'!BD1205=""),"",1440*('Paste Data Here - Export'!BD1205-C1205))</f>
        <v/>
      </c>
      <c r="L1205" s="93" t="str">
        <f t="shared" si="204"/>
        <v/>
      </c>
      <c r="M1205" s="93" t="str">
        <f>IF(AND(L1205="Yes",'Paste Data Here - Export'!BC1205="SU",'Paste Data Here - Export'!EJ1205&lt;&gt;"Y"),"Achieved",IF('Paste Data Here - Export'!EJ1205="Y","Not applicable",(IF(AND('Patient level info'!L1205="No",'Paste Data Here - Export'!BC1205="SU"),"Not achieved",IF('Paste Data Here - Export'!BC1205="ICH","Not applicable",IF(OR('Paste Data Here - Export'!BC1205="O",'Paste Data Here - Export'!BC1205="MAC"),"Not achieved",""))))))</f>
        <v/>
      </c>
      <c r="N1205" s="142" t="str">
        <f>IF(B1205="","",IF(OR('Paste Data Here - Export'!GN1205="PERS",'Paste Data Here - Export'!GN1205="TELEM"),'Paste Data Here - Export'!GK1205,IF('Paste Data Here - Export'!GO1205="","Not seen in person",'Paste Data Here - Export'!GO1205)))</f>
        <v/>
      </c>
      <c r="O1205" s="125" t="str">
        <f t="shared" si="205"/>
        <v/>
      </c>
      <c r="P1205" s="126" t="str">
        <f t="shared" si="206"/>
        <v/>
      </c>
      <c r="Q1205" s="95" t="str">
        <f>IF('Paste Data Here - Export'!CR1205=TRUE, "Not imaged",IF('Paste Data Here - Export'!AR1205="Y","Inpatient stroke",IF('Paste Data Here - Export'!BA1205="","",IF('Paste Data Here - Export'!CR1205="TRUE","",1440*('Paste Data Here - Export'!CP1205-'Paste Data Here - Export'!BA1205)))))</f>
        <v/>
      </c>
      <c r="R1205" s="95" t="str">
        <f>IF('Paste Data Here - Export'!CR1205=TRUE,"Not imaged",IF(OR(C1205="",'Paste Data Here - Export'!CP1205=""),"",1440*('Paste Data Here - Export'!CP1205-C1205)))</f>
        <v/>
      </c>
      <c r="S1205" s="93" t="str">
        <f>IF(R1205&lt;60.5,"Yes",IF('Paste Data Here - Export'!C1205="","","No"))</f>
        <v/>
      </c>
      <c r="T1205" s="93" t="str">
        <f t="shared" si="198"/>
        <v/>
      </c>
      <c r="U1205" s="94" t="str">
        <f>IF(OR(C1205="",'Paste Data Here - Export'!DF1205=""),"",1440*('Paste Data Here - Export'!DF1205-C1205))</f>
        <v/>
      </c>
      <c r="V1205" s="96" t="str">
        <f t="shared" si="207"/>
        <v/>
      </c>
      <c r="W1205" s="97" t="str">
        <f>IF(B1205="","",IF('Paste Data Here - Export'!KI1205=TRUE,"Yes",IF('Paste Data Here - Export'!L1205="","No","Yes")))</f>
        <v/>
      </c>
      <c r="X1205" s="98" t="str">
        <f>IF(E1205="Yes","6 Month Transfer",IF(AND(W1205="Yes",'Paste Data Here - Export'!KM1205="D"),"No",IF('Patient level info'!W1205="Yes","Yes","")))</f>
        <v/>
      </c>
      <c r="Y1205" s="91" t="str">
        <f t="shared" si="199"/>
        <v/>
      </c>
      <c r="Z1205" s="99" t="str">
        <f>IF('Paste Data Here - Export'!KQ1205="","",IF('Paste Data Here - Export'!KO1205="","",'Paste Data Here - Export'!KN1205-'Paste Data Here - Export'!KQ1205))</f>
        <v/>
      </c>
      <c r="AA1205" s="91" t="str">
        <f>IF(AND(W1205="Yes",'Paste Data Here - Export'!KM1205="D",'Paste Data Here - Export'!KO1205="Y"),'Paste Data Here - Export'!KN1205+'Patient level info'!AA$3,IF(AND(W1205="Yes",'Paste Data Here - Export'!KM1205="D",Z1205&lt;0),'Paste Data Here - Export'!KQ1205,IF(AND(W1205="Yes",'Paste Data Here - Export'!KM1205="D"),'Paste Data Here - Export'!KN1205,IF(X1205="Yes",'Paste Data Here - Export'!KS1205,""))))</f>
        <v/>
      </c>
      <c r="AB1205" s="100" t="str">
        <f>IF(W1205="No","",IF('Paste Data Here - Export'!HS1205="","",IF('Paste Data Here - Export'!KO1205="Y",'Patient level info'!AA1205-'Paste Data Here - Export'!HS1205,'Paste Data Here - Export'!KQ1205-'Paste Data Here - Export'!HS1205)))</f>
        <v/>
      </c>
      <c r="AC1205" s="100" t="str">
        <f>IF(E1205="Yes","",IF(BPT!C1205="Record transferred to this team",AA1205-C1205-(1/6),""))</f>
        <v/>
      </c>
      <c r="AD1205" s="100" t="str">
        <f t="shared" si="200"/>
        <v/>
      </c>
      <c r="AE1205" s="100" t="str">
        <f t="shared" si="208"/>
        <v/>
      </c>
      <c r="AF1205" s="101" t="str">
        <f>IF(AE1205="","",IF(Y1205="Died same day","Died same day as arrival",IF(AB1205="","Did not stay on SU",IF('Paste Data Here - Export'!HR1205="ICH","ICU/CCU/HDU",IF(AB1205&gt;AE1205,100,100*AB1205/AE1205)))))</f>
        <v/>
      </c>
      <c r="AG1205" s="82" t="str">
        <f>IF(E1205="Yes","6 Month Transfer",IF(W1205="No","Not locked to discharge/transfer",IF(AF1205="Did not stay on SU","Not achieved as did not stay on SU",IF('Patient level info'!A1205="","",IF(AND(A1205=B1205,M1205="Achieved",P1205="Achieved",AF1205&gt;=90,AF1205&lt;&gt;"Died same day as arrival"),"Achieved",IF(AND(A1205&lt;&gt;B1205,AF1205&gt;=90,M1205="Achieved",P1205="Achieved"),"Not directly admitted by this team, but achieved criteria at previous team, and achieved 90% of stay on SU whilst at this team",IF(AF1205="ICU/CCU/HDU","Admitted to ICU/CCU/HDU",IF(AF1205="Died same day as arrival",AF1205,IF(AND(AF1205&lt;90,M1205="Not achieved",P1205="Not achieved"),"Not achieved as not direct to SU within 4h, not seen by a consultant within 14h, and less than 90% of stay on SU",IF(AND(AF1205&lt;90,M1205="Not achieved",P1205="Achieved"),"Not achieved as not direct to SU within 4h and less than 90% of stay on SU",IF(AND(AF1205&lt;90,M1205="Achieved",P1205="Not achieved"),"Not achieved as not seen by a consultant within 14h and less than 90% of stay on SU",IF(AND(AF1205&gt;=90,M1205="Not achieved",P1205="Not achieved"),"Not achieved as not direct to SU within 4h and not seen by a consultant within 14h",IF(AND(AF1205&gt;=90,M1205="Achieved",P1205="Not achieved"),"Not achieved as not seen by a consultant within 14h",IF(AF1205&lt;90,"Not achieved as less than 90% of stay on SU","Not achieved as not direct to SU within 4h"))))))))))))))</f>
        <v/>
      </c>
    </row>
    <row r="1206" spans="1:33" x14ac:dyDescent="0.25">
      <c r="A1206" s="89" t="str">
        <f>IF('Paste Data Here - Export'!A1206="","",'Paste Data Here - Export'!A1206)</f>
        <v/>
      </c>
      <c r="B1206" s="90" t="str">
        <f>IF('Paste Data Here - Export'!B1206="","",'Paste Data Here - Export'!B1206)</f>
        <v/>
      </c>
      <c r="C1206" s="91" t="str">
        <f>IF('Paste Data Here - Export'!AR1206="Y",'Paste Data Here - Export'!AS1206,IF('Paste Data Here - Export'!C1206="","",'Paste Data Here - Export'!BA1206))</f>
        <v/>
      </c>
      <c r="D1206" s="103" t="str">
        <f>IF(B1206="","",IF('Paste Data Here - Export'!A1206 ='Paste Data Here - Export'!B1206, "Yes", "No"))</f>
        <v/>
      </c>
      <c r="E1206" s="103" t="str">
        <f>IF(A1206="","",IF(AND('Paste Data Here - Export'!P1206="",'Paste Data Here - Export'!Q1206&lt;&gt;""),"Yes","No"))</f>
        <v/>
      </c>
      <c r="F1206" s="104" t="str">
        <f>IF('Paste Data Here - Export'!A1206='Paste Data Here - Export'!B1206,C1206,IF(W1206="No","",IF(E1206="Yes","6 Month Transfer",'Paste Data Here - Export'!HP1206)))</f>
        <v/>
      </c>
      <c r="G1206" s="92" t="str">
        <f>IF(B1206="","",IF(OR('Paste Data Here - Export'!KB1206="Y",'Paste Data Here - Export'!GE1206="Y"),"Yes","No"))</f>
        <v/>
      </c>
      <c r="H1206" s="93" t="str">
        <f t="shared" si="201"/>
        <v/>
      </c>
      <c r="I1206" s="93" t="str">
        <f t="shared" si="202"/>
        <v/>
      </c>
      <c r="J1206" s="93" t="str">
        <f t="shared" si="203"/>
        <v/>
      </c>
      <c r="K1206" s="125" t="str">
        <f>IF(OR(C1206="",'Paste Data Here - Export'!BD1206=""),"",1440*('Paste Data Here - Export'!BD1206-C1206))</f>
        <v/>
      </c>
      <c r="L1206" s="93" t="str">
        <f t="shared" si="204"/>
        <v/>
      </c>
      <c r="M1206" s="93" t="str">
        <f>IF(AND(L1206="Yes",'Paste Data Here - Export'!BC1206="SU",'Paste Data Here - Export'!EJ1206&lt;&gt;"Y"),"Achieved",IF('Paste Data Here - Export'!EJ1206="Y","Not applicable",(IF(AND('Patient level info'!L1206="No",'Paste Data Here - Export'!BC1206="SU"),"Not achieved",IF('Paste Data Here - Export'!BC1206="ICH","Not applicable",IF(OR('Paste Data Here - Export'!BC1206="O",'Paste Data Here - Export'!BC1206="MAC"),"Not achieved",""))))))</f>
        <v/>
      </c>
      <c r="N1206" s="142" t="str">
        <f>IF(B1206="","",IF(OR('Paste Data Here - Export'!GN1206="PERS",'Paste Data Here - Export'!GN1206="TELEM"),'Paste Data Here - Export'!GK1206,IF('Paste Data Here - Export'!GO1206="","Not seen in person",'Paste Data Here - Export'!GO1206)))</f>
        <v/>
      </c>
      <c r="O1206" s="125" t="str">
        <f t="shared" si="205"/>
        <v/>
      </c>
      <c r="P1206" s="126" t="str">
        <f t="shared" si="206"/>
        <v/>
      </c>
      <c r="Q1206" s="95" t="str">
        <f>IF('Paste Data Here - Export'!CR1206=TRUE, "Not imaged",IF('Paste Data Here - Export'!AR1206="Y","Inpatient stroke",IF('Paste Data Here - Export'!BA1206="","",IF('Paste Data Here - Export'!CR1206="TRUE","",1440*('Paste Data Here - Export'!CP1206-'Paste Data Here - Export'!BA1206)))))</f>
        <v/>
      </c>
      <c r="R1206" s="95" t="str">
        <f>IF('Paste Data Here - Export'!CR1206=TRUE,"Not imaged",IF(OR(C1206="",'Paste Data Here - Export'!CP1206=""),"",1440*('Paste Data Here - Export'!CP1206-C1206)))</f>
        <v/>
      </c>
      <c r="S1206" s="93" t="str">
        <f>IF(R1206&lt;60.5,"Yes",IF('Paste Data Here - Export'!C1206="","","No"))</f>
        <v/>
      </c>
      <c r="T1206" s="93" t="str">
        <f t="shared" si="198"/>
        <v/>
      </c>
      <c r="U1206" s="94" t="str">
        <f>IF(OR(C1206="",'Paste Data Here - Export'!DF1206=""),"",1440*('Paste Data Here - Export'!DF1206-C1206))</f>
        <v/>
      </c>
      <c r="V1206" s="96" t="str">
        <f t="shared" si="207"/>
        <v/>
      </c>
      <c r="W1206" s="97" t="str">
        <f>IF(B1206="","",IF('Paste Data Here - Export'!KI1206=TRUE,"Yes",IF('Paste Data Here - Export'!L1206="","No","Yes")))</f>
        <v/>
      </c>
      <c r="X1206" s="98" t="str">
        <f>IF(E1206="Yes","6 Month Transfer",IF(AND(W1206="Yes",'Paste Data Here - Export'!KM1206="D"),"No",IF('Patient level info'!W1206="Yes","Yes","")))</f>
        <v/>
      </c>
      <c r="Y1206" s="91" t="str">
        <f t="shared" si="199"/>
        <v/>
      </c>
      <c r="Z1206" s="99" t="str">
        <f>IF('Paste Data Here - Export'!KQ1206="","",IF('Paste Data Here - Export'!KO1206="","",'Paste Data Here - Export'!KN1206-'Paste Data Here - Export'!KQ1206))</f>
        <v/>
      </c>
      <c r="AA1206" s="91" t="str">
        <f>IF(AND(W1206="Yes",'Paste Data Here - Export'!KM1206="D",'Paste Data Here - Export'!KO1206="Y"),'Paste Data Here - Export'!KN1206+'Patient level info'!AA$3,IF(AND(W1206="Yes",'Paste Data Here - Export'!KM1206="D",Z1206&lt;0),'Paste Data Here - Export'!KQ1206,IF(AND(W1206="Yes",'Paste Data Here - Export'!KM1206="D"),'Paste Data Here - Export'!KN1206,IF(X1206="Yes",'Paste Data Here - Export'!KS1206,""))))</f>
        <v/>
      </c>
      <c r="AB1206" s="100" t="str">
        <f>IF(W1206="No","",IF('Paste Data Here - Export'!HS1206="","",IF('Paste Data Here - Export'!KO1206="Y",'Patient level info'!AA1206-'Paste Data Here - Export'!HS1206,'Paste Data Here - Export'!KQ1206-'Paste Data Here - Export'!HS1206)))</f>
        <v/>
      </c>
      <c r="AC1206" s="100" t="str">
        <f>IF(E1206="Yes","",IF(BPT!C1206="Record transferred to this team",AA1206-C1206-(1/6),""))</f>
        <v/>
      </c>
      <c r="AD1206" s="100" t="str">
        <f t="shared" si="200"/>
        <v/>
      </c>
      <c r="AE1206" s="100" t="str">
        <f t="shared" si="208"/>
        <v/>
      </c>
      <c r="AF1206" s="101" t="str">
        <f>IF(AE1206="","",IF(Y1206="Died same day","Died same day as arrival",IF(AB1206="","Did not stay on SU",IF('Paste Data Here - Export'!HR1206="ICH","ICU/CCU/HDU",IF(AB1206&gt;AE1206,100,100*AB1206/AE1206)))))</f>
        <v/>
      </c>
      <c r="AG1206" s="82" t="str">
        <f>IF(E1206="Yes","6 Month Transfer",IF(W1206="No","Not locked to discharge/transfer",IF(AF1206="Did not stay on SU","Not achieved as did not stay on SU",IF('Patient level info'!A1206="","",IF(AND(A1206=B1206,M1206="Achieved",P1206="Achieved",AF1206&gt;=90,AF1206&lt;&gt;"Died same day as arrival"),"Achieved",IF(AND(A1206&lt;&gt;B1206,AF1206&gt;=90,M1206="Achieved",P1206="Achieved"),"Not directly admitted by this team, but achieved criteria at previous team, and achieved 90% of stay on SU whilst at this team",IF(AF1206="ICU/CCU/HDU","Admitted to ICU/CCU/HDU",IF(AF1206="Died same day as arrival",AF1206,IF(AND(AF1206&lt;90,M1206="Not achieved",P1206="Not achieved"),"Not achieved as not direct to SU within 4h, not seen by a consultant within 14h, and less than 90% of stay on SU",IF(AND(AF1206&lt;90,M1206="Not achieved",P1206="Achieved"),"Not achieved as not direct to SU within 4h and less than 90% of stay on SU",IF(AND(AF1206&lt;90,M1206="Achieved",P1206="Not achieved"),"Not achieved as not seen by a consultant within 14h and less than 90% of stay on SU",IF(AND(AF1206&gt;=90,M1206="Not achieved",P1206="Not achieved"),"Not achieved as not direct to SU within 4h and not seen by a consultant within 14h",IF(AND(AF1206&gt;=90,M1206="Achieved",P1206="Not achieved"),"Not achieved as not seen by a consultant within 14h",IF(AF1206&lt;90,"Not achieved as less than 90% of stay on SU","Not achieved as not direct to SU within 4h"))))))))))))))</f>
        <v/>
      </c>
    </row>
    <row r="1207" spans="1:33" x14ac:dyDescent="0.25">
      <c r="A1207" s="89" t="str">
        <f>IF('Paste Data Here - Export'!A1207="","",'Paste Data Here - Export'!A1207)</f>
        <v/>
      </c>
      <c r="B1207" s="90" t="str">
        <f>IF('Paste Data Here - Export'!B1207="","",'Paste Data Here - Export'!B1207)</f>
        <v/>
      </c>
      <c r="C1207" s="91" t="str">
        <f>IF('Paste Data Here - Export'!AR1207="Y",'Paste Data Here - Export'!AS1207,IF('Paste Data Here - Export'!C1207="","",'Paste Data Here - Export'!BA1207))</f>
        <v/>
      </c>
      <c r="D1207" s="103" t="str">
        <f>IF(B1207="","",IF('Paste Data Here - Export'!A1207 ='Paste Data Here - Export'!B1207, "Yes", "No"))</f>
        <v/>
      </c>
      <c r="E1207" s="103" t="str">
        <f>IF(A1207="","",IF(AND('Paste Data Here - Export'!P1207="",'Paste Data Here - Export'!Q1207&lt;&gt;""),"Yes","No"))</f>
        <v/>
      </c>
      <c r="F1207" s="104" t="str">
        <f>IF('Paste Data Here - Export'!A1207='Paste Data Here - Export'!B1207,C1207,IF(W1207="No","",IF(E1207="Yes","6 Month Transfer",'Paste Data Here - Export'!HP1207)))</f>
        <v/>
      </c>
      <c r="G1207" s="92" t="str">
        <f>IF(B1207="","",IF(OR('Paste Data Here - Export'!KB1207="Y",'Paste Data Here - Export'!GE1207="Y"),"Yes","No"))</f>
        <v/>
      </c>
      <c r="H1207" s="93" t="str">
        <f t="shared" si="201"/>
        <v/>
      </c>
      <c r="I1207" s="93" t="str">
        <f t="shared" si="202"/>
        <v/>
      </c>
      <c r="J1207" s="93" t="str">
        <f t="shared" si="203"/>
        <v/>
      </c>
      <c r="K1207" s="125" t="str">
        <f>IF(OR(C1207="",'Paste Data Here - Export'!BD1207=""),"",1440*('Paste Data Here - Export'!BD1207-C1207))</f>
        <v/>
      </c>
      <c r="L1207" s="93" t="str">
        <f t="shared" si="204"/>
        <v/>
      </c>
      <c r="M1207" s="93" t="str">
        <f>IF(AND(L1207="Yes",'Paste Data Here - Export'!BC1207="SU",'Paste Data Here - Export'!EJ1207&lt;&gt;"Y"),"Achieved",IF('Paste Data Here - Export'!EJ1207="Y","Not applicable",(IF(AND('Patient level info'!L1207="No",'Paste Data Here - Export'!BC1207="SU"),"Not achieved",IF('Paste Data Here - Export'!BC1207="ICH","Not applicable",IF(OR('Paste Data Here - Export'!BC1207="O",'Paste Data Here - Export'!BC1207="MAC"),"Not achieved",""))))))</f>
        <v/>
      </c>
      <c r="N1207" s="142" t="str">
        <f>IF(B1207="","",IF(OR('Paste Data Here - Export'!GN1207="PERS",'Paste Data Here - Export'!GN1207="TELEM"),'Paste Data Here - Export'!GK1207,IF('Paste Data Here - Export'!GO1207="","Not seen in person",'Paste Data Here - Export'!GO1207)))</f>
        <v/>
      </c>
      <c r="O1207" s="125" t="str">
        <f t="shared" si="205"/>
        <v/>
      </c>
      <c r="P1207" s="126" t="str">
        <f t="shared" si="206"/>
        <v/>
      </c>
      <c r="Q1207" s="95" t="str">
        <f>IF('Paste Data Here - Export'!CR1207=TRUE, "Not imaged",IF('Paste Data Here - Export'!AR1207="Y","Inpatient stroke",IF('Paste Data Here - Export'!BA1207="","",IF('Paste Data Here - Export'!CR1207="TRUE","",1440*('Paste Data Here - Export'!CP1207-'Paste Data Here - Export'!BA1207)))))</f>
        <v/>
      </c>
      <c r="R1207" s="95" t="str">
        <f>IF('Paste Data Here - Export'!CR1207=TRUE,"Not imaged",IF(OR(C1207="",'Paste Data Here - Export'!CP1207=""),"",1440*('Paste Data Here - Export'!CP1207-C1207)))</f>
        <v/>
      </c>
      <c r="S1207" s="93" t="str">
        <f>IF(R1207&lt;60.5,"Yes",IF('Paste Data Here - Export'!C1207="","","No"))</f>
        <v/>
      </c>
      <c r="T1207" s="93" t="str">
        <f t="shared" si="198"/>
        <v/>
      </c>
      <c r="U1207" s="94" t="str">
        <f>IF(OR(C1207="",'Paste Data Here - Export'!DF1207=""),"",1440*('Paste Data Here - Export'!DF1207-C1207))</f>
        <v/>
      </c>
      <c r="V1207" s="96" t="str">
        <f t="shared" si="207"/>
        <v/>
      </c>
      <c r="W1207" s="97" t="str">
        <f>IF(B1207="","",IF('Paste Data Here - Export'!KI1207=TRUE,"Yes",IF('Paste Data Here - Export'!L1207="","No","Yes")))</f>
        <v/>
      </c>
      <c r="X1207" s="98" t="str">
        <f>IF(E1207="Yes","6 Month Transfer",IF(AND(W1207="Yes",'Paste Data Here - Export'!KM1207="D"),"No",IF('Patient level info'!W1207="Yes","Yes","")))</f>
        <v/>
      </c>
      <c r="Y1207" s="91" t="str">
        <f t="shared" si="199"/>
        <v/>
      </c>
      <c r="Z1207" s="99" t="str">
        <f>IF('Paste Data Here - Export'!KQ1207="","",IF('Paste Data Here - Export'!KO1207="","",'Paste Data Here - Export'!KN1207-'Paste Data Here - Export'!KQ1207))</f>
        <v/>
      </c>
      <c r="AA1207" s="91" t="str">
        <f>IF(AND(W1207="Yes",'Paste Data Here - Export'!KM1207="D",'Paste Data Here - Export'!KO1207="Y"),'Paste Data Here - Export'!KN1207+'Patient level info'!AA$3,IF(AND(W1207="Yes",'Paste Data Here - Export'!KM1207="D",Z1207&lt;0),'Paste Data Here - Export'!KQ1207,IF(AND(W1207="Yes",'Paste Data Here - Export'!KM1207="D"),'Paste Data Here - Export'!KN1207,IF(X1207="Yes",'Paste Data Here - Export'!KS1207,""))))</f>
        <v/>
      </c>
      <c r="AB1207" s="100" t="str">
        <f>IF(W1207="No","",IF('Paste Data Here - Export'!HS1207="","",IF('Paste Data Here - Export'!KO1207="Y",'Patient level info'!AA1207-'Paste Data Here - Export'!HS1207,'Paste Data Here - Export'!KQ1207-'Paste Data Here - Export'!HS1207)))</f>
        <v/>
      </c>
      <c r="AC1207" s="100" t="str">
        <f>IF(E1207="Yes","",IF(BPT!C1207="Record transferred to this team",AA1207-C1207-(1/6),""))</f>
        <v/>
      </c>
      <c r="AD1207" s="100" t="str">
        <f t="shared" si="200"/>
        <v/>
      </c>
      <c r="AE1207" s="100" t="str">
        <f t="shared" si="208"/>
        <v/>
      </c>
      <c r="AF1207" s="101" t="str">
        <f>IF(AE1207="","",IF(Y1207="Died same day","Died same day as arrival",IF(AB1207="","Did not stay on SU",IF('Paste Data Here - Export'!HR1207="ICH","ICU/CCU/HDU",IF(AB1207&gt;AE1207,100,100*AB1207/AE1207)))))</f>
        <v/>
      </c>
      <c r="AG1207" s="82" t="str">
        <f>IF(E1207="Yes","6 Month Transfer",IF(W1207="No","Not locked to discharge/transfer",IF(AF1207="Did not stay on SU","Not achieved as did not stay on SU",IF('Patient level info'!A1207="","",IF(AND(A1207=B1207,M1207="Achieved",P1207="Achieved",AF1207&gt;=90,AF1207&lt;&gt;"Died same day as arrival"),"Achieved",IF(AND(A1207&lt;&gt;B1207,AF1207&gt;=90,M1207="Achieved",P1207="Achieved"),"Not directly admitted by this team, but achieved criteria at previous team, and achieved 90% of stay on SU whilst at this team",IF(AF1207="ICU/CCU/HDU","Admitted to ICU/CCU/HDU",IF(AF1207="Died same day as arrival",AF1207,IF(AND(AF1207&lt;90,M1207="Not achieved",P1207="Not achieved"),"Not achieved as not direct to SU within 4h, not seen by a consultant within 14h, and less than 90% of stay on SU",IF(AND(AF1207&lt;90,M1207="Not achieved",P1207="Achieved"),"Not achieved as not direct to SU within 4h and less than 90% of stay on SU",IF(AND(AF1207&lt;90,M1207="Achieved",P1207="Not achieved"),"Not achieved as not seen by a consultant within 14h and less than 90% of stay on SU",IF(AND(AF1207&gt;=90,M1207="Not achieved",P1207="Not achieved"),"Not achieved as not direct to SU within 4h and not seen by a consultant within 14h",IF(AND(AF1207&gt;=90,M1207="Achieved",P1207="Not achieved"),"Not achieved as not seen by a consultant within 14h",IF(AF1207&lt;90,"Not achieved as less than 90% of stay on SU","Not achieved as not direct to SU within 4h"))))))))))))))</f>
        <v/>
      </c>
    </row>
    <row r="1208" spans="1:33" x14ac:dyDescent="0.25">
      <c r="A1208" s="89" t="str">
        <f>IF('Paste Data Here - Export'!A1208="","",'Paste Data Here - Export'!A1208)</f>
        <v/>
      </c>
      <c r="B1208" s="90" t="str">
        <f>IF('Paste Data Here - Export'!B1208="","",'Paste Data Here - Export'!B1208)</f>
        <v/>
      </c>
      <c r="C1208" s="91" t="str">
        <f>IF('Paste Data Here - Export'!AR1208="Y",'Paste Data Here - Export'!AS1208,IF('Paste Data Here - Export'!C1208="","",'Paste Data Here - Export'!BA1208))</f>
        <v/>
      </c>
      <c r="D1208" s="103" t="str">
        <f>IF(B1208="","",IF('Paste Data Here - Export'!A1208 ='Paste Data Here - Export'!B1208, "Yes", "No"))</f>
        <v/>
      </c>
      <c r="E1208" s="103" t="str">
        <f>IF(A1208="","",IF(AND('Paste Data Here - Export'!P1208="",'Paste Data Here - Export'!Q1208&lt;&gt;""),"Yes","No"))</f>
        <v/>
      </c>
      <c r="F1208" s="104" t="str">
        <f>IF('Paste Data Here - Export'!A1208='Paste Data Here - Export'!B1208,C1208,IF(W1208="No","",IF(E1208="Yes","6 Month Transfer",'Paste Data Here - Export'!HP1208)))</f>
        <v/>
      </c>
      <c r="G1208" s="92" t="str">
        <f>IF(B1208="","",IF(OR('Paste Data Here - Export'!KB1208="Y",'Paste Data Here - Export'!GE1208="Y"),"Yes","No"))</f>
        <v/>
      </c>
      <c r="H1208" s="93" t="str">
        <f t="shared" si="201"/>
        <v/>
      </c>
      <c r="I1208" s="93" t="str">
        <f t="shared" si="202"/>
        <v/>
      </c>
      <c r="J1208" s="93" t="str">
        <f t="shared" si="203"/>
        <v/>
      </c>
      <c r="K1208" s="125" t="str">
        <f>IF(OR(C1208="",'Paste Data Here - Export'!BD1208=""),"",1440*('Paste Data Here - Export'!BD1208-C1208))</f>
        <v/>
      </c>
      <c r="L1208" s="93" t="str">
        <f t="shared" si="204"/>
        <v/>
      </c>
      <c r="M1208" s="93" t="str">
        <f>IF(AND(L1208="Yes",'Paste Data Here - Export'!BC1208="SU",'Paste Data Here - Export'!EJ1208&lt;&gt;"Y"),"Achieved",IF('Paste Data Here - Export'!EJ1208="Y","Not applicable",(IF(AND('Patient level info'!L1208="No",'Paste Data Here - Export'!BC1208="SU"),"Not achieved",IF('Paste Data Here - Export'!BC1208="ICH","Not applicable",IF(OR('Paste Data Here - Export'!BC1208="O",'Paste Data Here - Export'!BC1208="MAC"),"Not achieved",""))))))</f>
        <v/>
      </c>
      <c r="N1208" s="142" t="str">
        <f>IF(B1208="","",IF(OR('Paste Data Here - Export'!GN1208="PERS",'Paste Data Here - Export'!GN1208="TELEM"),'Paste Data Here - Export'!GK1208,IF('Paste Data Here - Export'!GO1208="","Not seen in person",'Paste Data Here - Export'!GO1208)))</f>
        <v/>
      </c>
      <c r="O1208" s="125" t="str">
        <f t="shared" si="205"/>
        <v/>
      </c>
      <c r="P1208" s="126" t="str">
        <f t="shared" si="206"/>
        <v/>
      </c>
      <c r="Q1208" s="95" t="str">
        <f>IF('Paste Data Here - Export'!CR1208=TRUE, "Not imaged",IF('Paste Data Here - Export'!AR1208="Y","Inpatient stroke",IF('Paste Data Here - Export'!BA1208="","",IF('Paste Data Here - Export'!CR1208="TRUE","",1440*('Paste Data Here - Export'!CP1208-'Paste Data Here - Export'!BA1208)))))</f>
        <v/>
      </c>
      <c r="R1208" s="95" t="str">
        <f>IF('Paste Data Here - Export'!CR1208=TRUE,"Not imaged",IF(OR(C1208="",'Paste Data Here - Export'!CP1208=""),"",1440*('Paste Data Here - Export'!CP1208-C1208)))</f>
        <v/>
      </c>
      <c r="S1208" s="93" t="str">
        <f>IF(R1208&lt;60.5,"Yes",IF('Paste Data Here - Export'!C1208="","","No"))</f>
        <v/>
      </c>
      <c r="T1208" s="93" t="str">
        <f t="shared" si="198"/>
        <v/>
      </c>
      <c r="U1208" s="94" t="str">
        <f>IF(OR(C1208="",'Paste Data Here - Export'!DF1208=""),"",1440*('Paste Data Here - Export'!DF1208-C1208))</f>
        <v/>
      </c>
      <c r="V1208" s="96" t="str">
        <f t="shared" si="207"/>
        <v/>
      </c>
      <c r="W1208" s="97" t="str">
        <f>IF(B1208="","",IF('Paste Data Here - Export'!KI1208=TRUE,"Yes",IF('Paste Data Here - Export'!L1208="","No","Yes")))</f>
        <v/>
      </c>
      <c r="X1208" s="98" t="str">
        <f>IF(E1208="Yes","6 Month Transfer",IF(AND(W1208="Yes",'Paste Data Here - Export'!KM1208="D"),"No",IF('Patient level info'!W1208="Yes","Yes","")))</f>
        <v/>
      </c>
      <c r="Y1208" s="91" t="str">
        <f t="shared" si="199"/>
        <v/>
      </c>
      <c r="Z1208" s="99" t="str">
        <f>IF('Paste Data Here - Export'!KQ1208="","",IF('Paste Data Here - Export'!KO1208="","",'Paste Data Here - Export'!KN1208-'Paste Data Here - Export'!KQ1208))</f>
        <v/>
      </c>
      <c r="AA1208" s="91" t="str">
        <f>IF(AND(W1208="Yes",'Paste Data Here - Export'!KM1208="D",'Paste Data Here - Export'!KO1208="Y"),'Paste Data Here - Export'!KN1208+'Patient level info'!AA$3,IF(AND(W1208="Yes",'Paste Data Here - Export'!KM1208="D",Z1208&lt;0),'Paste Data Here - Export'!KQ1208,IF(AND(W1208="Yes",'Paste Data Here - Export'!KM1208="D"),'Paste Data Here - Export'!KN1208,IF(X1208="Yes",'Paste Data Here - Export'!KS1208,""))))</f>
        <v/>
      </c>
      <c r="AB1208" s="100" t="str">
        <f>IF(W1208="No","",IF('Paste Data Here - Export'!HS1208="","",IF('Paste Data Here - Export'!KO1208="Y",'Patient level info'!AA1208-'Paste Data Here - Export'!HS1208,'Paste Data Here - Export'!KQ1208-'Paste Data Here - Export'!HS1208)))</f>
        <v/>
      </c>
      <c r="AC1208" s="100" t="str">
        <f>IF(E1208="Yes","",IF(BPT!C1208="Record transferred to this team",AA1208-C1208-(1/6),""))</f>
        <v/>
      </c>
      <c r="AD1208" s="100" t="str">
        <f t="shared" si="200"/>
        <v/>
      </c>
      <c r="AE1208" s="100" t="str">
        <f t="shared" si="208"/>
        <v/>
      </c>
      <c r="AF1208" s="101" t="str">
        <f>IF(AE1208="","",IF(Y1208="Died same day","Died same day as arrival",IF(AB1208="","Did not stay on SU",IF('Paste Data Here - Export'!HR1208="ICH","ICU/CCU/HDU",IF(AB1208&gt;AE1208,100,100*AB1208/AE1208)))))</f>
        <v/>
      </c>
      <c r="AG1208" s="82" t="str">
        <f>IF(E1208="Yes","6 Month Transfer",IF(W1208="No","Not locked to discharge/transfer",IF(AF1208="Did not stay on SU","Not achieved as did not stay on SU",IF('Patient level info'!A1208="","",IF(AND(A1208=B1208,M1208="Achieved",P1208="Achieved",AF1208&gt;=90,AF1208&lt;&gt;"Died same day as arrival"),"Achieved",IF(AND(A1208&lt;&gt;B1208,AF1208&gt;=90,M1208="Achieved",P1208="Achieved"),"Not directly admitted by this team, but achieved criteria at previous team, and achieved 90% of stay on SU whilst at this team",IF(AF1208="ICU/CCU/HDU","Admitted to ICU/CCU/HDU",IF(AF1208="Died same day as arrival",AF1208,IF(AND(AF1208&lt;90,M1208="Not achieved",P1208="Not achieved"),"Not achieved as not direct to SU within 4h, not seen by a consultant within 14h, and less than 90% of stay on SU",IF(AND(AF1208&lt;90,M1208="Not achieved",P1208="Achieved"),"Not achieved as not direct to SU within 4h and less than 90% of stay on SU",IF(AND(AF1208&lt;90,M1208="Achieved",P1208="Not achieved"),"Not achieved as not seen by a consultant within 14h and less than 90% of stay on SU",IF(AND(AF1208&gt;=90,M1208="Not achieved",P1208="Not achieved"),"Not achieved as not direct to SU within 4h and not seen by a consultant within 14h",IF(AND(AF1208&gt;=90,M1208="Achieved",P1208="Not achieved"),"Not achieved as not seen by a consultant within 14h",IF(AF1208&lt;90,"Not achieved as less than 90% of stay on SU","Not achieved as not direct to SU within 4h"))))))))))))))</f>
        <v/>
      </c>
    </row>
    <row r="1209" spans="1:33" x14ac:dyDescent="0.25">
      <c r="A1209" s="89" t="str">
        <f>IF('Paste Data Here - Export'!A1209="","",'Paste Data Here - Export'!A1209)</f>
        <v/>
      </c>
      <c r="B1209" s="90" t="str">
        <f>IF('Paste Data Here - Export'!B1209="","",'Paste Data Here - Export'!B1209)</f>
        <v/>
      </c>
      <c r="C1209" s="91" t="str">
        <f>IF('Paste Data Here - Export'!AR1209="Y",'Paste Data Here - Export'!AS1209,IF('Paste Data Here - Export'!C1209="","",'Paste Data Here - Export'!BA1209))</f>
        <v/>
      </c>
      <c r="D1209" s="103" t="str">
        <f>IF(B1209="","",IF('Paste Data Here - Export'!A1209 ='Paste Data Here - Export'!B1209, "Yes", "No"))</f>
        <v/>
      </c>
      <c r="E1209" s="103" t="str">
        <f>IF(A1209="","",IF(AND('Paste Data Here - Export'!P1209="",'Paste Data Here - Export'!Q1209&lt;&gt;""),"Yes","No"))</f>
        <v/>
      </c>
      <c r="F1209" s="104" t="str">
        <f>IF('Paste Data Here - Export'!A1209='Paste Data Here - Export'!B1209,C1209,IF(W1209="No","",IF(E1209="Yes","6 Month Transfer",'Paste Data Here - Export'!HP1209)))</f>
        <v/>
      </c>
      <c r="G1209" s="92" t="str">
        <f>IF(B1209="","",IF(OR('Paste Data Here - Export'!KB1209="Y",'Paste Data Here - Export'!GE1209="Y"),"Yes","No"))</f>
        <v/>
      </c>
      <c r="H1209" s="93" t="str">
        <f t="shared" si="201"/>
        <v/>
      </c>
      <c r="I1209" s="93" t="str">
        <f t="shared" si="202"/>
        <v/>
      </c>
      <c r="J1209" s="93" t="str">
        <f t="shared" si="203"/>
        <v/>
      </c>
      <c r="K1209" s="125" t="str">
        <f>IF(OR(C1209="",'Paste Data Here - Export'!BD1209=""),"",1440*('Paste Data Here - Export'!BD1209-C1209))</f>
        <v/>
      </c>
      <c r="L1209" s="93" t="str">
        <f t="shared" si="204"/>
        <v/>
      </c>
      <c r="M1209" s="93" t="str">
        <f>IF(AND(L1209="Yes",'Paste Data Here - Export'!BC1209="SU",'Paste Data Here - Export'!EJ1209&lt;&gt;"Y"),"Achieved",IF('Paste Data Here - Export'!EJ1209="Y","Not applicable",(IF(AND('Patient level info'!L1209="No",'Paste Data Here - Export'!BC1209="SU"),"Not achieved",IF('Paste Data Here - Export'!BC1209="ICH","Not applicable",IF(OR('Paste Data Here - Export'!BC1209="O",'Paste Data Here - Export'!BC1209="MAC"),"Not achieved",""))))))</f>
        <v/>
      </c>
      <c r="N1209" s="142" t="str">
        <f>IF(B1209="","",IF(OR('Paste Data Here - Export'!GN1209="PERS",'Paste Data Here - Export'!GN1209="TELEM"),'Paste Data Here - Export'!GK1209,IF('Paste Data Here - Export'!GO1209="","Not seen in person",'Paste Data Here - Export'!GO1209)))</f>
        <v/>
      </c>
      <c r="O1209" s="125" t="str">
        <f t="shared" si="205"/>
        <v/>
      </c>
      <c r="P1209" s="126" t="str">
        <f t="shared" si="206"/>
        <v/>
      </c>
      <c r="Q1209" s="95" t="str">
        <f>IF('Paste Data Here - Export'!CR1209=TRUE, "Not imaged",IF('Paste Data Here - Export'!AR1209="Y","Inpatient stroke",IF('Paste Data Here - Export'!BA1209="","",IF('Paste Data Here - Export'!CR1209="TRUE","",1440*('Paste Data Here - Export'!CP1209-'Paste Data Here - Export'!BA1209)))))</f>
        <v/>
      </c>
      <c r="R1209" s="95" t="str">
        <f>IF('Paste Data Here - Export'!CR1209=TRUE,"Not imaged",IF(OR(C1209="",'Paste Data Here - Export'!CP1209=""),"",1440*('Paste Data Here - Export'!CP1209-C1209)))</f>
        <v/>
      </c>
      <c r="S1209" s="93" t="str">
        <f>IF(R1209&lt;60.5,"Yes",IF('Paste Data Here - Export'!C1209="","","No"))</f>
        <v/>
      </c>
      <c r="T1209" s="93" t="str">
        <f t="shared" si="198"/>
        <v/>
      </c>
      <c r="U1209" s="94" t="str">
        <f>IF(OR(C1209="",'Paste Data Here - Export'!DF1209=""),"",1440*('Paste Data Here - Export'!DF1209-C1209))</f>
        <v/>
      </c>
      <c r="V1209" s="96" t="str">
        <f t="shared" si="207"/>
        <v/>
      </c>
      <c r="W1209" s="97" t="str">
        <f>IF(B1209="","",IF('Paste Data Here - Export'!KI1209=TRUE,"Yes",IF('Paste Data Here - Export'!L1209="","No","Yes")))</f>
        <v/>
      </c>
      <c r="X1209" s="98" t="str">
        <f>IF(E1209="Yes","6 Month Transfer",IF(AND(W1209="Yes",'Paste Data Here - Export'!KM1209="D"),"No",IF('Patient level info'!W1209="Yes","Yes","")))</f>
        <v/>
      </c>
      <c r="Y1209" s="91" t="str">
        <f t="shared" si="199"/>
        <v/>
      </c>
      <c r="Z1209" s="99" t="str">
        <f>IF('Paste Data Here - Export'!KQ1209="","",IF('Paste Data Here - Export'!KO1209="","",'Paste Data Here - Export'!KN1209-'Paste Data Here - Export'!KQ1209))</f>
        <v/>
      </c>
      <c r="AA1209" s="91" t="str">
        <f>IF(AND(W1209="Yes",'Paste Data Here - Export'!KM1209="D",'Paste Data Here - Export'!KO1209="Y"),'Paste Data Here - Export'!KN1209+'Patient level info'!AA$3,IF(AND(W1209="Yes",'Paste Data Here - Export'!KM1209="D",Z1209&lt;0),'Paste Data Here - Export'!KQ1209,IF(AND(W1209="Yes",'Paste Data Here - Export'!KM1209="D"),'Paste Data Here - Export'!KN1209,IF(X1209="Yes",'Paste Data Here - Export'!KS1209,""))))</f>
        <v/>
      </c>
      <c r="AB1209" s="100" t="str">
        <f>IF(W1209="No","",IF('Paste Data Here - Export'!HS1209="","",IF('Paste Data Here - Export'!KO1209="Y",'Patient level info'!AA1209-'Paste Data Here - Export'!HS1209,'Paste Data Here - Export'!KQ1209-'Paste Data Here - Export'!HS1209)))</f>
        <v/>
      </c>
      <c r="AC1209" s="100" t="str">
        <f>IF(E1209="Yes","",IF(BPT!C1209="Record transferred to this team",AA1209-C1209-(1/6),""))</f>
        <v/>
      </c>
      <c r="AD1209" s="100" t="str">
        <f t="shared" si="200"/>
        <v/>
      </c>
      <c r="AE1209" s="100" t="str">
        <f t="shared" si="208"/>
        <v/>
      </c>
      <c r="AF1209" s="101" t="str">
        <f>IF(AE1209="","",IF(Y1209="Died same day","Died same day as arrival",IF(AB1209="","Did not stay on SU",IF('Paste Data Here - Export'!HR1209="ICH","ICU/CCU/HDU",IF(AB1209&gt;AE1209,100,100*AB1209/AE1209)))))</f>
        <v/>
      </c>
      <c r="AG1209" s="82" t="str">
        <f>IF(E1209="Yes","6 Month Transfer",IF(W1209="No","Not locked to discharge/transfer",IF(AF1209="Did not stay on SU","Not achieved as did not stay on SU",IF('Patient level info'!A1209="","",IF(AND(A1209=B1209,M1209="Achieved",P1209="Achieved",AF1209&gt;=90,AF1209&lt;&gt;"Died same day as arrival"),"Achieved",IF(AND(A1209&lt;&gt;B1209,AF1209&gt;=90,M1209="Achieved",P1209="Achieved"),"Not directly admitted by this team, but achieved criteria at previous team, and achieved 90% of stay on SU whilst at this team",IF(AF1209="ICU/CCU/HDU","Admitted to ICU/CCU/HDU",IF(AF1209="Died same day as arrival",AF1209,IF(AND(AF1209&lt;90,M1209="Not achieved",P1209="Not achieved"),"Not achieved as not direct to SU within 4h, not seen by a consultant within 14h, and less than 90% of stay on SU",IF(AND(AF1209&lt;90,M1209="Not achieved",P1209="Achieved"),"Not achieved as not direct to SU within 4h and less than 90% of stay on SU",IF(AND(AF1209&lt;90,M1209="Achieved",P1209="Not achieved"),"Not achieved as not seen by a consultant within 14h and less than 90% of stay on SU",IF(AND(AF1209&gt;=90,M1209="Not achieved",P1209="Not achieved"),"Not achieved as not direct to SU within 4h and not seen by a consultant within 14h",IF(AND(AF1209&gt;=90,M1209="Achieved",P1209="Not achieved"),"Not achieved as not seen by a consultant within 14h",IF(AF1209&lt;90,"Not achieved as less than 90% of stay on SU","Not achieved as not direct to SU within 4h"))))))))))))))</f>
        <v/>
      </c>
    </row>
    <row r="1210" spans="1:33" x14ac:dyDescent="0.25">
      <c r="A1210" s="89" t="str">
        <f>IF('Paste Data Here - Export'!A1210="","",'Paste Data Here - Export'!A1210)</f>
        <v/>
      </c>
      <c r="B1210" s="90" t="str">
        <f>IF('Paste Data Here - Export'!B1210="","",'Paste Data Here - Export'!B1210)</f>
        <v/>
      </c>
      <c r="C1210" s="91" t="str">
        <f>IF('Paste Data Here - Export'!AR1210="Y",'Paste Data Here - Export'!AS1210,IF('Paste Data Here - Export'!C1210="","",'Paste Data Here - Export'!BA1210))</f>
        <v/>
      </c>
      <c r="D1210" s="103" t="str">
        <f>IF(B1210="","",IF('Paste Data Here - Export'!A1210 ='Paste Data Here - Export'!B1210, "Yes", "No"))</f>
        <v/>
      </c>
      <c r="E1210" s="103" t="str">
        <f>IF(A1210="","",IF(AND('Paste Data Here - Export'!P1210="",'Paste Data Here - Export'!Q1210&lt;&gt;""),"Yes","No"))</f>
        <v/>
      </c>
      <c r="F1210" s="104" t="str">
        <f>IF('Paste Data Here - Export'!A1210='Paste Data Here - Export'!B1210,C1210,IF(W1210="No","",IF(E1210="Yes","6 Month Transfer",'Paste Data Here - Export'!HP1210)))</f>
        <v/>
      </c>
      <c r="G1210" s="92" t="str">
        <f>IF(B1210="","",IF(OR('Paste Data Here - Export'!KB1210="Y",'Paste Data Here - Export'!GE1210="Y"),"Yes","No"))</f>
        <v/>
      </c>
      <c r="H1210" s="93" t="str">
        <f t="shared" si="201"/>
        <v/>
      </c>
      <c r="I1210" s="93" t="str">
        <f t="shared" si="202"/>
        <v/>
      </c>
      <c r="J1210" s="93" t="str">
        <f t="shared" si="203"/>
        <v/>
      </c>
      <c r="K1210" s="125" t="str">
        <f>IF(OR(C1210="",'Paste Data Here - Export'!BD1210=""),"",1440*('Paste Data Here - Export'!BD1210-C1210))</f>
        <v/>
      </c>
      <c r="L1210" s="93" t="str">
        <f t="shared" si="204"/>
        <v/>
      </c>
      <c r="M1210" s="93" t="str">
        <f>IF(AND(L1210="Yes",'Paste Data Here - Export'!BC1210="SU",'Paste Data Here - Export'!EJ1210&lt;&gt;"Y"),"Achieved",IF('Paste Data Here - Export'!EJ1210="Y","Not applicable",(IF(AND('Patient level info'!L1210="No",'Paste Data Here - Export'!BC1210="SU"),"Not achieved",IF('Paste Data Here - Export'!BC1210="ICH","Not applicable",IF(OR('Paste Data Here - Export'!BC1210="O",'Paste Data Here - Export'!BC1210="MAC"),"Not achieved",""))))))</f>
        <v/>
      </c>
      <c r="N1210" s="142" t="str">
        <f>IF(B1210="","",IF(OR('Paste Data Here - Export'!GN1210="PERS",'Paste Data Here - Export'!GN1210="TELEM"),'Paste Data Here - Export'!GK1210,IF('Paste Data Here - Export'!GO1210="","Not seen in person",'Paste Data Here - Export'!GO1210)))</f>
        <v/>
      </c>
      <c r="O1210" s="125" t="str">
        <f t="shared" si="205"/>
        <v/>
      </c>
      <c r="P1210" s="126" t="str">
        <f t="shared" si="206"/>
        <v/>
      </c>
      <c r="Q1210" s="95" t="str">
        <f>IF('Paste Data Here - Export'!CR1210=TRUE, "Not imaged",IF('Paste Data Here - Export'!AR1210="Y","Inpatient stroke",IF('Paste Data Here - Export'!BA1210="","",IF('Paste Data Here - Export'!CR1210="TRUE","",1440*('Paste Data Here - Export'!CP1210-'Paste Data Here - Export'!BA1210)))))</f>
        <v/>
      </c>
      <c r="R1210" s="95" t="str">
        <f>IF('Paste Data Here - Export'!CR1210=TRUE,"Not imaged",IF(OR(C1210="",'Paste Data Here - Export'!CP1210=""),"",1440*('Paste Data Here - Export'!CP1210-C1210)))</f>
        <v/>
      </c>
      <c r="S1210" s="93" t="str">
        <f>IF(R1210&lt;60.5,"Yes",IF('Paste Data Here - Export'!C1210="","","No"))</f>
        <v/>
      </c>
      <c r="T1210" s="93" t="str">
        <f t="shared" si="198"/>
        <v/>
      </c>
      <c r="U1210" s="94" t="str">
        <f>IF(OR(C1210="",'Paste Data Here - Export'!DF1210=""),"",1440*('Paste Data Here - Export'!DF1210-C1210))</f>
        <v/>
      </c>
      <c r="V1210" s="96" t="str">
        <f t="shared" si="207"/>
        <v/>
      </c>
      <c r="W1210" s="97" t="str">
        <f>IF(B1210="","",IF('Paste Data Here - Export'!KI1210=TRUE,"Yes",IF('Paste Data Here - Export'!L1210="","No","Yes")))</f>
        <v/>
      </c>
      <c r="X1210" s="98" t="str">
        <f>IF(E1210="Yes","6 Month Transfer",IF(AND(W1210="Yes",'Paste Data Here - Export'!KM1210="D"),"No",IF('Patient level info'!W1210="Yes","Yes","")))</f>
        <v/>
      </c>
      <c r="Y1210" s="91" t="str">
        <f t="shared" si="199"/>
        <v/>
      </c>
      <c r="Z1210" s="99" t="str">
        <f>IF('Paste Data Here - Export'!KQ1210="","",IF('Paste Data Here - Export'!KO1210="","",'Paste Data Here - Export'!KN1210-'Paste Data Here - Export'!KQ1210))</f>
        <v/>
      </c>
      <c r="AA1210" s="91" t="str">
        <f>IF(AND(W1210="Yes",'Paste Data Here - Export'!KM1210="D",'Paste Data Here - Export'!KO1210="Y"),'Paste Data Here - Export'!KN1210+'Patient level info'!AA$3,IF(AND(W1210="Yes",'Paste Data Here - Export'!KM1210="D",Z1210&lt;0),'Paste Data Here - Export'!KQ1210,IF(AND(W1210="Yes",'Paste Data Here - Export'!KM1210="D"),'Paste Data Here - Export'!KN1210,IF(X1210="Yes",'Paste Data Here - Export'!KS1210,""))))</f>
        <v/>
      </c>
      <c r="AB1210" s="100" t="str">
        <f>IF(W1210="No","",IF('Paste Data Here - Export'!HS1210="","",IF('Paste Data Here - Export'!KO1210="Y",'Patient level info'!AA1210-'Paste Data Here - Export'!HS1210,'Paste Data Here - Export'!KQ1210-'Paste Data Here - Export'!HS1210)))</f>
        <v/>
      </c>
      <c r="AC1210" s="100" t="str">
        <f>IF(E1210="Yes","",IF(BPT!C1210="Record transferred to this team",AA1210-C1210-(1/6),""))</f>
        <v/>
      </c>
      <c r="AD1210" s="100" t="str">
        <f t="shared" si="200"/>
        <v/>
      </c>
      <c r="AE1210" s="100" t="str">
        <f t="shared" si="208"/>
        <v/>
      </c>
      <c r="AF1210" s="101" t="str">
        <f>IF(AE1210="","",IF(Y1210="Died same day","Died same day as arrival",IF(AB1210="","Did not stay on SU",IF('Paste Data Here - Export'!HR1210="ICH","ICU/CCU/HDU",IF(AB1210&gt;AE1210,100,100*AB1210/AE1210)))))</f>
        <v/>
      </c>
      <c r="AG1210" s="82" t="str">
        <f>IF(E1210="Yes","6 Month Transfer",IF(W1210="No","Not locked to discharge/transfer",IF(AF1210="Did not stay on SU","Not achieved as did not stay on SU",IF('Patient level info'!A1210="","",IF(AND(A1210=B1210,M1210="Achieved",P1210="Achieved",AF1210&gt;=90,AF1210&lt;&gt;"Died same day as arrival"),"Achieved",IF(AND(A1210&lt;&gt;B1210,AF1210&gt;=90,M1210="Achieved",P1210="Achieved"),"Not directly admitted by this team, but achieved criteria at previous team, and achieved 90% of stay on SU whilst at this team",IF(AF1210="ICU/CCU/HDU","Admitted to ICU/CCU/HDU",IF(AF1210="Died same day as arrival",AF1210,IF(AND(AF1210&lt;90,M1210="Not achieved",P1210="Not achieved"),"Not achieved as not direct to SU within 4h, not seen by a consultant within 14h, and less than 90% of stay on SU",IF(AND(AF1210&lt;90,M1210="Not achieved",P1210="Achieved"),"Not achieved as not direct to SU within 4h and less than 90% of stay on SU",IF(AND(AF1210&lt;90,M1210="Achieved",P1210="Not achieved"),"Not achieved as not seen by a consultant within 14h and less than 90% of stay on SU",IF(AND(AF1210&gt;=90,M1210="Not achieved",P1210="Not achieved"),"Not achieved as not direct to SU within 4h and not seen by a consultant within 14h",IF(AND(AF1210&gt;=90,M1210="Achieved",P1210="Not achieved"),"Not achieved as not seen by a consultant within 14h",IF(AF1210&lt;90,"Not achieved as less than 90% of stay on SU","Not achieved as not direct to SU within 4h"))))))))))))))</f>
        <v/>
      </c>
    </row>
    <row r="1211" spans="1:33" x14ac:dyDescent="0.25">
      <c r="A1211" s="89" t="str">
        <f>IF('Paste Data Here - Export'!A1211="","",'Paste Data Here - Export'!A1211)</f>
        <v/>
      </c>
      <c r="B1211" s="90" t="str">
        <f>IF('Paste Data Here - Export'!B1211="","",'Paste Data Here - Export'!B1211)</f>
        <v/>
      </c>
      <c r="C1211" s="91" t="str">
        <f>IF('Paste Data Here - Export'!AR1211="Y",'Paste Data Here - Export'!AS1211,IF('Paste Data Here - Export'!C1211="","",'Paste Data Here - Export'!BA1211))</f>
        <v/>
      </c>
      <c r="D1211" s="103" t="str">
        <f>IF(B1211="","",IF('Paste Data Here - Export'!A1211 ='Paste Data Here - Export'!B1211, "Yes", "No"))</f>
        <v/>
      </c>
      <c r="E1211" s="103" t="str">
        <f>IF(A1211="","",IF(AND('Paste Data Here - Export'!P1211="",'Paste Data Here - Export'!Q1211&lt;&gt;""),"Yes","No"))</f>
        <v/>
      </c>
      <c r="F1211" s="104" t="str">
        <f>IF('Paste Data Here - Export'!A1211='Paste Data Here - Export'!B1211,C1211,IF(W1211="No","",IF(E1211="Yes","6 Month Transfer",'Paste Data Here - Export'!HP1211)))</f>
        <v/>
      </c>
      <c r="G1211" s="92" t="str">
        <f>IF(B1211="","",IF(OR('Paste Data Here - Export'!KB1211="Y",'Paste Data Here - Export'!GE1211="Y"),"Yes","No"))</f>
        <v/>
      </c>
      <c r="H1211" s="93" t="str">
        <f t="shared" si="201"/>
        <v/>
      </c>
      <c r="I1211" s="93" t="str">
        <f t="shared" si="202"/>
        <v/>
      </c>
      <c r="J1211" s="93" t="str">
        <f t="shared" si="203"/>
        <v/>
      </c>
      <c r="K1211" s="125" t="str">
        <f>IF(OR(C1211="",'Paste Data Here - Export'!BD1211=""),"",1440*('Paste Data Here - Export'!BD1211-C1211))</f>
        <v/>
      </c>
      <c r="L1211" s="93" t="str">
        <f t="shared" si="204"/>
        <v/>
      </c>
      <c r="M1211" s="93" t="str">
        <f>IF(AND(L1211="Yes",'Paste Data Here - Export'!BC1211="SU",'Paste Data Here - Export'!EJ1211&lt;&gt;"Y"),"Achieved",IF('Paste Data Here - Export'!EJ1211="Y","Not applicable",(IF(AND('Patient level info'!L1211="No",'Paste Data Here - Export'!BC1211="SU"),"Not achieved",IF('Paste Data Here - Export'!BC1211="ICH","Not applicable",IF(OR('Paste Data Here - Export'!BC1211="O",'Paste Data Here - Export'!BC1211="MAC"),"Not achieved",""))))))</f>
        <v/>
      </c>
      <c r="N1211" s="142" t="str">
        <f>IF(B1211="","",IF(OR('Paste Data Here - Export'!GN1211="PERS",'Paste Data Here - Export'!GN1211="TELEM"),'Paste Data Here - Export'!GK1211,IF('Paste Data Here - Export'!GO1211="","Not seen in person",'Paste Data Here - Export'!GO1211)))</f>
        <v/>
      </c>
      <c r="O1211" s="125" t="str">
        <f t="shared" si="205"/>
        <v/>
      </c>
      <c r="P1211" s="126" t="str">
        <f t="shared" si="206"/>
        <v/>
      </c>
      <c r="Q1211" s="95" t="str">
        <f>IF('Paste Data Here - Export'!CR1211=TRUE, "Not imaged",IF('Paste Data Here - Export'!AR1211="Y","Inpatient stroke",IF('Paste Data Here - Export'!BA1211="","",IF('Paste Data Here - Export'!CR1211="TRUE","",1440*('Paste Data Here - Export'!CP1211-'Paste Data Here - Export'!BA1211)))))</f>
        <v/>
      </c>
      <c r="R1211" s="95" t="str">
        <f>IF('Paste Data Here - Export'!CR1211=TRUE,"Not imaged",IF(OR(C1211="",'Paste Data Here - Export'!CP1211=""),"",1440*('Paste Data Here - Export'!CP1211-C1211)))</f>
        <v/>
      </c>
      <c r="S1211" s="93" t="str">
        <f>IF(R1211&lt;60.5,"Yes",IF('Paste Data Here - Export'!C1211="","","No"))</f>
        <v/>
      </c>
      <c r="T1211" s="93" t="str">
        <f t="shared" si="198"/>
        <v/>
      </c>
      <c r="U1211" s="94" t="str">
        <f>IF(OR(C1211="",'Paste Data Here - Export'!DF1211=""),"",1440*('Paste Data Here - Export'!DF1211-C1211))</f>
        <v/>
      </c>
      <c r="V1211" s="96" t="str">
        <f t="shared" si="207"/>
        <v/>
      </c>
      <c r="W1211" s="97" t="str">
        <f>IF(B1211="","",IF('Paste Data Here - Export'!KI1211=TRUE,"Yes",IF('Paste Data Here - Export'!L1211="","No","Yes")))</f>
        <v/>
      </c>
      <c r="X1211" s="98" t="str">
        <f>IF(E1211="Yes","6 Month Transfer",IF(AND(W1211="Yes",'Paste Data Here - Export'!KM1211="D"),"No",IF('Patient level info'!W1211="Yes","Yes","")))</f>
        <v/>
      </c>
      <c r="Y1211" s="91" t="str">
        <f t="shared" si="199"/>
        <v/>
      </c>
      <c r="Z1211" s="99" t="str">
        <f>IF('Paste Data Here - Export'!KQ1211="","",IF('Paste Data Here - Export'!KO1211="","",'Paste Data Here - Export'!KN1211-'Paste Data Here - Export'!KQ1211))</f>
        <v/>
      </c>
      <c r="AA1211" s="91" t="str">
        <f>IF(AND(W1211="Yes",'Paste Data Here - Export'!KM1211="D",'Paste Data Here - Export'!KO1211="Y"),'Paste Data Here - Export'!KN1211+'Patient level info'!AA$3,IF(AND(W1211="Yes",'Paste Data Here - Export'!KM1211="D",Z1211&lt;0),'Paste Data Here - Export'!KQ1211,IF(AND(W1211="Yes",'Paste Data Here - Export'!KM1211="D"),'Paste Data Here - Export'!KN1211,IF(X1211="Yes",'Paste Data Here - Export'!KS1211,""))))</f>
        <v/>
      </c>
      <c r="AB1211" s="100" t="str">
        <f>IF(W1211="No","",IF('Paste Data Here - Export'!HS1211="","",IF('Paste Data Here - Export'!KO1211="Y",'Patient level info'!AA1211-'Paste Data Here - Export'!HS1211,'Paste Data Here - Export'!KQ1211-'Paste Data Here - Export'!HS1211)))</f>
        <v/>
      </c>
      <c r="AC1211" s="100" t="str">
        <f>IF(E1211="Yes","",IF(BPT!C1211="Record transferred to this team",AA1211-C1211-(1/6),""))</f>
        <v/>
      </c>
      <c r="AD1211" s="100" t="str">
        <f t="shared" si="200"/>
        <v/>
      </c>
      <c r="AE1211" s="100" t="str">
        <f t="shared" si="208"/>
        <v/>
      </c>
      <c r="AF1211" s="101" t="str">
        <f>IF(AE1211="","",IF(Y1211="Died same day","Died same day as arrival",IF(AB1211="","Did not stay on SU",IF('Paste Data Here - Export'!HR1211="ICH","ICU/CCU/HDU",IF(AB1211&gt;AE1211,100,100*AB1211/AE1211)))))</f>
        <v/>
      </c>
      <c r="AG1211" s="82" t="str">
        <f>IF(E1211="Yes","6 Month Transfer",IF(W1211="No","Not locked to discharge/transfer",IF(AF1211="Did not stay on SU","Not achieved as did not stay on SU",IF('Patient level info'!A1211="","",IF(AND(A1211=B1211,M1211="Achieved",P1211="Achieved",AF1211&gt;=90,AF1211&lt;&gt;"Died same day as arrival"),"Achieved",IF(AND(A1211&lt;&gt;B1211,AF1211&gt;=90,M1211="Achieved",P1211="Achieved"),"Not directly admitted by this team, but achieved criteria at previous team, and achieved 90% of stay on SU whilst at this team",IF(AF1211="ICU/CCU/HDU","Admitted to ICU/CCU/HDU",IF(AF1211="Died same day as arrival",AF1211,IF(AND(AF1211&lt;90,M1211="Not achieved",P1211="Not achieved"),"Not achieved as not direct to SU within 4h, not seen by a consultant within 14h, and less than 90% of stay on SU",IF(AND(AF1211&lt;90,M1211="Not achieved",P1211="Achieved"),"Not achieved as not direct to SU within 4h and less than 90% of stay on SU",IF(AND(AF1211&lt;90,M1211="Achieved",P1211="Not achieved"),"Not achieved as not seen by a consultant within 14h and less than 90% of stay on SU",IF(AND(AF1211&gt;=90,M1211="Not achieved",P1211="Not achieved"),"Not achieved as not direct to SU within 4h and not seen by a consultant within 14h",IF(AND(AF1211&gt;=90,M1211="Achieved",P1211="Not achieved"),"Not achieved as not seen by a consultant within 14h",IF(AF1211&lt;90,"Not achieved as less than 90% of stay on SU","Not achieved as not direct to SU within 4h"))))))))))))))</f>
        <v/>
      </c>
    </row>
    <row r="1212" spans="1:33" x14ac:dyDescent="0.25">
      <c r="A1212" s="89" t="str">
        <f>IF('Paste Data Here - Export'!A1212="","",'Paste Data Here - Export'!A1212)</f>
        <v/>
      </c>
      <c r="B1212" s="90" t="str">
        <f>IF('Paste Data Here - Export'!B1212="","",'Paste Data Here - Export'!B1212)</f>
        <v/>
      </c>
      <c r="C1212" s="91" t="str">
        <f>IF('Paste Data Here - Export'!AR1212="Y",'Paste Data Here - Export'!AS1212,IF('Paste Data Here - Export'!C1212="","",'Paste Data Here - Export'!BA1212))</f>
        <v/>
      </c>
      <c r="D1212" s="103" t="str">
        <f>IF(B1212="","",IF('Paste Data Here - Export'!A1212 ='Paste Data Here - Export'!B1212, "Yes", "No"))</f>
        <v/>
      </c>
      <c r="E1212" s="103" t="str">
        <f>IF(A1212="","",IF(AND('Paste Data Here - Export'!P1212="",'Paste Data Here - Export'!Q1212&lt;&gt;""),"Yes","No"))</f>
        <v/>
      </c>
      <c r="F1212" s="104" t="str">
        <f>IF('Paste Data Here - Export'!A1212='Paste Data Here - Export'!B1212,C1212,IF(W1212="No","",IF(E1212="Yes","6 Month Transfer",'Paste Data Here - Export'!HP1212)))</f>
        <v/>
      </c>
      <c r="G1212" s="92" t="str">
        <f>IF(B1212="","",IF(OR('Paste Data Here - Export'!KB1212="Y",'Paste Data Here - Export'!GE1212="Y"),"Yes","No"))</f>
        <v/>
      </c>
      <c r="H1212" s="93" t="str">
        <f t="shared" si="201"/>
        <v/>
      </c>
      <c r="I1212" s="93" t="str">
        <f t="shared" si="202"/>
        <v/>
      </c>
      <c r="J1212" s="93" t="str">
        <f t="shared" si="203"/>
        <v/>
      </c>
      <c r="K1212" s="125" t="str">
        <f>IF(OR(C1212="",'Paste Data Here - Export'!BD1212=""),"",1440*('Paste Data Here - Export'!BD1212-C1212))</f>
        <v/>
      </c>
      <c r="L1212" s="93" t="str">
        <f t="shared" si="204"/>
        <v/>
      </c>
      <c r="M1212" s="93" t="str">
        <f>IF(AND(L1212="Yes",'Paste Data Here - Export'!BC1212="SU",'Paste Data Here - Export'!EJ1212&lt;&gt;"Y"),"Achieved",IF('Paste Data Here - Export'!EJ1212="Y","Not applicable",(IF(AND('Patient level info'!L1212="No",'Paste Data Here - Export'!BC1212="SU"),"Not achieved",IF('Paste Data Here - Export'!BC1212="ICH","Not applicable",IF(OR('Paste Data Here - Export'!BC1212="O",'Paste Data Here - Export'!BC1212="MAC"),"Not achieved",""))))))</f>
        <v/>
      </c>
      <c r="N1212" s="142" t="str">
        <f>IF(B1212="","",IF(OR('Paste Data Here - Export'!GN1212="PERS",'Paste Data Here - Export'!GN1212="TELEM"),'Paste Data Here - Export'!GK1212,IF('Paste Data Here - Export'!GO1212="","Not seen in person",'Paste Data Here - Export'!GO1212)))</f>
        <v/>
      </c>
      <c r="O1212" s="125" t="str">
        <f t="shared" si="205"/>
        <v/>
      </c>
      <c r="P1212" s="126" t="str">
        <f t="shared" si="206"/>
        <v/>
      </c>
      <c r="Q1212" s="95" t="str">
        <f>IF('Paste Data Here - Export'!CR1212=TRUE, "Not imaged",IF('Paste Data Here - Export'!AR1212="Y","Inpatient stroke",IF('Paste Data Here - Export'!BA1212="","",IF('Paste Data Here - Export'!CR1212="TRUE","",1440*('Paste Data Here - Export'!CP1212-'Paste Data Here - Export'!BA1212)))))</f>
        <v/>
      </c>
      <c r="R1212" s="95" t="str">
        <f>IF('Paste Data Here - Export'!CR1212=TRUE,"Not imaged",IF(OR(C1212="",'Paste Data Here - Export'!CP1212=""),"",1440*('Paste Data Here - Export'!CP1212-C1212)))</f>
        <v/>
      </c>
      <c r="S1212" s="93" t="str">
        <f>IF(R1212&lt;60.5,"Yes",IF('Paste Data Here - Export'!C1212="","","No"))</f>
        <v/>
      </c>
      <c r="T1212" s="93" t="str">
        <f t="shared" si="198"/>
        <v/>
      </c>
      <c r="U1212" s="94" t="str">
        <f>IF(OR(C1212="",'Paste Data Here - Export'!DF1212=""),"",1440*('Paste Data Here - Export'!DF1212-C1212))</f>
        <v/>
      </c>
      <c r="V1212" s="96" t="str">
        <f t="shared" si="207"/>
        <v/>
      </c>
      <c r="W1212" s="97" t="str">
        <f>IF(B1212="","",IF('Paste Data Here - Export'!KI1212=TRUE,"Yes",IF('Paste Data Here - Export'!L1212="","No","Yes")))</f>
        <v/>
      </c>
      <c r="X1212" s="98" t="str">
        <f>IF(E1212="Yes","6 Month Transfer",IF(AND(W1212="Yes",'Paste Data Here - Export'!KM1212="D"),"No",IF('Patient level info'!W1212="Yes","Yes","")))</f>
        <v/>
      </c>
      <c r="Y1212" s="91" t="str">
        <f t="shared" si="199"/>
        <v/>
      </c>
      <c r="Z1212" s="99" t="str">
        <f>IF('Paste Data Here - Export'!KQ1212="","",IF('Paste Data Here - Export'!KO1212="","",'Paste Data Here - Export'!KN1212-'Paste Data Here - Export'!KQ1212))</f>
        <v/>
      </c>
      <c r="AA1212" s="91" t="str">
        <f>IF(AND(W1212="Yes",'Paste Data Here - Export'!KM1212="D",'Paste Data Here - Export'!KO1212="Y"),'Paste Data Here - Export'!KN1212+'Patient level info'!AA$3,IF(AND(W1212="Yes",'Paste Data Here - Export'!KM1212="D",Z1212&lt;0),'Paste Data Here - Export'!KQ1212,IF(AND(W1212="Yes",'Paste Data Here - Export'!KM1212="D"),'Paste Data Here - Export'!KN1212,IF(X1212="Yes",'Paste Data Here - Export'!KS1212,""))))</f>
        <v/>
      </c>
      <c r="AB1212" s="100" t="str">
        <f>IF(W1212="No","",IF('Paste Data Here - Export'!HS1212="","",IF('Paste Data Here - Export'!KO1212="Y",'Patient level info'!AA1212-'Paste Data Here - Export'!HS1212,'Paste Data Here - Export'!KQ1212-'Paste Data Here - Export'!HS1212)))</f>
        <v/>
      </c>
      <c r="AC1212" s="100" t="str">
        <f>IF(E1212="Yes","",IF(BPT!C1212="Record transferred to this team",AA1212-C1212-(1/6),""))</f>
        <v/>
      </c>
      <c r="AD1212" s="100" t="str">
        <f t="shared" si="200"/>
        <v/>
      </c>
      <c r="AE1212" s="100" t="str">
        <f t="shared" si="208"/>
        <v/>
      </c>
      <c r="AF1212" s="101" t="str">
        <f>IF(AE1212="","",IF(Y1212="Died same day","Died same day as arrival",IF(AB1212="","Did not stay on SU",IF('Paste Data Here - Export'!HR1212="ICH","ICU/CCU/HDU",IF(AB1212&gt;AE1212,100,100*AB1212/AE1212)))))</f>
        <v/>
      </c>
      <c r="AG1212" s="82" t="str">
        <f>IF(E1212="Yes","6 Month Transfer",IF(W1212="No","Not locked to discharge/transfer",IF(AF1212="Did not stay on SU","Not achieved as did not stay on SU",IF('Patient level info'!A1212="","",IF(AND(A1212=B1212,M1212="Achieved",P1212="Achieved",AF1212&gt;=90,AF1212&lt;&gt;"Died same day as arrival"),"Achieved",IF(AND(A1212&lt;&gt;B1212,AF1212&gt;=90,M1212="Achieved",P1212="Achieved"),"Not directly admitted by this team, but achieved criteria at previous team, and achieved 90% of stay on SU whilst at this team",IF(AF1212="ICU/CCU/HDU","Admitted to ICU/CCU/HDU",IF(AF1212="Died same day as arrival",AF1212,IF(AND(AF1212&lt;90,M1212="Not achieved",P1212="Not achieved"),"Not achieved as not direct to SU within 4h, not seen by a consultant within 14h, and less than 90% of stay on SU",IF(AND(AF1212&lt;90,M1212="Not achieved",P1212="Achieved"),"Not achieved as not direct to SU within 4h and less than 90% of stay on SU",IF(AND(AF1212&lt;90,M1212="Achieved",P1212="Not achieved"),"Not achieved as not seen by a consultant within 14h and less than 90% of stay on SU",IF(AND(AF1212&gt;=90,M1212="Not achieved",P1212="Not achieved"),"Not achieved as not direct to SU within 4h and not seen by a consultant within 14h",IF(AND(AF1212&gt;=90,M1212="Achieved",P1212="Not achieved"),"Not achieved as not seen by a consultant within 14h",IF(AF1212&lt;90,"Not achieved as less than 90% of stay on SU","Not achieved as not direct to SU within 4h"))))))))))))))</f>
        <v/>
      </c>
    </row>
    <row r="1213" spans="1:33" x14ac:dyDescent="0.25">
      <c r="A1213" s="89" t="str">
        <f>IF('Paste Data Here - Export'!A1213="","",'Paste Data Here - Export'!A1213)</f>
        <v/>
      </c>
      <c r="B1213" s="90" t="str">
        <f>IF('Paste Data Here - Export'!B1213="","",'Paste Data Here - Export'!B1213)</f>
        <v/>
      </c>
      <c r="C1213" s="91" t="str">
        <f>IF('Paste Data Here - Export'!AR1213="Y",'Paste Data Here - Export'!AS1213,IF('Paste Data Here - Export'!C1213="","",'Paste Data Here - Export'!BA1213))</f>
        <v/>
      </c>
      <c r="D1213" s="103" t="str">
        <f>IF(B1213="","",IF('Paste Data Here - Export'!A1213 ='Paste Data Here - Export'!B1213, "Yes", "No"))</f>
        <v/>
      </c>
      <c r="E1213" s="103" t="str">
        <f>IF(A1213="","",IF(AND('Paste Data Here - Export'!P1213="",'Paste Data Here - Export'!Q1213&lt;&gt;""),"Yes","No"))</f>
        <v/>
      </c>
      <c r="F1213" s="104" t="str">
        <f>IF('Paste Data Here - Export'!A1213='Paste Data Here - Export'!B1213,C1213,IF(W1213="No","",IF(E1213="Yes","6 Month Transfer",'Paste Data Here - Export'!HP1213)))</f>
        <v/>
      </c>
      <c r="G1213" s="92" t="str">
        <f>IF(B1213="","",IF(OR('Paste Data Here - Export'!KB1213="Y",'Paste Data Here - Export'!GE1213="Y"),"Yes","No"))</f>
        <v/>
      </c>
      <c r="H1213" s="93" t="str">
        <f t="shared" si="201"/>
        <v/>
      </c>
      <c r="I1213" s="93" t="str">
        <f t="shared" si="202"/>
        <v/>
      </c>
      <c r="J1213" s="93" t="str">
        <f t="shared" si="203"/>
        <v/>
      </c>
      <c r="K1213" s="125" t="str">
        <f>IF(OR(C1213="",'Paste Data Here - Export'!BD1213=""),"",1440*('Paste Data Here - Export'!BD1213-C1213))</f>
        <v/>
      </c>
      <c r="L1213" s="93" t="str">
        <f t="shared" si="204"/>
        <v/>
      </c>
      <c r="M1213" s="93" t="str">
        <f>IF(AND(L1213="Yes",'Paste Data Here - Export'!BC1213="SU",'Paste Data Here - Export'!EJ1213&lt;&gt;"Y"),"Achieved",IF('Paste Data Here - Export'!EJ1213="Y","Not applicable",(IF(AND('Patient level info'!L1213="No",'Paste Data Here - Export'!BC1213="SU"),"Not achieved",IF('Paste Data Here - Export'!BC1213="ICH","Not applicable",IF(OR('Paste Data Here - Export'!BC1213="O",'Paste Data Here - Export'!BC1213="MAC"),"Not achieved",""))))))</f>
        <v/>
      </c>
      <c r="N1213" s="142" t="str">
        <f>IF(B1213="","",IF(OR('Paste Data Here - Export'!GN1213="PERS",'Paste Data Here - Export'!GN1213="TELEM"),'Paste Data Here - Export'!GK1213,IF('Paste Data Here - Export'!GO1213="","Not seen in person",'Paste Data Here - Export'!GO1213)))</f>
        <v/>
      </c>
      <c r="O1213" s="125" t="str">
        <f t="shared" si="205"/>
        <v/>
      </c>
      <c r="P1213" s="126" t="str">
        <f t="shared" si="206"/>
        <v/>
      </c>
      <c r="Q1213" s="95" t="str">
        <f>IF('Paste Data Here - Export'!CR1213=TRUE, "Not imaged",IF('Paste Data Here - Export'!AR1213="Y","Inpatient stroke",IF('Paste Data Here - Export'!BA1213="","",IF('Paste Data Here - Export'!CR1213="TRUE","",1440*('Paste Data Here - Export'!CP1213-'Paste Data Here - Export'!BA1213)))))</f>
        <v/>
      </c>
      <c r="R1213" s="95" t="str">
        <f>IF('Paste Data Here - Export'!CR1213=TRUE,"Not imaged",IF(OR(C1213="",'Paste Data Here - Export'!CP1213=""),"",1440*('Paste Data Here - Export'!CP1213-C1213)))</f>
        <v/>
      </c>
      <c r="S1213" s="93" t="str">
        <f>IF(R1213&lt;60.5,"Yes",IF('Paste Data Here - Export'!C1213="","","No"))</f>
        <v/>
      </c>
      <c r="T1213" s="93" t="str">
        <f t="shared" si="198"/>
        <v/>
      </c>
      <c r="U1213" s="94" t="str">
        <f>IF(OR(C1213="",'Paste Data Here - Export'!DF1213=""),"",1440*('Paste Data Here - Export'!DF1213-C1213))</f>
        <v/>
      </c>
      <c r="V1213" s="96" t="str">
        <f t="shared" si="207"/>
        <v/>
      </c>
      <c r="W1213" s="97" t="str">
        <f>IF(B1213="","",IF('Paste Data Here - Export'!KI1213=TRUE,"Yes",IF('Paste Data Here - Export'!L1213="","No","Yes")))</f>
        <v/>
      </c>
      <c r="X1213" s="98" t="str">
        <f>IF(E1213="Yes","6 Month Transfer",IF(AND(W1213="Yes",'Paste Data Here - Export'!KM1213="D"),"No",IF('Patient level info'!W1213="Yes","Yes","")))</f>
        <v/>
      </c>
      <c r="Y1213" s="91" t="str">
        <f t="shared" si="199"/>
        <v/>
      </c>
      <c r="Z1213" s="99" t="str">
        <f>IF('Paste Data Here - Export'!KQ1213="","",IF('Paste Data Here - Export'!KO1213="","",'Paste Data Here - Export'!KN1213-'Paste Data Here - Export'!KQ1213))</f>
        <v/>
      </c>
      <c r="AA1213" s="91" t="str">
        <f>IF(AND(W1213="Yes",'Paste Data Here - Export'!KM1213="D",'Paste Data Here - Export'!KO1213="Y"),'Paste Data Here - Export'!KN1213+'Patient level info'!AA$3,IF(AND(W1213="Yes",'Paste Data Here - Export'!KM1213="D",Z1213&lt;0),'Paste Data Here - Export'!KQ1213,IF(AND(W1213="Yes",'Paste Data Here - Export'!KM1213="D"),'Paste Data Here - Export'!KN1213,IF(X1213="Yes",'Paste Data Here - Export'!KS1213,""))))</f>
        <v/>
      </c>
      <c r="AB1213" s="100" t="str">
        <f>IF(W1213="No","",IF('Paste Data Here - Export'!HS1213="","",IF('Paste Data Here - Export'!KO1213="Y",'Patient level info'!AA1213-'Paste Data Here - Export'!HS1213,'Paste Data Here - Export'!KQ1213-'Paste Data Here - Export'!HS1213)))</f>
        <v/>
      </c>
      <c r="AC1213" s="100" t="str">
        <f>IF(E1213="Yes","",IF(BPT!C1213="Record transferred to this team",AA1213-C1213-(1/6),""))</f>
        <v/>
      </c>
      <c r="AD1213" s="100" t="str">
        <f t="shared" si="200"/>
        <v/>
      </c>
      <c r="AE1213" s="100" t="str">
        <f t="shared" si="208"/>
        <v/>
      </c>
      <c r="AF1213" s="101" t="str">
        <f>IF(AE1213="","",IF(Y1213="Died same day","Died same day as arrival",IF(AB1213="","Did not stay on SU",IF('Paste Data Here - Export'!HR1213="ICH","ICU/CCU/HDU",IF(AB1213&gt;AE1213,100,100*AB1213/AE1213)))))</f>
        <v/>
      </c>
      <c r="AG1213" s="82" t="str">
        <f>IF(E1213="Yes","6 Month Transfer",IF(W1213="No","Not locked to discharge/transfer",IF(AF1213="Did not stay on SU","Not achieved as did not stay on SU",IF('Patient level info'!A1213="","",IF(AND(A1213=B1213,M1213="Achieved",P1213="Achieved",AF1213&gt;=90,AF1213&lt;&gt;"Died same day as arrival"),"Achieved",IF(AND(A1213&lt;&gt;B1213,AF1213&gt;=90,M1213="Achieved",P1213="Achieved"),"Not directly admitted by this team, but achieved criteria at previous team, and achieved 90% of stay on SU whilst at this team",IF(AF1213="ICU/CCU/HDU","Admitted to ICU/CCU/HDU",IF(AF1213="Died same day as arrival",AF1213,IF(AND(AF1213&lt;90,M1213="Not achieved",P1213="Not achieved"),"Not achieved as not direct to SU within 4h, not seen by a consultant within 14h, and less than 90% of stay on SU",IF(AND(AF1213&lt;90,M1213="Not achieved",P1213="Achieved"),"Not achieved as not direct to SU within 4h and less than 90% of stay on SU",IF(AND(AF1213&lt;90,M1213="Achieved",P1213="Not achieved"),"Not achieved as not seen by a consultant within 14h and less than 90% of stay on SU",IF(AND(AF1213&gt;=90,M1213="Not achieved",P1213="Not achieved"),"Not achieved as not direct to SU within 4h and not seen by a consultant within 14h",IF(AND(AF1213&gt;=90,M1213="Achieved",P1213="Not achieved"),"Not achieved as not seen by a consultant within 14h",IF(AF1213&lt;90,"Not achieved as less than 90% of stay on SU","Not achieved as not direct to SU within 4h"))))))))))))))</f>
        <v/>
      </c>
    </row>
    <row r="1214" spans="1:33" x14ac:dyDescent="0.25">
      <c r="A1214" s="89" t="str">
        <f>IF('Paste Data Here - Export'!A1214="","",'Paste Data Here - Export'!A1214)</f>
        <v/>
      </c>
      <c r="B1214" s="90" t="str">
        <f>IF('Paste Data Here - Export'!B1214="","",'Paste Data Here - Export'!B1214)</f>
        <v/>
      </c>
      <c r="C1214" s="91" t="str">
        <f>IF('Paste Data Here - Export'!AR1214="Y",'Paste Data Here - Export'!AS1214,IF('Paste Data Here - Export'!C1214="","",'Paste Data Here - Export'!BA1214))</f>
        <v/>
      </c>
      <c r="D1214" s="103" t="str">
        <f>IF(B1214="","",IF('Paste Data Here - Export'!A1214 ='Paste Data Here - Export'!B1214, "Yes", "No"))</f>
        <v/>
      </c>
      <c r="E1214" s="103" t="str">
        <f>IF(A1214="","",IF(AND('Paste Data Here - Export'!P1214="",'Paste Data Here - Export'!Q1214&lt;&gt;""),"Yes","No"))</f>
        <v/>
      </c>
      <c r="F1214" s="104" t="str">
        <f>IF('Paste Data Here - Export'!A1214='Paste Data Here - Export'!B1214,C1214,IF(W1214="No","",IF(E1214="Yes","6 Month Transfer",'Paste Data Here - Export'!HP1214)))</f>
        <v/>
      </c>
      <c r="G1214" s="92" t="str">
        <f>IF(B1214="","",IF(OR('Paste Data Here - Export'!KB1214="Y",'Paste Data Here - Export'!GE1214="Y"),"Yes","No"))</f>
        <v/>
      </c>
      <c r="H1214" s="93" t="str">
        <f t="shared" si="201"/>
        <v/>
      </c>
      <c r="I1214" s="93" t="str">
        <f t="shared" si="202"/>
        <v/>
      </c>
      <c r="J1214" s="93" t="str">
        <f t="shared" si="203"/>
        <v/>
      </c>
      <c r="K1214" s="125" t="str">
        <f>IF(OR(C1214="",'Paste Data Here - Export'!BD1214=""),"",1440*('Paste Data Here - Export'!BD1214-C1214))</f>
        <v/>
      </c>
      <c r="L1214" s="93" t="str">
        <f t="shared" si="204"/>
        <v/>
      </c>
      <c r="M1214" s="93" t="str">
        <f>IF(AND(L1214="Yes",'Paste Data Here - Export'!BC1214="SU",'Paste Data Here - Export'!EJ1214&lt;&gt;"Y"),"Achieved",IF('Paste Data Here - Export'!EJ1214="Y","Not applicable",(IF(AND('Patient level info'!L1214="No",'Paste Data Here - Export'!BC1214="SU"),"Not achieved",IF('Paste Data Here - Export'!BC1214="ICH","Not applicable",IF(OR('Paste Data Here - Export'!BC1214="O",'Paste Data Here - Export'!BC1214="MAC"),"Not achieved",""))))))</f>
        <v/>
      </c>
      <c r="N1214" s="142" t="str">
        <f>IF(B1214="","",IF(OR('Paste Data Here - Export'!GN1214="PERS",'Paste Data Here - Export'!GN1214="TELEM"),'Paste Data Here - Export'!GK1214,IF('Paste Data Here - Export'!GO1214="","Not seen in person",'Paste Data Here - Export'!GO1214)))</f>
        <v/>
      </c>
      <c r="O1214" s="125" t="str">
        <f t="shared" si="205"/>
        <v/>
      </c>
      <c r="P1214" s="126" t="str">
        <f t="shared" si="206"/>
        <v/>
      </c>
      <c r="Q1214" s="95" t="str">
        <f>IF('Paste Data Here - Export'!CR1214=TRUE, "Not imaged",IF('Paste Data Here - Export'!AR1214="Y","Inpatient stroke",IF('Paste Data Here - Export'!BA1214="","",IF('Paste Data Here - Export'!CR1214="TRUE","",1440*('Paste Data Here - Export'!CP1214-'Paste Data Here - Export'!BA1214)))))</f>
        <v/>
      </c>
      <c r="R1214" s="95" t="str">
        <f>IF('Paste Data Here - Export'!CR1214=TRUE,"Not imaged",IF(OR(C1214="",'Paste Data Here - Export'!CP1214=""),"",1440*('Paste Data Here - Export'!CP1214-C1214)))</f>
        <v/>
      </c>
      <c r="S1214" s="93" t="str">
        <f>IF(R1214&lt;60.5,"Yes",IF('Paste Data Here - Export'!C1214="","","No"))</f>
        <v/>
      </c>
      <c r="T1214" s="93" t="str">
        <f t="shared" si="198"/>
        <v/>
      </c>
      <c r="U1214" s="94" t="str">
        <f>IF(OR(C1214="",'Paste Data Here - Export'!DF1214=""),"",1440*('Paste Data Here - Export'!DF1214-C1214))</f>
        <v/>
      </c>
      <c r="V1214" s="96" t="str">
        <f t="shared" si="207"/>
        <v/>
      </c>
      <c r="W1214" s="97" t="str">
        <f>IF(B1214="","",IF('Paste Data Here - Export'!KI1214=TRUE,"Yes",IF('Paste Data Here - Export'!L1214="","No","Yes")))</f>
        <v/>
      </c>
      <c r="X1214" s="98" t="str">
        <f>IF(E1214="Yes","6 Month Transfer",IF(AND(W1214="Yes",'Paste Data Here - Export'!KM1214="D"),"No",IF('Patient level info'!W1214="Yes","Yes","")))</f>
        <v/>
      </c>
      <c r="Y1214" s="91" t="str">
        <f t="shared" si="199"/>
        <v/>
      </c>
      <c r="Z1214" s="99" t="str">
        <f>IF('Paste Data Here - Export'!KQ1214="","",IF('Paste Data Here - Export'!KO1214="","",'Paste Data Here - Export'!KN1214-'Paste Data Here - Export'!KQ1214))</f>
        <v/>
      </c>
      <c r="AA1214" s="91" t="str">
        <f>IF(AND(W1214="Yes",'Paste Data Here - Export'!KM1214="D",'Paste Data Here - Export'!KO1214="Y"),'Paste Data Here - Export'!KN1214+'Patient level info'!AA$3,IF(AND(W1214="Yes",'Paste Data Here - Export'!KM1214="D",Z1214&lt;0),'Paste Data Here - Export'!KQ1214,IF(AND(W1214="Yes",'Paste Data Here - Export'!KM1214="D"),'Paste Data Here - Export'!KN1214,IF(X1214="Yes",'Paste Data Here - Export'!KS1214,""))))</f>
        <v/>
      </c>
      <c r="AB1214" s="100" t="str">
        <f>IF(W1214="No","",IF('Paste Data Here - Export'!HS1214="","",IF('Paste Data Here - Export'!KO1214="Y",'Patient level info'!AA1214-'Paste Data Here - Export'!HS1214,'Paste Data Here - Export'!KQ1214-'Paste Data Here - Export'!HS1214)))</f>
        <v/>
      </c>
      <c r="AC1214" s="100" t="str">
        <f>IF(E1214="Yes","",IF(BPT!C1214="Record transferred to this team",AA1214-C1214-(1/6),""))</f>
        <v/>
      </c>
      <c r="AD1214" s="100" t="str">
        <f t="shared" si="200"/>
        <v/>
      </c>
      <c r="AE1214" s="100" t="str">
        <f t="shared" si="208"/>
        <v/>
      </c>
      <c r="AF1214" s="101" t="str">
        <f>IF(AE1214="","",IF(Y1214="Died same day","Died same day as arrival",IF(AB1214="","Did not stay on SU",IF('Paste Data Here - Export'!HR1214="ICH","ICU/CCU/HDU",IF(AB1214&gt;AE1214,100,100*AB1214/AE1214)))))</f>
        <v/>
      </c>
      <c r="AG1214" s="82" t="str">
        <f>IF(E1214="Yes","6 Month Transfer",IF(W1214="No","Not locked to discharge/transfer",IF(AF1214="Did not stay on SU","Not achieved as did not stay on SU",IF('Patient level info'!A1214="","",IF(AND(A1214=B1214,M1214="Achieved",P1214="Achieved",AF1214&gt;=90,AF1214&lt;&gt;"Died same day as arrival"),"Achieved",IF(AND(A1214&lt;&gt;B1214,AF1214&gt;=90,M1214="Achieved",P1214="Achieved"),"Not directly admitted by this team, but achieved criteria at previous team, and achieved 90% of stay on SU whilst at this team",IF(AF1214="ICU/CCU/HDU","Admitted to ICU/CCU/HDU",IF(AF1214="Died same day as arrival",AF1214,IF(AND(AF1214&lt;90,M1214="Not achieved",P1214="Not achieved"),"Not achieved as not direct to SU within 4h, not seen by a consultant within 14h, and less than 90% of stay on SU",IF(AND(AF1214&lt;90,M1214="Not achieved",P1214="Achieved"),"Not achieved as not direct to SU within 4h and less than 90% of stay on SU",IF(AND(AF1214&lt;90,M1214="Achieved",P1214="Not achieved"),"Not achieved as not seen by a consultant within 14h and less than 90% of stay on SU",IF(AND(AF1214&gt;=90,M1214="Not achieved",P1214="Not achieved"),"Not achieved as not direct to SU within 4h and not seen by a consultant within 14h",IF(AND(AF1214&gt;=90,M1214="Achieved",P1214="Not achieved"),"Not achieved as not seen by a consultant within 14h",IF(AF1214&lt;90,"Not achieved as less than 90% of stay on SU","Not achieved as not direct to SU within 4h"))))))))))))))</f>
        <v/>
      </c>
    </row>
    <row r="1215" spans="1:33" x14ac:dyDescent="0.25">
      <c r="A1215" s="89" t="str">
        <f>IF('Paste Data Here - Export'!A1215="","",'Paste Data Here - Export'!A1215)</f>
        <v/>
      </c>
      <c r="B1215" s="90" t="str">
        <f>IF('Paste Data Here - Export'!B1215="","",'Paste Data Here - Export'!B1215)</f>
        <v/>
      </c>
      <c r="C1215" s="91" t="str">
        <f>IF('Paste Data Here - Export'!AR1215="Y",'Paste Data Here - Export'!AS1215,IF('Paste Data Here - Export'!C1215="","",'Paste Data Here - Export'!BA1215))</f>
        <v/>
      </c>
      <c r="D1215" s="103" t="str">
        <f>IF(B1215="","",IF('Paste Data Here - Export'!A1215 ='Paste Data Here - Export'!B1215, "Yes", "No"))</f>
        <v/>
      </c>
      <c r="E1215" s="103" t="str">
        <f>IF(A1215="","",IF(AND('Paste Data Here - Export'!P1215="",'Paste Data Here - Export'!Q1215&lt;&gt;""),"Yes","No"))</f>
        <v/>
      </c>
      <c r="F1215" s="104" t="str">
        <f>IF('Paste Data Here - Export'!A1215='Paste Data Here - Export'!B1215,C1215,IF(W1215="No","",IF(E1215="Yes","6 Month Transfer",'Paste Data Here - Export'!HP1215)))</f>
        <v/>
      </c>
      <c r="G1215" s="92" t="str">
        <f>IF(B1215="","",IF(OR('Paste Data Here - Export'!KB1215="Y",'Paste Data Here - Export'!GE1215="Y"),"Yes","No"))</f>
        <v/>
      </c>
      <c r="H1215" s="93" t="str">
        <f t="shared" si="201"/>
        <v/>
      </c>
      <c r="I1215" s="93" t="str">
        <f t="shared" si="202"/>
        <v/>
      </c>
      <c r="J1215" s="93" t="str">
        <f t="shared" si="203"/>
        <v/>
      </c>
      <c r="K1215" s="125" t="str">
        <f>IF(OR(C1215="",'Paste Data Here - Export'!BD1215=""),"",1440*('Paste Data Here - Export'!BD1215-C1215))</f>
        <v/>
      </c>
      <c r="L1215" s="93" t="str">
        <f t="shared" si="204"/>
        <v/>
      </c>
      <c r="M1215" s="93" t="str">
        <f>IF(AND(L1215="Yes",'Paste Data Here - Export'!BC1215="SU",'Paste Data Here - Export'!EJ1215&lt;&gt;"Y"),"Achieved",IF('Paste Data Here - Export'!EJ1215="Y","Not applicable",(IF(AND('Patient level info'!L1215="No",'Paste Data Here - Export'!BC1215="SU"),"Not achieved",IF('Paste Data Here - Export'!BC1215="ICH","Not applicable",IF(OR('Paste Data Here - Export'!BC1215="O",'Paste Data Here - Export'!BC1215="MAC"),"Not achieved",""))))))</f>
        <v/>
      </c>
      <c r="N1215" s="142" t="str">
        <f>IF(B1215="","",IF(OR('Paste Data Here - Export'!GN1215="PERS",'Paste Data Here - Export'!GN1215="TELEM"),'Paste Data Here - Export'!GK1215,IF('Paste Data Here - Export'!GO1215="","Not seen in person",'Paste Data Here - Export'!GO1215)))</f>
        <v/>
      </c>
      <c r="O1215" s="125" t="str">
        <f t="shared" si="205"/>
        <v/>
      </c>
      <c r="P1215" s="126" t="str">
        <f t="shared" si="206"/>
        <v/>
      </c>
      <c r="Q1215" s="95" t="str">
        <f>IF('Paste Data Here - Export'!CR1215=TRUE, "Not imaged",IF('Paste Data Here - Export'!AR1215="Y","Inpatient stroke",IF('Paste Data Here - Export'!BA1215="","",IF('Paste Data Here - Export'!CR1215="TRUE","",1440*('Paste Data Here - Export'!CP1215-'Paste Data Here - Export'!BA1215)))))</f>
        <v/>
      </c>
      <c r="R1215" s="95" t="str">
        <f>IF('Paste Data Here - Export'!CR1215=TRUE,"Not imaged",IF(OR(C1215="",'Paste Data Here - Export'!CP1215=""),"",1440*('Paste Data Here - Export'!CP1215-C1215)))</f>
        <v/>
      </c>
      <c r="S1215" s="93" t="str">
        <f>IF(R1215&lt;60.5,"Yes",IF('Paste Data Here - Export'!C1215="","","No"))</f>
        <v/>
      </c>
      <c r="T1215" s="93" t="str">
        <f t="shared" si="198"/>
        <v/>
      </c>
      <c r="U1215" s="94" t="str">
        <f>IF(OR(C1215="",'Paste Data Here - Export'!DF1215=""),"",1440*('Paste Data Here - Export'!DF1215-C1215))</f>
        <v/>
      </c>
      <c r="V1215" s="96" t="str">
        <f t="shared" si="207"/>
        <v/>
      </c>
      <c r="W1215" s="97" t="str">
        <f>IF(B1215="","",IF('Paste Data Here - Export'!KI1215=TRUE,"Yes",IF('Paste Data Here - Export'!L1215="","No","Yes")))</f>
        <v/>
      </c>
      <c r="X1215" s="98" t="str">
        <f>IF(E1215="Yes","6 Month Transfer",IF(AND(W1215="Yes",'Paste Data Here - Export'!KM1215="D"),"No",IF('Patient level info'!W1215="Yes","Yes","")))</f>
        <v/>
      </c>
      <c r="Y1215" s="91" t="str">
        <f t="shared" si="199"/>
        <v/>
      </c>
      <c r="Z1215" s="99" t="str">
        <f>IF('Paste Data Here - Export'!KQ1215="","",IF('Paste Data Here - Export'!KO1215="","",'Paste Data Here - Export'!KN1215-'Paste Data Here - Export'!KQ1215))</f>
        <v/>
      </c>
      <c r="AA1215" s="91" t="str">
        <f>IF(AND(W1215="Yes",'Paste Data Here - Export'!KM1215="D",'Paste Data Here - Export'!KO1215="Y"),'Paste Data Here - Export'!KN1215+'Patient level info'!AA$3,IF(AND(W1215="Yes",'Paste Data Here - Export'!KM1215="D",Z1215&lt;0),'Paste Data Here - Export'!KQ1215,IF(AND(W1215="Yes",'Paste Data Here - Export'!KM1215="D"),'Paste Data Here - Export'!KN1215,IF(X1215="Yes",'Paste Data Here - Export'!KS1215,""))))</f>
        <v/>
      </c>
      <c r="AB1215" s="100" t="str">
        <f>IF(W1215="No","",IF('Paste Data Here - Export'!HS1215="","",IF('Paste Data Here - Export'!KO1215="Y",'Patient level info'!AA1215-'Paste Data Here - Export'!HS1215,'Paste Data Here - Export'!KQ1215-'Paste Data Here - Export'!HS1215)))</f>
        <v/>
      </c>
      <c r="AC1215" s="100" t="str">
        <f>IF(E1215="Yes","",IF(BPT!C1215="Record transferred to this team",AA1215-C1215-(1/6),""))</f>
        <v/>
      </c>
      <c r="AD1215" s="100" t="str">
        <f t="shared" si="200"/>
        <v/>
      </c>
      <c r="AE1215" s="100" t="str">
        <f t="shared" si="208"/>
        <v/>
      </c>
      <c r="AF1215" s="101" t="str">
        <f>IF(AE1215="","",IF(Y1215="Died same day","Died same day as arrival",IF(AB1215="","Did not stay on SU",IF('Paste Data Here - Export'!HR1215="ICH","ICU/CCU/HDU",IF(AB1215&gt;AE1215,100,100*AB1215/AE1215)))))</f>
        <v/>
      </c>
      <c r="AG1215" s="82" t="str">
        <f>IF(E1215="Yes","6 Month Transfer",IF(W1215="No","Not locked to discharge/transfer",IF(AF1215="Did not stay on SU","Not achieved as did not stay on SU",IF('Patient level info'!A1215="","",IF(AND(A1215=B1215,M1215="Achieved",P1215="Achieved",AF1215&gt;=90,AF1215&lt;&gt;"Died same day as arrival"),"Achieved",IF(AND(A1215&lt;&gt;B1215,AF1215&gt;=90,M1215="Achieved",P1215="Achieved"),"Not directly admitted by this team, but achieved criteria at previous team, and achieved 90% of stay on SU whilst at this team",IF(AF1215="ICU/CCU/HDU","Admitted to ICU/CCU/HDU",IF(AF1215="Died same day as arrival",AF1215,IF(AND(AF1215&lt;90,M1215="Not achieved",P1215="Not achieved"),"Not achieved as not direct to SU within 4h, not seen by a consultant within 14h, and less than 90% of stay on SU",IF(AND(AF1215&lt;90,M1215="Not achieved",P1215="Achieved"),"Not achieved as not direct to SU within 4h and less than 90% of stay on SU",IF(AND(AF1215&lt;90,M1215="Achieved",P1215="Not achieved"),"Not achieved as not seen by a consultant within 14h and less than 90% of stay on SU",IF(AND(AF1215&gt;=90,M1215="Not achieved",P1215="Not achieved"),"Not achieved as not direct to SU within 4h and not seen by a consultant within 14h",IF(AND(AF1215&gt;=90,M1215="Achieved",P1215="Not achieved"),"Not achieved as not seen by a consultant within 14h",IF(AF1215&lt;90,"Not achieved as less than 90% of stay on SU","Not achieved as not direct to SU within 4h"))))))))))))))</f>
        <v/>
      </c>
    </row>
    <row r="1216" spans="1:33" x14ac:dyDescent="0.25">
      <c r="A1216" s="89" t="str">
        <f>IF('Paste Data Here - Export'!A1216="","",'Paste Data Here - Export'!A1216)</f>
        <v/>
      </c>
      <c r="B1216" s="90" t="str">
        <f>IF('Paste Data Here - Export'!B1216="","",'Paste Data Here - Export'!B1216)</f>
        <v/>
      </c>
      <c r="C1216" s="91" t="str">
        <f>IF('Paste Data Here - Export'!AR1216="Y",'Paste Data Here - Export'!AS1216,IF('Paste Data Here - Export'!C1216="","",'Paste Data Here - Export'!BA1216))</f>
        <v/>
      </c>
      <c r="D1216" s="103" t="str">
        <f>IF(B1216="","",IF('Paste Data Here - Export'!A1216 ='Paste Data Here - Export'!B1216, "Yes", "No"))</f>
        <v/>
      </c>
      <c r="E1216" s="103" t="str">
        <f>IF(A1216="","",IF(AND('Paste Data Here - Export'!P1216="",'Paste Data Here - Export'!Q1216&lt;&gt;""),"Yes","No"))</f>
        <v/>
      </c>
      <c r="F1216" s="104" t="str">
        <f>IF('Paste Data Here - Export'!A1216='Paste Data Here - Export'!B1216,C1216,IF(W1216="No","",IF(E1216="Yes","6 Month Transfer",'Paste Data Here - Export'!HP1216)))</f>
        <v/>
      </c>
      <c r="G1216" s="92" t="str">
        <f>IF(B1216="","",IF(OR('Paste Data Here - Export'!KB1216="Y",'Paste Data Here - Export'!GE1216="Y"),"Yes","No"))</f>
        <v/>
      </c>
      <c r="H1216" s="93" t="str">
        <f t="shared" si="201"/>
        <v/>
      </c>
      <c r="I1216" s="93" t="str">
        <f t="shared" si="202"/>
        <v/>
      </c>
      <c r="J1216" s="93" t="str">
        <f t="shared" si="203"/>
        <v/>
      </c>
      <c r="K1216" s="125" t="str">
        <f>IF(OR(C1216="",'Paste Data Here - Export'!BD1216=""),"",1440*('Paste Data Here - Export'!BD1216-C1216))</f>
        <v/>
      </c>
      <c r="L1216" s="93" t="str">
        <f t="shared" si="204"/>
        <v/>
      </c>
      <c r="M1216" s="93" t="str">
        <f>IF(AND(L1216="Yes",'Paste Data Here - Export'!BC1216="SU",'Paste Data Here - Export'!EJ1216&lt;&gt;"Y"),"Achieved",IF('Paste Data Here - Export'!EJ1216="Y","Not applicable",(IF(AND('Patient level info'!L1216="No",'Paste Data Here - Export'!BC1216="SU"),"Not achieved",IF('Paste Data Here - Export'!BC1216="ICH","Not applicable",IF(OR('Paste Data Here - Export'!BC1216="O",'Paste Data Here - Export'!BC1216="MAC"),"Not achieved",""))))))</f>
        <v/>
      </c>
      <c r="N1216" s="142" t="str">
        <f>IF(B1216="","",IF(OR('Paste Data Here - Export'!GN1216="PERS",'Paste Data Here - Export'!GN1216="TELEM"),'Paste Data Here - Export'!GK1216,IF('Paste Data Here - Export'!GO1216="","Not seen in person",'Paste Data Here - Export'!GO1216)))</f>
        <v/>
      </c>
      <c r="O1216" s="125" t="str">
        <f t="shared" si="205"/>
        <v/>
      </c>
      <c r="P1216" s="126" t="str">
        <f t="shared" si="206"/>
        <v/>
      </c>
      <c r="Q1216" s="95" t="str">
        <f>IF('Paste Data Here - Export'!CR1216=TRUE, "Not imaged",IF('Paste Data Here - Export'!AR1216="Y","Inpatient stroke",IF('Paste Data Here - Export'!BA1216="","",IF('Paste Data Here - Export'!CR1216="TRUE","",1440*('Paste Data Here - Export'!CP1216-'Paste Data Here - Export'!BA1216)))))</f>
        <v/>
      </c>
      <c r="R1216" s="95" t="str">
        <f>IF('Paste Data Here - Export'!CR1216=TRUE,"Not imaged",IF(OR(C1216="",'Paste Data Here - Export'!CP1216=""),"",1440*('Paste Data Here - Export'!CP1216-C1216)))</f>
        <v/>
      </c>
      <c r="S1216" s="93" t="str">
        <f>IF(R1216&lt;60.5,"Yes",IF('Paste Data Here - Export'!C1216="","","No"))</f>
        <v/>
      </c>
      <c r="T1216" s="93" t="str">
        <f t="shared" si="198"/>
        <v/>
      </c>
      <c r="U1216" s="94" t="str">
        <f>IF(OR(C1216="",'Paste Data Here - Export'!DF1216=""),"",1440*('Paste Data Here - Export'!DF1216-C1216))</f>
        <v/>
      </c>
      <c r="V1216" s="96" t="str">
        <f t="shared" si="207"/>
        <v/>
      </c>
      <c r="W1216" s="97" t="str">
        <f>IF(B1216="","",IF('Paste Data Here - Export'!KI1216=TRUE,"Yes",IF('Paste Data Here - Export'!L1216="","No","Yes")))</f>
        <v/>
      </c>
      <c r="X1216" s="98" t="str">
        <f>IF(E1216="Yes","6 Month Transfer",IF(AND(W1216="Yes",'Paste Data Here - Export'!KM1216="D"),"No",IF('Patient level info'!W1216="Yes","Yes","")))</f>
        <v/>
      </c>
      <c r="Y1216" s="91" t="str">
        <f t="shared" si="199"/>
        <v/>
      </c>
      <c r="Z1216" s="99" t="str">
        <f>IF('Paste Data Here - Export'!KQ1216="","",IF('Paste Data Here - Export'!KO1216="","",'Paste Data Here - Export'!KN1216-'Paste Data Here - Export'!KQ1216))</f>
        <v/>
      </c>
      <c r="AA1216" s="91" t="str">
        <f>IF(AND(W1216="Yes",'Paste Data Here - Export'!KM1216="D",'Paste Data Here - Export'!KO1216="Y"),'Paste Data Here - Export'!KN1216+'Patient level info'!AA$3,IF(AND(W1216="Yes",'Paste Data Here - Export'!KM1216="D",Z1216&lt;0),'Paste Data Here - Export'!KQ1216,IF(AND(W1216="Yes",'Paste Data Here - Export'!KM1216="D"),'Paste Data Here - Export'!KN1216,IF(X1216="Yes",'Paste Data Here - Export'!KS1216,""))))</f>
        <v/>
      </c>
      <c r="AB1216" s="100" t="str">
        <f>IF(W1216="No","",IF('Paste Data Here - Export'!HS1216="","",IF('Paste Data Here - Export'!KO1216="Y",'Patient level info'!AA1216-'Paste Data Here - Export'!HS1216,'Paste Data Here - Export'!KQ1216-'Paste Data Here - Export'!HS1216)))</f>
        <v/>
      </c>
      <c r="AC1216" s="100" t="str">
        <f>IF(E1216="Yes","",IF(BPT!C1216="Record transferred to this team",AA1216-C1216-(1/6),""))</f>
        <v/>
      </c>
      <c r="AD1216" s="100" t="str">
        <f t="shared" si="200"/>
        <v/>
      </c>
      <c r="AE1216" s="100" t="str">
        <f t="shared" si="208"/>
        <v/>
      </c>
      <c r="AF1216" s="101" t="str">
        <f>IF(AE1216="","",IF(Y1216="Died same day","Died same day as arrival",IF(AB1216="","Did not stay on SU",IF('Paste Data Here - Export'!HR1216="ICH","ICU/CCU/HDU",IF(AB1216&gt;AE1216,100,100*AB1216/AE1216)))))</f>
        <v/>
      </c>
      <c r="AG1216" s="82" t="str">
        <f>IF(E1216="Yes","6 Month Transfer",IF(W1216="No","Not locked to discharge/transfer",IF(AF1216="Did not stay on SU","Not achieved as did not stay on SU",IF('Patient level info'!A1216="","",IF(AND(A1216=B1216,M1216="Achieved",P1216="Achieved",AF1216&gt;=90,AF1216&lt;&gt;"Died same day as arrival"),"Achieved",IF(AND(A1216&lt;&gt;B1216,AF1216&gt;=90,M1216="Achieved",P1216="Achieved"),"Not directly admitted by this team, but achieved criteria at previous team, and achieved 90% of stay on SU whilst at this team",IF(AF1216="ICU/CCU/HDU","Admitted to ICU/CCU/HDU",IF(AF1216="Died same day as arrival",AF1216,IF(AND(AF1216&lt;90,M1216="Not achieved",P1216="Not achieved"),"Not achieved as not direct to SU within 4h, not seen by a consultant within 14h, and less than 90% of stay on SU",IF(AND(AF1216&lt;90,M1216="Not achieved",P1216="Achieved"),"Not achieved as not direct to SU within 4h and less than 90% of stay on SU",IF(AND(AF1216&lt;90,M1216="Achieved",P1216="Not achieved"),"Not achieved as not seen by a consultant within 14h and less than 90% of stay on SU",IF(AND(AF1216&gt;=90,M1216="Not achieved",P1216="Not achieved"),"Not achieved as not direct to SU within 4h and not seen by a consultant within 14h",IF(AND(AF1216&gt;=90,M1216="Achieved",P1216="Not achieved"),"Not achieved as not seen by a consultant within 14h",IF(AF1216&lt;90,"Not achieved as less than 90% of stay on SU","Not achieved as not direct to SU within 4h"))))))))))))))</f>
        <v/>
      </c>
    </row>
    <row r="1217" spans="1:33" x14ac:dyDescent="0.25">
      <c r="A1217" s="89" t="str">
        <f>IF('Paste Data Here - Export'!A1217="","",'Paste Data Here - Export'!A1217)</f>
        <v/>
      </c>
      <c r="B1217" s="90" t="str">
        <f>IF('Paste Data Here - Export'!B1217="","",'Paste Data Here - Export'!B1217)</f>
        <v/>
      </c>
      <c r="C1217" s="91" t="str">
        <f>IF('Paste Data Here - Export'!AR1217="Y",'Paste Data Here - Export'!AS1217,IF('Paste Data Here - Export'!C1217="","",'Paste Data Here - Export'!BA1217))</f>
        <v/>
      </c>
      <c r="D1217" s="103" t="str">
        <f>IF(B1217="","",IF('Paste Data Here - Export'!A1217 ='Paste Data Here - Export'!B1217, "Yes", "No"))</f>
        <v/>
      </c>
      <c r="E1217" s="103" t="str">
        <f>IF(A1217="","",IF(AND('Paste Data Here - Export'!P1217="",'Paste Data Here - Export'!Q1217&lt;&gt;""),"Yes","No"))</f>
        <v/>
      </c>
      <c r="F1217" s="104" t="str">
        <f>IF('Paste Data Here - Export'!A1217='Paste Data Here - Export'!B1217,C1217,IF(W1217="No","",IF(E1217="Yes","6 Month Transfer",'Paste Data Here - Export'!HP1217)))</f>
        <v/>
      </c>
      <c r="G1217" s="92" t="str">
        <f>IF(B1217="","",IF(OR('Paste Data Here - Export'!KB1217="Y",'Paste Data Here - Export'!GE1217="Y"),"Yes","No"))</f>
        <v/>
      </c>
      <c r="H1217" s="93" t="str">
        <f t="shared" si="201"/>
        <v/>
      </c>
      <c r="I1217" s="93" t="str">
        <f t="shared" si="202"/>
        <v/>
      </c>
      <c r="J1217" s="93" t="str">
        <f t="shared" si="203"/>
        <v/>
      </c>
      <c r="K1217" s="125" t="str">
        <f>IF(OR(C1217="",'Paste Data Here - Export'!BD1217=""),"",1440*('Paste Data Here - Export'!BD1217-C1217))</f>
        <v/>
      </c>
      <c r="L1217" s="93" t="str">
        <f t="shared" si="204"/>
        <v/>
      </c>
      <c r="M1217" s="93" t="str">
        <f>IF(AND(L1217="Yes",'Paste Data Here - Export'!BC1217="SU",'Paste Data Here - Export'!EJ1217&lt;&gt;"Y"),"Achieved",IF('Paste Data Here - Export'!EJ1217="Y","Not applicable",(IF(AND('Patient level info'!L1217="No",'Paste Data Here - Export'!BC1217="SU"),"Not achieved",IF('Paste Data Here - Export'!BC1217="ICH","Not applicable",IF(OR('Paste Data Here - Export'!BC1217="O",'Paste Data Here - Export'!BC1217="MAC"),"Not achieved",""))))))</f>
        <v/>
      </c>
      <c r="N1217" s="142" t="str">
        <f>IF(B1217="","",IF(OR('Paste Data Here - Export'!GN1217="PERS",'Paste Data Here - Export'!GN1217="TELEM"),'Paste Data Here - Export'!GK1217,IF('Paste Data Here - Export'!GO1217="","Not seen in person",'Paste Data Here - Export'!GO1217)))</f>
        <v/>
      </c>
      <c r="O1217" s="125" t="str">
        <f t="shared" si="205"/>
        <v/>
      </c>
      <c r="P1217" s="126" t="str">
        <f t="shared" si="206"/>
        <v/>
      </c>
      <c r="Q1217" s="95" t="str">
        <f>IF('Paste Data Here - Export'!CR1217=TRUE, "Not imaged",IF('Paste Data Here - Export'!AR1217="Y","Inpatient stroke",IF('Paste Data Here - Export'!BA1217="","",IF('Paste Data Here - Export'!CR1217="TRUE","",1440*('Paste Data Here - Export'!CP1217-'Paste Data Here - Export'!BA1217)))))</f>
        <v/>
      </c>
      <c r="R1217" s="95" t="str">
        <f>IF('Paste Data Here - Export'!CR1217=TRUE,"Not imaged",IF(OR(C1217="",'Paste Data Here - Export'!CP1217=""),"",1440*('Paste Data Here - Export'!CP1217-C1217)))</f>
        <v/>
      </c>
      <c r="S1217" s="93" t="str">
        <f>IF(R1217&lt;60.5,"Yes",IF('Paste Data Here - Export'!C1217="","","No"))</f>
        <v/>
      </c>
      <c r="T1217" s="93" t="str">
        <f t="shared" si="198"/>
        <v/>
      </c>
      <c r="U1217" s="94" t="str">
        <f>IF(OR(C1217="",'Paste Data Here - Export'!DF1217=""),"",1440*('Paste Data Here - Export'!DF1217-C1217))</f>
        <v/>
      </c>
      <c r="V1217" s="96" t="str">
        <f t="shared" si="207"/>
        <v/>
      </c>
      <c r="W1217" s="97" t="str">
        <f>IF(B1217="","",IF('Paste Data Here - Export'!KI1217=TRUE,"Yes",IF('Paste Data Here - Export'!L1217="","No","Yes")))</f>
        <v/>
      </c>
      <c r="X1217" s="98" t="str">
        <f>IF(E1217="Yes","6 Month Transfer",IF(AND(W1217="Yes",'Paste Data Here - Export'!KM1217="D"),"No",IF('Patient level info'!W1217="Yes","Yes","")))</f>
        <v/>
      </c>
      <c r="Y1217" s="91" t="str">
        <f t="shared" si="199"/>
        <v/>
      </c>
      <c r="Z1217" s="99" t="str">
        <f>IF('Paste Data Here - Export'!KQ1217="","",IF('Paste Data Here - Export'!KO1217="","",'Paste Data Here - Export'!KN1217-'Paste Data Here - Export'!KQ1217))</f>
        <v/>
      </c>
      <c r="AA1217" s="91" t="str">
        <f>IF(AND(W1217="Yes",'Paste Data Here - Export'!KM1217="D",'Paste Data Here - Export'!KO1217="Y"),'Paste Data Here - Export'!KN1217+'Patient level info'!AA$3,IF(AND(W1217="Yes",'Paste Data Here - Export'!KM1217="D",Z1217&lt;0),'Paste Data Here - Export'!KQ1217,IF(AND(W1217="Yes",'Paste Data Here - Export'!KM1217="D"),'Paste Data Here - Export'!KN1217,IF(X1217="Yes",'Paste Data Here - Export'!KS1217,""))))</f>
        <v/>
      </c>
      <c r="AB1217" s="100" t="str">
        <f>IF(W1217="No","",IF('Paste Data Here - Export'!HS1217="","",IF('Paste Data Here - Export'!KO1217="Y",'Patient level info'!AA1217-'Paste Data Here - Export'!HS1217,'Paste Data Here - Export'!KQ1217-'Paste Data Here - Export'!HS1217)))</f>
        <v/>
      </c>
      <c r="AC1217" s="100" t="str">
        <f>IF(E1217="Yes","",IF(BPT!C1217="Record transferred to this team",AA1217-C1217-(1/6),""))</f>
        <v/>
      </c>
      <c r="AD1217" s="100" t="str">
        <f t="shared" si="200"/>
        <v/>
      </c>
      <c r="AE1217" s="100" t="str">
        <f t="shared" si="208"/>
        <v/>
      </c>
      <c r="AF1217" s="101" t="str">
        <f>IF(AE1217="","",IF(Y1217="Died same day","Died same day as arrival",IF(AB1217="","Did not stay on SU",IF('Paste Data Here - Export'!HR1217="ICH","ICU/CCU/HDU",IF(AB1217&gt;AE1217,100,100*AB1217/AE1217)))))</f>
        <v/>
      </c>
      <c r="AG1217" s="82" t="str">
        <f>IF(E1217="Yes","6 Month Transfer",IF(W1217="No","Not locked to discharge/transfer",IF(AF1217="Did not stay on SU","Not achieved as did not stay on SU",IF('Patient level info'!A1217="","",IF(AND(A1217=B1217,M1217="Achieved",P1217="Achieved",AF1217&gt;=90,AF1217&lt;&gt;"Died same day as arrival"),"Achieved",IF(AND(A1217&lt;&gt;B1217,AF1217&gt;=90,M1217="Achieved",P1217="Achieved"),"Not directly admitted by this team, but achieved criteria at previous team, and achieved 90% of stay on SU whilst at this team",IF(AF1217="ICU/CCU/HDU","Admitted to ICU/CCU/HDU",IF(AF1217="Died same day as arrival",AF1217,IF(AND(AF1217&lt;90,M1217="Not achieved",P1217="Not achieved"),"Not achieved as not direct to SU within 4h, not seen by a consultant within 14h, and less than 90% of stay on SU",IF(AND(AF1217&lt;90,M1217="Not achieved",P1217="Achieved"),"Not achieved as not direct to SU within 4h and less than 90% of stay on SU",IF(AND(AF1217&lt;90,M1217="Achieved",P1217="Not achieved"),"Not achieved as not seen by a consultant within 14h and less than 90% of stay on SU",IF(AND(AF1217&gt;=90,M1217="Not achieved",P1217="Not achieved"),"Not achieved as not direct to SU within 4h and not seen by a consultant within 14h",IF(AND(AF1217&gt;=90,M1217="Achieved",P1217="Not achieved"),"Not achieved as not seen by a consultant within 14h",IF(AF1217&lt;90,"Not achieved as less than 90% of stay on SU","Not achieved as not direct to SU within 4h"))))))))))))))</f>
        <v/>
      </c>
    </row>
    <row r="1218" spans="1:33" x14ac:dyDescent="0.25">
      <c r="A1218" s="89" t="str">
        <f>IF('Paste Data Here - Export'!A1218="","",'Paste Data Here - Export'!A1218)</f>
        <v/>
      </c>
      <c r="B1218" s="90" t="str">
        <f>IF('Paste Data Here - Export'!B1218="","",'Paste Data Here - Export'!B1218)</f>
        <v/>
      </c>
      <c r="C1218" s="91" t="str">
        <f>IF('Paste Data Here - Export'!AR1218="Y",'Paste Data Here - Export'!AS1218,IF('Paste Data Here - Export'!C1218="","",'Paste Data Here - Export'!BA1218))</f>
        <v/>
      </c>
      <c r="D1218" s="103" t="str">
        <f>IF(B1218="","",IF('Paste Data Here - Export'!A1218 ='Paste Data Here - Export'!B1218, "Yes", "No"))</f>
        <v/>
      </c>
      <c r="E1218" s="103" t="str">
        <f>IF(A1218="","",IF(AND('Paste Data Here - Export'!P1218="",'Paste Data Here - Export'!Q1218&lt;&gt;""),"Yes","No"))</f>
        <v/>
      </c>
      <c r="F1218" s="104" t="str">
        <f>IF('Paste Data Here - Export'!A1218='Paste Data Here - Export'!B1218,C1218,IF(W1218="No","",IF(E1218="Yes","6 Month Transfer",'Paste Data Here - Export'!HP1218)))</f>
        <v/>
      </c>
      <c r="G1218" s="92" t="str">
        <f>IF(B1218="","",IF(OR('Paste Data Here - Export'!KB1218="Y",'Paste Data Here - Export'!GE1218="Y"),"Yes","No"))</f>
        <v/>
      </c>
      <c r="H1218" s="93" t="str">
        <f t="shared" si="201"/>
        <v/>
      </c>
      <c r="I1218" s="93" t="str">
        <f t="shared" si="202"/>
        <v/>
      </c>
      <c r="J1218" s="93" t="str">
        <f t="shared" si="203"/>
        <v/>
      </c>
      <c r="K1218" s="125" t="str">
        <f>IF(OR(C1218="",'Paste Data Here - Export'!BD1218=""),"",1440*('Paste Data Here - Export'!BD1218-C1218))</f>
        <v/>
      </c>
      <c r="L1218" s="93" t="str">
        <f t="shared" si="204"/>
        <v/>
      </c>
      <c r="M1218" s="93" t="str">
        <f>IF(AND(L1218="Yes",'Paste Data Here - Export'!BC1218="SU",'Paste Data Here - Export'!EJ1218&lt;&gt;"Y"),"Achieved",IF('Paste Data Here - Export'!EJ1218="Y","Not applicable",(IF(AND('Patient level info'!L1218="No",'Paste Data Here - Export'!BC1218="SU"),"Not achieved",IF('Paste Data Here - Export'!BC1218="ICH","Not applicable",IF(OR('Paste Data Here - Export'!BC1218="O",'Paste Data Here - Export'!BC1218="MAC"),"Not achieved",""))))))</f>
        <v/>
      </c>
      <c r="N1218" s="142" t="str">
        <f>IF(B1218="","",IF(OR('Paste Data Here - Export'!GN1218="PERS",'Paste Data Here - Export'!GN1218="TELEM"),'Paste Data Here - Export'!GK1218,IF('Paste Data Here - Export'!GO1218="","Not seen in person",'Paste Data Here - Export'!GO1218)))</f>
        <v/>
      </c>
      <c r="O1218" s="125" t="str">
        <f t="shared" si="205"/>
        <v/>
      </c>
      <c r="P1218" s="126" t="str">
        <f t="shared" si="206"/>
        <v/>
      </c>
      <c r="Q1218" s="95" t="str">
        <f>IF('Paste Data Here - Export'!CR1218=TRUE, "Not imaged",IF('Paste Data Here - Export'!AR1218="Y","Inpatient stroke",IF('Paste Data Here - Export'!BA1218="","",IF('Paste Data Here - Export'!CR1218="TRUE","",1440*('Paste Data Here - Export'!CP1218-'Paste Data Here - Export'!BA1218)))))</f>
        <v/>
      </c>
      <c r="R1218" s="95" t="str">
        <f>IF('Paste Data Here - Export'!CR1218=TRUE,"Not imaged",IF(OR(C1218="",'Paste Data Here - Export'!CP1218=""),"",1440*('Paste Data Here - Export'!CP1218-C1218)))</f>
        <v/>
      </c>
      <c r="S1218" s="93" t="str">
        <f>IF(R1218&lt;60.5,"Yes",IF('Paste Data Here - Export'!C1218="","","No"))</f>
        <v/>
      </c>
      <c r="T1218" s="93" t="str">
        <f t="shared" si="198"/>
        <v/>
      </c>
      <c r="U1218" s="94" t="str">
        <f>IF(OR(C1218="",'Paste Data Here - Export'!DF1218=""),"",1440*('Paste Data Here - Export'!DF1218-C1218))</f>
        <v/>
      </c>
      <c r="V1218" s="96" t="str">
        <f t="shared" si="207"/>
        <v/>
      </c>
      <c r="W1218" s="97" t="str">
        <f>IF(B1218="","",IF('Paste Data Here - Export'!KI1218=TRUE,"Yes",IF('Paste Data Here - Export'!L1218="","No","Yes")))</f>
        <v/>
      </c>
      <c r="X1218" s="98" t="str">
        <f>IF(E1218="Yes","6 Month Transfer",IF(AND(W1218="Yes",'Paste Data Here - Export'!KM1218="D"),"No",IF('Patient level info'!W1218="Yes","Yes","")))</f>
        <v/>
      </c>
      <c r="Y1218" s="91" t="str">
        <f t="shared" si="199"/>
        <v/>
      </c>
      <c r="Z1218" s="99" t="str">
        <f>IF('Paste Data Here - Export'!KQ1218="","",IF('Paste Data Here - Export'!KO1218="","",'Paste Data Here - Export'!KN1218-'Paste Data Here - Export'!KQ1218))</f>
        <v/>
      </c>
      <c r="AA1218" s="91" t="str">
        <f>IF(AND(W1218="Yes",'Paste Data Here - Export'!KM1218="D",'Paste Data Here - Export'!KO1218="Y"),'Paste Data Here - Export'!KN1218+'Patient level info'!AA$3,IF(AND(W1218="Yes",'Paste Data Here - Export'!KM1218="D",Z1218&lt;0),'Paste Data Here - Export'!KQ1218,IF(AND(W1218="Yes",'Paste Data Here - Export'!KM1218="D"),'Paste Data Here - Export'!KN1218,IF(X1218="Yes",'Paste Data Here - Export'!KS1218,""))))</f>
        <v/>
      </c>
      <c r="AB1218" s="100" t="str">
        <f>IF(W1218="No","",IF('Paste Data Here - Export'!HS1218="","",IF('Paste Data Here - Export'!KO1218="Y",'Patient level info'!AA1218-'Paste Data Here - Export'!HS1218,'Paste Data Here - Export'!KQ1218-'Paste Data Here - Export'!HS1218)))</f>
        <v/>
      </c>
      <c r="AC1218" s="100" t="str">
        <f>IF(E1218="Yes","",IF(BPT!C1218="Record transferred to this team",AA1218-C1218-(1/6),""))</f>
        <v/>
      </c>
      <c r="AD1218" s="100" t="str">
        <f t="shared" si="200"/>
        <v/>
      </c>
      <c r="AE1218" s="100" t="str">
        <f t="shared" si="208"/>
        <v/>
      </c>
      <c r="AF1218" s="101" t="str">
        <f>IF(AE1218="","",IF(Y1218="Died same day","Died same day as arrival",IF(AB1218="","Did not stay on SU",IF('Paste Data Here - Export'!HR1218="ICH","ICU/CCU/HDU",IF(AB1218&gt;AE1218,100,100*AB1218/AE1218)))))</f>
        <v/>
      </c>
      <c r="AG1218" s="82" t="str">
        <f>IF(E1218="Yes","6 Month Transfer",IF(W1218="No","Not locked to discharge/transfer",IF(AF1218="Did not stay on SU","Not achieved as did not stay on SU",IF('Patient level info'!A1218="","",IF(AND(A1218=B1218,M1218="Achieved",P1218="Achieved",AF1218&gt;=90,AF1218&lt;&gt;"Died same day as arrival"),"Achieved",IF(AND(A1218&lt;&gt;B1218,AF1218&gt;=90,M1218="Achieved",P1218="Achieved"),"Not directly admitted by this team, but achieved criteria at previous team, and achieved 90% of stay on SU whilst at this team",IF(AF1218="ICU/CCU/HDU","Admitted to ICU/CCU/HDU",IF(AF1218="Died same day as arrival",AF1218,IF(AND(AF1218&lt;90,M1218="Not achieved",P1218="Not achieved"),"Not achieved as not direct to SU within 4h, not seen by a consultant within 14h, and less than 90% of stay on SU",IF(AND(AF1218&lt;90,M1218="Not achieved",P1218="Achieved"),"Not achieved as not direct to SU within 4h and less than 90% of stay on SU",IF(AND(AF1218&lt;90,M1218="Achieved",P1218="Not achieved"),"Not achieved as not seen by a consultant within 14h and less than 90% of stay on SU",IF(AND(AF1218&gt;=90,M1218="Not achieved",P1218="Not achieved"),"Not achieved as not direct to SU within 4h and not seen by a consultant within 14h",IF(AND(AF1218&gt;=90,M1218="Achieved",P1218="Not achieved"),"Not achieved as not seen by a consultant within 14h",IF(AF1218&lt;90,"Not achieved as less than 90% of stay on SU","Not achieved as not direct to SU within 4h"))))))))))))))</f>
        <v/>
      </c>
    </row>
    <row r="1219" spans="1:33" x14ac:dyDescent="0.25">
      <c r="A1219" s="89" t="str">
        <f>IF('Paste Data Here - Export'!A1219="","",'Paste Data Here - Export'!A1219)</f>
        <v/>
      </c>
      <c r="B1219" s="90" t="str">
        <f>IF('Paste Data Here - Export'!B1219="","",'Paste Data Here - Export'!B1219)</f>
        <v/>
      </c>
      <c r="C1219" s="91" t="str">
        <f>IF('Paste Data Here - Export'!AR1219="Y",'Paste Data Here - Export'!AS1219,IF('Paste Data Here - Export'!C1219="","",'Paste Data Here - Export'!BA1219))</f>
        <v/>
      </c>
      <c r="D1219" s="103" t="str">
        <f>IF(B1219="","",IF('Paste Data Here - Export'!A1219 ='Paste Data Here - Export'!B1219, "Yes", "No"))</f>
        <v/>
      </c>
      <c r="E1219" s="103" t="str">
        <f>IF(A1219="","",IF(AND('Paste Data Here - Export'!P1219="",'Paste Data Here - Export'!Q1219&lt;&gt;""),"Yes","No"))</f>
        <v/>
      </c>
      <c r="F1219" s="104" t="str">
        <f>IF('Paste Data Here - Export'!A1219='Paste Data Here - Export'!B1219,C1219,IF(W1219="No","",IF(E1219="Yes","6 Month Transfer",'Paste Data Here - Export'!HP1219)))</f>
        <v/>
      </c>
      <c r="G1219" s="92" t="str">
        <f>IF(B1219="","",IF(OR('Paste Data Here - Export'!KB1219="Y",'Paste Data Here - Export'!GE1219="Y"),"Yes","No"))</f>
        <v/>
      </c>
      <c r="H1219" s="93" t="str">
        <f t="shared" si="201"/>
        <v/>
      </c>
      <c r="I1219" s="93" t="str">
        <f t="shared" si="202"/>
        <v/>
      </c>
      <c r="J1219" s="93" t="str">
        <f t="shared" si="203"/>
        <v/>
      </c>
      <c r="K1219" s="125" t="str">
        <f>IF(OR(C1219="",'Paste Data Here - Export'!BD1219=""),"",1440*('Paste Data Here - Export'!BD1219-C1219))</f>
        <v/>
      </c>
      <c r="L1219" s="93" t="str">
        <f t="shared" si="204"/>
        <v/>
      </c>
      <c r="M1219" s="93" t="str">
        <f>IF(AND(L1219="Yes",'Paste Data Here - Export'!BC1219="SU",'Paste Data Here - Export'!EJ1219&lt;&gt;"Y"),"Achieved",IF('Paste Data Here - Export'!EJ1219="Y","Not applicable",(IF(AND('Patient level info'!L1219="No",'Paste Data Here - Export'!BC1219="SU"),"Not achieved",IF('Paste Data Here - Export'!BC1219="ICH","Not applicable",IF(OR('Paste Data Here - Export'!BC1219="O",'Paste Data Here - Export'!BC1219="MAC"),"Not achieved",""))))))</f>
        <v/>
      </c>
      <c r="N1219" s="142" t="str">
        <f>IF(B1219="","",IF(OR('Paste Data Here - Export'!GN1219="PERS",'Paste Data Here - Export'!GN1219="TELEM"),'Paste Data Here - Export'!GK1219,IF('Paste Data Here - Export'!GO1219="","Not seen in person",'Paste Data Here - Export'!GO1219)))</f>
        <v/>
      </c>
      <c r="O1219" s="125" t="str">
        <f t="shared" si="205"/>
        <v/>
      </c>
      <c r="P1219" s="126" t="str">
        <f t="shared" si="206"/>
        <v/>
      </c>
      <c r="Q1219" s="95" t="str">
        <f>IF('Paste Data Here - Export'!CR1219=TRUE, "Not imaged",IF('Paste Data Here - Export'!AR1219="Y","Inpatient stroke",IF('Paste Data Here - Export'!BA1219="","",IF('Paste Data Here - Export'!CR1219="TRUE","",1440*('Paste Data Here - Export'!CP1219-'Paste Data Here - Export'!BA1219)))))</f>
        <v/>
      </c>
      <c r="R1219" s="95" t="str">
        <f>IF('Paste Data Here - Export'!CR1219=TRUE,"Not imaged",IF(OR(C1219="",'Paste Data Here - Export'!CP1219=""),"",1440*('Paste Data Here - Export'!CP1219-C1219)))</f>
        <v/>
      </c>
      <c r="S1219" s="93" t="str">
        <f>IF(R1219&lt;60.5,"Yes",IF('Paste Data Here - Export'!C1219="","","No"))</f>
        <v/>
      </c>
      <c r="T1219" s="93" t="str">
        <f t="shared" si="198"/>
        <v/>
      </c>
      <c r="U1219" s="94" t="str">
        <f>IF(OR(C1219="",'Paste Data Here - Export'!DF1219=""),"",1440*('Paste Data Here - Export'!DF1219-C1219))</f>
        <v/>
      </c>
      <c r="V1219" s="96" t="str">
        <f t="shared" si="207"/>
        <v/>
      </c>
      <c r="W1219" s="97" t="str">
        <f>IF(B1219="","",IF('Paste Data Here - Export'!KI1219=TRUE,"Yes",IF('Paste Data Here - Export'!L1219="","No","Yes")))</f>
        <v/>
      </c>
      <c r="X1219" s="98" t="str">
        <f>IF(E1219="Yes","6 Month Transfer",IF(AND(W1219="Yes",'Paste Data Here - Export'!KM1219="D"),"No",IF('Patient level info'!W1219="Yes","Yes","")))</f>
        <v/>
      </c>
      <c r="Y1219" s="91" t="str">
        <f t="shared" si="199"/>
        <v/>
      </c>
      <c r="Z1219" s="99" t="str">
        <f>IF('Paste Data Here - Export'!KQ1219="","",IF('Paste Data Here - Export'!KO1219="","",'Paste Data Here - Export'!KN1219-'Paste Data Here - Export'!KQ1219))</f>
        <v/>
      </c>
      <c r="AA1219" s="91" t="str">
        <f>IF(AND(W1219="Yes",'Paste Data Here - Export'!KM1219="D",'Paste Data Here - Export'!KO1219="Y"),'Paste Data Here - Export'!KN1219+'Patient level info'!AA$3,IF(AND(W1219="Yes",'Paste Data Here - Export'!KM1219="D",Z1219&lt;0),'Paste Data Here - Export'!KQ1219,IF(AND(W1219="Yes",'Paste Data Here - Export'!KM1219="D"),'Paste Data Here - Export'!KN1219,IF(X1219="Yes",'Paste Data Here - Export'!KS1219,""))))</f>
        <v/>
      </c>
      <c r="AB1219" s="100" t="str">
        <f>IF(W1219="No","",IF('Paste Data Here - Export'!HS1219="","",IF('Paste Data Here - Export'!KO1219="Y",'Patient level info'!AA1219-'Paste Data Here - Export'!HS1219,'Paste Data Here - Export'!KQ1219-'Paste Data Here - Export'!HS1219)))</f>
        <v/>
      </c>
      <c r="AC1219" s="100" t="str">
        <f>IF(E1219="Yes","",IF(BPT!C1219="Record transferred to this team",AA1219-C1219-(1/6),""))</f>
        <v/>
      </c>
      <c r="AD1219" s="100" t="str">
        <f t="shared" si="200"/>
        <v/>
      </c>
      <c r="AE1219" s="100" t="str">
        <f t="shared" si="208"/>
        <v/>
      </c>
      <c r="AF1219" s="101" t="str">
        <f>IF(AE1219="","",IF(Y1219="Died same day","Died same day as arrival",IF(AB1219="","Did not stay on SU",IF('Paste Data Here - Export'!HR1219="ICH","ICU/CCU/HDU",IF(AB1219&gt;AE1219,100,100*AB1219/AE1219)))))</f>
        <v/>
      </c>
      <c r="AG1219" s="82" t="str">
        <f>IF(E1219="Yes","6 Month Transfer",IF(W1219="No","Not locked to discharge/transfer",IF(AF1219="Did not stay on SU","Not achieved as did not stay on SU",IF('Patient level info'!A1219="","",IF(AND(A1219=B1219,M1219="Achieved",P1219="Achieved",AF1219&gt;=90,AF1219&lt;&gt;"Died same day as arrival"),"Achieved",IF(AND(A1219&lt;&gt;B1219,AF1219&gt;=90,M1219="Achieved",P1219="Achieved"),"Not directly admitted by this team, but achieved criteria at previous team, and achieved 90% of stay on SU whilst at this team",IF(AF1219="ICU/CCU/HDU","Admitted to ICU/CCU/HDU",IF(AF1219="Died same day as arrival",AF1219,IF(AND(AF1219&lt;90,M1219="Not achieved",P1219="Not achieved"),"Not achieved as not direct to SU within 4h, not seen by a consultant within 14h, and less than 90% of stay on SU",IF(AND(AF1219&lt;90,M1219="Not achieved",P1219="Achieved"),"Not achieved as not direct to SU within 4h and less than 90% of stay on SU",IF(AND(AF1219&lt;90,M1219="Achieved",P1219="Not achieved"),"Not achieved as not seen by a consultant within 14h and less than 90% of stay on SU",IF(AND(AF1219&gt;=90,M1219="Not achieved",P1219="Not achieved"),"Not achieved as not direct to SU within 4h and not seen by a consultant within 14h",IF(AND(AF1219&gt;=90,M1219="Achieved",P1219="Not achieved"),"Not achieved as not seen by a consultant within 14h",IF(AF1219&lt;90,"Not achieved as less than 90% of stay on SU","Not achieved as not direct to SU within 4h"))))))))))))))</f>
        <v/>
      </c>
    </row>
    <row r="1220" spans="1:33" x14ac:dyDescent="0.25">
      <c r="A1220" s="89" t="str">
        <f>IF('Paste Data Here - Export'!A1220="","",'Paste Data Here - Export'!A1220)</f>
        <v/>
      </c>
      <c r="B1220" s="90" t="str">
        <f>IF('Paste Data Here - Export'!B1220="","",'Paste Data Here - Export'!B1220)</f>
        <v/>
      </c>
      <c r="C1220" s="91" t="str">
        <f>IF('Paste Data Here - Export'!AR1220="Y",'Paste Data Here - Export'!AS1220,IF('Paste Data Here - Export'!C1220="","",'Paste Data Here - Export'!BA1220))</f>
        <v/>
      </c>
      <c r="D1220" s="103" t="str">
        <f>IF(B1220="","",IF('Paste Data Here - Export'!A1220 ='Paste Data Here - Export'!B1220, "Yes", "No"))</f>
        <v/>
      </c>
      <c r="E1220" s="103" t="str">
        <f>IF(A1220="","",IF(AND('Paste Data Here - Export'!P1220="",'Paste Data Here - Export'!Q1220&lt;&gt;""),"Yes","No"))</f>
        <v/>
      </c>
      <c r="F1220" s="104" t="str">
        <f>IF('Paste Data Here - Export'!A1220='Paste Data Here - Export'!B1220,C1220,IF(W1220="No","",IF(E1220="Yes","6 Month Transfer",'Paste Data Here - Export'!HP1220)))</f>
        <v/>
      </c>
      <c r="G1220" s="92" t="str">
        <f>IF(B1220="","",IF(OR('Paste Data Here - Export'!KB1220="Y",'Paste Data Here - Export'!GE1220="Y"),"Yes","No"))</f>
        <v/>
      </c>
      <c r="H1220" s="93" t="str">
        <f t="shared" si="201"/>
        <v/>
      </c>
      <c r="I1220" s="93" t="str">
        <f t="shared" si="202"/>
        <v/>
      </c>
      <c r="J1220" s="93" t="str">
        <f t="shared" si="203"/>
        <v/>
      </c>
      <c r="K1220" s="125" t="str">
        <f>IF(OR(C1220="",'Paste Data Here - Export'!BD1220=""),"",1440*('Paste Data Here - Export'!BD1220-C1220))</f>
        <v/>
      </c>
      <c r="L1220" s="93" t="str">
        <f t="shared" si="204"/>
        <v/>
      </c>
      <c r="M1220" s="93" t="str">
        <f>IF(AND(L1220="Yes",'Paste Data Here - Export'!BC1220="SU",'Paste Data Here - Export'!EJ1220&lt;&gt;"Y"),"Achieved",IF('Paste Data Here - Export'!EJ1220="Y","Not applicable",(IF(AND('Patient level info'!L1220="No",'Paste Data Here - Export'!BC1220="SU"),"Not achieved",IF('Paste Data Here - Export'!BC1220="ICH","Not applicable",IF(OR('Paste Data Here - Export'!BC1220="O",'Paste Data Here - Export'!BC1220="MAC"),"Not achieved",""))))))</f>
        <v/>
      </c>
      <c r="N1220" s="142" t="str">
        <f>IF(B1220="","",IF(OR('Paste Data Here - Export'!GN1220="PERS",'Paste Data Here - Export'!GN1220="TELEM"),'Paste Data Here - Export'!GK1220,IF('Paste Data Here - Export'!GO1220="","Not seen in person",'Paste Data Here - Export'!GO1220)))</f>
        <v/>
      </c>
      <c r="O1220" s="125" t="str">
        <f t="shared" si="205"/>
        <v/>
      </c>
      <c r="P1220" s="126" t="str">
        <f t="shared" si="206"/>
        <v/>
      </c>
      <c r="Q1220" s="95" t="str">
        <f>IF('Paste Data Here - Export'!CR1220=TRUE, "Not imaged",IF('Paste Data Here - Export'!AR1220="Y","Inpatient stroke",IF('Paste Data Here - Export'!BA1220="","",IF('Paste Data Here - Export'!CR1220="TRUE","",1440*('Paste Data Here - Export'!CP1220-'Paste Data Here - Export'!BA1220)))))</f>
        <v/>
      </c>
      <c r="R1220" s="95" t="str">
        <f>IF('Paste Data Here - Export'!CR1220=TRUE,"Not imaged",IF(OR(C1220="",'Paste Data Here - Export'!CP1220=""),"",1440*('Paste Data Here - Export'!CP1220-C1220)))</f>
        <v/>
      </c>
      <c r="S1220" s="93" t="str">
        <f>IF(R1220&lt;60.5,"Yes",IF('Paste Data Here - Export'!C1220="","","No"))</f>
        <v/>
      </c>
      <c r="T1220" s="93" t="str">
        <f t="shared" si="198"/>
        <v/>
      </c>
      <c r="U1220" s="94" t="str">
        <f>IF(OR(C1220="",'Paste Data Here - Export'!DF1220=""),"",1440*('Paste Data Here - Export'!DF1220-C1220))</f>
        <v/>
      </c>
      <c r="V1220" s="96" t="str">
        <f t="shared" si="207"/>
        <v/>
      </c>
      <c r="W1220" s="97" t="str">
        <f>IF(B1220="","",IF('Paste Data Here - Export'!KI1220=TRUE,"Yes",IF('Paste Data Here - Export'!L1220="","No","Yes")))</f>
        <v/>
      </c>
      <c r="X1220" s="98" t="str">
        <f>IF(E1220="Yes","6 Month Transfer",IF(AND(W1220="Yes",'Paste Data Here - Export'!KM1220="D"),"No",IF('Patient level info'!W1220="Yes","Yes","")))</f>
        <v/>
      </c>
      <c r="Y1220" s="91" t="str">
        <f t="shared" si="199"/>
        <v/>
      </c>
      <c r="Z1220" s="99" t="str">
        <f>IF('Paste Data Here - Export'!KQ1220="","",IF('Paste Data Here - Export'!KO1220="","",'Paste Data Here - Export'!KN1220-'Paste Data Here - Export'!KQ1220))</f>
        <v/>
      </c>
      <c r="AA1220" s="91" t="str">
        <f>IF(AND(W1220="Yes",'Paste Data Here - Export'!KM1220="D",'Paste Data Here - Export'!KO1220="Y"),'Paste Data Here - Export'!KN1220+'Patient level info'!AA$3,IF(AND(W1220="Yes",'Paste Data Here - Export'!KM1220="D",Z1220&lt;0),'Paste Data Here - Export'!KQ1220,IF(AND(W1220="Yes",'Paste Data Here - Export'!KM1220="D"),'Paste Data Here - Export'!KN1220,IF(X1220="Yes",'Paste Data Here - Export'!KS1220,""))))</f>
        <v/>
      </c>
      <c r="AB1220" s="100" t="str">
        <f>IF(W1220="No","",IF('Paste Data Here - Export'!HS1220="","",IF('Paste Data Here - Export'!KO1220="Y",'Patient level info'!AA1220-'Paste Data Here - Export'!HS1220,'Paste Data Here - Export'!KQ1220-'Paste Data Here - Export'!HS1220)))</f>
        <v/>
      </c>
      <c r="AC1220" s="100" t="str">
        <f>IF(E1220="Yes","",IF(BPT!C1220="Record transferred to this team",AA1220-C1220-(1/6),""))</f>
        <v/>
      </c>
      <c r="AD1220" s="100" t="str">
        <f t="shared" si="200"/>
        <v/>
      </c>
      <c r="AE1220" s="100" t="str">
        <f t="shared" si="208"/>
        <v/>
      </c>
      <c r="AF1220" s="101" t="str">
        <f>IF(AE1220="","",IF(Y1220="Died same day","Died same day as arrival",IF(AB1220="","Did not stay on SU",IF('Paste Data Here - Export'!HR1220="ICH","ICU/CCU/HDU",IF(AB1220&gt;AE1220,100,100*AB1220/AE1220)))))</f>
        <v/>
      </c>
      <c r="AG1220" s="82" t="str">
        <f>IF(E1220="Yes","6 Month Transfer",IF(W1220="No","Not locked to discharge/transfer",IF(AF1220="Did not stay on SU","Not achieved as did not stay on SU",IF('Patient level info'!A1220="","",IF(AND(A1220=B1220,M1220="Achieved",P1220="Achieved",AF1220&gt;=90,AF1220&lt;&gt;"Died same day as arrival"),"Achieved",IF(AND(A1220&lt;&gt;B1220,AF1220&gt;=90,M1220="Achieved",P1220="Achieved"),"Not directly admitted by this team, but achieved criteria at previous team, and achieved 90% of stay on SU whilst at this team",IF(AF1220="ICU/CCU/HDU","Admitted to ICU/CCU/HDU",IF(AF1220="Died same day as arrival",AF1220,IF(AND(AF1220&lt;90,M1220="Not achieved",P1220="Not achieved"),"Not achieved as not direct to SU within 4h, not seen by a consultant within 14h, and less than 90% of stay on SU",IF(AND(AF1220&lt;90,M1220="Not achieved",P1220="Achieved"),"Not achieved as not direct to SU within 4h and less than 90% of stay on SU",IF(AND(AF1220&lt;90,M1220="Achieved",P1220="Not achieved"),"Not achieved as not seen by a consultant within 14h and less than 90% of stay on SU",IF(AND(AF1220&gt;=90,M1220="Not achieved",P1220="Not achieved"),"Not achieved as not direct to SU within 4h and not seen by a consultant within 14h",IF(AND(AF1220&gt;=90,M1220="Achieved",P1220="Not achieved"),"Not achieved as not seen by a consultant within 14h",IF(AF1220&lt;90,"Not achieved as less than 90% of stay on SU","Not achieved as not direct to SU within 4h"))))))))))))))</f>
        <v/>
      </c>
    </row>
    <row r="1221" spans="1:33" x14ac:dyDescent="0.25">
      <c r="A1221" s="89" t="str">
        <f>IF('Paste Data Here - Export'!A1221="","",'Paste Data Here - Export'!A1221)</f>
        <v/>
      </c>
      <c r="B1221" s="90" t="str">
        <f>IF('Paste Data Here - Export'!B1221="","",'Paste Data Here - Export'!B1221)</f>
        <v/>
      </c>
      <c r="C1221" s="91" t="str">
        <f>IF('Paste Data Here - Export'!AR1221="Y",'Paste Data Here - Export'!AS1221,IF('Paste Data Here - Export'!C1221="","",'Paste Data Here - Export'!BA1221))</f>
        <v/>
      </c>
      <c r="D1221" s="103" t="str">
        <f>IF(B1221="","",IF('Paste Data Here - Export'!A1221 ='Paste Data Here - Export'!B1221, "Yes", "No"))</f>
        <v/>
      </c>
      <c r="E1221" s="103" t="str">
        <f>IF(A1221="","",IF(AND('Paste Data Here - Export'!P1221="",'Paste Data Here - Export'!Q1221&lt;&gt;""),"Yes","No"))</f>
        <v/>
      </c>
      <c r="F1221" s="104" t="str">
        <f>IF('Paste Data Here - Export'!A1221='Paste Data Here - Export'!B1221,C1221,IF(W1221="No","",IF(E1221="Yes","6 Month Transfer",'Paste Data Here - Export'!HP1221)))</f>
        <v/>
      </c>
      <c r="G1221" s="92" t="str">
        <f>IF(B1221="","",IF(OR('Paste Data Here - Export'!KB1221="Y",'Paste Data Here - Export'!GE1221="Y"),"Yes","No"))</f>
        <v/>
      </c>
      <c r="H1221" s="93" t="str">
        <f t="shared" si="201"/>
        <v/>
      </c>
      <c r="I1221" s="93" t="str">
        <f t="shared" si="202"/>
        <v/>
      </c>
      <c r="J1221" s="93" t="str">
        <f t="shared" si="203"/>
        <v/>
      </c>
      <c r="K1221" s="125" t="str">
        <f>IF(OR(C1221="",'Paste Data Here - Export'!BD1221=""),"",1440*('Paste Data Here - Export'!BD1221-C1221))</f>
        <v/>
      </c>
      <c r="L1221" s="93" t="str">
        <f t="shared" si="204"/>
        <v/>
      </c>
      <c r="M1221" s="93" t="str">
        <f>IF(AND(L1221="Yes",'Paste Data Here - Export'!BC1221="SU",'Paste Data Here - Export'!EJ1221&lt;&gt;"Y"),"Achieved",IF('Paste Data Here - Export'!EJ1221="Y","Not applicable",(IF(AND('Patient level info'!L1221="No",'Paste Data Here - Export'!BC1221="SU"),"Not achieved",IF('Paste Data Here - Export'!BC1221="ICH","Not applicable",IF(OR('Paste Data Here - Export'!BC1221="O",'Paste Data Here - Export'!BC1221="MAC"),"Not achieved",""))))))</f>
        <v/>
      </c>
      <c r="N1221" s="142" t="str">
        <f>IF(B1221="","",IF(OR('Paste Data Here - Export'!GN1221="PERS",'Paste Data Here - Export'!GN1221="TELEM"),'Paste Data Here - Export'!GK1221,IF('Paste Data Here - Export'!GO1221="","Not seen in person",'Paste Data Here - Export'!GO1221)))</f>
        <v/>
      </c>
      <c r="O1221" s="125" t="str">
        <f t="shared" si="205"/>
        <v/>
      </c>
      <c r="P1221" s="126" t="str">
        <f t="shared" si="206"/>
        <v/>
      </c>
      <c r="Q1221" s="95" t="str">
        <f>IF('Paste Data Here - Export'!CR1221=TRUE, "Not imaged",IF('Paste Data Here - Export'!AR1221="Y","Inpatient stroke",IF('Paste Data Here - Export'!BA1221="","",IF('Paste Data Here - Export'!CR1221="TRUE","",1440*('Paste Data Here - Export'!CP1221-'Paste Data Here - Export'!BA1221)))))</f>
        <v/>
      </c>
      <c r="R1221" s="95" t="str">
        <f>IF('Paste Data Here - Export'!CR1221=TRUE,"Not imaged",IF(OR(C1221="",'Paste Data Here - Export'!CP1221=""),"",1440*('Paste Data Here - Export'!CP1221-C1221)))</f>
        <v/>
      </c>
      <c r="S1221" s="93" t="str">
        <f>IF(R1221&lt;60.5,"Yes",IF('Paste Data Here - Export'!C1221="","","No"))</f>
        <v/>
      </c>
      <c r="T1221" s="93" t="str">
        <f t="shared" si="198"/>
        <v/>
      </c>
      <c r="U1221" s="94" t="str">
        <f>IF(OR(C1221="",'Paste Data Here - Export'!DF1221=""),"",1440*('Paste Data Here - Export'!DF1221-C1221))</f>
        <v/>
      </c>
      <c r="V1221" s="96" t="str">
        <f t="shared" si="207"/>
        <v/>
      </c>
      <c r="W1221" s="97" t="str">
        <f>IF(B1221="","",IF('Paste Data Here - Export'!KI1221=TRUE,"Yes",IF('Paste Data Here - Export'!L1221="","No","Yes")))</f>
        <v/>
      </c>
      <c r="X1221" s="98" t="str">
        <f>IF(E1221="Yes","6 Month Transfer",IF(AND(W1221="Yes",'Paste Data Here - Export'!KM1221="D"),"No",IF('Patient level info'!W1221="Yes","Yes","")))</f>
        <v/>
      </c>
      <c r="Y1221" s="91" t="str">
        <f t="shared" si="199"/>
        <v/>
      </c>
      <c r="Z1221" s="99" t="str">
        <f>IF('Paste Data Here - Export'!KQ1221="","",IF('Paste Data Here - Export'!KO1221="","",'Paste Data Here - Export'!KN1221-'Paste Data Here - Export'!KQ1221))</f>
        <v/>
      </c>
      <c r="AA1221" s="91" t="str">
        <f>IF(AND(W1221="Yes",'Paste Data Here - Export'!KM1221="D",'Paste Data Here - Export'!KO1221="Y"),'Paste Data Here - Export'!KN1221+'Patient level info'!AA$3,IF(AND(W1221="Yes",'Paste Data Here - Export'!KM1221="D",Z1221&lt;0),'Paste Data Here - Export'!KQ1221,IF(AND(W1221="Yes",'Paste Data Here - Export'!KM1221="D"),'Paste Data Here - Export'!KN1221,IF(X1221="Yes",'Paste Data Here - Export'!KS1221,""))))</f>
        <v/>
      </c>
      <c r="AB1221" s="100" t="str">
        <f>IF(W1221="No","",IF('Paste Data Here - Export'!HS1221="","",IF('Paste Data Here - Export'!KO1221="Y",'Patient level info'!AA1221-'Paste Data Here - Export'!HS1221,'Paste Data Here - Export'!KQ1221-'Paste Data Here - Export'!HS1221)))</f>
        <v/>
      </c>
      <c r="AC1221" s="100" t="str">
        <f>IF(E1221="Yes","",IF(BPT!C1221="Record transferred to this team",AA1221-C1221-(1/6),""))</f>
        <v/>
      </c>
      <c r="AD1221" s="100" t="str">
        <f t="shared" si="200"/>
        <v/>
      </c>
      <c r="AE1221" s="100" t="str">
        <f t="shared" si="208"/>
        <v/>
      </c>
      <c r="AF1221" s="101" t="str">
        <f>IF(AE1221="","",IF(Y1221="Died same day","Died same day as arrival",IF(AB1221="","Did not stay on SU",IF('Paste Data Here - Export'!HR1221="ICH","ICU/CCU/HDU",IF(AB1221&gt;AE1221,100,100*AB1221/AE1221)))))</f>
        <v/>
      </c>
      <c r="AG1221" s="82" t="str">
        <f>IF(E1221="Yes","6 Month Transfer",IF(W1221="No","Not locked to discharge/transfer",IF(AF1221="Did not stay on SU","Not achieved as did not stay on SU",IF('Patient level info'!A1221="","",IF(AND(A1221=B1221,M1221="Achieved",P1221="Achieved",AF1221&gt;=90,AF1221&lt;&gt;"Died same day as arrival"),"Achieved",IF(AND(A1221&lt;&gt;B1221,AF1221&gt;=90,M1221="Achieved",P1221="Achieved"),"Not directly admitted by this team, but achieved criteria at previous team, and achieved 90% of stay on SU whilst at this team",IF(AF1221="ICU/CCU/HDU","Admitted to ICU/CCU/HDU",IF(AF1221="Died same day as arrival",AF1221,IF(AND(AF1221&lt;90,M1221="Not achieved",P1221="Not achieved"),"Not achieved as not direct to SU within 4h, not seen by a consultant within 14h, and less than 90% of stay on SU",IF(AND(AF1221&lt;90,M1221="Not achieved",P1221="Achieved"),"Not achieved as not direct to SU within 4h and less than 90% of stay on SU",IF(AND(AF1221&lt;90,M1221="Achieved",P1221="Not achieved"),"Not achieved as not seen by a consultant within 14h and less than 90% of stay on SU",IF(AND(AF1221&gt;=90,M1221="Not achieved",P1221="Not achieved"),"Not achieved as not direct to SU within 4h and not seen by a consultant within 14h",IF(AND(AF1221&gt;=90,M1221="Achieved",P1221="Not achieved"),"Not achieved as not seen by a consultant within 14h",IF(AF1221&lt;90,"Not achieved as less than 90% of stay on SU","Not achieved as not direct to SU within 4h"))))))))))))))</f>
        <v/>
      </c>
    </row>
    <row r="1222" spans="1:33" x14ac:dyDescent="0.25">
      <c r="A1222" s="89" t="str">
        <f>IF('Paste Data Here - Export'!A1222="","",'Paste Data Here - Export'!A1222)</f>
        <v/>
      </c>
      <c r="B1222" s="90" t="str">
        <f>IF('Paste Data Here - Export'!B1222="","",'Paste Data Here - Export'!B1222)</f>
        <v/>
      </c>
      <c r="C1222" s="91" t="str">
        <f>IF('Paste Data Here - Export'!AR1222="Y",'Paste Data Here - Export'!AS1222,IF('Paste Data Here - Export'!C1222="","",'Paste Data Here - Export'!BA1222))</f>
        <v/>
      </c>
      <c r="D1222" s="103" t="str">
        <f>IF(B1222="","",IF('Paste Data Here - Export'!A1222 ='Paste Data Here - Export'!B1222, "Yes", "No"))</f>
        <v/>
      </c>
      <c r="E1222" s="103" t="str">
        <f>IF(A1222="","",IF(AND('Paste Data Here - Export'!P1222="",'Paste Data Here - Export'!Q1222&lt;&gt;""),"Yes","No"))</f>
        <v/>
      </c>
      <c r="F1222" s="104" t="str">
        <f>IF('Paste Data Here - Export'!A1222='Paste Data Here - Export'!B1222,C1222,IF(W1222="No","",IF(E1222="Yes","6 Month Transfer",'Paste Data Here - Export'!HP1222)))</f>
        <v/>
      </c>
      <c r="G1222" s="92" t="str">
        <f>IF(B1222="","",IF(OR('Paste Data Here - Export'!KB1222="Y",'Paste Data Here - Export'!GE1222="Y"),"Yes","No"))</f>
        <v/>
      </c>
      <c r="H1222" s="93" t="str">
        <f t="shared" si="201"/>
        <v/>
      </c>
      <c r="I1222" s="93" t="str">
        <f t="shared" si="202"/>
        <v/>
      </c>
      <c r="J1222" s="93" t="str">
        <f t="shared" si="203"/>
        <v/>
      </c>
      <c r="K1222" s="125" t="str">
        <f>IF(OR(C1222="",'Paste Data Here - Export'!BD1222=""),"",1440*('Paste Data Here - Export'!BD1222-C1222))</f>
        <v/>
      </c>
      <c r="L1222" s="93" t="str">
        <f t="shared" si="204"/>
        <v/>
      </c>
      <c r="M1222" s="93" t="str">
        <f>IF(AND(L1222="Yes",'Paste Data Here - Export'!BC1222="SU",'Paste Data Here - Export'!EJ1222&lt;&gt;"Y"),"Achieved",IF('Paste Data Here - Export'!EJ1222="Y","Not applicable",(IF(AND('Patient level info'!L1222="No",'Paste Data Here - Export'!BC1222="SU"),"Not achieved",IF('Paste Data Here - Export'!BC1222="ICH","Not applicable",IF(OR('Paste Data Here - Export'!BC1222="O",'Paste Data Here - Export'!BC1222="MAC"),"Not achieved",""))))))</f>
        <v/>
      </c>
      <c r="N1222" s="142" t="str">
        <f>IF(B1222="","",IF(OR('Paste Data Here - Export'!GN1222="PERS",'Paste Data Here - Export'!GN1222="TELEM"),'Paste Data Here - Export'!GK1222,IF('Paste Data Here - Export'!GO1222="","Not seen in person",'Paste Data Here - Export'!GO1222)))</f>
        <v/>
      </c>
      <c r="O1222" s="125" t="str">
        <f t="shared" si="205"/>
        <v/>
      </c>
      <c r="P1222" s="126" t="str">
        <f t="shared" si="206"/>
        <v/>
      </c>
      <c r="Q1222" s="95" t="str">
        <f>IF('Paste Data Here - Export'!CR1222=TRUE, "Not imaged",IF('Paste Data Here - Export'!AR1222="Y","Inpatient stroke",IF('Paste Data Here - Export'!BA1222="","",IF('Paste Data Here - Export'!CR1222="TRUE","",1440*('Paste Data Here - Export'!CP1222-'Paste Data Here - Export'!BA1222)))))</f>
        <v/>
      </c>
      <c r="R1222" s="95" t="str">
        <f>IF('Paste Data Here - Export'!CR1222=TRUE,"Not imaged",IF(OR(C1222="",'Paste Data Here - Export'!CP1222=""),"",1440*('Paste Data Here - Export'!CP1222-C1222)))</f>
        <v/>
      </c>
      <c r="S1222" s="93" t="str">
        <f>IF(R1222&lt;60.5,"Yes",IF('Paste Data Here - Export'!C1222="","","No"))</f>
        <v/>
      </c>
      <c r="T1222" s="93" t="str">
        <f t="shared" ref="T1222:T1285" si="209">IF(B1222="","",IF(R1222&lt;720.5,"Yes","No"))</f>
        <v/>
      </c>
      <c r="U1222" s="94" t="str">
        <f>IF(OR(C1222="",'Paste Data Here - Export'!DF1222=""),"",1440*('Paste Data Here - Export'!DF1222-C1222))</f>
        <v/>
      </c>
      <c r="V1222" s="96" t="str">
        <f t="shared" si="207"/>
        <v/>
      </c>
      <c r="W1222" s="97" t="str">
        <f>IF(B1222="","",IF('Paste Data Here - Export'!KI1222=TRUE,"Yes",IF('Paste Data Here - Export'!L1222="","No","Yes")))</f>
        <v/>
      </c>
      <c r="X1222" s="98" t="str">
        <f>IF(E1222="Yes","6 Month Transfer",IF(AND(W1222="Yes",'Paste Data Here - Export'!KM1222="D"),"No",IF('Patient level info'!W1222="Yes","Yes","")))</f>
        <v/>
      </c>
      <c r="Y1222" s="91" t="str">
        <f t="shared" ref="Y1222:Y1285" si="210">IF(E1222="Yes","",IF(X1222="","",IF(X1222="Yes","Alive",IF(AND(DAY(AA1222)-DAY(F1222)=0,AA1222-F1222&lt;2),"Died same day","Died different day"))))</f>
        <v/>
      </c>
      <c r="Z1222" s="99" t="str">
        <f>IF('Paste Data Here - Export'!KQ1222="","",IF('Paste Data Here - Export'!KO1222="","",'Paste Data Here - Export'!KN1222-'Paste Data Here - Export'!KQ1222))</f>
        <v/>
      </c>
      <c r="AA1222" s="91" t="str">
        <f>IF(AND(W1222="Yes",'Paste Data Here - Export'!KM1222="D",'Paste Data Here - Export'!KO1222="Y"),'Paste Data Here - Export'!KN1222+'Patient level info'!AA$3,IF(AND(W1222="Yes",'Paste Data Here - Export'!KM1222="D",Z1222&lt;0),'Paste Data Here - Export'!KQ1222,IF(AND(W1222="Yes",'Paste Data Here - Export'!KM1222="D"),'Paste Data Here - Export'!KN1222,IF(X1222="Yes",'Paste Data Here - Export'!KS1222,""))))</f>
        <v/>
      </c>
      <c r="AB1222" s="100" t="str">
        <f>IF(W1222="No","",IF('Paste Data Here - Export'!HS1222="","",IF('Paste Data Here - Export'!KO1222="Y",'Patient level info'!AA1222-'Paste Data Here - Export'!HS1222,'Paste Data Here - Export'!KQ1222-'Paste Data Here - Export'!HS1222)))</f>
        <v/>
      </c>
      <c r="AC1222" s="100" t="str">
        <f>IF(E1222="Yes","",IF(BPT!C1222="Record transferred to this team",AA1222-C1222-(1/6),""))</f>
        <v/>
      </c>
      <c r="AD1222" s="100" t="str">
        <f t="shared" ref="AD1222:AD1285" si="211">IF(AA1222="","",AA1222-F1222)</f>
        <v/>
      </c>
      <c r="AE1222" s="100" t="str">
        <f t="shared" si="208"/>
        <v/>
      </c>
      <c r="AF1222" s="101" t="str">
        <f>IF(AE1222="","",IF(Y1222="Died same day","Died same day as arrival",IF(AB1222="","Did not stay on SU",IF('Paste Data Here - Export'!HR1222="ICH","ICU/CCU/HDU",IF(AB1222&gt;AE1222,100,100*AB1222/AE1222)))))</f>
        <v/>
      </c>
      <c r="AG1222" s="82" t="str">
        <f>IF(E1222="Yes","6 Month Transfer",IF(W1222="No","Not locked to discharge/transfer",IF(AF1222="Did not stay on SU","Not achieved as did not stay on SU",IF('Patient level info'!A1222="","",IF(AND(A1222=B1222,M1222="Achieved",P1222="Achieved",AF1222&gt;=90,AF1222&lt;&gt;"Died same day as arrival"),"Achieved",IF(AND(A1222&lt;&gt;B1222,AF1222&gt;=90,M1222="Achieved",P1222="Achieved"),"Not directly admitted by this team, but achieved criteria at previous team, and achieved 90% of stay on SU whilst at this team",IF(AF1222="ICU/CCU/HDU","Admitted to ICU/CCU/HDU",IF(AF1222="Died same day as arrival",AF1222,IF(AND(AF1222&lt;90,M1222="Not achieved",P1222="Not achieved"),"Not achieved as not direct to SU within 4h, not seen by a consultant within 14h, and less than 90% of stay on SU",IF(AND(AF1222&lt;90,M1222="Not achieved",P1222="Achieved"),"Not achieved as not direct to SU within 4h and less than 90% of stay on SU",IF(AND(AF1222&lt;90,M1222="Achieved",P1222="Not achieved"),"Not achieved as not seen by a consultant within 14h and less than 90% of stay on SU",IF(AND(AF1222&gt;=90,M1222="Not achieved",P1222="Not achieved"),"Not achieved as not direct to SU within 4h and not seen by a consultant within 14h",IF(AND(AF1222&gt;=90,M1222="Achieved",P1222="Not achieved"),"Not achieved as not seen by a consultant within 14h",IF(AF1222&lt;90,"Not achieved as less than 90% of stay on SU","Not achieved as not direct to SU within 4h"))))))))))))))</f>
        <v/>
      </c>
    </row>
    <row r="1223" spans="1:33" x14ac:dyDescent="0.25">
      <c r="A1223" s="89" t="str">
        <f>IF('Paste Data Here - Export'!A1223="","",'Paste Data Here - Export'!A1223)</f>
        <v/>
      </c>
      <c r="B1223" s="90" t="str">
        <f>IF('Paste Data Here - Export'!B1223="","",'Paste Data Here - Export'!B1223)</f>
        <v/>
      </c>
      <c r="C1223" s="91" t="str">
        <f>IF('Paste Data Here - Export'!AR1223="Y",'Paste Data Here - Export'!AS1223,IF('Paste Data Here - Export'!C1223="","",'Paste Data Here - Export'!BA1223))</f>
        <v/>
      </c>
      <c r="D1223" s="103" t="str">
        <f>IF(B1223="","",IF('Paste Data Here - Export'!A1223 ='Paste Data Here - Export'!B1223, "Yes", "No"))</f>
        <v/>
      </c>
      <c r="E1223" s="103" t="str">
        <f>IF(A1223="","",IF(AND('Paste Data Here - Export'!P1223="",'Paste Data Here - Export'!Q1223&lt;&gt;""),"Yes","No"))</f>
        <v/>
      </c>
      <c r="F1223" s="104" t="str">
        <f>IF('Paste Data Here - Export'!A1223='Paste Data Here - Export'!B1223,C1223,IF(W1223="No","",IF(E1223="Yes","6 Month Transfer",'Paste Data Here - Export'!HP1223)))</f>
        <v/>
      </c>
      <c r="G1223" s="92" t="str">
        <f>IF(B1223="","",IF(OR('Paste Data Here - Export'!KB1223="Y",'Paste Data Here - Export'!GE1223="Y"),"Yes","No"))</f>
        <v/>
      </c>
      <c r="H1223" s="93" t="str">
        <f t="shared" ref="H1223:H1286" si="212">IF(F1223="","",(TEXT(F1223,"ddd")))</f>
        <v/>
      </c>
      <c r="I1223" s="93" t="str">
        <f t="shared" ref="I1223:I1286" si="213">IF(F1223="","",(TEXT(F1223,"h")))</f>
        <v/>
      </c>
      <c r="J1223" s="93" t="str">
        <f t="shared" ref="J1223:J1286" si="214">IF(F1223="","",IF(OR(H1223="Sat",H1223="Sun",I1223="18",I1223="19",I1223="20",I1223="21",I1223="22",I1223="23",I1223="0",I1223="1",I1223="2",I1223="3",I1223="4",I1223="5",I1223="6",I1223="7"),"Out of hours","In hours"))</f>
        <v/>
      </c>
      <c r="K1223" s="125" t="str">
        <f>IF(OR(C1223="",'Paste Data Here - Export'!BD1223=""),"",1440*('Paste Data Here - Export'!BD1223-C1223))</f>
        <v/>
      </c>
      <c r="L1223" s="93" t="str">
        <f t="shared" ref="L1223:L1286" si="215">IF(B1223="","",IF(K1223="","No",IF(K1223&lt;240.5,"Yes","No")))</f>
        <v/>
      </c>
      <c r="M1223" s="93" t="str">
        <f>IF(AND(L1223="Yes",'Paste Data Here - Export'!BC1223="SU",'Paste Data Here - Export'!EJ1223&lt;&gt;"Y"),"Achieved",IF('Paste Data Here - Export'!EJ1223="Y","Not applicable",(IF(AND('Patient level info'!L1223="No",'Paste Data Here - Export'!BC1223="SU"),"Not achieved",IF('Paste Data Here - Export'!BC1223="ICH","Not applicable",IF(OR('Paste Data Here - Export'!BC1223="O",'Paste Data Here - Export'!BC1223="MAC"),"Not achieved",""))))))</f>
        <v/>
      </c>
      <c r="N1223" s="142" t="str">
        <f>IF(B1223="","",IF(OR('Paste Data Here - Export'!GN1223="PERS",'Paste Data Here - Export'!GN1223="TELEM"),'Paste Data Here - Export'!GK1223,IF('Paste Data Here - Export'!GO1223="","Not seen in person",'Paste Data Here - Export'!GO1223)))</f>
        <v/>
      </c>
      <c r="O1223" s="125" t="str">
        <f t="shared" ref="O1223:O1286" si="216">IF(C1223="","",IF(N1223="Not seen in person","Not seen within 72h",1440*(N1223-C1223)))</f>
        <v/>
      </c>
      <c r="P1223" s="126" t="str">
        <f t="shared" ref="P1223:P1286" si="217">IF(C1223="","",IF(O1223="Not seen within 72h","Not achieved",IF(O1223&lt;840.5,"Achieved","Not achieved")))</f>
        <v/>
      </c>
      <c r="Q1223" s="95" t="str">
        <f>IF('Paste Data Here - Export'!CR1223=TRUE, "Not imaged",IF('Paste Data Here - Export'!AR1223="Y","Inpatient stroke",IF('Paste Data Here - Export'!BA1223="","",IF('Paste Data Here - Export'!CR1223="TRUE","",1440*('Paste Data Here - Export'!CP1223-'Paste Data Here - Export'!BA1223)))))</f>
        <v/>
      </c>
      <c r="R1223" s="95" t="str">
        <f>IF('Paste Data Here - Export'!CR1223=TRUE,"Not imaged",IF(OR(C1223="",'Paste Data Here - Export'!CP1223=""),"",1440*('Paste Data Here - Export'!CP1223-C1223)))</f>
        <v/>
      </c>
      <c r="S1223" s="93" t="str">
        <f>IF(R1223&lt;60.5,"Yes",IF('Paste Data Here - Export'!C1223="","","No"))</f>
        <v/>
      </c>
      <c r="T1223" s="93" t="str">
        <f t="shared" si="209"/>
        <v/>
      </c>
      <c r="U1223" s="94" t="str">
        <f>IF(OR(C1223="",'Paste Data Here - Export'!DF1223=""),"",1440*('Paste Data Here - Export'!DF1223-C1223))</f>
        <v/>
      </c>
      <c r="V1223" s="96" t="str">
        <f t="shared" ref="V1223:V1286" si="218">IF(U1223="","",IF(U1223&lt;60.5,"Yes","No"))</f>
        <v/>
      </c>
      <c r="W1223" s="97" t="str">
        <f>IF(B1223="","",IF('Paste Data Here - Export'!KI1223=TRUE,"Yes",IF('Paste Data Here - Export'!L1223="","No","Yes")))</f>
        <v/>
      </c>
      <c r="X1223" s="98" t="str">
        <f>IF(E1223="Yes","6 Month Transfer",IF(AND(W1223="Yes",'Paste Data Here - Export'!KM1223="D"),"No",IF('Patient level info'!W1223="Yes","Yes","")))</f>
        <v/>
      </c>
      <c r="Y1223" s="91" t="str">
        <f t="shared" si="210"/>
        <v/>
      </c>
      <c r="Z1223" s="99" t="str">
        <f>IF('Paste Data Here - Export'!KQ1223="","",IF('Paste Data Here - Export'!KO1223="","",'Paste Data Here - Export'!KN1223-'Paste Data Here - Export'!KQ1223))</f>
        <v/>
      </c>
      <c r="AA1223" s="91" t="str">
        <f>IF(AND(W1223="Yes",'Paste Data Here - Export'!KM1223="D",'Paste Data Here - Export'!KO1223="Y"),'Paste Data Here - Export'!KN1223+'Patient level info'!AA$3,IF(AND(W1223="Yes",'Paste Data Here - Export'!KM1223="D",Z1223&lt;0),'Paste Data Here - Export'!KQ1223,IF(AND(W1223="Yes",'Paste Data Here - Export'!KM1223="D"),'Paste Data Here - Export'!KN1223,IF(X1223="Yes",'Paste Data Here - Export'!KS1223,""))))</f>
        <v/>
      </c>
      <c r="AB1223" s="100" t="str">
        <f>IF(W1223="No","",IF('Paste Data Here - Export'!HS1223="","",IF('Paste Data Here - Export'!KO1223="Y",'Patient level info'!AA1223-'Paste Data Here - Export'!HS1223,'Paste Data Here - Export'!KQ1223-'Paste Data Here - Export'!HS1223)))</f>
        <v/>
      </c>
      <c r="AC1223" s="100" t="str">
        <f>IF(E1223="Yes","",IF(BPT!C1223="Record transferred to this team",AA1223-C1223-(1/6),""))</f>
        <v/>
      </c>
      <c r="AD1223" s="100" t="str">
        <f t="shared" si="211"/>
        <v/>
      </c>
      <c r="AE1223" s="100" t="str">
        <f t="shared" ref="AE1223:AE1286" si="219">IF(AD1223="","",AD1223-(1/6))</f>
        <v/>
      </c>
      <c r="AF1223" s="101" t="str">
        <f>IF(AE1223="","",IF(Y1223="Died same day","Died same day as arrival",IF(AB1223="","Did not stay on SU",IF('Paste Data Here - Export'!HR1223="ICH","ICU/CCU/HDU",IF(AB1223&gt;AE1223,100,100*AB1223/AE1223)))))</f>
        <v/>
      </c>
      <c r="AG1223" s="82" t="str">
        <f>IF(E1223="Yes","6 Month Transfer",IF(W1223="No","Not locked to discharge/transfer",IF(AF1223="Did not stay on SU","Not achieved as did not stay on SU",IF('Patient level info'!A1223="","",IF(AND(A1223=B1223,M1223="Achieved",P1223="Achieved",AF1223&gt;=90,AF1223&lt;&gt;"Died same day as arrival"),"Achieved",IF(AND(A1223&lt;&gt;B1223,AF1223&gt;=90,M1223="Achieved",P1223="Achieved"),"Not directly admitted by this team, but achieved criteria at previous team, and achieved 90% of stay on SU whilst at this team",IF(AF1223="ICU/CCU/HDU","Admitted to ICU/CCU/HDU",IF(AF1223="Died same day as arrival",AF1223,IF(AND(AF1223&lt;90,M1223="Not achieved",P1223="Not achieved"),"Not achieved as not direct to SU within 4h, not seen by a consultant within 14h, and less than 90% of stay on SU",IF(AND(AF1223&lt;90,M1223="Not achieved",P1223="Achieved"),"Not achieved as not direct to SU within 4h and less than 90% of stay on SU",IF(AND(AF1223&lt;90,M1223="Achieved",P1223="Not achieved"),"Not achieved as not seen by a consultant within 14h and less than 90% of stay on SU",IF(AND(AF1223&gt;=90,M1223="Not achieved",P1223="Not achieved"),"Not achieved as not direct to SU within 4h and not seen by a consultant within 14h",IF(AND(AF1223&gt;=90,M1223="Achieved",P1223="Not achieved"),"Not achieved as not seen by a consultant within 14h",IF(AF1223&lt;90,"Not achieved as less than 90% of stay on SU","Not achieved as not direct to SU within 4h"))))))))))))))</f>
        <v/>
      </c>
    </row>
    <row r="1224" spans="1:33" x14ac:dyDescent="0.25">
      <c r="A1224" s="89" t="str">
        <f>IF('Paste Data Here - Export'!A1224="","",'Paste Data Here - Export'!A1224)</f>
        <v/>
      </c>
      <c r="B1224" s="90" t="str">
        <f>IF('Paste Data Here - Export'!B1224="","",'Paste Data Here - Export'!B1224)</f>
        <v/>
      </c>
      <c r="C1224" s="91" t="str">
        <f>IF('Paste Data Here - Export'!AR1224="Y",'Paste Data Here - Export'!AS1224,IF('Paste Data Here - Export'!C1224="","",'Paste Data Here - Export'!BA1224))</f>
        <v/>
      </c>
      <c r="D1224" s="103" t="str">
        <f>IF(B1224="","",IF('Paste Data Here - Export'!A1224 ='Paste Data Here - Export'!B1224, "Yes", "No"))</f>
        <v/>
      </c>
      <c r="E1224" s="103" t="str">
        <f>IF(A1224="","",IF(AND('Paste Data Here - Export'!P1224="",'Paste Data Here - Export'!Q1224&lt;&gt;""),"Yes","No"))</f>
        <v/>
      </c>
      <c r="F1224" s="104" t="str">
        <f>IF('Paste Data Here - Export'!A1224='Paste Data Here - Export'!B1224,C1224,IF(W1224="No","",IF(E1224="Yes","6 Month Transfer",'Paste Data Here - Export'!HP1224)))</f>
        <v/>
      </c>
      <c r="G1224" s="92" t="str">
        <f>IF(B1224="","",IF(OR('Paste Data Here - Export'!KB1224="Y",'Paste Data Here - Export'!GE1224="Y"),"Yes","No"))</f>
        <v/>
      </c>
      <c r="H1224" s="93" t="str">
        <f t="shared" si="212"/>
        <v/>
      </c>
      <c r="I1224" s="93" t="str">
        <f t="shared" si="213"/>
        <v/>
      </c>
      <c r="J1224" s="93" t="str">
        <f t="shared" si="214"/>
        <v/>
      </c>
      <c r="K1224" s="125" t="str">
        <f>IF(OR(C1224="",'Paste Data Here - Export'!BD1224=""),"",1440*('Paste Data Here - Export'!BD1224-C1224))</f>
        <v/>
      </c>
      <c r="L1224" s="93" t="str">
        <f t="shared" si="215"/>
        <v/>
      </c>
      <c r="M1224" s="93" t="str">
        <f>IF(AND(L1224="Yes",'Paste Data Here - Export'!BC1224="SU",'Paste Data Here - Export'!EJ1224&lt;&gt;"Y"),"Achieved",IF('Paste Data Here - Export'!EJ1224="Y","Not applicable",(IF(AND('Patient level info'!L1224="No",'Paste Data Here - Export'!BC1224="SU"),"Not achieved",IF('Paste Data Here - Export'!BC1224="ICH","Not applicable",IF(OR('Paste Data Here - Export'!BC1224="O",'Paste Data Here - Export'!BC1224="MAC"),"Not achieved",""))))))</f>
        <v/>
      </c>
      <c r="N1224" s="142" t="str">
        <f>IF(B1224="","",IF(OR('Paste Data Here - Export'!GN1224="PERS",'Paste Data Here - Export'!GN1224="TELEM"),'Paste Data Here - Export'!GK1224,IF('Paste Data Here - Export'!GO1224="","Not seen in person",'Paste Data Here - Export'!GO1224)))</f>
        <v/>
      </c>
      <c r="O1224" s="125" t="str">
        <f t="shared" si="216"/>
        <v/>
      </c>
      <c r="P1224" s="126" t="str">
        <f t="shared" si="217"/>
        <v/>
      </c>
      <c r="Q1224" s="95" t="str">
        <f>IF('Paste Data Here - Export'!CR1224=TRUE, "Not imaged",IF('Paste Data Here - Export'!AR1224="Y","Inpatient stroke",IF('Paste Data Here - Export'!BA1224="","",IF('Paste Data Here - Export'!CR1224="TRUE","",1440*('Paste Data Here - Export'!CP1224-'Paste Data Here - Export'!BA1224)))))</f>
        <v/>
      </c>
      <c r="R1224" s="95" t="str">
        <f>IF('Paste Data Here - Export'!CR1224=TRUE,"Not imaged",IF(OR(C1224="",'Paste Data Here - Export'!CP1224=""),"",1440*('Paste Data Here - Export'!CP1224-C1224)))</f>
        <v/>
      </c>
      <c r="S1224" s="93" t="str">
        <f>IF(R1224&lt;60.5,"Yes",IF('Paste Data Here - Export'!C1224="","","No"))</f>
        <v/>
      </c>
      <c r="T1224" s="93" t="str">
        <f t="shared" si="209"/>
        <v/>
      </c>
      <c r="U1224" s="94" t="str">
        <f>IF(OR(C1224="",'Paste Data Here - Export'!DF1224=""),"",1440*('Paste Data Here - Export'!DF1224-C1224))</f>
        <v/>
      </c>
      <c r="V1224" s="96" t="str">
        <f t="shared" si="218"/>
        <v/>
      </c>
      <c r="W1224" s="97" t="str">
        <f>IF(B1224="","",IF('Paste Data Here - Export'!KI1224=TRUE,"Yes",IF('Paste Data Here - Export'!L1224="","No","Yes")))</f>
        <v/>
      </c>
      <c r="X1224" s="98" t="str">
        <f>IF(E1224="Yes","6 Month Transfer",IF(AND(W1224="Yes",'Paste Data Here - Export'!KM1224="D"),"No",IF('Patient level info'!W1224="Yes","Yes","")))</f>
        <v/>
      </c>
      <c r="Y1224" s="91" t="str">
        <f t="shared" si="210"/>
        <v/>
      </c>
      <c r="Z1224" s="99" t="str">
        <f>IF('Paste Data Here - Export'!KQ1224="","",IF('Paste Data Here - Export'!KO1224="","",'Paste Data Here - Export'!KN1224-'Paste Data Here - Export'!KQ1224))</f>
        <v/>
      </c>
      <c r="AA1224" s="91" t="str">
        <f>IF(AND(W1224="Yes",'Paste Data Here - Export'!KM1224="D",'Paste Data Here - Export'!KO1224="Y"),'Paste Data Here - Export'!KN1224+'Patient level info'!AA$3,IF(AND(W1224="Yes",'Paste Data Here - Export'!KM1224="D",Z1224&lt;0),'Paste Data Here - Export'!KQ1224,IF(AND(W1224="Yes",'Paste Data Here - Export'!KM1224="D"),'Paste Data Here - Export'!KN1224,IF(X1224="Yes",'Paste Data Here - Export'!KS1224,""))))</f>
        <v/>
      </c>
      <c r="AB1224" s="100" t="str">
        <f>IF(W1224="No","",IF('Paste Data Here - Export'!HS1224="","",IF('Paste Data Here - Export'!KO1224="Y",'Patient level info'!AA1224-'Paste Data Here - Export'!HS1224,'Paste Data Here - Export'!KQ1224-'Paste Data Here - Export'!HS1224)))</f>
        <v/>
      </c>
      <c r="AC1224" s="100" t="str">
        <f>IF(E1224="Yes","",IF(BPT!C1224="Record transferred to this team",AA1224-C1224-(1/6),""))</f>
        <v/>
      </c>
      <c r="AD1224" s="100" t="str">
        <f t="shared" si="211"/>
        <v/>
      </c>
      <c r="AE1224" s="100" t="str">
        <f t="shared" si="219"/>
        <v/>
      </c>
      <c r="AF1224" s="101" t="str">
        <f>IF(AE1224="","",IF(Y1224="Died same day","Died same day as arrival",IF(AB1224="","Did not stay on SU",IF('Paste Data Here - Export'!HR1224="ICH","ICU/CCU/HDU",IF(AB1224&gt;AE1224,100,100*AB1224/AE1224)))))</f>
        <v/>
      </c>
      <c r="AG1224" s="82" t="str">
        <f>IF(E1224="Yes","6 Month Transfer",IF(W1224="No","Not locked to discharge/transfer",IF(AF1224="Did not stay on SU","Not achieved as did not stay on SU",IF('Patient level info'!A1224="","",IF(AND(A1224=B1224,M1224="Achieved",P1224="Achieved",AF1224&gt;=90,AF1224&lt;&gt;"Died same day as arrival"),"Achieved",IF(AND(A1224&lt;&gt;B1224,AF1224&gt;=90,M1224="Achieved",P1224="Achieved"),"Not directly admitted by this team, but achieved criteria at previous team, and achieved 90% of stay on SU whilst at this team",IF(AF1224="ICU/CCU/HDU","Admitted to ICU/CCU/HDU",IF(AF1224="Died same day as arrival",AF1224,IF(AND(AF1224&lt;90,M1224="Not achieved",P1224="Not achieved"),"Not achieved as not direct to SU within 4h, not seen by a consultant within 14h, and less than 90% of stay on SU",IF(AND(AF1224&lt;90,M1224="Not achieved",P1224="Achieved"),"Not achieved as not direct to SU within 4h and less than 90% of stay on SU",IF(AND(AF1224&lt;90,M1224="Achieved",P1224="Not achieved"),"Not achieved as not seen by a consultant within 14h and less than 90% of stay on SU",IF(AND(AF1224&gt;=90,M1224="Not achieved",P1224="Not achieved"),"Not achieved as not direct to SU within 4h and not seen by a consultant within 14h",IF(AND(AF1224&gt;=90,M1224="Achieved",P1224="Not achieved"),"Not achieved as not seen by a consultant within 14h",IF(AF1224&lt;90,"Not achieved as less than 90% of stay on SU","Not achieved as not direct to SU within 4h"))))))))))))))</f>
        <v/>
      </c>
    </row>
    <row r="1225" spans="1:33" x14ac:dyDescent="0.25">
      <c r="A1225" s="89" t="str">
        <f>IF('Paste Data Here - Export'!A1225="","",'Paste Data Here - Export'!A1225)</f>
        <v/>
      </c>
      <c r="B1225" s="90" t="str">
        <f>IF('Paste Data Here - Export'!B1225="","",'Paste Data Here - Export'!B1225)</f>
        <v/>
      </c>
      <c r="C1225" s="91" t="str">
        <f>IF('Paste Data Here - Export'!AR1225="Y",'Paste Data Here - Export'!AS1225,IF('Paste Data Here - Export'!C1225="","",'Paste Data Here - Export'!BA1225))</f>
        <v/>
      </c>
      <c r="D1225" s="103" t="str">
        <f>IF(B1225="","",IF('Paste Data Here - Export'!A1225 ='Paste Data Here - Export'!B1225, "Yes", "No"))</f>
        <v/>
      </c>
      <c r="E1225" s="103" t="str">
        <f>IF(A1225="","",IF(AND('Paste Data Here - Export'!P1225="",'Paste Data Here - Export'!Q1225&lt;&gt;""),"Yes","No"))</f>
        <v/>
      </c>
      <c r="F1225" s="104" t="str">
        <f>IF('Paste Data Here - Export'!A1225='Paste Data Here - Export'!B1225,C1225,IF(W1225="No","",IF(E1225="Yes","6 Month Transfer",'Paste Data Here - Export'!HP1225)))</f>
        <v/>
      </c>
      <c r="G1225" s="92" t="str">
        <f>IF(B1225="","",IF(OR('Paste Data Here - Export'!KB1225="Y",'Paste Data Here - Export'!GE1225="Y"),"Yes","No"))</f>
        <v/>
      </c>
      <c r="H1225" s="93" t="str">
        <f t="shared" si="212"/>
        <v/>
      </c>
      <c r="I1225" s="93" t="str">
        <f t="shared" si="213"/>
        <v/>
      </c>
      <c r="J1225" s="93" t="str">
        <f t="shared" si="214"/>
        <v/>
      </c>
      <c r="K1225" s="125" t="str">
        <f>IF(OR(C1225="",'Paste Data Here - Export'!BD1225=""),"",1440*('Paste Data Here - Export'!BD1225-C1225))</f>
        <v/>
      </c>
      <c r="L1225" s="93" t="str">
        <f t="shared" si="215"/>
        <v/>
      </c>
      <c r="M1225" s="93" t="str">
        <f>IF(AND(L1225="Yes",'Paste Data Here - Export'!BC1225="SU",'Paste Data Here - Export'!EJ1225&lt;&gt;"Y"),"Achieved",IF('Paste Data Here - Export'!EJ1225="Y","Not applicable",(IF(AND('Patient level info'!L1225="No",'Paste Data Here - Export'!BC1225="SU"),"Not achieved",IF('Paste Data Here - Export'!BC1225="ICH","Not applicable",IF(OR('Paste Data Here - Export'!BC1225="O",'Paste Data Here - Export'!BC1225="MAC"),"Not achieved",""))))))</f>
        <v/>
      </c>
      <c r="N1225" s="142" t="str">
        <f>IF(B1225="","",IF(OR('Paste Data Here - Export'!GN1225="PERS",'Paste Data Here - Export'!GN1225="TELEM"),'Paste Data Here - Export'!GK1225,IF('Paste Data Here - Export'!GO1225="","Not seen in person",'Paste Data Here - Export'!GO1225)))</f>
        <v/>
      </c>
      <c r="O1225" s="125" t="str">
        <f t="shared" si="216"/>
        <v/>
      </c>
      <c r="P1225" s="126" t="str">
        <f t="shared" si="217"/>
        <v/>
      </c>
      <c r="Q1225" s="95" t="str">
        <f>IF('Paste Data Here - Export'!CR1225=TRUE, "Not imaged",IF('Paste Data Here - Export'!AR1225="Y","Inpatient stroke",IF('Paste Data Here - Export'!BA1225="","",IF('Paste Data Here - Export'!CR1225="TRUE","",1440*('Paste Data Here - Export'!CP1225-'Paste Data Here - Export'!BA1225)))))</f>
        <v/>
      </c>
      <c r="R1225" s="95" t="str">
        <f>IF('Paste Data Here - Export'!CR1225=TRUE,"Not imaged",IF(OR(C1225="",'Paste Data Here - Export'!CP1225=""),"",1440*('Paste Data Here - Export'!CP1225-C1225)))</f>
        <v/>
      </c>
      <c r="S1225" s="93" t="str">
        <f>IF(R1225&lt;60.5,"Yes",IF('Paste Data Here - Export'!C1225="","","No"))</f>
        <v/>
      </c>
      <c r="T1225" s="93" t="str">
        <f t="shared" si="209"/>
        <v/>
      </c>
      <c r="U1225" s="94" t="str">
        <f>IF(OR(C1225="",'Paste Data Here - Export'!DF1225=""),"",1440*('Paste Data Here - Export'!DF1225-C1225))</f>
        <v/>
      </c>
      <c r="V1225" s="96" t="str">
        <f t="shared" si="218"/>
        <v/>
      </c>
      <c r="W1225" s="97" t="str">
        <f>IF(B1225="","",IF('Paste Data Here - Export'!KI1225=TRUE,"Yes",IF('Paste Data Here - Export'!L1225="","No","Yes")))</f>
        <v/>
      </c>
      <c r="X1225" s="98" t="str">
        <f>IF(E1225="Yes","6 Month Transfer",IF(AND(W1225="Yes",'Paste Data Here - Export'!KM1225="D"),"No",IF('Patient level info'!W1225="Yes","Yes","")))</f>
        <v/>
      </c>
      <c r="Y1225" s="91" t="str">
        <f t="shared" si="210"/>
        <v/>
      </c>
      <c r="Z1225" s="99" t="str">
        <f>IF('Paste Data Here - Export'!KQ1225="","",IF('Paste Data Here - Export'!KO1225="","",'Paste Data Here - Export'!KN1225-'Paste Data Here - Export'!KQ1225))</f>
        <v/>
      </c>
      <c r="AA1225" s="91" t="str">
        <f>IF(AND(W1225="Yes",'Paste Data Here - Export'!KM1225="D",'Paste Data Here - Export'!KO1225="Y"),'Paste Data Here - Export'!KN1225+'Patient level info'!AA$3,IF(AND(W1225="Yes",'Paste Data Here - Export'!KM1225="D",Z1225&lt;0),'Paste Data Here - Export'!KQ1225,IF(AND(W1225="Yes",'Paste Data Here - Export'!KM1225="D"),'Paste Data Here - Export'!KN1225,IF(X1225="Yes",'Paste Data Here - Export'!KS1225,""))))</f>
        <v/>
      </c>
      <c r="AB1225" s="100" t="str">
        <f>IF(W1225="No","",IF('Paste Data Here - Export'!HS1225="","",IF('Paste Data Here - Export'!KO1225="Y",'Patient level info'!AA1225-'Paste Data Here - Export'!HS1225,'Paste Data Here - Export'!KQ1225-'Paste Data Here - Export'!HS1225)))</f>
        <v/>
      </c>
      <c r="AC1225" s="100" t="str">
        <f>IF(E1225="Yes","",IF(BPT!C1225="Record transferred to this team",AA1225-C1225-(1/6),""))</f>
        <v/>
      </c>
      <c r="AD1225" s="100" t="str">
        <f t="shared" si="211"/>
        <v/>
      </c>
      <c r="AE1225" s="100" t="str">
        <f t="shared" si="219"/>
        <v/>
      </c>
      <c r="AF1225" s="101" t="str">
        <f>IF(AE1225="","",IF(Y1225="Died same day","Died same day as arrival",IF(AB1225="","Did not stay on SU",IF('Paste Data Here - Export'!HR1225="ICH","ICU/CCU/HDU",IF(AB1225&gt;AE1225,100,100*AB1225/AE1225)))))</f>
        <v/>
      </c>
      <c r="AG1225" s="82" t="str">
        <f>IF(E1225="Yes","6 Month Transfer",IF(W1225="No","Not locked to discharge/transfer",IF(AF1225="Did not stay on SU","Not achieved as did not stay on SU",IF('Patient level info'!A1225="","",IF(AND(A1225=B1225,M1225="Achieved",P1225="Achieved",AF1225&gt;=90,AF1225&lt;&gt;"Died same day as arrival"),"Achieved",IF(AND(A1225&lt;&gt;B1225,AF1225&gt;=90,M1225="Achieved",P1225="Achieved"),"Not directly admitted by this team, but achieved criteria at previous team, and achieved 90% of stay on SU whilst at this team",IF(AF1225="ICU/CCU/HDU","Admitted to ICU/CCU/HDU",IF(AF1225="Died same day as arrival",AF1225,IF(AND(AF1225&lt;90,M1225="Not achieved",P1225="Not achieved"),"Not achieved as not direct to SU within 4h, not seen by a consultant within 14h, and less than 90% of stay on SU",IF(AND(AF1225&lt;90,M1225="Not achieved",P1225="Achieved"),"Not achieved as not direct to SU within 4h and less than 90% of stay on SU",IF(AND(AF1225&lt;90,M1225="Achieved",P1225="Not achieved"),"Not achieved as not seen by a consultant within 14h and less than 90% of stay on SU",IF(AND(AF1225&gt;=90,M1225="Not achieved",P1225="Not achieved"),"Not achieved as not direct to SU within 4h and not seen by a consultant within 14h",IF(AND(AF1225&gt;=90,M1225="Achieved",P1225="Not achieved"),"Not achieved as not seen by a consultant within 14h",IF(AF1225&lt;90,"Not achieved as less than 90% of stay on SU","Not achieved as not direct to SU within 4h"))))))))))))))</f>
        <v/>
      </c>
    </row>
    <row r="1226" spans="1:33" x14ac:dyDescent="0.25">
      <c r="A1226" s="89" t="str">
        <f>IF('Paste Data Here - Export'!A1226="","",'Paste Data Here - Export'!A1226)</f>
        <v/>
      </c>
      <c r="B1226" s="90" t="str">
        <f>IF('Paste Data Here - Export'!B1226="","",'Paste Data Here - Export'!B1226)</f>
        <v/>
      </c>
      <c r="C1226" s="91" t="str">
        <f>IF('Paste Data Here - Export'!AR1226="Y",'Paste Data Here - Export'!AS1226,IF('Paste Data Here - Export'!C1226="","",'Paste Data Here - Export'!BA1226))</f>
        <v/>
      </c>
      <c r="D1226" s="103" t="str">
        <f>IF(B1226="","",IF('Paste Data Here - Export'!A1226 ='Paste Data Here - Export'!B1226, "Yes", "No"))</f>
        <v/>
      </c>
      <c r="E1226" s="103" t="str">
        <f>IF(A1226="","",IF(AND('Paste Data Here - Export'!P1226="",'Paste Data Here - Export'!Q1226&lt;&gt;""),"Yes","No"))</f>
        <v/>
      </c>
      <c r="F1226" s="104" t="str">
        <f>IF('Paste Data Here - Export'!A1226='Paste Data Here - Export'!B1226,C1226,IF(W1226="No","",IF(E1226="Yes","6 Month Transfer",'Paste Data Here - Export'!HP1226)))</f>
        <v/>
      </c>
      <c r="G1226" s="92" t="str">
        <f>IF(B1226="","",IF(OR('Paste Data Here - Export'!KB1226="Y",'Paste Data Here - Export'!GE1226="Y"),"Yes","No"))</f>
        <v/>
      </c>
      <c r="H1226" s="93" t="str">
        <f t="shared" si="212"/>
        <v/>
      </c>
      <c r="I1226" s="93" t="str">
        <f t="shared" si="213"/>
        <v/>
      </c>
      <c r="J1226" s="93" t="str">
        <f t="shared" si="214"/>
        <v/>
      </c>
      <c r="K1226" s="125" t="str">
        <f>IF(OR(C1226="",'Paste Data Here - Export'!BD1226=""),"",1440*('Paste Data Here - Export'!BD1226-C1226))</f>
        <v/>
      </c>
      <c r="L1226" s="93" t="str">
        <f t="shared" si="215"/>
        <v/>
      </c>
      <c r="M1226" s="93" t="str">
        <f>IF(AND(L1226="Yes",'Paste Data Here - Export'!BC1226="SU",'Paste Data Here - Export'!EJ1226&lt;&gt;"Y"),"Achieved",IF('Paste Data Here - Export'!EJ1226="Y","Not applicable",(IF(AND('Patient level info'!L1226="No",'Paste Data Here - Export'!BC1226="SU"),"Not achieved",IF('Paste Data Here - Export'!BC1226="ICH","Not applicable",IF(OR('Paste Data Here - Export'!BC1226="O",'Paste Data Here - Export'!BC1226="MAC"),"Not achieved",""))))))</f>
        <v/>
      </c>
      <c r="N1226" s="142" t="str">
        <f>IF(B1226="","",IF(OR('Paste Data Here - Export'!GN1226="PERS",'Paste Data Here - Export'!GN1226="TELEM"),'Paste Data Here - Export'!GK1226,IF('Paste Data Here - Export'!GO1226="","Not seen in person",'Paste Data Here - Export'!GO1226)))</f>
        <v/>
      </c>
      <c r="O1226" s="125" t="str">
        <f t="shared" si="216"/>
        <v/>
      </c>
      <c r="P1226" s="126" t="str">
        <f t="shared" si="217"/>
        <v/>
      </c>
      <c r="Q1226" s="95" t="str">
        <f>IF('Paste Data Here - Export'!CR1226=TRUE, "Not imaged",IF('Paste Data Here - Export'!AR1226="Y","Inpatient stroke",IF('Paste Data Here - Export'!BA1226="","",IF('Paste Data Here - Export'!CR1226="TRUE","",1440*('Paste Data Here - Export'!CP1226-'Paste Data Here - Export'!BA1226)))))</f>
        <v/>
      </c>
      <c r="R1226" s="95" t="str">
        <f>IF('Paste Data Here - Export'!CR1226=TRUE,"Not imaged",IF(OR(C1226="",'Paste Data Here - Export'!CP1226=""),"",1440*('Paste Data Here - Export'!CP1226-C1226)))</f>
        <v/>
      </c>
      <c r="S1226" s="93" t="str">
        <f>IF(R1226&lt;60.5,"Yes",IF('Paste Data Here - Export'!C1226="","","No"))</f>
        <v/>
      </c>
      <c r="T1226" s="93" t="str">
        <f t="shared" si="209"/>
        <v/>
      </c>
      <c r="U1226" s="94" t="str">
        <f>IF(OR(C1226="",'Paste Data Here - Export'!DF1226=""),"",1440*('Paste Data Here - Export'!DF1226-C1226))</f>
        <v/>
      </c>
      <c r="V1226" s="96" t="str">
        <f t="shared" si="218"/>
        <v/>
      </c>
      <c r="W1226" s="97" t="str">
        <f>IF(B1226="","",IF('Paste Data Here - Export'!KI1226=TRUE,"Yes",IF('Paste Data Here - Export'!L1226="","No","Yes")))</f>
        <v/>
      </c>
      <c r="X1226" s="98" t="str">
        <f>IF(E1226="Yes","6 Month Transfer",IF(AND(W1226="Yes",'Paste Data Here - Export'!KM1226="D"),"No",IF('Patient level info'!W1226="Yes","Yes","")))</f>
        <v/>
      </c>
      <c r="Y1226" s="91" t="str">
        <f t="shared" si="210"/>
        <v/>
      </c>
      <c r="Z1226" s="99" t="str">
        <f>IF('Paste Data Here - Export'!KQ1226="","",IF('Paste Data Here - Export'!KO1226="","",'Paste Data Here - Export'!KN1226-'Paste Data Here - Export'!KQ1226))</f>
        <v/>
      </c>
      <c r="AA1226" s="91" t="str">
        <f>IF(AND(W1226="Yes",'Paste Data Here - Export'!KM1226="D",'Paste Data Here - Export'!KO1226="Y"),'Paste Data Here - Export'!KN1226+'Patient level info'!AA$3,IF(AND(W1226="Yes",'Paste Data Here - Export'!KM1226="D",Z1226&lt;0),'Paste Data Here - Export'!KQ1226,IF(AND(W1226="Yes",'Paste Data Here - Export'!KM1226="D"),'Paste Data Here - Export'!KN1226,IF(X1226="Yes",'Paste Data Here - Export'!KS1226,""))))</f>
        <v/>
      </c>
      <c r="AB1226" s="100" t="str">
        <f>IF(W1226="No","",IF('Paste Data Here - Export'!HS1226="","",IF('Paste Data Here - Export'!KO1226="Y",'Patient level info'!AA1226-'Paste Data Here - Export'!HS1226,'Paste Data Here - Export'!KQ1226-'Paste Data Here - Export'!HS1226)))</f>
        <v/>
      </c>
      <c r="AC1226" s="100" t="str">
        <f>IF(E1226="Yes","",IF(BPT!C1226="Record transferred to this team",AA1226-C1226-(1/6),""))</f>
        <v/>
      </c>
      <c r="AD1226" s="100" t="str">
        <f t="shared" si="211"/>
        <v/>
      </c>
      <c r="AE1226" s="100" t="str">
        <f t="shared" si="219"/>
        <v/>
      </c>
      <c r="AF1226" s="101" t="str">
        <f>IF(AE1226="","",IF(Y1226="Died same day","Died same day as arrival",IF(AB1226="","Did not stay on SU",IF('Paste Data Here - Export'!HR1226="ICH","ICU/CCU/HDU",IF(AB1226&gt;AE1226,100,100*AB1226/AE1226)))))</f>
        <v/>
      </c>
      <c r="AG1226" s="82" t="str">
        <f>IF(E1226="Yes","6 Month Transfer",IF(W1226="No","Not locked to discharge/transfer",IF(AF1226="Did not stay on SU","Not achieved as did not stay on SU",IF('Patient level info'!A1226="","",IF(AND(A1226=B1226,M1226="Achieved",P1226="Achieved",AF1226&gt;=90,AF1226&lt;&gt;"Died same day as arrival"),"Achieved",IF(AND(A1226&lt;&gt;B1226,AF1226&gt;=90,M1226="Achieved",P1226="Achieved"),"Not directly admitted by this team, but achieved criteria at previous team, and achieved 90% of stay on SU whilst at this team",IF(AF1226="ICU/CCU/HDU","Admitted to ICU/CCU/HDU",IF(AF1226="Died same day as arrival",AF1226,IF(AND(AF1226&lt;90,M1226="Not achieved",P1226="Not achieved"),"Not achieved as not direct to SU within 4h, not seen by a consultant within 14h, and less than 90% of stay on SU",IF(AND(AF1226&lt;90,M1226="Not achieved",P1226="Achieved"),"Not achieved as not direct to SU within 4h and less than 90% of stay on SU",IF(AND(AF1226&lt;90,M1226="Achieved",P1226="Not achieved"),"Not achieved as not seen by a consultant within 14h and less than 90% of stay on SU",IF(AND(AF1226&gt;=90,M1226="Not achieved",P1226="Not achieved"),"Not achieved as not direct to SU within 4h and not seen by a consultant within 14h",IF(AND(AF1226&gt;=90,M1226="Achieved",P1226="Not achieved"),"Not achieved as not seen by a consultant within 14h",IF(AF1226&lt;90,"Not achieved as less than 90% of stay on SU","Not achieved as not direct to SU within 4h"))))))))))))))</f>
        <v/>
      </c>
    </row>
    <row r="1227" spans="1:33" x14ac:dyDescent="0.25">
      <c r="A1227" s="89" t="str">
        <f>IF('Paste Data Here - Export'!A1227="","",'Paste Data Here - Export'!A1227)</f>
        <v/>
      </c>
      <c r="B1227" s="90" t="str">
        <f>IF('Paste Data Here - Export'!B1227="","",'Paste Data Here - Export'!B1227)</f>
        <v/>
      </c>
      <c r="C1227" s="91" t="str">
        <f>IF('Paste Data Here - Export'!AR1227="Y",'Paste Data Here - Export'!AS1227,IF('Paste Data Here - Export'!C1227="","",'Paste Data Here - Export'!BA1227))</f>
        <v/>
      </c>
      <c r="D1227" s="103" t="str">
        <f>IF(B1227="","",IF('Paste Data Here - Export'!A1227 ='Paste Data Here - Export'!B1227, "Yes", "No"))</f>
        <v/>
      </c>
      <c r="E1227" s="103" t="str">
        <f>IF(A1227="","",IF(AND('Paste Data Here - Export'!P1227="",'Paste Data Here - Export'!Q1227&lt;&gt;""),"Yes","No"))</f>
        <v/>
      </c>
      <c r="F1227" s="104" t="str">
        <f>IF('Paste Data Here - Export'!A1227='Paste Data Here - Export'!B1227,C1227,IF(W1227="No","",IF(E1227="Yes","6 Month Transfer",'Paste Data Here - Export'!HP1227)))</f>
        <v/>
      </c>
      <c r="G1227" s="92" t="str">
        <f>IF(B1227="","",IF(OR('Paste Data Here - Export'!KB1227="Y",'Paste Data Here - Export'!GE1227="Y"),"Yes","No"))</f>
        <v/>
      </c>
      <c r="H1227" s="93" t="str">
        <f t="shared" si="212"/>
        <v/>
      </c>
      <c r="I1227" s="93" t="str">
        <f t="shared" si="213"/>
        <v/>
      </c>
      <c r="J1227" s="93" t="str">
        <f t="shared" si="214"/>
        <v/>
      </c>
      <c r="K1227" s="125" t="str">
        <f>IF(OR(C1227="",'Paste Data Here - Export'!BD1227=""),"",1440*('Paste Data Here - Export'!BD1227-C1227))</f>
        <v/>
      </c>
      <c r="L1227" s="93" t="str">
        <f t="shared" si="215"/>
        <v/>
      </c>
      <c r="M1227" s="93" t="str">
        <f>IF(AND(L1227="Yes",'Paste Data Here - Export'!BC1227="SU",'Paste Data Here - Export'!EJ1227&lt;&gt;"Y"),"Achieved",IF('Paste Data Here - Export'!EJ1227="Y","Not applicable",(IF(AND('Patient level info'!L1227="No",'Paste Data Here - Export'!BC1227="SU"),"Not achieved",IF('Paste Data Here - Export'!BC1227="ICH","Not applicable",IF(OR('Paste Data Here - Export'!BC1227="O",'Paste Data Here - Export'!BC1227="MAC"),"Not achieved",""))))))</f>
        <v/>
      </c>
      <c r="N1227" s="142" t="str">
        <f>IF(B1227="","",IF(OR('Paste Data Here - Export'!GN1227="PERS",'Paste Data Here - Export'!GN1227="TELEM"),'Paste Data Here - Export'!GK1227,IF('Paste Data Here - Export'!GO1227="","Not seen in person",'Paste Data Here - Export'!GO1227)))</f>
        <v/>
      </c>
      <c r="O1227" s="125" t="str">
        <f t="shared" si="216"/>
        <v/>
      </c>
      <c r="P1227" s="126" t="str">
        <f t="shared" si="217"/>
        <v/>
      </c>
      <c r="Q1227" s="95" t="str">
        <f>IF('Paste Data Here - Export'!CR1227=TRUE, "Not imaged",IF('Paste Data Here - Export'!AR1227="Y","Inpatient stroke",IF('Paste Data Here - Export'!BA1227="","",IF('Paste Data Here - Export'!CR1227="TRUE","",1440*('Paste Data Here - Export'!CP1227-'Paste Data Here - Export'!BA1227)))))</f>
        <v/>
      </c>
      <c r="R1227" s="95" t="str">
        <f>IF('Paste Data Here - Export'!CR1227=TRUE,"Not imaged",IF(OR(C1227="",'Paste Data Here - Export'!CP1227=""),"",1440*('Paste Data Here - Export'!CP1227-C1227)))</f>
        <v/>
      </c>
      <c r="S1227" s="93" t="str">
        <f>IF(R1227&lt;60.5,"Yes",IF('Paste Data Here - Export'!C1227="","","No"))</f>
        <v/>
      </c>
      <c r="T1227" s="93" t="str">
        <f t="shared" si="209"/>
        <v/>
      </c>
      <c r="U1227" s="94" t="str">
        <f>IF(OR(C1227="",'Paste Data Here - Export'!DF1227=""),"",1440*('Paste Data Here - Export'!DF1227-C1227))</f>
        <v/>
      </c>
      <c r="V1227" s="96" t="str">
        <f t="shared" si="218"/>
        <v/>
      </c>
      <c r="W1227" s="97" t="str">
        <f>IF(B1227="","",IF('Paste Data Here - Export'!KI1227=TRUE,"Yes",IF('Paste Data Here - Export'!L1227="","No","Yes")))</f>
        <v/>
      </c>
      <c r="X1227" s="98" t="str">
        <f>IF(E1227="Yes","6 Month Transfer",IF(AND(W1227="Yes",'Paste Data Here - Export'!KM1227="D"),"No",IF('Patient level info'!W1227="Yes","Yes","")))</f>
        <v/>
      </c>
      <c r="Y1227" s="91" t="str">
        <f t="shared" si="210"/>
        <v/>
      </c>
      <c r="Z1227" s="99" t="str">
        <f>IF('Paste Data Here - Export'!KQ1227="","",IF('Paste Data Here - Export'!KO1227="","",'Paste Data Here - Export'!KN1227-'Paste Data Here - Export'!KQ1227))</f>
        <v/>
      </c>
      <c r="AA1227" s="91" t="str">
        <f>IF(AND(W1227="Yes",'Paste Data Here - Export'!KM1227="D",'Paste Data Here - Export'!KO1227="Y"),'Paste Data Here - Export'!KN1227+'Patient level info'!AA$3,IF(AND(W1227="Yes",'Paste Data Here - Export'!KM1227="D",Z1227&lt;0),'Paste Data Here - Export'!KQ1227,IF(AND(W1227="Yes",'Paste Data Here - Export'!KM1227="D"),'Paste Data Here - Export'!KN1227,IF(X1227="Yes",'Paste Data Here - Export'!KS1227,""))))</f>
        <v/>
      </c>
      <c r="AB1227" s="100" t="str">
        <f>IF(W1227="No","",IF('Paste Data Here - Export'!HS1227="","",IF('Paste Data Here - Export'!KO1227="Y",'Patient level info'!AA1227-'Paste Data Here - Export'!HS1227,'Paste Data Here - Export'!KQ1227-'Paste Data Here - Export'!HS1227)))</f>
        <v/>
      </c>
      <c r="AC1227" s="100" t="str">
        <f>IF(E1227="Yes","",IF(BPT!C1227="Record transferred to this team",AA1227-C1227-(1/6),""))</f>
        <v/>
      </c>
      <c r="AD1227" s="100" t="str">
        <f t="shared" si="211"/>
        <v/>
      </c>
      <c r="AE1227" s="100" t="str">
        <f t="shared" si="219"/>
        <v/>
      </c>
      <c r="AF1227" s="101" t="str">
        <f>IF(AE1227="","",IF(Y1227="Died same day","Died same day as arrival",IF(AB1227="","Did not stay on SU",IF('Paste Data Here - Export'!HR1227="ICH","ICU/CCU/HDU",IF(AB1227&gt;AE1227,100,100*AB1227/AE1227)))))</f>
        <v/>
      </c>
      <c r="AG1227" s="82" t="str">
        <f>IF(E1227="Yes","6 Month Transfer",IF(W1227="No","Not locked to discharge/transfer",IF(AF1227="Did not stay on SU","Not achieved as did not stay on SU",IF('Patient level info'!A1227="","",IF(AND(A1227=B1227,M1227="Achieved",P1227="Achieved",AF1227&gt;=90,AF1227&lt;&gt;"Died same day as arrival"),"Achieved",IF(AND(A1227&lt;&gt;B1227,AF1227&gt;=90,M1227="Achieved",P1227="Achieved"),"Not directly admitted by this team, but achieved criteria at previous team, and achieved 90% of stay on SU whilst at this team",IF(AF1227="ICU/CCU/HDU","Admitted to ICU/CCU/HDU",IF(AF1227="Died same day as arrival",AF1227,IF(AND(AF1227&lt;90,M1227="Not achieved",P1227="Not achieved"),"Not achieved as not direct to SU within 4h, not seen by a consultant within 14h, and less than 90% of stay on SU",IF(AND(AF1227&lt;90,M1227="Not achieved",P1227="Achieved"),"Not achieved as not direct to SU within 4h and less than 90% of stay on SU",IF(AND(AF1227&lt;90,M1227="Achieved",P1227="Not achieved"),"Not achieved as not seen by a consultant within 14h and less than 90% of stay on SU",IF(AND(AF1227&gt;=90,M1227="Not achieved",P1227="Not achieved"),"Not achieved as not direct to SU within 4h and not seen by a consultant within 14h",IF(AND(AF1227&gt;=90,M1227="Achieved",P1227="Not achieved"),"Not achieved as not seen by a consultant within 14h",IF(AF1227&lt;90,"Not achieved as less than 90% of stay on SU","Not achieved as not direct to SU within 4h"))))))))))))))</f>
        <v/>
      </c>
    </row>
    <row r="1228" spans="1:33" x14ac:dyDescent="0.25">
      <c r="A1228" s="89" t="str">
        <f>IF('Paste Data Here - Export'!A1228="","",'Paste Data Here - Export'!A1228)</f>
        <v/>
      </c>
      <c r="B1228" s="90" t="str">
        <f>IF('Paste Data Here - Export'!B1228="","",'Paste Data Here - Export'!B1228)</f>
        <v/>
      </c>
      <c r="C1228" s="91" t="str">
        <f>IF('Paste Data Here - Export'!AR1228="Y",'Paste Data Here - Export'!AS1228,IF('Paste Data Here - Export'!C1228="","",'Paste Data Here - Export'!BA1228))</f>
        <v/>
      </c>
      <c r="D1228" s="103" t="str">
        <f>IF(B1228="","",IF('Paste Data Here - Export'!A1228 ='Paste Data Here - Export'!B1228, "Yes", "No"))</f>
        <v/>
      </c>
      <c r="E1228" s="103" t="str">
        <f>IF(A1228="","",IF(AND('Paste Data Here - Export'!P1228="",'Paste Data Here - Export'!Q1228&lt;&gt;""),"Yes","No"))</f>
        <v/>
      </c>
      <c r="F1228" s="104" t="str">
        <f>IF('Paste Data Here - Export'!A1228='Paste Data Here - Export'!B1228,C1228,IF(W1228="No","",IF(E1228="Yes","6 Month Transfer",'Paste Data Here - Export'!HP1228)))</f>
        <v/>
      </c>
      <c r="G1228" s="92" t="str">
        <f>IF(B1228="","",IF(OR('Paste Data Here - Export'!KB1228="Y",'Paste Data Here - Export'!GE1228="Y"),"Yes","No"))</f>
        <v/>
      </c>
      <c r="H1228" s="93" t="str">
        <f t="shared" si="212"/>
        <v/>
      </c>
      <c r="I1228" s="93" t="str">
        <f t="shared" si="213"/>
        <v/>
      </c>
      <c r="J1228" s="93" t="str">
        <f t="shared" si="214"/>
        <v/>
      </c>
      <c r="K1228" s="125" t="str">
        <f>IF(OR(C1228="",'Paste Data Here - Export'!BD1228=""),"",1440*('Paste Data Here - Export'!BD1228-C1228))</f>
        <v/>
      </c>
      <c r="L1228" s="93" t="str">
        <f t="shared" si="215"/>
        <v/>
      </c>
      <c r="M1228" s="93" t="str">
        <f>IF(AND(L1228="Yes",'Paste Data Here - Export'!BC1228="SU",'Paste Data Here - Export'!EJ1228&lt;&gt;"Y"),"Achieved",IF('Paste Data Here - Export'!EJ1228="Y","Not applicable",(IF(AND('Patient level info'!L1228="No",'Paste Data Here - Export'!BC1228="SU"),"Not achieved",IF('Paste Data Here - Export'!BC1228="ICH","Not applicable",IF(OR('Paste Data Here - Export'!BC1228="O",'Paste Data Here - Export'!BC1228="MAC"),"Not achieved",""))))))</f>
        <v/>
      </c>
      <c r="N1228" s="142" t="str">
        <f>IF(B1228="","",IF(OR('Paste Data Here - Export'!GN1228="PERS",'Paste Data Here - Export'!GN1228="TELEM"),'Paste Data Here - Export'!GK1228,IF('Paste Data Here - Export'!GO1228="","Not seen in person",'Paste Data Here - Export'!GO1228)))</f>
        <v/>
      </c>
      <c r="O1228" s="125" t="str">
        <f t="shared" si="216"/>
        <v/>
      </c>
      <c r="P1228" s="126" t="str">
        <f t="shared" si="217"/>
        <v/>
      </c>
      <c r="Q1228" s="95" t="str">
        <f>IF('Paste Data Here - Export'!CR1228=TRUE, "Not imaged",IF('Paste Data Here - Export'!AR1228="Y","Inpatient stroke",IF('Paste Data Here - Export'!BA1228="","",IF('Paste Data Here - Export'!CR1228="TRUE","",1440*('Paste Data Here - Export'!CP1228-'Paste Data Here - Export'!BA1228)))))</f>
        <v/>
      </c>
      <c r="R1228" s="95" t="str">
        <f>IF('Paste Data Here - Export'!CR1228=TRUE,"Not imaged",IF(OR(C1228="",'Paste Data Here - Export'!CP1228=""),"",1440*('Paste Data Here - Export'!CP1228-C1228)))</f>
        <v/>
      </c>
      <c r="S1228" s="93" t="str">
        <f>IF(R1228&lt;60.5,"Yes",IF('Paste Data Here - Export'!C1228="","","No"))</f>
        <v/>
      </c>
      <c r="T1228" s="93" t="str">
        <f t="shared" si="209"/>
        <v/>
      </c>
      <c r="U1228" s="94" t="str">
        <f>IF(OR(C1228="",'Paste Data Here - Export'!DF1228=""),"",1440*('Paste Data Here - Export'!DF1228-C1228))</f>
        <v/>
      </c>
      <c r="V1228" s="96" t="str">
        <f t="shared" si="218"/>
        <v/>
      </c>
      <c r="W1228" s="97" t="str">
        <f>IF(B1228="","",IF('Paste Data Here - Export'!KI1228=TRUE,"Yes",IF('Paste Data Here - Export'!L1228="","No","Yes")))</f>
        <v/>
      </c>
      <c r="X1228" s="98" t="str">
        <f>IF(E1228="Yes","6 Month Transfer",IF(AND(W1228="Yes",'Paste Data Here - Export'!KM1228="D"),"No",IF('Patient level info'!W1228="Yes","Yes","")))</f>
        <v/>
      </c>
      <c r="Y1228" s="91" t="str">
        <f t="shared" si="210"/>
        <v/>
      </c>
      <c r="Z1228" s="99" t="str">
        <f>IF('Paste Data Here - Export'!KQ1228="","",IF('Paste Data Here - Export'!KO1228="","",'Paste Data Here - Export'!KN1228-'Paste Data Here - Export'!KQ1228))</f>
        <v/>
      </c>
      <c r="AA1228" s="91" t="str">
        <f>IF(AND(W1228="Yes",'Paste Data Here - Export'!KM1228="D",'Paste Data Here - Export'!KO1228="Y"),'Paste Data Here - Export'!KN1228+'Patient level info'!AA$3,IF(AND(W1228="Yes",'Paste Data Here - Export'!KM1228="D",Z1228&lt;0),'Paste Data Here - Export'!KQ1228,IF(AND(W1228="Yes",'Paste Data Here - Export'!KM1228="D"),'Paste Data Here - Export'!KN1228,IF(X1228="Yes",'Paste Data Here - Export'!KS1228,""))))</f>
        <v/>
      </c>
      <c r="AB1228" s="100" t="str">
        <f>IF(W1228="No","",IF('Paste Data Here - Export'!HS1228="","",IF('Paste Data Here - Export'!KO1228="Y",'Patient level info'!AA1228-'Paste Data Here - Export'!HS1228,'Paste Data Here - Export'!KQ1228-'Paste Data Here - Export'!HS1228)))</f>
        <v/>
      </c>
      <c r="AC1228" s="100" t="str">
        <f>IF(E1228="Yes","",IF(BPT!C1228="Record transferred to this team",AA1228-C1228-(1/6),""))</f>
        <v/>
      </c>
      <c r="AD1228" s="100" t="str">
        <f t="shared" si="211"/>
        <v/>
      </c>
      <c r="AE1228" s="100" t="str">
        <f t="shared" si="219"/>
        <v/>
      </c>
      <c r="AF1228" s="101" t="str">
        <f>IF(AE1228="","",IF(Y1228="Died same day","Died same day as arrival",IF(AB1228="","Did not stay on SU",IF('Paste Data Here - Export'!HR1228="ICH","ICU/CCU/HDU",IF(AB1228&gt;AE1228,100,100*AB1228/AE1228)))))</f>
        <v/>
      </c>
      <c r="AG1228" s="82" t="str">
        <f>IF(E1228="Yes","6 Month Transfer",IF(W1228="No","Not locked to discharge/transfer",IF(AF1228="Did not stay on SU","Not achieved as did not stay on SU",IF('Patient level info'!A1228="","",IF(AND(A1228=B1228,M1228="Achieved",P1228="Achieved",AF1228&gt;=90,AF1228&lt;&gt;"Died same day as arrival"),"Achieved",IF(AND(A1228&lt;&gt;B1228,AF1228&gt;=90,M1228="Achieved",P1228="Achieved"),"Not directly admitted by this team, but achieved criteria at previous team, and achieved 90% of stay on SU whilst at this team",IF(AF1228="ICU/CCU/HDU","Admitted to ICU/CCU/HDU",IF(AF1228="Died same day as arrival",AF1228,IF(AND(AF1228&lt;90,M1228="Not achieved",P1228="Not achieved"),"Not achieved as not direct to SU within 4h, not seen by a consultant within 14h, and less than 90% of stay on SU",IF(AND(AF1228&lt;90,M1228="Not achieved",P1228="Achieved"),"Not achieved as not direct to SU within 4h and less than 90% of stay on SU",IF(AND(AF1228&lt;90,M1228="Achieved",P1228="Not achieved"),"Not achieved as not seen by a consultant within 14h and less than 90% of stay on SU",IF(AND(AF1228&gt;=90,M1228="Not achieved",P1228="Not achieved"),"Not achieved as not direct to SU within 4h and not seen by a consultant within 14h",IF(AND(AF1228&gt;=90,M1228="Achieved",P1228="Not achieved"),"Not achieved as not seen by a consultant within 14h",IF(AF1228&lt;90,"Not achieved as less than 90% of stay on SU","Not achieved as not direct to SU within 4h"))))))))))))))</f>
        <v/>
      </c>
    </row>
    <row r="1229" spans="1:33" x14ac:dyDescent="0.25">
      <c r="A1229" s="89" t="str">
        <f>IF('Paste Data Here - Export'!A1229="","",'Paste Data Here - Export'!A1229)</f>
        <v/>
      </c>
      <c r="B1229" s="90" t="str">
        <f>IF('Paste Data Here - Export'!B1229="","",'Paste Data Here - Export'!B1229)</f>
        <v/>
      </c>
      <c r="C1229" s="91" t="str">
        <f>IF('Paste Data Here - Export'!AR1229="Y",'Paste Data Here - Export'!AS1229,IF('Paste Data Here - Export'!C1229="","",'Paste Data Here - Export'!BA1229))</f>
        <v/>
      </c>
      <c r="D1229" s="103" t="str">
        <f>IF(B1229="","",IF('Paste Data Here - Export'!A1229 ='Paste Data Here - Export'!B1229, "Yes", "No"))</f>
        <v/>
      </c>
      <c r="E1229" s="103" t="str">
        <f>IF(A1229="","",IF(AND('Paste Data Here - Export'!P1229="",'Paste Data Here - Export'!Q1229&lt;&gt;""),"Yes","No"))</f>
        <v/>
      </c>
      <c r="F1229" s="104" t="str">
        <f>IF('Paste Data Here - Export'!A1229='Paste Data Here - Export'!B1229,C1229,IF(W1229="No","",IF(E1229="Yes","6 Month Transfer",'Paste Data Here - Export'!HP1229)))</f>
        <v/>
      </c>
      <c r="G1229" s="92" t="str">
        <f>IF(B1229="","",IF(OR('Paste Data Here - Export'!KB1229="Y",'Paste Data Here - Export'!GE1229="Y"),"Yes","No"))</f>
        <v/>
      </c>
      <c r="H1229" s="93" t="str">
        <f t="shared" si="212"/>
        <v/>
      </c>
      <c r="I1229" s="93" t="str">
        <f t="shared" si="213"/>
        <v/>
      </c>
      <c r="J1229" s="93" t="str">
        <f t="shared" si="214"/>
        <v/>
      </c>
      <c r="K1229" s="125" t="str">
        <f>IF(OR(C1229="",'Paste Data Here - Export'!BD1229=""),"",1440*('Paste Data Here - Export'!BD1229-C1229))</f>
        <v/>
      </c>
      <c r="L1229" s="93" t="str">
        <f t="shared" si="215"/>
        <v/>
      </c>
      <c r="M1229" s="93" t="str">
        <f>IF(AND(L1229="Yes",'Paste Data Here - Export'!BC1229="SU",'Paste Data Here - Export'!EJ1229&lt;&gt;"Y"),"Achieved",IF('Paste Data Here - Export'!EJ1229="Y","Not applicable",(IF(AND('Patient level info'!L1229="No",'Paste Data Here - Export'!BC1229="SU"),"Not achieved",IF('Paste Data Here - Export'!BC1229="ICH","Not applicable",IF(OR('Paste Data Here - Export'!BC1229="O",'Paste Data Here - Export'!BC1229="MAC"),"Not achieved",""))))))</f>
        <v/>
      </c>
      <c r="N1229" s="142" t="str">
        <f>IF(B1229="","",IF(OR('Paste Data Here - Export'!GN1229="PERS",'Paste Data Here - Export'!GN1229="TELEM"),'Paste Data Here - Export'!GK1229,IF('Paste Data Here - Export'!GO1229="","Not seen in person",'Paste Data Here - Export'!GO1229)))</f>
        <v/>
      </c>
      <c r="O1229" s="125" t="str">
        <f t="shared" si="216"/>
        <v/>
      </c>
      <c r="P1229" s="126" t="str">
        <f t="shared" si="217"/>
        <v/>
      </c>
      <c r="Q1229" s="95" t="str">
        <f>IF('Paste Data Here - Export'!CR1229=TRUE, "Not imaged",IF('Paste Data Here - Export'!AR1229="Y","Inpatient stroke",IF('Paste Data Here - Export'!BA1229="","",IF('Paste Data Here - Export'!CR1229="TRUE","",1440*('Paste Data Here - Export'!CP1229-'Paste Data Here - Export'!BA1229)))))</f>
        <v/>
      </c>
      <c r="R1229" s="95" t="str">
        <f>IF('Paste Data Here - Export'!CR1229=TRUE,"Not imaged",IF(OR(C1229="",'Paste Data Here - Export'!CP1229=""),"",1440*('Paste Data Here - Export'!CP1229-C1229)))</f>
        <v/>
      </c>
      <c r="S1229" s="93" t="str">
        <f>IF(R1229&lt;60.5,"Yes",IF('Paste Data Here - Export'!C1229="","","No"))</f>
        <v/>
      </c>
      <c r="T1229" s="93" t="str">
        <f t="shared" si="209"/>
        <v/>
      </c>
      <c r="U1229" s="94" t="str">
        <f>IF(OR(C1229="",'Paste Data Here - Export'!DF1229=""),"",1440*('Paste Data Here - Export'!DF1229-C1229))</f>
        <v/>
      </c>
      <c r="V1229" s="96" t="str">
        <f t="shared" si="218"/>
        <v/>
      </c>
      <c r="W1229" s="97" t="str">
        <f>IF(B1229="","",IF('Paste Data Here - Export'!KI1229=TRUE,"Yes",IF('Paste Data Here - Export'!L1229="","No","Yes")))</f>
        <v/>
      </c>
      <c r="X1229" s="98" t="str">
        <f>IF(E1229="Yes","6 Month Transfer",IF(AND(W1229="Yes",'Paste Data Here - Export'!KM1229="D"),"No",IF('Patient level info'!W1229="Yes","Yes","")))</f>
        <v/>
      </c>
      <c r="Y1229" s="91" t="str">
        <f t="shared" si="210"/>
        <v/>
      </c>
      <c r="Z1229" s="99" t="str">
        <f>IF('Paste Data Here - Export'!KQ1229="","",IF('Paste Data Here - Export'!KO1229="","",'Paste Data Here - Export'!KN1229-'Paste Data Here - Export'!KQ1229))</f>
        <v/>
      </c>
      <c r="AA1229" s="91" t="str">
        <f>IF(AND(W1229="Yes",'Paste Data Here - Export'!KM1229="D",'Paste Data Here - Export'!KO1229="Y"),'Paste Data Here - Export'!KN1229+'Patient level info'!AA$3,IF(AND(W1229="Yes",'Paste Data Here - Export'!KM1229="D",Z1229&lt;0),'Paste Data Here - Export'!KQ1229,IF(AND(W1229="Yes",'Paste Data Here - Export'!KM1229="D"),'Paste Data Here - Export'!KN1229,IF(X1229="Yes",'Paste Data Here - Export'!KS1229,""))))</f>
        <v/>
      </c>
      <c r="AB1229" s="100" t="str">
        <f>IF(W1229="No","",IF('Paste Data Here - Export'!HS1229="","",IF('Paste Data Here - Export'!KO1229="Y",'Patient level info'!AA1229-'Paste Data Here - Export'!HS1229,'Paste Data Here - Export'!KQ1229-'Paste Data Here - Export'!HS1229)))</f>
        <v/>
      </c>
      <c r="AC1229" s="100" t="str">
        <f>IF(E1229="Yes","",IF(BPT!C1229="Record transferred to this team",AA1229-C1229-(1/6),""))</f>
        <v/>
      </c>
      <c r="AD1229" s="100" t="str">
        <f t="shared" si="211"/>
        <v/>
      </c>
      <c r="AE1229" s="100" t="str">
        <f t="shared" si="219"/>
        <v/>
      </c>
      <c r="AF1229" s="101" t="str">
        <f>IF(AE1229="","",IF(Y1229="Died same day","Died same day as arrival",IF(AB1229="","Did not stay on SU",IF('Paste Data Here - Export'!HR1229="ICH","ICU/CCU/HDU",IF(AB1229&gt;AE1229,100,100*AB1229/AE1229)))))</f>
        <v/>
      </c>
      <c r="AG1229" s="82" t="str">
        <f>IF(E1229="Yes","6 Month Transfer",IF(W1229="No","Not locked to discharge/transfer",IF(AF1229="Did not stay on SU","Not achieved as did not stay on SU",IF('Patient level info'!A1229="","",IF(AND(A1229=B1229,M1229="Achieved",P1229="Achieved",AF1229&gt;=90,AF1229&lt;&gt;"Died same day as arrival"),"Achieved",IF(AND(A1229&lt;&gt;B1229,AF1229&gt;=90,M1229="Achieved",P1229="Achieved"),"Not directly admitted by this team, but achieved criteria at previous team, and achieved 90% of stay on SU whilst at this team",IF(AF1229="ICU/CCU/HDU","Admitted to ICU/CCU/HDU",IF(AF1229="Died same day as arrival",AF1229,IF(AND(AF1229&lt;90,M1229="Not achieved",P1229="Not achieved"),"Not achieved as not direct to SU within 4h, not seen by a consultant within 14h, and less than 90% of stay on SU",IF(AND(AF1229&lt;90,M1229="Not achieved",P1229="Achieved"),"Not achieved as not direct to SU within 4h and less than 90% of stay on SU",IF(AND(AF1229&lt;90,M1229="Achieved",P1229="Not achieved"),"Not achieved as not seen by a consultant within 14h and less than 90% of stay on SU",IF(AND(AF1229&gt;=90,M1229="Not achieved",P1229="Not achieved"),"Not achieved as not direct to SU within 4h and not seen by a consultant within 14h",IF(AND(AF1229&gt;=90,M1229="Achieved",P1229="Not achieved"),"Not achieved as not seen by a consultant within 14h",IF(AF1229&lt;90,"Not achieved as less than 90% of stay on SU","Not achieved as not direct to SU within 4h"))))))))))))))</f>
        <v/>
      </c>
    </row>
    <row r="1230" spans="1:33" x14ac:dyDescent="0.25">
      <c r="A1230" s="89" t="str">
        <f>IF('Paste Data Here - Export'!A1230="","",'Paste Data Here - Export'!A1230)</f>
        <v/>
      </c>
      <c r="B1230" s="90" t="str">
        <f>IF('Paste Data Here - Export'!B1230="","",'Paste Data Here - Export'!B1230)</f>
        <v/>
      </c>
      <c r="C1230" s="91" t="str">
        <f>IF('Paste Data Here - Export'!AR1230="Y",'Paste Data Here - Export'!AS1230,IF('Paste Data Here - Export'!C1230="","",'Paste Data Here - Export'!BA1230))</f>
        <v/>
      </c>
      <c r="D1230" s="103" t="str">
        <f>IF(B1230="","",IF('Paste Data Here - Export'!A1230 ='Paste Data Here - Export'!B1230, "Yes", "No"))</f>
        <v/>
      </c>
      <c r="E1230" s="103" t="str">
        <f>IF(A1230="","",IF(AND('Paste Data Here - Export'!P1230="",'Paste Data Here - Export'!Q1230&lt;&gt;""),"Yes","No"))</f>
        <v/>
      </c>
      <c r="F1230" s="104" t="str">
        <f>IF('Paste Data Here - Export'!A1230='Paste Data Here - Export'!B1230,C1230,IF(W1230="No","",IF(E1230="Yes","6 Month Transfer",'Paste Data Here - Export'!HP1230)))</f>
        <v/>
      </c>
      <c r="G1230" s="92" t="str">
        <f>IF(B1230="","",IF(OR('Paste Data Here - Export'!KB1230="Y",'Paste Data Here - Export'!GE1230="Y"),"Yes","No"))</f>
        <v/>
      </c>
      <c r="H1230" s="93" t="str">
        <f t="shared" si="212"/>
        <v/>
      </c>
      <c r="I1230" s="93" t="str">
        <f t="shared" si="213"/>
        <v/>
      </c>
      <c r="J1230" s="93" t="str">
        <f t="shared" si="214"/>
        <v/>
      </c>
      <c r="K1230" s="125" t="str">
        <f>IF(OR(C1230="",'Paste Data Here - Export'!BD1230=""),"",1440*('Paste Data Here - Export'!BD1230-C1230))</f>
        <v/>
      </c>
      <c r="L1230" s="93" t="str">
        <f t="shared" si="215"/>
        <v/>
      </c>
      <c r="M1230" s="93" t="str">
        <f>IF(AND(L1230="Yes",'Paste Data Here - Export'!BC1230="SU",'Paste Data Here - Export'!EJ1230&lt;&gt;"Y"),"Achieved",IF('Paste Data Here - Export'!EJ1230="Y","Not applicable",(IF(AND('Patient level info'!L1230="No",'Paste Data Here - Export'!BC1230="SU"),"Not achieved",IF('Paste Data Here - Export'!BC1230="ICH","Not applicable",IF(OR('Paste Data Here - Export'!BC1230="O",'Paste Data Here - Export'!BC1230="MAC"),"Not achieved",""))))))</f>
        <v/>
      </c>
      <c r="N1230" s="142" t="str">
        <f>IF(B1230="","",IF(OR('Paste Data Here - Export'!GN1230="PERS",'Paste Data Here - Export'!GN1230="TELEM"),'Paste Data Here - Export'!GK1230,IF('Paste Data Here - Export'!GO1230="","Not seen in person",'Paste Data Here - Export'!GO1230)))</f>
        <v/>
      </c>
      <c r="O1230" s="125" t="str">
        <f t="shared" si="216"/>
        <v/>
      </c>
      <c r="P1230" s="126" t="str">
        <f t="shared" si="217"/>
        <v/>
      </c>
      <c r="Q1230" s="95" t="str">
        <f>IF('Paste Data Here - Export'!CR1230=TRUE, "Not imaged",IF('Paste Data Here - Export'!AR1230="Y","Inpatient stroke",IF('Paste Data Here - Export'!BA1230="","",IF('Paste Data Here - Export'!CR1230="TRUE","",1440*('Paste Data Here - Export'!CP1230-'Paste Data Here - Export'!BA1230)))))</f>
        <v/>
      </c>
      <c r="R1230" s="95" t="str">
        <f>IF('Paste Data Here - Export'!CR1230=TRUE,"Not imaged",IF(OR(C1230="",'Paste Data Here - Export'!CP1230=""),"",1440*('Paste Data Here - Export'!CP1230-C1230)))</f>
        <v/>
      </c>
      <c r="S1230" s="93" t="str">
        <f>IF(R1230&lt;60.5,"Yes",IF('Paste Data Here - Export'!C1230="","","No"))</f>
        <v/>
      </c>
      <c r="T1230" s="93" t="str">
        <f t="shared" si="209"/>
        <v/>
      </c>
      <c r="U1230" s="94" t="str">
        <f>IF(OR(C1230="",'Paste Data Here - Export'!DF1230=""),"",1440*('Paste Data Here - Export'!DF1230-C1230))</f>
        <v/>
      </c>
      <c r="V1230" s="96" t="str">
        <f t="shared" si="218"/>
        <v/>
      </c>
      <c r="W1230" s="97" t="str">
        <f>IF(B1230="","",IF('Paste Data Here - Export'!KI1230=TRUE,"Yes",IF('Paste Data Here - Export'!L1230="","No","Yes")))</f>
        <v/>
      </c>
      <c r="X1230" s="98" t="str">
        <f>IF(E1230="Yes","6 Month Transfer",IF(AND(W1230="Yes",'Paste Data Here - Export'!KM1230="D"),"No",IF('Patient level info'!W1230="Yes","Yes","")))</f>
        <v/>
      </c>
      <c r="Y1230" s="91" t="str">
        <f t="shared" si="210"/>
        <v/>
      </c>
      <c r="Z1230" s="99" t="str">
        <f>IF('Paste Data Here - Export'!KQ1230="","",IF('Paste Data Here - Export'!KO1230="","",'Paste Data Here - Export'!KN1230-'Paste Data Here - Export'!KQ1230))</f>
        <v/>
      </c>
      <c r="AA1230" s="91" t="str">
        <f>IF(AND(W1230="Yes",'Paste Data Here - Export'!KM1230="D",'Paste Data Here - Export'!KO1230="Y"),'Paste Data Here - Export'!KN1230+'Patient level info'!AA$3,IF(AND(W1230="Yes",'Paste Data Here - Export'!KM1230="D",Z1230&lt;0),'Paste Data Here - Export'!KQ1230,IF(AND(W1230="Yes",'Paste Data Here - Export'!KM1230="D"),'Paste Data Here - Export'!KN1230,IF(X1230="Yes",'Paste Data Here - Export'!KS1230,""))))</f>
        <v/>
      </c>
      <c r="AB1230" s="100" t="str">
        <f>IF(W1230="No","",IF('Paste Data Here - Export'!HS1230="","",IF('Paste Data Here - Export'!KO1230="Y",'Patient level info'!AA1230-'Paste Data Here - Export'!HS1230,'Paste Data Here - Export'!KQ1230-'Paste Data Here - Export'!HS1230)))</f>
        <v/>
      </c>
      <c r="AC1230" s="100" t="str">
        <f>IF(E1230="Yes","",IF(BPT!C1230="Record transferred to this team",AA1230-C1230-(1/6),""))</f>
        <v/>
      </c>
      <c r="AD1230" s="100" t="str">
        <f t="shared" si="211"/>
        <v/>
      </c>
      <c r="AE1230" s="100" t="str">
        <f t="shared" si="219"/>
        <v/>
      </c>
      <c r="AF1230" s="101" t="str">
        <f>IF(AE1230="","",IF(Y1230="Died same day","Died same day as arrival",IF(AB1230="","Did not stay on SU",IF('Paste Data Here - Export'!HR1230="ICH","ICU/CCU/HDU",IF(AB1230&gt;AE1230,100,100*AB1230/AE1230)))))</f>
        <v/>
      </c>
      <c r="AG1230" s="82" t="str">
        <f>IF(E1230="Yes","6 Month Transfer",IF(W1230="No","Not locked to discharge/transfer",IF(AF1230="Did not stay on SU","Not achieved as did not stay on SU",IF('Patient level info'!A1230="","",IF(AND(A1230=B1230,M1230="Achieved",P1230="Achieved",AF1230&gt;=90,AF1230&lt;&gt;"Died same day as arrival"),"Achieved",IF(AND(A1230&lt;&gt;B1230,AF1230&gt;=90,M1230="Achieved",P1230="Achieved"),"Not directly admitted by this team, but achieved criteria at previous team, and achieved 90% of stay on SU whilst at this team",IF(AF1230="ICU/CCU/HDU","Admitted to ICU/CCU/HDU",IF(AF1230="Died same day as arrival",AF1230,IF(AND(AF1230&lt;90,M1230="Not achieved",P1230="Not achieved"),"Not achieved as not direct to SU within 4h, not seen by a consultant within 14h, and less than 90% of stay on SU",IF(AND(AF1230&lt;90,M1230="Not achieved",P1230="Achieved"),"Not achieved as not direct to SU within 4h and less than 90% of stay on SU",IF(AND(AF1230&lt;90,M1230="Achieved",P1230="Not achieved"),"Not achieved as not seen by a consultant within 14h and less than 90% of stay on SU",IF(AND(AF1230&gt;=90,M1230="Not achieved",P1230="Not achieved"),"Not achieved as not direct to SU within 4h and not seen by a consultant within 14h",IF(AND(AF1230&gt;=90,M1230="Achieved",P1230="Not achieved"),"Not achieved as not seen by a consultant within 14h",IF(AF1230&lt;90,"Not achieved as less than 90% of stay on SU","Not achieved as not direct to SU within 4h"))))))))))))))</f>
        <v/>
      </c>
    </row>
    <row r="1231" spans="1:33" x14ac:dyDescent="0.25">
      <c r="A1231" s="89" t="str">
        <f>IF('Paste Data Here - Export'!A1231="","",'Paste Data Here - Export'!A1231)</f>
        <v/>
      </c>
      <c r="B1231" s="90" t="str">
        <f>IF('Paste Data Here - Export'!B1231="","",'Paste Data Here - Export'!B1231)</f>
        <v/>
      </c>
      <c r="C1231" s="91" t="str">
        <f>IF('Paste Data Here - Export'!AR1231="Y",'Paste Data Here - Export'!AS1231,IF('Paste Data Here - Export'!C1231="","",'Paste Data Here - Export'!BA1231))</f>
        <v/>
      </c>
      <c r="D1231" s="103" t="str">
        <f>IF(B1231="","",IF('Paste Data Here - Export'!A1231 ='Paste Data Here - Export'!B1231, "Yes", "No"))</f>
        <v/>
      </c>
      <c r="E1231" s="103" t="str">
        <f>IF(A1231="","",IF(AND('Paste Data Here - Export'!P1231="",'Paste Data Here - Export'!Q1231&lt;&gt;""),"Yes","No"))</f>
        <v/>
      </c>
      <c r="F1231" s="104" t="str">
        <f>IF('Paste Data Here - Export'!A1231='Paste Data Here - Export'!B1231,C1231,IF(W1231="No","",IF(E1231="Yes","6 Month Transfer",'Paste Data Here - Export'!HP1231)))</f>
        <v/>
      </c>
      <c r="G1231" s="92" t="str">
        <f>IF(B1231="","",IF(OR('Paste Data Here - Export'!KB1231="Y",'Paste Data Here - Export'!GE1231="Y"),"Yes","No"))</f>
        <v/>
      </c>
      <c r="H1231" s="93" t="str">
        <f t="shared" si="212"/>
        <v/>
      </c>
      <c r="I1231" s="93" t="str">
        <f t="shared" si="213"/>
        <v/>
      </c>
      <c r="J1231" s="93" t="str">
        <f t="shared" si="214"/>
        <v/>
      </c>
      <c r="K1231" s="125" t="str">
        <f>IF(OR(C1231="",'Paste Data Here - Export'!BD1231=""),"",1440*('Paste Data Here - Export'!BD1231-C1231))</f>
        <v/>
      </c>
      <c r="L1231" s="93" t="str">
        <f t="shared" si="215"/>
        <v/>
      </c>
      <c r="M1231" s="93" t="str">
        <f>IF(AND(L1231="Yes",'Paste Data Here - Export'!BC1231="SU",'Paste Data Here - Export'!EJ1231&lt;&gt;"Y"),"Achieved",IF('Paste Data Here - Export'!EJ1231="Y","Not applicable",(IF(AND('Patient level info'!L1231="No",'Paste Data Here - Export'!BC1231="SU"),"Not achieved",IF('Paste Data Here - Export'!BC1231="ICH","Not applicable",IF(OR('Paste Data Here - Export'!BC1231="O",'Paste Data Here - Export'!BC1231="MAC"),"Not achieved",""))))))</f>
        <v/>
      </c>
      <c r="N1231" s="142" t="str">
        <f>IF(B1231="","",IF(OR('Paste Data Here - Export'!GN1231="PERS",'Paste Data Here - Export'!GN1231="TELEM"),'Paste Data Here - Export'!GK1231,IF('Paste Data Here - Export'!GO1231="","Not seen in person",'Paste Data Here - Export'!GO1231)))</f>
        <v/>
      </c>
      <c r="O1231" s="125" t="str">
        <f t="shared" si="216"/>
        <v/>
      </c>
      <c r="P1231" s="126" t="str">
        <f t="shared" si="217"/>
        <v/>
      </c>
      <c r="Q1231" s="95" t="str">
        <f>IF('Paste Data Here - Export'!CR1231=TRUE, "Not imaged",IF('Paste Data Here - Export'!AR1231="Y","Inpatient stroke",IF('Paste Data Here - Export'!BA1231="","",IF('Paste Data Here - Export'!CR1231="TRUE","",1440*('Paste Data Here - Export'!CP1231-'Paste Data Here - Export'!BA1231)))))</f>
        <v/>
      </c>
      <c r="R1231" s="95" t="str">
        <f>IF('Paste Data Here - Export'!CR1231=TRUE,"Not imaged",IF(OR(C1231="",'Paste Data Here - Export'!CP1231=""),"",1440*('Paste Data Here - Export'!CP1231-C1231)))</f>
        <v/>
      </c>
      <c r="S1231" s="93" t="str">
        <f>IF(R1231&lt;60.5,"Yes",IF('Paste Data Here - Export'!C1231="","","No"))</f>
        <v/>
      </c>
      <c r="T1231" s="93" t="str">
        <f t="shared" si="209"/>
        <v/>
      </c>
      <c r="U1231" s="94" t="str">
        <f>IF(OR(C1231="",'Paste Data Here - Export'!DF1231=""),"",1440*('Paste Data Here - Export'!DF1231-C1231))</f>
        <v/>
      </c>
      <c r="V1231" s="96" t="str">
        <f t="shared" si="218"/>
        <v/>
      </c>
      <c r="W1231" s="97" t="str">
        <f>IF(B1231="","",IF('Paste Data Here - Export'!KI1231=TRUE,"Yes",IF('Paste Data Here - Export'!L1231="","No","Yes")))</f>
        <v/>
      </c>
      <c r="X1231" s="98" t="str">
        <f>IF(E1231="Yes","6 Month Transfer",IF(AND(W1231="Yes",'Paste Data Here - Export'!KM1231="D"),"No",IF('Patient level info'!W1231="Yes","Yes","")))</f>
        <v/>
      </c>
      <c r="Y1231" s="91" t="str">
        <f t="shared" si="210"/>
        <v/>
      </c>
      <c r="Z1231" s="99" t="str">
        <f>IF('Paste Data Here - Export'!KQ1231="","",IF('Paste Data Here - Export'!KO1231="","",'Paste Data Here - Export'!KN1231-'Paste Data Here - Export'!KQ1231))</f>
        <v/>
      </c>
      <c r="AA1231" s="91" t="str">
        <f>IF(AND(W1231="Yes",'Paste Data Here - Export'!KM1231="D",'Paste Data Here - Export'!KO1231="Y"),'Paste Data Here - Export'!KN1231+'Patient level info'!AA$3,IF(AND(W1231="Yes",'Paste Data Here - Export'!KM1231="D",Z1231&lt;0),'Paste Data Here - Export'!KQ1231,IF(AND(W1231="Yes",'Paste Data Here - Export'!KM1231="D"),'Paste Data Here - Export'!KN1231,IF(X1231="Yes",'Paste Data Here - Export'!KS1231,""))))</f>
        <v/>
      </c>
      <c r="AB1231" s="100" t="str">
        <f>IF(W1231="No","",IF('Paste Data Here - Export'!HS1231="","",IF('Paste Data Here - Export'!KO1231="Y",'Patient level info'!AA1231-'Paste Data Here - Export'!HS1231,'Paste Data Here - Export'!KQ1231-'Paste Data Here - Export'!HS1231)))</f>
        <v/>
      </c>
      <c r="AC1231" s="100" t="str">
        <f>IF(E1231="Yes","",IF(BPT!C1231="Record transferred to this team",AA1231-C1231-(1/6),""))</f>
        <v/>
      </c>
      <c r="AD1231" s="100" t="str">
        <f t="shared" si="211"/>
        <v/>
      </c>
      <c r="AE1231" s="100" t="str">
        <f t="shared" si="219"/>
        <v/>
      </c>
      <c r="AF1231" s="101" t="str">
        <f>IF(AE1231="","",IF(Y1231="Died same day","Died same day as arrival",IF(AB1231="","Did not stay on SU",IF('Paste Data Here - Export'!HR1231="ICH","ICU/CCU/HDU",IF(AB1231&gt;AE1231,100,100*AB1231/AE1231)))))</f>
        <v/>
      </c>
      <c r="AG1231" s="82" t="str">
        <f>IF(E1231="Yes","6 Month Transfer",IF(W1231="No","Not locked to discharge/transfer",IF(AF1231="Did not stay on SU","Not achieved as did not stay on SU",IF('Patient level info'!A1231="","",IF(AND(A1231=B1231,M1231="Achieved",P1231="Achieved",AF1231&gt;=90,AF1231&lt;&gt;"Died same day as arrival"),"Achieved",IF(AND(A1231&lt;&gt;B1231,AF1231&gt;=90,M1231="Achieved",P1231="Achieved"),"Not directly admitted by this team, but achieved criteria at previous team, and achieved 90% of stay on SU whilst at this team",IF(AF1231="ICU/CCU/HDU","Admitted to ICU/CCU/HDU",IF(AF1231="Died same day as arrival",AF1231,IF(AND(AF1231&lt;90,M1231="Not achieved",P1231="Not achieved"),"Not achieved as not direct to SU within 4h, not seen by a consultant within 14h, and less than 90% of stay on SU",IF(AND(AF1231&lt;90,M1231="Not achieved",P1231="Achieved"),"Not achieved as not direct to SU within 4h and less than 90% of stay on SU",IF(AND(AF1231&lt;90,M1231="Achieved",P1231="Not achieved"),"Not achieved as not seen by a consultant within 14h and less than 90% of stay on SU",IF(AND(AF1231&gt;=90,M1231="Not achieved",P1231="Not achieved"),"Not achieved as not direct to SU within 4h and not seen by a consultant within 14h",IF(AND(AF1231&gt;=90,M1231="Achieved",P1231="Not achieved"),"Not achieved as not seen by a consultant within 14h",IF(AF1231&lt;90,"Not achieved as less than 90% of stay on SU","Not achieved as not direct to SU within 4h"))))))))))))))</f>
        <v/>
      </c>
    </row>
    <row r="1232" spans="1:33" x14ac:dyDescent="0.25">
      <c r="A1232" s="89" t="str">
        <f>IF('Paste Data Here - Export'!A1232="","",'Paste Data Here - Export'!A1232)</f>
        <v/>
      </c>
      <c r="B1232" s="90" t="str">
        <f>IF('Paste Data Here - Export'!B1232="","",'Paste Data Here - Export'!B1232)</f>
        <v/>
      </c>
      <c r="C1232" s="91" t="str">
        <f>IF('Paste Data Here - Export'!AR1232="Y",'Paste Data Here - Export'!AS1232,IF('Paste Data Here - Export'!C1232="","",'Paste Data Here - Export'!BA1232))</f>
        <v/>
      </c>
      <c r="D1232" s="103" t="str">
        <f>IF(B1232="","",IF('Paste Data Here - Export'!A1232 ='Paste Data Here - Export'!B1232, "Yes", "No"))</f>
        <v/>
      </c>
      <c r="E1232" s="103" t="str">
        <f>IF(A1232="","",IF(AND('Paste Data Here - Export'!P1232="",'Paste Data Here - Export'!Q1232&lt;&gt;""),"Yes","No"))</f>
        <v/>
      </c>
      <c r="F1232" s="104" t="str">
        <f>IF('Paste Data Here - Export'!A1232='Paste Data Here - Export'!B1232,C1232,IF(W1232="No","",IF(E1232="Yes","6 Month Transfer",'Paste Data Here - Export'!HP1232)))</f>
        <v/>
      </c>
      <c r="G1232" s="92" t="str">
        <f>IF(B1232="","",IF(OR('Paste Data Here - Export'!KB1232="Y",'Paste Data Here - Export'!GE1232="Y"),"Yes","No"))</f>
        <v/>
      </c>
      <c r="H1232" s="93" t="str">
        <f t="shared" si="212"/>
        <v/>
      </c>
      <c r="I1232" s="93" t="str">
        <f t="shared" si="213"/>
        <v/>
      </c>
      <c r="J1232" s="93" t="str">
        <f t="shared" si="214"/>
        <v/>
      </c>
      <c r="K1232" s="125" t="str">
        <f>IF(OR(C1232="",'Paste Data Here - Export'!BD1232=""),"",1440*('Paste Data Here - Export'!BD1232-C1232))</f>
        <v/>
      </c>
      <c r="L1232" s="93" t="str">
        <f t="shared" si="215"/>
        <v/>
      </c>
      <c r="M1232" s="93" t="str">
        <f>IF(AND(L1232="Yes",'Paste Data Here - Export'!BC1232="SU",'Paste Data Here - Export'!EJ1232&lt;&gt;"Y"),"Achieved",IF('Paste Data Here - Export'!EJ1232="Y","Not applicable",(IF(AND('Patient level info'!L1232="No",'Paste Data Here - Export'!BC1232="SU"),"Not achieved",IF('Paste Data Here - Export'!BC1232="ICH","Not applicable",IF(OR('Paste Data Here - Export'!BC1232="O",'Paste Data Here - Export'!BC1232="MAC"),"Not achieved",""))))))</f>
        <v/>
      </c>
      <c r="N1232" s="142" t="str">
        <f>IF(B1232="","",IF(OR('Paste Data Here - Export'!GN1232="PERS",'Paste Data Here - Export'!GN1232="TELEM"),'Paste Data Here - Export'!GK1232,IF('Paste Data Here - Export'!GO1232="","Not seen in person",'Paste Data Here - Export'!GO1232)))</f>
        <v/>
      </c>
      <c r="O1232" s="125" t="str">
        <f t="shared" si="216"/>
        <v/>
      </c>
      <c r="P1232" s="126" t="str">
        <f t="shared" si="217"/>
        <v/>
      </c>
      <c r="Q1232" s="95" t="str">
        <f>IF('Paste Data Here - Export'!CR1232=TRUE, "Not imaged",IF('Paste Data Here - Export'!AR1232="Y","Inpatient stroke",IF('Paste Data Here - Export'!BA1232="","",IF('Paste Data Here - Export'!CR1232="TRUE","",1440*('Paste Data Here - Export'!CP1232-'Paste Data Here - Export'!BA1232)))))</f>
        <v/>
      </c>
      <c r="R1232" s="95" t="str">
        <f>IF('Paste Data Here - Export'!CR1232=TRUE,"Not imaged",IF(OR(C1232="",'Paste Data Here - Export'!CP1232=""),"",1440*('Paste Data Here - Export'!CP1232-C1232)))</f>
        <v/>
      </c>
      <c r="S1232" s="93" t="str">
        <f>IF(R1232&lt;60.5,"Yes",IF('Paste Data Here - Export'!C1232="","","No"))</f>
        <v/>
      </c>
      <c r="T1232" s="93" t="str">
        <f t="shared" si="209"/>
        <v/>
      </c>
      <c r="U1232" s="94" t="str">
        <f>IF(OR(C1232="",'Paste Data Here - Export'!DF1232=""),"",1440*('Paste Data Here - Export'!DF1232-C1232))</f>
        <v/>
      </c>
      <c r="V1232" s="96" t="str">
        <f t="shared" si="218"/>
        <v/>
      </c>
      <c r="W1232" s="97" t="str">
        <f>IF(B1232="","",IF('Paste Data Here - Export'!KI1232=TRUE,"Yes",IF('Paste Data Here - Export'!L1232="","No","Yes")))</f>
        <v/>
      </c>
      <c r="X1232" s="98" t="str">
        <f>IF(E1232="Yes","6 Month Transfer",IF(AND(W1232="Yes",'Paste Data Here - Export'!KM1232="D"),"No",IF('Patient level info'!W1232="Yes","Yes","")))</f>
        <v/>
      </c>
      <c r="Y1232" s="91" t="str">
        <f t="shared" si="210"/>
        <v/>
      </c>
      <c r="Z1232" s="99" t="str">
        <f>IF('Paste Data Here - Export'!KQ1232="","",IF('Paste Data Here - Export'!KO1232="","",'Paste Data Here - Export'!KN1232-'Paste Data Here - Export'!KQ1232))</f>
        <v/>
      </c>
      <c r="AA1232" s="91" t="str">
        <f>IF(AND(W1232="Yes",'Paste Data Here - Export'!KM1232="D",'Paste Data Here - Export'!KO1232="Y"),'Paste Data Here - Export'!KN1232+'Patient level info'!AA$3,IF(AND(W1232="Yes",'Paste Data Here - Export'!KM1232="D",Z1232&lt;0),'Paste Data Here - Export'!KQ1232,IF(AND(W1232="Yes",'Paste Data Here - Export'!KM1232="D"),'Paste Data Here - Export'!KN1232,IF(X1232="Yes",'Paste Data Here - Export'!KS1232,""))))</f>
        <v/>
      </c>
      <c r="AB1232" s="100" t="str">
        <f>IF(W1232="No","",IF('Paste Data Here - Export'!HS1232="","",IF('Paste Data Here - Export'!KO1232="Y",'Patient level info'!AA1232-'Paste Data Here - Export'!HS1232,'Paste Data Here - Export'!KQ1232-'Paste Data Here - Export'!HS1232)))</f>
        <v/>
      </c>
      <c r="AC1232" s="100" t="str">
        <f>IF(E1232="Yes","",IF(BPT!C1232="Record transferred to this team",AA1232-C1232-(1/6),""))</f>
        <v/>
      </c>
      <c r="AD1232" s="100" t="str">
        <f t="shared" si="211"/>
        <v/>
      </c>
      <c r="AE1232" s="100" t="str">
        <f t="shared" si="219"/>
        <v/>
      </c>
      <c r="AF1232" s="101" t="str">
        <f>IF(AE1232="","",IF(Y1232="Died same day","Died same day as arrival",IF(AB1232="","Did not stay on SU",IF('Paste Data Here - Export'!HR1232="ICH","ICU/CCU/HDU",IF(AB1232&gt;AE1232,100,100*AB1232/AE1232)))))</f>
        <v/>
      </c>
      <c r="AG1232" s="82" t="str">
        <f>IF(E1232="Yes","6 Month Transfer",IF(W1232="No","Not locked to discharge/transfer",IF(AF1232="Did not stay on SU","Not achieved as did not stay on SU",IF('Patient level info'!A1232="","",IF(AND(A1232=B1232,M1232="Achieved",P1232="Achieved",AF1232&gt;=90,AF1232&lt;&gt;"Died same day as arrival"),"Achieved",IF(AND(A1232&lt;&gt;B1232,AF1232&gt;=90,M1232="Achieved",P1232="Achieved"),"Not directly admitted by this team, but achieved criteria at previous team, and achieved 90% of stay on SU whilst at this team",IF(AF1232="ICU/CCU/HDU","Admitted to ICU/CCU/HDU",IF(AF1232="Died same day as arrival",AF1232,IF(AND(AF1232&lt;90,M1232="Not achieved",P1232="Not achieved"),"Not achieved as not direct to SU within 4h, not seen by a consultant within 14h, and less than 90% of stay on SU",IF(AND(AF1232&lt;90,M1232="Not achieved",P1232="Achieved"),"Not achieved as not direct to SU within 4h and less than 90% of stay on SU",IF(AND(AF1232&lt;90,M1232="Achieved",P1232="Not achieved"),"Not achieved as not seen by a consultant within 14h and less than 90% of stay on SU",IF(AND(AF1232&gt;=90,M1232="Not achieved",P1232="Not achieved"),"Not achieved as not direct to SU within 4h and not seen by a consultant within 14h",IF(AND(AF1232&gt;=90,M1232="Achieved",P1232="Not achieved"),"Not achieved as not seen by a consultant within 14h",IF(AF1232&lt;90,"Not achieved as less than 90% of stay on SU","Not achieved as not direct to SU within 4h"))))))))))))))</f>
        <v/>
      </c>
    </row>
    <row r="1233" spans="1:33" x14ac:dyDescent="0.25">
      <c r="A1233" s="89" t="str">
        <f>IF('Paste Data Here - Export'!A1233="","",'Paste Data Here - Export'!A1233)</f>
        <v/>
      </c>
      <c r="B1233" s="90" t="str">
        <f>IF('Paste Data Here - Export'!B1233="","",'Paste Data Here - Export'!B1233)</f>
        <v/>
      </c>
      <c r="C1233" s="91" t="str">
        <f>IF('Paste Data Here - Export'!AR1233="Y",'Paste Data Here - Export'!AS1233,IF('Paste Data Here - Export'!C1233="","",'Paste Data Here - Export'!BA1233))</f>
        <v/>
      </c>
      <c r="D1233" s="103" t="str">
        <f>IF(B1233="","",IF('Paste Data Here - Export'!A1233 ='Paste Data Here - Export'!B1233, "Yes", "No"))</f>
        <v/>
      </c>
      <c r="E1233" s="103" t="str">
        <f>IF(A1233="","",IF(AND('Paste Data Here - Export'!P1233="",'Paste Data Here - Export'!Q1233&lt;&gt;""),"Yes","No"))</f>
        <v/>
      </c>
      <c r="F1233" s="104" t="str">
        <f>IF('Paste Data Here - Export'!A1233='Paste Data Here - Export'!B1233,C1233,IF(W1233="No","",IF(E1233="Yes","6 Month Transfer",'Paste Data Here - Export'!HP1233)))</f>
        <v/>
      </c>
      <c r="G1233" s="92" t="str">
        <f>IF(B1233="","",IF(OR('Paste Data Here - Export'!KB1233="Y",'Paste Data Here - Export'!GE1233="Y"),"Yes","No"))</f>
        <v/>
      </c>
      <c r="H1233" s="93" t="str">
        <f t="shared" si="212"/>
        <v/>
      </c>
      <c r="I1233" s="93" t="str">
        <f t="shared" si="213"/>
        <v/>
      </c>
      <c r="J1233" s="93" t="str">
        <f t="shared" si="214"/>
        <v/>
      </c>
      <c r="K1233" s="125" t="str">
        <f>IF(OR(C1233="",'Paste Data Here - Export'!BD1233=""),"",1440*('Paste Data Here - Export'!BD1233-C1233))</f>
        <v/>
      </c>
      <c r="L1233" s="93" t="str">
        <f t="shared" si="215"/>
        <v/>
      </c>
      <c r="M1233" s="93" t="str">
        <f>IF(AND(L1233="Yes",'Paste Data Here - Export'!BC1233="SU",'Paste Data Here - Export'!EJ1233&lt;&gt;"Y"),"Achieved",IF('Paste Data Here - Export'!EJ1233="Y","Not applicable",(IF(AND('Patient level info'!L1233="No",'Paste Data Here - Export'!BC1233="SU"),"Not achieved",IF('Paste Data Here - Export'!BC1233="ICH","Not applicable",IF(OR('Paste Data Here - Export'!BC1233="O",'Paste Data Here - Export'!BC1233="MAC"),"Not achieved",""))))))</f>
        <v/>
      </c>
      <c r="N1233" s="142" t="str">
        <f>IF(B1233="","",IF(OR('Paste Data Here - Export'!GN1233="PERS",'Paste Data Here - Export'!GN1233="TELEM"),'Paste Data Here - Export'!GK1233,IF('Paste Data Here - Export'!GO1233="","Not seen in person",'Paste Data Here - Export'!GO1233)))</f>
        <v/>
      </c>
      <c r="O1233" s="125" t="str">
        <f t="shared" si="216"/>
        <v/>
      </c>
      <c r="P1233" s="126" t="str">
        <f t="shared" si="217"/>
        <v/>
      </c>
      <c r="Q1233" s="95" t="str">
        <f>IF('Paste Data Here - Export'!CR1233=TRUE, "Not imaged",IF('Paste Data Here - Export'!AR1233="Y","Inpatient stroke",IF('Paste Data Here - Export'!BA1233="","",IF('Paste Data Here - Export'!CR1233="TRUE","",1440*('Paste Data Here - Export'!CP1233-'Paste Data Here - Export'!BA1233)))))</f>
        <v/>
      </c>
      <c r="R1233" s="95" t="str">
        <f>IF('Paste Data Here - Export'!CR1233=TRUE,"Not imaged",IF(OR(C1233="",'Paste Data Here - Export'!CP1233=""),"",1440*('Paste Data Here - Export'!CP1233-C1233)))</f>
        <v/>
      </c>
      <c r="S1233" s="93" t="str">
        <f>IF(R1233&lt;60.5,"Yes",IF('Paste Data Here - Export'!C1233="","","No"))</f>
        <v/>
      </c>
      <c r="T1233" s="93" t="str">
        <f t="shared" si="209"/>
        <v/>
      </c>
      <c r="U1233" s="94" t="str">
        <f>IF(OR(C1233="",'Paste Data Here - Export'!DF1233=""),"",1440*('Paste Data Here - Export'!DF1233-C1233))</f>
        <v/>
      </c>
      <c r="V1233" s="96" t="str">
        <f t="shared" si="218"/>
        <v/>
      </c>
      <c r="W1233" s="97" t="str">
        <f>IF(B1233="","",IF('Paste Data Here - Export'!KI1233=TRUE,"Yes",IF('Paste Data Here - Export'!L1233="","No","Yes")))</f>
        <v/>
      </c>
      <c r="X1233" s="98" t="str">
        <f>IF(E1233="Yes","6 Month Transfer",IF(AND(W1233="Yes",'Paste Data Here - Export'!KM1233="D"),"No",IF('Patient level info'!W1233="Yes","Yes","")))</f>
        <v/>
      </c>
      <c r="Y1233" s="91" t="str">
        <f t="shared" si="210"/>
        <v/>
      </c>
      <c r="Z1233" s="99" t="str">
        <f>IF('Paste Data Here - Export'!KQ1233="","",IF('Paste Data Here - Export'!KO1233="","",'Paste Data Here - Export'!KN1233-'Paste Data Here - Export'!KQ1233))</f>
        <v/>
      </c>
      <c r="AA1233" s="91" t="str">
        <f>IF(AND(W1233="Yes",'Paste Data Here - Export'!KM1233="D",'Paste Data Here - Export'!KO1233="Y"),'Paste Data Here - Export'!KN1233+'Patient level info'!AA$3,IF(AND(W1233="Yes",'Paste Data Here - Export'!KM1233="D",Z1233&lt;0),'Paste Data Here - Export'!KQ1233,IF(AND(W1233="Yes",'Paste Data Here - Export'!KM1233="D"),'Paste Data Here - Export'!KN1233,IF(X1233="Yes",'Paste Data Here - Export'!KS1233,""))))</f>
        <v/>
      </c>
      <c r="AB1233" s="100" t="str">
        <f>IF(W1233="No","",IF('Paste Data Here - Export'!HS1233="","",IF('Paste Data Here - Export'!KO1233="Y",'Patient level info'!AA1233-'Paste Data Here - Export'!HS1233,'Paste Data Here - Export'!KQ1233-'Paste Data Here - Export'!HS1233)))</f>
        <v/>
      </c>
      <c r="AC1233" s="100" t="str">
        <f>IF(E1233="Yes","",IF(BPT!C1233="Record transferred to this team",AA1233-C1233-(1/6),""))</f>
        <v/>
      </c>
      <c r="AD1233" s="100" t="str">
        <f t="shared" si="211"/>
        <v/>
      </c>
      <c r="AE1233" s="100" t="str">
        <f t="shared" si="219"/>
        <v/>
      </c>
      <c r="AF1233" s="101" t="str">
        <f>IF(AE1233="","",IF(Y1233="Died same day","Died same day as arrival",IF(AB1233="","Did not stay on SU",IF('Paste Data Here - Export'!HR1233="ICH","ICU/CCU/HDU",IF(AB1233&gt;AE1233,100,100*AB1233/AE1233)))))</f>
        <v/>
      </c>
      <c r="AG1233" s="82" t="str">
        <f>IF(E1233="Yes","6 Month Transfer",IF(W1233="No","Not locked to discharge/transfer",IF(AF1233="Did not stay on SU","Not achieved as did not stay on SU",IF('Patient level info'!A1233="","",IF(AND(A1233=B1233,M1233="Achieved",P1233="Achieved",AF1233&gt;=90,AF1233&lt;&gt;"Died same day as arrival"),"Achieved",IF(AND(A1233&lt;&gt;B1233,AF1233&gt;=90,M1233="Achieved",P1233="Achieved"),"Not directly admitted by this team, but achieved criteria at previous team, and achieved 90% of stay on SU whilst at this team",IF(AF1233="ICU/CCU/HDU","Admitted to ICU/CCU/HDU",IF(AF1233="Died same day as arrival",AF1233,IF(AND(AF1233&lt;90,M1233="Not achieved",P1233="Not achieved"),"Not achieved as not direct to SU within 4h, not seen by a consultant within 14h, and less than 90% of stay on SU",IF(AND(AF1233&lt;90,M1233="Not achieved",P1233="Achieved"),"Not achieved as not direct to SU within 4h and less than 90% of stay on SU",IF(AND(AF1233&lt;90,M1233="Achieved",P1233="Not achieved"),"Not achieved as not seen by a consultant within 14h and less than 90% of stay on SU",IF(AND(AF1233&gt;=90,M1233="Not achieved",P1233="Not achieved"),"Not achieved as not direct to SU within 4h and not seen by a consultant within 14h",IF(AND(AF1233&gt;=90,M1233="Achieved",P1233="Not achieved"),"Not achieved as not seen by a consultant within 14h",IF(AF1233&lt;90,"Not achieved as less than 90% of stay on SU","Not achieved as not direct to SU within 4h"))))))))))))))</f>
        <v/>
      </c>
    </row>
    <row r="1234" spans="1:33" x14ac:dyDescent="0.25">
      <c r="A1234" s="89" t="str">
        <f>IF('Paste Data Here - Export'!A1234="","",'Paste Data Here - Export'!A1234)</f>
        <v/>
      </c>
      <c r="B1234" s="90" t="str">
        <f>IF('Paste Data Here - Export'!B1234="","",'Paste Data Here - Export'!B1234)</f>
        <v/>
      </c>
      <c r="C1234" s="91" t="str">
        <f>IF('Paste Data Here - Export'!AR1234="Y",'Paste Data Here - Export'!AS1234,IF('Paste Data Here - Export'!C1234="","",'Paste Data Here - Export'!BA1234))</f>
        <v/>
      </c>
      <c r="D1234" s="103" t="str">
        <f>IF(B1234="","",IF('Paste Data Here - Export'!A1234 ='Paste Data Here - Export'!B1234, "Yes", "No"))</f>
        <v/>
      </c>
      <c r="E1234" s="103" t="str">
        <f>IF(A1234="","",IF(AND('Paste Data Here - Export'!P1234="",'Paste Data Here - Export'!Q1234&lt;&gt;""),"Yes","No"))</f>
        <v/>
      </c>
      <c r="F1234" s="104" t="str">
        <f>IF('Paste Data Here - Export'!A1234='Paste Data Here - Export'!B1234,C1234,IF(W1234="No","",IF(E1234="Yes","6 Month Transfer",'Paste Data Here - Export'!HP1234)))</f>
        <v/>
      </c>
      <c r="G1234" s="92" t="str">
        <f>IF(B1234="","",IF(OR('Paste Data Here - Export'!KB1234="Y",'Paste Data Here - Export'!GE1234="Y"),"Yes","No"))</f>
        <v/>
      </c>
      <c r="H1234" s="93" t="str">
        <f t="shared" si="212"/>
        <v/>
      </c>
      <c r="I1234" s="93" t="str">
        <f t="shared" si="213"/>
        <v/>
      </c>
      <c r="J1234" s="93" t="str">
        <f t="shared" si="214"/>
        <v/>
      </c>
      <c r="K1234" s="125" t="str">
        <f>IF(OR(C1234="",'Paste Data Here - Export'!BD1234=""),"",1440*('Paste Data Here - Export'!BD1234-C1234))</f>
        <v/>
      </c>
      <c r="L1234" s="93" t="str">
        <f t="shared" si="215"/>
        <v/>
      </c>
      <c r="M1234" s="93" t="str">
        <f>IF(AND(L1234="Yes",'Paste Data Here - Export'!BC1234="SU",'Paste Data Here - Export'!EJ1234&lt;&gt;"Y"),"Achieved",IF('Paste Data Here - Export'!EJ1234="Y","Not applicable",(IF(AND('Patient level info'!L1234="No",'Paste Data Here - Export'!BC1234="SU"),"Not achieved",IF('Paste Data Here - Export'!BC1234="ICH","Not applicable",IF(OR('Paste Data Here - Export'!BC1234="O",'Paste Data Here - Export'!BC1234="MAC"),"Not achieved",""))))))</f>
        <v/>
      </c>
      <c r="N1234" s="142" t="str">
        <f>IF(B1234="","",IF(OR('Paste Data Here - Export'!GN1234="PERS",'Paste Data Here - Export'!GN1234="TELEM"),'Paste Data Here - Export'!GK1234,IF('Paste Data Here - Export'!GO1234="","Not seen in person",'Paste Data Here - Export'!GO1234)))</f>
        <v/>
      </c>
      <c r="O1234" s="125" t="str">
        <f t="shared" si="216"/>
        <v/>
      </c>
      <c r="P1234" s="126" t="str">
        <f t="shared" si="217"/>
        <v/>
      </c>
      <c r="Q1234" s="95" t="str">
        <f>IF('Paste Data Here - Export'!CR1234=TRUE, "Not imaged",IF('Paste Data Here - Export'!AR1234="Y","Inpatient stroke",IF('Paste Data Here - Export'!BA1234="","",IF('Paste Data Here - Export'!CR1234="TRUE","",1440*('Paste Data Here - Export'!CP1234-'Paste Data Here - Export'!BA1234)))))</f>
        <v/>
      </c>
      <c r="R1234" s="95" t="str">
        <f>IF('Paste Data Here - Export'!CR1234=TRUE,"Not imaged",IF(OR(C1234="",'Paste Data Here - Export'!CP1234=""),"",1440*('Paste Data Here - Export'!CP1234-C1234)))</f>
        <v/>
      </c>
      <c r="S1234" s="93" t="str">
        <f>IF(R1234&lt;60.5,"Yes",IF('Paste Data Here - Export'!C1234="","","No"))</f>
        <v/>
      </c>
      <c r="T1234" s="93" t="str">
        <f t="shared" si="209"/>
        <v/>
      </c>
      <c r="U1234" s="94" t="str">
        <f>IF(OR(C1234="",'Paste Data Here - Export'!DF1234=""),"",1440*('Paste Data Here - Export'!DF1234-C1234))</f>
        <v/>
      </c>
      <c r="V1234" s="96" t="str">
        <f t="shared" si="218"/>
        <v/>
      </c>
      <c r="W1234" s="97" t="str">
        <f>IF(B1234="","",IF('Paste Data Here - Export'!KI1234=TRUE,"Yes",IF('Paste Data Here - Export'!L1234="","No","Yes")))</f>
        <v/>
      </c>
      <c r="X1234" s="98" t="str">
        <f>IF(E1234="Yes","6 Month Transfer",IF(AND(W1234="Yes",'Paste Data Here - Export'!KM1234="D"),"No",IF('Patient level info'!W1234="Yes","Yes","")))</f>
        <v/>
      </c>
      <c r="Y1234" s="91" t="str">
        <f t="shared" si="210"/>
        <v/>
      </c>
      <c r="Z1234" s="99" t="str">
        <f>IF('Paste Data Here - Export'!KQ1234="","",IF('Paste Data Here - Export'!KO1234="","",'Paste Data Here - Export'!KN1234-'Paste Data Here - Export'!KQ1234))</f>
        <v/>
      </c>
      <c r="AA1234" s="91" t="str">
        <f>IF(AND(W1234="Yes",'Paste Data Here - Export'!KM1234="D",'Paste Data Here - Export'!KO1234="Y"),'Paste Data Here - Export'!KN1234+'Patient level info'!AA$3,IF(AND(W1234="Yes",'Paste Data Here - Export'!KM1234="D",Z1234&lt;0),'Paste Data Here - Export'!KQ1234,IF(AND(W1234="Yes",'Paste Data Here - Export'!KM1234="D"),'Paste Data Here - Export'!KN1234,IF(X1234="Yes",'Paste Data Here - Export'!KS1234,""))))</f>
        <v/>
      </c>
      <c r="AB1234" s="100" t="str">
        <f>IF(W1234="No","",IF('Paste Data Here - Export'!HS1234="","",IF('Paste Data Here - Export'!KO1234="Y",'Patient level info'!AA1234-'Paste Data Here - Export'!HS1234,'Paste Data Here - Export'!KQ1234-'Paste Data Here - Export'!HS1234)))</f>
        <v/>
      </c>
      <c r="AC1234" s="100" t="str">
        <f>IF(E1234="Yes","",IF(BPT!C1234="Record transferred to this team",AA1234-C1234-(1/6),""))</f>
        <v/>
      </c>
      <c r="AD1234" s="100" t="str">
        <f t="shared" si="211"/>
        <v/>
      </c>
      <c r="AE1234" s="100" t="str">
        <f t="shared" si="219"/>
        <v/>
      </c>
      <c r="AF1234" s="101" t="str">
        <f>IF(AE1234="","",IF(Y1234="Died same day","Died same day as arrival",IF(AB1234="","Did not stay on SU",IF('Paste Data Here - Export'!HR1234="ICH","ICU/CCU/HDU",IF(AB1234&gt;AE1234,100,100*AB1234/AE1234)))))</f>
        <v/>
      </c>
      <c r="AG1234" s="82" t="str">
        <f>IF(E1234="Yes","6 Month Transfer",IF(W1234="No","Not locked to discharge/transfer",IF(AF1234="Did not stay on SU","Not achieved as did not stay on SU",IF('Patient level info'!A1234="","",IF(AND(A1234=B1234,M1234="Achieved",P1234="Achieved",AF1234&gt;=90,AF1234&lt;&gt;"Died same day as arrival"),"Achieved",IF(AND(A1234&lt;&gt;B1234,AF1234&gt;=90,M1234="Achieved",P1234="Achieved"),"Not directly admitted by this team, but achieved criteria at previous team, and achieved 90% of stay on SU whilst at this team",IF(AF1234="ICU/CCU/HDU","Admitted to ICU/CCU/HDU",IF(AF1234="Died same day as arrival",AF1234,IF(AND(AF1234&lt;90,M1234="Not achieved",P1234="Not achieved"),"Not achieved as not direct to SU within 4h, not seen by a consultant within 14h, and less than 90% of stay on SU",IF(AND(AF1234&lt;90,M1234="Not achieved",P1234="Achieved"),"Not achieved as not direct to SU within 4h and less than 90% of stay on SU",IF(AND(AF1234&lt;90,M1234="Achieved",P1234="Not achieved"),"Not achieved as not seen by a consultant within 14h and less than 90% of stay on SU",IF(AND(AF1234&gt;=90,M1234="Not achieved",P1234="Not achieved"),"Not achieved as not direct to SU within 4h and not seen by a consultant within 14h",IF(AND(AF1234&gt;=90,M1234="Achieved",P1234="Not achieved"),"Not achieved as not seen by a consultant within 14h",IF(AF1234&lt;90,"Not achieved as less than 90% of stay on SU","Not achieved as not direct to SU within 4h"))))))))))))))</f>
        <v/>
      </c>
    </row>
    <row r="1235" spans="1:33" x14ac:dyDescent="0.25">
      <c r="A1235" s="89" t="str">
        <f>IF('Paste Data Here - Export'!A1235="","",'Paste Data Here - Export'!A1235)</f>
        <v/>
      </c>
      <c r="B1235" s="90" t="str">
        <f>IF('Paste Data Here - Export'!B1235="","",'Paste Data Here - Export'!B1235)</f>
        <v/>
      </c>
      <c r="C1235" s="91" t="str">
        <f>IF('Paste Data Here - Export'!AR1235="Y",'Paste Data Here - Export'!AS1235,IF('Paste Data Here - Export'!C1235="","",'Paste Data Here - Export'!BA1235))</f>
        <v/>
      </c>
      <c r="D1235" s="103" t="str">
        <f>IF(B1235="","",IF('Paste Data Here - Export'!A1235 ='Paste Data Here - Export'!B1235, "Yes", "No"))</f>
        <v/>
      </c>
      <c r="E1235" s="103" t="str">
        <f>IF(A1235="","",IF(AND('Paste Data Here - Export'!P1235="",'Paste Data Here - Export'!Q1235&lt;&gt;""),"Yes","No"))</f>
        <v/>
      </c>
      <c r="F1235" s="104" t="str">
        <f>IF('Paste Data Here - Export'!A1235='Paste Data Here - Export'!B1235,C1235,IF(W1235="No","",IF(E1235="Yes","6 Month Transfer",'Paste Data Here - Export'!HP1235)))</f>
        <v/>
      </c>
      <c r="G1235" s="92" t="str">
        <f>IF(B1235="","",IF(OR('Paste Data Here - Export'!KB1235="Y",'Paste Data Here - Export'!GE1235="Y"),"Yes","No"))</f>
        <v/>
      </c>
      <c r="H1235" s="93" t="str">
        <f t="shared" si="212"/>
        <v/>
      </c>
      <c r="I1235" s="93" t="str">
        <f t="shared" si="213"/>
        <v/>
      </c>
      <c r="J1235" s="93" t="str">
        <f t="shared" si="214"/>
        <v/>
      </c>
      <c r="K1235" s="125" t="str">
        <f>IF(OR(C1235="",'Paste Data Here - Export'!BD1235=""),"",1440*('Paste Data Here - Export'!BD1235-C1235))</f>
        <v/>
      </c>
      <c r="L1235" s="93" t="str">
        <f t="shared" si="215"/>
        <v/>
      </c>
      <c r="M1235" s="93" t="str">
        <f>IF(AND(L1235="Yes",'Paste Data Here - Export'!BC1235="SU",'Paste Data Here - Export'!EJ1235&lt;&gt;"Y"),"Achieved",IF('Paste Data Here - Export'!EJ1235="Y","Not applicable",(IF(AND('Patient level info'!L1235="No",'Paste Data Here - Export'!BC1235="SU"),"Not achieved",IF('Paste Data Here - Export'!BC1235="ICH","Not applicable",IF(OR('Paste Data Here - Export'!BC1235="O",'Paste Data Here - Export'!BC1235="MAC"),"Not achieved",""))))))</f>
        <v/>
      </c>
      <c r="N1235" s="142" t="str">
        <f>IF(B1235="","",IF(OR('Paste Data Here - Export'!GN1235="PERS",'Paste Data Here - Export'!GN1235="TELEM"),'Paste Data Here - Export'!GK1235,IF('Paste Data Here - Export'!GO1235="","Not seen in person",'Paste Data Here - Export'!GO1235)))</f>
        <v/>
      </c>
      <c r="O1235" s="125" t="str">
        <f t="shared" si="216"/>
        <v/>
      </c>
      <c r="P1235" s="126" t="str">
        <f t="shared" si="217"/>
        <v/>
      </c>
      <c r="Q1235" s="95" t="str">
        <f>IF('Paste Data Here - Export'!CR1235=TRUE, "Not imaged",IF('Paste Data Here - Export'!AR1235="Y","Inpatient stroke",IF('Paste Data Here - Export'!BA1235="","",IF('Paste Data Here - Export'!CR1235="TRUE","",1440*('Paste Data Here - Export'!CP1235-'Paste Data Here - Export'!BA1235)))))</f>
        <v/>
      </c>
      <c r="R1235" s="95" t="str">
        <f>IF('Paste Data Here - Export'!CR1235=TRUE,"Not imaged",IF(OR(C1235="",'Paste Data Here - Export'!CP1235=""),"",1440*('Paste Data Here - Export'!CP1235-C1235)))</f>
        <v/>
      </c>
      <c r="S1235" s="93" t="str">
        <f>IF(R1235&lt;60.5,"Yes",IF('Paste Data Here - Export'!C1235="","","No"))</f>
        <v/>
      </c>
      <c r="T1235" s="93" t="str">
        <f t="shared" si="209"/>
        <v/>
      </c>
      <c r="U1235" s="94" t="str">
        <f>IF(OR(C1235="",'Paste Data Here - Export'!DF1235=""),"",1440*('Paste Data Here - Export'!DF1235-C1235))</f>
        <v/>
      </c>
      <c r="V1235" s="96" t="str">
        <f t="shared" si="218"/>
        <v/>
      </c>
      <c r="W1235" s="97" t="str">
        <f>IF(B1235="","",IF('Paste Data Here - Export'!KI1235=TRUE,"Yes",IF('Paste Data Here - Export'!L1235="","No","Yes")))</f>
        <v/>
      </c>
      <c r="X1235" s="98" t="str">
        <f>IF(E1235="Yes","6 Month Transfer",IF(AND(W1235="Yes",'Paste Data Here - Export'!KM1235="D"),"No",IF('Patient level info'!W1235="Yes","Yes","")))</f>
        <v/>
      </c>
      <c r="Y1235" s="91" t="str">
        <f t="shared" si="210"/>
        <v/>
      </c>
      <c r="Z1235" s="99" t="str">
        <f>IF('Paste Data Here - Export'!KQ1235="","",IF('Paste Data Here - Export'!KO1235="","",'Paste Data Here - Export'!KN1235-'Paste Data Here - Export'!KQ1235))</f>
        <v/>
      </c>
      <c r="AA1235" s="91" t="str">
        <f>IF(AND(W1235="Yes",'Paste Data Here - Export'!KM1235="D",'Paste Data Here - Export'!KO1235="Y"),'Paste Data Here - Export'!KN1235+'Patient level info'!AA$3,IF(AND(W1235="Yes",'Paste Data Here - Export'!KM1235="D",Z1235&lt;0),'Paste Data Here - Export'!KQ1235,IF(AND(W1235="Yes",'Paste Data Here - Export'!KM1235="D"),'Paste Data Here - Export'!KN1235,IF(X1235="Yes",'Paste Data Here - Export'!KS1235,""))))</f>
        <v/>
      </c>
      <c r="AB1235" s="100" t="str">
        <f>IF(W1235="No","",IF('Paste Data Here - Export'!HS1235="","",IF('Paste Data Here - Export'!KO1235="Y",'Patient level info'!AA1235-'Paste Data Here - Export'!HS1235,'Paste Data Here - Export'!KQ1235-'Paste Data Here - Export'!HS1235)))</f>
        <v/>
      </c>
      <c r="AC1235" s="100" t="str">
        <f>IF(E1235="Yes","",IF(BPT!C1235="Record transferred to this team",AA1235-C1235-(1/6),""))</f>
        <v/>
      </c>
      <c r="AD1235" s="100" t="str">
        <f t="shared" si="211"/>
        <v/>
      </c>
      <c r="AE1235" s="100" t="str">
        <f t="shared" si="219"/>
        <v/>
      </c>
      <c r="AF1235" s="101" t="str">
        <f>IF(AE1235="","",IF(Y1235="Died same day","Died same day as arrival",IF(AB1235="","Did not stay on SU",IF('Paste Data Here - Export'!HR1235="ICH","ICU/CCU/HDU",IF(AB1235&gt;AE1235,100,100*AB1235/AE1235)))))</f>
        <v/>
      </c>
      <c r="AG1235" s="82" t="str">
        <f>IF(E1235="Yes","6 Month Transfer",IF(W1235="No","Not locked to discharge/transfer",IF(AF1235="Did not stay on SU","Not achieved as did not stay on SU",IF('Patient level info'!A1235="","",IF(AND(A1235=B1235,M1235="Achieved",P1235="Achieved",AF1235&gt;=90,AF1235&lt;&gt;"Died same day as arrival"),"Achieved",IF(AND(A1235&lt;&gt;B1235,AF1235&gt;=90,M1235="Achieved",P1235="Achieved"),"Not directly admitted by this team, but achieved criteria at previous team, and achieved 90% of stay on SU whilst at this team",IF(AF1235="ICU/CCU/HDU","Admitted to ICU/CCU/HDU",IF(AF1235="Died same day as arrival",AF1235,IF(AND(AF1235&lt;90,M1235="Not achieved",P1235="Not achieved"),"Not achieved as not direct to SU within 4h, not seen by a consultant within 14h, and less than 90% of stay on SU",IF(AND(AF1235&lt;90,M1235="Not achieved",P1235="Achieved"),"Not achieved as not direct to SU within 4h and less than 90% of stay on SU",IF(AND(AF1235&lt;90,M1235="Achieved",P1235="Not achieved"),"Not achieved as not seen by a consultant within 14h and less than 90% of stay on SU",IF(AND(AF1235&gt;=90,M1235="Not achieved",P1235="Not achieved"),"Not achieved as not direct to SU within 4h and not seen by a consultant within 14h",IF(AND(AF1235&gt;=90,M1235="Achieved",P1235="Not achieved"),"Not achieved as not seen by a consultant within 14h",IF(AF1235&lt;90,"Not achieved as less than 90% of stay on SU","Not achieved as not direct to SU within 4h"))))))))))))))</f>
        <v/>
      </c>
    </row>
    <row r="1236" spans="1:33" x14ac:dyDescent="0.25">
      <c r="A1236" s="89" t="str">
        <f>IF('Paste Data Here - Export'!A1236="","",'Paste Data Here - Export'!A1236)</f>
        <v/>
      </c>
      <c r="B1236" s="90" t="str">
        <f>IF('Paste Data Here - Export'!B1236="","",'Paste Data Here - Export'!B1236)</f>
        <v/>
      </c>
      <c r="C1236" s="91" t="str">
        <f>IF('Paste Data Here - Export'!AR1236="Y",'Paste Data Here - Export'!AS1236,IF('Paste Data Here - Export'!C1236="","",'Paste Data Here - Export'!BA1236))</f>
        <v/>
      </c>
      <c r="D1236" s="103" t="str">
        <f>IF(B1236="","",IF('Paste Data Here - Export'!A1236 ='Paste Data Here - Export'!B1236, "Yes", "No"))</f>
        <v/>
      </c>
      <c r="E1236" s="103" t="str">
        <f>IF(A1236="","",IF(AND('Paste Data Here - Export'!P1236="",'Paste Data Here - Export'!Q1236&lt;&gt;""),"Yes","No"))</f>
        <v/>
      </c>
      <c r="F1236" s="104" t="str">
        <f>IF('Paste Data Here - Export'!A1236='Paste Data Here - Export'!B1236,C1236,IF(W1236="No","",IF(E1236="Yes","6 Month Transfer",'Paste Data Here - Export'!HP1236)))</f>
        <v/>
      </c>
      <c r="G1236" s="92" t="str">
        <f>IF(B1236="","",IF(OR('Paste Data Here - Export'!KB1236="Y",'Paste Data Here - Export'!GE1236="Y"),"Yes","No"))</f>
        <v/>
      </c>
      <c r="H1236" s="93" t="str">
        <f t="shared" si="212"/>
        <v/>
      </c>
      <c r="I1236" s="93" t="str">
        <f t="shared" si="213"/>
        <v/>
      </c>
      <c r="J1236" s="93" t="str">
        <f t="shared" si="214"/>
        <v/>
      </c>
      <c r="K1236" s="125" t="str">
        <f>IF(OR(C1236="",'Paste Data Here - Export'!BD1236=""),"",1440*('Paste Data Here - Export'!BD1236-C1236))</f>
        <v/>
      </c>
      <c r="L1236" s="93" t="str">
        <f t="shared" si="215"/>
        <v/>
      </c>
      <c r="M1236" s="93" t="str">
        <f>IF(AND(L1236="Yes",'Paste Data Here - Export'!BC1236="SU",'Paste Data Here - Export'!EJ1236&lt;&gt;"Y"),"Achieved",IF('Paste Data Here - Export'!EJ1236="Y","Not applicable",(IF(AND('Patient level info'!L1236="No",'Paste Data Here - Export'!BC1236="SU"),"Not achieved",IF('Paste Data Here - Export'!BC1236="ICH","Not applicable",IF(OR('Paste Data Here - Export'!BC1236="O",'Paste Data Here - Export'!BC1236="MAC"),"Not achieved",""))))))</f>
        <v/>
      </c>
      <c r="N1236" s="142" t="str">
        <f>IF(B1236="","",IF(OR('Paste Data Here - Export'!GN1236="PERS",'Paste Data Here - Export'!GN1236="TELEM"),'Paste Data Here - Export'!GK1236,IF('Paste Data Here - Export'!GO1236="","Not seen in person",'Paste Data Here - Export'!GO1236)))</f>
        <v/>
      </c>
      <c r="O1236" s="125" t="str">
        <f t="shared" si="216"/>
        <v/>
      </c>
      <c r="P1236" s="126" t="str">
        <f t="shared" si="217"/>
        <v/>
      </c>
      <c r="Q1236" s="95" t="str">
        <f>IF('Paste Data Here - Export'!CR1236=TRUE, "Not imaged",IF('Paste Data Here - Export'!AR1236="Y","Inpatient stroke",IF('Paste Data Here - Export'!BA1236="","",IF('Paste Data Here - Export'!CR1236="TRUE","",1440*('Paste Data Here - Export'!CP1236-'Paste Data Here - Export'!BA1236)))))</f>
        <v/>
      </c>
      <c r="R1236" s="95" t="str">
        <f>IF('Paste Data Here - Export'!CR1236=TRUE,"Not imaged",IF(OR(C1236="",'Paste Data Here - Export'!CP1236=""),"",1440*('Paste Data Here - Export'!CP1236-C1236)))</f>
        <v/>
      </c>
      <c r="S1236" s="93" t="str">
        <f>IF(R1236&lt;60.5,"Yes",IF('Paste Data Here - Export'!C1236="","","No"))</f>
        <v/>
      </c>
      <c r="T1236" s="93" t="str">
        <f t="shared" si="209"/>
        <v/>
      </c>
      <c r="U1236" s="94" t="str">
        <f>IF(OR(C1236="",'Paste Data Here - Export'!DF1236=""),"",1440*('Paste Data Here - Export'!DF1236-C1236))</f>
        <v/>
      </c>
      <c r="V1236" s="96" t="str">
        <f t="shared" si="218"/>
        <v/>
      </c>
      <c r="W1236" s="97" t="str">
        <f>IF(B1236="","",IF('Paste Data Here - Export'!KI1236=TRUE,"Yes",IF('Paste Data Here - Export'!L1236="","No","Yes")))</f>
        <v/>
      </c>
      <c r="X1236" s="98" t="str">
        <f>IF(E1236="Yes","6 Month Transfer",IF(AND(W1236="Yes",'Paste Data Here - Export'!KM1236="D"),"No",IF('Patient level info'!W1236="Yes","Yes","")))</f>
        <v/>
      </c>
      <c r="Y1236" s="91" t="str">
        <f t="shared" si="210"/>
        <v/>
      </c>
      <c r="Z1236" s="99" t="str">
        <f>IF('Paste Data Here - Export'!KQ1236="","",IF('Paste Data Here - Export'!KO1236="","",'Paste Data Here - Export'!KN1236-'Paste Data Here - Export'!KQ1236))</f>
        <v/>
      </c>
      <c r="AA1236" s="91" t="str">
        <f>IF(AND(W1236="Yes",'Paste Data Here - Export'!KM1236="D",'Paste Data Here - Export'!KO1236="Y"),'Paste Data Here - Export'!KN1236+'Patient level info'!AA$3,IF(AND(W1236="Yes",'Paste Data Here - Export'!KM1236="D",Z1236&lt;0),'Paste Data Here - Export'!KQ1236,IF(AND(W1236="Yes",'Paste Data Here - Export'!KM1236="D"),'Paste Data Here - Export'!KN1236,IF(X1236="Yes",'Paste Data Here - Export'!KS1236,""))))</f>
        <v/>
      </c>
      <c r="AB1236" s="100" t="str">
        <f>IF(W1236="No","",IF('Paste Data Here - Export'!HS1236="","",IF('Paste Data Here - Export'!KO1236="Y",'Patient level info'!AA1236-'Paste Data Here - Export'!HS1236,'Paste Data Here - Export'!KQ1236-'Paste Data Here - Export'!HS1236)))</f>
        <v/>
      </c>
      <c r="AC1236" s="100" t="str">
        <f>IF(E1236="Yes","",IF(BPT!C1236="Record transferred to this team",AA1236-C1236-(1/6),""))</f>
        <v/>
      </c>
      <c r="AD1236" s="100" t="str">
        <f t="shared" si="211"/>
        <v/>
      </c>
      <c r="AE1236" s="100" t="str">
        <f t="shared" si="219"/>
        <v/>
      </c>
      <c r="AF1236" s="101" t="str">
        <f>IF(AE1236="","",IF(Y1236="Died same day","Died same day as arrival",IF(AB1236="","Did not stay on SU",IF('Paste Data Here - Export'!HR1236="ICH","ICU/CCU/HDU",IF(AB1236&gt;AE1236,100,100*AB1236/AE1236)))))</f>
        <v/>
      </c>
      <c r="AG1236" s="82" t="str">
        <f>IF(E1236="Yes","6 Month Transfer",IF(W1236="No","Not locked to discharge/transfer",IF(AF1236="Did not stay on SU","Not achieved as did not stay on SU",IF('Patient level info'!A1236="","",IF(AND(A1236=B1236,M1236="Achieved",P1236="Achieved",AF1236&gt;=90,AF1236&lt;&gt;"Died same day as arrival"),"Achieved",IF(AND(A1236&lt;&gt;B1236,AF1236&gt;=90,M1236="Achieved",P1236="Achieved"),"Not directly admitted by this team, but achieved criteria at previous team, and achieved 90% of stay on SU whilst at this team",IF(AF1236="ICU/CCU/HDU","Admitted to ICU/CCU/HDU",IF(AF1236="Died same day as arrival",AF1236,IF(AND(AF1236&lt;90,M1236="Not achieved",P1236="Not achieved"),"Not achieved as not direct to SU within 4h, not seen by a consultant within 14h, and less than 90% of stay on SU",IF(AND(AF1236&lt;90,M1236="Not achieved",P1236="Achieved"),"Not achieved as not direct to SU within 4h and less than 90% of stay on SU",IF(AND(AF1236&lt;90,M1236="Achieved",P1236="Not achieved"),"Not achieved as not seen by a consultant within 14h and less than 90% of stay on SU",IF(AND(AF1236&gt;=90,M1236="Not achieved",P1236="Not achieved"),"Not achieved as not direct to SU within 4h and not seen by a consultant within 14h",IF(AND(AF1236&gt;=90,M1236="Achieved",P1236="Not achieved"),"Not achieved as not seen by a consultant within 14h",IF(AF1236&lt;90,"Not achieved as less than 90% of stay on SU","Not achieved as not direct to SU within 4h"))))))))))))))</f>
        <v/>
      </c>
    </row>
    <row r="1237" spans="1:33" x14ac:dyDescent="0.25">
      <c r="A1237" s="89" t="str">
        <f>IF('Paste Data Here - Export'!A1237="","",'Paste Data Here - Export'!A1237)</f>
        <v/>
      </c>
      <c r="B1237" s="90" t="str">
        <f>IF('Paste Data Here - Export'!B1237="","",'Paste Data Here - Export'!B1237)</f>
        <v/>
      </c>
      <c r="C1237" s="91" t="str">
        <f>IF('Paste Data Here - Export'!AR1237="Y",'Paste Data Here - Export'!AS1237,IF('Paste Data Here - Export'!C1237="","",'Paste Data Here - Export'!BA1237))</f>
        <v/>
      </c>
      <c r="D1237" s="103" t="str">
        <f>IF(B1237="","",IF('Paste Data Here - Export'!A1237 ='Paste Data Here - Export'!B1237, "Yes", "No"))</f>
        <v/>
      </c>
      <c r="E1237" s="103" t="str">
        <f>IF(A1237="","",IF(AND('Paste Data Here - Export'!P1237="",'Paste Data Here - Export'!Q1237&lt;&gt;""),"Yes","No"))</f>
        <v/>
      </c>
      <c r="F1237" s="104" t="str">
        <f>IF('Paste Data Here - Export'!A1237='Paste Data Here - Export'!B1237,C1237,IF(W1237="No","",IF(E1237="Yes","6 Month Transfer",'Paste Data Here - Export'!HP1237)))</f>
        <v/>
      </c>
      <c r="G1237" s="92" t="str">
        <f>IF(B1237="","",IF(OR('Paste Data Here - Export'!KB1237="Y",'Paste Data Here - Export'!GE1237="Y"),"Yes","No"))</f>
        <v/>
      </c>
      <c r="H1237" s="93" t="str">
        <f t="shared" si="212"/>
        <v/>
      </c>
      <c r="I1237" s="93" t="str">
        <f t="shared" si="213"/>
        <v/>
      </c>
      <c r="J1237" s="93" t="str">
        <f t="shared" si="214"/>
        <v/>
      </c>
      <c r="K1237" s="125" t="str">
        <f>IF(OR(C1237="",'Paste Data Here - Export'!BD1237=""),"",1440*('Paste Data Here - Export'!BD1237-C1237))</f>
        <v/>
      </c>
      <c r="L1237" s="93" t="str">
        <f t="shared" si="215"/>
        <v/>
      </c>
      <c r="M1237" s="93" t="str">
        <f>IF(AND(L1237="Yes",'Paste Data Here - Export'!BC1237="SU",'Paste Data Here - Export'!EJ1237&lt;&gt;"Y"),"Achieved",IF('Paste Data Here - Export'!EJ1237="Y","Not applicable",(IF(AND('Patient level info'!L1237="No",'Paste Data Here - Export'!BC1237="SU"),"Not achieved",IF('Paste Data Here - Export'!BC1237="ICH","Not applicable",IF(OR('Paste Data Here - Export'!BC1237="O",'Paste Data Here - Export'!BC1237="MAC"),"Not achieved",""))))))</f>
        <v/>
      </c>
      <c r="N1237" s="142" t="str">
        <f>IF(B1237="","",IF(OR('Paste Data Here - Export'!GN1237="PERS",'Paste Data Here - Export'!GN1237="TELEM"),'Paste Data Here - Export'!GK1237,IF('Paste Data Here - Export'!GO1237="","Not seen in person",'Paste Data Here - Export'!GO1237)))</f>
        <v/>
      </c>
      <c r="O1237" s="125" t="str">
        <f t="shared" si="216"/>
        <v/>
      </c>
      <c r="P1237" s="126" t="str">
        <f t="shared" si="217"/>
        <v/>
      </c>
      <c r="Q1237" s="95" t="str">
        <f>IF('Paste Data Here - Export'!CR1237=TRUE, "Not imaged",IF('Paste Data Here - Export'!AR1237="Y","Inpatient stroke",IF('Paste Data Here - Export'!BA1237="","",IF('Paste Data Here - Export'!CR1237="TRUE","",1440*('Paste Data Here - Export'!CP1237-'Paste Data Here - Export'!BA1237)))))</f>
        <v/>
      </c>
      <c r="R1237" s="95" t="str">
        <f>IF('Paste Data Here - Export'!CR1237=TRUE,"Not imaged",IF(OR(C1237="",'Paste Data Here - Export'!CP1237=""),"",1440*('Paste Data Here - Export'!CP1237-C1237)))</f>
        <v/>
      </c>
      <c r="S1237" s="93" t="str">
        <f>IF(R1237&lt;60.5,"Yes",IF('Paste Data Here - Export'!C1237="","","No"))</f>
        <v/>
      </c>
      <c r="T1237" s="93" t="str">
        <f t="shared" si="209"/>
        <v/>
      </c>
      <c r="U1237" s="94" t="str">
        <f>IF(OR(C1237="",'Paste Data Here - Export'!DF1237=""),"",1440*('Paste Data Here - Export'!DF1237-C1237))</f>
        <v/>
      </c>
      <c r="V1237" s="96" t="str">
        <f t="shared" si="218"/>
        <v/>
      </c>
      <c r="W1237" s="97" t="str">
        <f>IF(B1237="","",IF('Paste Data Here - Export'!KI1237=TRUE,"Yes",IF('Paste Data Here - Export'!L1237="","No","Yes")))</f>
        <v/>
      </c>
      <c r="X1237" s="98" t="str">
        <f>IF(E1237="Yes","6 Month Transfer",IF(AND(W1237="Yes",'Paste Data Here - Export'!KM1237="D"),"No",IF('Patient level info'!W1237="Yes","Yes","")))</f>
        <v/>
      </c>
      <c r="Y1237" s="91" t="str">
        <f t="shared" si="210"/>
        <v/>
      </c>
      <c r="Z1237" s="99" t="str">
        <f>IF('Paste Data Here - Export'!KQ1237="","",IF('Paste Data Here - Export'!KO1237="","",'Paste Data Here - Export'!KN1237-'Paste Data Here - Export'!KQ1237))</f>
        <v/>
      </c>
      <c r="AA1237" s="91" t="str">
        <f>IF(AND(W1237="Yes",'Paste Data Here - Export'!KM1237="D",'Paste Data Here - Export'!KO1237="Y"),'Paste Data Here - Export'!KN1237+'Patient level info'!AA$3,IF(AND(W1237="Yes",'Paste Data Here - Export'!KM1237="D",Z1237&lt;0),'Paste Data Here - Export'!KQ1237,IF(AND(W1237="Yes",'Paste Data Here - Export'!KM1237="D"),'Paste Data Here - Export'!KN1237,IF(X1237="Yes",'Paste Data Here - Export'!KS1237,""))))</f>
        <v/>
      </c>
      <c r="AB1237" s="100" t="str">
        <f>IF(W1237="No","",IF('Paste Data Here - Export'!HS1237="","",IF('Paste Data Here - Export'!KO1237="Y",'Patient level info'!AA1237-'Paste Data Here - Export'!HS1237,'Paste Data Here - Export'!KQ1237-'Paste Data Here - Export'!HS1237)))</f>
        <v/>
      </c>
      <c r="AC1237" s="100" t="str">
        <f>IF(E1237="Yes","",IF(BPT!C1237="Record transferred to this team",AA1237-C1237-(1/6),""))</f>
        <v/>
      </c>
      <c r="AD1237" s="100" t="str">
        <f t="shared" si="211"/>
        <v/>
      </c>
      <c r="AE1237" s="100" t="str">
        <f t="shared" si="219"/>
        <v/>
      </c>
      <c r="AF1237" s="101" t="str">
        <f>IF(AE1237="","",IF(Y1237="Died same day","Died same day as arrival",IF(AB1237="","Did not stay on SU",IF('Paste Data Here - Export'!HR1237="ICH","ICU/CCU/HDU",IF(AB1237&gt;AE1237,100,100*AB1237/AE1237)))))</f>
        <v/>
      </c>
      <c r="AG1237" s="82" t="str">
        <f>IF(E1237="Yes","6 Month Transfer",IF(W1237="No","Not locked to discharge/transfer",IF(AF1237="Did not stay on SU","Not achieved as did not stay on SU",IF('Patient level info'!A1237="","",IF(AND(A1237=B1237,M1237="Achieved",P1237="Achieved",AF1237&gt;=90,AF1237&lt;&gt;"Died same day as arrival"),"Achieved",IF(AND(A1237&lt;&gt;B1237,AF1237&gt;=90,M1237="Achieved",P1237="Achieved"),"Not directly admitted by this team, but achieved criteria at previous team, and achieved 90% of stay on SU whilst at this team",IF(AF1237="ICU/CCU/HDU","Admitted to ICU/CCU/HDU",IF(AF1237="Died same day as arrival",AF1237,IF(AND(AF1237&lt;90,M1237="Not achieved",P1237="Not achieved"),"Not achieved as not direct to SU within 4h, not seen by a consultant within 14h, and less than 90% of stay on SU",IF(AND(AF1237&lt;90,M1237="Not achieved",P1237="Achieved"),"Not achieved as not direct to SU within 4h and less than 90% of stay on SU",IF(AND(AF1237&lt;90,M1237="Achieved",P1237="Not achieved"),"Not achieved as not seen by a consultant within 14h and less than 90% of stay on SU",IF(AND(AF1237&gt;=90,M1237="Not achieved",P1237="Not achieved"),"Not achieved as not direct to SU within 4h and not seen by a consultant within 14h",IF(AND(AF1237&gt;=90,M1237="Achieved",P1237="Not achieved"),"Not achieved as not seen by a consultant within 14h",IF(AF1237&lt;90,"Not achieved as less than 90% of stay on SU","Not achieved as not direct to SU within 4h"))))))))))))))</f>
        <v/>
      </c>
    </row>
    <row r="1238" spans="1:33" x14ac:dyDescent="0.25">
      <c r="A1238" s="89" t="str">
        <f>IF('Paste Data Here - Export'!A1238="","",'Paste Data Here - Export'!A1238)</f>
        <v/>
      </c>
      <c r="B1238" s="90" t="str">
        <f>IF('Paste Data Here - Export'!B1238="","",'Paste Data Here - Export'!B1238)</f>
        <v/>
      </c>
      <c r="C1238" s="91" t="str">
        <f>IF('Paste Data Here - Export'!AR1238="Y",'Paste Data Here - Export'!AS1238,IF('Paste Data Here - Export'!C1238="","",'Paste Data Here - Export'!BA1238))</f>
        <v/>
      </c>
      <c r="D1238" s="103" t="str">
        <f>IF(B1238="","",IF('Paste Data Here - Export'!A1238 ='Paste Data Here - Export'!B1238, "Yes", "No"))</f>
        <v/>
      </c>
      <c r="E1238" s="103" t="str">
        <f>IF(A1238="","",IF(AND('Paste Data Here - Export'!P1238="",'Paste Data Here - Export'!Q1238&lt;&gt;""),"Yes","No"))</f>
        <v/>
      </c>
      <c r="F1238" s="104" t="str">
        <f>IF('Paste Data Here - Export'!A1238='Paste Data Here - Export'!B1238,C1238,IF(W1238="No","",IF(E1238="Yes","6 Month Transfer",'Paste Data Here - Export'!HP1238)))</f>
        <v/>
      </c>
      <c r="G1238" s="92" t="str">
        <f>IF(B1238="","",IF(OR('Paste Data Here - Export'!KB1238="Y",'Paste Data Here - Export'!GE1238="Y"),"Yes","No"))</f>
        <v/>
      </c>
      <c r="H1238" s="93" t="str">
        <f t="shared" si="212"/>
        <v/>
      </c>
      <c r="I1238" s="93" t="str">
        <f t="shared" si="213"/>
        <v/>
      </c>
      <c r="J1238" s="93" t="str">
        <f t="shared" si="214"/>
        <v/>
      </c>
      <c r="K1238" s="125" t="str">
        <f>IF(OR(C1238="",'Paste Data Here - Export'!BD1238=""),"",1440*('Paste Data Here - Export'!BD1238-C1238))</f>
        <v/>
      </c>
      <c r="L1238" s="93" t="str">
        <f t="shared" si="215"/>
        <v/>
      </c>
      <c r="M1238" s="93" t="str">
        <f>IF(AND(L1238="Yes",'Paste Data Here - Export'!BC1238="SU",'Paste Data Here - Export'!EJ1238&lt;&gt;"Y"),"Achieved",IF('Paste Data Here - Export'!EJ1238="Y","Not applicable",(IF(AND('Patient level info'!L1238="No",'Paste Data Here - Export'!BC1238="SU"),"Not achieved",IF('Paste Data Here - Export'!BC1238="ICH","Not applicable",IF(OR('Paste Data Here - Export'!BC1238="O",'Paste Data Here - Export'!BC1238="MAC"),"Not achieved",""))))))</f>
        <v/>
      </c>
      <c r="N1238" s="142" t="str">
        <f>IF(B1238="","",IF(OR('Paste Data Here - Export'!GN1238="PERS",'Paste Data Here - Export'!GN1238="TELEM"),'Paste Data Here - Export'!GK1238,IF('Paste Data Here - Export'!GO1238="","Not seen in person",'Paste Data Here - Export'!GO1238)))</f>
        <v/>
      </c>
      <c r="O1238" s="125" t="str">
        <f t="shared" si="216"/>
        <v/>
      </c>
      <c r="P1238" s="126" t="str">
        <f t="shared" si="217"/>
        <v/>
      </c>
      <c r="Q1238" s="95" t="str">
        <f>IF('Paste Data Here - Export'!CR1238=TRUE, "Not imaged",IF('Paste Data Here - Export'!AR1238="Y","Inpatient stroke",IF('Paste Data Here - Export'!BA1238="","",IF('Paste Data Here - Export'!CR1238="TRUE","",1440*('Paste Data Here - Export'!CP1238-'Paste Data Here - Export'!BA1238)))))</f>
        <v/>
      </c>
      <c r="R1238" s="95" t="str">
        <f>IF('Paste Data Here - Export'!CR1238=TRUE,"Not imaged",IF(OR(C1238="",'Paste Data Here - Export'!CP1238=""),"",1440*('Paste Data Here - Export'!CP1238-C1238)))</f>
        <v/>
      </c>
      <c r="S1238" s="93" t="str">
        <f>IF(R1238&lt;60.5,"Yes",IF('Paste Data Here - Export'!C1238="","","No"))</f>
        <v/>
      </c>
      <c r="T1238" s="93" t="str">
        <f t="shared" si="209"/>
        <v/>
      </c>
      <c r="U1238" s="94" t="str">
        <f>IF(OR(C1238="",'Paste Data Here - Export'!DF1238=""),"",1440*('Paste Data Here - Export'!DF1238-C1238))</f>
        <v/>
      </c>
      <c r="V1238" s="96" t="str">
        <f t="shared" si="218"/>
        <v/>
      </c>
      <c r="W1238" s="97" t="str">
        <f>IF(B1238="","",IF('Paste Data Here - Export'!KI1238=TRUE,"Yes",IF('Paste Data Here - Export'!L1238="","No","Yes")))</f>
        <v/>
      </c>
      <c r="X1238" s="98" t="str">
        <f>IF(E1238="Yes","6 Month Transfer",IF(AND(W1238="Yes",'Paste Data Here - Export'!KM1238="D"),"No",IF('Patient level info'!W1238="Yes","Yes","")))</f>
        <v/>
      </c>
      <c r="Y1238" s="91" t="str">
        <f t="shared" si="210"/>
        <v/>
      </c>
      <c r="Z1238" s="99" t="str">
        <f>IF('Paste Data Here - Export'!KQ1238="","",IF('Paste Data Here - Export'!KO1238="","",'Paste Data Here - Export'!KN1238-'Paste Data Here - Export'!KQ1238))</f>
        <v/>
      </c>
      <c r="AA1238" s="91" t="str">
        <f>IF(AND(W1238="Yes",'Paste Data Here - Export'!KM1238="D",'Paste Data Here - Export'!KO1238="Y"),'Paste Data Here - Export'!KN1238+'Patient level info'!AA$3,IF(AND(W1238="Yes",'Paste Data Here - Export'!KM1238="D",Z1238&lt;0),'Paste Data Here - Export'!KQ1238,IF(AND(W1238="Yes",'Paste Data Here - Export'!KM1238="D"),'Paste Data Here - Export'!KN1238,IF(X1238="Yes",'Paste Data Here - Export'!KS1238,""))))</f>
        <v/>
      </c>
      <c r="AB1238" s="100" t="str">
        <f>IF(W1238="No","",IF('Paste Data Here - Export'!HS1238="","",IF('Paste Data Here - Export'!KO1238="Y",'Patient level info'!AA1238-'Paste Data Here - Export'!HS1238,'Paste Data Here - Export'!KQ1238-'Paste Data Here - Export'!HS1238)))</f>
        <v/>
      </c>
      <c r="AC1238" s="100" t="str">
        <f>IF(E1238="Yes","",IF(BPT!C1238="Record transferred to this team",AA1238-C1238-(1/6),""))</f>
        <v/>
      </c>
      <c r="AD1238" s="100" t="str">
        <f t="shared" si="211"/>
        <v/>
      </c>
      <c r="AE1238" s="100" t="str">
        <f t="shared" si="219"/>
        <v/>
      </c>
      <c r="AF1238" s="101" t="str">
        <f>IF(AE1238="","",IF(Y1238="Died same day","Died same day as arrival",IF(AB1238="","Did not stay on SU",IF('Paste Data Here - Export'!HR1238="ICH","ICU/CCU/HDU",IF(AB1238&gt;AE1238,100,100*AB1238/AE1238)))))</f>
        <v/>
      </c>
      <c r="AG1238" s="82" t="str">
        <f>IF(E1238="Yes","6 Month Transfer",IF(W1238="No","Not locked to discharge/transfer",IF(AF1238="Did not stay on SU","Not achieved as did not stay on SU",IF('Patient level info'!A1238="","",IF(AND(A1238=B1238,M1238="Achieved",P1238="Achieved",AF1238&gt;=90,AF1238&lt;&gt;"Died same day as arrival"),"Achieved",IF(AND(A1238&lt;&gt;B1238,AF1238&gt;=90,M1238="Achieved",P1238="Achieved"),"Not directly admitted by this team, but achieved criteria at previous team, and achieved 90% of stay on SU whilst at this team",IF(AF1238="ICU/CCU/HDU","Admitted to ICU/CCU/HDU",IF(AF1238="Died same day as arrival",AF1238,IF(AND(AF1238&lt;90,M1238="Not achieved",P1238="Not achieved"),"Not achieved as not direct to SU within 4h, not seen by a consultant within 14h, and less than 90% of stay on SU",IF(AND(AF1238&lt;90,M1238="Not achieved",P1238="Achieved"),"Not achieved as not direct to SU within 4h and less than 90% of stay on SU",IF(AND(AF1238&lt;90,M1238="Achieved",P1238="Not achieved"),"Not achieved as not seen by a consultant within 14h and less than 90% of stay on SU",IF(AND(AF1238&gt;=90,M1238="Not achieved",P1238="Not achieved"),"Not achieved as not direct to SU within 4h and not seen by a consultant within 14h",IF(AND(AF1238&gt;=90,M1238="Achieved",P1238="Not achieved"),"Not achieved as not seen by a consultant within 14h",IF(AF1238&lt;90,"Not achieved as less than 90% of stay on SU","Not achieved as not direct to SU within 4h"))))))))))))))</f>
        <v/>
      </c>
    </row>
    <row r="1239" spans="1:33" x14ac:dyDescent="0.25">
      <c r="A1239" s="89" t="str">
        <f>IF('Paste Data Here - Export'!A1239="","",'Paste Data Here - Export'!A1239)</f>
        <v/>
      </c>
      <c r="B1239" s="90" t="str">
        <f>IF('Paste Data Here - Export'!B1239="","",'Paste Data Here - Export'!B1239)</f>
        <v/>
      </c>
      <c r="C1239" s="91" t="str">
        <f>IF('Paste Data Here - Export'!AR1239="Y",'Paste Data Here - Export'!AS1239,IF('Paste Data Here - Export'!C1239="","",'Paste Data Here - Export'!BA1239))</f>
        <v/>
      </c>
      <c r="D1239" s="103" t="str">
        <f>IF(B1239="","",IF('Paste Data Here - Export'!A1239 ='Paste Data Here - Export'!B1239, "Yes", "No"))</f>
        <v/>
      </c>
      <c r="E1239" s="103" t="str">
        <f>IF(A1239="","",IF(AND('Paste Data Here - Export'!P1239="",'Paste Data Here - Export'!Q1239&lt;&gt;""),"Yes","No"))</f>
        <v/>
      </c>
      <c r="F1239" s="104" t="str">
        <f>IF('Paste Data Here - Export'!A1239='Paste Data Here - Export'!B1239,C1239,IF(W1239="No","",IF(E1239="Yes","6 Month Transfer",'Paste Data Here - Export'!HP1239)))</f>
        <v/>
      </c>
      <c r="G1239" s="92" t="str">
        <f>IF(B1239="","",IF(OR('Paste Data Here - Export'!KB1239="Y",'Paste Data Here - Export'!GE1239="Y"),"Yes","No"))</f>
        <v/>
      </c>
      <c r="H1239" s="93" t="str">
        <f t="shared" si="212"/>
        <v/>
      </c>
      <c r="I1239" s="93" t="str">
        <f t="shared" si="213"/>
        <v/>
      </c>
      <c r="J1239" s="93" t="str">
        <f t="shared" si="214"/>
        <v/>
      </c>
      <c r="K1239" s="125" t="str">
        <f>IF(OR(C1239="",'Paste Data Here - Export'!BD1239=""),"",1440*('Paste Data Here - Export'!BD1239-C1239))</f>
        <v/>
      </c>
      <c r="L1239" s="93" t="str">
        <f t="shared" si="215"/>
        <v/>
      </c>
      <c r="M1239" s="93" t="str">
        <f>IF(AND(L1239="Yes",'Paste Data Here - Export'!BC1239="SU",'Paste Data Here - Export'!EJ1239&lt;&gt;"Y"),"Achieved",IF('Paste Data Here - Export'!EJ1239="Y","Not applicable",(IF(AND('Patient level info'!L1239="No",'Paste Data Here - Export'!BC1239="SU"),"Not achieved",IF('Paste Data Here - Export'!BC1239="ICH","Not applicable",IF(OR('Paste Data Here - Export'!BC1239="O",'Paste Data Here - Export'!BC1239="MAC"),"Not achieved",""))))))</f>
        <v/>
      </c>
      <c r="N1239" s="142" t="str">
        <f>IF(B1239="","",IF(OR('Paste Data Here - Export'!GN1239="PERS",'Paste Data Here - Export'!GN1239="TELEM"),'Paste Data Here - Export'!GK1239,IF('Paste Data Here - Export'!GO1239="","Not seen in person",'Paste Data Here - Export'!GO1239)))</f>
        <v/>
      </c>
      <c r="O1239" s="125" t="str">
        <f t="shared" si="216"/>
        <v/>
      </c>
      <c r="P1239" s="126" t="str">
        <f t="shared" si="217"/>
        <v/>
      </c>
      <c r="Q1239" s="95" t="str">
        <f>IF('Paste Data Here - Export'!CR1239=TRUE, "Not imaged",IF('Paste Data Here - Export'!AR1239="Y","Inpatient stroke",IF('Paste Data Here - Export'!BA1239="","",IF('Paste Data Here - Export'!CR1239="TRUE","",1440*('Paste Data Here - Export'!CP1239-'Paste Data Here - Export'!BA1239)))))</f>
        <v/>
      </c>
      <c r="R1239" s="95" t="str">
        <f>IF('Paste Data Here - Export'!CR1239=TRUE,"Not imaged",IF(OR(C1239="",'Paste Data Here - Export'!CP1239=""),"",1440*('Paste Data Here - Export'!CP1239-C1239)))</f>
        <v/>
      </c>
      <c r="S1239" s="93" t="str">
        <f>IF(R1239&lt;60.5,"Yes",IF('Paste Data Here - Export'!C1239="","","No"))</f>
        <v/>
      </c>
      <c r="T1239" s="93" t="str">
        <f t="shared" si="209"/>
        <v/>
      </c>
      <c r="U1239" s="94" t="str">
        <f>IF(OR(C1239="",'Paste Data Here - Export'!DF1239=""),"",1440*('Paste Data Here - Export'!DF1239-C1239))</f>
        <v/>
      </c>
      <c r="V1239" s="96" t="str">
        <f t="shared" si="218"/>
        <v/>
      </c>
      <c r="W1239" s="97" t="str">
        <f>IF(B1239="","",IF('Paste Data Here - Export'!KI1239=TRUE,"Yes",IF('Paste Data Here - Export'!L1239="","No","Yes")))</f>
        <v/>
      </c>
      <c r="X1239" s="98" t="str">
        <f>IF(E1239="Yes","6 Month Transfer",IF(AND(W1239="Yes",'Paste Data Here - Export'!KM1239="D"),"No",IF('Patient level info'!W1239="Yes","Yes","")))</f>
        <v/>
      </c>
      <c r="Y1239" s="91" t="str">
        <f t="shared" si="210"/>
        <v/>
      </c>
      <c r="Z1239" s="99" t="str">
        <f>IF('Paste Data Here - Export'!KQ1239="","",IF('Paste Data Here - Export'!KO1239="","",'Paste Data Here - Export'!KN1239-'Paste Data Here - Export'!KQ1239))</f>
        <v/>
      </c>
      <c r="AA1239" s="91" t="str">
        <f>IF(AND(W1239="Yes",'Paste Data Here - Export'!KM1239="D",'Paste Data Here - Export'!KO1239="Y"),'Paste Data Here - Export'!KN1239+'Patient level info'!AA$3,IF(AND(W1239="Yes",'Paste Data Here - Export'!KM1239="D",Z1239&lt;0),'Paste Data Here - Export'!KQ1239,IF(AND(W1239="Yes",'Paste Data Here - Export'!KM1239="D"),'Paste Data Here - Export'!KN1239,IF(X1239="Yes",'Paste Data Here - Export'!KS1239,""))))</f>
        <v/>
      </c>
      <c r="AB1239" s="100" t="str">
        <f>IF(W1239="No","",IF('Paste Data Here - Export'!HS1239="","",IF('Paste Data Here - Export'!KO1239="Y",'Patient level info'!AA1239-'Paste Data Here - Export'!HS1239,'Paste Data Here - Export'!KQ1239-'Paste Data Here - Export'!HS1239)))</f>
        <v/>
      </c>
      <c r="AC1239" s="100" t="str">
        <f>IF(E1239="Yes","",IF(BPT!C1239="Record transferred to this team",AA1239-C1239-(1/6),""))</f>
        <v/>
      </c>
      <c r="AD1239" s="100" t="str">
        <f t="shared" si="211"/>
        <v/>
      </c>
      <c r="AE1239" s="100" t="str">
        <f t="shared" si="219"/>
        <v/>
      </c>
      <c r="AF1239" s="101" t="str">
        <f>IF(AE1239="","",IF(Y1239="Died same day","Died same day as arrival",IF(AB1239="","Did not stay on SU",IF('Paste Data Here - Export'!HR1239="ICH","ICU/CCU/HDU",IF(AB1239&gt;AE1239,100,100*AB1239/AE1239)))))</f>
        <v/>
      </c>
      <c r="AG1239" s="82" t="str">
        <f>IF(E1239="Yes","6 Month Transfer",IF(W1239="No","Not locked to discharge/transfer",IF(AF1239="Did not stay on SU","Not achieved as did not stay on SU",IF('Patient level info'!A1239="","",IF(AND(A1239=B1239,M1239="Achieved",P1239="Achieved",AF1239&gt;=90,AF1239&lt;&gt;"Died same day as arrival"),"Achieved",IF(AND(A1239&lt;&gt;B1239,AF1239&gt;=90,M1239="Achieved",P1239="Achieved"),"Not directly admitted by this team, but achieved criteria at previous team, and achieved 90% of stay on SU whilst at this team",IF(AF1239="ICU/CCU/HDU","Admitted to ICU/CCU/HDU",IF(AF1239="Died same day as arrival",AF1239,IF(AND(AF1239&lt;90,M1239="Not achieved",P1239="Not achieved"),"Not achieved as not direct to SU within 4h, not seen by a consultant within 14h, and less than 90% of stay on SU",IF(AND(AF1239&lt;90,M1239="Not achieved",P1239="Achieved"),"Not achieved as not direct to SU within 4h and less than 90% of stay on SU",IF(AND(AF1239&lt;90,M1239="Achieved",P1239="Not achieved"),"Not achieved as not seen by a consultant within 14h and less than 90% of stay on SU",IF(AND(AF1239&gt;=90,M1239="Not achieved",P1239="Not achieved"),"Not achieved as not direct to SU within 4h and not seen by a consultant within 14h",IF(AND(AF1239&gt;=90,M1239="Achieved",P1239="Not achieved"),"Not achieved as not seen by a consultant within 14h",IF(AF1239&lt;90,"Not achieved as less than 90% of stay on SU","Not achieved as not direct to SU within 4h"))))))))))))))</f>
        <v/>
      </c>
    </row>
    <row r="1240" spans="1:33" x14ac:dyDescent="0.25">
      <c r="A1240" s="89" t="str">
        <f>IF('Paste Data Here - Export'!A1240="","",'Paste Data Here - Export'!A1240)</f>
        <v/>
      </c>
      <c r="B1240" s="90" t="str">
        <f>IF('Paste Data Here - Export'!B1240="","",'Paste Data Here - Export'!B1240)</f>
        <v/>
      </c>
      <c r="C1240" s="91" t="str">
        <f>IF('Paste Data Here - Export'!AR1240="Y",'Paste Data Here - Export'!AS1240,IF('Paste Data Here - Export'!C1240="","",'Paste Data Here - Export'!BA1240))</f>
        <v/>
      </c>
      <c r="D1240" s="103" t="str">
        <f>IF(B1240="","",IF('Paste Data Here - Export'!A1240 ='Paste Data Here - Export'!B1240, "Yes", "No"))</f>
        <v/>
      </c>
      <c r="E1240" s="103" t="str">
        <f>IF(A1240="","",IF(AND('Paste Data Here - Export'!P1240="",'Paste Data Here - Export'!Q1240&lt;&gt;""),"Yes","No"))</f>
        <v/>
      </c>
      <c r="F1240" s="104" t="str">
        <f>IF('Paste Data Here - Export'!A1240='Paste Data Here - Export'!B1240,C1240,IF(W1240="No","",IF(E1240="Yes","6 Month Transfer",'Paste Data Here - Export'!HP1240)))</f>
        <v/>
      </c>
      <c r="G1240" s="92" t="str">
        <f>IF(B1240="","",IF(OR('Paste Data Here - Export'!KB1240="Y",'Paste Data Here - Export'!GE1240="Y"),"Yes","No"))</f>
        <v/>
      </c>
      <c r="H1240" s="93" t="str">
        <f t="shared" si="212"/>
        <v/>
      </c>
      <c r="I1240" s="93" t="str">
        <f t="shared" si="213"/>
        <v/>
      </c>
      <c r="J1240" s="93" t="str">
        <f t="shared" si="214"/>
        <v/>
      </c>
      <c r="K1240" s="125" t="str">
        <f>IF(OR(C1240="",'Paste Data Here - Export'!BD1240=""),"",1440*('Paste Data Here - Export'!BD1240-C1240))</f>
        <v/>
      </c>
      <c r="L1240" s="93" t="str">
        <f t="shared" si="215"/>
        <v/>
      </c>
      <c r="M1240" s="93" t="str">
        <f>IF(AND(L1240="Yes",'Paste Data Here - Export'!BC1240="SU",'Paste Data Here - Export'!EJ1240&lt;&gt;"Y"),"Achieved",IF('Paste Data Here - Export'!EJ1240="Y","Not applicable",(IF(AND('Patient level info'!L1240="No",'Paste Data Here - Export'!BC1240="SU"),"Not achieved",IF('Paste Data Here - Export'!BC1240="ICH","Not applicable",IF(OR('Paste Data Here - Export'!BC1240="O",'Paste Data Here - Export'!BC1240="MAC"),"Not achieved",""))))))</f>
        <v/>
      </c>
      <c r="N1240" s="142" t="str">
        <f>IF(B1240="","",IF(OR('Paste Data Here - Export'!GN1240="PERS",'Paste Data Here - Export'!GN1240="TELEM"),'Paste Data Here - Export'!GK1240,IF('Paste Data Here - Export'!GO1240="","Not seen in person",'Paste Data Here - Export'!GO1240)))</f>
        <v/>
      </c>
      <c r="O1240" s="125" t="str">
        <f t="shared" si="216"/>
        <v/>
      </c>
      <c r="P1240" s="126" t="str">
        <f t="shared" si="217"/>
        <v/>
      </c>
      <c r="Q1240" s="95" t="str">
        <f>IF('Paste Data Here - Export'!CR1240=TRUE, "Not imaged",IF('Paste Data Here - Export'!AR1240="Y","Inpatient stroke",IF('Paste Data Here - Export'!BA1240="","",IF('Paste Data Here - Export'!CR1240="TRUE","",1440*('Paste Data Here - Export'!CP1240-'Paste Data Here - Export'!BA1240)))))</f>
        <v/>
      </c>
      <c r="R1240" s="95" t="str">
        <f>IF('Paste Data Here - Export'!CR1240=TRUE,"Not imaged",IF(OR(C1240="",'Paste Data Here - Export'!CP1240=""),"",1440*('Paste Data Here - Export'!CP1240-C1240)))</f>
        <v/>
      </c>
      <c r="S1240" s="93" t="str">
        <f>IF(R1240&lt;60.5,"Yes",IF('Paste Data Here - Export'!C1240="","","No"))</f>
        <v/>
      </c>
      <c r="T1240" s="93" t="str">
        <f t="shared" si="209"/>
        <v/>
      </c>
      <c r="U1240" s="94" t="str">
        <f>IF(OR(C1240="",'Paste Data Here - Export'!DF1240=""),"",1440*('Paste Data Here - Export'!DF1240-C1240))</f>
        <v/>
      </c>
      <c r="V1240" s="96" t="str">
        <f t="shared" si="218"/>
        <v/>
      </c>
      <c r="W1240" s="97" t="str">
        <f>IF(B1240="","",IF('Paste Data Here - Export'!KI1240=TRUE,"Yes",IF('Paste Data Here - Export'!L1240="","No","Yes")))</f>
        <v/>
      </c>
      <c r="X1240" s="98" t="str">
        <f>IF(E1240="Yes","6 Month Transfer",IF(AND(W1240="Yes",'Paste Data Here - Export'!KM1240="D"),"No",IF('Patient level info'!W1240="Yes","Yes","")))</f>
        <v/>
      </c>
      <c r="Y1240" s="91" t="str">
        <f t="shared" si="210"/>
        <v/>
      </c>
      <c r="Z1240" s="99" t="str">
        <f>IF('Paste Data Here - Export'!KQ1240="","",IF('Paste Data Here - Export'!KO1240="","",'Paste Data Here - Export'!KN1240-'Paste Data Here - Export'!KQ1240))</f>
        <v/>
      </c>
      <c r="AA1240" s="91" t="str">
        <f>IF(AND(W1240="Yes",'Paste Data Here - Export'!KM1240="D",'Paste Data Here - Export'!KO1240="Y"),'Paste Data Here - Export'!KN1240+'Patient level info'!AA$3,IF(AND(W1240="Yes",'Paste Data Here - Export'!KM1240="D",Z1240&lt;0),'Paste Data Here - Export'!KQ1240,IF(AND(W1240="Yes",'Paste Data Here - Export'!KM1240="D"),'Paste Data Here - Export'!KN1240,IF(X1240="Yes",'Paste Data Here - Export'!KS1240,""))))</f>
        <v/>
      </c>
      <c r="AB1240" s="100" t="str">
        <f>IF(W1240="No","",IF('Paste Data Here - Export'!HS1240="","",IF('Paste Data Here - Export'!KO1240="Y",'Patient level info'!AA1240-'Paste Data Here - Export'!HS1240,'Paste Data Here - Export'!KQ1240-'Paste Data Here - Export'!HS1240)))</f>
        <v/>
      </c>
      <c r="AC1240" s="100" t="str">
        <f>IF(E1240="Yes","",IF(BPT!C1240="Record transferred to this team",AA1240-C1240-(1/6),""))</f>
        <v/>
      </c>
      <c r="AD1240" s="100" t="str">
        <f t="shared" si="211"/>
        <v/>
      </c>
      <c r="AE1240" s="100" t="str">
        <f t="shared" si="219"/>
        <v/>
      </c>
      <c r="AF1240" s="101" t="str">
        <f>IF(AE1240="","",IF(Y1240="Died same day","Died same day as arrival",IF(AB1240="","Did not stay on SU",IF('Paste Data Here - Export'!HR1240="ICH","ICU/CCU/HDU",IF(AB1240&gt;AE1240,100,100*AB1240/AE1240)))))</f>
        <v/>
      </c>
      <c r="AG1240" s="82" t="str">
        <f>IF(E1240="Yes","6 Month Transfer",IF(W1240="No","Not locked to discharge/transfer",IF(AF1240="Did not stay on SU","Not achieved as did not stay on SU",IF('Patient level info'!A1240="","",IF(AND(A1240=B1240,M1240="Achieved",P1240="Achieved",AF1240&gt;=90,AF1240&lt;&gt;"Died same day as arrival"),"Achieved",IF(AND(A1240&lt;&gt;B1240,AF1240&gt;=90,M1240="Achieved",P1240="Achieved"),"Not directly admitted by this team, but achieved criteria at previous team, and achieved 90% of stay on SU whilst at this team",IF(AF1240="ICU/CCU/HDU","Admitted to ICU/CCU/HDU",IF(AF1240="Died same day as arrival",AF1240,IF(AND(AF1240&lt;90,M1240="Not achieved",P1240="Not achieved"),"Not achieved as not direct to SU within 4h, not seen by a consultant within 14h, and less than 90% of stay on SU",IF(AND(AF1240&lt;90,M1240="Not achieved",P1240="Achieved"),"Not achieved as not direct to SU within 4h and less than 90% of stay on SU",IF(AND(AF1240&lt;90,M1240="Achieved",P1240="Not achieved"),"Not achieved as not seen by a consultant within 14h and less than 90% of stay on SU",IF(AND(AF1240&gt;=90,M1240="Not achieved",P1240="Not achieved"),"Not achieved as not direct to SU within 4h and not seen by a consultant within 14h",IF(AND(AF1240&gt;=90,M1240="Achieved",P1240="Not achieved"),"Not achieved as not seen by a consultant within 14h",IF(AF1240&lt;90,"Not achieved as less than 90% of stay on SU","Not achieved as not direct to SU within 4h"))))))))))))))</f>
        <v/>
      </c>
    </row>
    <row r="1241" spans="1:33" x14ac:dyDescent="0.25">
      <c r="A1241" s="89" t="str">
        <f>IF('Paste Data Here - Export'!A1241="","",'Paste Data Here - Export'!A1241)</f>
        <v/>
      </c>
      <c r="B1241" s="90" t="str">
        <f>IF('Paste Data Here - Export'!B1241="","",'Paste Data Here - Export'!B1241)</f>
        <v/>
      </c>
      <c r="C1241" s="91" t="str">
        <f>IF('Paste Data Here - Export'!AR1241="Y",'Paste Data Here - Export'!AS1241,IF('Paste Data Here - Export'!C1241="","",'Paste Data Here - Export'!BA1241))</f>
        <v/>
      </c>
      <c r="D1241" s="103" t="str">
        <f>IF(B1241="","",IF('Paste Data Here - Export'!A1241 ='Paste Data Here - Export'!B1241, "Yes", "No"))</f>
        <v/>
      </c>
      <c r="E1241" s="103" t="str">
        <f>IF(A1241="","",IF(AND('Paste Data Here - Export'!P1241="",'Paste Data Here - Export'!Q1241&lt;&gt;""),"Yes","No"))</f>
        <v/>
      </c>
      <c r="F1241" s="104" t="str">
        <f>IF('Paste Data Here - Export'!A1241='Paste Data Here - Export'!B1241,C1241,IF(W1241="No","",IF(E1241="Yes","6 Month Transfer",'Paste Data Here - Export'!HP1241)))</f>
        <v/>
      </c>
      <c r="G1241" s="92" t="str">
        <f>IF(B1241="","",IF(OR('Paste Data Here - Export'!KB1241="Y",'Paste Data Here - Export'!GE1241="Y"),"Yes","No"))</f>
        <v/>
      </c>
      <c r="H1241" s="93" t="str">
        <f t="shared" si="212"/>
        <v/>
      </c>
      <c r="I1241" s="93" t="str">
        <f t="shared" si="213"/>
        <v/>
      </c>
      <c r="J1241" s="93" t="str">
        <f t="shared" si="214"/>
        <v/>
      </c>
      <c r="K1241" s="125" t="str">
        <f>IF(OR(C1241="",'Paste Data Here - Export'!BD1241=""),"",1440*('Paste Data Here - Export'!BD1241-C1241))</f>
        <v/>
      </c>
      <c r="L1241" s="93" t="str">
        <f t="shared" si="215"/>
        <v/>
      </c>
      <c r="M1241" s="93" t="str">
        <f>IF(AND(L1241="Yes",'Paste Data Here - Export'!BC1241="SU",'Paste Data Here - Export'!EJ1241&lt;&gt;"Y"),"Achieved",IF('Paste Data Here - Export'!EJ1241="Y","Not applicable",(IF(AND('Patient level info'!L1241="No",'Paste Data Here - Export'!BC1241="SU"),"Not achieved",IF('Paste Data Here - Export'!BC1241="ICH","Not applicable",IF(OR('Paste Data Here - Export'!BC1241="O",'Paste Data Here - Export'!BC1241="MAC"),"Not achieved",""))))))</f>
        <v/>
      </c>
      <c r="N1241" s="142" t="str">
        <f>IF(B1241="","",IF(OR('Paste Data Here - Export'!GN1241="PERS",'Paste Data Here - Export'!GN1241="TELEM"),'Paste Data Here - Export'!GK1241,IF('Paste Data Here - Export'!GO1241="","Not seen in person",'Paste Data Here - Export'!GO1241)))</f>
        <v/>
      </c>
      <c r="O1241" s="125" t="str">
        <f t="shared" si="216"/>
        <v/>
      </c>
      <c r="P1241" s="126" t="str">
        <f t="shared" si="217"/>
        <v/>
      </c>
      <c r="Q1241" s="95" t="str">
        <f>IF('Paste Data Here - Export'!CR1241=TRUE, "Not imaged",IF('Paste Data Here - Export'!AR1241="Y","Inpatient stroke",IF('Paste Data Here - Export'!BA1241="","",IF('Paste Data Here - Export'!CR1241="TRUE","",1440*('Paste Data Here - Export'!CP1241-'Paste Data Here - Export'!BA1241)))))</f>
        <v/>
      </c>
      <c r="R1241" s="95" t="str">
        <f>IF('Paste Data Here - Export'!CR1241=TRUE,"Not imaged",IF(OR(C1241="",'Paste Data Here - Export'!CP1241=""),"",1440*('Paste Data Here - Export'!CP1241-C1241)))</f>
        <v/>
      </c>
      <c r="S1241" s="93" t="str">
        <f>IF(R1241&lt;60.5,"Yes",IF('Paste Data Here - Export'!C1241="","","No"))</f>
        <v/>
      </c>
      <c r="T1241" s="93" t="str">
        <f t="shared" si="209"/>
        <v/>
      </c>
      <c r="U1241" s="94" t="str">
        <f>IF(OR(C1241="",'Paste Data Here - Export'!DF1241=""),"",1440*('Paste Data Here - Export'!DF1241-C1241))</f>
        <v/>
      </c>
      <c r="V1241" s="96" t="str">
        <f t="shared" si="218"/>
        <v/>
      </c>
      <c r="W1241" s="97" t="str">
        <f>IF(B1241="","",IF('Paste Data Here - Export'!KI1241=TRUE,"Yes",IF('Paste Data Here - Export'!L1241="","No","Yes")))</f>
        <v/>
      </c>
      <c r="X1241" s="98" t="str">
        <f>IF(E1241="Yes","6 Month Transfer",IF(AND(W1241="Yes",'Paste Data Here - Export'!KM1241="D"),"No",IF('Patient level info'!W1241="Yes","Yes","")))</f>
        <v/>
      </c>
      <c r="Y1241" s="91" t="str">
        <f t="shared" si="210"/>
        <v/>
      </c>
      <c r="Z1241" s="99" t="str">
        <f>IF('Paste Data Here - Export'!KQ1241="","",IF('Paste Data Here - Export'!KO1241="","",'Paste Data Here - Export'!KN1241-'Paste Data Here - Export'!KQ1241))</f>
        <v/>
      </c>
      <c r="AA1241" s="91" t="str">
        <f>IF(AND(W1241="Yes",'Paste Data Here - Export'!KM1241="D",'Paste Data Here - Export'!KO1241="Y"),'Paste Data Here - Export'!KN1241+'Patient level info'!AA$3,IF(AND(W1241="Yes",'Paste Data Here - Export'!KM1241="D",Z1241&lt;0),'Paste Data Here - Export'!KQ1241,IF(AND(W1241="Yes",'Paste Data Here - Export'!KM1241="D"),'Paste Data Here - Export'!KN1241,IF(X1241="Yes",'Paste Data Here - Export'!KS1241,""))))</f>
        <v/>
      </c>
      <c r="AB1241" s="100" t="str">
        <f>IF(W1241="No","",IF('Paste Data Here - Export'!HS1241="","",IF('Paste Data Here - Export'!KO1241="Y",'Patient level info'!AA1241-'Paste Data Here - Export'!HS1241,'Paste Data Here - Export'!KQ1241-'Paste Data Here - Export'!HS1241)))</f>
        <v/>
      </c>
      <c r="AC1241" s="100" t="str">
        <f>IF(E1241="Yes","",IF(BPT!C1241="Record transferred to this team",AA1241-C1241-(1/6),""))</f>
        <v/>
      </c>
      <c r="AD1241" s="100" t="str">
        <f t="shared" si="211"/>
        <v/>
      </c>
      <c r="AE1241" s="100" t="str">
        <f t="shared" si="219"/>
        <v/>
      </c>
      <c r="AF1241" s="101" t="str">
        <f>IF(AE1241="","",IF(Y1241="Died same day","Died same day as arrival",IF(AB1241="","Did not stay on SU",IF('Paste Data Here - Export'!HR1241="ICH","ICU/CCU/HDU",IF(AB1241&gt;AE1241,100,100*AB1241/AE1241)))))</f>
        <v/>
      </c>
      <c r="AG1241" s="82" t="str">
        <f>IF(E1241="Yes","6 Month Transfer",IF(W1241="No","Not locked to discharge/transfer",IF(AF1241="Did not stay on SU","Not achieved as did not stay on SU",IF('Patient level info'!A1241="","",IF(AND(A1241=B1241,M1241="Achieved",P1241="Achieved",AF1241&gt;=90,AF1241&lt;&gt;"Died same day as arrival"),"Achieved",IF(AND(A1241&lt;&gt;B1241,AF1241&gt;=90,M1241="Achieved",P1241="Achieved"),"Not directly admitted by this team, but achieved criteria at previous team, and achieved 90% of stay on SU whilst at this team",IF(AF1241="ICU/CCU/HDU","Admitted to ICU/CCU/HDU",IF(AF1241="Died same day as arrival",AF1241,IF(AND(AF1241&lt;90,M1241="Not achieved",P1241="Not achieved"),"Not achieved as not direct to SU within 4h, not seen by a consultant within 14h, and less than 90% of stay on SU",IF(AND(AF1241&lt;90,M1241="Not achieved",P1241="Achieved"),"Not achieved as not direct to SU within 4h and less than 90% of stay on SU",IF(AND(AF1241&lt;90,M1241="Achieved",P1241="Not achieved"),"Not achieved as not seen by a consultant within 14h and less than 90% of stay on SU",IF(AND(AF1241&gt;=90,M1241="Not achieved",P1241="Not achieved"),"Not achieved as not direct to SU within 4h and not seen by a consultant within 14h",IF(AND(AF1241&gt;=90,M1241="Achieved",P1241="Not achieved"),"Not achieved as not seen by a consultant within 14h",IF(AF1241&lt;90,"Not achieved as less than 90% of stay on SU","Not achieved as not direct to SU within 4h"))))))))))))))</f>
        <v/>
      </c>
    </row>
    <row r="1242" spans="1:33" x14ac:dyDescent="0.25">
      <c r="A1242" s="89" t="str">
        <f>IF('Paste Data Here - Export'!A1242="","",'Paste Data Here - Export'!A1242)</f>
        <v/>
      </c>
      <c r="B1242" s="90" t="str">
        <f>IF('Paste Data Here - Export'!B1242="","",'Paste Data Here - Export'!B1242)</f>
        <v/>
      </c>
      <c r="C1242" s="91" t="str">
        <f>IF('Paste Data Here - Export'!AR1242="Y",'Paste Data Here - Export'!AS1242,IF('Paste Data Here - Export'!C1242="","",'Paste Data Here - Export'!BA1242))</f>
        <v/>
      </c>
      <c r="D1242" s="103" t="str">
        <f>IF(B1242="","",IF('Paste Data Here - Export'!A1242 ='Paste Data Here - Export'!B1242, "Yes", "No"))</f>
        <v/>
      </c>
      <c r="E1242" s="103" t="str">
        <f>IF(A1242="","",IF(AND('Paste Data Here - Export'!P1242="",'Paste Data Here - Export'!Q1242&lt;&gt;""),"Yes","No"))</f>
        <v/>
      </c>
      <c r="F1242" s="104" t="str">
        <f>IF('Paste Data Here - Export'!A1242='Paste Data Here - Export'!B1242,C1242,IF(W1242="No","",IF(E1242="Yes","6 Month Transfer",'Paste Data Here - Export'!HP1242)))</f>
        <v/>
      </c>
      <c r="G1242" s="92" t="str">
        <f>IF(B1242="","",IF(OR('Paste Data Here - Export'!KB1242="Y",'Paste Data Here - Export'!GE1242="Y"),"Yes","No"))</f>
        <v/>
      </c>
      <c r="H1242" s="93" t="str">
        <f t="shared" si="212"/>
        <v/>
      </c>
      <c r="I1242" s="93" t="str">
        <f t="shared" si="213"/>
        <v/>
      </c>
      <c r="J1242" s="93" t="str">
        <f t="shared" si="214"/>
        <v/>
      </c>
      <c r="K1242" s="125" t="str">
        <f>IF(OR(C1242="",'Paste Data Here - Export'!BD1242=""),"",1440*('Paste Data Here - Export'!BD1242-C1242))</f>
        <v/>
      </c>
      <c r="L1242" s="93" t="str">
        <f t="shared" si="215"/>
        <v/>
      </c>
      <c r="M1242" s="93" t="str">
        <f>IF(AND(L1242="Yes",'Paste Data Here - Export'!BC1242="SU",'Paste Data Here - Export'!EJ1242&lt;&gt;"Y"),"Achieved",IF('Paste Data Here - Export'!EJ1242="Y","Not applicable",(IF(AND('Patient level info'!L1242="No",'Paste Data Here - Export'!BC1242="SU"),"Not achieved",IF('Paste Data Here - Export'!BC1242="ICH","Not applicable",IF(OR('Paste Data Here - Export'!BC1242="O",'Paste Data Here - Export'!BC1242="MAC"),"Not achieved",""))))))</f>
        <v/>
      </c>
      <c r="N1242" s="142" t="str">
        <f>IF(B1242="","",IF(OR('Paste Data Here - Export'!GN1242="PERS",'Paste Data Here - Export'!GN1242="TELEM"),'Paste Data Here - Export'!GK1242,IF('Paste Data Here - Export'!GO1242="","Not seen in person",'Paste Data Here - Export'!GO1242)))</f>
        <v/>
      </c>
      <c r="O1242" s="125" t="str">
        <f t="shared" si="216"/>
        <v/>
      </c>
      <c r="P1242" s="126" t="str">
        <f t="shared" si="217"/>
        <v/>
      </c>
      <c r="Q1242" s="95" t="str">
        <f>IF('Paste Data Here - Export'!CR1242=TRUE, "Not imaged",IF('Paste Data Here - Export'!AR1242="Y","Inpatient stroke",IF('Paste Data Here - Export'!BA1242="","",IF('Paste Data Here - Export'!CR1242="TRUE","",1440*('Paste Data Here - Export'!CP1242-'Paste Data Here - Export'!BA1242)))))</f>
        <v/>
      </c>
      <c r="R1242" s="95" t="str">
        <f>IF('Paste Data Here - Export'!CR1242=TRUE,"Not imaged",IF(OR(C1242="",'Paste Data Here - Export'!CP1242=""),"",1440*('Paste Data Here - Export'!CP1242-C1242)))</f>
        <v/>
      </c>
      <c r="S1242" s="93" t="str">
        <f>IF(R1242&lt;60.5,"Yes",IF('Paste Data Here - Export'!C1242="","","No"))</f>
        <v/>
      </c>
      <c r="T1242" s="93" t="str">
        <f t="shared" si="209"/>
        <v/>
      </c>
      <c r="U1242" s="94" t="str">
        <f>IF(OR(C1242="",'Paste Data Here - Export'!DF1242=""),"",1440*('Paste Data Here - Export'!DF1242-C1242))</f>
        <v/>
      </c>
      <c r="V1242" s="96" t="str">
        <f t="shared" si="218"/>
        <v/>
      </c>
      <c r="W1242" s="97" t="str">
        <f>IF(B1242="","",IF('Paste Data Here - Export'!KI1242=TRUE,"Yes",IF('Paste Data Here - Export'!L1242="","No","Yes")))</f>
        <v/>
      </c>
      <c r="X1242" s="98" t="str">
        <f>IF(E1242="Yes","6 Month Transfer",IF(AND(W1242="Yes",'Paste Data Here - Export'!KM1242="D"),"No",IF('Patient level info'!W1242="Yes","Yes","")))</f>
        <v/>
      </c>
      <c r="Y1242" s="91" t="str">
        <f t="shared" si="210"/>
        <v/>
      </c>
      <c r="Z1242" s="99" t="str">
        <f>IF('Paste Data Here - Export'!KQ1242="","",IF('Paste Data Here - Export'!KO1242="","",'Paste Data Here - Export'!KN1242-'Paste Data Here - Export'!KQ1242))</f>
        <v/>
      </c>
      <c r="AA1242" s="91" t="str">
        <f>IF(AND(W1242="Yes",'Paste Data Here - Export'!KM1242="D",'Paste Data Here - Export'!KO1242="Y"),'Paste Data Here - Export'!KN1242+'Patient level info'!AA$3,IF(AND(W1242="Yes",'Paste Data Here - Export'!KM1242="D",Z1242&lt;0),'Paste Data Here - Export'!KQ1242,IF(AND(W1242="Yes",'Paste Data Here - Export'!KM1242="D"),'Paste Data Here - Export'!KN1242,IF(X1242="Yes",'Paste Data Here - Export'!KS1242,""))))</f>
        <v/>
      </c>
      <c r="AB1242" s="100" t="str">
        <f>IF(W1242="No","",IF('Paste Data Here - Export'!HS1242="","",IF('Paste Data Here - Export'!KO1242="Y",'Patient level info'!AA1242-'Paste Data Here - Export'!HS1242,'Paste Data Here - Export'!KQ1242-'Paste Data Here - Export'!HS1242)))</f>
        <v/>
      </c>
      <c r="AC1242" s="100" t="str">
        <f>IF(E1242="Yes","",IF(BPT!C1242="Record transferred to this team",AA1242-C1242-(1/6),""))</f>
        <v/>
      </c>
      <c r="AD1242" s="100" t="str">
        <f t="shared" si="211"/>
        <v/>
      </c>
      <c r="AE1242" s="100" t="str">
        <f t="shared" si="219"/>
        <v/>
      </c>
      <c r="AF1242" s="101" t="str">
        <f>IF(AE1242="","",IF(Y1242="Died same day","Died same day as arrival",IF(AB1242="","Did not stay on SU",IF('Paste Data Here - Export'!HR1242="ICH","ICU/CCU/HDU",IF(AB1242&gt;AE1242,100,100*AB1242/AE1242)))))</f>
        <v/>
      </c>
      <c r="AG1242" s="82" t="str">
        <f>IF(E1242="Yes","6 Month Transfer",IF(W1242="No","Not locked to discharge/transfer",IF(AF1242="Did not stay on SU","Not achieved as did not stay on SU",IF('Patient level info'!A1242="","",IF(AND(A1242=B1242,M1242="Achieved",P1242="Achieved",AF1242&gt;=90,AF1242&lt;&gt;"Died same day as arrival"),"Achieved",IF(AND(A1242&lt;&gt;B1242,AF1242&gt;=90,M1242="Achieved",P1242="Achieved"),"Not directly admitted by this team, but achieved criteria at previous team, and achieved 90% of stay on SU whilst at this team",IF(AF1242="ICU/CCU/HDU","Admitted to ICU/CCU/HDU",IF(AF1242="Died same day as arrival",AF1242,IF(AND(AF1242&lt;90,M1242="Not achieved",P1242="Not achieved"),"Not achieved as not direct to SU within 4h, not seen by a consultant within 14h, and less than 90% of stay on SU",IF(AND(AF1242&lt;90,M1242="Not achieved",P1242="Achieved"),"Not achieved as not direct to SU within 4h and less than 90% of stay on SU",IF(AND(AF1242&lt;90,M1242="Achieved",P1242="Not achieved"),"Not achieved as not seen by a consultant within 14h and less than 90% of stay on SU",IF(AND(AF1242&gt;=90,M1242="Not achieved",P1242="Not achieved"),"Not achieved as not direct to SU within 4h and not seen by a consultant within 14h",IF(AND(AF1242&gt;=90,M1242="Achieved",P1242="Not achieved"),"Not achieved as not seen by a consultant within 14h",IF(AF1242&lt;90,"Not achieved as less than 90% of stay on SU","Not achieved as not direct to SU within 4h"))))))))))))))</f>
        <v/>
      </c>
    </row>
    <row r="1243" spans="1:33" x14ac:dyDescent="0.25">
      <c r="A1243" s="89" t="str">
        <f>IF('Paste Data Here - Export'!A1243="","",'Paste Data Here - Export'!A1243)</f>
        <v/>
      </c>
      <c r="B1243" s="90" t="str">
        <f>IF('Paste Data Here - Export'!B1243="","",'Paste Data Here - Export'!B1243)</f>
        <v/>
      </c>
      <c r="C1243" s="91" t="str">
        <f>IF('Paste Data Here - Export'!AR1243="Y",'Paste Data Here - Export'!AS1243,IF('Paste Data Here - Export'!C1243="","",'Paste Data Here - Export'!BA1243))</f>
        <v/>
      </c>
      <c r="D1243" s="103" t="str">
        <f>IF(B1243="","",IF('Paste Data Here - Export'!A1243 ='Paste Data Here - Export'!B1243, "Yes", "No"))</f>
        <v/>
      </c>
      <c r="E1243" s="103" t="str">
        <f>IF(A1243="","",IF(AND('Paste Data Here - Export'!P1243="",'Paste Data Here - Export'!Q1243&lt;&gt;""),"Yes","No"))</f>
        <v/>
      </c>
      <c r="F1243" s="104" t="str">
        <f>IF('Paste Data Here - Export'!A1243='Paste Data Here - Export'!B1243,C1243,IF(W1243="No","",IF(E1243="Yes","6 Month Transfer",'Paste Data Here - Export'!HP1243)))</f>
        <v/>
      </c>
      <c r="G1243" s="92" t="str">
        <f>IF(B1243="","",IF(OR('Paste Data Here - Export'!KB1243="Y",'Paste Data Here - Export'!GE1243="Y"),"Yes","No"))</f>
        <v/>
      </c>
      <c r="H1243" s="93" t="str">
        <f t="shared" si="212"/>
        <v/>
      </c>
      <c r="I1243" s="93" t="str">
        <f t="shared" si="213"/>
        <v/>
      </c>
      <c r="J1243" s="93" t="str">
        <f t="shared" si="214"/>
        <v/>
      </c>
      <c r="K1243" s="125" t="str">
        <f>IF(OR(C1243="",'Paste Data Here - Export'!BD1243=""),"",1440*('Paste Data Here - Export'!BD1243-C1243))</f>
        <v/>
      </c>
      <c r="L1243" s="93" t="str">
        <f t="shared" si="215"/>
        <v/>
      </c>
      <c r="M1243" s="93" t="str">
        <f>IF(AND(L1243="Yes",'Paste Data Here - Export'!BC1243="SU",'Paste Data Here - Export'!EJ1243&lt;&gt;"Y"),"Achieved",IF('Paste Data Here - Export'!EJ1243="Y","Not applicable",(IF(AND('Patient level info'!L1243="No",'Paste Data Here - Export'!BC1243="SU"),"Not achieved",IF('Paste Data Here - Export'!BC1243="ICH","Not applicable",IF(OR('Paste Data Here - Export'!BC1243="O",'Paste Data Here - Export'!BC1243="MAC"),"Not achieved",""))))))</f>
        <v/>
      </c>
      <c r="N1243" s="142" t="str">
        <f>IF(B1243="","",IF(OR('Paste Data Here - Export'!GN1243="PERS",'Paste Data Here - Export'!GN1243="TELEM"),'Paste Data Here - Export'!GK1243,IF('Paste Data Here - Export'!GO1243="","Not seen in person",'Paste Data Here - Export'!GO1243)))</f>
        <v/>
      </c>
      <c r="O1243" s="125" t="str">
        <f t="shared" si="216"/>
        <v/>
      </c>
      <c r="P1243" s="126" t="str">
        <f t="shared" si="217"/>
        <v/>
      </c>
      <c r="Q1243" s="95" t="str">
        <f>IF('Paste Data Here - Export'!CR1243=TRUE, "Not imaged",IF('Paste Data Here - Export'!AR1243="Y","Inpatient stroke",IF('Paste Data Here - Export'!BA1243="","",IF('Paste Data Here - Export'!CR1243="TRUE","",1440*('Paste Data Here - Export'!CP1243-'Paste Data Here - Export'!BA1243)))))</f>
        <v/>
      </c>
      <c r="R1243" s="95" t="str">
        <f>IF('Paste Data Here - Export'!CR1243=TRUE,"Not imaged",IF(OR(C1243="",'Paste Data Here - Export'!CP1243=""),"",1440*('Paste Data Here - Export'!CP1243-C1243)))</f>
        <v/>
      </c>
      <c r="S1243" s="93" t="str">
        <f>IF(R1243&lt;60.5,"Yes",IF('Paste Data Here - Export'!C1243="","","No"))</f>
        <v/>
      </c>
      <c r="T1243" s="93" t="str">
        <f t="shared" si="209"/>
        <v/>
      </c>
      <c r="U1243" s="94" t="str">
        <f>IF(OR(C1243="",'Paste Data Here - Export'!DF1243=""),"",1440*('Paste Data Here - Export'!DF1243-C1243))</f>
        <v/>
      </c>
      <c r="V1243" s="96" t="str">
        <f t="shared" si="218"/>
        <v/>
      </c>
      <c r="W1243" s="97" t="str">
        <f>IF(B1243="","",IF('Paste Data Here - Export'!KI1243=TRUE,"Yes",IF('Paste Data Here - Export'!L1243="","No","Yes")))</f>
        <v/>
      </c>
      <c r="X1243" s="98" t="str">
        <f>IF(E1243="Yes","6 Month Transfer",IF(AND(W1243="Yes",'Paste Data Here - Export'!KM1243="D"),"No",IF('Patient level info'!W1243="Yes","Yes","")))</f>
        <v/>
      </c>
      <c r="Y1243" s="91" t="str">
        <f t="shared" si="210"/>
        <v/>
      </c>
      <c r="Z1243" s="99" t="str">
        <f>IF('Paste Data Here - Export'!KQ1243="","",IF('Paste Data Here - Export'!KO1243="","",'Paste Data Here - Export'!KN1243-'Paste Data Here - Export'!KQ1243))</f>
        <v/>
      </c>
      <c r="AA1243" s="91" t="str">
        <f>IF(AND(W1243="Yes",'Paste Data Here - Export'!KM1243="D",'Paste Data Here - Export'!KO1243="Y"),'Paste Data Here - Export'!KN1243+'Patient level info'!AA$3,IF(AND(W1243="Yes",'Paste Data Here - Export'!KM1243="D",Z1243&lt;0),'Paste Data Here - Export'!KQ1243,IF(AND(W1243="Yes",'Paste Data Here - Export'!KM1243="D"),'Paste Data Here - Export'!KN1243,IF(X1243="Yes",'Paste Data Here - Export'!KS1243,""))))</f>
        <v/>
      </c>
      <c r="AB1243" s="100" t="str">
        <f>IF(W1243="No","",IF('Paste Data Here - Export'!HS1243="","",IF('Paste Data Here - Export'!KO1243="Y",'Patient level info'!AA1243-'Paste Data Here - Export'!HS1243,'Paste Data Here - Export'!KQ1243-'Paste Data Here - Export'!HS1243)))</f>
        <v/>
      </c>
      <c r="AC1243" s="100" t="str">
        <f>IF(E1243="Yes","",IF(BPT!C1243="Record transferred to this team",AA1243-C1243-(1/6),""))</f>
        <v/>
      </c>
      <c r="AD1243" s="100" t="str">
        <f t="shared" si="211"/>
        <v/>
      </c>
      <c r="AE1243" s="100" t="str">
        <f t="shared" si="219"/>
        <v/>
      </c>
      <c r="AF1243" s="101" t="str">
        <f>IF(AE1243="","",IF(Y1243="Died same day","Died same day as arrival",IF(AB1243="","Did not stay on SU",IF('Paste Data Here - Export'!HR1243="ICH","ICU/CCU/HDU",IF(AB1243&gt;AE1243,100,100*AB1243/AE1243)))))</f>
        <v/>
      </c>
      <c r="AG1243" s="82" t="str">
        <f>IF(E1243="Yes","6 Month Transfer",IF(W1243="No","Not locked to discharge/transfer",IF(AF1243="Did not stay on SU","Not achieved as did not stay on SU",IF('Patient level info'!A1243="","",IF(AND(A1243=B1243,M1243="Achieved",P1243="Achieved",AF1243&gt;=90,AF1243&lt;&gt;"Died same day as arrival"),"Achieved",IF(AND(A1243&lt;&gt;B1243,AF1243&gt;=90,M1243="Achieved",P1243="Achieved"),"Not directly admitted by this team, but achieved criteria at previous team, and achieved 90% of stay on SU whilst at this team",IF(AF1243="ICU/CCU/HDU","Admitted to ICU/CCU/HDU",IF(AF1243="Died same day as arrival",AF1243,IF(AND(AF1243&lt;90,M1243="Not achieved",P1243="Not achieved"),"Not achieved as not direct to SU within 4h, not seen by a consultant within 14h, and less than 90% of stay on SU",IF(AND(AF1243&lt;90,M1243="Not achieved",P1243="Achieved"),"Not achieved as not direct to SU within 4h and less than 90% of stay on SU",IF(AND(AF1243&lt;90,M1243="Achieved",P1243="Not achieved"),"Not achieved as not seen by a consultant within 14h and less than 90% of stay on SU",IF(AND(AF1243&gt;=90,M1243="Not achieved",P1243="Not achieved"),"Not achieved as not direct to SU within 4h and not seen by a consultant within 14h",IF(AND(AF1243&gt;=90,M1243="Achieved",P1243="Not achieved"),"Not achieved as not seen by a consultant within 14h",IF(AF1243&lt;90,"Not achieved as less than 90% of stay on SU","Not achieved as not direct to SU within 4h"))))))))))))))</f>
        <v/>
      </c>
    </row>
    <row r="1244" spans="1:33" x14ac:dyDescent="0.25">
      <c r="A1244" s="89" t="str">
        <f>IF('Paste Data Here - Export'!A1244="","",'Paste Data Here - Export'!A1244)</f>
        <v/>
      </c>
      <c r="B1244" s="90" t="str">
        <f>IF('Paste Data Here - Export'!B1244="","",'Paste Data Here - Export'!B1244)</f>
        <v/>
      </c>
      <c r="C1244" s="91" t="str">
        <f>IF('Paste Data Here - Export'!AR1244="Y",'Paste Data Here - Export'!AS1244,IF('Paste Data Here - Export'!C1244="","",'Paste Data Here - Export'!BA1244))</f>
        <v/>
      </c>
      <c r="D1244" s="103" t="str">
        <f>IF(B1244="","",IF('Paste Data Here - Export'!A1244 ='Paste Data Here - Export'!B1244, "Yes", "No"))</f>
        <v/>
      </c>
      <c r="E1244" s="103" t="str">
        <f>IF(A1244="","",IF(AND('Paste Data Here - Export'!P1244="",'Paste Data Here - Export'!Q1244&lt;&gt;""),"Yes","No"))</f>
        <v/>
      </c>
      <c r="F1244" s="104" t="str">
        <f>IF('Paste Data Here - Export'!A1244='Paste Data Here - Export'!B1244,C1244,IF(W1244="No","",IF(E1244="Yes","6 Month Transfer",'Paste Data Here - Export'!HP1244)))</f>
        <v/>
      </c>
      <c r="G1244" s="92" t="str">
        <f>IF(B1244="","",IF(OR('Paste Data Here - Export'!KB1244="Y",'Paste Data Here - Export'!GE1244="Y"),"Yes","No"))</f>
        <v/>
      </c>
      <c r="H1244" s="93" t="str">
        <f t="shared" si="212"/>
        <v/>
      </c>
      <c r="I1244" s="93" t="str">
        <f t="shared" si="213"/>
        <v/>
      </c>
      <c r="J1244" s="93" t="str">
        <f t="shared" si="214"/>
        <v/>
      </c>
      <c r="K1244" s="125" t="str">
        <f>IF(OR(C1244="",'Paste Data Here - Export'!BD1244=""),"",1440*('Paste Data Here - Export'!BD1244-C1244))</f>
        <v/>
      </c>
      <c r="L1244" s="93" t="str">
        <f t="shared" si="215"/>
        <v/>
      </c>
      <c r="M1244" s="93" t="str">
        <f>IF(AND(L1244="Yes",'Paste Data Here - Export'!BC1244="SU",'Paste Data Here - Export'!EJ1244&lt;&gt;"Y"),"Achieved",IF('Paste Data Here - Export'!EJ1244="Y","Not applicable",(IF(AND('Patient level info'!L1244="No",'Paste Data Here - Export'!BC1244="SU"),"Not achieved",IF('Paste Data Here - Export'!BC1244="ICH","Not applicable",IF(OR('Paste Data Here - Export'!BC1244="O",'Paste Data Here - Export'!BC1244="MAC"),"Not achieved",""))))))</f>
        <v/>
      </c>
      <c r="N1244" s="142" t="str">
        <f>IF(B1244="","",IF(OR('Paste Data Here - Export'!GN1244="PERS",'Paste Data Here - Export'!GN1244="TELEM"),'Paste Data Here - Export'!GK1244,IF('Paste Data Here - Export'!GO1244="","Not seen in person",'Paste Data Here - Export'!GO1244)))</f>
        <v/>
      </c>
      <c r="O1244" s="125" t="str">
        <f t="shared" si="216"/>
        <v/>
      </c>
      <c r="P1244" s="126" t="str">
        <f t="shared" si="217"/>
        <v/>
      </c>
      <c r="Q1244" s="95" t="str">
        <f>IF('Paste Data Here - Export'!CR1244=TRUE, "Not imaged",IF('Paste Data Here - Export'!AR1244="Y","Inpatient stroke",IF('Paste Data Here - Export'!BA1244="","",IF('Paste Data Here - Export'!CR1244="TRUE","",1440*('Paste Data Here - Export'!CP1244-'Paste Data Here - Export'!BA1244)))))</f>
        <v/>
      </c>
      <c r="R1244" s="95" t="str">
        <f>IF('Paste Data Here - Export'!CR1244=TRUE,"Not imaged",IF(OR(C1244="",'Paste Data Here - Export'!CP1244=""),"",1440*('Paste Data Here - Export'!CP1244-C1244)))</f>
        <v/>
      </c>
      <c r="S1244" s="93" t="str">
        <f>IF(R1244&lt;60.5,"Yes",IF('Paste Data Here - Export'!C1244="","","No"))</f>
        <v/>
      </c>
      <c r="T1244" s="93" t="str">
        <f t="shared" si="209"/>
        <v/>
      </c>
      <c r="U1244" s="94" t="str">
        <f>IF(OR(C1244="",'Paste Data Here - Export'!DF1244=""),"",1440*('Paste Data Here - Export'!DF1244-C1244))</f>
        <v/>
      </c>
      <c r="V1244" s="96" t="str">
        <f t="shared" si="218"/>
        <v/>
      </c>
      <c r="W1244" s="97" t="str">
        <f>IF(B1244="","",IF('Paste Data Here - Export'!KI1244=TRUE,"Yes",IF('Paste Data Here - Export'!L1244="","No","Yes")))</f>
        <v/>
      </c>
      <c r="X1244" s="98" t="str">
        <f>IF(E1244="Yes","6 Month Transfer",IF(AND(W1244="Yes",'Paste Data Here - Export'!KM1244="D"),"No",IF('Patient level info'!W1244="Yes","Yes","")))</f>
        <v/>
      </c>
      <c r="Y1244" s="91" t="str">
        <f t="shared" si="210"/>
        <v/>
      </c>
      <c r="Z1244" s="99" t="str">
        <f>IF('Paste Data Here - Export'!KQ1244="","",IF('Paste Data Here - Export'!KO1244="","",'Paste Data Here - Export'!KN1244-'Paste Data Here - Export'!KQ1244))</f>
        <v/>
      </c>
      <c r="AA1244" s="91" t="str">
        <f>IF(AND(W1244="Yes",'Paste Data Here - Export'!KM1244="D",'Paste Data Here - Export'!KO1244="Y"),'Paste Data Here - Export'!KN1244+'Patient level info'!AA$3,IF(AND(W1244="Yes",'Paste Data Here - Export'!KM1244="D",Z1244&lt;0),'Paste Data Here - Export'!KQ1244,IF(AND(W1244="Yes",'Paste Data Here - Export'!KM1244="D"),'Paste Data Here - Export'!KN1244,IF(X1244="Yes",'Paste Data Here - Export'!KS1244,""))))</f>
        <v/>
      </c>
      <c r="AB1244" s="100" t="str">
        <f>IF(W1244="No","",IF('Paste Data Here - Export'!HS1244="","",IF('Paste Data Here - Export'!KO1244="Y",'Patient level info'!AA1244-'Paste Data Here - Export'!HS1244,'Paste Data Here - Export'!KQ1244-'Paste Data Here - Export'!HS1244)))</f>
        <v/>
      </c>
      <c r="AC1244" s="100" t="str">
        <f>IF(E1244="Yes","",IF(BPT!C1244="Record transferred to this team",AA1244-C1244-(1/6),""))</f>
        <v/>
      </c>
      <c r="AD1244" s="100" t="str">
        <f t="shared" si="211"/>
        <v/>
      </c>
      <c r="AE1244" s="100" t="str">
        <f t="shared" si="219"/>
        <v/>
      </c>
      <c r="AF1244" s="101" t="str">
        <f>IF(AE1244="","",IF(Y1244="Died same day","Died same day as arrival",IF(AB1244="","Did not stay on SU",IF('Paste Data Here - Export'!HR1244="ICH","ICU/CCU/HDU",IF(AB1244&gt;AE1244,100,100*AB1244/AE1244)))))</f>
        <v/>
      </c>
      <c r="AG1244" s="82" t="str">
        <f>IF(E1244="Yes","6 Month Transfer",IF(W1244="No","Not locked to discharge/transfer",IF(AF1244="Did not stay on SU","Not achieved as did not stay on SU",IF('Patient level info'!A1244="","",IF(AND(A1244=B1244,M1244="Achieved",P1244="Achieved",AF1244&gt;=90,AF1244&lt;&gt;"Died same day as arrival"),"Achieved",IF(AND(A1244&lt;&gt;B1244,AF1244&gt;=90,M1244="Achieved",P1244="Achieved"),"Not directly admitted by this team, but achieved criteria at previous team, and achieved 90% of stay on SU whilst at this team",IF(AF1244="ICU/CCU/HDU","Admitted to ICU/CCU/HDU",IF(AF1244="Died same day as arrival",AF1244,IF(AND(AF1244&lt;90,M1244="Not achieved",P1244="Not achieved"),"Not achieved as not direct to SU within 4h, not seen by a consultant within 14h, and less than 90% of stay on SU",IF(AND(AF1244&lt;90,M1244="Not achieved",P1244="Achieved"),"Not achieved as not direct to SU within 4h and less than 90% of stay on SU",IF(AND(AF1244&lt;90,M1244="Achieved",P1244="Not achieved"),"Not achieved as not seen by a consultant within 14h and less than 90% of stay on SU",IF(AND(AF1244&gt;=90,M1244="Not achieved",P1244="Not achieved"),"Not achieved as not direct to SU within 4h and not seen by a consultant within 14h",IF(AND(AF1244&gt;=90,M1244="Achieved",P1244="Not achieved"),"Not achieved as not seen by a consultant within 14h",IF(AF1244&lt;90,"Not achieved as less than 90% of stay on SU","Not achieved as not direct to SU within 4h"))))))))))))))</f>
        <v/>
      </c>
    </row>
    <row r="1245" spans="1:33" x14ac:dyDescent="0.25">
      <c r="A1245" s="89" t="str">
        <f>IF('Paste Data Here - Export'!A1245="","",'Paste Data Here - Export'!A1245)</f>
        <v/>
      </c>
      <c r="B1245" s="90" t="str">
        <f>IF('Paste Data Here - Export'!B1245="","",'Paste Data Here - Export'!B1245)</f>
        <v/>
      </c>
      <c r="C1245" s="91" t="str">
        <f>IF('Paste Data Here - Export'!AR1245="Y",'Paste Data Here - Export'!AS1245,IF('Paste Data Here - Export'!C1245="","",'Paste Data Here - Export'!BA1245))</f>
        <v/>
      </c>
      <c r="D1245" s="103" t="str">
        <f>IF(B1245="","",IF('Paste Data Here - Export'!A1245 ='Paste Data Here - Export'!B1245, "Yes", "No"))</f>
        <v/>
      </c>
      <c r="E1245" s="103" t="str">
        <f>IF(A1245="","",IF(AND('Paste Data Here - Export'!P1245="",'Paste Data Here - Export'!Q1245&lt;&gt;""),"Yes","No"))</f>
        <v/>
      </c>
      <c r="F1245" s="104" t="str">
        <f>IF('Paste Data Here - Export'!A1245='Paste Data Here - Export'!B1245,C1245,IF(W1245="No","",IF(E1245="Yes","6 Month Transfer",'Paste Data Here - Export'!HP1245)))</f>
        <v/>
      </c>
      <c r="G1245" s="92" t="str">
        <f>IF(B1245="","",IF(OR('Paste Data Here - Export'!KB1245="Y",'Paste Data Here - Export'!GE1245="Y"),"Yes","No"))</f>
        <v/>
      </c>
      <c r="H1245" s="93" t="str">
        <f t="shared" si="212"/>
        <v/>
      </c>
      <c r="I1245" s="93" t="str">
        <f t="shared" si="213"/>
        <v/>
      </c>
      <c r="J1245" s="93" t="str">
        <f t="shared" si="214"/>
        <v/>
      </c>
      <c r="K1245" s="125" t="str">
        <f>IF(OR(C1245="",'Paste Data Here - Export'!BD1245=""),"",1440*('Paste Data Here - Export'!BD1245-C1245))</f>
        <v/>
      </c>
      <c r="L1245" s="93" t="str">
        <f t="shared" si="215"/>
        <v/>
      </c>
      <c r="M1245" s="93" t="str">
        <f>IF(AND(L1245="Yes",'Paste Data Here - Export'!BC1245="SU",'Paste Data Here - Export'!EJ1245&lt;&gt;"Y"),"Achieved",IF('Paste Data Here - Export'!EJ1245="Y","Not applicable",(IF(AND('Patient level info'!L1245="No",'Paste Data Here - Export'!BC1245="SU"),"Not achieved",IF('Paste Data Here - Export'!BC1245="ICH","Not applicable",IF(OR('Paste Data Here - Export'!BC1245="O",'Paste Data Here - Export'!BC1245="MAC"),"Not achieved",""))))))</f>
        <v/>
      </c>
      <c r="N1245" s="142" t="str">
        <f>IF(B1245="","",IF(OR('Paste Data Here - Export'!GN1245="PERS",'Paste Data Here - Export'!GN1245="TELEM"),'Paste Data Here - Export'!GK1245,IF('Paste Data Here - Export'!GO1245="","Not seen in person",'Paste Data Here - Export'!GO1245)))</f>
        <v/>
      </c>
      <c r="O1245" s="125" t="str">
        <f t="shared" si="216"/>
        <v/>
      </c>
      <c r="P1245" s="126" t="str">
        <f t="shared" si="217"/>
        <v/>
      </c>
      <c r="Q1245" s="95" t="str">
        <f>IF('Paste Data Here - Export'!CR1245=TRUE, "Not imaged",IF('Paste Data Here - Export'!AR1245="Y","Inpatient stroke",IF('Paste Data Here - Export'!BA1245="","",IF('Paste Data Here - Export'!CR1245="TRUE","",1440*('Paste Data Here - Export'!CP1245-'Paste Data Here - Export'!BA1245)))))</f>
        <v/>
      </c>
      <c r="R1245" s="95" t="str">
        <f>IF('Paste Data Here - Export'!CR1245=TRUE,"Not imaged",IF(OR(C1245="",'Paste Data Here - Export'!CP1245=""),"",1440*('Paste Data Here - Export'!CP1245-C1245)))</f>
        <v/>
      </c>
      <c r="S1245" s="93" t="str">
        <f>IF(R1245&lt;60.5,"Yes",IF('Paste Data Here - Export'!C1245="","","No"))</f>
        <v/>
      </c>
      <c r="T1245" s="93" t="str">
        <f t="shared" si="209"/>
        <v/>
      </c>
      <c r="U1245" s="94" t="str">
        <f>IF(OR(C1245="",'Paste Data Here - Export'!DF1245=""),"",1440*('Paste Data Here - Export'!DF1245-C1245))</f>
        <v/>
      </c>
      <c r="V1245" s="96" t="str">
        <f t="shared" si="218"/>
        <v/>
      </c>
      <c r="W1245" s="97" t="str">
        <f>IF(B1245="","",IF('Paste Data Here - Export'!KI1245=TRUE,"Yes",IF('Paste Data Here - Export'!L1245="","No","Yes")))</f>
        <v/>
      </c>
      <c r="X1245" s="98" t="str">
        <f>IF(E1245="Yes","6 Month Transfer",IF(AND(W1245="Yes",'Paste Data Here - Export'!KM1245="D"),"No",IF('Patient level info'!W1245="Yes","Yes","")))</f>
        <v/>
      </c>
      <c r="Y1245" s="91" t="str">
        <f t="shared" si="210"/>
        <v/>
      </c>
      <c r="Z1245" s="99" t="str">
        <f>IF('Paste Data Here - Export'!KQ1245="","",IF('Paste Data Here - Export'!KO1245="","",'Paste Data Here - Export'!KN1245-'Paste Data Here - Export'!KQ1245))</f>
        <v/>
      </c>
      <c r="AA1245" s="91" t="str">
        <f>IF(AND(W1245="Yes",'Paste Data Here - Export'!KM1245="D",'Paste Data Here - Export'!KO1245="Y"),'Paste Data Here - Export'!KN1245+'Patient level info'!AA$3,IF(AND(W1245="Yes",'Paste Data Here - Export'!KM1245="D",Z1245&lt;0),'Paste Data Here - Export'!KQ1245,IF(AND(W1245="Yes",'Paste Data Here - Export'!KM1245="D"),'Paste Data Here - Export'!KN1245,IF(X1245="Yes",'Paste Data Here - Export'!KS1245,""))))</f>
        <v/>
      </c>
      <c r="AB1245" s="100" t="str">
        <f>IF(W1245="No","",IF('Paste Data Here - Export'!HS1245="","",IF('Paste Data Here - Export'!KO1245="Y",'Patient level info'!AA1245-'Paste Data Here - Export'!HS1245,'Paste Data Here - Export'!KQ1245-'Paste Data Here - Export'!HS1245)))</f>
        <v/>
      </c>
      <c r="AC1245" s="100" t="str">
        <f>IF(E1245="Yes","",IF(BPT!C1245="Record transferred to this team",AA1245-C1245-(1/6),""))</f>
        <v/>
      </c>
      <c r="AD1245" s="100" t="str">
        <f t="shared" si="211"/>
        <v/>
      </c>
      <c r="AE1245" s="100" t="str">
        <f t="shared" si="219"/>
        <v/>
      </c>
      <c r="AF1245" s="101" t="str">
        <f>IF(AE1245="","",IF(Y1245="Died same day","Died same day as arrival",IF(AB1245="","Did not stay on SU",IF('Paste Data Here - Export'!HR1245="ICH","ICU/CCU/HDU",IF(AB1245&gt;AE1245,100,100*AB1245/AE1245)))))</f>
        <v/>
      </c>
      <c r="AG1245" s="82" t="str">
        <f>IF(E1245="Yes","6 Month Transfer",IF(W1245="No","Not locked to discharge/transfer",IF(AF1245="Did not stay on SU","Not achieved as did not stay on SU",IF('Patient level info'!A1245="","",IF(AND(A1245=B1245,M1245="Achieved",P1245="Achieved",AF1245&gt;=90,AF1245&lt;&gt;"Died same day as arrival"),"Achieved",IF(AND(A1245&lt;&gt;B1245,AF1245&gt;=90,M1245="Achieved",P1245="Achieved"),"Not directly admitted by this team, but achieved criteria at previous team, and achieved 90% of stay on SU whilst at this team",IF(AF1245="ICU/CCU/HDU","Admitted to ICU/CCU/HDU",IF(AF1245="Died same day as arrival",AF1245,IF(AND(AF1245&lt;90,M1245="Not achieved",P1245="Not achieved"),"Not achieved as not direct to SU within 4h, not seen by a consultant within 14h, and less than 90% of stay on SU",IF(AND(AF1245&lt;90,M1245="Not achieved",P1245="Achieved"),"Not achieved as not direct to SU within 4h and less than 90% of stay on SU",IF(AND(AF1245&lt;90,M1245="Achieved",P1245="Not achieved"),"Not achieved as not seen by a consultant within 14h and less than 90% of stay on SU",IF(AND(AF1245&gt;=90,M1245="Not achieved",P1245="Not achieved"),"Not achieved as not direct to SU within 4h and not seen by a consultant within 14h",IF(AND(AF1245&gt;=90,M1245="Achieved",P1245="Not achieved"),"Not achieved as not seen by a consultant within 14h",IF(AF1245&lt;90,"Not achieved as less than 90% of stay on SU","Not achieved as not direct to SU within 4h"))))))))))))))</f>
        <v/>
      </c>
    </row>
    <row r="1246" spans="1:33" x14ac:dyDescent="0.25">
      <c r="A1246" s="89" t="str">
        <f>IF('Paste Data Here - Export'!A1246="","",'Paste Data Here - Export'!A1246)</f>
        <v/>
      </c>
      <c r="B1246" s="90" t="str">
        <f>IF('Paste Data Here - Export'!B1246="","",'Paste Data Here - Export'!B1246)</f>
        <v/>
      </c>
      <c r="C1246" s="91" t="str">
        <f>IF('Paste Data Here - Export'!AR1246="Y",'Paste Data Here - Export'!AS1246,IF('Paste Data Here - Export'!C1246="","",'Paste Data Here - Export'!BA1246))</f>
        <v/>
      </c>
      <c r="D1246" s="103" t="str">
        <f>IF(B1246="","",IF('Paste Data Here - Export'!A1246 ='Paste Data Here - Export'!B1246, "Yes", "No"))</f>
        <v/>
      </c>
      <c r="E1246" s="103" t="str">
        <f>IF(A1246="","",IF(AND('Paste Data Here - Export'!P1246="",'Paste Data Here - Export'!Q1246&lt;&gt;""),"Yes","No"))</f>
        <v/>
      </c>
      <c r="F1246" s="104" t="str">
        <f>IF('Paste Data Here - Export'!A1246='Paste Data Here - Export'!B1246,C1246,IF(W1246="No","",IF(E1246="Yes","6 Month Transfer",'Paste Data Here - Export'!HP1246)))</f>
        <v/>
      </c>
      <c r="G1246" s="92" t="str">
        <f>IF(B1246="","",IF(OR('Paste Data Here - Export'!KB1246="Y",'Paste Data Here - Export'!GE1246="Y"),"Yes","No"))</f>
        <v/>
      </c>
      <c r="H1246" s="93" t="str">
        <f t="shared" si="212"/>
        <v/>
      </c>
      <c r="I1246" s="93" t="str">
        <f t="shared" si="213"/>
        <v/>
      </c>
      <c r="J1246" s="93" t="str">
        <f t="shared" si="214"/>
        <v/>
      </c>
      <c r="K1246" s="125" t="str">
        <f>IF(OR(C1246="",'Paste Data Here - Export'!BD1246=""),"",1440*('Paste Data Here - Export'!BD1246-C1246))</f>
        <v/>
      </c>
      <c r="L1246" s="93" t="str">
        <f t="shared" si="215"/>
        <v/>
      </c>
      <c r="M1246" s="93" t="str">
        <f>IF(AND(L1246="Yes",'Paste Data Here - Export'!BC1246="SU",'Paste Data Here - Export'!EJ1246&lt;&gt;"Y"),"Achieved",IF('Paste Data Here - Export'!EJ1246="Y","Not applicable",(IF(AND('Patient level info'!L1246="No",'Paste Data Here - Export'!BC1246="SU"),"Not achieved",IF('Paste Data Here - Export'!BC1246="ICH","Not applicable",IF(OR('Paste Data Here - Export'!BC1246="O",'Paste Data Here - Export'!BC1246="MAC"),"Not achieved",""))))))</f>
        <v/>
      </c>
      <c r="N1246" s="142" t="str">
        <f>IF(B1246="","",IF(OR('Paste Data Here - Export'!GN1246="PERS",'Paste Data Here - Export'!GN1246="TELEM"),'Paste Data Here - Export'!GK1246,IF('Paste Data Here - Export'!GO1246="","Not seen in person",'Paste Data Here - Export'!GO1246)))</f>
        <v/>
      </c>
      <c r="O1246" s="125" t="str">
        <f t="shared" si="216"/>
        <v/>
      </c>
      <c r="P1246" s="126" t="str">
        <f t="shared" si="217"/>
        <v/>
      </c>
      <c r="Q1246" s="95" t="str">
        <f>IF('Paste Data Here - Export'!CR1246=TRUE, "Not imaged",IF('Paste Data Here - Export'!AR1246="Y","Inpatient stroke",IF('Paste Data Here - Export'!BA1246="","",IF('Paste Data Here - Export'!CR1246="TRUE","",1440*('Paste Data Here - Export'!CP1246-'Paste Data Here - Export'!BA1246)))))</f>
        <v/>
      </c>
      <c r="R1246" s="95" t="str">
        <f>IF('Paste Data Here - Export'!CR1246=TRUE,"Not imaged",IF(OR(C1246="",'Paste Data Here - Export'!CP1246=""),"",1440*('Paste Data Here - Export'!CP1246-C1246)))</f>
        <v/>
      </c>
      <c r="S1246" s="93" t="str">
        <f>IF(R1246&lt;60.5,"Yes",IF('Paste Data Here - Export'!C1246="","","No"))</f>
        <v/>
      </c>
      <c r="T1246" s="93" t="str">
        <f t="shared" si="209"/>
        <v/>
      </c>
      <c r="U1246" s="94" t="str">
        <f>IF(OR(C1246="",'Paste Data Here - Export'!DF1246=""),"",1440*('Paste Data Here - Export'!DF1246-C1246))</f>
        <v/>
      </c>
      <c r="V1246" s="96" t="str">
        <f t="shared" si="218"/>
        <v/>
      </c>
      <c r="W1246" s="97" t="str">
        <f>IF(B1246="","",IF('Paste Data Here - Export'!KI1246=TRUE,"Yes",IF('Paste Data Here - Export'!L1246="","No","Yes")))</f>
        <v/>
      </c>
      <c r="X1246" s="98" t="str">
        <f>IF(E1246="Yes","6 Month Transfer",IF(AND(W1246="Yes",'Paste Data Here - Export'!KM1246="D"),"No",IF('Patient level info'!W1246="Yes","Yes","")))</f>
        <v/>
      </c>
      <c r="Y1246" s="91" t="str">
        <f t="shared" si="210"/>
        <v/>
      </c>
      <c r="Z1246" s="99" t="str">
        <f>IF('Paste Data Here - Export'!KQ1246="","",IF('Paste Data Here - Export'!KO1246="","",'Paste Data Here - Export'!KN1246-'Paste Data Here - Export'!KQ1246))</f>
        <v/>
      </c>
      <c r="AA1246" s="91" t="str">
        <f>IF(AND(W1246="Yes",'Paste Data Here - Export'!KM1246="D",'Paste Data Here - Export'!KO1246="Y"),'Paste Data Here - Export'!KN1246+'Patient level info'!AA$3,IF(AND(W1246="Yes",'Paste Data Here - Export'!KM1246="D",Z1246&lt;0),'Paste Data Here - Export'!KQ1246,IF(AND(W1246="Yes",'Paste Data Here - Export'!KM1246="D"),'Paste Data Here - Export'!KN1246,IF(X1246="Yes",'Paste Data Here - Export'!KS1246,""))))</f>
        <v/>
      </c>
      <c r="AB1246" s="100" t="str">
        <f>IF(W1246="No","",IF('Paste Data Here - Export'!HS1246="","",IF('Paste Data Here - Export'!KO1246="Y",'Patient level info'!AA1246-'Paste Data Here - Export'!HS1246,'Paste Data Here - Export'!KQ1246-'Paste Data Here - Export'!HS1246)))</f>
        <v/>
      </c>
      <c r="AC1246" s="100" t="str">
        <f>IF(E1246="Yes","",IF(BPT!C1246="Record transferred to this team",AA1246-C1246-(1/6),""))</f>
        <v/>
      </c>
      <c r="AD1246" s="100" t="str">
        <f t="shared" si="211"/>
        <v/>
      </c>
      <c r="AE1246" s="100" t="str">
        <f t="shared" si="219"/>
        <v/>
      </c>
      <c r="AF1246" s="101" t="str">
        <f>IF(AE1246="","",IF(Y1246="Died same day","Died same day as arrival",IF(AB1246="","Did not stay on SU",IF('Paste Data Here - Export'!HR1246="ICH","ICU/CCU/HDU",IF(AB1246&gt;AE1246,100,100*AB1246/AE1246)))))</f>
        <v/>
      </c>
      <c r="AG1246" s="82" t="str">
        <f>IF(E1246="Yes","6 Month Transfer",IF(W1246="No","Not locked to discharge/transfer",IF(AF1246="Did not stay on SU","Not achieved as did not stay on SU",IF('Patient level info'!A1246="","",IF(AND(A1246=B1246,M1246="Achieved",P1246="Achieved",AF1246&gt;=90,AF1246&lt;&gt;"Died same day as arrival"),"Achieved",IF(AND(A1246&lt;&gt;B1246,AF1246&gt;=90,M1246="Achieved",P1246="Achieved"),"Not directly admitted by this team, but achieved criteria at previous team, and achieved 90% of stay on SU whilst at this team",IF(AF1246="ICU/CCU/HDU","Admitted to ICU/CCU/HDU",IF(AF1246="Died same day as arrival",AF1246,IF(AND(AF1246&lt;90,M1246="Not achieved",P1246="Not achieved"),"Not achieved as not direct to SU within 4h, not seen by a consultant within 14h, and less than 90% of stay on SU",IF(AND(AF1246&lt;90,M1246="Not achieved",P1246="Achieved"),"Not achieved as not direct to SU within 4h and less than 90% of stay on SU",IF(AND(AF1246&lt;90,M1246="Achieved",P1246="Not achieved"),"Not achieved as not seen by a consultant within 14h and less than 90% of stay on SU",IF(AND(AF1246&gt;=90,M1246="Not achieved",P1246="Not achieved"),"Not achieved as not direct to SU within 4h and not seen by a consultant within 14h",IF(AND(AF1246&gt;=90,M1246="Achieved",P1246="Not achieved"),"Not achieved as not seen by a consultant within 14h",IF(AF1246&lt;90,"Not achieved as less than 90% of stay on SU","Not achieved as not direct to SU within 4h"))))))))))))))</f>
        <v/>
      </c>
    </row>
    <row r="1247" spans="1:33" x14ac:dyDescent="0.25">
      <c r="A1247" s="89" t="str">
        <f>IF('Paste Data Here - Export'!A1247="","",'Paste Data Here - Export'!A1247)</f>
        <v/>
      </c>
      <c r="B1247" s="90" t="str">
        <f>IF('Paste Data Here - Export'!B1247="","",'Paste Data Here - Export'!B1247)</f>
        <v/>
      </c>
      <c r="C1247" s="91" t="str">
        <f>IF('Paste Data Here - Export'!AR1247="Y",'Paste Data Here - Export'!AS1247,IF('Paste Data Here - Export'!C1247="","",'Paste Data Here - Export'!BA1247))</f>
        <v/>
      </c>
      <c r="D1247" s="103" t="str">
        <f>IF(B1247="","",IF('Paste Data Here - Export'!A1247 ='Paste Data Here - Export'!B1247, "Yes", "No"))</f>
        <v/>
      </c>
      <c r="E1247" s="103" t="str">
        <f>IF(A1247="","",IF(AND('Paste Data Here - Export'!P1247="",'Paste Data Here - Export'!Q1247&lt;&gt;""),"Yes","No"))</f>
        <v/>
      </c>
      <c r="F1247" s="104" t="str">
        <f>IF('Paste Data Here - Export'!A1247='Paste Data Here - Export'!B1247,C1247,IF(W1247="No","",IF(E1247="Yes","6 Month Transfer",'Paste Data Here - Export'!HP1247)))</f>
        <v/>
      </c>
      <c r="G1247" s="92" t="str">
        <f>IF(B1247="","",IF(OR('Paste Data Here - Export'!KB1247="Y",'Paste Data Here - Export'!GE1247="Y"),"Yes","No"))</f>
        <v/>
      </c>
      <c r="H1247" s="93" t="str">
        <f t="shared" si="212"/>
        <v/>
      </c>
      <c r="I1247" s="93" t="str">
        <f t="shared" si="213"/>
        <v/>
      </c>
      <c r="J1247" s="93" t="str">
        <f t="shared" si="214"/>
        <v/>
      </c>
      <c r="K1247" s="125" t="str">
        <f>IF(OR(C1247="",'Paste Data Here - Export'!BD1247=""),"",1440*('Paste Data Here - Export'!BD1247-C1247))</f>
        <v/>
      </c>
      <c r="L1247" s="93" t="str">
        <f t="shared" si="215"/>
        <v/>
      </c>
      <c r="M1247" s="93" t="str">
        <f>IF(AND(L1247="Yes",'Paste Data Here - Export'!BC1247="SU",'Paste Data Here - Export'!EJ1247&lt;&gt;"Y"),"Achieved",IF('Paste Data Here - Export'!EJ1247="Y","Not applicable",(IF(AND('Patient level info'!L1247="No",'Paste Data Here - Export'!BC1247="SU"),"Not achieved",IF('Paste Data Here - Export'!BC1247="ICH","Not applicable",IF(OR('Paste Data Here - Export'!BC1247="O",'Paste Data Here - Export'!BC1247="MAC"),"Not achieved",""))))))</f>
        <v/>
      </c>
      <c r="N1247" s="142" t="str">
        <f>IF(B1247="","",IF(OR('Paste Data Here - Export'!GN1247="PERS",'Paste Data Here - Export'!GN1247="TELEM"),'Paste Data Here - Export'!GK1247,IF('Paste Data Here - Export'!GO1247="","Not seen in person",'Paste Data Here - Export'!GO1247)))</f>
        <v/>
      </c>
      <c r="O1247" s="125" t="str">
        <f t="shared" si="216"/>
        <v/>
      </c>
      <c r="P1247" s="126" t="str">
        <f t="shared" si="217"/>
        <v/>
      </c>
      <c r="Q1247" s="95" t="str">
        <f>IF('Paste Data Here - Export'!CR1247=TRUE, "Not imaged",IF('Paste Data Here - Export'!AR1247="Y","Inpatient stroke",IF('Paste Data Here - Export'!BA1247="","",IF('Paste Data Here - Export'!CR1247="TRUE","",1440*('Paste Data Here - Export'!CP1247-'Paste Data Here - Export'!BA1247)))))</f>
        <v/>
      </c>
      <c r="R1247" s="95" t="str">
        <f>IF('Paste Data Here - Export'!CR1247=TRUE,"Not imaged",IF(OR(C1247="",'Paste Data Here - Export'!CP1247=""),"",1440*('Paste Data Here - Export'!CP1247-C1247)))</f>
        <v/>
      </c>
      <c r="S1247" s="93" t="str">
        <f>IF(R1247&lt;60.5,"Yes",IF('Paste Data Here - Export'!C1247="","","No"))</f>
        <v/>
      </c>
      <c r="T1247" s="93" t="str">
        <f t="shared" si="209"/>
        <v/>
      </c>
      <c r="U1247" s="94" t="str">
        <f>IF(OR(C1247="",'Paste Data Here - Export'!DF1247=""),"",1440*('Paste Data Here - Export'!DF1247-C1247))</f>
        <v/>
      </c>
      <c r="V1247" s="96" t="str">
        <f t="shared" si="218"/>
        <v/>
      </c>
      <c r="W1247" s="97" t="str">
        <f>IF(B1247="","",IF('Paste Data Here - Export'!KI1247=TRUE,"Yes",IF('Paste Data Here - Export'!L1247="","No","Yes")))</f>
        <v/>
      </c>
      <c r="X1247" s="98" t="str">
        <f>IF(E1247="Yes","6 Month Transfer",IF(AND(W1247="Yes",'Paste Data Here - Export'!KM1247="D"),"No",IF('Patient level info'!W1247="Yes","Yes","")))</f>
        <v/>
      </c>
      <c r="Y1247" s="91" t="str">
        <f t="shared" si="210"/>
        <v/>
      </c>
      <c r="Z1247" s="99" t="str">
        <f>IF('Paste Data Here - Export'!KQ1247="","",IF('Paste Data Here - Export'!KO1247="","",'Paste Data Here - Export'!KN1247-'Paste Data Here - Export'!KQ1247))</f>
        <v/>
      </c>
      <c r="AA1247" s="91" t="str">
        <f>IF(AND(W1247="Yes",'Paste Data Here - Export'!KM1247="D",'Paste Data Here - Export'!KO1247="Y"),'Paste Data Here - Export'!KN1247+'Patient level info'!AA$3,IF(AND(W1247="Yes",'Paste Data Here - Export'!KM1247="D",Z1247&lt;0),'Paste Data Here - Export'!KQ1247,IF(AND(W1247="Yes",'Paste Data Here - Export'!KM1247="D"),'Paste Data Here - Export'!KN1247,IF(X1247="Yes",'Paste Data Here - Export'!KS1247,""))))</f>
        <v/>
      </c>
      <c r="AB1247" s="100" t="str">
        <f>IF(W1247="No","",IF('Paste Data Here - Export'!HS1247="","",IF('Paste Data Here - Export'!KO1247="Y",'Patient level info'!AA1247-'Paste Data Here - Export'!HS1247,'Paste Data Here - Export'!KQ1247-'Paste Data Here - Export'!HS1247)))</f>
        <v/>
      </c>
      <c r="AC1247" s="100" t="str">
        <f>IF(E1247="Yes","",IF(BPT!C1247="Record transferred to this team",AA1247-C1247-(1/6),""))</f>
        <v/>
      </c>
      <c r="AD1247" s="100" t="str">
        <f t="shared" si="211"/>
        <v/>
      </c>
      <c r="AE1247" s="100" t="str">
        <f t="shared" si="219"/>
        <v/>
      </c>
      <c r="AF1247" s="101" t="str">
        <f>IF(AE1247="","",IF(Y1247="Died same day","Died same day as arrival",IF(AB1247="","Did not stay on SU",IF('Paste Data Here - Export'!HR1247="ICH","ICU/CCU/HDU",IF(AB1247&gt;AE1247,100,100*AB1247/AE1247)))))</f>
        <v/>
      </c>
      <c r="AG1247" s="82" t="str">
        <f>IF(E1247="Yes","6 Month Transfer",IF(W1247="No","Not locked to discharge/transfer",IF(AF1247="Did not stay on SU","Not achieved as did not stay on SU",IF('Patient level info'!A1247="","",IF(AND(A1247=B1247,M1247="Achieved",P1247="Achieved",AF1247&gt;=90,AF1247&lt;&gt;"Died same day as arrival"),"Achieved",IF(AND(A1247&lt;&gt;B1247,AF1247&gt;=90,M1247="Achieved",P1247="Achieved"),"Not directly admitted by this team, but achieved criteria at previous team, and achieved 90% of stay on SU whilst at this team",IF(AF1247="ICU/CCU/HDU","Admitted to ICU/CCU/HDU",IF(AF1247="Died same day as arrival",AF1247,IF(AND(AF1247&lt;90,M1247="Not achieved",P1247="Not achieved"),"Not achieved as not direct to SU within 4h, not seen by a consultant within 14h, and less than 90% of stay on SU",IF(AND(AF1247&lt;90,M1247="Not achieved",P1247="Achieved"),"Not achieved as not direct to SU within 4h and less than 90% of stay on SU",IF(AND(AF1247&lt;90,M1247="Achieved",P1247="Not achieved"),"Not achieved as not seen by a consultant within 14h and less than 90% of stay on SU",IF(AND(AF1247&gt;=90,M1247="Not achieved",P1247="Not achieved"),"Not achieved as not direct to SU within 4h and not seen by a consultant within 14h",IF(AND(AF1247&gt;=90,M1247="Achieved",P1247="Not achieved"),"Not achieved as not seen by a consultant within 14h",IF(AF1247&lt;90,"Not achieved as less than 90% of stay on SU","Not achieved as not direct to SU within 4h"))))))))))))))</f>
        <v/>
      </c>
    </row>
    <row r="1248" spans="1:33" x14ac:dyDescent="0.25">
      <c r="A1248" s="89" t="str">
        <f>IF('Paste Data Here - Export'!A1248="","",'Paste Data Here - Export'!A1248)</f>
        <v/>
      </c>
      <c r="B1248" s="90" t="str">
        <f>IF('Paste Data Here - Export'!B1248="","",'Paste Data Here - Export'!B1248)</f>
        <v/>
      </c>
      <c r="C1248" s="91" t="str">
        <f>IF('Paste Data Here - Export'!AR1248="Y",'Paste Data Here - Export'!AS1248,IF('Paste Data Here - Export'!C1248="","",'Paste Data Here - Export'!BA1248))</f>
        <v/>
      </c>
      <c r="D1248" s="103" t="str">
        <f>IF(B1248="","",IF('Paste Data Here - Export'!A1248 ='Paste Data Here - Export'!B1248, "Yes", "No"))</f>
        <v/>
      </c>
      <c r="E1248" s="103" t="str">
        <f>IF(A1248="","",IF(AND('Paste Data Here - Export'!P1248="",'Paste Data Here - Export'!Q1248&lt;&gt;""),"Yes","No"))</f>
        <v/>
      </c>
      <c r="F1248" s="104" t="str">
        <f>IF('Paste Data Here - Export'!A1248='Paste Data Here - Export'!B1248,C1248,IF(W1248="No","",IF(E1248="Yes","6 Month Transfer",'Paste Data Here - Export'!HP1248)))</f>
        <v/>
      </c>
      <c r="G1248" s="92" t="str">
        <f>IF(B1248="","",IF(OR('Paste Data Here - Export'!KB1248="Y",'Paste Data Here - Export'!GE1248="Y"),"Yes","No"))</f>
        <v/>
      </c>
      <c r="H1248" s="93" t="str">
        <f t="shared" si="212"/>
        <v/>
      </c>
      <c r="I1248" s="93" t="str">
        <f t="shared" si="213"/>
        <v/>
      </c>
      <c r="J1248" s="93" t="str">
        <f t="shared" si="214"/>
        <v/>
      </c>
      <c r="K1248" s="125" t="str">
        <f>IF(OR(C1248="",'Paste Data Here - Export'!BD1248=""),"",1440*('Paste Data Here - Export'!BD1248-C1248))</f>
        <v/>
      </c>
      <c r="L1248" s="93" t="str">
        <f t="shared" si="215"/>
        <v/>
      </c>
      <c r="M1248" s="93" t="str">
        <f>IF(AND(L1248="Yes",'Paste Data Here - Export'!BC1248="SU",'Paste Data Here - Export'!EJ1248&lt;&gt;"Y"),"Achieved",IF('Paste Data Here - Export'!EJ1248="Y","Not applicable",(IF(AND('Patient level info'!L1248="No",'Paste Data Here - Export'!BC1248="SU"),"Not achieved",IF('Paste Data Here - Export'!BC1248="ICH","Not applicable",IF(OR('Paste Data Here - Export'!BC1248="O",'Paste Data Here - Export'!BC1248="MAC"),"Not achieved",""))))))</f>
        <v/>
      </c>
      <c r="N1248" s="142" t="str">
        <f>IF(B1248="","",IF(OR('Paste Data Here - Export'!GN1248="PERS",'Paste Data Here - Export'!GN1248="TELEM"),'Paste Data Here - Export'!GK1248,IF('Paste Data Here - Export'!GO1248="","Not seen in person",'Paste Data Here - Export'!GO1248)))</f>
        <v/>
      </c>
      <c r="O1248" s="125" t="str">
        <f t="shared" si="216"/>
        <v/>
      </c>
      <c r="P1248" s="126" t="str">
        <f t="shared" si="217"/>
        <v/>
      </c>
      <c r="Q1248" s="95" t="str">
        <f>IF('Paste Data Here - Export'!CR1248=TRUE, "Not imaged",IF('Paste Data Here - Export'!AR1248="Y","Inpatient stroke",IF('Paste Data Here - Export'!BA1248="","",IF('Paste Data Here - Export'!CR1248="TRUE","",1440*('Paste Data Here - Export'!CP1248-'Paste Data Here - Export'!BA1248)))))</f>
        <v/>
      </c>
      <c r="R1248" s="95" t="str">
        <f>IF('Paste Data Here - Export'!CR1248=TRUE,"Not imaged",IF(OR(C1248="",'Paste Data Here - Export'!CP1248=""),"",1440*('Paste Data Here - Export'!CP1248-C1248)))</f>
        <v/>
      </c>
      <c r="S1248" s="93" t="str">
        <f>IF(R1248&lt;60.5,"Yes",IF('Paste Data Here - Export'!C1248="","","No"))</f>
        <v/>
      </c>
      <c r="T1248" s="93" t="str">
        <f t="shared" si="209"/>
        <v/>
      </c>
      <c r="U1248" s="94" t="str">
        <f>IF(OR(C1248="",'Paste Data Here - Export'!DF1248=""),"",1440*('Paste Data Here - Export'!DF1248-C1248))</f>
        <v/>
      </c>
      <c r="V1248" s="96" t="str">
        <f t="shared" si="218"/>
        <v/>
      </c>
      <c r="W1248" s="97" t="str">
        <f>IF(B1248="","",IF('Paste Data Here - Export'!KI1248=TRUE,"Yes",IF('Paste Data Here - Export'!L1248="","No","Yes")))</f>
        <v/>
      </c>
      <c r="X1248" s="98" t="str">
        <f>IF(E1248="Yes","6 Month Transfer",IF(AND(W1248="Yes",'Paste Data Here - Export'!KM1248="D"),"No",IF('Patient level info'!W1248="Yes","Yes","")))</f>
        <v/>
      </c>
      <c r="Y1248" s="91" t="str">
        <f t="shared" si="210"/>
        <v/>
      </c>
      <c r="Z1248" s="99" t="str">
        <f>IF('Paste Data Here - Export'!KQ1248="","",IF('Paste Data Here - Export'!KO1248="","",'Paste Data Here - Export'!KN1248-'Paste Data Here - Export'!KQ1248))</f>
        <v/>
      </c>
      <c r="AA1248" s="91" t="str">
        <f>IF(AND(W1248="Yes",'Paste Data Here - Export'!KM1248="D",'Paste Data Here - Export'!KO1248="Y"),'Paste Data Here - Export'!KN1248+'Patient level info'!AA$3,IF(AND(W1248="Yes",'Paste Data Here - Export'!KM1248="D",Z1248&lt;0),'Paste Data Here - Export'!KQ1248,IF(AND(W1248="Yes",'Paste Data Here - Export'!KM1248="D"),'Paste Data Here - Export'!KN1248,IF(X1248="Yes",'Paste Data Here - Export'!KS1248,""))))</f>
        <v/>
      </c>
      <c r="AB1248" s="100" t="str">
        <f>IF(W1248="No","",IF('Paste Data Here - Export'!HS1248="","",IF('Paste Data Here - Export'!KO1248="Y",'Patient level info'!AA1248-'Paste Data Here - Export'!HS1248,'Paste Data Here - Export'!KQ1248-'Paste Data Here - Export'!HS1248)))</f>
        <v/>
      </c>
      <c r="AC1248" s="100" t="str">
        <f>IF(E1248="Yes","",IF(BPT!C1248="Record transferred to this team",AA1248-C1248-(1/6),""))</f>
        <v/>
      </c>
      <c r="AD1248" s="100" t="str">
        <f t="shared" si="211"/>
        <v/>
      </c>
      <c r="AE1248" s="100" t="str">
        <f t="shared" si="219"/>
        <v/>
      </c>
      <c r="AF1248" s="101" t="str">
        <f>IF(AE1248="","",IF(Y1248="Died same day","Died same day as arrival",IF(AB1248="","Did not stay on SU",IF('Paste Data Here - Export'!HR1248="ICH","ICU/CCU/HDU",IF(AB1248&gt;AE1248,100,100*AB1248/AE1248)))))</f>
        <v/>
      </c>
      <c r="AG1248" s="82" t="str">
        <f>IF(E1248="Yes","6 Month Transfer",IF(W1248="No","Not locked to discharge/transfer",IF(AF1248="Did not stay on SU","Not achieved as did not stay on SU",IF('Patient level info'!A1248="","",IF(AND(A1248=B1248,M1248="Achieved",P1248="Achieved",AF1248&gt;=90,AF1248&lt;&gt;"Died same day as arrival"),"Achieved",IF(AND(A1248&lt;&gt;B1248,AF1248&gt;=90,M1248="Achieved",P1248="Achieved"),"Not directly admitted by this team, but achieved criteria at previous team, and achieved 90% of stay on SU whilst at this team",IF(AF1248="ICU/CCU/HDU","Admitted to ICU/CCU/HDU",IF(AF1248="Died same day as arrival",AF1248,IF(AND(AF1248&lt;90,M1248="Not achieved",P1248="Not achieved"),"Not achieved as not direct to SU within 4h, not seen by a consultant within 14h, and less than 90% of stay on SU",IF(AND(AF1248&lt;90,M1248="Not achieved",P1248="Achieved"),"Not achieved as not direct to SU within 4h and less than 90% of stay on SU",IF(AND(AF1248&lt;90,M1248="Achieved",P1248="Not achieved"),"Not achieved as not seen by a consultant within 14h and less than 90% of stay on SU",IF(AND(AF1248&gt;=90,M1248="Not achieved",P1248="Not achieved"),"Not achieved as not direct to SU within 4h and not seen by a consultant within 14h",IF(AND(AF1248&gt;=90,M1248="Achieved",P1248="Not achieved"),"Not achieved as not seen by a consultant within 14h",IF(AF1248&lt;90,"Not achieved as less than 90% of stay on SU","Not achieved as not direct to SU within 4h"))))))))))))))</f>
        <v/>
      </c>
    </row>
    <row r="1249" spans="1:33" x14ac:dyDescent="0.25">
      <c r="A1249" s="89" t="str">
        <f>IF('Paste Data Here - Export'!A1249="","",'Paste Data Here - Export'!A1249)</f>
        <v/>
      </c>
      <c r="B1249" s="90" t="str">
        <f>IF('Paste Data Here - Export'!B1249="","",'Paste Data Here - Export'!B1249)</f>
        <v/>
      </c>
      <c r="C1249" s="91" t="str">
        <f>IF('Paste Data Here - Export'!AR1249="Y",'Paste Data Here - Export'!AS1249,IF('Paste Data Here - Export'!C1249="","",'Paste Data Here - Export'!BA1249))</f>
        <v/>
      </c>
      <c r="D1249" s="103" t="str">
        <f>IF(B1249="","",IF('Paste Data Here - Export'!A1249 ='Paste Data Here - Export'!B1249, "Yes", "No"))</f>
        <v/>
      </c>
      <c r="E1249" s="103" t="str">
        <f>IF(A1249="","",IF(AND('Paste Data Here - Export'!P1249="",'Paste Data Here - Export'!Q1249&lt;&gt;""),"Yes","No"))</f>
        <v/>
      </c>
      <c r="F1249" s="104" t="str">
        <f>IF('Paste Data Here - Export'!A1249='Paste Data Here - Export'!B1249,C1249,IF(W1249="No","",IF(E1249="Yes","6 Month Transfer",'Paste Data Here - Export'!HP1249)))</f>
        <v/>
      </c>
      <c r="G1249" s="92" t="str">
        <f>IF(B1249="","",IF(OR('Paste Data Here - Export'!KB1249="Y",'Paste Data Here - Export'!GE1249="Y"),"Yes","No"))</f>
        <v/>
      </c>
      <c r="H1249" s="93" t="str">
        <f t="shared" si="212"/>
        <v/>
      </c>
      <c r="I1249" s="93" t="str">
        <f t="shared" si="213"/>
        <v/>
      </c>
      <c r="J1249" s="93" t="str">
        <f t="shared" si="214"/>
        <v/>
      </c>
      <c r="K1249" s="125" t="str">
        <f>IF(OR(C1249="",'Paste Data Here - Export'!BD1249=""),"",1440*('Paste Data Here - Export'!BD1249-C1249))</f>
        <v/>
      </c>
      <c r="L1249" s="93" t="str">
        <f t="shared" si="215"/>
        <v/>
      </c>
      <c r="M1249" s="93" t="str">
        <f>IF(AND(L1249="Yes",'Paste Data Here - Export'!BC1249="SU",'Paste Data Here - Export'!EJ1249&lt;&gt;"Y"),"Achieved",IF('Paste Data Here - Export'!EJ1249="Y","Not applicable",(IF(AND('Patient level info'!L1249="No",'Paste Data Here - Export'!BC1249="SU"),"Not achieved",IF('Paste Data Here - Export'!BC1249="ICH","Not applicable",IF(OR('Paste Data Here - Export'!BC1249="O",'Paste Data Here - Export'!BC1249="MAC"),"Not achieved",""))))))</f>
        <v/>
      </c>
      <c r="N1249" s="142" t="str">
        <f>IF(B1249="","",IF(OR('Paste Data Here - Export'!GN1249="PERS",'Paste Data Here - Export'!GN1249="TELEM"),'Paste Data Here - Export'!GK1249,IF('Paste Data Here - Export'!GO1249="","Not seen in person",'Paste Data Here - Export'!GO1249)))</f>
        <v/>
      </c>
      <c r="O1249" s="125" t="str">
        <f t="shared" si="216"/>
        <v/>
      </c>
      <c r="P1249" s="126" t="str">
        <f t="shared" si="217"/>
        <v/>
      </c>
      <c r="Q1249" s="95" t="str">
        <f>IF('Paste Data Here - Export'!CR1249=TRUE, "Not imaged",IF('Paste Data Here - Export'!AR1249="Y","Inpatient stroke",IF('Paste Data Here - Export'!BA1249="","",IF('Paste Data Here - Export'!CR1249="TRUE","",1440*('Paste Data Here - Export'!CP1249-'Paste Data Here - Export'!BA1249)))))</f>
        <v/>
      </c>
      <c r="R1249" s="95" t="str">
        <f>IF('Paste Data Here - Export'!CR1249=TRUE,"Not imaged",IF(OR(C1249="",'Paste Data Here - Export'!CP1249=""),"",1440*('Paste Data Here - Export'!CP1249-C1249)))</f>
        <v/>
      </c>
      <c r="S1249" s="93" t="str">
        <f>IF(R1249&lt;60.5,"Yes",IF('Paste Data Here - Export'!C1249="","","No"))</f>
        <v/>
      </c>
      <c r="T1249" s="93" t="str">
        <f t="shared" si="209"/>
        <v/>
      </c>
      <c r="U1249" s="94" t="str">
        <f>IF(OR(C1249="",'Paste Data Here - Export'!DF1249=""),"",1440*('Paste Data Here - Export'!DF1249-C1249))</f>
        <v/>
      </c>
      <c r="V1249" s="96" t="str">
        <f t="shared" si="218"/>
        <v/>
      </c>
      <c r="W1249" s="97" t="str">
        <f>IF(B1249="","",IF('Paste Data Here - Export'!KI1249=TRUE,"Yes",IF('Paste Data Here - Export'!L1249="","No","Yes")))</f>
        <v/>
      </c>
      <c r="X1249" s="98" t="str">
        <f>IF(E1249="Yes","6 Month Transfer",IF(AND(W1249="Yes",'Paste Data Here - Export'!KM1249="D"),"No",IF('Patient level info'!W1249="Yes","Yes","")))</f>
        <v/>
      </c>
      <c r="Y1249" s="91" t="str">
        <f t="shared" si="210"/>
        <v/>
      </c>
      <c r="Z1249" s="99" t="str">
        <f>IF('Paste Data Here - Export'!KQ1249="","",IF('Paste Data Here - Export'!KO1249="","",'Paste Data Here - Export'!KN1249-'Paste Data Here - Export'!KQ1249))</f>
        <v/>
      </c>
      <c r="AA1249" s="91" t="str">
        <f>IF(AND(W1249="Yes",'Paste Data Here - Export'!KM1249="D",'Paste Data Here - Export'!KO1249="Y"),'Paste Data Here - Export'!KN1249+'Patient level info'!AA$3,IF(AND(W1249="Yes",'Paste Data Here - Export'!KM1249="D",Z1249&lt;0),'Paste Data Here - Export'!KQ1249,IF(AND(W1249="Yes",'Paste Data Here - Export'!KM1249="D"),'Paste Data Here - Export'!KN1249,IF(X1249="Yes",'Paste Data Here - Export'!KS1249,""))))</f>
        <v/>
      </c>
      <c r="AB1249" s="100" t="str">
        <f>IF(W1249="No","",IF('Paste Data Here - Export'!HS1249="","",IF('Paste Data Here - Export'!KO1249="Y",'Patient level info'!AA1249-'Paste Data Here - Export'!HS1249,'Paste Data Here - Export'!KQ1249-'Paste Data Here - Export'!HS1249)))</f>
        <v/>
      </c>
      <c r="AC1249" s="100" t="str">
        <f>IF(E1249="Yes","",IF(BPT!C1249="Record transferred to this team",AA1249-C1249-(1/6),""))</f>
        <v/>
      </c>
      <c r="AD1249" s="100" t="str">
        <f t="shared" si="211"/>
        <v/>
      </c>
      <c r="AE1249" s="100" t="str">
        <f t="shared" si="219"/>
        <v/>
      </c>
      <c r="AF1249" s="101" t="str">
        <f>IF(AE1249="","",IF(Y1249="Died same day","Died same day as arrival",IF(AB1249="","Did not stay on SU",IF('Paste Data Here - Export'!HR1249="ICH","ICU/CCU/HDU",IF(AB1249&gt;AE1249,100,100*AB1249/AE1249)))))</f>
        <v/>
      </c>
      <c r="AG1249" s="82" t="str">
        <f>IF(E1249="Yes","6 Month Transfer",IF(W1249="No","Not locked to discharge/transfer",IF(AF1249="Did not stay on SU","Not achieved as did not stay on SU",IF('Patient level info'!A1249="","",IF(AND(A1249=B1249,M1249="Achieved",P1249="Achieved",AF1249&gt;=90,AF1249&lt;&gt;"Died same day as arrival"),"Achieved",IF(AND(A1249&lt;&gt;B1249,AF1249&gt;=90,M1249="Achieved",P1249="Achieved"),"Not directly admitted by this team, but achieved criteria at previous team, and achieved 90% of stay on SU whilst at this team",IF(AF1249="ICU/CCU/HDU","Admitted to ICU/CCU/HDU",IF(AF1249="Died same day as arrival",AF1249,IF(AND(AF1249&lt;90,M1249="Not achieved",P1249="Not achieved"),"Not achieved as not direct to SU within 4h, not seen by a consultant within 14h, and less than 90% of stay on SU",IF(AND(AF1249&lt;90,M1249="Not achieved",P1249="Achieved"),"Not achieved as not direct to SU within 4h and less than 90% of stay on SU",IF(AND(AF1249&lt;90,M1249="Achieved",P1249="Not achieved"),"Not achieved as not seen by a consultant within 14h and less than 90% of stay on SU",IF(AND(AF1249&gt;=90,M1249="Not achieved",P1249="Not achieved"),"Not achieved as not direct to SU within 4h and not seen by a consultant within 14h",IF(AND(AF1249&gt;=90,M1249="Achieved",P1249="Not achieved"),"Not achieved as not seen by a consultant within 14h",IF(AF1249&lt;90,"Not achieved as less than 90% of stay on SU","Not achieved as not direct to SU within 4h"))))))))))))))</f>
        <v/>
      </c>
    </row>
    <row r="1250" spans="1:33" x14ac:dyDescent="0.25">
      <c r="A1250" s="89" t="str">
        <f>IF('Paste Data Here - Export'!A1250="","",'Paste Data Here - Export'!A1250)</f>
        <v/>
      </c>
      <c r="B1250" s="90" t="str">
        <f>IF('Paste Data Here - Export'!B1250="","",'Paste Data Here - Export'!B1250)</f>
        <v/>
      </c>
      <c r="C1250" s="91" t="str">
        <f>IF('Paste Data Here - Export'!AR1250="Y",'Paste Data Here - Export'!AS1250,IF('Paste Data Here - Export'!C1250="","",'Paste Data Here - Export'!BA1250))</f>
        <v/>
      </c>
      <c r="D1250" s="103" t="str">
        <f>IF(B1250="","",IF('Paste Data Here - Export'!A1250 ='Paste Data Here - Export'!B1250, "Yes", "No"))</f>
        <v/>
      </c>
      <c r="E1250" s="103" t="str">
        <f>IF(A1250="","",IF(AND('Paste Data Here - Export'!P1250="",'Paste Data Here - Export'!Q1250&lt;&gt;""),"Yes","No"))</f>
        <v/>
      </c>
      <c r="F1250" s="104" t="str">
        <f>IF('Paste Data Here - Export'!A1250='Paste Data Here - Export'!B1250,C1250,IF(W1250="No","",IF(E1250="Yes","6 Month Transfer",'Paste Data Here - Export'!HP1250)))</f>
        <v/>
      </c>
      <c r="G1250" s="92" t="str">
        <f>IF(B1250="","",IF(OR('Paste Data Here - Export'!KB1250="Y",'Paste Data Here - Export'!GE1250="Y"),"Yes","No"))</f>
        <v/>
      </c>
      <c r="H1250" s="93" t="str">
        <f t="shared" si="212"/>
        <v/>
      </c>
      <c r="I1250" s="93" t="str">
        <f t="shared" si="213"/>
        <v/>
      </c>
      <c r="J1250" s="93" t="str">
        <f t="shared" si="214"/>
        <v/>
      </c>
      <c r="K1250" s="125" t="str">
        <f>IF(OR(C1250="",'Paste Data Here - Export'!BD1250=""),"",1440*('Paste Data Here - Export'!BD1250-C1250))</f>
        <v/>
      </c>
      <c r="L1250" s="93" t="str">
        <f t="shared" si="215"/>
        <v/>
      </c>
      <c r="M1250" s="93" t="str">
        <f>IF(AND(L1250="Yes",'Paste Data Here - Export'!BC1250="SU",'Paste Data Here - Export'!EJ1250&lt;&gt;"Y"),"Achieved",IF('Paste Data Here - Export'!EJ1250="Y","Not applicable",(IF(AND('Patient level info'!L1250="No",'Paste Data Here - Export'!BC1250="SU"),"Not achieved",IF('Paste Data Here - Export'!BC1250="ICH","Not applicable",IF(OR('Paste Data Here - Export'!BC1250="O",'Paste Data Here - Export'!BC1250="MAC"),"Not achieved",""))))))</f>
        <v/>
      </c>
      <c r="N1250" s="142" t="str">
        <f>IF(B1250="","",IF(OR('Paste Data Here - Export'!GN1250="PERS",'Paste Data Here - Export'!GN1250="TELEM"),'Paste Data Here - Export'!GK1250,IF('Paste Data Here - Export'!GO1250="","Not seen in person",'Paste Data Here - Export'!GO1250)))</f>
        <v/>
      </c>
      <c r="O1250" s="125" t="str">
        <f t="shared" si="216"/>
        <v/>
      </c>
      <c r="P1250" s="126" t="str">
        <f t="shared" si="217"/>
        <v/>
      </c>
      <c r="Q1250" s="95" t="str">
        <f>IF('Paste Data Here - Export'!CR1250=TRUE, "Not imaged",IF('Paste Data Here - Export'!AR1250="Y","Inpatient stroke",IF('Paste Data Here - Export'!BA1250="","",IF('Paste Data Here - Export'!CR1250="TRUE","",1440*('Paste Data Here - Export'!CP1250-'Paste Data Here - Export'!BA1250)))))</f>
        <v/>
      </c>
      <c r="R1250" s="95" t="str">
        <f>IF('Paste Data Here - Export'!CR1250=TRUE,"Not imaged",IF(OR(C1250="",'Paste Data Here - Export'!CP1250=""),"",1440*('Paste Data Here - Export'!CP1250-C1250)))</f>
        <v/>
      </c>
      <c r="S1250" s="93" t="str">
        <f>IF(R1250&lt;60.5,"Yes",IF('Paste Data Here - Export'!C1250="","","No"))</f>
        <v/>
      </c>
      <c r="T1250" s="93" t="str">
        <f t="shared" si="209"/>
        <v/>
      </c>
      <c r="U1250" s="94" t="str">
        <f>IF(OR(C1250="",'Paste Data Here - Export'!DF1250=""),"",1440*('Paste Data Here - Export'!DF1250-C1250))</f>
        <v/>
      </c>
      <c r="V1250" s="96" t="str">
        <f t="shared" si="218"/>
        <v/>
      </c>
      <c r="W1250" s="97" t="str">
        <f>IF(B1250="","",IF('Paste Data Here - Export'!KI1250=TRUE,"Yes",IF('Paste Data Here - Export'!L1250="","No","Yes")))</f>
        <v/>
      </c>
      <c r="X1250" s="98" t="str">
        <f>IF(E1250="Yes","6 Month Transfer",IF(AND(W1250="Yes",'Paste Data Here - Export'!KM1250="D"),"No",IF('Patient level info'!W1250="Yes","Yes","")))</f>
        <v/>
      </c>
      <c r="Y1250" s="91" t="str">
        <f t="shared" si="210"/>
        <v/>
      </c>
      <c r="Z1250" s="99" t="str">
        <f>IF('Paste Data Here - Export'!KQ1250="","",IF('Paste Data Here - Export'!KO1250="","",'Paste Data Here - Export'!KN1250-'Paste Data Here - Export'!KQ1250))</f>
        <v/>
      </c>
      <c r="AA1250" s="91" t="str">
        <f>IF(AND(W1250="Yes",'Paste Data Here - Export'!KM1250="D",'Paste Data Here - Export'!KO1250="Y"),'Paste Data Here - Export'!KN1250+'Patient level info'!AA$3,IF(AND(W1250="Yes",'Paste Data Here - Export'!KM1250="D",Z1250&lt;0),'Paste Data Here - Export'!KQ1250,IF(AND(W1250="Yes",'Paste Data Here - Export'!KM1250="D"),'Paste Data Here - Export'!KN1250,IF(X1250="Yes",'Paste Data Here - Export'!KS1250,""))))</f>
        <v/>
      </c>
      <c r="AB1250" s="100" t="str">
        <f>IF(W1250="No","",IF('Paste Data Here - Export'!HS1250="","",IF('Paste Data Here - Export'!KO1250="Y",'Patient level info'!AA1250-'Paste Data Here - Export'!HS1250,'Paste Data Here - Export'!KQ1250-'Paste Data Here - Export'!HS1250)))</f>
        <v/>
      </c>
      <c r="AC1250" s="100" t="str">
        <f>IF(E1250="Yes","",IF(BPT!C1250="Record transferred to this team",AA1250-C1250-(1/6),""))</f>
        <v/>
      </c>
      <c r="AD1250" s="100" t="str">
        <f t="shared" si="211"/>
        <v/>
      </c>
      <c r="AE1250" s="100" t="str">
        <f t="shared" si="219"/>
        <v/>
      </c>
      <c r="AF1250" s="101" t="str">
        <f>IF(AE1250="","",IF(Y1250="Died same day","Died same day as arrival",IF(AB1250="","Did not stay on SU",IF('Paste Data Here - Export'!HR1250="ICH","ICU/CCU/HDU",IF(AB1250&gt;AE1250,100,100*AB1250/AE1250)))))</f>
        <v/>
      </c>
      <c r="AG1250" s="82" t="str">
        <f>IF(E1250="Yes","6 Month Transfer",IF(W1250="No","Not locked to discharge/transfer",IF(AF1250="Did not stay on SU","Not achieved as did not stay on SU",IF('Patient level info'!A1250="","",IF(AND(A1250=B1250,M1250="Achieved",P1250="Achieved",AF1250&gt;=90,AF1250&lt;&gt;"Died same day as arrival"),"Achieved",IF(AND(A1250&lt;&gt;B1250,AF1250&gt;=90,M1250="Achieved",P1250="Achieved"),"Not directly admitted by this team, but achieved criteria at previous team, and achieved 90% of stay on SU whilst at this team",IF(AF1250="ICU/CCU/HDU","Admitted to ICU/CCU/HDU",IF(AF1250="Died same day as arrival",AF1250,IF(AND(AF1250&lt;90,M1250="Not achieved",P1250="Not achieved"),"Not achieved as not direct to SU within 4h, not seen by a consultant within 14h, and less than 90% of stay on SU",IF(AND(AF1250&lt;90,M1250="Not achieved",P1250="Achieved"),"Not achieved as not direct to SU within 4h and less than 90% of stay on SU",IF(AND(AF1250&lt;90,M1250="Achieved",P1250="Not achieved"),"Not achieved as not seen by a consultant within 14h and less than 90% of stay on SU",IF(AND(AF1250&gt;=90,M1250="Not achieved",P1250="Not achieved"),"Not achieved as not direct to SU within 4h and not seen by a consultant within 14h",IF(AND(AF1250&gt;=90,M1250="Achieved",P1250="Not achieved"),"Not achieved as not seen by a consultant within 14h",IF(AF1250&lt;90,"Not achieved as less than 90% of stay on SU","Not achieved as not direct to SU within 4h"))))))))))))))</f>
        <v/>
      </c>
    </row>
    <row r="1251" spans="1:33" x14ac:dyDescent="0.25">
      <c r="A1251" s="89" t="str">
        <f>IF('Paste Data Here - Export'!A1251="","",'Paste Data Here - Export'!A1251)</f>
        <v/>
      </c>
      <c r="B1251" s="90" t="str">
        <f>IF('Paste Data Here - Export'!B1251="","",'Paste Data Here - Export'!B1251)</f>
        <v/>
      </c>
      <c r="C1251" s="91" t="str">
        <f>IF('Paste Data Here - Export'!AR1251="Y",'Paste Data Here - Export'!AS1251,IF('Paste Data Here - Export'!C1251="","",'Paste Data Here - Export'!BA1251))</f>
        <v/>
      </c>
      <c r="D1251" s="103" t="str">
        <f>IF(B1251="","",IF('Paste Data Here - Export'!A1251 ='Paste Data Here - Export'!B1251, "Yes", "No"))</f>
        <v/>
      </c>
      <c r="E1251" s="103" t="str">
        <f>IF(A1251="","",IF(AND('Paste Data Here - Export'!P1251="",'Paste Data Here - Export'!Q1251&lt;&gt;""),"Yes","No"))</f>
        <v/>
      </c>
      <c r="F1251" s="104" t="str">
        <f>IF('Paste Data Here - Export'!A1251='Paste Data Here - Export'!B1251,C1251,IF(W1251="No","",IF(E1251="Yes","6 Month Transfer",'Paste Data Here - Export'!HP1251)))</f>
        <v/>
      </c>
      <c r="G1251" s="92" t="str">
        <f>IF(B1251="","",IF(OR('Paste Data Here - Export'!KB1251="Y",'Paste Data Here - Export'!GE1251="Y"),"Yes","No"))</f>
        <v/>
      </c>
      <c r="H1251" s="93" t="str">
        <f t="shared" si="212"/>
        <v/>
      </c>
      <c r="I1251" s="93" t="str">
        <f t="shared" si="213"/>
        <v/>
      </c>
      <c r="J1251" s="93" t="str">
        <f t="shared" si="214"/>
        <v/>
      </c>
      <c r="K1251" s="125" t="str">
        <f>IF(OR(C1251="",'Paste Data Here - Export'!BD1251=""),"",1440*('Paste Data Here - Export'!BD1251-C1251))</f>
        <v/>
      </c>
      <c r="L1251" s="93" t="str">
        <f t="shared" si="215"/>
        <v/>
      </c>
      <c r="M1251" s="93" t="str">
        <f>IF(AND(L1251="Yes",'Paste Data Here - Export'!BC1251="SU",'Paste Data Here - Export'!EJ1251&lt;&gt;"Y"),"Achieved",IF('Paste Data Here - Export'!EJ1251="Y","Not applicable",(IF(AND('Patient level info'!L1251="No",'Paste Data Here - Export'!BC1251="SU"),"Not achieved",IF('Paste Data Here - Export'!BC1251="ICH","Not applicable",IF(OR('Paste Data Here - Export'!BC1251="O",'Paste Data Here - Export'!BC1251="MAC"),"Not achieved",""))))))</f>
        <v/>
      </c>
      <c r="N1251" s="142" t="str">
        <f>IF(B1251="","",IF(OR('Paste Data Here - Export'!GN1251="PERS",'Paste Data Here - Export'!GN1251="TELEM"),'Paste Data Here - Export'!GK1251,IF('Paste Data Here - Export'!GO1251="","Not seen in person",'Paste Data Here - Export'!GO1251)))</f>
        <v/>
      </c>
      <c r="O1251" s="125" t="str">
        <f t="shared" si="216"/>
        <v/>
      </c>
      <c r="P1251" s="126" t="str">
        <f t="shared" si="217"/>
        <v/>
      </c>
      <c r="Q1251" s="95" t="str">
        <f>IF('Paste Data Here - Export'!CR1251=TRUE, "Not imaged",IF('Paste Data Here - Export'!AR1251="Y","Inpatient stroke",IF('Paste Data Here - Export'!BA1251="","",IF('Paste Data Here - Export'!CR1251="TRUE","",1440*('Paste Data Here - Export'!CP1251-'Paste Data Here - Export'!BA1251)))))</f>
        <v/>
      </c>
      <c r="R1251" s="95" t="str">
        <f>IF('Paste Data Here - Export'!CR1251=TRUE,"Not imaged",IF(OR(C1251="",'Paste Data Here - Export'!CP1251=""),"",1440*('Paste Data Here - Export'!CP1251-C1251)))</f>
        <v/>
      </c>
      <c r="S1251" s="93" t="str">
        <f>IF(R1251&lt;60.5,"Yes",IF('Paste Data Here - Export'!C1251="","","No"))</f>
        <v/>
      </c>
      <c r="T1251" s="93" t="str">
        <f t="shared" si="209"/>
        <v/>
      </c>
      <c r="U1251" s="94" t="str">
        <f>IF(OR(C1251="",'Paste Data Here - Export'!DF1251=""),"",1440*('Paste Data Here - Export'!DF1251-C1251))</f>
        <v/>
      </c>
      <c r="V1251" s="96" t="str">
        <f t="shared" si="218"/>
        <v/>
      </c>
      <c r="W1251" s="97" t="str">
        <f>IF(B1251="","",IF('Paste Data Here - Export'!KI1251=TRUE,"Yes",IF('Paste Data Here - Export'!L1251="","No","Yes")))</f>
        <v/>
      </c>
      <c r="X1251" s="98" t="str">
        <f>IF(E1251="Yes","6 Month Transfer",IF(AND(W1251="Yes",'Paste Data Here - Export'!KM1251="D"),"No",IF('Patient level info'!W1251="Yes","Yes","")))</f>
        <v/>
      </c>
      <c r="Y1251" s="91" t="str">
        <f t="shared" si="210"/>
        <v/>
      </c>
      <c r="Z1251" s="99" t="str">
        <f>IF('Paste Data Here - Export'!KQ1251="","",IF('Paste Data Here - Export'!KO1251="","",'Paste Data Here - Export'!KN1251-'Paste Data Here - Export'!KQ1251))</f>
        <v/>
      </c>
      <c r="AA1251" s="91" t="str">
        <f>IF(AND(W1251="Yes",'Paste Data Here - Export'!KM1251="D",'Paste Data Here - Export'!KO1251="Y"),'Paste Data Here - Export'!KN1251+'Patient level info'!AA$3,IF(AND(W1251="Yes",'Paste Data Here - Export'!KM1251="D",Z1251&lt;0),'Paste Data Here - Export'!KQ1251,IF(AND(W1251="Yes",'Paste Data Here - Export'!KM1251="D"),'Paste Data Here - Export'!KN1251,IF(X1251="Yes",'Paste Data Here - Export'!KS1251,""))))</f>
        <v/>
      </c>
      <c r="AB1251" s="100" t="str">
        <f>IF(W1251="No","",IF('Paste Data Here - Export'!HS1251="","",IF('Paste Data Here - Export'!KO1251="Y",'Patient level info'!AA1251-'Paste Data Here - Export'!HS1251,'Paste Data Here - Export'!KQ1251-'Paste Data Here - Export'!HS1251)))</f>
        <v/>
      </c>
      <c r="AC1251" s="100" t="str">
        <f>IF(E1251="Yes","",IF(BPT!C1251="Record transferred to this team",AA1251-C1251-(1/6),""))</f>
        <v/>
      </c>
      <c r="AD1251" s="100" t="str">
        <f t="shared" si="211"/>
        <v/>
      </c>
      <c r="AE1251" s="100" t="str">
        <f t="shared" si="219"/>
        <v/>
      </c>
      <c r="AF1251" s="101" t="str">
        <f>IF(AE1251="","",IF(Y1251="Died same day","Died same day as arrival",IF(AB1251="","Did not stay on SU",IF('Paste Data Here - Export'!HR1251="ICH","ICU/CCU/HDU",IF(AB1251&gt;AE1251,100,100*AB1251/AE1251)))))</f>
        <v/>
      </c>
      <c r="AG1251" s="82" t="str">
        <f>IF(E1251="Yes","6 Month Transfer",IF(W1251="No","Not locked to discharge/transfer",IF(AF1251="Did not stay on SU","Not achieved as did not stay on SU",IF('Patient level info'!A1251="","",IF(AND(A1251=B1251,M1251="Achieved",P1251="Achieved",AF1251&gt;=90,AF1251&lt;&gt;"Died same day as arrival"),"Achieved",IF(AND(A1251&lt;&gt;B1251,AF1251&gt;=90,M1251="Achieved",P1251="Achieved"),"Not directly admitted by this team, but achieved criteria at previous team, and achieved 90% of stay on SU whilst at this team",IF(AF1251="ICU/CCU/HDU","Admitted to ICU/CCU/HDU",IF(AF1251="Died same day as arrival",AF1251,IF(AND(AF1251&lt;90,M1251="Not achieved",P1251="Not achieved"),"Not achieved as not direct to SU within 4h, not seen by a consultant within 14h, and less than 90% of stay on SU",IF(AND(AF1251&lt;90,M1251="Not achieved",P1251="Achieved"),"Not achieved as not direct to SU within 4h and less than 90% of stay on SU",IF(AND(AF1251&lt;90,M1251="Achieved",P1251="Not achieved"),"Not achieved as not seen by a consultant within 14h and less than 90% of stay on SU",IF(AND(AF1251&gt;=90,M1251="Not achieved",P1251="Not achieved"),"Not achieved as not direct to SU within 4h and not seen by a consultant within 14h",IF(AND(AF1251&gt;=90,M1251="Achieved",P1251="Not achieved"),"Not achieved as not seen by a consultant within 14h",IF(AF1251&lt;90,"Not achieved as less than 90% of stay on SU","Not achieved as not direct to SU within 4h"))))))))))))))</f>
        <v/>
      </c>
    </row>
    <row r="1252" spans="1:33" x14ac:dyDescent="0.25">
      <c r="A1252" s="89" t="str">
        <f>IF('Paste Data Here - Export'!A1252="","",'Paste Data Here - Export'!A1252)</f>
        <v/>
      </c>
      <c r="B1252" s="90" t="str">
        <f>IF('Paste Data Here - Export'!B1252="","",'Paste Data Here - Export'!B1252)</f>
        <v/>
      </c>
      <c r="C1252" s="91" t="str">
        <f>IF('Paste Data Here - Export'!AR1252="Y",'Paste Data Here - Export'!AS1252,IF('Paste Data Here - Export'!C1252="","",'Paste Data Here - Export'!BA1252))</f>
        <v/>
      </c>
      <c r="D1252" s="103" t="str">
        <f>IF(B1252="","",IF('Paste Data Here - Export'!A1252 ='Paste Data Here - Export'!B1252, "Yes", "No"))</f>
        <v/>
      </c>
      <c r="E1252" s="103" t="str">
        <f>IF(A1252="","",IF(AND('Paste Data Here - Export'!P1252="",'Paste Data Here - Export'!Q1252&lt;&gt;""),"Yes","No"))</f>
        <v/>
      </c>
      <c r="F1252" s="104" t="str">
        <f>IF('Paste Data Here - Export'!A1252='Paste Data Here - Export'!B1252,C1252,IF(W1252="No","",IF(E1252="Yes","6 Month Transfer",'Paste Data Here - Export'!HP1252)))</f>
        <v/>
      </c>
      <c r="G1252" s="92" t="str">
        <f>IF(B1252="","",IF(OR('Paste Data Here - Export'!KB1252="Y",'Paste Data Here - Export'!GE1252="Y"),"Yes","No"))</f>
        <v/>
      </c>
      <c r="H1252" s="93" t="str">
        <f t="shared" si="212"/>
        <v/>
      </c>
      <c r="I1252" s="93" t="str">
        <f t="shared" si="213"/>
        <v/>
      </c>
      <c r="J1252" s="93" t="str">
        <f t="shared" si="214"/>
        <v/>
      </c>
      <c r="K1252" s="125" t="str">
        <f>IF(OR(C1252="",'Paste Data Here - Export'!BD1252=""),"",1440*('Paste Data Here - Export'!BD1252-C1252))</f>
        <v/>
      </c>
      <c r="L1252" s="93" t="str">
        <f t="shared" si="215"/>
        <v/>
      </c>
      <c r="M1252" s="93" t="str">
        <f>IF(AND(L1252="Yes",'Paste Data Here - Export'!BC1252="SU",'Paste Data Here - Export'!EJ1252&lt;&gt;"Y"),"Achieved",IF('Paste Data Here - Export'!EJ1252="Y","Not applicable",(IF(AND('Patient level info'!L1252="No",'Paste Data Here - Export'!BC1252="SU"),"Not achieved",IF('Paste Data Here - Export'!BC1252="ICH","Not applicable",IF(OR('Paste Data Here - Export'!BC1252="O",'Paste Data Here - Export'!BC1252="MAC"),"Not achieved",""))))))</f>
        <v/>
      </c>
      <c r="N1252" s="142" t="str">
        <f>IF(B1252="","",IF(OR('Paste Data Here - Export'!GN1252="PERS",'Paste Data Here - Export'!GN1252="TELEM"),'Paste Data Here - Export'!GK1252,IF('Paste Data Here - Export'!GO1252="","Not seen in person",'Paste Data Here - Export'!GO1252)))</f>
        <v/>
      </c>
      <c r="O1252" s="125" t="str">
        <f t="shared" si="216"/>
        <v/>
      </c>
      <c r="P1252" s="126" t="str">
        <f t="shared" si="217"/>
        <v/>
      </c>
      <c r="Q1252" s="95" t="str">
        <f>IF('Paste Data Here - Export'!CR1252=TRUE, "Not imaged",IF('Paste Data Here - Export'!AR1252="Y","Inpatient stroke",IF('Paste Data Here - Export'!BA1252="","",IF('Paste Data Here - Export'!CR1252="TRUE","",1440*('Paste Data Here - Export'!CP1252-'Paste Data Here - Export'!BA1252)))))</f>
        <v/>
      </c>
      <c r="R1252" s="95" t="str">
        <f>IF('Paste Data Here - Export'!CR1252=TRUE,"Not imaged",IF(OR(C1252="",'Paste Data Here - Export'!CP1252=""),"",1440*('Paste Data Here - Export'!CP1252-C1252)))</f>
        <v/>
      </c>
      <c r="S1252" s="93" t="str">
        <f>IF(R1252&lt;60.5,"Yes",IF('Paste Data Here - Export'!C1252="","","No"))</f>
        <v/>
      </c>
      <c r="T1252" s="93" t="str">
        <f t="shared" si="209"/>
        <v/>
      </c>
      <c r="U1252" s="94" t="str">
        <f>IF(OR(C1252="",'Paste Data Here - Export'!DF1252=""),"",1440*('Paste Data Here - Export'!DF1252-C1252))</f>
        <v/>
      </c>
      <c r="V1252" s="96" t="str">
        <f t="shared" si="218"/>
        <v/>
      </c>
      <c r="W1252" s="97" t="str">
        <f>IF(B1252="","",IF('Paste Data Here - Export'!KI1252=TRUE,"Yes",IF('Paste Data Here - Export'!L1252="","No","Yes")))</f>
        <v/>
      </c>
      <c r="X1252" s="98" t="str">
        <f>IF(E1252="Yes","6 Month Transfer",IF(AND(W1252="Yes",'Paste Data Here - Export'!KM1252="D"),"No",IF('Patient level info'!W1252="Yes","Yes","")))</f>
        <v/>
      </c>
      <c r="Y1252" s="91" t="str">
        <f t="shared" si="210"/>
        <v/>
      </c>
      <c r="Z1252" s="99" t="str">
        <f>IF('Paste Data Here - Export'!KQ1252="","",IF('Paste Data Here - Export'!KO1252="","",'Paste Data Here - Export'!KN1252-'Paste Data Here - Export'!KQ1252))</f>
        <v/>
      </c>
      <c r="AA1252" s="91" t="str">
        <f>IF(AND(W1252="Yes",'Paste Data Here - Export'!KM1252="D",'Paste Data Here - Export'!KO1252="Y"),'Paste Data Here - Export'!KN1252+'Patient level info'!AA$3,IF(AND(W1252="Yes",'Paste Data Here - Export'!KM1252="D",Z1252&lt;0),'Paste Data Here - Export'!KQ1252,IF(AND(W1252="Yes",'Paste Data Here - Export'!KM1252="D"),'Paste Data Here - Export'!KN1252,IF(X1252="Yes",'Paste Data Here - Export'!KS1252,""))))</f>
        <v/>
      </c>
      <c r="AB1252" s="100" t="str">
        <f>IF(W1252="No","",IF('Paste Data Here - Export'!HS1252="","",IF('Paste Data Here - Export'!KO1252="Y",'Patient level info'!AA1252-'Paste Data Here - Export'!HS1252,'Paste Data Here - Export'!KQ1252-'Paste Data Here - Export'!HS1252)))</f>
        <v/>
      </c>
      <c r="AC1252" s="100" t="str">
        <f>IF(E1252="Yes","",IF(BPT!C1252="Record transferred to this team",AA1252-C1252-(1/6),""))</f>
        <v/>
      </c>
      <c r="AD1252" s="100" t="str">
        <f t="shared" si="211"/>
        <v/>
      </c>
      <c r="AE1252" s="100" t="str">
        <f t="shared" si="219"/>
        <v/>
      </c>
      <c r="AF1252" s="101" t="str">
        <f>IF(AE1252="","",IF(Y1252="Died same day","Died same day as arrival",IF(AB1252="","Did not stay on SU",IF('Paste Data Here - Export'!HR1252="ICH","ICU/CCU/HDU",IF(AB1252&gt;AE1252,100,100*AB1252/AE1252)))))</f>
        <v/>
      </c>
      <c r="AG1252" s="82" t="str">
        <f>IF(E1252="Yes","6 Month Transfer",IF(W1252="No","Not locked to discharge/transfer",IF(AF1252="Did not stay on SU","Not achieved as did not stay on SU",IF('Patient level info'!A1252="","",IF(AND(A1252=B1252,M1252="Achieved",P1252="Achieved",AF1252&gt;=90,AF1252&lt;&gt;"Died same day as arrival"),"Achieved",IF(AND(A1252&lt;&gt;B1252,AF1252&gt;=90,M1252="Achieved",P1252="Achieved"),"Not directly admitted by this team, but achieved criteria at previous team, and achieved 90% of stay on SU whilst at this team",IF(AF1252="ICU/CCU/HDU","Admitted to ICU/CCU/HDU",IF(AF1252="Died same day as arrival",AF1252,IF(AND(AF1252&lt;90,M1252="Not achieved",P1252="Not achieved"),"Not achieved as not direct to SU within 4h, not seen by a consultant within 14h, and less than 90% of stay on SU",IF(AND(AF1252&lt;90,M1252="Not achieved",P1252="Achieved"),"Not achieved as not direct to SU within 4h and less than 90% of stay on SU",IF(AND(AF1252&lt;90,M1252="Achieved",P1252="Not achieved"),"Not achieved as not seen by a consultant within 14h and less than 90% of stay on SU",IF(AND(AF1252&gt;=90,M1252="Not achieved",P1252="Not achieved"),"Not achieved as not direct to SU within 4h and not seen by a consultant within 14h",IF(AND(AF1252&gt;=90,M1252="Achieved",P1252="Not achieved"),"Not achieved as not seen by a consultant within 14h",IF(AF1252&lt;90,"Not achieved as less than 90% of stay on SU","Not achieved as not direct to SU within 4h"))))))))))))))</f>
        <v/>
      </c>
    </row>
    <row r="1253" spans="1:33" x14ac:dyDescent="0.25">
      <c r="A1253" s="89" t="str">
        <f>IF('Paste Data Here - Export'!A1253="","",'Paste Data Here - Export'!A1253)</f>
        <v/>
      </c>
      <c r="B1253" s="90" t="str">
        <f>IF('Paste Data Here - Export'!B1253="","",'Paste Data Here - Export'!B1253)</f>
        <v/>
      </c>
      <c r="C1253" s="91" t="str">
        <f>IF('Paste Data Here - Export'!AR1253="Y",'Paste Data Here - Export'!AS1253,IF('Paste Data Here - Export'!C1253="","",'Paste Data Here - Export'!BA1253))</f>
        <v/>
      </c>
      <c r="D1253" s="103" t="str">
        <f>IF(B1253="","",IF('Paste Data Here - Export'!A1253 ='Paste Data Here - Export'!B1253, "Yes", "No"))</f>
        <v/>
      </c>
      <c r="E1253" s="103" t="str">
        <f>IF(A1253="","",IF(AND('Paste Data Here - Export'!P1253="",'Paste Data Here - Export'!Q1253&lt;&gt;""),"Yes","No"))</f>
        <v/>
      </c>
      <c r="F1253" s="104" t="str">
        <f>IF('Paste Data Here - Export'!A1253='Paste Data Here - Export'!B1253,C1253,IF(W1253="No","",IF(E1253="Yes","6 Month Transfer",'Paste Data Here - Export'!HP1253)))</f>
        <v/>
      </c>
      <c r="G1253" s="92" t="str">
        <f>IF(B1253="","",IF(OR('Paste Data Here - Export'!KB1253="Y",'Paste Data Here - Export'!GE1253="Y"),"Yes","No"))</f>
        <v/>
      </c>
      <c r="H1253" s="93" t="str">
        <f t="shared" si="212"/>
        <v/>
      </c>
      <c r="I1253" s="93" t="str">
        <f t="shared" si="213"/>
        <v/>
      </c>
      <c r="J1253" s="93" t="str">
        <f t="shared" si="214"/>
        <v/>
      </c>
      <c r="K1253" s="125" t="str">
        <f>IF(OR(C1253="",'Paste Data Here - Export'!BD1253=""),"",1440*('Paste Data Here - Export'!BD1253-C1253))</f>
        <v/>
      </c>
      <c r="L1253" s="93" t="str">
        <f t="shared" si="215"/>
        <v/>
      </c>
      <c r="M1253" s="93" t="str">
        <f>IF(AND(L1253="Yes",'Paste Data Here - Export'!BC1253="SU",'Paste Data Here - Export'!EJ1253&lt;&gt;"Y"),"Achieved",IF('Paste Data Here - Export'!EJ1253="Y","Not applicable",(IF(AND('Patient level info'!L1253="No",'Paste Data Here - Export'!BC1253="SU"),"Not achieved",IF('Paste Data Here - Export'!BC1253="ICH","Not applicable",IF(OR('Paste Data Here - Export'!BC1253="O",'Paste Data Here - Export'!BC1253="MAC"),"Not achieved",""))))))</f>
        <v/>
      </c>
      <c r="N1253" s="142" t="str">
        <f>IF(B1253="","",IF(OR('Paste Data Here - Export'!GN1253="PERS",'Paste Data Here - Export'!GN1253="TELEM"),'Paste Data Here - Export'!GK1253,IF('Paste Data Here - Export'!GO1253="","Not seen in person",'Paste Data Here - Export'!GO1253)))</f>
        <v/>
      </c>
      <c r="O1253" s="125" t="str">
        <f t="shared" si="216"/>
        <v/>
      </c>
      <c r="P1253" s="126" t="str">
        <f t="shared" si="217"/>
        <v/>
      </c>
      <c r="Q1253" s="95" t="str">
        <f>IF('Paste Data Here - Export'!CR1253=TRUE, "Not imaged",IF('Paste Data Here - Export'!AR1253="Y","Inpatient stroke",IF('Paste Data Here - Export'!BA1253="","",IF('Paste Data Here - Export'!CR1253="TRUE","",1440*('Paste Data Here - Export'!CP1253-'Paste Data Here - Export'!BA1253)))))</f>
        <v/>
      </c>
      <c r="R1253" s="95" t="str">
        <f>IF('Paste Data Here - Export'!CR1253=TRUE,"Not imaged",IF(OR(C1253="",'Paste Data Here - Export'!CP1253=""),"",1440*('Paste Data Here - Export'!CP1253-C1253)))</f>
        <v/>
      </c>
      <c r="S1253" s="93" t="str">
        <f>IF(R1253&lt;60.5,"Yes",IF('Paste Data Here - Export'!C1253="","","No"))</f>
        <v/>
      </c>
      <c r="T1253" s="93" t="str">
        <f t="shared" si="209"/>
        <v/>
      </c>
      <c r="U1253" s="94" t="str">
        <f>IF(OR(C1253="",'Paste Data Here - Export'!DF1253=""),"",1440*('Paste Data Here - Export'!DF1253-C1253))</f>
        <v/>
      </c>
      <c r="V1253" s="96" t="str">
        <f t="shared" si="218"/>
        <v/>
      </c>
      <c r="W1253" s="97" t="str">
        <f>IF(B1253="","",IF('Paste Data Here - Export'!KI1253=TRUE,"Yes",IF('Paste Data Here - Export'!L1253="","No","Yes")))</f>
        <v/>
      </c>
      <c r="X1253" s="98" t="str">
        <f>IF(E1253="Yes","6 Month Transfer",IF(AND(W1253="Yes",'Paste Data Here - Export'!KM1253="D"),"No",IF('Patient level info'!W1253="Yes","Yes","")))</f>
        <v/>
      </c>
      <c r="Y1253" s="91" t="str">
        <f t="shared" si="210"/>
        <v/>
      </c>
      <c r="Z1253" s="99" t="str">
        <f>IF('Paste Data Here - Export'!KQ1253="","",IF('Paste Data Here - Export'!KO1253="","",'Paste Data Here - Export'!KN1253-'Paste Data Here - Export'!KQ1253))</f>
        <v/>
      </c>
      <c r="AA1253" s="91" t="str">
        <f>IF(AND(W1253="Yes",'Paste Data Here - Export'!KM1253="D",'Paste Data Here - Export'!KO1253="Y"),'Paste Data Here - Export'!KN1253+'Patient level info'!AA$3,IF(AND(W1253="Yes",'Paste Data Here - Export'!KM1253="D",Z1253&lt;0),'Paste Data Here - Export'!KQ1253,IF(AND(W1253="Yes",'Paste Data Here - Export'!KM1253="D"),'Paste Data Here - Export'!KN1253,IF(X1253="Yes",'Paste Data Here - Export'!KS1253,""))))</f>
        <v/>
      </c>
      <c r="AB1253" s="100" t="str">
        <f>IF(W1253="No","",IF('Paste Data Here - Export'!HS1253="","",IF('Paste Data Here - Export'!KO1253="Y",'Patient level info'!AA1253-'Paste Data Here - Export'!HS1253,'Paste Data Here - Export'!KQ1253-'Paste Data Here - Export'!HS1253)))</f>
        <v/>
      </c>
      <c r="AC1253" s="100" t="str">
        <f>IF(E1253="Yes","",IF(BPT!C1253="Record transferred to this team",AA1253-C1253-(1/6),""))</f>
        <v/>
      </c>
      <c r="AD1253" s="100" t="str">
        <f t="shared" si="211"/>
        <v/>
      </c>
      <c r="AE1253" s="100" t="str">
        <f t="shared" si="219"/>
        <v/>
      </c>
      <c r="AF1253" s="101" t="str">
        <f>IF(AE1253="","",IF(Y1253="Died same day","Died same day as arrival",IF(AB1253="","Did not stay on SU",IF('Paste Data Here - Export'!HR1253="ICH","ICU/CCU/HDU",IF(AB1253&gt;AE1253,100,100*AB1253/AE1253)))))</f>
        <v/>
      </c>
      <c r="AG1253" s="82" t="str">
        <f>IF(E1253="Yes","6 Month Transfer",IF(W1253="No","Not locked to discharge/transfer",IF(AF1253="Did not stay on SU","Not achieved as did not stay on SU",IF('Patient level info'!A1253="","",IF(AND(A1253=B1253,M1253="Achieved",P1253="Achieved",AF1253&gt;=90,AF1253&lt;&gt;"Died same day as arrival"),"Achieved",IF(AND(A1253&lt;&gt;B1253,AF1253&gt;=90,M1253="Achieved",P1253="Achieved"),"Not directly admitted by this team, but achieved criteria at previous team, and achieved 90% of stay on SU whilst at this team",IF(AF1253="ICU/CCU/HDU","Admitted to ICU/CCU/HDU",IF(AF1253="Died same day as arrival",AF1253,IF(AND(AF1253&lt;90,M1253="Not achieved",P1253="Not achieved"),"Not achieved as not direct to SU within 4h, not seen by a consultant within 14h, and less than 90% of stay on SU",IF(AND(AF1253&lt;90,M1253="Not achieved",P1253="Achieved"),"Not achieved as not direct to SU within 4h and less than 90% of stay on SU",IF(AND(AF1253&lt;90,M1253="Achieved",P1253="Not achieved"),"Not achieved as not seen by a consultant within 14h and less than 90% of stay on SU",IF(AND(AF1253&gt;=90,M1253="Not achieved",P1253="Not achieved"),"Not achieved as not direct to SU within 4h and not seen by a consultant within 14h",IF(AND(AF1253&gt;=90,M1253="Achieved",P1253="Not achieved"),"Not achieved as not seen by a consultant within 14h",IF(AF1253&lt;90,"Not achieved as less than 90% of stay on SU","Not achieved as not direct to SU within 4h"))))))))))))))</f>
        <v/>
      </c>
    </row>
    <row r="1254" spans="1:33" x14ac:dyDescent="0.25">
      <c r="A1254" s="89" t="str">
        <f>IF('Paste Data Here - Export'!A1254="","",'Paste Data Here - Export'!A1254)</f>
        <v/>
      </c>
      <c r="B1254" s="90" t="str">
        <f>IF('Paste Data Here - Export'!B1254="","",'Paste Data Here - Export'!B1254)</f>
        <v/>
      </c>
      <c r="C1254" s="91" t="str">
        <f>IF('Paste Data Here - Export'!AR1254="Y",'Paste Data Here - Export'!AS1254,IF('Paste Data Here - Export'!C1254="","",'Paste Data Here - Export'!BA1254))</f>
        <v/>
      </c>
      <c r="D1254" s="103" t="str">
        <f>IF(B1254="","",IF('Paste Data Here - Export'!A1254 ='Paste Data Here - Export'!B1254, "Yes", "No"))</f>
        <v/>
      </c>
      <c r="E1254" s="103" t="str">
        <f>IF(A1254="","",IF(AND('Paste Data Here - Export'!P1254="",'Paste Data Here - Export'!Q1254&lt;&gt;""),"Yes","No"))</f>
        <v/>
      </c>
      <c r="F1254" s="104" t="str">
        <f>IF('Paste Data Here - Export'!A1254='Paste Data Here - Export'!B1254,C1254,IF(W1254="No","",IF(E1254="Yes","6 Month Transfer",'Paste Data Here - Export'!HP1254)))</f>
        <v/>
      </c>
      <c r="G1254" s="92" t="str">
        <f>IF(B1254="","",IF(OR('Paste Data Here - Export'!KB1254="Y",'Paste Data Here - Export'!GE1254="Y"),"Yes","No"))</f>
        <v/>
      </c>
      <c r="H1254" s="93" t="str">
        <f t="shared" si="212"/>
        <v/>
      </c>
      <c r="I1254" s="93" t="str">
        <f t="shared" si="213"/>
        <v/>
      </c>
      <c r="J1254" s="93" t="str">
        <f t="shared" si="214"/>
        <v/>
      </c>
      <c r="K1254" s="125" t="str">
        <f>IF(OR(C1254="",'Paste Data Here - Export'!BD1254=""),"",1440*('Paste Data Here - Export'!BD1254-C1254))</f>
        <v/>
      </c>
      <c r="L1254" s="93" t="str">
        <f t="shared" si="215"/>
        <v/>
      </c>
      <c r="M1254" s="93" t="str">
        <f>IF(AND(L1254="Yes",'Paste Data Here - Export'!BC1254="SU",'Paste Data Here - Export'!EJ1254&lt;&gt;"Y"),"Achieved",IF('Paste Data Here - Export'!EJ1254="Y","Not applicable",(IF(AND('Patient level info'!L1254="No",'Paste Data Here - Export'!BC1254="SU"),"Not achieved",IF('Paste Data Here - Export'!BC1254="ICH","Not applicable",IF(OR('Paste Data Here - Export'!BC1254="O",'Paste Data Here - Export'!BC1254="MAC"),"Not achieved",""))))))</f>
        <v/>
      </c>
      <c r="N1254" s="142" t="str">
        <f>IF(B1254="","",IF(OR('Paste Data Here - Export'!GN1254="PERS",'Paste Data Here - Export'!GN1254="TELEM"),'Paste Data Here - Export'!GK1254,IF('Paste Data Here - Export'!GO1254="","Not seen in person",'Paste Data Here - Export'!GO1254)))</f>
        <v/>
      </c>
      <c r="O1254" s="125" t="str">
        <f t="shared" si="216"/>
        <v/>
      </c>
      <c r="P1254" s="126" t="str">
        <f t="shared" si="217"/>
        <v/>
      </c>
      <c r="Q1254" s="95" t="str">
        <f>IF('Paste Data Here - Export'!CR1254=TRUE, "Not imaged",IF('Paste Data Here - Export'!AR1254="Y","Inpatient stroke",IF('Paste Data Here - Export'!BA1254="","",IF('Paste Data Here - Export'!CR1254="TRUE","",1440*('Paste Data Here - Export'!CP1254-'Paste Data Here - Export'!BA1254)))))</f>
        <v/>
      </c>
      <c r="R1254" s="95" t="str">
        <f>IF('Paste Data Here - Export'!CR1254=TRUE,"Not imaged",IF(OR(C1254="",'Paste Data Here - Export'!CP1254=""),"",1440*('Paste Data Here - Export'!CP1254-C1254)))</f>
        <v/>
      </c>
      <c r="S1254" s="93" t="str">
        <f>IF(R1254&lt;60.5,"Yes",IF('Paste Data Here - Export'!C1254="","","No"))</f>
        <v/>
      </c>
      <c r="T1254" s="93" t="str">
        <f t="shared" si="209"/>
        <v/>
      </c>
      <c r="U1254" s="94" t="str">
        <f>IF(OR(C1254="",'Paste Data Here - Export'!DF1254=""),"",1440*('Paste Data Here - Export'!DF1254-C1254))</f>
        <v/>
      </c>
      <c r="V1254" s="96" t="str">
        <f t="shared" si="218"/>
        <v/>
      </c>
      <c r="W1254" s="97" t="str">
        <f>IF(B1254="","",IF('Paste Data Here - Export'!KI1254=TRUE,"Yes",IF('Paste Data Here - Export'!L1254="","No","Yes")))</f>
        <v/>
      </c>
      <c r="X1254" s="98" t="str">
        <f>IF(E1254="Yes","6 Month Transfer",IF(AND(W1254="Yes",'Paste Data Here - Export'!KM1254="D"),"No",IF('Patient level info'!W1254="Yes","Yes","")))</f>
        <v/>
      </c>
      <c r="Y1254" s="91" t="str">
        <f t="shared" si="210"/>
        <v/>
      </c>
      <c r="Z1254" s="99" t="str">
        <f>IF('Paste Data Here - Export'!KQ1254="","",IF('Paste Data Here - Export'!KO1254="","",'Paste Data Here - Export'!KN1254-'Paste Data Here - Export'!KQ1254))</f>
        <v/>
      </c>
      <c r="AA1254" s="91" t="str">
        <f>IF(AND(W1254="Yes",'Paste Data Here - Export'!KM1254="D",'Paste Data Here - Export'!KO1254="Y"),'Paste Data Here - Export'!KN1254+'Patient level info'!AA$3,IF(AND(W1254="Yes",'Paste Data Here - Export'!KM1254="D",Z1254&lt;0),'Paste Data Here - Export'!KQ1254,IF(AND(W1254="Yes",'Paste Data Here - Export'!KM1254="D"),'Paste Data Here - Export'!KN1254,IF(X1254="Yes",'Paste Data Here - Export'!KS1254,""))))</f>
        <v/>
      </c>
      <c r="AB1254" s="100" t="str">
        <f>IF(W1254="No","",IF('Paste Data Here - Export'!HS1254="","",IF('Paste Data Here - Export'!KO1254="Y",'Patient level info'!AA1254-'Paste Data Here - Export'!HS1254,'Paste Data Here - Export'!KQ1254-'Paste Data Here - Export'!HS1254)))</f>
        <v/>
      </c>
      <c r="AC1254" s="100" t="str">
        <f>IF(E1254="Yes","",IF(BPT!C1254="Record transferred to this team",AA1254-C1254-(1/6),""))</f>
        <v/>
      </c>
      <c r="AD1254" s="100" t="str">
        <f t="shared" si="211"/>
        <v/>
      </c>
      <c r="AE1254" s="100" t="str">
        <f t="shared" si="219"/>
        <v/>
      </c>
      <c r="AF1254" s="101" t="str">
        <f>IF(AE1254="","",IF(Y1254="Died same day","Died same day as arrival",IF(AB1254="","Did not stay on SU",IF('Paste Data Here - Export'!HR1254="ICH","ICU/CCU/HDU",IF(AB1254&gt;AE1254,100,100*AB1254/AE1254)))))</f>
        <v/>
      </c>
      <c r="AG1254" s="82" t="str">
        <f>IF(E1254="Yes","6 Month Transfer",IF(W1254="No","Not locked to discharge/transfer",IF(AF1254="Did not stay on SU","Not achieved as did not stay on SU",IF('Patient level info'!A1254="","",IF(AND(A1254=B1254,M1254="Achieved",P1254="Achieved",AF1254&gt;=90,AF1254&lt;&gt;"Died same day as arrival"),"Achieved",IF(AND(A1254&lt;&gt;B1254,AF1254&gt;=90,M1254="Achieved",P1254="Achieved"),"Not directly admitted by this team, but achieved criteria at previous team, and achieved 90% of stay on SU whilst at this team",IF(AF1254="ICU/CCU/HDU","Admitted to ICU/CCU/HDU",IF(AF1254="Died same day as arrival",AF1254,IF(AND(AF1254&lt;90,M1254="Not achieved",P1254="Not achieved"),"Not achieved as not direct to SU within 4h, not seen by a consultant within 14h, and less than 90% of stay on SU",IF(AND(AF1254&lt;90,M1254="Not achieved",P1254="Achieved"),"Not achieved as not direct to SU within 4h and less than 90% of stay on SU",IF(AND(AF1254&lt;90,M1254="Achieved",P1254="Not achieved"),"Not achieved as not seen by a consultant within 14h and less than 90% of stay on SU",IF(AND(AF1254&gt;=90,M1254="Not achieved",P1254="Not achieved"),"Not achieved as not direct to SU within 4h and not seen by a consultant within 14h",IF(AND(AF1254&gt;=90,M1254="Achieved",P1254="Not achieved"),"Not achieved as not seen by a consultant within 14h",IF(AF1254&lt;90,"Not achieved as less than 90% of stay on SU","Not achieved as not direct to SU within 4h"))))))))))))))</f>
        <v/>
      </c>
    </row>
    <row r="1255" spans="1:33" x14ac:dyDescent="0.25">
      <c r="A1255" s="89" t="str">
        <f>IF('Paste Data Here - Export'!A1255="","",'Paste Data Here - Export'!A1255)</f>
        <v/>
      </c>
      <c r="B1255" s="90" t="str">
        <f>IF('Paste Data Here - Export'!B1255="","",'Paste Data Here - Export'!B1255)</f>
        <v/>
      </c>
      <c r="C1255" s="91" t="str">
        <f>IF('Paste Data Here - Export'!AR1255="Y",'Paste Data Here - Export'!AS1255,IF('Paste Data Here - Export'!C1255="","",'Paste Data Here - Export'!BA1255))</f>
        <v/>
      </c>
      <c r="D1255" s="103" t="str">
        <f>IF(B1255="","",IF('Paste Data Here - Export'!A1255 ='Paste Data Here - Export'!B1255, "Yes", "No"))</f>
        <v/>
      </c>
      <c r="E1255" s="103" t="str">
        <f>IF(A1255="","",IF(AND('Paste Data Here - Export'!P1255="",'Paste Data Here - Export'!Q1255&lt;&gt;""),"Yes","No"))</f>
        <v/>
      </c>
      <c r="F1255" s="104" t="str">
        <f>IF('Paste Data Here - Export'!A1255='Paste Data Here - Export'!B1255,C1255,IF(W1255="No","",IF(E1255="Yes","6 Month Transfer",'Paste Data Here - Export'!HP1255)))</f>
        <v/>
      </c>
      <c r="G1255" s="92" t="str">
        <f>IF(B1255="","",IF(OR('Paste Data Here - Export'!KB1255="Y",'Paste Data Here - Export'!GE1255="Y"),"Yes","No"))</f>
        <v/>
      </c>
      <c r="H1255" s="93" t="str">
        <f t="shared" si="212"/>
        <v/>
      </c>
      <c r="I1255" s="93" t="str">
        <f t="shared" si="213"/>
        <v/>
      </c>
      <c r="J1255" s="93" t="str">
        <f t="shared" si="214"/>
        <v/>
      </c>
      <c r="K1255" s="125" t="str">
        <f>IF(OR(C1255="",'Paste Data Here - Export'!BD1255=""),"",1440*('Paste Data Here - Export'!BD1255-C1255))</f>
        <v/>
      </c>
      <c r="L1255" s="93" t="str">
        <f t="shared" si="215"/>
        <v/>
      </c>
      <c r="M1255" s="93" t="str">
        <f>IF(AND(L1255="Yes",'Paste Data Here - Export'!BC1255="SU",'Paste Data Here - Export'!EJ1255&lt;&gt;"Y"),"Achieved",IF('Paste Data Here - Export'!EJ1255="Y","Not applicable",(IF(AND('Patient level info'!L1255="No",'Paste Data Here - Export'!BC1255="SU"),"Not achieved",IF('Paste Data Here - Export'!BC1255="ICH","Not applicable",IF(OR('Paste Data Here - Export'!BC1255="O",'Paste Data Here - Export'!BC1255="MAC"),"Not achieved",""))))))</f>
        <v/>
      </c>
      <c r="N1255" s="142" t="str">
        <f>IF(B1255="","",IF(OR('Paste Data Here - Export'!GN1255="PERS",'Paste Data Here - Export'!GN1255="TELEM"),'Paste Data Here - Export'!GK1255,IF('Paste Data Here - Export'!GO1255="","Not seen in person",'Paste Data Here - Export'!GO1255)))</f>
        <v/>
      </c>
      <c r="O1255" s="125" t="str">
        <f t="shared" si="216"/>
        <v/>
      </c>
      <c r="P1255" s="126" t="str">
        <f t="shared" si="217"/>
        <v/>
      </c>
      <c r="Q1255" s="95" t="str">
        <f>IF('Paste Data Here - Export'!CR1255=TRUE, "Not imaged",IF('Paste Data Here - Export'!AR1255="Y","Inpatient stroke",IF('Paste Data Here - Export'!BA1255="","",IF('Paste Data Here - Export'!CR1255="TRUE","",1440*('Paste Data Here - Export'!CP1255-'Paste Data Here - Export'!BA1255)))))</f>
        <v/>
      </c>
      <c r="R1255" s="95" t="str">
        <f>IF('Paste Data Here - Export'!CR1255=TRUE,"Not imaged",IF(OR(C1255="",'Paste Data Here - Export'!CP1255=""),"",1440*('Paste Data Here - Export'!CP1255-C1255)))</f>
        <v/>
      </c>
      <c r="S1255" s="93" t="str">
        <f>IF(R1255&lt;60.5,"Yes",IF('Paste Data Here - Export'!C1255="","","No"))</f>
        <v/>
      </c>
      <c r="T1255" s="93" t="str">
        <f t="shared" si="209"/>
        <v/>
      </c>
      <c r="U1255" s="94" t="str">
        <f>IF(OR(C1255="",'Paste Data Here - Export'!DF1255=""),"",1440*('Paste Data Here - Export'!DF1255-C1255))</f>
        <v/>
      </c>
      <c r="V1255" s="96" t="str">
        <f t="shared" si="218"/>
        <v/>
      </c>
      <c r="W1255" s="97" t="str">
        <f>IF(B1255="","",IF('Paste Data Here - Export'!KI1255=TRUE,"Yes",IF('Paste Data Here - Export'!L1255="","No","Yes")))</f>
        <v/>
      </c>
      <c r="X1255" s="98" t="str">
        <f>IF(E1255="Yes","6 Month Transfer",IF(AND(W1255="Yes",'Paste Data Here - Export'!KM1255="D"),"No",IF('Patient level info'!W1255="Yes","Yes","")))</f>
        <v/>
      </c>
      <c r="Y1255" s="91" t="str">
        <f t="shared" si="210"/>
        <v/>
      </c>
      <c r="Z1255" s="99" t="str">
        <f>IF('Paste Data Here - Export'!KQ1255="","",IF('Paste Data Here - Export'!KO1255="","",'Paste Data Here - Export'!KN1255-'Paste Data Here - Export'!KQ1255))</f>
        <v/>
      </c>
      <c r="AA1255" s="91" t="str">
        <f>IF(AND(W1255="Yes",'Paste Data Here - Export'!KM1255="D",'Paste Data Here - Export'!KO1255="Y"),'Paste Data Here - Export'!KN1255+'Patient level info'!AA$3,IF(AND(W1255="Yes",'Paste Data Here - Export'!KM1255="D",Z1255&lt;0),'Paste Data Here - Export'!KQ1255,IF(AND(W1255="Yes",'Paste Data Here - Export'!KM1255="D"),'Paste Data Here - Export'!KN1255,IF(X1255="Yes",'Paste Data Here - Export'!KS1255,""))))</f>
        <v/>
      </c>
      <c r="AB1255" s="100" t="str">
        <f>IF(W1255="No","",IF('Paste Data Here - Export'!HS1255="","",IF('Paste Data Here - Export'!KO1255="Y",'Patient level info'!AA1255-'Paste Data Here - Export'!HS1255,'Paste Data Here - Export'!KQ1255-'Paste Data Here - Export'!HS1255)))</f>
        <v/>
      </c>
      <c r="AC1255" s="100" t="str">
        <f>IF(E1255="Yes","",IF(BPT!C1255="Record transferred to this team",AA1255-C1255-(1/6),""))</f>
        <v/>
      </c>
      <c r="AD1255" s="100" t="str">
        <f t="shared" si="211"/>
        <v/>
      </c>
      <c r="AE1255" s="100" t="str">
        <f t="shared" si="219"/>
        <v/>
      </c>
      <c r="AF1255" s="101" t="str">
        <f>IF(AE1255="","",IF(Y1255="Died same day","Died same day as arrival",IF(AB1255="","Did not stay on SU",IF('Paste Data Here - Export'!HR1255="ICH","ICU/CCU/HDU",IF(AB1255&gt;AE1255,100,100*AB1255/AE1255)))))</f>
        <v/>
      </c>
      <c r="AG1255" s="82" t="str">
        <f>IF(E1255="Yes","6 Month Transfer",IF(W1255="No","Not locked to discharge/transfer",IF(AF1255="Did not stay on SU","Not achieved as did not stay on SU",IF('Patient level info'!A1255="","",IF(AND(A1255=B1255,M1255="Achieved",P1255="Achieved",AF1255&gt;=90,AF1255&lt;&gt;"Died same day as arrival"),"Achieved",IF(AND(A1255&lt;&gt;B1255,AF1255&gt;=90,M1255="Achieved",P1255="Achieved"),"Not directly admitted by this team, but achieved criteria at previous team, and achieved 90% of stay on SU whilst at this team",IF(AF1255="ICU/CCU/HDU","Admitted to ICU/CCU/HDU",IF(AF1255="Died same day as arrival",AF1255,IF(AND(AF1255&lt;90,M1255="Not achieved",P1255="Not achieved"),"Not achieved as not direct to SU within 4h, not seen by a consultant within 14h, and less than 90% of stay on SU",IF(AND(AF1255&lt;90,M1255="Not achieved",P1255="Achieved"),"Not achieved as not direct to SU within 4h and less than 90% of stay on SU",IF(AND(AF1255&lt;90,M1255="Achieved",P1255="Not achieved"),"Not achieved as not seen by a consultant within 14h and less than 90% of stay on SU",IF(AND(AF1255&gt;=90,M1255="Not achieved",P1255="Not achieved"),"Not achieved as not direct to SU within 4h and not seen by a consultant within 14h",IF(AND(AF1255&gt;=90,M1255="Achieved",P1255="Not achieved"),"Not achieved as not seen by a consultant within 14h",IF(AF1255&lt;90,"Not achieved as less than 90% of stay on SU","Not achieved as not direct to SU within 4h"))))))))))))))</f>
        <v/>
      </c>
    </row>
    <row r="1256" spans="1:33" x14ac:dyDescent="0.25">
      <c r="A1256" s="89" t="str">
        <f>IF('Paste Data Here - Export'!A1256="","",'Paste Data Here - Export'!A1256)</f>
        <v/>
      </c>
      <c r="B1256" s="90" t="str">
        <f>IF('Paste Data Here - Export'!B1256="","",'Paste Data Here - Export'!B1256)</f>
        <v/>
      </c>
      <c r="C1256" s="91" t="str">
        <f>IF('Paste Data Here - Export'!AR1256="Y",'Paste Data Here - Export'!AS1256,IF('Paste Data Here - Export'!C1256="","",'Paste Data Here - Export'!BA1256))</f>
        <v/>
      </c>
      <c r="D1256" s="103" t="str">
        <f>IF(B1256="","",IF('Paste Data Here - Export'!A1256 ='Paste Data Here - Export'!B1256, "Yes", "No"))</f>
        <v/>
      </c>
      <c r="E1256" s="103" t="str">
        <f>IF(A1256="","",IF(AND('Paste Data Here - Export'!P1256="",'Paste Data Here - Export'!Q1256&lt;&gt;""),"Yes","No"))</f>
        <v/>
      </c>
      <c r="F1256" s="104" t="str">
        <f>IF('Paste Data Here - Export'!A1256='Paste Data Here - Export'!B1256,C1256,IF(W1256="No","",IF(E1256="Yes","6 Month Transfer",'Paste Data Here - Export'!HP1256)))</f>
        <v/>
      </c>
      <c r="G1256" s="92" t="str">
        <f>IF(B1256="","",IF(OR('Paste Data Here - Export'!KB1256="Y",'Paste Data Here - Export'!GE1256="Y"),"Yes","No"))</f>
        <v/>
      </c>
      <c r="H1256" s="93" t="str">
        <f t="shared" si="212"/>
        <v/>
      </c>
      <c r="I1256" s="93" t="str">
        <f t="shared" si="213"/>
        <v/>
      </c>
      <c r="J1256" s="93" t="str">
        <f t="shared" si="214"/>
        <v/>
      </c>
      <c r="K1256" s="125" t="str">
        <f>IF(OR(C1256="",'Paste Data Here - Export'!BD1256=""),"",1440*('Paste Data Here - Export'!BD1256-C1256))</f>
        <v/>
      </c>
      <c r="L1256" s="93" t="str">
        <f t="shared" si="215"/>
        <v/>
      </c>
      <c r="M1256" s="93" t="str">
        <f>IF(AND(L1256="Yes",'Paste Data Here - Export'!BC1256="SU",'Paste Data Here - Export'!EJ1256&lt;&gt;"Y"),"Achieved",IF('Paste Data Here - Export'!EJ1256="Y","Not applicable",(IF(AND('Patient level info'!L1256="No",'Paste Data Here - Export'!BC1256="SU"),"Not achieved",IF('Paste Data Here - Export'!BC1256="ICH","Not applicable",IF(OR('Paste Data Here - Export'!BC1256="O",'Paste Data Here - Export'!BC1256="MAC"),"Not achieved",""))))))</f>
        <v/>
      </c>
      <c r="N1256" s="142" t="str">
        <f>IF(B1256="","",IF(OR('Paste Data Here - Export'!GN1256="PERS",'Paste Data Here - Export'!GN1256="TELEM"),'Paste Data Here - Export'!GK1256,IF('Paste Data Here - Export'!GO1256="","Not seen in person",'Paste Data Here - Export'!GO1256)))</f>
        <v/>
      </c>
      <c r="O1256" s="125" t="str">
        <f t="shared" si="216"/>
        <v/>
      </c>
      <c r="P1256" s="126" t="str">
        <f t="shared" si="217"/>
        <v/>
      </c>
      <c r="Q1256" s="95" t="str">
        <f>IF('Paste Data Here - Export'!CR1256=TRUE, "Not imaged",IF('Paste Data Here - Export'!AR1256="Y","Inpatient stroke",IF('Paste Data Here - Export'!BA1256="","",IF('Paste Data Here - Export'!CR1256="TRUE","",1440*('Paste Data Here - Export'!CP1256-'Paste Data Here - Export'!BA1256)))))</f>
        <v/>
      </c>
      <c r="R1256" s="95" t="str">
        <f>IF('Paste Data Here - Export'!CR1256=TRUE,"Not imaged",IF(OR(C1256="",'Paste Data Here - Export'!CP1256=""),"",1440*('Paste Data Here - Export'!CP1256-C1256)))</f>
        <v/>
      </c>
      <c r="S1256" s="93" t="str">
        <f>IF(R1256&lt;60.5,"Yes",IF('Paste Data Here - Export'!C1256="","","No"))</f>
        <v/>
      </c>
      <c r="T1256" s="93" t="str">
        <f t="shared" si="209"/>
        <v/>
      </c>
      <c r="U1256" s="94" t="str">
        <f>IF(OR(C1256="",'Paste Data Here - Export'!DF1256=""),"",1440*('Paste Data Here - Export'!DF1256-C1256))</f>
        <v/>
      </c>
      <c r="V1256" s="96" t="str">
        <f t="shared" si="218"/>
        <v/>
      </c>
      <c r="W1256" s="97" t="str">
        <f>IF(B1256="","",IF('Paste Data Here - Export'!KI1256=TRUE,"Yes",IF('Paste Data Here - Export'!L1256="","No","Yes")))</f>
        <v/>
      </c>
      <c r="X1256" s="98" t="str">
        <f>IF(E1256="Yes","6 Month Transfer",IF(AND(W1256="Yes",'Paste Data Here - Export'!KM1256="D"),"No",IF('Patient level info'!W1256="Yes","Yes","")))</f>
        <v/>
      </c>
      <c r="Y1256" s="91" t="str">
        <f t="shared" si="210"/>
        <v/>
      </c>
      <c r="Z1256" s="99" t="str">
        <f>IF('Paste Data Here - Export'!KQ1256="","",IF('Paste Data Here - Export'!KO1256="","",'Paste Data Here - Export'!KN1256-'Paste Data Here - Export'!KQ1256))</f>
        <v/>
      </c>
      <c r="AA1256" s="91" t="str">
        <f>IF(AND(W1256="Yes",'Paste Data Here - Export'!KM1256="D",'Paste Data Here - Export'!KO1256="Y"),'Paste Data Here - Export'!KN1256+'Patient level info'!AA$3,IF(AND(W1256="Yes",'Paste Data Here - Export'!KM1256="D",Z1256&lt;0),'Paste Data Here - Export'!KQ1256,IF(AND(W1256="Yes",'Paste Data Here - Export'!KM1256="D"),'Paste Data Here - Export'!KN1256,IF(X1256="Yes",'Paste Data Here - Export'!KS1256,""))))</f>
        <v/>
      </c>
      <c r="AB1256" s="100" t="str">
        <f>IF(W1256="No","",IF('Paste Data Here - Export'!HS1256="","",IF('Paste Data Here - Export'!KO1256="Y",'Patient level info'!AA1256-'Paste Data Here - Export'!HS1256,'Paste Data Here - Export'!KQ1256-'Paste Data Here - Export'!HS1256)))</f>
        <v/>
      </c>
      <c r="AC1256" s="100" t="str">
        <f>IF(E1256="Yes","",IF(BPT!C1256="Record transferred to this team",AA1256-C1256-(1/6),""))</f>
        <v/>
      </c>
      <c r="AD1256" s="100" t="str">
        <f t="shared" si="211"/>
        <v/>
      </c>
      <c r="AE1256" s="100" t="str">
        <f t="shared" si="219"/>
        <v/>
      </c>
      <c r="AF1256" s="101" t="str">
        <f>IF(AE1256="","",IF(Y1256="Died same day","Died same day as arrival",IF(AB1256="","Did not stay on SU",IF('Paste Data Here - Export'!HR1256="ICH","ICU/CCU/HDU",IF(AB1256&gt;AE1256,100,100*AB1256/AE1256)))))</f>
        <v/>
      </c>
      <c r="AG1256" s="82" t="str">
        <f>IF(E1256="Yes","6 Month Transfer",IF(W1256="No","Not locked to discharge/transfer",IF(AF1256="Did not stay on SU","Not achieved as did not stay on SU",IF('Patient level info'!A1256="","",IF(AND(A1256=B1256,M1256="Achieved",P1256="Achieved",AF1256&gt;=90,AF1256&lt;&gt;"Died same day as arrival"),"Achieved",IF(AND(A1256&lt;&gt;B1256,AF1256&gt;=90,M1256="Achieved",P1256="Achieved"),"Not directly admitted by this team, but achieved criteria at previous team, and achieved 90% of stay on SU whilst at this team",IF(AF1256="ICU/CCU/HDU","Admitted to ICU/CCU/HDU",IF(AF1256="Died same day as arrival",AF1256,IF(AND(AF1256&lt;90,M1256="Not achieved",P1256="Not achieved"),"Not achieved as not direct to SU within 4h, not seen by a consultant within 14h, and less than 90% of stay on SU",IF(AND(AF1256&lt;90,M1256="Not achieved",P1256="Achieved"),"Not achieved as not direct to SU within 4h and less than 90% of stay on SU",IF(AND(AF1256&lt;90,M1256="Achieved",P1256="Not achieved"),"Not achieved as not seen by a consultant within 14h and less than 90% of stay on SU",IF(AND(AF1256&gt;=90,M1256="Not achieved",P1256="Not achieved"),"Not achieved as not direct to SU within 4h and not seen by a consultant within 14h",IF(AND(AF1256&gt;=90,M1256="Achieved",P1256="Not achieved"),"Not achieved as not seen by a consultant within 14h",IF(AF1256&lt;90,"Not achieved as less than 90% of stay on SU","Not achieved as not direct to SU within 4h"))))))))))))))</f>
        <v/>
      </c>
    </row>
    <row r="1257" spans="1:33" x14ac:dyDescent="0.25">
      <c r="A1257" s="89" t="str">
        <f>IF('Paste Data Here - Export'!A1257="","",'Paste Data Here - Export'!A1257)</f>
        <v/>
      </c>
      <c r="B1257" s="90" t="str">
        <f>IF('Paste Data Here - Export'!B1257="","",'Paste Data Here - Export'!B1257)</f>
        <v/>
      </c>
      <c r="C1257" s="91" t="str">
        <f>IF('Paste Data Here - Export'!AR1257="Y",'Paste Data Here - Export'!AS1257,IF('Paste Data Here - Export'!C1257="","",'Paste Data Here - Export'!BA1257))</f>
        <v/>
      </c>
      <c r="D1257" s="103" t="str">
        <f>IF(B1257="","",IF('Paste Data Here - Export'!A1257 ='Paste Data Here - Export'!B1257, "Yes", "No"))</f>
        <v/>
      </c>
      <c r="E1257" s="103" t="str">
        <f>IF(A1257="","",IF(AND('Paste Data Here - Export'!P1257="",'Paste Data Here - Export'!Q1257&lt;&gt;""),"Yes","No"))</f>
        <v/>
      </c>
      <c r="F1257" s="104" t="str">
        <f>IF('Paste Data Here - Export'!A1257='Paste Data Here - Export'!B1257,C1257,IF(W1257="No","",IF(E1257="Yes","6 Month Transfer",'Paste Data Here - Export'!HP1257)))</f>
        <v/>
      </c>
      <c r="G1257" s="92" t="str">
        <f>IF(B1257="","",IF(OR('Paste Data Here - Export'!KB1257="Y",'Paste Data Here - Export'!GE1257="Y"),"Yes","No"))</f>
        <v/>
      </c>
      <c r="H1257" s="93" t="str">
        <f t="shared" si="212"/>
        <v/>
      </c>
      <c r="I1257" s="93" t="str">
        <f t="shared" si="213"/>
        <v/>
      </c>
      <c r="J1257" s="93" t="str">
        <f t="shared" si="214"/>
        <v/>
      </c>
      <c r="K1257" s="125" t="str">
        <f>IF(OR(C1257="",'Paste Data Here - Export'!BD1257=""),"",1440*('Paste Data Here - Export'!BD1257-C1257))</f>
        <v/>
      </c>
      <c r="L1257" s="93" t="str">
        <f t="shared" si="215"/>
        <v/>
      </c>
      <c r="M1257" s="93" t="str">
        <f>IF(AND(L1257="Yes",'Paste Data Here - Export'!BC1257="SU",'Paste Data Here - Export'!EJ1257&lt;&gt;"Y"),"Achieved",IF('Paste Data Here - Export'!EJ1257="Y","Not applicable",(IF(AND('Patient level info'!L1257="No",'Paste Data Here - Export'!BC1257="SU"),"Not achieved",IF('Paste Data Here - Export'!BC1257="ICH","Not applicable",IF(OR('Paste Data Here - Export'!BC1257="O",'Paste Data Here - Export'!BC1257="MAC"),"Not achieved",""))))))</f>
        <v/>
      </c>
      <c r="N1257" s="142" t="str">
        <f>IF(B1257="","",IF(OR('Paste Data Here - Export'!GN1257="PERS",'Paste Data Here - Export'!GN1257="TELEM"),'Paste Data Here - Export'!GK1257,IF('Paste Data Here - Export'!GO1257="","Not seen in person",'Paste Data Here - Export'!GO1257)))</f>
        <v/>
      </c>
      <c r="O1257" s="125" t="str">
        <f t="shared" si="216"/>
        <v/>
      </c>
      <c r="P1257" s="126" t="str">
        <f t="shared" si="217"/>
        <v/>
      </c>
      <c r="Q1257" s="95" t="str">
        <f>IF('Paste Data Here - Export'!CR1257=TRUE, "Not imaged",IF('Paste Data Here - Export'!AR1257="Y","Inpatient stroke",IF('Paste Data Here - Export'!BA1257="","",IF('Paste Data Here - Export'!CR1257="TRUE","",1440*('Paste Data Here - Export'!CP1257-'Paste Data Here - Export'!BA1257)))))</f>
        <v/>
      </c>
      <c r="R1257" s="95" t="str">
        <f>IF('Paste Data Here - Export'!CR1257=TRUE,"Not imaged",IF(OR(C1257="",'Paste Data Here - Export'!CP1257=""),"",1440*('Paste Data Here - Export'!CP1257-C1257)))</f>
        <v/>
      </c>
      <c r="S1257" s="93" t="str">
        <f>IF(R1257&lt;60.5,"Yes",IF('Paste Data Here - Export'!C1257="","","No"))</f>
        <v/>
      </c>
      <c r="T1257" s="93" t="str">
        <f t="shared" si="209"/>
        <v/>
      </c>
      <c r="U1257" s="94" t="str">
        <f>IF(OR(C1257="",'Paste Data Here - Export'!DF1257=""),"",1440*('Paste Data Here - Export'!DF1257-C1257))</f>
        <v/>
      </c>
      <c r="V1257" s="96" t="str">
        <f t="shared" si="218"/>
        <v/>
      </c>
      <c r="W1257" s="97" t="str">
        <f>IF(B1257="","",IF('Paste Data Here - Export'!KI1257=TRUE,"Yes",IF('Paste Data Here - Export'!L1257="","No","Yes")))</f>
        <v/>
      </c>
      <c r="X1257" s="98" t="str">
        <f>IF(E1257="Yes","6 Month Transfer",IF(AND(W1257="Yes",'Paste Data Here - Export'!KM1257="D"),"No",IF('Patient level info'!W1257="Yes","Yes","")))</f>
        <v/>
      </c>
      <c r="Y1257" s="91" t="str">
        <f t="shared" si="210"/>
        <v/>
      </c>
      <c r="Z1257" s="99" t="str">
        <f>IF('Paste Data Here - Export'!KQ1257="","",IF('Paste Data Here - Export'!KO1257="","",'Paste Data Here - Export'!KN1257-'Paste Data Here - Export'!KQ1257))</f>
        <v/>
      </c>
      <c r="AA1257" s="91" t="str">
        <f>IF(AND(W1257="Yes",'Paste Data Here - Export'!KM1257="D",'Paste Data Here - Export'!KO1257="Y"),'Paste Data Here - Export'!KN1257+'Patient level info'!AA$3,IF(AND(W1257="Yes",'Paste Data Here - Export'!KM1257="D",Z1257&lt;0),'Paste Data Here - Export'!KQ1257,IF(AND(W1257="Yes",'Paste Data Here - Export'!KM1257="D"),'Paste Data Here - Export'!KN1257,IF(X1257="Yes",'Paste Data Here - Export'!KS1257,""))))</f>
        <v/>
      </c>
      <c r="AB1257" s="100" t="str">
        <f>IF(W1257="No","",IF('Paste Data Here - Export'!HS1257="","",IF('Paste Data Here - Export'!KO1257="Y",'Patient level info'!AA1257-'Paste Data Here - Export'!HS1257,'Paste Data Here - Export'!KQ1257-'Paste Data Here - Export'!HS1257)))</f>
        <v/>
      </c>
      <c r="AC1257" s="100" t="str">
        <f>IF(E1257="Yes","",IF(BPT!C1257="Record transferred to this team",AA1257-C1257-(1/6),""))</f>
        <v/>
      </c>
      <c r="AD1257" s="100" t="str">
        <f t="shared" si="211"/>
        <v/>
      </c>
      <c r="AE1257" s="100" t="str">
        <f t="shared" si="219"/>
        <v/>
      </c>
      <c r="AF1257" s="101" t="str">
        <f>IF(AE1257="","",IF(Y1257="Died same day","Died same day as arrival",IF(AB1257="","Did not stay on SU",IF('Paste Data Here - Export'!HR1257="ICH","ICU/CCU/HDU",IF(AB1257&gt;AE1257,100,100*AB1257/AE1257)))))</f>
        <v/>
      </c>
      <c r="AG1257" s="82" t="str">
        <f>IF(E1257="Yes","6 Month Transfer",IF(W1257="No","Not locked to discharge/transfer",IF(AF1257="Did not stay on SU","Not achieved as did not stay on SU",IF('Patient level info'!A1257="","",IF(AND(A1257=B1257,M1257="Achieved",P1257="Achieved",AF1257&gt;=90,AF1257&lt;&gt;"Died same day as arrival"),"Achieved",IF(AND(A1257&lt;&gt;B1257,AF1257&gt;=90,M1257="Achieved",P1257="Achieved"),"Not directly admitted by this team, but achieved criteria at previous team, and achieved 90% of stay on SU whilst at this team",IF(AF1257="ICU/CCU/HDU","Admitted to ICU/CCU/HDU",IF(AF1257="Died same day as arrival",AF1257,IF(AND(AF1257&lt;90,M1257="Not achieved",P1257="Not achieved"),"Not achieved as not direct to SU within 4h, not seen by a consultant within 14h, and less than 90% of stay on SU",IF(AND(AF1257&lt;90,M1257="Not achieved",P1257="Achieved"),"Not achieved as not direct to SU within 4h and less than 90% of stay on SU",IF(AND(AF1257&lt;90,M1257="Achieved",P1257="Not achieved"),"Not achieved as not seen by a consultant within 14h and less than 90% of stay on SU",IF(AND(AF1257&gt;=90,M1257="Not achieved",P1257="Not achieved"),"Not achieved as not direct to SU within 4h and not seen by a consultant within 14h",IF(AND(AF1257&gt;=90,M1257="Achieved",P1257="Not achieved"),"Not achieved as not seen by a consultant within 14h",IF(AF1257&lt;90,"Not achieved as less than 90% of stay on SU","Not achieved as not direct to SU within 4h"))))))))))))))</f>
        <v/>
      </c>
    </row>
    <row r="1258" spans="1:33" x14ac:dyDescent="0.25">
      <c r="A1258" s="89" t="str">
        <f>IF('Paste Data Here - Export'!A1258="","",'Paste Data Here - Export'!A1258)</f>
        <v/>
      </c>
      <c r="B1258" s="90" t="str">
        <f>IF('Paste Data Here - Export'!B1258="","",'Paste Data Here - Export'!B1258)</f>
        <v/>
      </c>
      <c r="C1258" s="91" t="str">
        <f>IF('Paste Data Here - Export'!AR1258="Y",'Paste Data Here - Export'!AS1258,IF('Paste Data Here - Export'!C1258="","",'Paste Data Here - Export'!BA1258))</f>
        <v/>
      </c>
      <c r="D1258" s="103" t="str">
        <f>IF(B1258="","",IF('Paste Data Here - Export'!A1258 ='Paste Data Here - Export'!B1258, "Yes", "No"))</f>
        <v/>
      </c>
      <c r="E1258" s="103" t="str">
        <f>IF(A1258="","",IF(AND('Paste Data Here - Export'!P1258="",'Paste Data Here - Export'!Q1258&lt;&gt;""),"Yes","No"))</f>
        <v/>
      </c>
      <c r="F1258" s="104" t="str">
        <f>IF('Paste Data Here - Export'!A1258='Paste Data Here - Export'!B1258,C1258,IF(W1258="No","",IF(E1258="Yes","6 Month Transfer",'Paste Data Here - Export'!HP1258)))</f>
        <v/>
      </c>
      <c r="G1258" s="92" t="str">
        <f>IF(B1258="","",IF(OR('Paste Data Here - Export'!KB1258="Y",'Paste Data Here - Export'!GE1258="Y"),"Yes","No"))</f>
        <v/>
      </c>
      <c r="H1258" s="93" t="str">
        <f t="shared" si="212"/>
        <v/>
      </c>
      <c r="I1258" s="93" t="str">
        <f t="shared" si="213"/>
        <v/>
      </c>
      <c r="J1258" s="93" t="str">
        <f t="shared" si="214"/>
        <v/>
      </c>
      <c r="K1258" s="125" t="str">
        <f>IF(OR(C1258="",'Paste Data Here - Export'!BD1258=""),"",1440*('Paste Data Here - Export'!BD1258-C1258))</f>
        <v/>
      </c>
      <c r="L1258" s="93" t="str">
        <f t="shared" si="215"/>
        <v/>
      </c>
      <c r="M1258" s="93" t="str">
        <f>IF(AND(L1258="Yes",'Paste Data Here - Export'!BC1258="SU",'Paste Data Here - Export'!EJ1258&lt;&gt;"Y"),"Achieved",IF('Paste Data Here - Export'!EJ1258="Y","Not applicable",(IF(AND('Patient level info'!L1258="No",'Paste Data Here - Export'!BC1258="SU"),"Not achieved",IF('Paste Data Here - Export'!BC1258="ICH","Not applicable",IF(OR('Paste Data Here - Export'!BC1258="O",'Paste Data Here - Export'!BC1258="MAC"),"Not achieved",""))))))</f>
        <v/>
      </c>
      <c r="N1258" s="142" t="str">
        <f>IF(B1258="","",IF(OR('Paste Data Here - Export'!GN1258="PERS",'Paste Data Here - Export'!GN1258="TELEM"),'Paste Data Here - Export'!GK1258,IF('Paste Data Here - Export'!GO1258="","Not seen in person",'Paste Data Here - Export'!GO1258)))</f>
        <v/>
      </c>
      <c r="O1258" s="125" t="str">
        <f t="shared" si="216"/>
        <v/>
      </c>
      <c r="P1258" s="126" t="str">
        <f t="shared" si="217"/>
        <v/>
      </c>
      <c r="Q1258" s="95" t="str">
        <f>IF('Paste Data Here - Export'!CR1258=TRUE, "Not imaged",IF('Paste Data Here - Export'!AR1258="Y","Inpatient stroke",IF('Paste Data Here - Export'!BA1258="","",IF('Paste Data Here - Export'!CR1258="TRUE","",1440*('Paste Data Here - Export'!CP1258-'Paste Data Here - Export'!BA1258)))))</f>
        <v/>
      </c>
      <c r="R1258" s="95" t="str">
        <f>IF('Paste Data Here - Export'!CR1258=TRUE,"Not imaged",IF(OR(C1258="",'Paste Data Here - Export'!CP1258=""),"",1440*('Paste Data Here - Export'!CP1258-C1258)))</f>
        <v/>
      </c>
      <c r="S1258" s="93" t="str">
        <f>IF(R1258&lt;60.5,"Yes",IF('Paste Data Here - Export'!C1258="","","No"))</f>
        <v/>
      </c>
      <c r="T1258" s="93" t="str">
        <f t="shared" si="209"/>
        <v/>
      </c>
      <c r="U1258" s="94" t="str">
        <f>IF(OR(C1258="",'Paste Data Here - Export'!DF1258=""),"",1440*('Paste Data Here - Export'!DF1258-C1258))</f>
        <v/>
      </c>
      <c r="V1258" s="96" t="str">
        <f t="shared" si="218"/>
        <v/>
      </c>
      <c r="W1258" s="97" t="str">
        <f>IF(B1258="","",IF('Paste Data Here - Export'!KI1258=TRUE,"Yes",IF('Paste Data Here - Export'!L1258="","No","Yes")))</f>
        <v/>
      </c>
      <c r="X1258" s="98" t="str">
        <f>IF(E1258="Yes","6 Month Transfer",IF(AND(W1258="Yes",'Paste Data Here - Export'!KM1258="D"),"No",IF('Patient level info'!W1258="Yes","Yes","")))</f>
        <v/>
      </c>
      <c r="Y1258" s="91" t="str">
        <f t="shared" si="210"/>
        <v/>
      </c>
      <c r="Z1258" s="99" t="str">
        <f>IF('Paste Data Here - Export'!KQ1258="","",IF('Paste Data Here - Export'!KO1258="","",'Paste Data Here - Export'!KN1258-'Paste Data Here - Export'!KQ1258))</f>
        <v/>
      </c>
      <c r="AA1258" s="91" t="str">
        <f>IF(AND(W1258="Yes",'Paste Data Here - Export'!KM1258="D",'Paste Data Here - Export'!KO1258="Y"),'Paste Data Here - Export'!KN1258+'Patient level info'!AA$3,IF(AND(W1258="Yes",'Paste Data Here - Export'!KM1258="D",Z1258&lt;0),'Paste Data Here - Export'!KQ1258,IF(AND(W1258="Yes",'Paste Data Here - Export'!KM1258="D"),'Paste Data Here - Export'!KN1258,IF(X1258="Yes",'Paste Data Here - Export'!KS1258,""))))</f>
        <v/>
      </c>
      <c r="AB1258" s="100" t="str">
        <f>IF(W1258="No","",IF('Paste Data Here - Export'!HS1258="","",IF('Paste Data Here - Export'!KO1258="Y",'Patient level info'!AA1258-'Paste Data Here - Export'!HS1258,'Paste Data Here - Export'!KQ1258-'Paste Data Here - Export'!HS1258)))</f>
        <v/>
      </c>
      <c r="AC1258" s="100" t="str">
        <f>IF(E1258="Yes","",IF(BPT!C1258="Record transferred to this team",AA1258-C1258-(1/6),""))</f>
        <v/>
      </c>
      <c r="AD1258" s="100" t="str">
        <f t="shared" si="211"/>
        <v/>
      </c>
      <c r="AE1258" s="100" t="str">
        <f t="shared" si="219"/>
        <v/>
      </c>
      <c r="AF1258" s="101" t="str">
        <f>IF(AE1258="","",IF(Y1258="Died same day","Died same day as arrival",IF(AB1258="","Did not stay on SU",IF('Paste Data Here - Export'!HR1258="ICH","ICU/CCU/HDU",IF(AB1258&gt;AE1258,100,100*AB1258/AE1258)))))</f>
        <v/>
      </c>
      <c r="AG1258" s="82" t="str">
        <f>IF(E1258="Yes","6 Month Transfer",IF(W1258="No","Not locked to discharge/transfer",IF(AF1258="Did not stay on SU","Not achieved as did not stay on SU",IF('Patient level info'!A1258="","",IF(AND(A1258=B1258,M1258="Achieved",P1258="Achieved",AF1258&gt;=90,AF1258&lt;&gt;"Died same day as arrival"),"Achieved",IF(AND(A1258&lt;&gt;B1258,AF1258&gt;=90,M1258="Achieved",P1258="Achieved"),"Not directly admitted by this team, but achieved criteria at previous team, and achieved 90% of stay on SU whilst at this team",IF(AF1258="ICU/CCU/HDU","Admitted to ICU/CCU/HDU",IF(AF1258="Died same day as arrival",AF1258,IF(AND(AF1258&lt;90,M1258="Not achieved",P1258="Not achieved"),"Not achieved as not direct to SU within 4h, not seen by a consultant within 14h, and less than 90% of stay on SU",IF(AND(AF1258&lt;90,M1258="Not achieved",P1258="Achieved"),"Not achieved as not direct to SU within 4h and less than 90% of stay on SU",IF(AND(AF1258&lt;90,M1258="Achieved",P1258="Not achieved"),"Not achieved as not seen by a consultant within 14h and less than 90% of stay on SU",IF(AND(AF1258&gt;=90,M1258="Not achieved",P1258="Not achieved"),"Not achieved as not direct to SU within 4h and not seen by a consultant within 14h",IF(AND(AF1258&gt;=90,M1258="Achieved",P1258="Not achieved"),"Not achieved as not seen by a consultant within 14h",IF(AF1258&lt;90,"Not achieved as less than 90% of stay on SU","Not achieved as not direct to SU within 4h"))))))))))))))</f>
        <v/>
      </c>
    </row>
    <row r="1259" spans="1:33" x14ac:dyDescent="0.25">
      <c r="A1259" s="89" t="str">
        <f>IF('Paste Data Here - Export'!A1259="","",'Paste Data Here - Export'!A1259)</f>
        <v/>
      </c>
      <c r="B1259" s="90" t="str">
        <f>IF('Paste Data Here - Export'!B1259="","",'Paste Data Here - Export'!B1259)</f>
        <v/>
      </c>
      <c r="C1259" s="91" t="str">
        <f>IF('Paste Data Here - Export'!AR1259="Y",'Paste Data Here - Export'!AS1259,IF('Paste Data Here - Export'!C1259="","",'Paste Data Here - Export'!BA1259))</f>
        <v/>
      </c>
      <c r="D1259" s="103" t="str">
        <f>IF(B1259="","",IF('Paste Data Here - Export'!A1259 ='Paste Data Here - Export'!B1259, "Yes", "No"))</f>
        <v/>
      </c>
      <c r="E1259" s="103" t="str">
        <f>IF(A1259="","",IF(AND('Paste Data Here - Export'!P1259="",'Paste Data Here - Export'!Q1259&lt;&gt;""),"Yes","No"))</f>
        <v/>
      </c>
      <c r="F1259" s="104" t="str">
        <f>IF('Paste Data Here - Export'!A1259='Paste Data Here - Export'!B1259,C1259,IF(W1259="No","",IF(E1259="Yes","6 Month Transfer",'Paste Data Here - Export'!HP1259)))</f>
        <v/>
      </c>
      <c r="G1259" s="92" t="str">
        <f>IF(B1259="","",IF(OR('Paste Data Here - Export'!KB1259="Y",'Paste Data Here - Export'!GE1259="Y"),"Yes","No"))</f>
        <v/>
      </c>
      <c r="H1259" s="93" t="str">
        <f t="shared" si="212"/>
        <v/>
      </c>
      <c r="I1259" s="93" t="str">
        <f t="shared" si="213"/>
        <v/>
      </c>
      <c r="J1259" s="93" t="str">
        <f t="shared" si="214"/>
        <v/>
      </c>
      <c r="K1259" s="125" t="str">
        <f>IF(OR(C1259="",'Paste Data Here - Export'!BD1259=""),"",1440*('Paste Data Here - Export'!BD1259-C1259))</f>
        <v/>
      </c>
      <c r="L1259" s="93" t="str">
        <f t="shared" si="215"/>
        <v/>
      </c>
      <c r="M1259" s="93" t="str">
        <f>IF(AND(L1259="Yes",'Paste Data Here - Export'!BC1259="SU",'Paste Data Here - Export'!EJ1259&lt;&gt;"Y"),"Achieved",IF('Paste Data Here - Export'!EJ1259="Y","Not applicable",(IF(AND('Patient level info'!L1259="No",'Paste Data Here - Export'!BC1259="SU"),"Not achieved",IF('Paste Data Here - Export'!BC1259="ICH","Not applicable",IF(OR('Paste Data Here - Export'!BC1259="O",'Paste Data Here - Export'!BC1259="MAC"),"Not achieved",""))))))</f>
        <v/>
      </c>
      <c r="N1259" s="142" t="str">
        <f>IF(B1259="","",IF(OR('Paste Data Here - Export'!GN1259="PERS",'Paste Data Here - Export'!GN1259="TELEM"),'Paste Data Here - Export'!GK1259,IF('Paste Data Here - Export'!GO1259="","Not seen in person",'Paste Data Here - Export'!GO1259)))</f>
        <v/>
      </c>
      <c r="O1259" s="125" t="str">
        <f t="shared" si="216"/>
        <v/>
      </c>
      <c r="P1259" s="126" t="str">
        <f t="shared" si="217"/>
        <v/>
      </c>
      <c r="Q1259" s="95" t="str">
        <f>IF('Paste Data Here - Export'!CR1259=TRUE, "Not imaged",IF('Paste Data Here - Export'!AR1259="Y","Inpatient stroke",IF('Paste Data Here - Export'!BA1259="","",IF('Paste Data Here - Export'!CR1259="TRUE","",1440*('Paste Data Here - Export'!CP1259-'Paste Data Here - Export'!BA1259)))))</f>
        <v/>
      </c>
      <c r="R1259" s="95" t="str">
        <f>IF('Paste Data Here - Export'!CR1259=TRUE,"Not imaged",IF(OR(C1259="",'Paste Data Here - Export'!CP1259=""),"",1440*('Paste Data Here - Export'!CP1259-C1259)))</f>
        <v/>
      </c>
      <c r="S1259" s="93" t="str">
        <f>IF(R1259&lt;60.5,"Yes",IF('Paste Data Here - Export'!C1259="","","No"))</f>
        <v/>
      </c>
      <c r="T1259" s="93" t="str">
        <f t="shared" si="209"/>
        <v/>
      </c>
      <c r="U1259" s="94" t="str">
        <f>IF(OR(C1259="",'Paste Data Here - Export'!DF1259=""),"",1440*('Paste Data Here - Export'!DF1259-C1259))</f>
        <v/>
      </c>
      <c r="V1259" s="96" t="str">
        <f t="shared" si="218"/>
        <v/>
      </c>
      <c r="W1259" s="97" t="str">
        <f>IF(B1259="","",IF('Paste Data Here - Export'!KI1259=TRUE,"Yes",IF('Paste Data Here - Export'!L1259="","No","Yes")))</f>
        <v/>
      </c>
      <c r="X1259" s="98" t="str">
        <f>IF(E1259="Yes","6 Month Transfer",IF(AND(W1259="Yes",'Paste Data Here - Export'!KM1259="D"),"No",IF('Patient level info'!W1259="Yes","Yes","")))</f>
        <v/>
      </c>
      <c r="Y1259" s="91" t="str">
        <f t="shared" si="210"/>
        <v/>
      </c>
      <c r="Z1259" s="99" t="str">
        <f>IF('Paste Data Here - Export'!KQ1259="","",IF('Paste Data Here - Export'!KO1259="","",'Paste Data Here - Export'!KN1259-'Paste Data Here - Export'!KQ1259))</f>
        <v/>
      </c>
      <c r="AA1259" s="91" t="str">
        <f>IF(AND(W1259="Yes",'Paste Data Here - Export'!KM1259="D",'Paste Data Here - Export'!KO1259="Y"),'Paste Data Here - Export'!KN1259+'Patient level info'!AA$3,IF(AND(W1259="Yes",'Paste Data Here - Export'!KM1259="D",Z1259&lt;0),'Paste Data Here - Export'!KQ1259,IF(AND(W1259="Yes",'Paste Data Here - Export'!KM1259="D"),'Paste Data Here - Export'!KN1259,IF(X1259="Yes",'Paste Data Here - Export'!KS1259,""))))</f>
        <v/>
      </c>
      <c r="AB1259" s="100" t="str">
        <f>IF(W1259="No","",IF('Paste Data Here - Export'!HS1259="","",IF('Paste Data Here - Export'!KO1259="Y",'Patient level info'!AA1259-'Paste Data Here - Export'!HS1259,'Paste Data Here - Export'!KQ1259-'Paste Data Here - Export'!HS1259)))</f>
        <v/>
      </c>
      <c r="AC1259" s="100" t="str">
        <f>IF(E1259="Yes","",IF(BPT!C1259="Record transferred to this team",AA1259-C1259-(1/6),""))</f>
        <v/>
      </c>
      <c r="AD1259" s="100" t="str">
        <f t="shared" si="211"/>
        <v/>
      </c>
      <c r="AE1259" s="100" t="str">
        <f t="shared" si="219"/>
        <v/>
      </c>
      <c r="AF1259" s="101" t="str">
        <f>IF(AE1259="","",IF(Y1259="Died same day","Died same day as arrival",IF(AB1259="","Did not stay on SU",IF('Paste Data Here - Export'!HR1259="ICH","ICU/CCU/HDU",IF(AB1259&gt;AE1259,100,100*AB1259/AE1259)))))</f>
        <v/>
      </c>
      <c r="AG1259" s="82" t="str">
        <f>IF(E1259="Yes","6 Month Transfer",IF(W1259="No","Not locked to discharge/transfer",IF(AF1259="Did not stay on SU","Not achieved as did not stay on SU",IF('Patient level info'!A1259="","",IF(AND(A1259=B1259,M1259="Achieved",P1259="Achieved",AF1259&gt;=90,AF1259&lt;&gt;"Died same day as arrival"),"Achieved",IF(AND(A1259&lt;&gt;B1259,AF1259&gt;=90,M1259="Achieved",P1259="Achieved"),"Not directly admitted by this team, but achieved criteria at previous team, and achieved 90% of stay on SU whilst at this team",IF(AF1259="ICU/CCU/HDU","Admitted to ICU/CCU/HDU",IF(AF1259="Died same day as arrival",AF1259,IF(AND(AF1259&lt;90,M1259="Not achieved",P1259="Not achieved"),"Not achieved as not direct to SU within 4h, not seen by a consultant within 14h, and less than 90% of stay on SU",IF(AND(AF1259&lt;90,M1259="Not achieved",P1259="Achieved"),"Not achieved as not direct to SU within 4h and less than 90% of stay on SU",IF(AND(AF1259&lt;90,M1259="Achieved",P1259="Not achieved"),"Not achieved as not seen by a consultant within 14h and less than 90% of stay on SU",IF(AND(AF1259&gt;=90,M1259="Not achieved",P1259="Not achieved"),"Not achieved as not direct to SU within 4h and not seen by a consultant within 14h",IF(AND(AF1259&gt;=90,M1259="Achieved",P1259="Not achieved"),"Not achieved as not seen by a consultant within 14h",IF(AF1259&lt;90,"Not achieved as less than 90% of stay on SU","Not achieved as not direct to SU within 4h"))))))))))))))</f>
        <v/>
      </c>
    </row>
    <row r="1260" spans="1:33" x14ac:dyDescent="0.25">
      <c r="A1260" s="89" t="str">
        <f>IF('Paste Data Here - Export'!A1260="","",'Paste Data Here - Export'!A1260)</f>
        <v/>
      </c>
      <c r="B1260" s="90" t="str">
        <f>IF('Paste Data Here - Export'!B1260="","",'Paste Data Here - Export'!B1260)</f>
        <v/>
      </c>
      <c r="C1260" s="91" t="str">
        <f>IF('Paste Data Here - Export'!AR1260="Y",'Paste Data Here - Export'!AS1260,IF('Paste Data Here - Export'!C1260="","",'Paste Data Here - Export'!BA1260))</f>
        <v/>
      </c>
      <c r="D1260" s="103" t="str">
        <f>IF(B1260="","",IF('Paste Data Here - Export'!A1260 ='Paste Data Here - Export'!B1260, "Yes", "No"))</f>
        <v/>
      </c>
      <c r="E1260" s="103" t="str">
        <f>IF(A1260="","",IF(AND('Paste Data Here - Export'!P1260="",'Paste Data Here - Export'!Q1260&lt;&gt;""),"Yes","No"))</f>
        <v/>
      </c>
      <c r="F1260" s="104" t="str">
        <f>IF('Paste Data Here - Export'!A1260='Paste Data Here - Export'!B1260,C1260,IF(W1260="No","",IF(E1260="Yes","6 Month Transfer",'Paste Data Here - Export'!HP1260)))</f>
        <v/>
      </c>
      <c r="G1260" s="92" t="str">
        <f>IF(B1260="","",IF(OR('Paste Data Here - Export'!KB1260="Y",'Paste Data Here - Export'!GE1260="Y"),"Yes","No"))</f>
        <v/>
      </c>
      <c r="H1260" s="93" t="str">
        <f t="shared" si="212"/>
        <v/>
      </c>
      <c r="I1260" s="93" t="str">
        <f t="shared" si="213"/>
        <v/>
      </c>
      <c r="J1260" s="93" t="str">
        <f t="shared" si="214"/>
        <v/>
      </c>
      <c r="K1260" s="125" t="str">
        <f>IF(OR(C1260="",'Paste Data Here - Export'!BD1260=""),"",1440*('Paste Data Here - Export'!BD1260-C1260))</f>
        <v/>
      </c>
      <c r="L1260" s="93" t="str">
        <f t="shared" si="215"/>
        <v/>
      </c>
      <c r="M1260" s="93" t="str">
        <f>IF(AND(L1260="Yes",'Paste Data Here - Export'!BC1260="SU",'Paste Data Here - Export'!EJ1260&lt;&gt;"Y"),"Achieved",IF('Paste Data Here - Export'!EJ1260="Y","Not applicable",(IF(AND('Patient level info'!L1260="No",'Paste Data Here - Export'!BC1260="SU"),"Not achieved",IF('Paste Data Here - Export'!BC1260="ICH","Not applicable",IF(OR('Paste Data Here - Export'!BC1260="O",'Paste Data Here - Export'!BC1260="MAC"),"Not achieved",""))))))</f>
        <v/>
      </c>
      <c r="N1260" s="142" t="str">
        <f>IF(B1260="","",IF(OR('Paste Data Here - Export'!GN1260="PERS",'Paste Data Here - Export'!GN1260="TELEM"),'Paste Data Here - Export'!GK1260,IF('Paste Data Here - Export'!GO1260="","Not seen in person",'Paste Data Here - Export'!GO1260)))</f>
        <v/>
      </c>
      <c r="O1260" s="125" t="str">
        <f t="shared" si="216"/>
        <v/>
      </c>
      <c r="P1260" s="126" t="str">
        <f t="shared" si="217"/>
        <v/>
      </c>
      <c r="Q1260" s="95" t="str">
        <f>IF('Paste Data Here - Export'!CR1260=TRUE, "Not imaged",IF('Paste Data Here - Export'!AR1260="Y","Inpatient stroke",IF('Paste Data Here - Export'!BA1260="","",IF('Paste Data Here - Export'!CR1260="TRUE","",1440*('Paste Data Here - Export'!CP1260-'Paste Data Here - Export'!BA1260)))))</f>
        <v/>
      </c>
      <c r="R1260" s="95" t="str">
        <f>IF('Paste Data Here - Export'!CR1260=TRUE,"Not imaged",IF(OR(C1260="",'Paste Data Here - Export'!CP1260=""),"",1440*('Paste Data Here - Export'!CP1260-C1260)))</f>
        <v/>
      </c>
      <c r="S1260" s="93" t="str">
        <f>IF(R1260&lt;60.5,"Yes",IF('Paste Data Here - Export'!C1260="","","No"))</f>
        <v/>
      </c>
      <c r="T1260" s="93" t="str">
        <f t="shared" si="209"/>
        <v/>
      </c>
      <c r="U1260" s="94" t="str">
        <f>IF(OR(C1260="",'Paste Data Here - Export'!DF1260=""),"",1440*('Paste Data Here - Export'!DF1260-C1260))</f>
        <v/>
      </c>
      <c r="V1260" s="96" t="str">
        <f t="shared" si="218"/>
        <v/>
      </c>
      <c r="W1260" s="97" t="str">
        <f>IF(B1260="","",IF('Paste Data Here - Export'!KI1260=TRUE,"Yes",IF('Paste Data Here - Export'!L1260="","No","Yes")))</f>
        <v/>
      </c>
      <c r="X1260" s="98" t="str">
        <f>IF(E1260="Yes","6 Month Transfer",IF(AND(W1260="Yes",'Paste Data Here - Export'!KM1260="D"),"No",IF('Patient level info'!W1260="Yes","Yes","")))</f>
        <v/>
      </c>
      <c r="Y1260" s="91" t="str">
        <f t="shared" si="210"/>
        <v/>
      </c>
      <c r="Z1260" s="99" t="str">
        <f>IF('Paste Data Here - Export'!KQ1260="","",IF('Paste Data Here - Export'!KO1260="","",'Paste Data Here - Export'!KN1260-'Paste Data Here - Export'!KQ1260))</f>
        <v/>
      </c>
      <c r="AA1260" s="91" t="str">
        <f>IF(AND(W1260="Yes",'Paste Data Here - Export'!KM1260="D",'Paste Data Here - Export'!KO1260="Y"),'Paste Data Here - Export'!KN1260+'Patient level info'!AA$3,IF(AND(W1260="Yes",'Paste Data Here - Export'!KM1260="D",Z1260&lt;0),'Paste Data Here - Export'!KQ1260,IF(AND(W1260="Yes",'Paste Data Here - Export'!KM1260="D"),'Paste Data Here - Export'!KN1260,IF(X1260="Yes",'Paste Data Here - Export'!KS1260,""))))</f>
        <v/>
      </c>
      <c r="AB1260" s="100" t="str">
        <f>IF(W1260="No","",IF('Paste Data Here - Export'!HS1260="","",IF('Paste Data Here - Export'!KO1260="Y",'Patient level info'!AA1260-'Paste Data Here - Export'!HS1260,'Paste Data Here - Export'!KQ1260-'Paste Data Here - Export'!HS1260)))</f>
        <v/>
      </c>
      <c r="AC1260" s="100" t="str">
        <f>IF(E1260="Yes","",IF(BPT!C1260="Record transferred to this team",AA1260-C1260-(1/6),""))</f>
        <v/>
      </c>
      <c r="AD1260" s="100" t="str">
        <f t="shared" si="211"/>
        <v/>
      </c>
      <c r="AE1260" s="100" t="str">
        <f t="shared" si="219"/>
        <v/>
      </c>
      <c r="AF1260" s="101" t="str">
        <f>IF(AE1260="","",IF(Y1260="Died same day","Died same day as arrival",IF(AB1260="","Did not stay on SU",IF('Paste Data Here - Export'!HR1260="ICH","ICU/CCU/HDU",IF(AB1260&gt;AE1260,100,100*AB1260/AE1260)))))</f>
        <v/>
      </c>
      <c r="AG1260" s="82" t="str">
        <f>IF(E1260="Yes","6 Month Transfer",IF(W1260="No","Not locked to discharge/transfer",IF(AF1260="Did not stay on SU","Not achieved as did not stay on SU",IF('Patient level info'!A1260="","",IF(AND(A1260=B1260,M1260="Achieved",P1260="Achieved",AF1260&gt;=90,AF1260&lt;&gt;"Died same day as arrival"),"Achieved",IF(AND(A1260&lt;&gt;B1260,AF1260&gt;=90,M1260="Achieved",P1260="Achieved"),"Not directly admitted by this team, but achieved criteria at previous team, and achieved 90% of stay on SU whilst at this team",IF(AF1260="ICU/CCU/HDU","Admitted to ICU/CCU/HDU",IF(AF1260="Died same day as arrival",AF1260,IF(AND(AF1260&lt;90,M1260="Not achieved",P1260="Not achieved"),"Not achieved as not direct to SU within 4h, not seen by a consultant within 14h, and less than 90% of stay on SU",IF(AND(AF1260&lt;90,M1260="Not achieved",P1260="Achieved"),"Not achieved as not direct to SU within 4h and less than 90% of stay on SU",IF(AND(AF1260&lt;90,M1260="Achieved",P1260="Not achieved"),"Not achieved as not seen by a consultant within 14h and less than 90% of stay on SU",IF(AND(AF1260&gt;=90,M1260="Not achieved",P1260="Not achieved"),"Not achieved as not direct to SU within 4h and not seen by a consultant within 14h",IF(AND(AF1260&gt;=90,M1260="Achieved",P1260="Not achieved"),"Not achieved as not seen by a consultant within 14h",IF(AF1260&lt;90,"Not achieved as less than 90% of stay on SU","Not achieved as not direct to SU within 4h"))))))))))))))</f>
        <v/>
      </c>
    </row>
    <row r="1261" spans="1:33" x14ac:dyDescent="0.25">
      <c r="A1261" s="89" t="str">
        <f>IF('Paste Data Here - Export'!A1261="","",'Paste Data Here - Export'!A1261)</f>
        <v/>
      </c>
      <c r="B1261" s="90" t="str">
        <f>IF('Paste Data Here - Export'!B1261="","",'Paste Data Here - Export'!B1261)</f>
        <v/>
      </c>
      <c r="C1261" s="91" t="str">
        <f>IF('Paste Data Here - Export'!AR1261="Y",'Paste Data Here - Export'!AS1261,IF('Paste Data Here - Export'!C1261="","",'Paste Data Here - Export'!BA1261))</f>
        <v/>
      </c>
      <c r="D1261" s="103" t="str">
        <f>IF(B1261="","",IF('Paste Data Here - Export'!A1261 ='Paste Data Here - Export'!B1261, "Yes", "No"))</f>
        <v/>
      </c>
      <c r="E1261" s="103" t="str">
        <f>IF(A1261="","",IF(AND('Paste Data Here - Export'!P1261="",'Paste Data Here - Export'!Q1261&lt;&gt;""),"Yes","No"))</f>
        <v/>
      </c>
      <c r="F1261" s="104" t="str">
        <f>IF('Paste Data Here - Export'!A1261='Paste Data Here - Export'!B1261,C1261,IF(W1261="No","",IF(E1261="Yes","6 Month Transfer",'Paste Data Here - Export'!HP1261)))</f>
        <v/>
      </c>
      <c r="G1261" s="92" t="str">
        <f>IF(B1261="","",IF(OR('Paste Data Here - Export'!KB1261="Y",'Paste Data Here - Export'!GE1261="Y"),"Yes","No"))</f>
        <v/>
      </c>
      <c r="H1261" s="93" t="str">
        <f t="shared" si="212"/>
        <v/>
      </c>
      <c r="I1261" s="93" t="str">
        <f t="shared" si="213"/>
        <v/>
      </c>
      <c r="J1261" s="93" t="str">
        <f t="shared" si="214"/>
        <v/>
      </c>
      <c r="K1261" s="125" t="str">
        <f>IF(OR(C1261="",'Paste Data Here - Export'!BD1261=""),"",1440*('Paste Data Here - Export'!BD1261-C1261))</f>
        <v/>
      </c>
      <c r="L1261" s="93" t="str">
        <f t="shared" si="215"/>
        <v/>
      </c>
      <c r="M1261" s="93" t="str">
        <f>IF(AND(L1261="Yes",'Paste Data Here - Export'!BC1261="SU",'Paste Data Here - Export'!EJ1261&lt;&gt;"Y"),"Achieved",IF('Paste Data Here - Export'!EJ1261="Y","Not applicable",(IF(AND('Patient level info'!L1261="No",'Paste Data Here - Export'!BC1261="SU"),"Not achieved",IF('Paste Data Here - Export'!BC1261="ICH","Not applicable",IF(OR('Paste Data Here - Export'!BC1261="O",'Paste Data Here - Export'!BC1261="MAC"),"Not achieved",""))))))</f>
        <v/>
      </c>
      <c r="N1261" s="142" t="str">
        <f>IF(B1261="","",IF(OR('Paste Data Here - Export'!GN1261="PERS",'Paste Data Here - Export'!GN1261="TELEM"),'Paste Data Here - Export'!GK1261,IF('Paste Data Here - Export'!GO1261="","Not seen in person",'Paste Data Here - Export'!GO1261)))</f>
        <v/>
      </c>
      <c r="O1261" s="125" t="str">
        <f t="shared" si="216"/>
        <v/>
      </c>
      <c r="P1261" s="126" t="str">
        <f t="shared" si="217"/>
        <v/>
      </c>
      <c r="Q1261" s="95" t="str">
        <f>IF('Paste Data Here - Export'!CR1261=TRUE, "Not imaged",IF('Paste Data Here - Export'!AR1261="Y","Inpatient stroke",IF('Paste Data Here - Export'!BA1261="","",IF('Paste Data Here - Export'!CR1261="TRUE","",1440*('Paste Data Here - Export'!CP1261-'Paste Data Here - Export'!BA1261)))))</f>
        <v/>
      </c>
      <c r="R1261" s="95" t="str">
        <f>IF('Paste Data Here - Export'!CR1261=TRUE,"Not imaged",IF(OR(C1261="",'Paste Data Here - Export'!CP1261=""),"",1440*('Paste Data Here - Export'!CP1261-C1261)))</f>
        <v/>
      </c>
      <c r="S1261" s="93" t="str">
        <f>IF(R1261&lt;60.5,"Yes",IF('Paste Data Here - Export'!C1261="","","No"))</f>
        <v/>
      </c>
      <c r="T1261" s="93" t="str">
        <f t="shared" si="209"/>
        <v/>
      </c>
      <c r="U1261" s="94" t="str">
        <f>IF(OR(C1261="",'Paste Data Here - Export'!DF1261=""),"",1440*('Paste Data Here - Export'!DF1261-C1261))</f>
        <v/>
      </c>
      <c r="V1261" s="96" t="str">
        <f t="shared" si="218"/>
        <v/>
      </c>
      <c r="W1261" s="97" t="str">
        <f>IF(B1261="","",IF('Paste Data Here - Export'!KI1261=TRUE,"Yes",IF('Paste Data Here - Export'!L1261="","No","Yes")))</f>
        <v/>
      </c>
      <c r="X1261" s="98" t="str">
        <f>IF(E1261="Yes","6 Month Transfer",IF(AND(W1261="Yes",'Paste Data Here - Export'!KM1261="D"),"No",IF('Patient level info'!W1261="Yes","Yes","")))</f>
        <v/>
      </c>
      <c r="Y1261" s="91" t="str">
        <f t="shared" si="210"/>
        <v/>
      </c>
      <c r="Z1261" s="99" t="str">
        <f>IF('Paste Data Here - Export'!KQ1261="","",IF('Paste Data Here - Export'!KO1261="","",'Paste Data Here - Export'!KN1261-'Paste Data Here - Export'!KQ1261))</f>
        <v/>
      </c>
      <c r="AA1261" s="91" t="str">
        <f>IF(AND(W1261="Yes",'Paste Data Here - Export'!KM1261="D",'Paste Data Here - Export'!KO1261="Y"),'Paste Data Here - Export'!KN1261+'Patient level info'!AA$3,IF(AND(W1261="Yes",'Paste Data Here - Export'!KM1261="D",Z1261&lt;0),'Paste Data Here - Export'!KQ1261,IF(AND(W1261="Yes",'Paste Data Here - Export'!KM1261="D"),'Paste Data Here - Export'!KN1261,IF(X1261="Yes",'Paste Data Here - Export'!KS1261,""))))</f>
        <v/>
      </c>
      <c r="AB1261" s="100" t="str">
        <f>IF(W1261="No","",IF('Paste Data Here - Export'!HS1261="","",IF('Paste Data Here - Export'!KO1261="Y",'Patient level info'!AA1261-'Paste Data Here - Export'!HS1261,'Paste Data Here - Export'!KQ1261-'Paste Data Here - Export'!HS1261)))</f>
        <v/>
      </c>
      <c r="AC1261" s="100" t="str">
        <f>IF(E1261="Yes","",IF(BPT!C1261="Record transferred to this team",AA1261-C1261-(1/6),""))</f>
        <v/>
      </c>
      <c r="AD1261" s="100" t="str">
        <f t="shared" si="211"/>
        <v/>
      </c>
      <c r="AE1261" s="100" t="str">
        <f t="shared" si="219"/>
        <v/>
      </c>
      <c r="AF1261" s="101" t="str">
        <f>IF(AE1261="","",IF(Y1261="Died same day","Died same day as arrival",IF(AB1261="","Did not stay on SU",IF('Paste Data Here - Export'!HR1261="ICH","ICU/CCU/HDU",IF(AB1261&gt;AE1261,100,100*AB1261/AE1261)))))</f>
        <v/>
      </c>
      <c r="AG1261" s="82" t="str">
        <f>IF(E1261="Yes","6 Month Transfer",IF(W1261="No","Not locked to discharge/transfer",IF(AF1261="Did not stay on SU","Not achieved as did not stay on SU",IF('Patient level info'!A1261="","",IF(AND(A1261=B1261,M1261="Achieved",P1261="Achieved",AF1261&gt;=90,AF1261&lt;&gt;"Died same day as arrival"),"Achieved",IF(AND(A1261&lt;&gt;B1261,AF1261&gt;=90,M1261="Achieved",P1261="Achieved"),"Not directly admitted by this team, but achieved criteria at previous team, and achieved 90% of stay on SU whilst at this team",IF(AF1261="ICU/CCU/HDU","Admitted to ICU/CCU/HDU",IF(AF1261="Died same day as arrival",AF1261,IF(AND(AF1261&lt;90,M1261="Not achieved",P1261="Not achieved"),"Not achieved as not direct to SU within 4h, not seen by a consultant within 14h, and less than 90% of stay on SU",IF(AND(AF1261&lt;90,M1261="Not achieved",P1261="Achieved"),"Not achieved as not direct to SU within 4h and less than 90% of stay on SU",IF(AND(AF1261&lt;90,M1261="Achieved",P1261="Not achieved"),"Not achieved as not seen by a consultant within 14h and less than 90% of stay on SU",IF(AND(AF1261&gt;=90,M1261="Not achieved",P1261="Not achieved"),"Not achieved as not direct to SU within 4h and not seen by a consultant within 14h",IF(AND(AF1261&gt;=90,M1261="Achieved",P1261="Not achieved"),"Not achieved as not seen by a consultant within 14h",IF(AF1261&lt;90,"Not achieved as less than 90% of stay on SU","Not achieved as not direct to SU within 4h"))))))))))))))</f>
        <v/>
      </c>
    </row>
    <row r="1262" spans="1:33" x14ac:dyDescent="0.25">
      <c r="A1262" s="89" t="str">
        <f>IF('Paste Data Here - Export'!A1262="","",'Paste Data Here - Export'!A1262)</f>
        <v/>
      </c>
      <c r="B1262" s="90" t="str">
        <f>IF('Paste Data Here - Export'!B1262="","",'Paste Data Here - Export'!B1262)</f>
        <v/>
      </c>
      <c r="C1262" s="91" t="str">
        <f>IF('Paste Data Here - Export'!AR1262="Y",'Paste Data Here - Export'!AS1262,IF('Paste Data Here - Export'!C1262="","",'Paste Data Here - Export'!BA1262))</f>
        <v/>
      </c>
      <c r="D1262" s="103" t="str">
        <f>IF(B1262="","",IF('Paste Data Here - Export'!A1262 ='Paste Data Here - Export'!B1262, "Yes", "No"))</f>
        <v/>
      </c>
      <c r="E1262" s="103" t="str">
        <f>IF(A1262="","",IF(AND('Paste Data Here - Export'!P1262="",'Paste Data Here - Export'!Q1262&lt;&gt;""),"Yes","No"))</f>
        <v/>
      </c>
      <c r="F1262" s="104" t="str">
        <f>IF('Paste Data Here - Export'!A1262='Paste Data Here - Export'!B1262,C1262,IF(W1262="No","",IF(E1262="Yes","6 Month Transfer",'Paste Data Here - Export'!HP1262)))</f>
        <v/>
      </c>
      <c r="G1262" s="92" t="str">
        <f>IF(B1262="","",IF(OR('Paste Data Here - Export'!KB1262="Y",'Paste Data Here - Export'!GE1262="Y"),"Yes","No"))</f>
        <v/>
      </c>
      <c r="H1262" s="93" t="str">
        <f t="shared" si="212"/>
        <v/>
      </c>
      <c r="I1262" s="93" t="str">
        <f t="shared" si="213"/>
        <v/>
      </c>
      <c r="J1262" s="93" t="str">
        <f t="shared" si="214"/>
        <v/>
      </c>
      <c r="K1262" s="125" t="str">
        <f>IF(OR(C1262="",'Paste Data Here - Export'!BD1262=""),"",1440*('Paste Data Here - Export'!BD1262-C1262))</f>
        <v/>
      </c>
      <c r="L1262" s="93" t="str">
        <f t="shared" si="215"/>
        <v/>
      </c>
      <c r="M1262" s="93" t="str">
        <f>IF(AND(L1262="Yes",'Paste Data Here - Export'!BC1262="SU",'Paste Data Here - Export'!EJ1262&lt;&gt;"Y"),"Achieved",IF('Paste Data Here - Export'!EJ1262="Y","Not applicable",(IF(AND('Patient level info'!L1262="No",'Paste Data Here - Export'!BC1262="SU"),"Not achieved",IF('Paste Data Here - Export'!BC1262="ICH","Not applicable",IF(OR('Paste Data Here - Export'!BC1262="O",'Paste Data Here - Export'!BC1262="MAC"),"Not achieved",""))))))</f>
        <v/>
      </c>
      <c r="N1262" s="142" t="str">
        <f>IF(B1262="","",IF(OR('Paste Data Here - Export'!GN1262="PERS",'Paste Data Here - Export'!GN1262="TELEM"),'Paste Data Here - Export'!GK1262,IF('Paste Data Here - Export'!GO1262="","Not seen in person",'Paste Data Here - Export'!GO1262)))</f>
        <v/>
      </c>
      <c r="O1262" s="125" t="str">
        <f t="shared" si="216"/>
        <v/>
      </c>
      <c r="P1262" s="126" t="str">
        <f t="shared" si="217"/>
        <v/>
      </c>
      <c r="Q1262" s="95" t="str">
        <f>IF('Paste Data Here - Export'!CR1262=TRUE, "Not imaged",IF('Paste Data Here - Export'!AR1262="Y","Inpatient stroke",IF('Paste Data Here - Export'!BA1262="","",IF('Paste Data Here - Export'!CR1262="TRUE","",1440*('Paste Data Here - Export'!CP1262-'Paste Data Here - Export'!BA1262)))))</f>
        <v/>
      </c>
      <c r="R1262" s="95" t="str">
        <f>IF('Paste Data Here - Export'!CR1262=TRUE,"Not imaged",IF(OR(C1262="",'Paste Data Here - Export'!CP1262=""),"",1440*('Paste Data Here - Export'!CP1262-C1262)))</f>
        <v/>
      </c>
      <c r="S1262" s="93" t="str">
        <f>IF(R1262&lt;60.5,"Yes",IF('Paste Data Here - Export'!C1262="","","No"))</f>
        <v/>
      </c>
      <c r="T1262" s="93" t="str">
        <f t="shared" si="209"/>
        <v/>
      </c>
      <c r="U1262" s="94" t="str">
        <f>IF(OR(C1262="",'Paste Data Here - Export'!DF1262=""),"",1440*('Paste Data Here - Export'!DF1262-C1262))</f>
        <v/>
      </c>
      <c r="V1262" s="96" t="str">
        <f t="shared" si="218"/>
        <v/>
      </c>
      <c r="W1262" s="97" t="str">
        <f>IF(B1262="","",IF('Paste Data Here - Export'!KI1262=TRUE,"Yes",IF('Paste Data Here - Export'!L1262="","No","Yes")))</f>
        <v/>
      </c>
      <c r="X1262" s="98" t="str">
        <f>IF(E1262="Yes","6 Month Transfer",IF(AND(W1262="Yes",'Paste Data Here - Export'!KM1262="D"),"No",IF('Patient level info'!W1262="Yes","Yes","")))</f>
        <v/>
      </c>
      <c r="Y1262" s="91" t="str">
        <f t="shared" si="210"/>
        <v/>
      </c>
      <c r="Z1262" s="99" t="str">
        <f>IF('Paste Data Here - Export'!KQ1262="","",IF('Paste Data Here - Export'!KO1262="","",'Paste Data Here - Export'!KN1262-'Paste Data Here - Export'!KQ1262))</f>
        <v/>
      </c>
      <c r="AA1262" s="91" t="str">
        <f>IF(AND(W1262="Yes",'Paste Data Here - Export'!KM1262="D",'Paste Data Here - Export'!KO1262="Y"),'Paste Data Here - Export'!KN1262+'Patient level info'!AA$3,IF(AND(W1262="Yes",'Paste Data Here - Export'!KM1262="D",Z1262&lt;0),'Paste Data Here - Export'!KQ1262,IF(AND(W1262="Yes",'Paste Data Here - Export'!KM1262="D"),'Paste Data Here - Export'!KN1262,IF(X1262="Yes",'Paste Data Here - Export'!KS1262,""))))</f>
        <v/>
      </c>
      <c r="AB1262" s="100" t="str">
        <f>IF(W1262="No","",IF('Paste Data Here - Export'!HS1262="","",IF('Paste Data Here - Export'!KO1262="Y",'Patient level info'!AA1262-'Paste Data Here - Export'!HS1262,'Paste Data Here - Export'!KQ1262-'Paste Data Here - Export'!HS1262)))</f>
        <v/>
      </c>
      <c r="AC1262" s="100" t="str">
        <f>IF(E1262="Yes","",IF(BPT!C1262="Record transferred to this team",AA1262-C1262-(1/6),""))</f>
        <v/>
      </c>
      <c r="AD1262" s="100" t="str">
        <f t="shared" si="211"/>
        <v/>
      </c>
      <c r="AE1262" s="100" t="str">
        <f t="shared" si="219"/>
        <v/>
      </c>
      <c r="AF1262" s="101" t="str">
        <f>IF(AE1262="","",IF(Y1262="Died same day","Died same day as arrival",IF(AB1262="","Did not stay on SU",IF('Paste Data Here - Export'!HR1262="ICH","ICU/CCU/HDU",IF(AB1262&gt;AE1262,100,100*AB1262/AE1262)))))</f>
        <v/>
      </c>
      <c r="AG1262" s="82" t="str">
        <f>IF(E1262="Yes","6 Month Transfer",IF(W1262="No","Not locked to discharge/transfer",IF(AF1262="Did not stay on SU","Not achieved as did not stay on SU",IF('Patient level info'!A1262="","",IF(AND(A1262=B1262,M1262="Achieved",P1262="Achieved",AF1262&gt;=90,AF1262&lt;&gt;"Died same day as arrival"),"Achieved",IF(AND(A1262&lt;&gt;B1262,AF1262&gt;=90,M1262="Achieved",P1262="Achieved"),"Not directly admitted by this team, but achieved criteria at previous team, and achieved 90% of stay on SU whilst at this team",IF(AF1262="ICU/CCU/HDU","Admitted to ICU/CCU/HDU",IF(AF1262="Died same day as arrival",AF1262,IF(AND(AF1262&lt;90,M1262="Not achieved",P1262="Not achieved"),"Not achieved as not direct to SU within 4h, not seen by a consultant within 14h, and less than 90% of stay on SU",IF(AND(AF1262&lt;90,M1262="Not achieved",P1262="Achieved"),"Not achieved as not direct to SU within 4h and less than 90% of stay on SU",IF(AND(AF1262&lt;90,M1262="Achieved",P1262="Not achieved"),"Not achieved as not seen by a consultant within 14h and less than 90% of stay on SU",IF(AND(AF1262&gt;=90,M1262="Not achieved",P1262="Not achieved"),"Not achieved as not direct to SU within 4h and not seen by a consultant within 14h",IF(AND(AF1262&gt;=90,M1262="Achieved",P1262="Not achieved"),"Not achieved as not seen by a consultant within 14h",IF(AF1262&lt;90,"Not achieved as less than 90% of stay on SU","Not achieved as not direct to SU within 4h"))))))))))))))</f>
        <v/>
      </c>
    </row>
    <row r="1263" spans="1:33" x14ac:dyDescent="0.25">
      <c r="A1263" s="89" t="str">
        <f>IF('Paste Data Here - Export'!A1263="","",'Paste Data Here - Export'!A1263)</f>
        <v/>
      </c>
      <c r="B1263" s="90" t="str">
        <f>IF('Paste Data Here - Export'!B1263="","",'Paste Data Here - Export'!B1263)</f>
        <v/>
      </c>
      <c r="C1263" s="91" t="str">
        <f>IF('Paste Data Here - Export'!AR1263="Y",'Paste Data Here - Export'!AS1263,IF('Paste Data Here - Export'!C1263="","",'Paste Data Here - Export'!BA1263))</f>
        <v/>
      </c>
      <c r="D1263" s="103" t="str">
        <f>IF(B1263="","",IF('Paste Data Here - Export'!A1263 ='Paste Data Here - Export'!B1263, "Yes", "No"))</f>
        <v/>
      </c>
      <c r="E1263" s="103" t="str">
        <f>IF(A1263="","",IF(AND('Paste Data Here - Export'!P1263="",'Paste Data Here - Export'!Q1263&lt;&gt;""),"Yes","No"))</f>
        <v/>
      </c>
      <c r="F1263" s="104" t="str">
        <f>IF('Paste Data Here - Export'!A1263='Paste Data Here - Export'!B1263,C1263,IF(W1263="No","",IF(E1263="Yes","6 Month Transfer",'Paste Data Here - Export'!HP1263)))</f>
        <v/>
      </c>
      <c r="G1263" s="92" t="str">
        <f>IF(B1263="","",IF(OR('Paste Data Here - Export'!KB1263="Y",'Paste Data Here - Export'!GE1263="Y"),"Yes","No"))</f>
        <v/>
      </c>
      <c r="H1263" s="93" t="str">
        <f t="shared" si="212"/>
        <v/>
      </c>
      <c r="I1263" s="93" t="str">
        <f t="shared" si="213"/>
        <v/>
      </c>
      <c r="J1263" s="93" t="str">
        <f t="shared" si="214"/>
        <v/>
      </c>
      <c r="K1263" s="125" t="str">
        <f>IF(OR(C1263="",'Paste Data Here - Export'!BD1263=""),"",1440*('Paste Data Here - Export'!BD1263-C1263))</f>
        <v/>
      </c>
      <c r="L1263" s="93" t="str">
        <f t="shared" si="215"/>
        <v/>
      </c>
      <c r="M1263" s="93" t="str">
        <f>IF(AND(L1263="Yes",'Paste Data Here - Export'!BC1263="SU",'Paste Data Here - Export'!EJ1263&lt;&gt;"Y"),"Achieved",IF('Paste Data Here - Export'!EJ1263="Y","Not applicable",(IF(AND('Patient level info'!L1263="No",'Paste Data Here - Export'!BC1263="SU"),"Not achieved",IF('Paste Data Here - Export'!BC1263="ICH","Not applicable",IF(OR('Paste Data Here - Export'!BC1263="O",'Paste Data Here - Export'!BC1263="MAC"),"Not achieved",""))))))</f>
        <v/>
      </c>
      <c r="N1263" s="142" t="str">
        <f>IF(B1263="","",IF(OR('Paste Data Here - Export'!GN1263="PERS",'Paste Data Here - Export'!GN1263="TELEM"),'Paste Data Here - Export'!GK1263,IF('Paste Data Here - Export'!GO1263="","Not seen in person",'Paste Data Here - Export'!GO1263)))</f>
        <v/>
      </c>
      <c r="O1263" s="125" t="str">
        <f t="shared" si="216"/>
        <v/>
      </c>
      <c r="P1263" s="126" t="str">
        <f t="shared" si="217"/>
        <v/>
      </c>
      <c r="Q1263" s="95" t="str">
        <f>IF('Paste Data Here - Export'!CR1263=TRUE, "Not imaged",IF('Paste Data Here - Export'!AR1263="Y","Inpatient stroke",IF('Paste Data Here - Export'!BA1263="","",IF('Paste Data Here - Export'!CR1263="TRUE","",1440*('Paste Data Here - Export'!CP1263-'Paste Data Here - Export'!BA1263)))))</f>
        <v/>
      </c>
      <c r="R1263" s="95" t="str">
        <f>IF('Paste Data Here - Export'!CR1263=TRUE,"Not imaged",IF(OR(C1263="",'Paste Data Here - Export'!CP1263=""),"",1440*('Paste Data Here - Export'!CP1263-C1263)))</f>
        <v/>
      </c>
      <c r="S1263" s="93" t="str">
        <f>IF(R1263&lt;60.5,"Yes",IF('Paste Data Here - Export'!C1263="","","No"))</f>
        <v/>
      </c>
      <c r="T1263" s="93" t="str">
        <f t="shared" si="209"/>
        <v/>
      </c>
      <c r="U1263" s="94" t="str">
        <f>IF(OR(C1263="",'Paste Data Here - Export'!DF1263=""),"",1440*('Paste Data Here - Export'!DF1263-C1263))</f>
        <v/>
      </c>
      <c r="V1263" s="96" t="str">
        <f t="shared" si="218"/>
        <v/>
      </c>
      <c r="W1263" s="97" t="str">
        <f>IF(B1263="","",IF('Paste Data Here - Export'!KI1263=TRUE,"Yes",IF('Paste Data Here - Export'!L1263="","No","Yes")))</f>
        <v/>
      </c>
      <c r="X1263" s="98" t="str">
        <f>IF(E1263="Yes","6 Month Transfer",IF(AND(W1263="Yes",'Paste Data Here - Export'!KM1263="D"),"No",IF('Patient level info'!W1263="Yes","Yes","")))</f>
        <v/>
      </c>
      <c r="Y1263" s="91" t="str">
        <f t="shared" si="210"/>
        <v/>
      </c>
      <c r="Z1263" s="99" t="str">
        <f>IF('Paste Data Here - Export'!KQ1263="","",IF('Paste Data Here - Export'!KO1263="","",'Paste Data Here - Export'!KN1263-'Paste Data Here - Export'!KQ1263))</f>
        <v/>
      </c>
      <c r="AA1263" s="91" t="str">
        <f>IF(AND(W1263="Yes",'Paste Data Here - Export'!KM1263="D",'Paste Data Here - Export'!KO1263="Y"),'Paste Data Here - Export'!KN1263+'Patient level info'!AA$3,IF(AND(W1263="Yes",'Paste Data Here - Export'!KM1263="D",Z1263&lt;0),'Paste Data Here - Export'!KQ1263,IF(AND(W1263="Yes",'Paste Data Here - Export'!KM1263="D"),'Paste Data Here - Export'!KN1263,IF(X1263="Yes",'Paste Data Here - Export'!KS1263,""))))</f>
        <v/>
      </c>
      <c r="AB1263" s="100" t="str">
        <f>IF(W1263="No","",IF('Paste Data Here - Export'!HS1263="","",IF('Paste Data Here - Export'!KO1263="Y",'Patient level info'!AA1263-'Paste Data Here - Export'!HS1263,'Paste Data Here - Export'!KQ1263-'Paste Data Here - Export'!HS1263)))</f>
        <v/>
      </c>
      <c r="AC1263" s="100" t="str">
        <f>IF(E1263="Yes","",IF(BPT!C1263="Record transferred to this team",AA1263-C1263-(1/6),""))</f>
        <v/>
      </c>
      <c r="AD1263" s="100" t="str">
        <f t="shared" si="211"/>
        <v/>
      </c>
      <c r="AE1263" s="100" t="str">
        <f t="shared" si="219"/>
        <v/>
      </c>
      <c r="AF1263" s="101" t="str">
        <f>IF(AE1263="","",IF(Y1263="Died same day","Died same day as arrival",IF(AB1263="","Did not stay on SU",IF('Paste Data Here - Export'!HR1263="ICH","ICU/CCU/HDU",IF(AB1263&gt;AE1263,100,100*AB1263/AE1263)))))</f>
        <v/>
      </c>
      <c r="AG1263" s="82" t="str">
        <f>IF(E1263="Yes","6 Month Transfer",IF(W1263="No","Not locked to discharge/transfer",IF(AF1263="Did not stay on SU","Not achieved as did not stay on SU",IF('Patient level info'!A1263="","",IF(AND(A1263=B1263,M1263="Achieved",P1263="Achieved",AF1263&gt;=90,AF1263&lt;&gt;"Died same day as arrival"),"Achieved",IF(AND(A1263&lt;&gt;B1263,AF1263&gt;=90,M1263="Achieved",P1263="Achieved"),"Not directly admitted by this team, but achieved criteria at previous team, and achieved 90% of stay on SU whilst at this team",IF(AF1263="ICU/CCU/HDU","Admitted to ICU/CCU/HDU",IF(AF1263="Died same day as arrival",AF1263,IF(AND(AF1263&lt;90,M1263="Not achieved",P1263="Not achieved"),"Not achieved as not direct to SU within 4h, not seen by a consultant within 14h, and less than 90% of stay on SU",IF(AND(AF1263&lt;90,M1263="Not achieved",P1263="Achieved"),"Not achieved as not direct to SU within 4h and less than 90% of stay on SU",IF(AND(AF1263&lt;90,M1263="Achieved",P1263="Not achieved"),"Not achieved as not seen by a consultant within 14h and less than 90% of stay on SU",IF(AND(AF1263&gt;=90,M1263="Not achieved",P1263="Not achieved"),"Not achieved as not direct to SU within 4h and not seen by a consultant within 14h",IF(AND(AF1263&gt;=90,M1263="Achieved",P1263="Not achieved"),"Not achieved as not seen by a consultant within 14h",IF(AF1263&lt;90,"Not achieved as less than 90% of stay on SU","Not achieved as not direct to SU within 4h"))))))))))))))</f>
        <v/>
      </c>
    </row>
    <row r="1264" spans="1:33" x14ac:dyDescent="0.25">
      <c r="A1264" s="89" t="str">
        <f>IF('Paste Data Here - Export'!A1264="","",'Paste Data Here - Export'!A1264)</f>
        <v/>
      </c>
      <c r="B1264" s="90" t="str">
        <f>IF('Paste Data Here - Export'!B1264="","",'Paste Data Here - Export'!B1264)</f>
        <v/>
      </c>
      <c r="C1264" s="91" t="str">
        <f>IF('Paste Data Here - Export'!AR1264="Y",'Paste Data Here - Export'!AS1264,IF('Paste Data Here - Export'!C1264="","",'Paste Data Here - Export'!BA1264))</f>
        <v/>
      </c>
      <c r="D1264" s="103" t="str">
        <f>IF(B1264="","",IF('Paste Data Here - Export'!A1264 ='Paste Data Here - Export'!B1264, "Yes", "No"))</f>
        <v/>
      </c>
      <c r="E1264" s="103" t="str">
        <f>IF(A1264="","",IF(AND('Paste Data Here - Export'!P1264="",'Paste Data Here - Export'!Q1264&lt;&gt;""),"Yes","No"))</f>
        <v/>
      </c>
      <c r="F1264" s="104" t="str">
        <f>IF('Paste Data Here - Export'!A1264='Paste Data Here - Export'!B1264,C1264,IF(W1264="No","",IF(E1264="Yes","6 Month Transfer",'Paste Data Here - Export'!HP1264)))</f>
        <v/>
      </c>
      <c r="G1264" s="92" t="str">
        <f>IF(B1264="","",IF(OR('Paste Data Here - Export'!KB1264="Y",'Paste Data Here - Export'!GE1264="Y"),"Yes","No"))</f>
        <v/>
      </c>
      <c r="H1264" s="93" t="str">
        <f t="shared" si="212"/>
        <v/>
      </c>
      <c r="I1264" s="93" t="str">
        <f t="shared" si="213"/>
        <v/>
      </c>
      <c r="J1264" s="93" t="str">
        <f t="shared" si="214"/>
        <v/>
      </c>
      <c r="K1264" s="125" t="str">
        <f>IF(OR(C1264="",'Paste Data Here - Export'!BD1264=""),"",1440*('Paste Data Here - Export'!BD1264-C1264))</f>
        <v/>
      </c>
      <c r="L1264" s="93" t="str">
        <f t="shared" si="215"/>
        <v/>
      </c>
      <c r="M1264" s="93" t="str">
        <f>IF(AND(L1264="Yes",'Paste Data Here - Export'!BC1264="SU",'Paste Data Here - Export'!EJ1264&lt;&gt;"Y"),"Achieved",IF('Paste Data Here - Export'!EJ1264="Y","Not applicable",(IF(AND('Patient level info'!L1264="No",'Paste Data Here - Export'!BC1264="SU"),"Not achieved",IF('Paste Data Here - Export'!BC1264="ICH","Not applicable",IF(OR('Paste Data Here - Export'!BC1264="O",'Paste Data Here - Export'!BC1264="MAC"),"Not achieved",""))))))</f>
        <v/>
      </c>
      <c r="N1264" s="142" t="str">
        <f>IF(B1264="","",IF(OR('Paste Data Here - Export'!GN1264="PERS",'Paste Data Here - Export'!GN1264="TELEM"),'Paste Data Here - Export'!GK1264,IF('Paste Data Here - Export'!GO1264="","Not seen in person",'Paste Data Here - Export'!GO1264)))</f>
        <v/>
      </c>
      <c r="O1264" s="125" t="str">
        <f t="shared" si="216"/>
        <v/>
      </c>
      <c r="P1264" s="126" t="str">
        <f t="shared" si="217"/>
        <v/>
      </c>
      <c r="Q1264" s="95" t="str">
        <f>IF('Paste Data Here - Export'!CR1264=TRUE, "Not imaged",IF('Paste Data Here - Export'!AR1264="Y","Inpatient stroke",IF('Paste Data Here - Export'!BA1264="","",IF('Paste Data Here - Export'!CR1264="TRUE","",1440*('Paste Data Here - Export'!CP1264-'Paste Data Here - Export'!BA1264)))))</f>
        <v/>
      </c>
      <c r="R1264" s="95" t="str">
        <f>IF('Paste Data Here - Export'!CR1264=TRUE,"Not imaged",IF(OR(C1264="",'Paste Data Here - Export'!CP1264=""),"",1440*('Paste Data Here - Export'!CP1264-C1264)))</f>
        <v/>
      </c>
      <c r="S1264" s="93" t="str">
        <f>IF(R1264&lt;60.5,"Yes",IF('Paste Data Here - Export'!C1264="","","No"))</f>
        <v/>
      </c>
      <c r="T1264" s="93" t="str">
        <f t="shared" si="209"/>
        <v/>
      </c>
      <c r="U1264" s="94" t="str">
        <f>IF(OR(C1264="",'Paste Data Here - Export'!DF1264=""),"",1440*('Paste Data Here - Export'!DF1264-C1264))</f>
        <v/>
      </c>
      <c r="V1264" s="96" t="str">
        <f t="shared" si="218"/>
        <v/>
      </c>
      <c r="W1264" s="97" t="str">
        <f>IF(B1264="","",IF('Paste Data Here - Export'!KI1264=TRUE,"Yes",IF('Paste Data Here - Export'!L1264="","No","Yes")))</f>
        <v/>
      </c>
      <c r="X1264" s="98" t="str">
        <f>IF(E1264="Yes","6 Month Transfer",IF(AND(W1264="Yes",'Paste Data Here - Export'!KM1264="D"),"No",IF('Patient level info'!W1264="Yes","Yes","")))</f>
        <v/>
      </c>
      <c r="Y1264" s="91" t="str">
        <f t="shared" si="210"/>
        <v/>
      </c>
      <c r="Z1264" s="99" t="str">
        <f>IF('Paste Data Here - Export'!KQ1264="","",IF('Paste Data Here - Export'!KO1264="","",'Paste Data Here - Export'!KN1264-'Paste Data Here - Export'!KQ1264))</f>
        <v/>
      </c>
      <c r="AA1264" s="91" t="str">
        <f>IF(AND(W1264="Yes",'Paste Data Here - Export'!KM1264="D",'Paste Data Here - Export'!KO1264="Y"),'Paste Data Here - Export'!KN1264+'Patient level info'!AA$3,IF(AND(W1264="Yes",'Paste Data Here - Export'!KM1264="D",Z1264&lt;0),'Paste Data Here - Export'!KQ1264,IF(AND(W1264="Yes",'Paste Data Here - Export'!KM1264="D"),'Paste Data Here - Export'!KN1264,IF(X1264="Yes",'Paste Data Here - Export'!KS1264,""))))</f>
        <v/>
      </c>
      <c r="AB1264" s="100" t="str">
        <f>IF(W1264="No","",IF('Paste Data Here - Export'!HS1264="","",IF('Paste Data Here - Export'!KO1264="Y",'Patient level info'!AA1264-'Paste Data Here - Export'!HS1264,'Paste Data Here - Export'!KQ1264-'Paste Data Here - Export'!HS1264)))</f>
        <v/>
      </c>
      <c r="AC1264" s="100" t="str">
        <f>IF(E1264="Yes","",IF(BPT!C1264="Record transferred to this team",AA1264-C1264-(1/6),""))</f>
        <v/>
      </c>
      <c r="AD1264" s="100" t="str">
        <f t="shared" si="211"/>
        <v/>
      </c>
      <c r="AE1264" s="100" t="str">
        <f t="shared" si="219"/>
        <v/>
      </c>
      <c r="AF1264" s="101" t="str">
        <f>IF(AE1264="","",IF(Y1264="Died same day","Died same day as arrival",IF(AB1264="","Did not stay on SU",IF('Paste Data Here - Export'!HR1264="ICH","ICU/CCU/HDU",IF(AB1264&gt;AE1264,100,100*AB1264/AE1264)))))</f>
        <v/>
      </c>
      <c r="AG1264" s="82" t="str">
        <f>IF(E1264="Yes","6 Month Transfer",IF(W1264="No","Not locked to discharge/transfer",IF(AF1264="Did not stay on SU","Not achieved as did not stay on SU",IF('Patient level info'!A1264="","",IF(AND(A1264=B1264,M1264="Achieved",P1264="Achieved",AF1264&gt;=90,AF1264&lt;&gt;"Died same day as arrival"),"Achieved",IF(AND(A1264&lt;&gt;B1264,AF1264&gt;=90,M1264="Achieved",P1264="Achieved"),"Not directly admitted by this team, but achieved criteria at previous team, and achieved 90% of stay on SU whilst at this team",IF(AF1264="ICU/CCU/HDU","Admitted to ICU/CCU/HDU",IF(AF1264="Died same day as arrival",AF1264,IF(AND(AF1264&lt;90,M1264="Not achieved",P1264="Not achieved"),"Not achieved as not direct to SU within 4h, not seen by a consultant within 14h, and less than 90% of stay on SU",IF(AND(AF1264&lt;90,M1264="Not achieved",P1264="Achieved"),"Not achieved as not direct to SU within 4h and less than 90% of stay on SU",IF(AND(AF1264&lt;90,M1264="Achieved",P1264="Not achieved"),"Not achieved as not seen by a consultant within 14h and less than 90% of stay on SU",IF(AND(AF1264&gt;=90,M1264="Not achieved",P1264="Not achieved"),"Not achieved as not direct to SU within 4h and not seen by a consultant within 14h",IF(AND(AF1264&gt;=90,M1264="Achieved",P1264="Not achieved"),"Not achieved as not seen by a consultant within 14h",IF(AF1264&lt;90,"Not achieved as less than 90% of stay on SU","Not achieved as not direct to SU within 4h"))))))))))))))</f>
        <v/>
      </c>
    </row>
    <row r="1265" spans="1:33" x14ac:dyDescent="0.25">
      <c r="A1265" s="89" t="str">
        <f>IF('Paste Data Here - Export'!A1265="","",'Paste Data Here - Export'!A1265)</f>
        <v/>
      </c>
      <c r="B1265" s="90" t="str">
        <f>IF('Paste Data Here - Export'!B1265="","",'Paste Data Here - Export'!B1265)</f>
        <v/>
      </c>
      <c r="C1265" s="91" t="str">
        <f>IF('Paste Data Here - Export'!AR1265="Y",'Paste Data Here - Export'!AS1265,IF('Paste Data Here - Export'!C1265="","",'Paste Data Here - Export'!BA1265))</f>
        <v/>
      </c>
      <c r="D1265" s="103" t="str">
        <f>IF(B1265="","",IF('Paste Data Here - Export'!A1265 ='Paste Data Here - Export'!B1265, "Yes", "No"))</f>
        <v/>
      </c>
      <c r="E1265" s="103" t="str">
        <f>IF(A1265="","",IF(AND('Paste Data Here - Export'!P1265="",'Paste Data Here - Export'!Q1265&lt;&gt;""),"Yes","No"))</f>
        <v/>
      </c>
      <c r="F1265" s="104" t="str">
        <f>IF('Paste Data Here - Export'!A1265='Paste Data Here - Export'!B1265,C1265,IF(W1265="No","",IF(E1265="Yes","6 Month Transfer",'Paste Data Here - Export'!HP1265)))</f>
        <v/>
      </c>
      <c r="G1265" s="92" t="str">
        <f>IF(B1265="","",IF(OR('Paste Data Here - Export'!KB1265="Y",'Paste Data Here - Export'!GE1265="Y"),"Yes","No"))</f>
        <v/>
      </c>
      <c r="H1265" s="93" t="str">
        <f t="shared" si="212"/>
        <v/>
      </c>
      <c r="I1265" s="93" t="str">
        <f t="shared" si="213"/>
        <v/>
      </c>
      <c r="J1265" s="93" t="str">
        <f t="shared" si="214"/>
        <v/>
      </c>
      <c r="K1265" s="125" t="str">
        <f>IF(OR(C1265="",'Paste Data Here - Export'!BD1265=""),"",1440*('Paste Data Here - Export'!BD1265-C1265))</f>
        <v/>
      </c>
      <c r="L1265" s="93" t="str">
        <f t="shared" si="215"/>
        <v/>
      </c>
      <c r="M1265" s="93" t="str">
        <f>IF(AND(L1265="Yes",'Paste Data Here - Export'!BC1265="SU",'Paste Data Here - Export'!EJ1265&lt;&gt;"Y"),"Achieved",IF('Paste Data Here - Export'!EJ1265="Y","Not applicable",(IF(AND('Patient level info'!L1265="No",'Paste Data Here - Export'!BC1265="SU"),"Not achieved",IF('Paste Data Here - Export'!BC1265="ICH","Not applicable",IF(OR('Paste Data Here - Export'!BC1265="O",'Paste Data Here - Export'!BC1265="MAC"),"Not achieved",""))))))</f>
        <v/>
      </c>
      <c r="N1265" s="142" t="str">
        <f>IF(B1265="","",IF(OR('Paste Data Here - Export'!GN1265="PERS",'Paste Data Here - Export'!GN1265="TELEM"),'Paste Data Here - Export'!GK1265,IF('Paste Data Here - Export'!GO1265="","Not seen in person",'Paste Data Here - Export'!GO1265)))</f>
        <v/>
      </c>
      <c r="O1265" s="125" t="str">
        <f t="shared" si="216"/>
        <v/>
      </c>
      <c r="P1265" s="126" t="str">
        <f t="shared" si="217"/>
        <v/>
      </c>
      <c r="Q1265" s="95" t="str">
        <f>IF('Paste Data Here - Export'!CR1265=TRUE, "Not imaged",IF('Paste Data Here - Export'!AR1265="Y","Inpatient stroke",IF('Paste Data Here - Export'!BA1265="","",IF('Paste Data Here - Export'!CR1265="TRUE","",1440*('Paste Data Here - Export'!CP1265-'Paste Data Here - Export'!BA1265)))))</f>
        <v/>
      </c>
      <c r="R1265" s="95" t="str">
        <f>IF('Paste Data Here - Export'!CR1265=TRUE,"Not imaged",IF(OR(C1265="",'Paste Data Here - Export'!CP1265=""),"",1440*('Paste Data Here - Export'!CP1265-C1265)))</f>
        <v/>
      </c>
      <c r="S1265" s="93" t="str">
        <f>IF(R1265&lt;60.5,"Yes",IF('Paste Data Here - Export'!C1265="","","No"))</f>
        <v/>
      </c>
      <c r="T1265" s="93" t="str">
        <f t="shared" si="209"/>
        <v/>
      </c>
      <c r="U1265" s="94" t="str">
        <f>IF(OR(C1265="",'Paste Data Here - Export'!DF1265=""),"",1440*('Paste Data Here - Export'!DF1265-C1265))</f>
        <v/>
      </c>
      <c r="V1265" s="96" t="str">
        <f t="shared" si="218"/>
        <v/>
      </c>
      <c r="W1265" s="97" t="str">
        <f>IF(B1265="","",IF('Paste Data Here - Export'!KI1265=TRUE,"Yes",IF('Paste Data Here - Export'!L1265="","No","Yes")))</f>
        <v/>
      </c>
      <c r="X1265" s="98" t="str">
        <f>IF(E1265="Yes","6 Month Transfer",IF(AND(W1265="Yes",'Paste Data Here - Export'!KM1265="D"),"No",IF('Patient level info'!W1265="Yes","Yes","")))</f>
        <v/>
      </c>
      <c r="Y1265" s="91" t="str">
        <f t="shared" si="210"/>
        <v/>
      </c>
      <c r="Z1265" s="99" t="str">
        <f>IF('Paste Data Here - Export'!KQ1265="","",IF('Paste Data Here - Export'!KO1265="","",'Paste Data Here - Export'!KN1265-'Paste Data Here - Export'!KQ1265))</f>
        <v/>
      </c>
      <c r="AA1265" s="91" t="str">
        <f>IF(AND(W1265="Yes",'Paste Data Here - Export'!KM1265="D",'Paste Data Here - Export'!KO1265="Y"),'Paste Data Here - Export'!KN1265+'Patient level info'!AA$3,IF(AND(W1265="Yes",'Paste Data Here - Export'!KM1265="D",Z1265&lt;0),'Paste Data Here - Export'!KQ1265,IF(AND(W1265="Yes",'Paste Data Here - Export'!KM1265="D"),'Paste Data Here - Export'!KN1265,IF(X1265="Yes",'Paste Data Here - Export'!KS1265,""))))</f>
        <v/>
      </c>
      <c r="AB1265" s="100" t="str">
        <f>IF(W1265="No","",IF('Paste Data Here - Export'!HS1265="","",IF('Paste Data Here - Export'!KO1265="Y",'Patient level info'!AA1265-'Paste Data Here - Export'!HS1265,'Paste Data Here - Export'!KQ1265-'Paste Data Here - Export'!HS1265)))</f>
        <v/>
      </c>
      <c r="AC1265" s="100" t="str">
        <f>IF(E1265="Yes","",IF(BPT!C1265="Record transferred to this team",AA1265-C1265-(1/6),""))</f>
        <v/>
      </c>
      <c r="AD1265" s="100" t="str">
        <f t="shared" si="211"/>
        <v/>
      </c>
      <c r="AE1265" s="100" t="str">
        <f t="shared" si="219"/>
        <v/>
      </c>
      <c r="AF1265" s="101" t="str">
        <f>IF(AE1265="","",IF(Y1265="Died same day","Died same day as arrival",IF(AB1265="","Did not stay on SU",IF('Paste Data Here - Export'!HR1265="ICH","ICU/CCU/HDU",IF(AB1265&gt;AE1265,100,100*AB1265/AE1265)))))</f>
        <v/>
      </c>
      <c r="AG1265" s="82" t="str">
        <f>IF(E1265="Yes","6 Month Transfer",IF(W1265="No","Not locked to discharge/transfer",IF(AF1265="Did not stay on SU","Not achieved as did not stay on SU",IF('Patient level info'!A1265="","",IF(AND(A1265=B1265,M1265="Achieved",P1265="Achieved",AF1265&gt;=90,AF1265&lt;&gt;"Died same day as arrival"),"Achieved",IF(AND(A1265&lt;&gt;B1265,AF1265&gt;=90,M1265="Achieved",P1265="Achieved"),"Not directly admitted by this team, but achieved criteria at previous team, and achieved 90% of stay on SU whilst at this team",IF(AF1265="ICU/CCU/HDU","Admitted to ICU/CCU/HDU",IF(AF1265="Died same day as arrival",AF1265,IF(AND(AF1265&lt;90,M1265="Not achieved",P1265="Not achieved"),"Not achieved as not direct to SU within 4h, not seen by a consultant within 14h, and less than 90% of stay on SU",IF(AND(AF1265&lt;90,M1265="Not achieved",P1265="Achieved"),"Not achieved as not direct to SU within 4h and less than 90% of stay on SU",IF(AND(AF1265&lt;90,M1265="Achieved",P1265="Not achieved"),"Not achieved as not seen by a consultant within 14h and less than 90% of stay on SU",IF(AND(AF1265&gt;=90,M1265="Not achieved",P1265="Not achieved"),"Not achieved as not direct to SU within 4h and not seen by a consultant within 14h",IF(AND(AF1265&gt;=90,M1265="Achieved",P1265="Not achieved"),"Not achieved as not seen by a consultant within 14h",IF(AF1265&lt;90,"Not achieved as less than 90% of stay on SU","Not achieved as not direct to SU within 4h"))))))))))))))</f>
        <v/>
      </c>
    </row>
    <row r="1266" spans="1:33" x14ac:dyDescent="0.25">
      <c r="A1266" s="89" t="str">
        <f>IF('Paste Data Here - Export'!A1266="","",'Paste Data Here - Export'!A1266)</f>
        <v/>
      </c>
      <c r="B1266" s="90" t="str">
        <f>IF('Paste Data Here - Export'!B1266="","",'Paste Data Here - Export'!B1266)</f>
        <v/>
      </c>
      <c r="C1266" s="91" t="str">
        <f>IF('Paste Data Here - Export'!AR1266="Y",'Paste Data Here - Export'!AS1266,IF('Paste Data Here - Export'!C1266="","",'Paste Data Here - Export'!BA1266))</f>
        <v/>
      </c>
      <c r="D1266" s="103" t="str">
        <f>IF(B1266="","",IF('Paste Data Here - Export'!A1266 ='Paste Data Here - Export'!B1266, "Yes", "No"))</f>
        <v/>
      </c>
      <c r="E1266" s="103" t="str">
        <f>IF(A1266="","",IF(AND('Paste Data Here - Export'!P1266="",'Paste Data Here - Export'!Q1266&lt;&gt;""),"Yes","No"))</f>
        <v/>
      </c>
      <c r="F1266" s="104" t="str">
        <f>IF('Paste Data Here - Export'!A1266='Paste Data Here - Export'!B1266,C1266,IF(W1266="No","",IF(E1266="Yes","6 Month Transfer",'Paste Data Here - Export'!HP1266)))</f>
        <v/>
      </c>
      <c r="G1266" s="92" t="str">
        <f>IF(B1266="","",IF(OR('Paste Data Here - Export'!KB1266="Y",'Paste Data Here - Export'!GE1266="Y"),"Yes","No"))</f>
        <v/>
      </c>
      <c r="H1266" s="93" t="str">
        <f t="shared" si="212"/>
        <v/>
      </c>
      <c r="I1266" s="93" t="str">
        <f t="shared" si="213"/>
        <v/>
      </c>
      <c r="J1266" s="93" t="str">
        <f t="shared" si="214"/>
        <v/>
      </c>
      <c r="K1266" s="125" t="str">
        <f>IF(OR(C1266="",'Paste Data Here - Export'!BD1266=""),"",1440*('Paste Data Here - Export'!BD1266-C1266))</f>
        <v/>
      </c>
      <c r="L1266" s="93" t="str">
        <f t="shared" si="215"/>
        <v/>
      </c>
      <c r="M1266" s="93" t="str">
        <f>IF(AND(L1266="Yes",'Paste Data Here - Export'!BC1266="SU",'Paste Data Here - Export'!EJ1266&lt;&gt;"Y"),"Achieved",IF('Paste Data Here - Export'!EJ1266="Y","Not applicable",(IF(AND('Patient level info'!L1266="No",'Paste Data Here - Export'!BC1266="SU"),"Not achieved",IF('Paste Data Here - Export'!BC1266="ICH","Not applicable",IF(OR('Paste Data Here - Export'!BC1266="O",'Paste Data Here - Export'!BC1266="MAC"),"Not achieved",""))))))</f>
        <v/>
      </c>
      <c r="N1266" s="142" t="str">
        <f>IF(B1266="","",IF(OR('Paste Data Here - Export'!GN1266="PERS",'Paste Data Here - Export'!GN1266="TELEM"),'Paste Data Here - Export'!GK1266,IF('Paste Data Here - Export'!GO1266="","Not seen in person",'Paste Data Here - Export'!GO1266)))</f>
        <v/>
      </c>
      <c r="O1266" s="125" t="str">
        <f t="shared" si="216"/>
        <v/>
      </c>
      <c r="P1266" s="126" t="str">
        <f t="shared" si="217"/>
        <v/>
      </c>
      <c r="Q1266" s="95" t="str">
        <f>IF('Paste Data Here - Export'!CR1266=TRUE, "Not imaged",IF('Paste Data Here - Export'!AR1266="Y","Inpatient stroke",IF('Paste Data Here - Export'!BA1266="","",IF('Paste Data Here - Export'!CR1266="TRUE","",1440*('Paste Data Here - Export'!CP1266-'Paste Data Here - Export'!BA1266)))))</f>
        <v/>
      </c>
      <c r="R1266" s="95" t="str">
        <f>IF('Paste Data Here - Export'!CR1266=TRUE,"Not imaged",IF(OR(C1266="",'Paste Data Here - Export'!CP1266=""),"",1440*('Paste Data Here - Export'!CP1266-C1266)))</f>
        <v/>
      </c>
      <c r="S1266" s="93" t="str">
        <f>IF(R1266&lt;60.5,"Yes",IF('Paste Data Here - Export'!C1266="","","No"))</f>
        <v/>
      </c>
      <c r="T1266" s="93" t="str">
        <f t="shared" si="209"/>
        <v/>
      </c>
      <c r="U1266" s="94" t="str">
        <f>IF(OR(C1266="",'Paste Data Here - Export'!DF1266=""),"",1440*('Paste Data Here - Export'!DF1266-C1266))</f>
        <v/>
      </c>
      <c r="V1266" s="96" t="str">
        <f t="shared" si="218"/>
        <v/>
      </c>
      <c r="W1266" s="97" t="str">
        <f>IF(B1266="","",IF('Paste Data Here - Export'!KI1266=TRUE,"Yes",IF('Paste Data Here - Export'!L1266="","No","Yes")))</f>
        <v/>
      </c>
      <c r="X1266" s="98" t="str">
        <f>IF(E1266="Yes","6 Month Transfer",IF(AND(W1266="Yes",'Paste Data Here - Export'!KM1266="D"),"No",IF('Patient level info'!W1266="Yes","Yes","")))</f>
        <v/>
      </c>
      <c r="Y1266" s="91" t="str">
        <f t="shared" si="210"/>
        <v/>
      </c>
      <c r="Z1266" s="99" t="str">
        <f>IF('Paste Data Here - Export'!KQ1266="","",IF('Paste Data Here - Export'!KO1266="","",'Paste Data Here - Export'!KN1266-'Paste Data Here - Export'!KQ1266))</f>
        <v/>
      </c>
      <c r="AA1266" s="91" t="str">
        <f>IF(AND(W1266="Yes",'Paste Data Here - Export'!KM1266="D",'Paste Data Here - Export'!KO1266="Y"),'Paste Data Here - Export'!KN1266+'Patient level info'!AA$3,IF(AND(W1266="Yes",'Paste Data Here - Export'!KM1266="D",Z1266&lt;0),'Paste Data Here - Export'!KQ1266,IF(AND(W1266="Yes",'Paste Data Here - Export'!KM1266="D"),'Paste Data Here - Export'!KN1266,IF(X1266="Yes",'Paste Data Here - Export'!KS1266,""))))</f>
        <v/>
      </c>
      <c r="AB1266" s="100" t="str">
        <f>IF(W1266="No","",IF('Paste Data Here - Export'!HS1266="","",IF('Paste Data Here - Export'!KO1266="Y",'Patient level info'!AA1266-'Paste Data Here - Export'!HS1266,'Paste Data Here - Export'!KQ1266-'Paste Data Here - Export'!HS1266)))</f>
        <v/>
      </c>
      <c r="AC1266" s="100" t="str">
        <f>IF(E1266="Yes","",IF(BPT!C1266="Record transferred to this team",AA1266-C1266-(1/6),""))</f>
        <v/>
      </c>
      <c r="AD1266" s="100" t="str">
        <f t="shared" si="211"/>
        <v/>
      </c>
      <c r="AE1266" s="100" t="str">
        <f t="shared" si="219"/>
        <v/>
      </c>
      <c r="AF1266" s="101" t="str">
        <f>IF(AE1266="","",IF(Y1266="Died same day","Died same day as arrival",IF(AB1266="","Did not stay on SU",IF('Paste Data Here - Export'!HR1266="ICH","ICU/CCU/HDU",IF(AB1266&gt;AE1266,100,100*AB1266/AE1266)))))</f>
        <v/>
      </c>
      <c r="AG1266" s="82" t="str">
        <f>IF(E1266="Yes","6 Month Transfer",IF(W1266="No","Not locked to discharge/transfer",IF(AF1266="Did not stay on SU","Not achieved as did not stay on SU",IF('Patient level info'!A1266="","",IF(AND(A1266=B1266,M1266="Achieved",P1266="Achieved",AF1266&gt;=90,AF1266&lt;&gt;"Died same day as arrival"),"Achieved",IF(AND(A1266&lt;&gt;B1266,AF1266&gt;=90,M1266="Achieved",P1266="Achieved"),"Not directly admitted by this team, but achieved criteria at previous team, and achieved 90% of stay on SU whilst at this team",IF(AF1266="ICU/CCU/HDU","Admitted to ICU/CCU/HDU",IF(AF1266="Died same day as arrival",AF1266,IF(AND(AF1266&lt;90,M1266="Not achieved",P1266="Not achieved"),"Not achieved as not direct to SU within 4h, not seen by a consultant within 14h, and less than 90% of stay on SU",IF(AND(AF1266&lt;90,M1266="Not achieved",P1266="Achieved"),"Not achieved as not direct to SU within 4h and less than 90% of stay on SU",IF(AND(AF1266&lt;90,M1266="Achieved",P1266="Not achieved"),"Not achieved as not seen by a consultant within 14h and less than 90% of stay on SU",IF(AND(AF1266&gt;=90,M1266="Not achieved",P1266="Not achieved"),"Not achieved as not direct to SU within 4h and not seen by a consultant within 14h",IF(AND(AF1266&gt;=90,M1266="Achieved",P1266="Not achieved"),"Not achieved as not seen by a consultant within 14h",IF(AF1266&lt;90,"Not achieved as less than 90% of stay on SU","Not achieved as not direct to SU within 4h"))))))))))))))</f>
        <v/>
      </c>
    </row>
    <row r="1267" spans="1:33" x14ac:dyDescent="0.25">
      <c r="A1267" s="89" t="str">
        <f>IF('Paste Data Here - Export'!A1267="","",'Paste Data Here - Export'!A1267)</f>
        <v/>
      </c>
      <c r="B1267" s="90" t="str">
        <f>IF('Paste Data Here - Export'!B1267="","",'Paste Data Here - Export'!B1267)</f>
        <v/>
      </c>
      <c r="C1267" s="91" t="str">
        <f>IF('Paste Data Here - Export'!AR1267="Y",'Paste Data Here - Export'!AS1267,IF('Paste Data Here - Export'!C1267="","",'Paste Data Here - Export'!BA1267))</f>
        <v/>
      </c>
      <c r="D1267" s="103" t="str">
        <f>IF(B1267="","",IF('Paste Data Here - Export'!A1267 ='Paste Data Here - Export'!B1267, "Yes", "No"))</f>
        <v/>
      </c>
      <c r="E1267" s="103" t="str">
        <f>IF(A1267="","",IF(AND('Paste Data Here - Export'!P1267="",'Paste Data Here - Export'!Q1267&lt;&gt;""),"Yes","No"))</f>
        <v/>
      </c>
      <c r="F1267" s="104" t="str">
        <f>IF('Paste Data Here - Export'!A1267='Paste Data Here - Export'!B1267,C1267,IF(W1267="No","",IF(E1267="Yes","6 Month Transfer",'Paste Data Here - Export'!HP1267)))</f>
        <v/>
      </c>
      <c r="G1267" s="92" t="str">
        <f>IF(B1267="","",IF(OR('Paste Data Here - Export'!KB1267="Y",'Paste Data Here - Export'!GE1267="Y"),"Yes","No"))</f>
        <v/>
      </c>
      <c r="H1267" s="93" t="str">
        <f t="shared" si="212"/>
        <v/>
      </c>
      <c r="I1267" s="93" t="str">
        <f t="shared" si="213"/>
        <v/>
      </c>
      <c r="J1267" s="93" t="str">
        <f t="shared" si="214"/>
        <v/>
      </c>
      <c r="K1267" s="125" t="str">
        <f>IF(OR(C1267="",'Paste Data Here - Export'!BD1267=""),"",1440*('Paste Data Here - Export'!BD1267-C1267))</f>
        <v/>
      </c>
      <c r="L1267" s="93" t="str">
        <f t="shared" si="215"/>
        <v/>
      </c>
      <c r="M1267" s="93" t="str">
        <f>IF(AND(L1267="Yes",'Paste Data Here - Export'!BC1267="SU",'Paste Data Here - Export'!EJ1267&lt;&gt;"Y"),"Achieved",IF('Paste Data Here - Export'!EJ1267="Y","Not applicable",(IF(AND('Patient level info'!L1267="No",'Paste Data Here - Export'!BC1267="SU"),"Not achieved",IF('Paste Data Here - Export'!BC1267="ICH","Not applicable",IF(OR('Paste Data Here - Export'!BC1267="O",'Paste Data Here - Export'!BC1267="MAC"),"Not achieved",""))))))</f>
        <v/>
      </c>
      <c r="N1267" s="142" t="str">
        <f>IF(B1267="","",IF(OR('Paste Data Here - Export'!GN1267="PERS",'Paste Data Here - Export'!GN1267="TELEM"),'Paste Data Here - Export'!GK1267,IF('Paste Data Here - Export'!GO1267="","Not seen in person",'Paste Data Here - Export'!GO1267)))</f>
        <v/>
      </c>
      <c r="O1267" s="125" t="str">
        <f t="shared" si="216"/>
        <v/>
      </c>
      <c r="P1267" s="126" t="str">
        <f t="shared" si="217"/>
        <v/>
      </c>
      <c r="Q1267" s="95" t="str">
        <f>IF('Paste Data Here - Export'!CR1267=TRUE, "Not imaged",IF('Paste Data Here - Export'!AR1267="Y","Inpatient stroke",IF('Paste Data Here - Export'!BA1267="","",IF('Paste Data Here - Export'!CR1267="TRUE","",1440*('Paste Data Here - Export'!CP1267-'Paste Data Here - Export'!BA1267)))))</f>
        <v/>
      </c>
      <c r="R1267" s="95" t="str">
        <f>IF('Paste Data Here - Export'!CR1267=TRUE,"Not imaged",IF(OR(C1267="",'Paste Data Here - Export'!CP1267=""),"",1440*('Paste Data Here - Export'!CP1267-C1267)))</f>
        <v/>
      </c>
      <c r="S1267" s="93" t="str">
        <f>IF(R1267&lt;60.5,"Yes",IF('Paste Data Here - Export'!C1267="","","No"))</f>
        <v/>
      </c>
      <c r="T1267" s="93" t="str">
        <f t="shared" si="209"/>
        <v/>
      </c>
      <c r="U1267" s="94" t="str">
        <f>IF(OR(C1267="",'Paste Data Here - Export'!DF1267=""),"",1440*('Paste Data Here - Export'!DF1267-C1267))</f>
        <v/>
      </c>
      <c r="V1267" s="96" t="str">
        <f t="shared" si="218"/>
        <v/>
      </c>
      <c r="W1267" s="97" t="str">
        <f>IF(B1267="","",IF('Paste Data Here - Export'!KI1267=TRUE,"Yes",IF('Paste Data Here - Export'!L1267="","No","Yes")))</f>
        <v/>
      </c>
      <c r="X1267" s="98" t="str">
        <f>IF(E1267="Yes","6 Month Transfer",IF(AND(W1267="Yes",'Paste Data Here - Export'!KM1267="D"),"No",IF('Patient level info'!W1267="Yes","Yes","")))</f>
        <v/>
      </c>
      <c r="Y1267" s="91" t="str">
        <f t="shared" si="210"/>
        <v/>
      </c>
      <c r="Z1267" s="99" t="str">
        <f>IF('Paste Data Here - Export'!KQ1267="","",IF('Paste Data Here - Export'!KO1267="","",'Paste Data Here - Export'!KN1267-'Paste Data Here - Export'!KQ1267))</f>
        <v/>
      </c>
      <c r="AA1267" s="91" t="str">
        <f>IF(AND(W1267="Yes",'Paste Data Here - Export'!KM1267="D",'Paste Data Here - Export'!KO1267="Y"),'Paste Data Here - Export'!KN1267+'Patient level info'!AA$3,IF(AND(W1267="Yes",'Paste Data Here - Export'!KM1267="D",Z1267&lt;0),'Paste Data Here - Export'!KQ1267,IF(AND(W1267="Yes",'Paste Data Here - Export'!KM1267="D"),'Paste Data Here - Export'!KN1267,IF(X1267="Yes",'Paste Data Here - Export'!KS1267,""))))</f>
        <v/>
      </c>
      <c r="AB1267" s="100" t="str">
        <f>IF(W1267="No","",IF('Paste Data Here - Export'!HS1267="","",IF('Paste Data Here - Export'!KO1267="Y",'Patient level info'!AA1267-'Paste Data Here - Export'!HS1267,'Paste Data Here - Export'!KQ1267-'Paste Data Here - Export'!HS1267)))</f>
        <v/>
      </c>
      <c r="AC1267" s="100" t="str">
        <f>IF(E1267="Yes","",IF(BPT!C1267="Record transferred to this team",AA1267-C1267-(1/6),""))</f>
        <v/>
      </c>
      <c r="AD1267" s="100" t="str">
        <f t="shared" si="211"/>
        <v/>
      </c>
      <c r="AE1267" s="100" t="str">
        <f t="shared" si="219"/>
        <v/>
      </c>
      <c r="AF1267" s="101" t="str">
        <f>IF(AE1267="","",IF(Y1267="Died same day","Died same day as arrival",IF(AB1267="","Did not stay on SU",IF('Paste Data Here - Export'!HR1267="ICH","ICU/CCU/HDU",IF(AB1267&gt;AE1267,100,100*AB1267/AE1267)))))</f>
        <v/>
      </c>
      <c r="AG1267" s="82" t="str">
        <f>IF(E1267="Yes","6 Month Transfer",IF(W1267="No","Not locked to discharge/transfer",IF(AF1267="Did not stay on SU","Not achieved as did not stay on SU",IF('Patient level info'!A1267="","",IF(AND(A1267=B1267,M1267="Achieved",P1267="Achieved",AF1267&gt;=90,AF1267&lt;&gt;"Died same day as arrival"),"Achieved",IF(AND(A1267&lt;&gt;B1267,AF1267&gt;=90,M1267="Achieved",P1267="Achieved"),"Not directly admitted by this team, but achieved criteria at previous team, and achieved 90% of stay on SU whilst at this team",IF(AF1267="ICU/CCU/HDU","Admitted to ICU/CCU/HDU",IF(AF1267="Died same day as arrival",AF1267,IF(AND(AF1267&lt;90,M1267="Not achieved",P1267="Not achieved"),"Not achieved as not direct to SU within 4h, not seen by a consultant within 14h, and less than 90% of stay on SU",IF(AND(AF1267&lt;90,M1267="Not achieved",P1267="Achieved"),"Not achieved as not direct to SU within 4h and less than 90% of stay on SU",IF(AND(AF1267&lt;90,M1267="Achieved",P1267="Not achieved"),"Not achieved as not seen by a consultant within 14h and less than 90% of stay on SU",IF(AND(AF1267&gt;=90,M1267="Not achieved",P1267="Not achieved"),"Not achieved as not direct to SU within 4h and not seen by a consultant within 14h",IF(AND(AF1267&gt;=90,M1267="Achieved",P1267="Not achieved"),"Not achieved as not seen by a consultant within 14h",IF(AF1267&lt;90,"Not achieved as less than 90% of stay on SU","Not achieved as not direct to SU within 4h"))))))))))))))</f>
        <v/>
      </c>
    </row>
    <row r="1268" spans="1:33" x14ac:dyDescent="0.25">
      <c r="A1268" s="89" t="str">
        <f>IF('Paste Data Here - Export'!A1268="","",'Paste Data Here - Export'!A1268)</f>
        <v/>
      </c>
      <c r="B1268" s="90" t="str">
        <f>IF('Paste Data Here - Export'!B1268="","",'Paste Data Here - Export'!B1268)</f>
        <v/>
      </c>
      <c r="C1268" s="91" t="str">
        <f>IF('Paste Data Here - Export'!AR1268="Y",'Paste Data Here - Export'!AS1268,IF('Paste Data Here - Export'!C1268="","",'Paste Data Here - Export'!BA1268))</f>
        <v/>
      </c>
      <c r="D1268" s="103" t="str">
        <f>IF(B1268="","",IF('Paste Data Here - Export'!A1268 ='Paste Data Here - Export'!B1268, "Yes", "No"))</f>
        <v/>
      </c>
      <c r="E1268" s="103" t="str">
        <f>IF(A1268="","",IF(AND('Paste Data Here - Export'!P1268="",'Paste Data Here - Export'!Q1268&lt;&gt;""),"Yes","No"))</f>
        <v/>
      </c>
      <c r="F1268" s="104" t="str">
        <f>IF('Paste Data Here - Export'!A1268='Paste Data Here - Export'!B1268,C1268,IF(W1268="No","",IF(E1268="Yes","6 Month Transfer",'Paste Data Here - Export'!HP1268)))</f>
        <v/>
      </c>
      <c r="G1268" s="92" t="str">
        <f>IF(B1268="","",IF(OR('Paste Data Here - Export'!KB1268="Y",'Paste Data Here - Export'!GE1268="Y"),"Yes","No"))</f>
        <v/>
      </c>
      <c r="H1268" s="93" t="str">
        <f t="shared" si="212"/>
        <v/>
      </c>
      <c r="I1268" s="93" t="str">
        <f t="shared" si="213"/>
        <v/>
      </c>
      <c r="J1268" s="93" t="str">
        <f t="shared" si="214"/>
        <v/>
      </c>
      <c r="K1268" s="125" t="str">
        <f>IF(OR(C1268="",'Paste Data Here - Export'!BD1268=""),"",1440*('Paste Data Here - Export'!BD1268-C1268))</f>
        <v/>
      </c>
      <c r="L1268" s="93" t="str">
        <f t="shared" si="215"/>
        <v/>
      </c>
      <c r="M1268" s="93" t="str">
        <f>IF(AND(L1268="Yes",'Paste Data Here - Export'!BC1268="SU",'Paste Data Here - Export'!EJ1268&lt;&gt;"Y"),"Achieved",IF('Paste Data Here - Export'!EJ1268="Y","Not applicable",(IF(AND('Patient level info'!L1268="No",'Paste Data Here - Export'!BC1268="SU"),"Not achieved",IF('Paste Data Here - Export'!BC1268="ICH","Not applicable",IF(OR('Paste Data Here - Export'!BC1268="O",'Paste Data Here - Export'!BC1268="MAC"),"Not achieved",""))))))</f>
        <v/>
      </c>
      <c r="N1268" s="142" t="str">
        <f>IF(B1268="","",IF(OR('Paste Data Here - Export'!GN1268="PERS",'Paste Data Here - Export'!GN1268="TELEM"),'Paste Data Here - Export'!GK1268,IF('Paste Data Here - Export'!GO1268="","Not seen in person",'Paste Data Here - Export'!GO1268)))</f>
        <v/>
      </c>
      <c r="O1268" s="125" t="str">
        <f t="shared" si="216"/>
        <v/>
      </c>
      <c r="P1268" s="126" t="str">
        <f t="shared" si="217"/>
        <v/>
      </c>
      <c r="Q1268" s="95" t="str">
        <f>IF('Paste Data Here - Export'!CR1268=TRUE, "Not imaged",IF('Paste Data Here - Export'!AR1268="Y","Inpatient stroke",IF('Paste Data Here - Export'!BA1268="","",IF('Paste Data Here - Export'!CR1268="TRUE","",1440*('Paste Data Here - Export'!CP1268-'Paste Data Here - Export'!BA1268)))))</f>
        <v/>
      </c>
      <c r="R1268" s="95" t="str">
        <f>IF('Paste Data Here - Export'!CR1268=TRUE,"Not imaged",IF(OR(C1268="",'Paste Data Here - Export'!CP1268=""),"",1440*('Paste Data Here - Export'!CP1268-C1268)))</f>
        <v/>
      </c>
      <c r="S1268" s="93" t="str">
        <f>IF(R1268&lt;60.5,"Yes",IF('Paste Data Here - Export'!C1268="","","No"))</f>
        <v/>
      </c>
      <c r="T1268" s="93" t="str">
        <f t="shared" si="209"/>
        <v/>
      </c>
      <c r="U1268" s="94" t="str">
        <f>IF(OR(C1268="",'Paste Data Here - Export'!DF1268=""),"",1440*('Paste Data Here - Export'!DF1268-C1268))</f>
        <v/>
      </c>
      <c r="V1268" s="96" t="str">
        <f t="shared" si="218"/>
        <v/>
      </c>
      <c r="W1268" s="97" t="str">
        <f>IF(B1268="","",IF('Paste Data Here - Export'!KI1268=TRUE,"Yes",IF('Paste Data Here - Export'!L1268="","No","Yes")))</f>
        <v/>
      </c>
      <c r="X1268" s="98" t="str">
        <f>IF(E1268="Yes","6 Month Transfer",IF(AND(W1268="Yes",'Paste Data Here - Export'!KM1268="D"),"No",IF('Patient level info'!W1268="Yes","Yes","")))</f>
        <v/>
      </c>
      <c r="Y1268" s="91" t="str">
        <f t="shared" si="210"/>
        <v/>
      </c>
      <c r="Z1268" s="99" t="str">
        <f>IF('Paste Data Here - Export'!KQ1268="","",IF('Paste Data Here - Export'!KO1268="","",'Paste Data Here - Export'!KN1268-'Paste Data Here - Export'!KQ1268))</f>
        <v/>
      </c>
      <c r="AA1268" s="91" t="str">
        <f>IF(AND(W1268="Yes",'Paste Data Here - Export'!KM1268="D",'Paste Data Here - Export'!KO1268="Y"),'Paste Data Here - Export'!KN1268+'Patient level info'!AA$3,IF(AND(W1268="Yes",'Paste Data Here - Export'!KM1268="D",Z1268&lt;0),'Paste Data Here - Export'!KQ1268,IF(AND(W1268="Yes",'Paste Data Here - Export'!KM1268="D"),'Paste Data Here - Export'!KN1268,IF(X1268="Yes",'Paste Data Here - Export'!KS1268,""))))</f>
        <v/>
      </c>
      <c r="AB1268" s="100" t="str">
        <f>IF(W1268="No","",IF('Paste Data Here - Export'!HS1268="","",IF('Paste Data Here - Export'!KO1268="Y",'Patient level info'!AA1268-'Paste Data Here - Export'!HS1268,'Paste Data Here - Export'!KQ1268-'Paste Data Here - Export'!HS1268)))</f>
        <v/>
      </c>
      <c r="AC1268" s="100" t="str">
        <f>IF(E1268="Yes","",IF(BPT!C1268="Record transferred to this team",AA1268-C1268-(1/6),""))</f>
        <v/>
      </c>
      <c r="AD1268" s="100" t="str">
        <f t="shared" si="211"/>
        <v/>
      </c>
      <c r="AE1268" s="100" t="str">
        <f t="shared" si="219"/>
        <v/>
      </c>
      <c r="AF1268" s="101" t="str">
        <f>IF(AE1268="","",IF(Y1268="Died same day","Died same day as arrival",IF(AB1268="","Did not stay on SU",IF('Paste Data Here - Export'!HR1268="ICH","ICU/CCU/HDU",IF(AB1268&gt;AE1268,100,100*AB1268/AE1268)))))</f>
        <v/>
      </c>
      <c r="AG1268" s="82" t="str">
        <f>IF(E1268="Yes","6 Month Transfer",IF(W1268="No","Not locked to discharge/transfer",IF(AF1268="Did not stay on SU","Not achieved as did not stay on SU",IF('Patient level info'!A1268="","",IF(AND(A1268=B1268,M1268="Achieved",P1268="Achieved",AF1268&gt;=90,AF1268&lt;&gt;"Died same day as arrival"),"Achieved",IF(AND(A1268&lt;&gt;B1268,AF1268&gt;=90,M1268="Achieved",P1268="Achieved"),"Not directly admitted by this team, but achieved criteria at previous team, and achieved 90% of stay on SU whilst at this team",IF(AF1268="ICU/CCU/HDU","Admitted to ICU/CCU/HDU",IF(AF1268="Died same day as arrival",AF1268,IF(AND(AF1268&lt;90,M1268="Not achieved",P1268="Not achieved"),"Not achieved as not direct to SU within 4h, not seen by a consultant within 14h, and less than 90% of stay on SU",IF(AND(AF1268&lt;90,M1268="Not achieved",P1268="Achieved"),"Not achieved as not direct to SU within 4h and less than 90% of stay on SU",IF(AND(AF1268&lt;90,M1268="Achieved",P1268="Not achieved"),"Not achieved as not seen by a consultant within 14h and less than 90% of stay on SU",IF(AND(AF1268&gt;=90,M1268="Not achieved",P1268="Not achieved"),"Not achieved as not direct to SU within 4h and not seen by a consultant within 14h",IF(AND(AF1268&gt;=90,M1268="Achieved",P1268="Not achieved"),"Not achieved as not seen by a consultant within 14h",IF(AF1268&lt;90,"Not achieved as less than 90% of stay on SU","Not achieved as not direct to SU within 4h"))))))))))))))</f>
        <v/>
      </c>
    </row>
    <row r="1269" spans="1:33" x14ac:dyDescent="0.25">
      <c r="A1269" s="89" t="str">
        <f>IF('Paste Data Here - Export'!A1269="","",'Paste Data Here - Export'!A1269)</f>
        <v/>
      </c>
      <c r="B1269" s="90" t="str">
        <f>IF('Paste Data Here - Export'!B1269="","",'Paste Data Here - Export'!B1269)</f>
        <v/>
      </c>
      <c r="C1269" s="91" t="str">
        <f>IF('Paste Data Here - Export'!AR1269="Y",'Paste Data Here - Export'!AS1269,IF('Paste Data Here - Export'!C1269="","",'Paste Data Here - Export'!BA1269))</f>
        <v/>
      </c>
      <c r="D1269" s="103" t="str">
        <f>IF(B1269="","",IF('Paste Data Here - Export'!A1269 ='Paste Data Here - Export'!B1269, "Yes", "No"))</f>
        <v/>
      </c>
      <c r="E1269" s="103" t="str">
        <f>IF(A1269="","",IF(AND('Paste Data Here - Export'!P1269="",'Paste Data Here - Export'!Q1269&lt;&gt;""),"Yes","No"))</f>
        <v/>
      </c>
      <c r="F1269" s="104" t="str">
        <f>IF('Paste Data Here - Export'!A1269='Paste Data Here - Export'!B1269,C1269,IF(W1269="No","",IF(E1269="Yes","6 Month Transfer",'Paste Data Here - Export'!HP1269)))</f>
        <v/>
      </c>
      <c r="G1269" s="92" t="str">
        <f>IF(B1269="","",IF(OR('Paste Data Here - Export'!KB1269="Y",'Paste Data Here - Export'!GE1269="Y"),"Yes","No"))</f>
        <v/>
      </c>
      <c r="H1269" s="93" t="str">
        <f t="shared" si="212"/>
        <v/>
      </c>
      <c r="I1269" s="93" t="str">
        <f t="shared" si="213"/>
        <v/>
      </c>
      <c r="J1269" s="93" t="str">
        <f t="shared" si="214"/>
        <v/>
      </c>
      <c r="K1269" s="125" t="str">
        <f>IF(OR(C1269="",'Paste Data Here - Export'!BD1269=""),"",1440*('Paste Data Here - Export'!BD1269-C1269))</f>
        <v/>
      </c>
      <c r="L1269" s="93" t="str">
        <f t="shared" si="215"/>
        <v/>
      </c>
      <c r="M1269" s="93" t="str">
        <f>IF(AND(L1269="Yes",'Paste Data Here - Export'!BC1269="SU",'Paste Data Here - Export'!EJ1269&lt;&gt;"Y"),"Achieved",IF('Paste Data Here - Export'!EJ1269="Y","Not applicable",(IF(AND('Patient level info'!L1269="No",'Paste Data Here - Export'!BC1269="SU"),"Not achieved",IF('Paste Data Here - Export'!BC1269="ICH","Not applicable",IF(OR('Paste Data Here - Export'!BC1269="O",'Paste Data Here - Export'!BC1269="MAC"),"Not achieved",""))))))</f>
        <v/>
      </c>
      <c r="N1269" s="142" t="str">
        <f>IF(B1269="","",IF(OR('Paste Data Here - Export'!GN1269="PERS",'Paste Data Here - Export'!GN1269="TELEM"),'Paste Data Here - Export'!GK1269,IF('Paste Data Here - Export'!GO1269="","Not seen in person",'Paste Data Here - Export'!GO1269)))</f>
        <v/>
      </c>
      <c r="O1269" s="125" t="str">
        <f t="shared" si="216"/>
        <v/>
      </c>
      <c r="P1269" s="126" t="str">
        <f t="shared" si="217"/>
        <v/>
      </c>
      <c r="Q1269" s="95" t="str">
        <f>IF('Paste Data Here - Export'!CR1269=TRUE, "Not imaged",IF('Paste Data Here - Export'!AR1269="Y","Inpatient stroke",IF('Paste Data Here - Export'!BA1269="","",IF('Paste Data Here - Export'!CR1269="TRUE","",1440*('Paste Data Here - Export'!CP1269-'Paste Data Here - Export'!BA1269)))))</f>
        <v/>
      </c>
      <c r="R1269" s="95" t="str">
        <f>IF('Paste Data Here - Export'!CR1269=TRUE,"Not imaged",IF(OR(C1269="",'Paste Data Here - Export'!CP1269=""),"",1440*('Paste Data Here - Export'!CP1269-C1269)))</f>
        <v/>
      </c>
      <c r="S1269" s="93" t="str">
        <f>IF(R1269&lt;60.5,"Yes",IF('Paste Data Here - Export'!C1269="","","No"))</f>
        <v/>
      </c>
      <c r="T1269" s="93" t="str">
        <f t="shared" si="209"/>
        <v/>
      </c>
      <c r="U1269" s="94" t="str">
        <f>IF(OR(C1269="",'Paste Data Here - Export'!DF1269=""),"",1440*('Paste Data Here - Export'!DF1269-C1269))</f>
        <v/>
      </c>
      <c r="V1269" s="96" t="str">
        <f t="shared" si="218"/>
        <v/>
      </c>
      <c r="W1269" s="97" t="str">
        <f>IF(B1269="","",IF('Paste Data Here - Export'!KI1269=TRUE,"Yes",IF('Paste Data Here - Export'!L1269="","No","Yes")))</f>
        <v/>
      </c>
      <c r="X1269" s="98" t="str">
        <f>IF(E1269="Yes","6 Month Transfer",IF(AND(W1269="Yes",'Paste Data Here - Export'!KM1269="D"),"No",IF('Patient level info'!W1269="Yes","Yes","")))</f>
        <v/>
      </c>
      <c r="Y1269" s="91" t="str">
        <f t="shared" si="210"/>
        <v/>
      </c>
      <c r="Z1269" s="99" t="str">
        <f>IF('Paste Data Here - Export'!KQ1269="","",IF('Paste Data Here - Export'!KO1269="","",'Paste Data Here - Export'!KN1269-'Paste Data Here - Export'!KQ1269))</f>
        <v/>
      </c>
      <c r="AA1269" s="91" t="str">
        <f>IF(AND(W1269="Yes",'Paste Data Here - Export'!KM1269="D",'Paste Data Here - Export'!KO1269="Y"),'Paste Data Here - Export'!KN1269+'Patient level info'!AA$3,IF(AND(W1269="Yes",'Paste Data Here - Export'!KM1269="D",Z1269&lt;0),'Paste Data Here - Export'!KQ1269,IF(AND(W1269="Yes",'Paste Data Here - Export'!KM1269="D"),'Paste Data Here - Export'!KN1269,IF(X1269="Yes",'Paste Data Here - Export'!KS1269,""))))</f>
        <v/>
      </c>
      <c r="AB1269" s="100" t="str">
        <f>IF(W1269="No","",IF('Paste Data Here - Export'!HS1269="","",IF('Paste Data Here - Export'!KO1269="Y",'Patient level info'!AA1269-'Paste Data Here - Export'!HS1269,'Paste Data Here - Export'!KQ1269-'Paste Data Here - Export'!HS1269)))</f>
        <v/>
      </c>
      <c r="AC1269" s="100" t="str">
        <f>IF(E1269="Yes","",IF(BPT!C1269="Record transferred to this team",AA1269-C1269-(1/6),""))</f>
        <v/>
      </c>
      <c r="AD1269" s="100" t="str">
        <f t="shared" si="211"/>
        <v/>
      </c>
      <c r="AE1269" s="100" t="str">
        <f t="shared" si="219"/>
        <v/>
      </c>
      <c r="AF1269" s="101" t="str">
        <f>IF(AE1269="","",IF(Y1269="Died same day","Died same day as arrival",IF(AB1269="","Did not stay on SU",IF('Paste Data Here - Export'!HR1269="ICH","ICU/CCU/HDU",IF(AB1269&gt;AE1269,100,100*AB1269/AE1269)))))</f>
        <v/>
      </c>
      <c r="AG1269" s="82" t="str">
        <f>IF(E1269="Yes","6 Month Transfer",IF(W1269="No","Not locked to discharge/transfer",IF(AF1269="Did not stay on SU","Not achieved as did not stay on SU",IF('Patient level info'!A1269="","",IF(AND(A1269=B1269,M1269="Achieved",P1269="Achieved",AF1269&gt;=90,AF1269&lt;&gt;"Died same day as arrival"),"Achieved",IF(AND(A1269&lt;&gt;B1269,AF1269&gt;=90,M1269="Achieved",P1269="Achieved"),"Not directly admitted by this team, but achieved criteria at previous team, and achieved 90% of stay on SU whilst at this team",IF(AF1269="ICU/CCU/HDU","Admitted to ICU/CCU/HDU",IF(AF1269="Died same day as arrival",AF1269,IF(AND(AF1269&lt;90,M1269="Not achieved",P1269="Not achieved"),"Not achieved as not direct to SU within 4h, not seen by a consultant within 14h, and less than 90% of stay on SU",IF(AND(AF1269&lt;90,M1269="Not achieved",P1269="Achieved"),"Not achieved as not direct to SU within 4h and less than 90% of stay on SU",IF(AND(AF1269&lt;90,M1269="Achieved",P1269="Not achieved"),"Not achieved as not seen by a consultant within 14h and less than 90% of stay on SU",IF(AND(AF1269&gt;=90,M1269="Not achieved",P1269="Not achieved"),"Not achieved as not direct to SU within 4h and not seen by a consultant within 14h",IF(AND(AF1269&gt;=90,M1269="Achieved",P1269="Not achieved"),"Not achieved as not seen by a consultant within 14h",IF(AF1269&lt;90,"Not achieved as less than 90% of stay on SU","Not achieved as not direct to SU within 4h"))))))))))))))</f>
        <v/>
      </c>
    </row>
    <row r="1270" spans="1:33" x14ac:dyDescent="0.25">
      <c r="A1270" s="89" t="str">
        <f>IF('Paste Data Here - Export'!A1270="","",'Paste Data Here - Export'!A1270)</f>
        <v/>
      </c>
      <c r="B1270" s="90" t="str">
        <f>IF('Paste Data Here - Export'!B1270="","",'Paste Data Here - Export'!B1270)</f>
        <v/>
      </c>
      <c r="C1270" s="91" t="str">
        <f>IF('Paste Data Here - Export'!AR1270="Y",'Paste Data Here - Export'!AS1270,IF('Paste Data Here - Export'!C1270="","",'Paste Data Here - Export'!BA1270))</f>
        <v/>
      </c>
      <c r="D1270" s="103" t="str">
        <f>IF(B1270="","",IF('Paste Data Here - Export'!A1270 ='Paste Data Here - Export'!B1270, "Yes", "No"))</f>
        <v/>
      </c>
      <c r="E1270" s="103" t="str">
        <f>IF(A1270="","",IF(AND('Paste Data Here - Export'!P1270="",'Paste Data Here - Export'!Q1270&lt;&gt;""),"Yes","No"))</f>
        <v/>
      </c>
      <c r="F1270" s="104" t="str">
        <f>IF('Paste Data Here - Export'!A1270='Paste Data Here - Export'!B1270,C1270,IF(W1270="No","",IF(E1270="Yes","6 Month Transfer",'Paste Data Here - Export'!HP1270)))</f>
        <v/>
      </c>
      <c r="G1270" s="92" t="str">
        <f>IF(B1270="","",IF(OR('Paste Data Here - Export'!KB1270="Y",'Paste Data Here - Export'!GE1270="Y"),"Yes","No"))</f>
        <v/>
      </c>
      <c r="H1270" s="93" t="str">
        <f t="shared" si="212"/>
        <v/>
      </c>
      <c r="I1270" s="93" t="str">
        <f t="shared" si="213"/>
        <v/>
      </c>
      <c r="J1270" s="93" t="str">
        <f t="shared" si="214"/>
        <v/>
      </c>
      <c r="K1270" s="125" t="str">
        <f>IF(OR(C1270="",'Paste Data Here - Export'!BD1270=""),"",1440*('Paste Data Here - Export'!BD1270-C1270))</f>
        <v/>
      </c>
      <c r="L1270" s="93" t="str">
        <f t="shared" si="215"/>
        <v/>
      </c>
      <c r="M1270" s="93" t="str">
        <f>IF(AND(L1270="Yes",'Paste Data Here - Export'!BC1270="SU",'Paste Data Here - Export'!EJ1270&lt;&gt;"Y"),"Achieved",IF('Paste Data Here - Export'!EJ1270="Y","Not applicable",(IF(AND('Patient level info'!L1270="No",'Paste Data Here - Export'!BC1270="SU"),"Not achieved",IF('Paste Data Here - Export'!BC1270="ICH","Not applicable",IF(OR('Paste Data Here - Export'!BC1270="O",'Paste Data Here - Export'!BC1270="MAC"),"Not achieved",""))))))</f>
        <v/>
      </c>
      <c r="N1270" s="142" t="str">
        <f>IF(B1270="","",IF(OR('Paste Data Here - Export'!GN1270="PERS",'Paste Data Here - Export'!GN1270="TELEM"),'Paste Data Here - Export'!GK1270,IF('Paste Data Here - Export'!GO1270="","Not seen in person",'Paste Data Here - Export'!GO1270)))</f>
        <v/>
      </c>
      <c r="O1270" s="125" t="str">
        <f t="shared" si="216"/>
        <v/>
      </c>
      <c r="P1270" s="126" t="str">
        <f t="shared" si="217"/>
        <v/>
      </c>
      <c r="Q1270" s="95" t="str">
        <f>IF('Paste Data Here - Export'!CR1270=TRUE, "Not imaged",IF('Paste Data Here - Export'!AR1270="Y","Inpatient stroke",IF('Paste Data Here - Export'!BA1270="","",IF('Paste Data Here - Export'!CR1270="TRUE","",1440*('Paste Data Here - Export'!CP1270-'Paste Data Here - Export'!BA1270)))))</f>
        <v/>
      </c>
      <c r="R1270" s="95" t="str">
        <f>IF('Paste Data Here - Export'!CR1270=TRUE,"Not imaged",IF(OR(C1270="",'Paste Data Here - Export'!CP1270=""),"",1440*('Paste Data Here - Export'!CP1270-C1270)))</f>
        <v/>
      </c>
      <c r="S1270" s="93" t="str">
        <f>IF(R1270&lt;60.5,"Yes",IF('Paste Data Here - Export'!C1270="","","No"))</f>
        <v/>
      </c>
      <c r="T1270" s="93" t="str">
        <f t="shared" si="209"/>
        <v/>
      </c>
      <c r="U1270" s="94" t="str">
        <f>IF(OR(C1270="",'Paste Data Here - Export'!DF1270=""),"",1440*('Paste Data Here - Export'!DF1270-C1270))</f>
        <v/>
      </c>
      <c r="V1270" s="96" t="str">
        <f t="shared" si="218"/>
        <v/>
      </c>
      <c r="W1270" s="97" t="str">
        <f>IF(B1270="","",IF('Paste Data Here - Export'!KI1270=TRUE,"Yes",IF('Paste Data Here - Export'!L1270="","No","Yes")))</f>
        <v/>
      </c>
      <c r="X1270" s="98" t="str">
        <f>IF(E1270="Yes","6 Month Transfer",IF(AND(W1270="Yes",'Paste Data Here - Export'!KM1270="D"),"No",IF('Patient level info'!W1270="Yes","Yes","")))</f>
        <v/>
      </c>
      <c r="Y1270" s="91" t="str">
        <f t="shared" si="210"/>
        <v/>
      </c>
      <c r="Z1270" s="99" t="str">
        <f>IF('Paste Data Here - Export'!KQ1270="","",IF('Paste Data Here - Export'!KO1270="","",'Paste Data Here - Export'!KN1270-'Paste Data Here - Export'!KQ1270))</f>
        <v/>
      </c>
      <c r="AA1270" s="91" t="str">
        <f>IF(AND(W1270="Yes",'Paste Data Here - Export'!KM1270="D",'Paste Data Here - Export'!KO1270="Y"),'Paste Data Here - Export'!KN1270+'Patient level info'!AA$3,IF(AND(W1270="Yes",'Paste Data Here - Export'!KM1270="D",Z1270&lt;0),'Paste Data Here - Export'!KQ1270,IF(AND(W1270="Yes",'Paste Data Here - Export'!KM1270="D"),'Paste Data Here - Export'!KN1270,IF(X1270="Yes",'Paste Data Here - Export'!KS1270,""))))</f>
        <v/>
      </c>
      <c r="AB1270" s="100" t="str">
        <f>IF(W1270="No","",IF('Paste Data Here - Export'!HS1270="","",IF('Paste Data Here - Export'!KO1270="Y",'Patient level info'!AA1270-'Paste Data Here - Export'!HS1270,'Paste Data Here - Export'!KQ1270-'Paste Data Here - Export'!HS1270)))</f>
        <v/>
      </c>
      <c r="AC1270" s="100" t="str">
        <f>IF(E1270="Yes","",IF(BPT!C1270="Record transferred to this team",AA1270-C1270-(1/6),""))</f>
        <v/>
      </c>
      <c r="AD1270" s="100" t="str">
        <f t="shared" si="211"/>
        <v/>
      </c>
      <c r="AE1270" s="100" t="str">
        <f t="shared" si="219"/>
        <v/>
      </c>
      <c r="AF1270" s="101" t="str">
        <f>IF(AE1270="","",IF(Y1270="Died same day","Died same day as arrival",IF(AB1270="","Did not stay on SU",IF('Paste Data Here - Export'!HR1270="ICH","ICU/CCU/HDU",IF(AB1270&gt;AE1270,100,100*AB1270/AE1270)))))</f>
        <v/>
      </c>
      <c r="AG1270" s="82" t="str">
        <f>IF(E1270="Yes","6 Month Transfer",IF(W1270="No","Not locked to discharge/transfer",IF(AF1270="Did not stay on SU","Not achieved as did not stay on SU",IF('Patient level info'!A1270="","",IF(AND(A1270=B1270,M1270="Achieved",P1270="Achieved",AF1270&gt;=90,AF1270&lt;&gt;"Died same day as arrival"),"Achieved",IF(AND(A1270&lt;&gt;B1270,AF1270&gt;=90,M1270="Achieved",P1270="Achieved"),"Not directly admitted by this team, but achieved criteria at previous team, and achieved 90% of stay on SU whilst at this team",IF(AF1270="ICU/CCU/HDU","Admitted to ICU/CCU/HDU",IF(AF1270="Died same day as arrival",AF1270,IF(AND(AF1270&lt;90,M1270="Not achieved",P1270="Not achieved"),"Not achieved as not direct to SU within 4h, not seen by a consultant within 14h, and less than 90% of stay on SU",IF(AND(AF1270&lt;90,M1270="Not achieved",P1270="Achieved"),"Not achieved as not direct to SU within 4h and less than 90% of stay on SU",IF(AND(AF1270&lt;90,M1270="Achieved",P1270="Not achieved"),"Not achieved as not seen by a consultant within 14h and less than 90% of stay on SU",IF(AND(AF1270&gt;=90,M1270="Not achieved",P1270="Not achieved"),"Not achieved as not direct to SU within 4h and not seen by a consultant within 14h",IF(AND(AF1270&gt;=90,M1270="Achieved",P1270="Not achieved"),"Not achieved as not seen by a consultant within 14h",IF(AF1270&lt;90,"Not achieved as less than 90% of stay on SU","Not achieved as not direct to SU within 4h"))))))))))))))</f>
        <v/>
      </c>
    </row>
    <row r="1271" spans="1:33" x14ac:dyDescent="0.25">
      <c r="A1271" s="89" t="str">
        <f>IF('Paste Data Here - Export'!A1271="","",'Paste Data Here - Export'!A1271)</f>
        <v/>
      </c>
      <c r="B1271" s="90" t="str">
        <f>IF('Paste Data Here - Export'!B1271="","",'Paste Data Here - Export'!B1271)</f>
        <v/>
      </c>
      <c r="C1271" s="91" t="str">
        <f>IF('Paste Data Here - Export'!AR1271="Y",'Paste Data Here - Export'!AS1271,IF('Paste Data Here - Export'!C1271="","",'Paste Data Here - Export'!BA1271))</f>
        <v/>
      </c>
      <c r="D1271" s="103" t="str">
        <f>IF(B1271="","",IF('Paste Data Here - Export'!A1271 ='Paste Data Here - Export'!B1271, "Yes", "No"))</f>
        <v/>
      </c>
      <c r="E1271" s="103" t="str">
        <f>IF(A1271="","",IF(AND('Paste Data Here - Export'!P1271="",'Paste Data Here - Export'!Q1271&lt;&gt;""),"Yes","No"))</f>
        <v/>
      </c>
      <c r="F1271" s="104" t="str">
        <f>IF('Paste Data Here - Export'!A1271='Paste Data Here - Export'!B1271,C1271,IF(W1271="No","",IF(E1271="Yes","6 Month Transfer",'Paste Data Here - Export'!HP1271)))</f>
        <v/>
      </c>
      <c r="G1271" s="92" t="str">
        <f>IF(B1271="","",IF(OR('Paste Data Here - Export'!KB1271="Y",'Paste Data Here - Export'!GE1271="Y"),"Yes","No"))</f>
        <v/>
      </c>
      <c r="H1271" s="93" t="str">
        <f t="shared" si="212"/>
        <v/>
      </c>
      <c r="I1271" s="93" t="str">
        <f t="shared" si="213"/>
        <v/>
      </c>
      <c r="J1271" s="93" t="str">
        <f t="shared" si="214"/>
        <v/>
      </c>
      <c r="K1271" s="125" t="str">
        <f>IF(OR(C1271="",'Paste Data Here - Export'!BD1271=""),"",1440*('Paste Data Here - Export'!BD1271-C1271))</f>
        <v/>
      </c>
      <c r="L1271" s="93" t="str">
        <f t="shared" si="215"/>
        <v/>
      </c>
      <c r="M1271" s="93" t="str">
        <f>IF(AND(L1271="Yes",'Paste Data Here - Export'!BC1271="SU",'Paste Data Here - Export'!EJ1271&lt;&gt;"Y"),"Achieved",IF('Paste Data Here - Export'!EJ1271="Y","Not applicable",(IF(AND('Patient level info'!L1271="No",'Paste Data Here - Export'!BC1271="SU"),"Not achieved",IF('Paste Data Here - Export'!BC1271="ICH","Not applicable",IF(OR('Paste Data Here - Export'!BC1271="O",'Paste Data Here - Export'!BC1271="MAC"),"Not achieved",""))))))</f>
        <v/>
      </c>
      <c r="N1271" s="142" t="str">
        <f>IF(B1271="","",IF(OR('Paste Data Here - Export'!GN1271="PERS",'Paste Data Here - Export'!GN1271="TELEM"),'Paste Data Here - Export'!GK1271,IF('Paste Data Here - Export'!GO1271="","Not seen in person",'Paste Data Here - Export'!GO1271)))</f>
        <v/>
      </c>
      <c r="O1271" s="125" t="str">
        <f t="shared" si="216"/>
        <v/>
      </c>
      <c r="P1271" s="126" t="str">
        <f t="shared" si="217"/>
        <v/>
      </c>
      <c r="Q1271" s="95" t="str">
        <f>IF('Paste Data Here - Export'!CR1271=TRUE, "Not imaged",IF('Paste Data Here - Export'!AR1271="Y","Inpatient stroke",IF('Paste Data Here - Export'!BA1271="","",IF('Paste Data Here - Export'!CR1271="TRUE","",1440*('Paste Data Here - Export'!CP1271-'Paste Data Here - Export'!BA1271)))))</f>
        <v/>
      </c>
      <c r="R1271" s="95" t="str">
        <f>IF('Paste Data Here - Export'!CR1271=TRUE,"Not imaged",IF(OR(C1271="",'Paste Data Here - Export'!CP1271=""),"",1440*('Paste Data Here - Export'!CP1271-C1271)))</f>
        <v/>
      </c>
      <c r="S1271" s="93" t="str">
        <f>IF(R1271&lt;60.5,"Yes",IF('Paste Data Here - Export'!C1271="","","No"))</f>
        <v/>
      </c>
      <c r="T1271" s="93" t="str">
        <f t="shared" si="209"/>
        <v/>
      </c>
      <c r="U1271" s="94" t="str">
        <f>IF(OR(C1271="",'Paste Data Here - Export'!DF1271=""),"",1440*('Paste Data Here - Export'!DF1271-C1271))</f>
        <v/>
      </c>
      <c r="V1271" s="96" t="str">
        <f t="shared" si="218"/>
        <v/>
      </c>
      <c r="W1271" s="97" t="str">
        <f>IF(B1271="","",IF('Paste Data Here - Export'!KI1271=TRUE,"Yes",IF('Paste Data Here - Export'!L1271="","No","Yes")))</f>
        <v/>
      </c>
      <c r="X1271" s="98" t="str">
        <f>IF(E1271="Yes","6 Month Transfer",IF(AND(W1271="Yes",'Paste Data Here - Export'!KM1271="D"),"No",IF('Patient level info'!W1271="Yes","Yes","")))</f>
        <v/>
      </c>
      <c r="Y1271" s="91" t="str">
        <f t="shared" si="210"/>
        <v/>
      </c>
      <c r="Z1271" s="99" t="str">
        <f>IF('Paste Data Here - Export'!KQ1271="","",IF('Paste Data Here - Export'!KO1271="","",'Paste Data Here - Export'!KN1271-'Paste Data Here - Export'!KQ1271))</f>
        <v/>
      </c>
      <c r="AA1271" s="91" t="str">
        <f>IF(AND(W1271="Yes",'Paste Data Here - Export'!KM1271="D",'Paste Data Here - Export'!KO1271="Y"),'Paste Data Here - Export'!KN1271+'Patient level info'!AA$3,IF(AND(W1271="Yes",'Paste Data Here - Export'!KM1271="D",Z1271&lt;0),'Paste Data Here - Export'!KQ1271,IF(AND(W1271="Yes",'Paste Data Here - Export'!KM1271="D"),'Paste Data Here - Export'!KN1271,IF(X1271="Yes",'Paste Data Here - Export'!KS1271,""))))</f>
        <v/>
      </c>
      <c r="AB1271" s="100" t="str">
        <f>IF(W1271="No","",IF('Paste Data Here - Export'!HS1271="","",IF('Paste Data Here - Export'!KO1271="Y",'Patient level info'!AA1271-'Paste Data Here - Export'!HS1271,'Paste Data Here - Export'!KQ1271-'Paste Data Here - Export'!HS1271)))</f>
        <v/>
      </c>
      <c r="AC1271" s="100" t="str">
        <f>IF(E1271="Yes","",IF(BPT!C1271="Record transferred to this team",AA1271-C1271-(1/6),""))</f>
        <v/>
      </c>
      <c r="AD1271" s="100" t="str">
        <f t="shared" si="211"/>
        <v/>
      </c>
      <c r="AE1271" s="100" t="str">
        <f t="shared" si="219"/>
        <v/>
      </c>
      <c r="AF1271" s="101" t="str">
        <f>IF(AE1271="","",IF(Y1271="Died same day","Died same day as arrival",IF(AB1271="","Did not stay on SU",IF('Paste Data Here - Export'!HR1271="ICH","ICU/CCU/HDU",IF(AB1271&gt;AE1271,100,100*AB1271/AE1271)))))</f>
        <v/>
      </c>
      <c r="AG1271" s="82" t="str">
        <f>IF(E1271="Yes","6 Month Transfer",IF(W1271="No","Not locked to discharge/transfer",IF(AF1271="Did not stay on SU","Not achieved as did not stay on SU",IF('Patient level info'!A1271="","",IF(AND(A1271=B1271,M1271="Achieved",P1271="Achieved",AF1271&gt;=90,AF1271&lt;&gt;"Died same day as arrival"),"Achieved",IF(AND(A1271&lt;&gt;B1271,AF1271&gt;=90,M1271="Achieved",P1271="Achieved"),"Not directly admitted by this team, but achieved criteria at previous team, and achieved 90% of stay on SU whilst at this team",IF(AF1271="ICU/CCU/HDU","Admitted to ICU/CCU/HDU",IF(AF1271="Died same day as arrival",AF1271,IF(AND(AF1271&lt;90,M1271="Not achieved",P1271="Not achieved"),"Not achieved as not direct to SU within 4h, not seen by a consultant within 14h, and less than 90% of stay on SU",IF(AND(AF1271&lt;90,M1271="Not achieved",P1271="Achieved"),"Not achieved as not direct to SU within 4h and less than 90% of stay on SU",IF(AND(AF1271&lt;90,M1271="Achieved",P1271="Not achieved"),"Not achieved as not seen by a consultant within 14h and less than 90% of stay on SU",IF(AND(AF1271&gt;=90,M1271="Not achieved",P1271="Not achieved"),"Not achieved as not direct to SU within 4h and not seen by a consultant within 14h",IF(AND(AF1271&gt;=90,M1271="Achieved",P1271="Not achieved"),"Not achieved as not seen by a consultant within 14h",IF(AF1271&lt;90,"Not achieved as less than 90% of stay on SU","Not achieved as not direct to SU within 4h"))))))))))))))</f>
        <v/>
      </c>
    </row>
    <row r="1272" spans="1:33" x14ac:dyDescent="0.25">
      <c r="A1272" s="89" t="str">
        <f>IF('Paste Data Here - Export'!A1272="","",'Paste Data Here - Export'!A1272)</f>
        <v/>
      </c>
      <c r="B1272" s="90" t="str">
        <f>IF('Paste Data Here - Export'!B1272="","",'Paste Data Here - Export'!B1272)</f>
        <v/>
      </c>
      <c r="C1272" s="91" t="str">
        <f>IF('Paste Data Here - Export'!AR1272="Y",'Paste Data Here - Export'!AS1272,IF('Paste Data Here - Export'!C1272="","",'Paste Data Here - Export'!BA1272))</f>
        <v/>
      </c>
      <c r="D1272" s="103" t="str">
        <f>IF(B1272="","",IF('Paste Data Here - Export'!A1272 ='Paste Data Here - Export'!B1272, "Yes", "No"))</f>
        <v/>
      </c>
      <c r="E1272" s="103" t="str">
        <f>IF(A1272="","",IF(AND('Paste Data Here - Export'!P1272="",'Paste Data Here - Export'!Q1272&lt;&gt;""),"Yes","No"))</f>
        <v/>
      </c>
      <c r="F1272" s="104" t="str">
        <f>IF('Paste Data Here - Export'!A1272='Paste Data Here - Export'!B1272,C1272,IF(W1272="No","",IF(E1272="Yes","6 Month Transfer",'Paste Data Here - Export'!HP1272)))</f>
        <v/>
      </c>
      <c r="G1272" s="92" t="str">
        <f>IF(B1272="","",IF(OR('Paste Data Here - Export'!KB1272="Y",'Paste Data Here - Export'!GE1272="Y"),"Yes","No"))</f>
        <v/>
      </c>
      <c r="H1272" s="93" t="str">
        <f t="shared" si="212"/>
        <v/>
      </c>
      <c r="I1272" s="93" t="str">
        <f t="shared" si="213"/>
        <v/>
      </c>
      <c r="J1272" s="93" t="str">
        <f t="shared" si="214"/>
        <v/>
      </c>
      <c r="K1272" s="125" t="str">
        <f>IF(OR(C1272="",'Paste Data Here - Export'!BD1272=""),"",1440*('Paste Data Here - Export'!BD1272-C1272))</f>
        <v/>
      </c>
      <c r="L1272" s="93" t="str">
        <f t="shared" si="215"/>
        <v/>
      </c>
      <c r="M1272" s="93" t="str">
        <f>IF(AND(L1272="Yes",'Paste Data Here - Export'!BC1272="SU",'Paste Data Here - Export'!EJ1272&lt;&gt;"Y"),"Achieved",IF('Paste Data Here - Export'!EJ1272="Y","Not applicable",(IF(AND('Patient level info'!L1272="No",'Paste Data Here - Export'!BC1272="SU"),"Not achieved",IF('Paste Data Here - Export'!BC1272="ICH","Not applicable",IF(OR('Paste Data Here - Export'!BC1272="O",'Paste Data Here - Export'!BC1272="MAC"),"Not achieved",""))))))</f>
        <v/>
      </c>
      <c r="N1272" s="142" t="str">
        <f>IF(B1272="","",IF(OR('Paste Data Here - Export'!GN1272="PERS",'Paste Data Here - Export'!GN1272="TELEM"),'Paste Data Here - Export'!GK1272,IF('Paste Data Here - Export'!GO1272="","Not seen in person",'Paste Data Here - Export'!GO1272)))</f>
        <v/>
      </c>
      <c r="O1272" s="125" t="str">
        <f t="shared" si="216"/>
        <v/>
      </c>
      <c r="P1272" s="126" t="str">
        <f t="shared" si="217"/>
        <v/>
      </c>
      <c r="Q1272" s="95" t="str">
        <f>IF('Paste Data Here - Export'!CR1272=TRUE, "Not imaged",IF('Paste Data Here - Export'!AR1272="Y","Inpatient stroke",IF('Paste Data Here - Export'!BA1272="","",IF('Paste Data Here - Export'!CR1272="TRUE","",1440*('Paste Data Here - Export'!CP1272-'Paste Data Here - Export'!BA1272)))))</f>
        <v/>
      </c>
      <c r="R1272" s="95" t="str">
        <f>IF('Paste Data Here - Export'!CR1272=TRUE,"Not imaged",IF(OR(C1272="",'Paste Data Here - Export'!CP1272=""),"",1440*('Paste Data Here - Export'!CP1272-C1272)))</f>
        <v/>
      </c>
      <c r="S1272" s="93" t="str">
        <f>IF(R1272&lt;60.5,"Yes",IF('Paste Data Here - Export'!C1272="","","No"))</f>
        <v/>
      </c>
      <c r="T1272" s="93" t="str">
        <f t="shared" si="209"/>
        <v/>
      </c>
      <c r="U1272" s="94" t="str">
        <f>IF(OR(C1272="",'Paste Data Here - Export'!DF1272=""),"",1440*('Paste Data Here - Export'!DF1272-C1272))</f>
        <v/>
      </c>
      <c r="V1272" s="96" t="str">
        <f t="shared" si="218"/>
        <v/>
      </c>
      <c r="W1272" s="97" t="str">
        <f>IF(B1272="","",IF('Paste Data Here - Export'!KI1272=TRUE,"Yes",IF('Paste Data Here - Export'!L1272="","No","Yes")))</f>
        <v/>
      </c>
      <c r="X1272" s="98" t="str">
        <f>IF(E1272="Yes","6 Month Transfer",IF(AND(W1272="Yes",'Paste Data Here - Export'!KM1272="D"),"No",IF('Patient level info'!W1272="Yes","Yes","")))</f>
        <v/>
      </c>
      <c r="Y1272" s="91" t="str">
        <f t="shared" si="210"/>
        <v/>
      </c>
      <c r="Z1272" s="99" t="str">
        <f>IF('Paste Data Here - Export'!KQ1272="","",IF('Paste Data Here - Export'!KO1272="","",'Paste Data Here - Export'!KN1272-'Paste Data Here - Export'!KQ1272))</f>
        <v/>
      </c>
      <c r="AA1272" s="91" t="str">
        <f>IF(AND(W1272="Yes",'Paste Data Here - Export'!KM1272="D",'Paste Data Here - Export'!KO1272="Y"),'Paste Data Here - Export'!KN1272+'Patient level info'!AA$3,IF(AND(W1272="Yes",'Paste Data Here - Export'!KM1272="D",Z1272&lt;0),'Paste Data Here - Export'!KQ1272,IF(AND(W1272="Yes",'Paste Data Here - Export'!KM1272="D"),'Paste Data Here - Export'!KN1272,IF(X1272="Yes",'Paste Data Here - Export'!KS1272,""))))</f>
        <v/>
      </c>
      <c r="AB1272" s="100" t="str">
        <f>IF(W1272="No","",IF('Paste Data Here - Export'!HS1272="","",IF('Paste Data Here - Export'!KO1272="Y",'Patient level info'!AA1272-'Paste Data Here - Export'!HS1272,'Paste Data Here - Export'!KQ1272-'Paste Data Here - Export'!HS1272)))</f>
        <v/>
      </c>
      <c r="AC1272" s="100" t="str">
        <f>IF(E1272="Yes","",IF(BPT!C1272="Record transferred to this team",AA1272-C1272-(1/6),""))</f>
        <v/>
      </c>
      <c r="AD1272" s="100" t="str">
        <f t="shared" si="211"/>
        <v/>
      </c>
      <c r="AE1272" s="100" t="str">
        <f t="shared" si="219"/>
        <v/>
      </c>
      <c r="AF1272" s="101" t="str">
        <f>IF(AE1272="","",IF(Y1272="Died same day","Died same day as arrival",IF(AB1272="","Did not stay on SU",IF('Paste Data Here - Export'!HR1272="ICH","ICU/CCU/HDU",IF(AB1272&gt;AE1272,100,100*AB1272/AE1272)))))</f>
        <v/>
      </c>
      <c r="AG1272" s="82" t="str">
        <f>IF(E1272="Yes","6 Month Transfer",IF(W1272="No","Not locked to discharge/transfer",IF(AF1272="Did not stay on SU","Not achieved as did not stay on SU",IF('Patient level info'!A1272="","",IF(AND(A1272=B1272,M1272="Achieved",P1272="Achieved",AF1272&gt;=90,AF1272&lt;&gt;"Died same day as arrival"),"Achieved",IF(AND(A1272&lt;&gt;B1272,AF1272&gt;=90,M1272="Achieved",P1272="Achieved"),"Not directly admitted by this team, but achieved criteria at previous team, and achieved 90% of stay on SU whilst at this team",IF(AF1272="ICU/CCU/HDU","Admitted to ICU/CCU/HDU",IF(AF1272="Died same day as arrival",AF1272,IF(AND(AF1272&lt;90,M1272="Not achieved",P1272="Not achieved"),"Not achieved as not direct to SU within 4h, not seen by a consultant within 14h, and less than 90% of stay on SU",IF(AND(AF1272&lt;90,M1272="Not achieved",P1272="Achieved"),"Not achieved as not direct to SU within 4h and less than 90% of stay on SU",IF(AND(AF1272&lt;90,M1272="Achieved",P1272="Not achieved"),"Not achieved as not seen by a consultant within 14h and less than 90% of stay on SU",IF(AND(AF1272&gt;=90,M1272="Not achieved",P1272="Not achieved"),"Not achieved as not direct to SU within 4h and not seen by a consultant within 14h",IF(AND(AF1272&gt;=90,M1272="Achieved",P1272="Not achieved"),"Not achieved as not seen by a consultant within 14h",IF(AF1272&lt;90,"Not achieved as less than 90% of stay on SU","Not achieved as not direct to SU within 4h"))))))))))))))</f>
        <v/>
      </c>
    </row>
    <row r="1273" spans="1:33" x14ac:dyDescent="0.25">
      <c r="A1273" s="89" t="str">
        <f>IF('Paste Data Here - Export'!A1273="","",'Paste Data Here - Export'!A1273)</f>
        <v/>
      </c>
      <c r="B1273" s="90" t="str">
        <f>IF('Paste Data Here - Export'!B1273="","",'Paste Data Here - Export'!B1273)</f>
        <v/>
      </c>
      <c r="C1273" s="91" t="str">
        <f>IF('Paste Data Here - Export'!AR1273="Y",'Paste Data Here - Export'!AS1273,IF('Paste Data Here - Export'!C1273="","",'Paste Data Here - Export'!BA1273))</f>
        <v/>
      </c>
      <c r="D1273" s="103" t="str">
        <f>IF(B1273="","",IF('Paste Data Here - Export'!A1273 ='Paste Data Here - Export'!B1273, "Yes", "No"))</f>
        <v/>
      </c>
      <c r="E1273" s="103" t="str">
        <f>IF(A1273="","",IF(AND('Paste Data Here - Export'!P1273="",'Paste Data Here - Export'!Q1273&lt;&gt;""),"Yes","No"))</f>
        <v/>
      </c>
      <c r="F1273" s="104" t="str">
        <f>IF('Paste Data Here - Export'!A1273='Paste Data Here - Export'!B1273,C1273,IF(W1273="No","",IF(E1273="Yes","6 Month Transfer",'Paste Data Here - Export'!HP1273)))</f>
        <v/>
      </c>
      <c r="G1273" s="92" t="str">
        <f>IF(B1273="","",IF(OR('Paste Data Here - Export'!KB1273="Y",'Paste Data Here - Export'!GE1273="Y"),"Yes","No"))</f>
        <v/>
      </c>
      <c r="H1273" s="93" t="str">
        <f t="shared" si="212"/>
        <v/>
      </c>
      <c r="I1273" s="93" t="str">
        <f t="shared" si="213"/>
        <v/>
      </c>
      <c r="J1273" s="93" t="str">
        <f t="shared" si="214"/>
        <v/>
      </c>
      <c r="K1273" s="125" t="str">
        <f>IF(OR(C1273="",'Paste Data Here - Export'!BD1273=""),"",1440*('Paste Data Here - Export'!BD1273-C1273))</f>
        <v/>
      </c>
      <c r="L1273" s="93" t="str">
        <f t="shared" si="215"/>
        <v/>
      </c>
      <c r="M1273" s="93" t="str">
        <f>IF(AND(L1273="Yes",'Paste Data Here - Export'!BC1273="SU",'Paste Data Here - Export'!EJ1273&lt;&gt;"Y"),"Achieved",IF('Paste Data Here - Export'!EJ1273="Y","Not applicable",(IF(AND('Patient level info'!L1273="No",'Paste Data Here - Export'!BC1273="SU"),"Not achieved",IF('Paste Data Here - Export'!BC1273="ICH","Not applicable",IF(OR('Paste Data Here - Export'!BC1273="O",'Paste Data Here - Export'!BC1273="MAC"),"Not achieved",""))))))</f>
        <v/>
      </c>
      <c r="N1273" s="142" t="str">
        <f>IF(B1273="","",IF(OR('Paste Data Here - Export'!GN1273="PERS",'Paste Data Here - Export'!GN1273="TELEM"),'Paste Data Here - Export'!GK1273,IF('Paste Data Here - Export'!GO1273="","Not seen in person",'Paste Data Here - Export'!GO1273)))</f>
        <v/>
      </c>
      <c r="O1273" s="125" t="str">
        <f t="shared" si="216"/>
        <v/>
      </c>
      <c r="P1273" s="126" t="str">
        <f t="shared" si="217"/>
        <v/>
      </c>
      <c r="Q1273" s="95" t="str">
        <f>IF('Paste Data Here - Export'!CR1273=TRUE, "Not imaged",IF('Paste Data Here - Export'!AR1273="Y","Inpatient stroke",IF('Paste Data Here - Export'!BA1273="","",IF('Paste Data Here - Export'!CR1273="TRUE","",1440*('Paste Data Here - Export'!CP1273-'Paste Data Here - Export'!BA1273)))))</f>
        <v/>
      </c>
      <c r="R1273" s="95" t="str">
        <f>IF('Paste Data Here - Export'!CR1273=TRUE,"Not imaged",IF(OR(C1273="",'Paste Data Here - Export'!CP1273=""),"",1440*('Paste Data Here - Export'!CP1273-C1273)))</f>
        <v/>
      </c>
      <c r="S1273" s="93" t="str">
        <f>IF(R1273&lt;60.5,"Yes",IF('Paste Data Here - Export'!C1273="","","No"))</f>
        <v/>
      </c>
      <c r="T1273" s="93" t="str">
        <f t="shared" si="209"/>
        <v/>
      </c>
      <c r="U1273" s="94" t="str">
        <f>IF(OR(C1273="",'Paste Data Here - Export'!DF1273=""),"",1440*('Paste Data Here - Export'!DF1273-C1273))</f>
        <v/>
      </c>
      <c r="V1273" s="96" t="str">
        <f t="shared" si="218"/>
        <v/>
      </c>
      <c r="W1273" s="97" t="str">
        <f>IF(B1273="","",IF('Paste Data Here - Export'!KI1273=TRUE,"Yes",IF('Paste Data Here - Export'!L1273="","No","Yes")))</f>
        <v/>
      </c>
      <c r="X1273" s="98" t="str">
        <f>IF(E1273="Yes","6 Month Transfer",IF(AND(W1273="Yes",'Paste Data Here - Export'!KM1273="D"),"No",IF('Patient level info'!W1273="Yes","Yes","")))</f>
        <v/>
      </c>
      <c r="Y1273" s="91" t="str">
        <f t="shared" si="210"/>
        <v/>
      </c>
      <c r="Z1273" s="99" t="str">
        <f>IF('Paste Data Here - Export'!KQ1273="","",IF('Paste Data Here - Export'!KO1273="","",'Paste Data Here - Export'!KN1273-'Paste Data Here - Export'!KQ1273))</f>
        <v/>
      </c>
      <c r="AA1273" s="91" t="str">
        <f>IF(AND(W1273="Yes",'Paste Data Here - Export'!KM1273="D",'Paste Data Here - Export'!KO1273="Y"),'Paste Data Here - Export'!KN1273+'Patient level info'!AA$3,IF(AND(W1273="Yes",'Paste Data Here - Export'!KM1273="D",Z1273&lt;0),'Paste Data Here - Export'!KQ1273,IF(AND(W1273="Yes",'Paste Data Here - Export'!KM1273="D"),'Paste Data Here - Export'!KN1273,IF(X1273="Yes",'Paste Data Here - Export'!KS1273,""))))</f>
        <v/>
      </c>
      <c r="AB1273" s="100" t="str">
        <f>IF(W1273="No","",IF('Paste Data Here - Export'!HS1273="","",IF('Paste Data Here - Export'!KO1273="Y",'Patient level info'!AA1273-'Paste Data Here - Export'!HS1273,'Paste Data Here - Export'!KQ1273-'Paste Data Here - Export'!HS1273)))</f>
        <v/>
      </c>
      <c r="AC1273" s="100" t="str">
        <f>IF(E1273="Yes","",IF(BPT!C1273="Record transferred to this team",AA1273-C1273-(1/6),""))</f>
        <v/>
      </c>
      <c r="AD1273" s="100" t="str">
        <f t="shared" si="211"/>
        <v/>
      </c>
      <c r="AE1273" s="100" t="str">
        <f t="shared" si="219"/>
        <v/>
      </c>
      <c r="AF1273" s="101" t="str">
        <f>IF(AE1273="","",IF(Y1273="Died same day","Died same day as arrival",IF(AB1273="","Did not stay on SU",IF('Paste Data Here - Export'!HR1273="ICH","ICU/CCU/HDU",IF(AB1273&gt;AE1273,100,100*AB1273/AE1273)))))</f>
        <v/>
      </c>
      <c r="AG1273" s="82" t="str">
        <f>IF(E1273="Yes","6 Month Transfer",IF(W1273="No","Not locked to discharge/transfer",IF(AF1273="Did not stay on SU","Not achieved as did not stay on SU",IF('Patient level info'!A1273="","",IF(AND(A1273=B1273,M1273="Achieved",P1273="Achieved",AF1273&gt;=90,AF1273&lt;&gt;"Died same day as arrival"),"Achieved",IF(AND(A1273&lt;&gt;B1273,AF1273&gt;=90,M1273="Achieved",P1273="Achieved"),"Not directly admitted by this team, but achieved criteria at previous team, and achieved 90% of stay on SU whilst at this team",IF(AF1273="ICU/CCU/HDU","Admitted to ICU/CCU/HDU",IF(AF1273="Died same day as arrival",AF1273,IF(AND(AF1273&lt;90,M1273="Not achieved",P1273="Not achieved"),"Not achieved as not direct to SU within 4h, not seen by a consultant within 14h, and less than 90% of stay on SU",IF(AND(AF1273&lt;90,M1273="Not achieved",P1273="Achieved"),"Not achieved as not direct to SU within 4h and less than 90% of stay on SU",IF(AND(AF1273&lt;90,M1273="Achieved",P1273="Not achieved"),"Not achieved as not seen by a consultant within 14h and less than 90% of stay on SU",IF(AND(AF1273&gt;=90,M1273="Not achieved",P1273="Not achieved"),"Not achieved as not direct to SU within 4h and not seen by a consultant within 14h",IF(AND(AF1273&gt;=90,M1273="Achieved",P1273="Not achieved"),"Not achieved as not seen by a consultant within 14h",IF(AF1273&lt;90,"Not achieved as less than 90% of stay on SU","Not achieved as not direct to SU within 4h"))))))))))))))</f>
        <v/>
      </c>
    </row>
    <row r="1274" spans="1:33" x14ac:dyDescent="0.25">
      <c r="A1274" s="89" t="str">
        <f>IF('Paste Data Here - Export'!A1274="","",'Paste Data Here - Export'!A1274)</f>
        <v/>
      </c>
      <c r="B1274" s="90" t="str">
        <f>IF('Paste Data Here - Export'!B1274="","",'Paste Data Here - Export'!B1274)</f>
        <v/>
      </c>
      <c r="C1274" s="91" t="str">
        <f>IF('Paste Data Here - Export'!AR1274="Y",'Paste Data Here - Export'!AS1274,IF('Paste Data Here - Export'!C1274="","",'Paste Data Here - Export'!BA1274))</f>
        <v/>
      </c>
      <c r="D1274" s="103" t="str">
        <f>IF(B1274="","",IF('Paste Data Here - Export'!A1274 ='Paste Data Here - Export'!B1274, "Yes", "No"))</f>
        <v/>
      </c>
      <c r="E1274" s="103" t="str">
        <f>IF(A1274="","",IF(AND('Paste Data Here - Export'!P1274="",'Paste Data Here - Export'!Q1274&lt;&gt;""),"Yes","No"))</f>
        <v/>
      </c>
      <c r="F1274" s="104" t="str">
        <f>IF('Paste Data Here - Export'!A1274='Paste Data Here - Export'!B1274,C1274,IF(W1274="No","",IF(E1274="Yes","6 Month Transfer",'Paste Data Here - Export'!HP1274)))</f>
        <v/>
      </c>
      <c r="G1274" s="92" t="str">
        <f>IF(B1274="","",IF(OR('Paste Data Here - Export'!KB1274="Y",'Paste Data Here - Export'!GE1274="Y"),"Yes","No"))</f>
        <v/>
      </c>
      <c r="H1274" s="93" t="str">
        <f t="shared" si="212"/>
        <v/>
      </c>
      <c r="I1274" s="93" t="str">
        <f t="shared" si="213"/>
        <v/>
      </c>
      <c r="J1274" s="93" t="str">
        <f t="shared" si="214"/>
        <v/>
      </c>
      <c r="K1274" s="125" t="str">
        <f>IF(OR(C1274="",'Paste Data Here - Export'!BD1274=""),"",1440*('Paste Data Here - Export'!BD1274-C1274))</f>
        <v/>
      </c>
      <c r="L1274" s="93" t="str">
        <f t="shared" si="215"/>
        <v/>
      </c>
      <c r="M1274" s="93" t="str">
        <f>IF(AND(L1274="Yes",'Paste Data Here - Export'!BC1274="SU",'Paste Data Here - Export'!EJ1274&lt;&gt;"Y"),"Achieved",IF('Paste Data Here - Export'!EJ1274="Y","Not applicable",(IF(AND('Patient level info'!L1274="No",'Paste Data Here - Export'!BC1274="SU"),"Not achieved",IF('Paste Data Here - Export'!BC1274="ICH","Not applicable",IF(OR('Paste Data Here - Export'!BC1274="O",'Paste Data Here - Export'!BC1274="MAC"),"Not achieved",""))))))</f>
        <v/>
      </c>
      <c r="N1274" s="142" t="str">
        <f>IF(B1274="","",IF(OR('Paste Data Here - Export'!GN1274="PERS",'Paste Data Here - Export'!GN1274="TELEM"),'Paste Data Here - Export'!GK1274,IF('Paste Data Here - Export'!GO1274="","Not seen in person",'Paste Data Here - Export'!GO1274)))</f>
        <v/>
      </c>
      <c r="O1274" s="125" t="str">
        <f t="shared" si="216"/>
        <v/>
      </c>
      <c r="P1274" s="126" t="str">
        <f t="shared" si="217"/>
        <v/>
      </c>
      <c r="Q1274" s="95" t="str">
        <f>IF('Paste Data Here - Export'!CR1274=TRUE, "Not imaged",IF('Paste Data Here - Export'!AR1274="Y","Inpatient stroke",IF('Paste Data Here - Export'!BA1274="","",IF('Paste Data Here - Export'!CR1274="TRUE","",1440*('Paste Data Here - Export'!CP1274-'Paste Data Here - Export'!BA1274)))))</f>
        <v/>
      </c>
      <c r="R1274" s="95" t="str">
        <f>IF('Paste Data Here - Export'!CR1274=TRUE,"Not imaged",IF(OR(C1274="",'Paste Data Here - Export'!CP1274=""),"",1440*('Paste Data Here - Export'!CP1274-C1274)))</f>
        <v/>
      </c>
      <c r="S1274" s="93" t="str">
        <f>IF(R1274&lt;60.5,"Yes",IF('Paste Data Here - Export'!C1274="","","No"))</f>
        <v/>
      </c>
      <c r="T1274" s="93" t="str">
        <f t="shared" si="209"/>
        <v/>
      </c>
      <c r="U1274" s="94" t="str">
        <f>IF(OR(C1274="",'Paste Data Here - Export'!DF1274=""),"",1440*('Paste Data Here - Export'!DF1274-C1274))</f>
        <v/>
      </c>
      <c r="V1274" s="96" t="str">
        <f t="shared" si="218"/>
        <v/>
      </c>
      <c r="W1274" s="97" t="str">
        <f>IF(B1274="","",IF('Paste Data Here - Export'!KI1274=TRUE,"Yes",IF('Paste Data Here - Export'!L1274="","No","Yes")))</f>
        <v/>
      </c>
      <c r="X1274" s="98" t="str">
        <f>IF(E1274="Yes","6 Month Transfer",IF(AND(W1274="Yes",'Paste Data Here - Export'!KM1274="D"),"No",IF('Patient level info'!W1274="Yes","Yes","")))</f>
        <v/>
      </c>
      <c r="Y1274" s="91" t="str">
        <f t="shared" si="210"/>
        <v/>
      </c>
      <c r="Z1274" s="99" t="str">
        <f>IF('Paste Data Here - Export'!KQ1274="","",IF('Paste Data Here - Export'!KO1274="","",'Paste Data Here - Export'!KN1274-'Paste Data Here - Export'!KQ1274))</f>
        <v/>
      </c>
      <c r="AA1274" s="91" t="str">
        <f>IF(AND(W1274="Yes",'Paste Data Here - Export'!KM1274="D",'Paste Data Here - Export'!KO1274="Y"),'Paste Data Here - Export'!KN1274+'Patient level info'!AA$3,IF(AND(W1274="Yes",'Paste Data Here - Export'!KM1274="D",Z1274&lt;0),'Paste Data Here - Export'!KQ1274,IF(AND(W1274="Yes",'Paste Data Here - Export'!KM1274="D"),'Paste Data Here - Export'!KN1274,IF(X1274="Yes",'Paste Data Here - Export'!KS1274,""))))</f>
        <v/>
      </c>
      <c r="AB1274" s="100" t="str">
        <f>IF(W1274="No","",IF('Paste Data Here - Export'!HS1274="","",IF('Paste Data Here - Export'!KO1274="Y",'Patient level info'!AA1274-'Paste Data Here - Export'!HS1274,'Paste Data Here - Export'!KQ1274-'Paste Data Here - Export'!HS1274)))</f>
        <v/>
      </c>
      <c r="AC1274" s="100" t="str">
        <f>IF(E1274="Yes","",IF(BPT!C1274="Record transferred to this team",AA1274-C1274-(1/6),""))</f>
        <v/>
      </c>
      <c r="AD1274" s="100" t="str">
        <f t="shared" si="211"/>
        <v/>
      </c>
      <c r="AE1274" s="100" t="str">
        <f t="shared" si="219"/>
        <v/>
      </c>
      <c r="AF1274" s="101" t="str">
        <f>IF(AE1274="","",IF(Y1274="Died same day","Died same day as arrival",IF(AB1274="","Did not stay on SU",IF('Paste Data Here - Export'!HR1274="ICH","ICU/CCU/HDU",IF(AB1274&gt;AE1274,100,100*AB1274/AE1274)))))</f>
        <v/>
      </c>
      <c r="AG1274" s="82" t="str">
        <f>IF(E1274="Yes","6 Month Transfer",IF(W1274="No","Not locked to discharge/transfer",IF(AF1274="Did not stay on SU","Not achieved as did not stay on SU",IF('Patient level info'!A1274="","",IF(AND(A1274=B1274,M1274="Achieved",P1274="Achieved",AF1274&gt;=90,AF1274&lt;&gt;"Died same day as arrival"),"Achieved",IF(AND(A1274&lt;&gt;B1274,AF1274&gt;=90,M1274="Achieved",P1274="Achieved"),"Not directly admitted by this team, but achieved criteria at previous team, and achieved 90% of stay on SU whilst at this team",IF(AF1274="ICU/CCU/HDU","Admitted to ICU/CCU/HDU",IF(AF1274="Died same day as arrival",AF1274,IF(AND(AF1274&lt;90,M1274="Not achieved",P1274="Not achieved"),"Not achieved as not direct to SU within 4h, not seen by a consultant within 14h, and less than 90% of stay on SU",IF(AND(AF1274&lt;90,M1274="Not achieved",P1274="Achieved"),"Not achieved as not direct to SU within 4h and less than 90% of stay on SU",IF(AND(AF1274&lt;90,M1274="Achieved",P1274="Not achieved"),"Not achieved as not seen by a consultant within 14h and less than 90% of stay on SU",IF(AND(AF1274&gt;=90,M1274="Not achieved",P1274="Not achieved"),"Not achieved as not direct to SU within 4h and not seen by a consultant within 14h",IF(AND(AF1274&gt;=90,M1274="Achieved",P1274="Not achieved"),"Not achieved as not seen by a consultant within 14h",IF(AF1274&lt;90,"Not achieved as less than 90% of stay on SU","Not achieved as not direct to SU within 4h"))))))))))))))</f>
        <v/>
      </c>
    </row>
    <row r="1275" spans="1:33" x14ac:dyDescent="0.25">
      <c r="A1275" s="89" t="str">
        <f>IF('Paste Data Here - Export'!A1275="","",'Paste Data Here - Export'!A1275)</f>
        <v/>
      </c>
      <c r="B1275" s="90" t="str">
        <f>IF('Paste Data Here - Export'!B1275="","",'Paste Data Here - Export'!B1275)</f>
        <v/>
      </c>
      <c r="C1275" s="91" t="str">
        <f>IF('Paste Data Here - Export'!AR1275="Y",'Paste Data Here - Export'!AS1275,IF('Paste Data Here - Export'!C1275="","",'Paste Data Here - Export'!BA1275))</f>
        <v/>
      </c>
      <c r="D1275" s="103" t="str">
        <f>IF(B1275="","",IF('Paste Data Here - Export'!A1275 ='Paste Data Here - Export'!B1275, "Yes", "No"))</f>
        <v/>
      </c>
      <c r="E1275" s="103" t="str">
        <f>IF(A1275="","",IF(AND('Paste Data Here - Export'!P1275="",'Paste Data Here - Export'!Q1275&lt;&gt;""),"Yes","No"))</f>
        <v/>
      </c>
      <c r="F1275" s="104" t="str">
        <f>IF('Paste Data Here - Export'!A1275='Paste Data Here - Export'!B1275,C1275,IF(W1275="No","",IF(E1275="Yes","6 Month Transfer",'Paste Data Here - Export'!HP1275)))</f>
        <v/>
      </c>
      <c r="G1275" s="92" t="str">
        <f>IF(B1275="","",IF(OR('Paste Data Here - Export'!KB1275="Y",'Paste Data Here - Export'!GE1275="Y"),"Yes","No"))</f>
        <v/>
      </c>
      <c r="H1275" s="93" t="str">
        <f t="shared" si="212"/>
        <v/>
      </c>
      <c r="I1275" s="93" t="str">
        <f t="shared" si="213"/>
        <v/>
      </c>
      <c r="J1275" s="93" t="str">
        <f t="shared" si="214"/>
        <v/>
      </c>
      <c r="K1275" s="125" t="str">
        <f>IF(OR(C1275="",'Paste Data Here - Export'!BD1275=""),"",1440*('Paste Data Here - Export'!BD1275-C1275))</f>
        <v/>
      </c>
      <c r="L1275" s="93" t="str">
        <f t="shared" si="215"/>
        <v/>
      </c>
      <c r="M1275" s="93" t="str">
        <f>IF(AND(L1275="Yes",'Paste Data Here - Export'!BC1275="SU",'Paste Data Here - Export'!EJ1275&lt;&gt;"Y"),"Achieved",IF('Paste Data Here - Export'!EJ1275="Y","Not applicable",(IF(AND('Patient level info'!L1275="No",'Paste Data Here - Export'!BC1275="SU"),"Not achieved",IF('Paste Data Here - Export'!BC1275="ICH","Not applicable",IF(OR('Paste Data Here - Export'!BC1275="O",'Paste Data Here - Export'!BC1275="MAC"),"Not achieved",""))))))</f>
        <v/>
      </c>
      <c r="N1275" s="142" t="str">
        <f>IF(B1275="","",IF(OR('Paste Data Here - Export'!GN1275="PERS",'Paste Data Here - Export'!GN1275="TELEM"),'Paste Data Here - Export'!GK1275,IF('Paste Data Here - Export'!GO1275="","Not seen in person",'Paste Data Here - Export'!GO1275)))</f>
        <v/>
      </c>
      <c r="O1275" s="125" t="str">
        <f t="shared" si="216"/>
        <v/>
      </c>
      <c r="P1275" s="126" t="str">
        <f t="shared" si="217"/>
        <v/>
      </c>
      <c r="Q1275" s="95" t="str">
        <f>IF('Paste Data Here - Export'!CR1275=TRUE, "Not imaged",IF('Paste Data Here - Export'!AR1275="Y","Inpatient stroke",IF('Paste Data Here - Export'!BA1275="","",IF('Paste Data Here - Export'!CR1275="TRUE","",1440*('Paste Data Here - Export'!CP1275-'Paste Data Here - Export'!BA1275)))))</f>
        <v/>
      </c>
      <c r="R1275" s="95" t="str">
        <f>IF('Paste Data Here - Export'!CR1275=TRUE,"Not imaged",IF(OR(C1275="",'Paste Data Here - Export'!CP1275=""),"",1440*('Paste Data Here - Export'!CP1275-C1275)))</f>
        <v/>
      </c>
      <c r="S1275" s="93" t="str">
        <f>IF(R1275&lt;60.5,"Yes",IF('Paste Data Here - Export'!C1275="","","No"))</f>
        <v/>
      </c>
      <c r="T1275" s="93" t="str">
        <f t="shared" si="209"/>
        <v/>
      </c>
      <c r="U1275" s="94" t="str">
        <f>IF(OR(C1275="",'Paste Data Here - Export'!DF1275=""),"",1440*('Paste Data Here - Export'!DF1275-C1275))</f>
        <v/>
      </c>
      <c r="V1275" s="96" t="str">
        <f t="shared" si="218"/>
        <v/>
      </c>
      <c r="W1275" s="97" t="str">
        <f>IF(B1275="","",IF('Paste Data Here - Export'!KI1275=TRUE,"Yes",IF('Paste Data Here - Export'!L1275="","No","Yes")))</f>
        <v/>
      </c>
      <c r="X1275" s="98" t="str">
        <f>IF(E1275="Yes","6 Month Transfer",IF(AND(W1275="Yes",'Paste Data Here - Export'!KM1275="D"),"No",IF('Patient level info'!W1275="Yes","Yes","")))</f>
        <v/>
      </c>
      <c r="Y1275" s="91" t="str">
        <f t="shared" si="210"/>
        <v/>
      </c>
      <c r="Z1275" s="99" t="str">
        <f>IF('Paste Data Here - Export'!KQ1275="","",IF('Paste Data Here - Export'!KO1275="","",'Paste Data Here - Export'!KN1275-'Paste Data Here - Export'!KQ1275))</f>
        <v/>
      </c>
      <c r="AA1275" s="91" t="str">
        <f>IF(AND(W1275="Yes",'Paste Data Here - Export'!KM1275="D",'Paste Data Here - Export'!KO1275="Y"),'Paste Data Here - Export'!KN1275+'Patient level info'!AA$3,IF(AND(W1275="Yes",'Paste Data Here - Export'!KM1275="D",Z1275&lt;0),'Paste Data Here - Export'!KQ1275,IF(AND(W1275="Yes",'Paste Data Here - Export'!KM1275="D"),'Paste Data Here - Export'!KN1275,IF(X1275="Yes",'Paste Data Here - Export'!KS1275,""))))</f>
        <v/>
      </c>
      <c r="AB1275" s="100" t="str">
        <f>IF(W1275="No","",IF('Paste Data Here - Export'!HS1275="","",IF('Paste Data Here - Export'!KO1275="Y",'Patient level info'!AA1275-'Paste Data Here - Export'!HS1275,'Paste Data Here - Export'!KQ1275-'Paste Data Here - Export'!HS1275)))</f>
        <v/>
      </c>
      <c r="AC1275" s="100" t="str">
        <f>IF(E1275="Yes","",IF(BPT!C1275="Record transferred to this team",AA1275-C1275-(1/6),""))</f>
        <v/>
      </c>
      <c r="AD1275" s="100" t="str">
        <f t="shared" si="211"/>
        <v/>
      </c>
      <c r="AE1275" s="100" t="str">
        <f t="shared" si="219"/>
        <v/>
      </c>
      <c r="AF1275" s="101" t="str">
        <f>IF(AE1275="","",IF(Y1275="Died same day","Died same day as arrival",IF(AB1275="","Did not stay on SU",IF('Paste Data Here - Export'!HR1275="ICH","ICU/CCU/HDU",IF(AB1275&gt;AE1275,100,100*AB1275/AE1275)))))</f>
        <v/>
      </c>
      <c r="AG1275" s="82" t="str">
        <f>IF(E1275="Yes","6 Month Transfer",IF(W1275="No","Not locked to discharge/transfer",IF(AF1275="Did not stay on SU","Not achieved as did not stay on SU",IF('Patient level info'!A1275="","",IF(AND(A1275=B1275,M1275="Achieved",P1275="Achieved",AF1275&gt;=90,AF1275&lt;&gt;"Died same day as arrival"),"Achieved",IF(AND(A1275&lt;&gt;B1275,AF1275&gt;=90,M1275="Achieved",P1275="Achieved"),"Not directly admitted by this team, but achieved criteria at previous team, and achieved 90% of stay on SU whilst at this team",IF(AF1275="ICU/CCU/HDU","Admitted to ICU/CCU/HDU",IF(AF1275="Died same day as arrival",AF1275,IF(AND(AF1275&lt;90,M1275="Not achieved",P1275="Not achieved"),"Not achieved as not direct to SU within 4h, not seen by a consultant within 14h, and less than 90% of stay on SU",IF(AND(AF1275&lt;90,M1275="Not achieved",P1275="Achieved"),"Not achieved as not direct to SU within 4h and less than 90% of stay on SU",IF(AND(AF1275&lt;90,M1275="Achieved",P1275="Not achieved"),"Not achieved as not seen by a consultant within 14h and less than 90% of stay on SU",IF(AND(AF1275&gt;=90,M1275="Not achieved",P1275="Not achieved"),"Not achieved as not direct to SU within 4h and not seen by a consultant within 14h",IF(AND(AF1275&gt;=90,M1275="Achieved",P1275="Not achieved"),"Not achieved as not seen by a consultant within 14h",IF(AF1275&lt;90,"Not achieved as less than 90% of stay on SU","Not achieved as not direct to SU within 4h"))))))))))))))</f>
        <v/>
      </c>
    </row>
    <row r="1276" spans="1:33" x14ac:dyDescent="0.25">
      <c r="A1276" s="89" t="str">
        <f>IF('Paste Data Here - Export'!A1276="","",'Paste Data Here - Export'!A1276)</f>
        <v/>
      </c>
      <c r="B1276" s="90" t="str">
        <f>IF('Paste Data Here - Export'!B1276="","",'Paste Data Here - Export'!B1276)</f>
        <v/>
      </c>
      <c r="C1276" s="91" t="str">
        <f>IF('Paste Data Here - Export'!AR1276="Y",'Paste Data Here - Export'!AS1276,IF('Paste Data Here - Export'!C1276="","",'Paste Data Here - Export'!BA1276))</f>
        <v/>
      </c>
      <c r="D1276" s="103" t="str">
        <f>IF(B1276="","",IF('Paste Data Here - Export'!A1276 ='Paste Data Here - Export'!B1276, "Yes", "No"))</f>
        <v/>
      </c>
      <c r="E1276" s="103" t="str">
        <f>IF(A1276="","",IF(AND('Paste Data Here - Export'!P1276="",'Paste Data Here - Export'!Q1276&lt;&gt;""),"Yes","No"))</f>
        <v/>
      </c>
      <c r="F1276" s="104" t="str">
        <f>IF('Paste Data Here - Export'!A1276='Paste Data Here - Export'!B1276,C1276,IF(W1276="No","",IF(E1276="Yes","6 Month Transfer",'Paste Data Here - Export'!HP1276)))</f>
        <v/>
      </c>
      <c r="G1276" s="92" t="str">
        <f>IF(B1276="","",IF(OR('Paste Data Here - Export'!KB1276="Y",'Paste Data Here - Export'!GE1276="Y"),"Yes","No"))</f>
        <v/>
      </c>
      <c r="H1276" s="93" t="str">
        <f t="shared" si="212"/>
        <v/>
      </c>
      <c r="I1276" s="93" t="str">
        <f t="shared" si="213"/>
        <v/>
      </c>
      <c r="J1276" s="93" t="str">
        <f t="shared" si="214"/>
        <v/>
      </c>
      <c r="K1276" s="125" t="str">
        <f>IF(OR(C1276="",'Paste Data Here - Export'!BD1276=""),"",1440*('Paste Data Here - Export'!BD1276-C1276))</f>
        <v/>
      </c>
      <c r="L1276" s="93" t="str">
        <f t="shared" si="215"/>
        <v/>
      </c>
      <c r="M1276" s="93" t="str">
        <f>IF(AND(L1276="Yes",'Paste Data Here - Export'!BC1276="SU",'Paste Data Here - Export'!EJ1276&lt;&gt;"Y"),"Achieved",IF('Paste Data Here - Export'!EJ1276="Y","Not applicable",(IF(AND('Patient level info'!L1276="No",'Paste Data Here - Export'!BC1276="SU"),"Not achieved",IF('Paste Data Here - Export'!BC1276="ICH","Not applicable",IF(OR('Paste Data Here - Export'!BC1276="O",'Paste Data Here - Export'!BC1276="MAC"),"Not achieved",""))))))</f>
        <v/>
      </c>
      <c r="N1276" s="142" t="str">
        <f>IF(B1276="","",IF(OR('Paste Data Here - Export'!GN1276="PERS",'Paste Data Here - Export'!GN1276="TELEM"),'Paste Data Here - Export'!GK1276,IF('Paste Data Here - Export'!GO1276="","Not seen in person",'Paste Data Here - Export'!GO1276)))</f>
        <v/>
      </c>
      <c r="O1276" s="125" t="str">
        <f t="shared" si="216"/>
        <v/>
      </c>
      <c r="P1276" s="126" t="str">
        <f t="shared" si="217"/>
        <v/>
      </c>
      <c r="Q1276" s="95" t="str">
        <f>IF('Paste Data Here - Export'!CR1276=TRUE, "Not imaged",IF('Paste Data Here - Export'!AR1276="Y","Inpatient stroke",IF('Paste Data Here - Export'!BA1276="","",IF('Paste Data Here - Export'!CR1276="TRUE","",1440*('Paste Data Here - Export'!CP1276-'Paste Data Here - Export'!BA1276)))))</f>
        <v/>
      </c>
      <c r="R1276" s="95" t="str">
        <f>IF('Paste Data Here - Export'!CR1276=TRUE,"Not imaged",IF(OR(C1276="",'Paste Data Here - Export'!CP1276=""),"",1440*('Paste Data Here - Export'!CP1276-C1276)))</f>
        <v/>
      </c>
      <c r="S1276" s="93" t="str">
        <f>IF(R1276&lt;60.5,"Yes",IF('Paste Data Here - Export'!C1276="","","No"))</f>
        <v/>
      </c>
      <c r="T1276" s="93" t="str">
        <f t="shared" si="209"/>
        <v/>
      </c>
      <c r="U1276" s="94" t="str">
        <f>IF(OR(C1276="",'Paste Data Here - Export'!DF1276=""),"",1440*('Paste Data Here - Export'!DF1276-C1276))</f>
        <v/>
      </c>
      <c r="V1276" s="96" t="str">
        <f t="shared" si="218"/>
        <v/>
      </c>
      <c r="W1276" s="97" t="str">
        <f>IF(B1276="","",IF('Paste Data Here - Export'!KI1276=TRUE,"Yes",IF('Paste Data Here - Export'!L1276="","No","Yes")))</f>
        <v/>
      </c>
      <c r="X1276" s="98" t="str">
        <f>IF(E1276="Yes","6 Month Transfer",IF(AND(W1276="Yes",'Paste Data Here - Export'!KM1276="D"),"No",IF('Patient level info'!W1276="Yes","Yes","")))</f>
        <v/>
      </c>
      <c r="Y1276" s="91" t="str">
        <f t="shared" si="210"/>
        <v/>
      </c>
      <c r="Z1276" s="99" t="str">
        <f>IF('Paste Data Here - Export'!KQ1276="","",IF('Paste Data Here - Export'!KO1276="","",'Paste Data Here - Export'!KN1276-'Paste Data Here - Export'!KQ1276))</f>
        <v/>
      </c>
      <c r="AA1276" s="91" t="str">
        <f>IF(AND(W1276="Yes",'Paste Data Here - Export'!KM1276="D",'Paste Data Here - Export'!KO1276="Y"),'Paste Data Here - Export'!KN1276+'Patient level info'!AA$3,IF(AND(W1276="Yes",'Paste Data Here - Export'!KM1276="D",Z1276&lt;0),'Paste Data Here - Export'!KQ1276,IF(AND(W1276="Yes",'Paste Data Here - Export'!KM1276="D"),'Paste Data Here - Export'!KN1276,IF(X1276="Yes",'Paste Data Here - Export'!KS1276,""))))</f>
        <v/>
      </c>
      <c r="AB1276" s="100" t="str">
        <f>IF(W1276="No","",IF('Paste Data Here - Export'!HS1276="","",IF('Paste Data Here - Export'!KO1276="Y",'Patient level info'!AA1276-'Paste Data Here - Export'!HS1276,'Paste Data Here - Export'!KQ1276-'Paste Data Here - Export'!HS1276)))</f>
        <v/>
      </c>
      <c r="AC1276" s="100" t="str">
        <f>IF(E1276="Yes","",IF(BPT!C1276="Record transferred to this team",AA1276-C1276-(1/6),""))</f>
        <v/>
      </c>
      <c r="AD1276" s="100" t="str">
        <f t="shared" si="211"/>
        <v/>
      </c>
      <c r="AE1276" s="100" t="str">
        <f t="shared" si="219"/>
        <v/>
      </c>
      <c r="AF1276" s="101" t="str">
        <f>IF(AE1276="","",IF(Y1276="Died same day","Died same day as arrival",IF(AB1276="","Did not stay on SU",IF('Paste Data Here - Export'!HR1276="ICH","ICU/CCU/HDU",IF(AB1276&gt;AE1276,100,100*AB1276/AE1276)))))</f>
        <v/>
      </c>
      <c r="AG1276" s="82" t="str">
        <f>IF(E1276="Yes","6 Month Transfer",IF(W1276="No","Not locked to discharge/transfer",IF(AF1276="Did not stay on SU","Not achieved as did not stay on SU",IF('Patient level info'!A1276="","",IF(AND(A1276=B1276,M1276="Achieved",P1276="Achieved",AF1276&gt;=90,AF1276&lt;&gt;"Died same day as arrival"),"Achieved",IF(AND(A1276&lt;&gt;B1276,AF1276&gt;=90,M1276="Achieved",P1276="Achieved"),"Not directly admitted by this team, but achieved criteria at previous team, and achieved 90% of stay on SU whilst at this team",IF(AF1276="ICU/CCU/HDU","Admitted to ICU/CCU/HDU",IF(AF1276="Died same day as arrival",AF1276,IF(AND(AF1276&lt;90,M1276="Not achieved",P1276="Not achieved"),"Not achieved as not direct to SU within 4h, not seen by a consultant within 14h, and less than 90% of stay on SU",IF(AND(AF1276&lt;90,M1276="Not achieved",P1276="Achieved"),"Not achieved as not direct to SU within 4h and less than 90% of stay on SU",IF(AND(AF1276&lt;90,M1276="Achieved",P1276="Not achieved"),"Not achieved as not seen by a consultant within 14h and less than 90% of stay on SU",IF(AND(AF1276&gt;=90,M1276="Not achieved",P1276="Not achieved"),"Not achieved as not direct to SU within 4h and not seen by a consultant within 14h",IF(AND(AF1276&gt;=90,M1276="Achieved",P1276="Not achieved"),"Not achieved as not seen by a consultant within 14h",IF(AF1276&lt;90,"Not achieved as less than 90% of stay on SU","Not achieved as not direct to SU within 4h"))))))))))))))</f>
        <v/>
      </c>
    </row>
    <row r="1277" spans="1:33" x14ac:dyDescent="0.25">
      <c r="A1277" s="89" t="str">
        <f>IF('Paste Data Here - Export'!A1277="","",'Paste Data Here - Export'!A1277)</f>
        <v/>
      </c>
      <c r="B1277" s="90" t="str">
        <f>IF('Paste Data Here - Export'!B1277="","",'Paste Data Here - Export'!B1277)</f>
        <v/>
      </c>
      <c r="C1277" s="91" t="str">
        <f>IF('Paste Data Here - Export'!AR1277="Y",'Paste Data Here - Export'!AS1277,IF('Paste Data Here - Export'!C1277="","",'Paste Data Here - Export'!BA1277))</f>
        <v/>
      </c>
      <c r="D1277" s="103" t="str">
        <f>IF(B1277="","",IF('Paste Data Here - Export'!A1277 ='Paste Data Here - Export'!B1277, "Yes", "No"))</f>
        <v/>
      </c>
      <c r="E1277" s="103" t="str">
        <f>IF(A1277="","",IF(AND('Paste Data Here - Export'!P1277="",'Paste Data Here - Export'!Q1277&lt;&gt;""),"Yes","No"))</f>
        <v/>
      </c>
      <c r="F1277" s="104" t="str">
        <f>IF('Paste Data Here - Export'!A1277='Paste Data Here - Export'!B1277,C1277,IF(W1277="No","",IF(E1277="Yes","6 Month Transfer",'Paste Data Here - Export'!HP1277)))</f>
        <v/>
      </c>
      <c r="G1277" s="92" t="str">
        <f>IF(B1277="","",IF(OR('Paste Data Here - Export'!KB1277="Y",'Paste Data Here - Export'!GE1277="Y"),"Yes","No"))</f>
        <v/>
      </c>
      <c r="H1277" s="93" t="str">
        <f t="shared" si="212"/>
        <v/>
      </c>
      <c r="I1277" s="93" t="str">
        <f t="shared" si="213"/>
        <v/>
      </c>
      <c r="J1277" s="93" t="str">
        <f t="shared" si="214"/>
        <v/>
      </c>
      <c r="K1277" s="125" t="str">
        <f>IF(OR(C1277="",'Paste Data Here - Export'!BD1277=""),"",1440*('Paste Data Here - Export'!BD1277-C1277))</f>
        <v/>
      </c>
      <c r="L1277" s="93" t="str">
        <f t="shared" si="215"/>
        <v/>
      </c>
      <c r="M1277" s="93" t="str">
        <f>IF(AND(L1277="Yes",'Paste Data Here - Export'!BC1277="SU",'Paste Data Here - Export'!EJ1277&lt;&gt;"Y"),"Achieved",IF('Paste Data Here - Export'!EJ1277="Y","Not applicable",(IF(AND('Patient level info'!L1277="No",'Paste Data Here - Export'!BC1277="SU"),"Not achieved",IF('Paste Data Here - Export'!BC1277="ICH","Not applicable",IF(OR('Paste Data Here - Export'!BC1277="O",'Paste Data Here - Export'!BC1277="MAC"),"Not achieved",""))))))</f>
        <v/>
      </c>
      <c r="N1277" s="142" t="str">
        <f>IF(B1277="","",IF(OR('Paste Data Here - Export'!GN1277="PERS",'Paste Data Here - Export'!GN1277="TELEM"),'Paste Data Here - Export'!GK1277,IF('Paste Data Here - Export'!GO1277="","Not seen in person",'Paste Data Here - Export'!GO1277)))</f>
        <v/>
      </c>
      <c r="O1277" s="125" t="str">
        <f t="shared" si="216"/>
        <v/>
      </c>
      <c r="P1277" s="126" t="str">
        <f t="shared" si="217"/>
        <v/>
      </c>
      <c r="Q1277" s="95" t="str">
        <f>IF('Paste Data Here - Export'!CR1277=TRUE, "Not imaged",IF('Paste Data Here - Export'!AR1277="Y","Inpatient stroke",IF('Paste Data Here - Export'!BA1277="","",IF('Paste Data Here - Export'!CR1277="TRUE","",1440*('Paste Data Here - Export'!CP1277-'Paste Data Here - Export'!BA1277)))))</f>
        <v/>
      </c>
      <c r="R1277" s="95" t="str">
        <f>IF('Paste Data Here - Export'!CR1277=TRUE,"Not imaged",IF(OR(C1277="",'Paste Data Here - Export'!CP1277=""),"",1440*('Paste Data Here - Export'!CP1277-C1277)))</f>
        <v/>
      </c>
      <c r="S1277" s="93" t="str">
        <f>IF(R1277&lt;60.5,"Yes",IF('Paste Data Here - Export'!C1277="","","No"))</f>
        <v/>
      </c>
      <c r="T1277" s="93" t="str">
        <f t="shared" si="209"/>
        <v/>
      </c>
      <c r="U1277" s="94" t="str">
        <f>IF(OR(C1277="",'Paste Data Here - Export'!DF1277=""),"",1440*('Paste Data Here - Export'!DF1277-C1277))</f>
        <v/>
      </c>
      <c r="V1277" s="96" t="str">
        <f t="shared" si="218"/>
        <v/>
      </c>
      <c r="W1277" s="97" t="str">
        <f>IF(B1277="","",IF('Paste Data Here - Export'!KI1277=TRUE,"Yes",IF('Paste Data Here - Export'!L1277="","No","Yes")))</f>
        <v/>
      </c>
      <c r="X1277" s="98" t="str">
        <f>IF(E1277="Yes","6 Month Transfer",IF(AND(W1277="Yes",'Paste Data Here - Export'!KM1277="D"),"No",IF('Patient level info'!W1277="Yes","Yes","")))</f>
        <v/>
      </c>
      <c r="Y1277" s="91" t="str">
        <f t="shared" si="210"/>
        <v/>
      </c>
      <c r="Z1277" s="99" t="str">
        <f>IF('Paste Data Here - Export'!KQ1277="","",IF('Paste Data Here - Export'!KO1277="","",'Paste Data Here - Export'!KN1277-'Paste Data Here - Export'!KQ1277))</f>
        <v/>
      </c>
      <c r="AA1277" s="91" t="str">
        <f>IF(AND(W1277="Yes",'Paste Data Here - Export'!KM1277="D",'Paste Data Here - Export'!KO1277="Y"),'Paste Data Here - Export'!KN1277+'Patient level info'!AA$3,IF(AND(W1277="Yes",'Paste Data Here - Export'!KM1277="D",Z1277&lt;0),'Paste Data Here - Export'!KQ1277,IF(AND(W1277="Yes",'Paste Data Here - Export'!KM1277="D"),'Paste Data Here - Export'!KN1277,IF(X1277="Yes",'Paste Data Here - Export'!KS1277,""))))</f>
        <v/>
      </c>
      <c r="AB1277" s="100" t="str">
        <f>IF(W1277="No","",IF('Paste Data Here - Export'!HS1277="","",IF('Paste Data Here - Export'!KO1277="Y",'Patient level info'!AA1277-'Paste Data Here - Export'!HS1277,'Paste Data Here - Export'!KQ1277-'Paste Data Here - Export'!HS1277)))</f>
        <v/>
      </c>
      <c r="AC1277" s="100" t="str">
        <f>IF(E1277="Yes","",IF(BPT!C1277="Record transferred to this team",AA1277-C1277-(1/6),""))</f>
        <v/>
      </c>
      <c r="AD1277" s="100" t="str">
        <f t="shared" si="211"/>
        <v/>
      </c>
      <c r="AE1277" s="100" t="str">
        <f t="shared" si="219"/>
        <v/>
      </c>
      <c r="AF1277" s="101" t="str">
        <f>IF(AE1277="","",IF(Y1277="Died same day","Died same day as arrival",IF(AB1277="","Did not stay on SU",IF('Paste Data Here - Export'!HR1277="ICH","ICU/CCU/HDU",IF(AB1277&gt;AE1277,100,100*AB1277/AE1277)))))</f>
        <v/>
      </c>
      <c r="AG1277" s="82" t="str">
        <f>IF(E1277="Yes","6 Month Transfer",IF(W1277="No","Not locked to discharge/transfer",IF(AF1277="Did not stay on SU","Not achieved as did not stay on SU",IF('Patient level info'!A1277="","",IF(AND(A1277=B1277,M1277="Achieved",P1277="Achieved",AF1277&gt;=90,AF1277&lt;&gt;"Died same day as arrival"),"Achieved",IF(AND(A1277&lt;&gt;B1277,AF1277&gt;=90,M1277="Achieved",P1277="Achieved"),"Not directly admitted by this team, but achieved criteria at previous team, and achieved 90% of stay on SU whilst at this team",IF(AF1277="ICU/CCU/HDU","Admitted to ICU/CCU/HDU",IF(AF1277="Died same day as arrival",AF1277,IF(AND(AF1277&lt;90,M1277="Not achieved",P1277="Not achieved"),"Not achieved as not direct to SU within 4h, not seen by a consultant within 14h, and less than 90% of stay on SU",IF(AND(AF1277&lt;90,M1277="Not achieved",P1277="Achieved"),"Not achieved as not direct to SU within 4h and less than 90% of stay on SU",IF(AND(AF1277&lt;90,M1277="Achieved",P1277="Not achieved"),"Not achieved as not seen by a consultant within 14h and less than 90% of stay on SU",IF(AND(AF1277&gt;=90,M1277="Not achieved",P1277="Not achieved"),"Not achieved as not direct to SU within 4h and not seen by a consultant within 14h",IF(AND(AF1277&gt;=90,M1277="Achieved",P1277="Not achieved"),"Not achieved as not seen by a consultant within 14h",IF(AF1277&lt;90,"Not achieved as less than 90% of stay on SU","Not achieved as not direct to SU within 4h"))))))))))))))</f>
        <v/>
      </c>
    </row>
    <row r="1278" spans="1:33" x14ac:dyDescent="0.25">
      <c r="A1278" s="89" t="str">
        <f>IF('Paste Data Here - Export'!A1278="","",'Paste Data Here - Export'!A1278)</f>
        <v/>
      </c>
      <c r="B1278" s="90" t="str">
        <f>IF('Paste Data Here - Export'!B1278="","",'Paste Data Here - Export'!B1278)</f>
        <v/>
      </c>
      <c r="C1278" s="91" t="str">
        <f>IF('Paste Data Here - Export'!AR1278="Y",'Paste Data Here - Export'!AS1278,IF('Paste Data Here - Export'!C1278="","",'Paste Data Here - Export'!BA1278))</f>
        <v/>
      </c>
      <c r="D1278" s="103" t="str">
        <f>IF(B1278="","",IF('Paste Data Here - Export'!A1278 ='Paste Data Here - Export'!B1278, "Yes", "No"))</f>
        <v/>
      </c>
      <c r="E1278" s="103" t="str">
        <f>IF(A1278="","",IF(AND('Paste Data Here - Export'!P1278="",'Paste Data Here - Export'!Q1278&lt;&gt;""),"Yes","No"))</f>
        <v/>
      </c>
      <c r="F1278" s="104" t="str">
        <f>IF('Paste Data Here - Export'!A1278='Paste Data Here - Export'!B1278,C1278,IF(W1278="No","",IF(E1278="Yes","6 Month Transfer",'Paste Data Here - Export'!HP1278)))</f>
        <v/>
      </c>
      <c r="G1278" s="92" t="str">
        <f>IF(B1278="","",IF(OR('Paste Data Here - Export'!KB1278="Y",'Paste Data Here - Export'!GE1278="Y"),"Yes","No"))</f>
        <v/>
      </c>
      <c r="H1278" s="93" t="str">
        <f t="shared" si="212"/>
        <v/>
      </c>
      <c r="I1278" s="93" t="str">
        <f t="shared" si="213"/>
        <v/>
      </c>
      <c r="J1278" s="93" t="str">
        <f t="shared" si="214"/>
        <v/>
      </c>
      <c r="K1278" s="125" t="str">
        <f>IF(OR(C1278="",'Paste Data Here - Export'!BD1278=""),"",1440*('Paste Data Here - Export'!BD1278-C1278))</f>
        <v/>
      </c>
      <c r="L1278" s="93" t="str">
        <f t="shared" si="215"/>
        <v/>
      </c>
      <c r="M1278" s="93" t="str">
        <f>IF(AND(L1278="Yes",'Paste Data Here - Export'!BC1278="SU",'Paste Data Here - Export'!EJ1278&lt;&gt;"Y"),"Achieved",IF('Paste Data Here - Export'!EJ1278="Y","Not applicable",(IF(AND('Patient level info'!L1278="No",'Paste Data Here - Export'!BC1278="SU"),"Not achieved",IF('Paste Data Here - Export'!BC1278="ICH","Not applicable",IF(OR('Paste Data Here - Export'!BC1278="O",'Paste Data Here - Export'!BC1278="MAC"),"Not achieved",""))))))</f>
        <v/>
      </c>
      <c r="N1278" s="142" t="str">
        <f>IF(B1278="","",IF(OR('Paste Data Here - Export'!GN1278="PERS",'Paste Data Here - Export'!GN1278="TELEM"),'Paste Data Here - Export'!GK1278,IF('Paste Data Here - Export'!GO1278="","Not seen in person",'Paste Data Here - Export'!GO1278)))</f>
        <v/>
      </c>
      <c r="O1278" s="125" t="str">
        <f t="shared" si="216"/>
        <v/>
      </c>
      <c r="P1278" s="126" t="str">
        <f t="shared" si="217"/>
        <v/>
      </c>
      <c r="Q1278" s="95" t="str">
        <f>IF('Paste Data Here - Export'!CR1278=TRUE, "Not imaged",IF('Paste Data Here - Export'!AR1278="Y","Inpatient stroke",IF('Paste Data Here - Export'!BA1278="","",IF('Paste Data Here - Export'!CR1278="TRUE","",1440*('Paste Data Here - Export'!CP1278-'Paste Data Here - Export'!BA1278)))))</f>
        <v/>
      </c>
      <c r="R1278" s="95" t="str">
        <f>IF('Paste Data Here - Export'!CR1278=TRUE,"Not imaged",IF(OR(C1278="",'Paste Data Here - Export'!CP1278=""),"",1440*('Paste Data Here - Export'!CP1278-C1278)))</f>
        <v/>
      </c>
      <c r="S1278" s="93" t="str">
        <f>IF(R1278&lt;60.5,"Yes",IF('Paste Data Here - Export'!C1278="","","No"))</f>
        <v/>
      </c>
      <c r="T1278" s="93" t="str">
        <f t="shared" si="209"/>
        <v/>
      </c>
      <c r="U1278" s="94" t="str">
        <f>IF(OR(C1278="",'Paste Data Here - Export'!DF1278=""),"",1440*('Paste Data Here - Export'!DF1278-C1278))</f>
        <v/>
      </c>
      <c r="V1278" s="96" t="str">
        <f t="shared" si="218"/>
        <v/>
      </c>
      <c r="W1278" s="97" t="str">
        <f>IF(B1278="","",IF('Paste Data Here - Export'!KI1278=TRUE,"Yes",IF('Paste Data Here - Export'!L1278="","No","Yes")))</f>
        <v/>
      </c>
      <c r="X1278" s="98" t="str">
        <f>IF(E1278="Yes","6 Month Transfer",IF(AND(W1278="Yes",'Paste Data Here - Export'!KM1278="D"),"No",IF('Patient level info'!W1278="Yes","Yes","")))</f>
        <v/>
      </c>
      <c r="Y1278" s="91" t="str">
        <f t="shared" si="210"/>
        <v/>
      </c>
      <c r="Z1278" s="99" t="str">
        <f>IF('Paste Data Here - Export'!KQ1278="","",IF('Paste Data Here - Export'!KO1278="","",'Paste Data Here - Export'!KN1278-'Paste Data Here - Export'!KQ1278))</f>
        <v/>
      </c>
      <c r="AA1278" s="91" t="str">
        <f>IF(AND(W1278="Yes",'Paste Data Here - Export'!KM1278="D",'Paste Data Here - Export'!KO1278="Y"),'Paste Data Here - Export'!KN1278+'Patient level info'!AA$3,IF(AND(W1278="Yes",'Paste Data Here - Export'!KM1278="D",Z1278&lt;0),'Paste Data Here - Export'!KQ1278,IF(AND(W1278="Yes",'Paste Data Here - Export'!KM1278="D"),'Paste Data Here - Export'!KN1278,IF(X1278="Yes",'Paste Data Here - Export'!KS1278,""))))</f>
        <v/>
      </c>
      <c r="AB1278" s="100" t="str">
        <f>IF(W1278="No","",IF('Paste Data Here - Export'!HS1278="","",IF('Paste Data Here - Export'!KO1278="Y",'Patient level info'!AA1278-'Paste Data Here - Export'!HS1278,'Paste Data Here - Export'!KQ1278-'Paste Data Here - Export'!HS1278)))</f>
        <v/>
      </c>
      <c r="AC1278" s="100" t="str">
        <f>IF(E1278="Yes","",IF(BPT!C1278="Record transferred to this team",AA1278-C1278-(1/6),""))</f>
        <v/>
      </c>
      <c r="AD1278" s="100" t="str">
        <f t="shared" si="211"/>
        <v/>
      </c>
      <c r="AE1278" s="100" t="str">
        <f t="shared" si="219"/>
        <v/>
      </c>
      <c r="AF1278" s="101" t="str">
        <f>IF(AE1278="","",IF(Y1278="Died same day","Died same day as arrival",IF(AB1278="","Did not stay on SU",IF('Paste Data Here - Export'!HR1278="ICH","ICU/CCU/HDU",IF(AB1278&gt;AE1278,100,100*AB1278/AE1278)))))</f>
        <v/>
      </c>
      <c r="AG1278" s="82" t="str">
        <f>IF(E1278="Yes","6 Month Transfer",IF(W1278="No","Not locked to discharge/transfer",IF(AF1278="Did not stay on SU","Not achieved as did not stay on SU",IF('Patient level info'!A1278="","",IF(AND(A1278=B1278,M1278="Achieved",P1278="Achieved",AF1278&gt;=90,AF1278&lt;&gt;"Died same day as arrival"),"Achieved",IF(AND(A1278&lt;&gt;B1278,AF1278&gt;=90,M1278="Achieved",P1278="Achieved"),"Not directly admitted by this team, but achieved criteria at previous team, and achieved 90% of stay on SU whilst at this team",IF(AF1278="ICU/CCU/HDU","Admitted to ICU/CCU/HDU",IF(AF1278="Died same day as arrival",AF1278,IF(AND(AF1278&lt;90,M1278="Not achieved",P1278="Not achieved"),"Not achieved as not direct to SU within 4h, not seen by a consultant within 14h, and less than 90% of stay on SU",IF(AND(AF1278&lt;90,M1278="Not achieved",P1278="Achieved"),"Not achieved as not direct to SU within 4h and less than 90% of stay on SU",IF(AND(AF1278&lt;90,M1278="Achieved",P1278="Not achieved"),"Not achieved as not seen by a consultant within 14h and less than 90% of stay on SU",IF(AND(AF1278&gt;=90,M1278="Not achieved",P1278="Not achieved"),"Not achieved as not direct to SU within 4h and not seen by a consultant within 14h",IF(AND(AF1278&gt;=90,M1278="Achieved",P1278="Not achieved"),"Not achieved as not seen by a consultant within 14h",IF(AF1278&lt;90,"Not achieved as less than 90% of stay on SU","Not achieved as not direct to SU within 4h"))))))))))))))</f>
        <v/>
      </c>
    </row>
    <row r="1279" spans="1:33" x14ac:dyDescent="0.25">
      <c r="A1279" s="89" t="str">
        <f>IF('Paste Data Here - Export'!A1279="","",'Paste Data Here - Export'!A1279)</f>
        <v/>
      </c>
      <c r="B1279" s="90" t="str">
        <f>IF('Paste Data Here - Export'!B1279="","",'Paste Data Here - Export'!B1279)</f>
        <v/>
      </c>
      <c r="C1279" s="91" t="str">
        <f>IF('Paste Data Here - Export'!AR1279="Y",'Paste Data Here - Export'!AS1279,IF('Paste Data Here - Export'!C1279="","",'Paste Data Here - Export'!BA1279))</f>
        <v/>
      </c>
      <c r="D1279" s="103" t="str">
        <f>IF(B1279="","",IF('Paste Data Here - Export'!A1279 ='Paste Data Here - Export'!B1279, "Yes", "No"))</f>
        <v/>
      </c>
      <c r="E1279" s="103" t="str">
        <f>IF(A1279="","",IF(AND('Paste Data Here - Export'!P1279="",'Paste Data Here - Export'!Q1279&lt;&gt;""),"Yes","No"))</f>
        <v/>
      </c>
      <c r="F1279" s="104" t="str">
        <f>IF('Paste Data Here - Export'!A1279='Paste Data Here - Export'!B1279,C1279,IF(W1279="No","",IF(E1279="Yes","6 Month Transfer",'Paste Data Here - Export'!HP1279)))</f>
        <v/>
      </c>
      <c r="G1279" s="92" t="str">
        <f>IF(B1279="","",IF(OR('Paste Data Here - Export'!KB1279="Y",'Paste Data Here - Export'!GE1279="Y"),"Yes","No"))</f>
        <v/>
      </c>
      <c r="H1279" s="93" t="str">
        <f t="shared" si="212"/>
        <v/>
      </c>
      <c r="I1279" s="93" t="str">
        <f t="shared" si="213"/>
        <v/>
      </c>
      <c r="J1279" s="93" t="str">
        <f t="shared" si="214"/>
        <v/>
      </c>
      <c r="K1279" s="125" t="str">
        <f>IF(OR(C1279="",'Paste Data Here - Export'!BD1279=""),"",1440*('Paste Data Here - Export'!BD1279-C1279))</f>
        <v/>
      </c>
      <c r="L1279" s="93" t="str">
        <f t="shared" si="215"/>
        <v/>
      </c>
      <c r="M1279" s="93" t="str">
        <f>IF(AND(L1279="Yes",'Paste Data Here - Export'!BC1279="SU",'Paste Data Here - Export'!EJ1279&lt;&gt;"Y"),"Achieved",IF('Paste Data Here - Export'!EJ1279="Y","Not applicable",(IF(AND('Patient level info'!L1279="No",'Paste Data Here - Export'!BC1279="SU"),"Not achieved",IF('Paste Data Here - Export'!BC1279="ICH","Not applicable",IF(OR('Paste Data Here - Export'!BC1279="O",'Paste Data Here - Export'!BC1279="MAC"),"Not achieved",""))))))</f>
        <v/>
      </c>
      <c r="N1279" s="142" t="str">
        <f>IF(B1279="","",IF(OR('Paste Data Here - Export'!GN1279="PERS",'Paste Data Here - Export'!GN1279="TELEM"),'Paste Data Here - Export'!GK1279,IF('Paste Data Here - Export'!GO1279="","Not seen in person",'Paste Data Here - Export'!GO1279)))</f>
        <v/>
      </c>
      <c r="O1279" s="125" t="str">
        <f t="shared" si="216"/>
        <v/>
      </c>
      <c r="P1279" s="126" t="str">
        <f t="shared" si="217"/>
        <v/>
      </c>
      <c r="Q1279" s="95" t="str">
        <f>IF('Paste Data Here - Export'!CR1279=TRUE, "Not imaged",IF('Paste Data Here - Export'!AR1279="Y","Inpatient stroke",IF('Paste Data Here - Export'!BA1279="","",IF('Paste Data Here - Export'!CR1279="TRUE","",1440*('Paste Data Here - Export'!CP1279-'Paste Data Here - Export'!BA1279)))))</f>
        <v/>
      </c>
      <c r="R1279" s="95" t="str">
        <f>IF('Paste Data Here - Export'!CR1279=TRUE,"Not imaged",IF(OR(C1279="",'Paste Data Here - Export'!CP1279=""),"",1440*('Paste Data Here - Export'!CP1279-C1279)))</f>
        <v/>
      </c>
      <c r="S1279" s="93" t="str">
        <f>IF(R1279&lt;60.5,"Yes",IF('Paste Data Here - Export'!C1279="","","No"))</f>
        <v/>
      </c>
      <c r="T1279" s="93" t="str">
        <f t="shared" si="209"/>
        <v/>
      </c>
      <c r="U1279" s="94" t="str">
        <f>IF(OR(C1279="",'Paste Data Here - Export'!DF1279=""),"",1440*('Paste Data Here - Export'!DF1279-C1279))</f>
        <v/>
      </c>
      <c r="V1279" s="96" t="str">
        <f t="shared" si="218"/>
        <v/>
      </c>
      <c r="W1279" s="97" t="str">
        <f>IF(B1279="","",IF('Paste Data Here - Export'!KI1279=TRUE,"Yes",IF('Paste Data Here - Export'!L1279="","No","Yes")))</f>
        <v/>
      </c>
      <c r="X1279" s="98" t="str">
        <f>IF(E1279="Yes","6 Month Transfer",IF(AND(W1279="Yes",'Paste Data Here - Export'!KM1279="D"),"No",IF('Patient level info'!W1279="Yes","Yes","")))</f>
        <v/>
      </c>
      <c r="Y1279" s="91" t="str">
        <f t="shared" si="210"/>
        <v/>
      </c>
      <c r="Z1279" s="99" t="str">
        <f>IF('Paste Data Here - Export'!KQ1279="","",IF('Paste Data Here - Export'!KO1279="","",'Paste Data Here - Export'!KN1279-'Paste Data Here - Export'!KQ1279))</f>
        <v/>
      </c>
      <c r="AA1279" s="91" t="str">
        <f>IF(AND(W1279="Yes",'Paste Data Here - Export'!KM1279="D",'Paste Data Here - Export'!KO1279="Y"),'Paste Data Here - Export'!KN1279+'Patient level info'!AA$3,IF(AND(W1279="Yes",'Paste Data Here - Export'!KM1279="D",Z1279&lt;0),'Paste Data Here - Export'!KQ1279,IF(AND(W1279="Yes",'Paste Data Here - Export'!KM1279="D"),'Paste Data Here - Export'!KN1279,IF(X1279="Yes",'Paste Data Here - Export'!KS1279,""))))</f>
        <v/>
      </c>
      <c r="AB1279" s="100" t="str">
        <f>IF(W1279="No","",IF('Paste Data Here - Export'!HS1279="","",IF('Paste Data Here - Export'!KO1279="Y",'Patient level info'!AA1279-'Paste Data Here - Export'!HS1279,'Paste Data Here - Export'!KQ1279-'Paste Data Here - Export'!HS1279)))</f>
        <v/>
      </c>
      <c r="AC1279" s="100" t="str">
        <f>IF(E1279="Yes","",IF(BPT!C1279="Record transferred to this team",AA1279-C1279-(1/6),""))</f>
        <v/>
      </c>
      <c r="AD1279" s="100" t="str">
        <f t="shared" si="211"/>
        <v/>
      </c>
      <c r="AE1279" s="100" t="str">
        <f t="shared" si="219"/>
        <v/>
      </c>
      <c r="AF1279" s="101" t="str">
        <f>IF(AE1279="","",IF(Y1279="Died same day","Died same day as arrival",IF(AB1279="","Did not stay on SU",IF('Paste Data Here - Export'!HR1279="ICH","ICU/CCU/HDU",IF(AB1279&gt;AE1279,100,100*AB1279/AE1279)))))</f>
        <v/>
      </c>
      <c r="AG1279" s="82" t="str">
        <f>IF(E1279="Yes","6 Month Transfer",IF(W1279="No","Not locked to discharge/transfer",IF(AF1279="Did not stay on SU","Not achieved as did not stay on SU",IF('Patient level info'!A1279="","",IF(AND(A1279=B1279,M1279="Achieved",P1279="Achieved",AF1279&gt;=90,AF1279&lt;&gt;"Died same day as arrival"),"Achieved",IF(AND(A1279&lt;&gt;B1279,AF1279&gt;=90,M1279="Achieved",P1279="Achieved"),"Not directly admitted by this team, but achieved criteria at previous team, and achieved 90% of stay on SU whilst at this team",IF(AF1279="ICU/CCU/HDU","Admitted to ICU/CCU/HDU",IF(AF1279="Died same day as arrival",AF1279,IF(AND(AF1279&lt;90,M1279="Not achieved",P1279="Not achieved"),"Not achieved as not direct to SU within 4h, not seen by a consultant within 14h, and less than 90% of stay on SU",IF(AND(AF1279&lt;90,M1279="Not achieved",P1279="Achieved"),"Not achieved as not direct to SU within 4h and less than 90% of stay on SU",IF(AND(AF1279&lt;90,M1279="Achieved",P1279="Not achieved"),"Not achieved as not seen by a consultant within 14h and less than 90% of stay on SU",IF(AND(AF1279&gt;=90,M1279="Not achieved",P1279="Not achieved"),"Not achieved as not direct to SU within 4h and not seen by a consultant within 14h",IF(AND(AF1279&gt;=90,M1279="Achieved",P1279="Not achieved"),"Not achieved as not seen by a consultant within 14h",IF(AF1279&lt;90,"Not achieved as less than 90% of stay on SU","Not achieved as not direct to SU within 4h"))))))))))))))</f>
        <v/>
      </c>
    </row>
    <row r="1280" spans="1:33" x14ac:dyDescent="0.25">
      <c r="A1280" s="89" t="str">
        <f>IF('Paste Data Here - Export'!A1280="","",'Paste Data Here - Export'!A1280)</f>
        <v/>
      </c>
      <c r="B1280" s="90" t="str">
        <f>IF('Paste Data Here - Export'!B1280="","",'Paste Data Here - Export'!B1280)</f>
        <v/>
      </c>
      <c r="C1280" s="91" t="str">
        <f>IF('Paste Data Here - Export'!AR1280="Y",'Paste Data Here - Export'!AS1280,IF('Paste Data Here - Export'!C1280="","",'Paste Data Here - Export'!BA1280))</f>
        <v/>
      </c>
      <c r="D1280" s="103" t="str">
        <f>IF(B1280="","",IF('Paste Data Here - Export'!A1280 ='Paste Data Here - Export'!B1280, "Yes", "No"))</f>
        <v/>
      </c>
      <c r="E1280" s="103" t="str">
        <f>IF(A1280="","",IF(AND('Paste Data Here - Export'!P1280="",'Paste Data Here - Export'!Q1280&lt;&gt;""),"Yes","No"))</f>
        <v/>
      </c>
      <c r="F1280" s="104" t="str">
        <f>IF('Paste Data Here - Export'!A1280='Paste Data Here - Export'!B1280,C1280,IF(W1280="No","",IF(E1280="Yes","6 Month Transfer",'Paste Data Here - Export'!HP1280)))</f>
        <v/>
      </c>
      <c r="G1280" s="92" t="str">
        <f>IF(B1280="","",IF(OR('Paste Data Here - Export'!KB1280="Y",'Paste Data Here - Export'!GE1280="Y"),"Yes","No"))</f>
        <v/>
      </c>
      <c r="H1280" s="93" t="str">
        <f t="shared" si="212"/>
        <v/>
      </c>
      <c r="I1280" s="93" t="str">
        <f t="shared" si="213"/>
        <v/>
      </c>
      <c r="J1280" s="93" t="str">
        <f t="shared" si="214"/>
        <v/>
      </c>
      <c r="K1280" s="125" t="str">
        <f>IF(OR(C1280="",'Paste Data Here - Export'!BD1280=""),"",1440*('Paste Data Here - Export'!BD1280-C1280))</f>
        <v/>
      </c>
      <c r="L1280" s="93" t="str">
        <f t="shared" si="215"/>
        <v/>
      </c>
      <c r="M1280" s="93" t="str">
        <f>IF(AND(L1280="Yes",'Paste Data Here - Export'!BC1280="SU",'Paste Data Here - Export'!EJ1280&lt;&gt;"Y"),"Achieved",IF('Paste Data Here - Export'!EJ1280="Y","Not applicable",(IF(AND('Patient level info'!L1280="No",'Paste Data Here - Export'!BC1280="SU"),"Not achieved",IF('Paste Data Here - Export'!BC1280="ICH","Not applicable",IF(OR('Paste Data Here - Export'!BC1280="O",'Paste Data Here - Export'!BC1280="MAC"),"Not achieved",""))))))</f>
        <v/>
      </c>
      <c r="N1280" s="142" t="str">
        <f>IF(B1280="","",IF(OR('Paste Data Here - Export'!GN1280="PERS",'Paste Data Here - Export'!GN1280="TELEM"),'Paste Data Here - Export'!GK1280,IF('Paste Data Here - Export'!GO1280="","Not seen in person",'Paste Data Here - Export'!GO1280)))</f>
        <v/>
      </c>
      <c r="O1280" s="125" t="str">
        <f t="shared" si="216"/>
        <v/>
      </c>
      <c r="P1280" s="126" t="str">
        <f t="shared" si="217"/>
        <v/>
      </c>
      <c r="Q1280" s="95" t="str">
        <f>IF('Paste Data Here - Export'!CR1280=TRUE, "Not imaged",IF('Paste Data Here - Export'!AR1280="Y","Inpatient stroke",IF('Paste Data Here - Export'!BA1280="","",IF('Paste Data Here - Export'!CR1280="TRUE","",1440*('Paste Data Here - Export'!CP1280-'Paste Data Here - Export'!BA1280)))))</f>
        <v/>
      </c>
      <c r="R1280" s="95" t="str">
        <f>IF('Paste Data Here - Export'!CR1280=TRUE,"Not imaged",IF(OR(C1280="",'Paste Data Here - Export'!CP1280=""),"",1440*('Paste Data Here - Export'!CP1280-C1280)))</f>
        <v/>
      </c>
      <c r="S1280" s="93" t="str">
        <f>IF(R1280&lt;60.5,"Yes",IF('Paste Data Here - Export'!C1280="","","No"))</f>
        <v/>
      </c>
      <c r="T1280" s="93" t="str">
        <f t="shared" si="209"/>
        <v/>
      </c>
      <c r="U1280" s="94" t="str">
        <f>IF(OR(C1280="",'Paste Data Here - Export'!DF1280=""),"",1440*('Paste Data Here - Export'!DF1280-C1280))</f>
        <v/>
      </c>
      <c r="V1280" s="96" t="str">
        <f t="shared" si="218"/>
        <v/>
      </c>
      <c r="W1280" s="97" t="str">
        <f>IF(B1280="","",IF('Paste Data Here - Export'!KI1280=TRUE,"Yes",IF('Paste Data Here - Export'!L1280="","No","Yes")))</f>
        <v/>
      </c>
      <c r="X1280" s="98" t="str">
        <f>IF(E1280="Yes","6 Month Transfer",IF(AND(W1280="Yes",'Paste Data Here - Export'!KM1280="D"),"No",IF('Patient level info'!W1280="Yes","Yes","")))</f>
        <v/>
      </c>
      <c r="Y1280" s="91" t="str">
        <f t="shared" si="210"/>
        <v/>
      </c>
      <c r="Z1280" s="99" t="str">
        <f>IF('Paste Data Here - Export'!KQ1280="","",IF('Paste Data Here - Export'!KO1280="","",'Paste Data Here - Export'!KN1280-'Paste Data Here - Export'!KQ1280))</f>
        <v/>
      </c>
      <c r="AA1280" s="91" t="str">
        <f>IF(AND(W1280="Yes",'Paste Data Here - Export'!KM1280="D",'Paste Data Here - Export'!KO1280="Y"),'Paste Data Here - Export'!KN1280+'Patient level info'!AA$3,IF(AND(W1280="Yes",'Paste Data Here - Export'!KM1280="D",Z1280&lt;0),'Paste Data Here - Export'!KQ1280,IF(AND(W1280="Yes",'Paste Data Here - Export'!KM1280="D"),'Paste Data Here - Export'!KN1280,IF(X1280="Yes",'Paste Data Here - Export'!KS1280,""))))</f>
        <v/>
      </c>
      <c r="AB1280" s="100" t="str">
        <f>IF(W1280="No","",IF('Paste Data Here - Export'!HS1280="","",IF('Paste Data Here - Export'!KO1280="Y",'Patient level info'!AA1280-'Paste Data Here - Export'!HS1280,'Paste Data Here - Export'!KQ1280-'Paste Data Here - Export'!HS1280)))</f>
        <v/>
      </c>
      <c r="AC1280" s="100" t="str">
        <f>IF(E1280="Yes","",IF(BPT!C1280="Record transferred to this team",AA1280-C1280-(1/6),""))</f>
        <v/>
      </c>
      <c r="AD1280" s="100" t="str">
        <f t="shared" si="211"/>
        <v/>
      </c>
      <c r="AE1280" s="100" t="str">
        <f t="shared" si="219"/>
        <v/>
      </c>
      <c r="AF1280" s="101" t="str">
        <f>IF(AE1280="","",IF(Y1280="Died same day","Died same day as arrival",IF(AB1280="","Did not stay on SU",IF('Paste Data Here - Export'!HR1280="ICH","ICU/CCU/HDU",IF(AB1280&gt;AE1280,100,100*AB1280/AE1280)))))</f>
        <v/>
      </c>
      <c r="AG1280" s="82" t="str">
        <f>IF(E1280="Yes","6 Month Transfer",IF(W1280="No","Not locked to discharge/transfer",IF(AF1280="Did not stay on SU","Not achieved as did not stay on SU",IF('Patient level info'!A1280="","",IF(AND(A1280=B1280,M1280="Achieved",P1280="Achieved",AF1280&gt;=90,AF1280&lt;&gt;"Died same day as arrival"),"Achieved",IF(AND(A1280&lt;&gt;B1280,AF1280&gt;=90,M1280="Achieved",P1280="Achieved"),"Not directly admitted by this team, but achieved criteria at previous team, and achieved 90% of stay on SU whilst at this team",IF(AF1280="ICU/CCU/HDU","Admitted to ICU/CCU/HDU",IF(AF1280="Died same day as arrival",AF1280,IF(AND(AF1280&lt;90,M1280="Not achieved",P1280="Not achieved"),"Not achieved as not direct to SU within 4h, not seen by a consultant within 14h, and less than 90% of stay on SU",IF(AND(AF1280&lt;90,M1280="Not achieved",P1280="Achieved"),"Not achieved as not direct to SU within 4h and less than 90% of stay on SU",IF(AND(AF1280&lt;90,M1280="Achieved",P1280="Not achieved"),"Not achieved as not seen by a consultant within 14h and less than 90% of stay on SU",IF(AND(AF1280&gt;=90,M1280="Not achieved",P1280="Not achieved"),"Not achieved as not direct to SU within 4h and not seen by a consultant within 14h",IF(AND(AF1280&gt;=90,M1280="Achieved",P1280="Not achieved"),"Not achieved as not seen by a consultant within 14h",IF(AF1280&lt;90,"Not achieved as less than 90% of stay on SU","Not achieved as not direct to SU within 4h"))))))))))))))</f>
        <v/>
      </c>
    </row>
    <row r="1281" spans="1:33" x14ac:dyDescent="0.25">
      <c r="A1281" s="89" t="str">
        <f>IF('Paste Data Here - Export'!A1281="","",'Paste Data Here - Export'!A1281)</f>
        <v/>
      </c>
      <c r="B1281" s="90" t="str">
        <f>IF('Paste Data Here - Export'!B1281="","",'Paste Data Here - Export'!B1281)</f>
        <v/>
      </c>
      <c r="C1281" s="91" t="str">
        <f>IF('Paste Data Here - Export'!AR1281="Y",'Paste Data Here - Export'!AS1281,IF('Paste Data Here - Export'!C1281="","",'Paste Data Here - Export'!BA1281))</f>
        <v/>
      </c>
      <c r="D1281" s="103" t="str">
        <f>IF(B1281="","",IF('Paste Data Here - Export'!A1281 ='Paste Data Here - Export'!B1281, "Yes", "No"))</f>
        <v/>
      </c>
      <c r="E1281" s="103" t="str">
        <f>IF(A1281="","",IF(AND('Paste Data Here - Export'!P1281="",'Paste Data Here - Export'!Q1281&lt;&gt;""),"Yes","No"))</f>
        <v/>
      </c>
      <c r="F1281" s="104" t="str">
        <f>IF('Paste Data Here - Export'!A1281='Paste Data Here - Export'!B1281,C1281,IF(W1281="No","",IF(E1281="Yes","6 Month Transfer",'Paste Data Here - Export'!HP1281)))</f>
        <v/>
      </c>
      <c r="G1281" s="92" t="str">
        <f>IF(B1281="","",IF(OR('Paste Data Here - Export'!KB1281="Y",'Paste Data Here - Export'!GE1281="Y"),"Yes","No"))</f>
        <v/>
      </c>
      <c r="H1281" s="93" t="str">
        <f t="shared" si="212"/>
        <v/>
      </c>
      <c r="I1281" s="93" t="str">
        <f t="shared" si="213"/>
        <v/>
      </c>
      <c r="J1281" s="93" t="str">
        <f t="shared" si="214"/>
        <v/>
      </c>
      <c r="K1281" s="125" t="str">
        <f>IF(OR(C1281="",'Paste Data Here - Export'!BD1281=""),"",1440*('Paste Data Here - Export'!BD1281-C1281))</f>
        <v/>
      </c>
      <c r="L1281" s="93" t="str">
        <f t="shared" si="215"/>
        <v/>
      </c>
      <c r="M1281" s="93" t="str">
        <f>IF(AND(L1281="Yes",'Paste Data Here - Export'!BC1281="SU",'Paste Data Here - Export'!EJ1281&lt;&gt;"Y"),"Achieved",IF('Paste Data Here - Export'!EJ1281="Y","Not applicable",(IF(AND('Patient level info'!L1281="No",'Paste Data Here - Export'!BC1281="SU"),"Not achieved",IF('Paste Data Here - Export'!BC1281="ICH","Not applicable",IF(OR('Paste Data Here - Export'!BC1281="O",'Paste Data Here - Export'!BC1281="MAC"),"Not achieved",""))))))</f>
        <v/>
      </c>
      <c r="N1281" s="142" t="str">
        <f>IF(B1281="","",IF(OR('Paste Data Here - Export'!GN1281="PERS",'Paste Data Here - Export'!GN1281="TELEM"),'Paste Data Here - Export'!GK1281,IF('Paste Data Here - Export'!GO1281="","Not seen in person",'Paste Data Here - Export'!GO1281)))</f>
        <v/>
      </c>
      <c r="O1281" s="125" t="str">
        <f t="shared" si="216"/>
        <v/>
      </c>
      <c r="P1281" s="126" t="str">
        <f t="shared" si="217"/>
        <v/>
      </c>
      <c r="Q1281" s="95" t="str">
        <f>IF('Paste Data Here - Export'!CR1281=TRUE, "Not imaged",IF('Paste Data Here - Export'!AR1281="Y","Inpatient stroke",IF('Paste Data Here - Export'!BA1281="","",IF('Paste Data Here - Export'!CR1281="TRUE","",1440*('Paste Data Here - Export'!CP1281-'Paste Data Here - Export'!BA1281)))))</f>
        <v/>
      </c>
      <c r="R1281" s="95" t="str">
        <f>IF('Paste Data Here - Export'!CR1281=TRUE,"Not imaged",IF(OR(C1281="",'Paste Data Here - Export'!CP1281=""),"",1440*('Paste Data Here - Export'!CP1281-C1281)))</f>
        <v/>
      </c>
      <c r="S1281" s="93" t="str">
        <f>IF(R1281&lt;60.5,"Yes",IF('Paste Data Here - Export'!C1281="","","No"))</f>
        <v/>
      </c>
      <c r="T1281" s="93" t="str">
        <f t="shared" si="209"/>
        <v/>
      </c>
      <c r="U1281" s="94" t="str">
        <f>IF(OR(C1281="",'Paste Data Here - Export'!DF1281=""),"",1440*('Paste Data Here - Export'!DF1281-C1281))</f>
        <v/>
      </c>
      <c r="V1281" s="96" t="str">
        <f t="shared" si="218"/>
        <v/>
      </c>
      <c r="W1281" s="97" t="str">
        <f>IF(B1281="","",IF('Paste Data Here - Export'!KI1281=TRUE,"Yes",IF('Paste Data Here - Export'!L1281="","No","Yes")))</f>
        <v/>
      </c>
      <c r="X1281" s="98" t="str">
        <f>IF(E1281="Yes","6 Month Transfer",IF(AND(W1281="Yes",'Paste Data Here - Export'!KM1281="D"),"No",IF('Patient level info'!W1281="Yes","Yes","")))</f>
        <v/>
      </c>
      <c r="Y1281" s="91" t="str">
        <f t="shared" si="210"/>
        <v/>
      </c>
      <c r="Z1281" s="99" t="str">
        <f>IF('Paste Data Here - Export'!KQ1281="","",IF('Paste Data Here - Export'!KO1281="","",'Paste Data Here - Export'!KN1281-'Paste Data Here - Export'!KQ1281))</f>
        <v/>
      </c>
      <c r="AA1281" s="91" t="str">
        <f>IF(AND(W1281="Yes",'Paste Data Here - Export'!KM1281="D",'Paste Data Here - Export'!KO1281="Y"),'Paste Data Here - Export'!KN1281+'Patient level info'!AA$3,IF(AND(W1281="Yes",'Paste Data Here - Export'!KM1281="D",Z1281&lt;0),'Paste Data Here - Export'!KQ1281,IF(AND(W1281="Yes",'Paste Data Here - Export'!KM1281="D"),'Paste Data Here - Export'!KN1281,IF(X1281="Yes",'Paste Data Here - Export'!KS1281,""))))</f>
        <v/>
      </c>
      <c r="AB1281" s="100" t="str">
        <f>IF(W1281="No","",IF('Paste Data Here - Export'!HS1281="","",IF('Paste Data Here - Export'!KO1281="Y",'Patient level info'!AA1281-'Paste Data Here - Export'!HS1281,'Paste Data Here - Export'!KQ1281-'Paste Data Here - Export'!HS1281)))</f>
        <v/>
      </c>
      <c r="AC1281" s="100" t="str">
        <f>IF(E1281="Yes","",IF(BPT!C1281="Record transferred to this team",AA1281-C1281-(1/6),""))</f>
        <v/>
      </c>
      <c r="AD1281" s="100" t="str">
        <f t="shared" si="211"/>
        <v/>
      </c>
      <c r="AE1281" s="100" t="str">
        <f t="shared" si="219"/>
        <v/>
      </c>
      <c r="AF1281" s="101" t="str">
        <f>IF(AE1281="","",IF(Y1281="Died same day","Died same day as arrival",IF(AB1281="","Did not stay on SU",IF('Paste Data Here - Export'!HR1281="ICH","ICU/CCU/HDU",IF(AB1281&gt;AE1281,100,100*AB1281/AE1281)))))</f>
        <v/>
      </c>
      <c r="AG1281" s="82" t="str">
        <f>IF(E1281="Yes","6 Month Transfer",IF(W1281="No","Not locked to discharge/transfer",IF(AF1281="Did not stay on SU","Not achieved as did not stay on SU",IF('Patient level info'!A1281="","",IF(AND(A1281=B1281,M1281="Achieved",P1281="Achieved",AF1281&gt;=90,AF1281&lt;&gt;"Died same day as arrival"),"Achieved",IF(AND(A1281&lt;&gt;B1281,AF1281&gt;=90,M1281="Achieved",P1281="Achieved"),"Not directly admitted by this team, but achieved criteria at previous team, and achieved 90% of stay on SU whilst at this team",IF(AF1281="ICU/CCU/HDU","Admitted to ICU/CCU/HDU",IF(AF1281="Died same day as arrival",AF1281,IF(AND(AF1281&lt;90,M1281="Not achieved",P1281="Not achieved"),"Not achieved as not direct to SU within 4h, not seen by a consultant within 14h, and less than 90% of stay on SU",IF(AND(AF1281&lt;90,M1281="Not achieved",P1281="Achieved"),"Not achieved as not direct to SU within 4h and less than 90% of stay on SU",IF(AND(AF1281&lt;90,M1281="Achieved",P1281="Not achieved"),"Not achieved as not seen by a consultant within 14h and less than 90% of stay on SU",IF(AND(AF1281&gt;=90,M1281="Not achieved",P1281="Not achieved"),"Not achieved as not direct to SU within 4h and not seen by a consultant within 14h",IF(AND(AF1281&gt;=90,M1281="Achieved",P1281="Not achieved"),"Not achieved as not seen by a consultant within 14h",IF(AF1281&lt;90,"Not achieved as less than 90% of stay on SU","Not achieved as not direct to SU within 4h"))))))))))))))</f>
        <v/>
      </c>
    </row>
    <row r="1282" spans="1:33" x14ac:dyDescent="0.25">
      <c r="A1282" s="89" t="str">
        <f>IF('Paste Data Here - Export'!A1282="","",'Paste Data Here - Export'!A1282)</f>
        <v/>
      </c>
      <c r="B1282" s="90" t="str">
        <f>IF('Paste Data Here - Export'!B1282="","",'Paste Data Here - Export'!B1282)</f>
        <v/>
      </c>
      <c r="C1282" s="91" t="str">
        <f>IF('Paste Data Here - Export'!AR1282="Y",'Paste Data Here - Export'!AS1282,IF('Paste Data Here - Export'!C1282="","",'Paste Data Here - Export'!BA1282))</f>
        <v/>
      </c>
      <c r="D1282" s="103" t="str">
        <f>IF(B1282="","",IF('Paste Data Here - Export'!A1282 ='Paste Data Here - Export'!B1282, "Yes", "No"))</f>
        <v/>
      </c>
      <c r="E1282" s="103" t="str">
        <f>IF(A1282="","",IF(AND('Paste Data Here - Export'!P1282="",'Paste Data Here - Export'!Q1282&lt;&gt;""),"Yes","No"))</f>
        <v/>
      </c>
      <c r="F1282" s="104" t="str">
        <f>IF('Paste Data Here - Export'!A1282='Paste Data Here - Export'!B1282,C1282,IF(W1282="No","",IF(E1282="Yes","6 Month Transfer",'Paste Data Here - Export'!HP1282)))</f>
        <v/>
      </c>
      <c r="G1282" s="92" t="str">
        <f>IF(B1282="","",IF(OR('Paste Data Here - Export'!KB1282="Y",'Paste Data Here - Export'!GE1282="Y"),"Yes","No"))</f>
        <v/>
      </c>
      <c r="H1282" s="93" t="str">
        <f t="shared" si="212"/>
        <v/>
      </c>
      <c r="I1282" s="93" t="str">
        <f t="shared" si="213"/>
        <v/>
      </c>
      <c r="J1282" s="93" t="str">
        <f t="shared" si="214"/>
        <v/>
      </c>
      <c r="K1282" s="125" t="str">
        <f>IF(OR(C1282="",'Paste Data Here - Export'!BD1282=""),"",1440*('Paste Data Here - Export'!BD1282-C1282))</f>
        <v/>
      </c>
      <c r="L1282" s="93" t="str">
        <f t="shared" si="215"/>
        <v/>
      </c>
      <c r="M1282" s="93" t="str">
        <f>IF(AND(L1282="Yes",'Paste Data Here - Export'!BC1282="SU",'Paste Data Here - Export'!EJ1282&lt;&gt;"Y"),"Achieved",IF('Paste Data Here - Export'!EJ1282="Y","Not applicable",(IF(AND('Patient level info'!L1282="No",'Paste Data Here - Export'!BC1282="SU"),"Not achieved",IF('Paste Data Here - Export'!BC1282="ICH","Not applicable",IF(OR('Paste Data Here - Export'!BC1282="O",'Paste Data Here - Export'!BC1282="MAC"),"Not achieved",""))))))</f>
        <v/>
      </c>
      <c r="N1282" s="142" t="str">
        <f>IF(B1282="","",IF(OR('Paste Data Here - Export'!GN1282="PERS",'Paste Data Here - Export'!GN1282="TELEM"),'Paste Data Here - Export'!GK1282,IF('Paste Data Here - Export'!GO1282="","Not seen in person",'Paste Data Here - Export'!GO1282)))</f>
        <v/>
      </c>
      <c r="O1282" s="125" t="str">
        <f t="shared" si="216"/>
        <v/>
      </c>
      <c r="P1282" s="126" t="str">
        <f t="shared" si="217"/>
        <v/>
      </c>
      <c r="Q1282" s="95" t="str">
        <f>IF('Paste Data Here - Export'!CR1282=TRUE, "Not imaged",IF('Paste Data Here - Export'!AR1282="Y","Inpatient stroke",IF('Paste Data Here - Export'!BA1282="","",IF('Paste Data Here - Export'!CR1282="TRUE","",1440*('Paste Data Here - Export'!CP1282-'Paste Data Here - Export'!BA1282)))))</f>
        <v/>
      </c>
      <c r="R1282" s="95" t="str">
        <f>IF('Paste Data Here - Export'!CR1282=TRUE,"Not imaged",IF(OR(C1282="",'Paste Data Here - Export'!CP1282=""),"",1440*('Paste Data Here - Export'!CP1282-C1282)))</f>
        <v/>
      </c>
      <c r="S1282" s="93" t="str">
        <f>IF(R1282&lt;60.5,"Yes",IF('Paste Data Here - Export'!C1282="","","No"))</f>
        <v/>
      </c>
      <c r="T1282" s="93" t="str">
        <f t="shared" si="209"/>
        <v/>
      </c>
      <c r="U1282" s="94" t="str">
        <f>IF(OR(C1282="",'Paste Data Here - Export'!DF1282=""),"",1440*('Paste Data Here - Export'!DF1282-C1282))</f>
        <v/>
      </c>
      <c r="V1282" s="96" t="str">
        <f t="shared" si="218"/>
        <v/>
      </c>
      <c r="W1282" s="97" t="str">
        <f>IF(B1282="","",IF('Paste Data Here - Export'!KI1282=TRUE,"Yes",IF('Paste Data Here - Export'!L1282="","No","Yes")))</f>
        <v/>
      </c>
      <c r="X1282" s="98" t="str">
        <f>IF(E1282="Yes","6 Month Transfer",IF(AND(W1282="Yes",'Paste Data Here - Export'!KM1282="D"),"No",IF('Patient level info'!W1282="Yes","Yes","")))</f>
        <v/>
      </c>
      <c r="Y1282" s="91" t="str">
        <f t="shared" si="210"/>
        <v/>
      </c>
      <c r="Z1282" s="99" t="str">
        <f>IF('Paste Data Here - Export'!KQ1282="","",IF('Paste Data Here - Export'!KO1282="","",'Paste Data Here - Export'!KN1282-'Paste Data Here - Export'!KQ1282))</f>
        <v/>
      </c>
      <c r="AA1282" s="91" t="str">
        <f>IF(AND(W1282="Yes",'Paste Data Here - Export'!KM1282="D",'Paste Data Here - Export'!KO1282="Y"),'Paste Data Here - Export'!KN1282+'Patient level info'!AA$3,IF(AND(W1282="Yes",'Paste Data Here - Export'!KM1282="D",Z1282&lt;0),'Paste Data Here - Export'!KQ1282,IF(AND(W1282="Yes",'Paste Data Here - Export'!KM1282="D"),'Paste Data Here - Export'!KN1282,IF(X1282="Yes",'Paste Data Here - Export'!KS1282,""))))</f>
        <v/>
      </c>
      <c r="AB1282" s="100" t="str">
        <f>IF(W1282="No","",IF('Paste Data Here - Export'!HS1282="","",IF('Paste Data Here - Export'!KO1282="Y",'Patient level info'!AA1282-'Paste Data Here - Export'!HS1282,'Paste Data Here - Export'!KQ1282-'Paste Data Here - Export'!HS1282)))</f>
        <v/>
      </c>
      <c r="AC1282" s="100" t="str">
        <f>IF(E1282="Yes","",IF(BPT!C1282="Record transferred to this team",AA1282-C1282-(1/6),""))</f>
        <v/>
      </c>
      <c r="AD1282" s="100" t="str">
        <f t="shared" si="211"/>
        <v/>
      </c>
      <c r="AE1282" s="100" t="str">
        <f t="shared" si="219"/>
        <v/>
      </c>
      <c r="AF1282" s="101" t="str">
        <f>IF(AE1282="","",IF(Y1282="Died same day","Died same day as arrival",IF(AB1282="","Did not stay on SU",IF('Paste Data Here - Export'!HR1282="ICH","ICU/CCU/HDU",IF(AB1282&gt;AE1282,100,100*AB1282/AE1282)))))</f>
        <v/>
      </c>
      <c r="AG1282" s="82" t="str">
        <f>IF(E1282="Yes","6 Month Transfer",IF(W1282="No","Not locked to discharge/transfer",IF(AF1282="Did not stay on SU","Not achieved as did not stay on SU",IF('Patient level info'!A1282="","",IF(AND(A1282=B1282,M1282="Achieved",P1282="Achieved",AF1282&gt;=90,AF1282&lt;&gt;"Died same day as arrival"),"Achieved",IF(AND(A1282&lt;&gt;B1282,AF1282&gt;=90,M1282="Achieved",P1282="Achieved"),"Not directly admitted by this team, but achieved criteria at previous team, and achieved 90% of stay on SU whilst at this team",IF(AF1282="ICU/CCU/HDU","Admitted to ICU/CCU/HDU",IF(AF1282="Died same day as arrival",AF1282,IF(AND(AF1282&lt;90,M1282="Not achieved",P1282="Not achieved"),"Not achieved as not direct to SU within 4h, not seen by a consultant within 14h, and less than 90% of stay on SU",IF(AND(AF1282&lt;90,M1282="Not achieved",P1282="Achieved"),"Not achieved as not direct to SU within 4h and less than 90% of stay on SU",IF(AND(AF1282&lt;90,M1282="Achieved",P1282="Not achieved"),"Not achieved as not seen by a consultant within 14h and less than 90% of stay on SU",IF(AND(AF1282&gt;=90,M1282="Not achieved",P1282="Not achieved"),"Not achieved as not direct to SU within 4h and not seen by a consultant within 14h",IF(AND(AF1282&gt;=90,M1282="Achieved",P1282="Not achieved"),"Not achieved as not seen by a consultant within 14h",IF(AF1282&lt;90,"Not achieved as less than 90% of stay on SU","Not achieved as not direct to SU within 4h"))))))))))))))</f>
        <v/>
      </c>
    </row>
    <row r="1283" spans="1:33" x14ac:dyDescent="0.25">
      <c r="A1283" s="89" t="str">
        <f>IF('Paste Data Here - Export'!A1283="","",'Paste Data Here - Export'!A1283)</f>
        <v/>
      </c>
      <c r="B1283" s="90" t="str">
        <f>IF('Paste Data Here - Export'!B1283="","",'Paste Data Here - Export'!B1283)</f>
        <v/>
      </c>
      <c r="C1283" s="91" t="str">
        <f>IF('Paste Data Here - Export'!AR1283="Y",'Paste Data Here - Export'!AS1283,IF('Paste Data Here - Export'!C1283="","",'Paste Data Here - Export'!BA1283))</f>
        <v/>
      </c>
      <c r="D1283" s="103" t="str">
        <f>IF(B1283="","",IF('Paste Data Here - Export'!A1283 ='Paste Data Here - Export'!B1283, "Yes", "No"))</f>
        <v/>
      </c>
      <c r="E1283" s="103" t="str">
        <f>IF(A1283="","",IF(AND('Paste Data Here - Export'!P1283="",'Paste Data Here - Export'!Q1283&lt;&gt;""),"Yes","No"))</f>
        <v/>
      </c>
      <c r="F1283" s="104" t="str">
        <f>IF('Paste Data Here - Export'!A1283='Paste Data Here - Export'!B1283,C1283,IF(W1283="No","",IF(E1283="Yes","6 Month Transfer",'Paste Data Here - Export'!HP1283)))</f>
        <v/>
      </c>
      <c r="G1283" s="92" t="str">
        <f>IF(B1283="","",IF(OR('Paste Data Here - Export'!KB1283="Y",'Paste Data Here - Export'!GE1283="Y"),"Yes","No"))</f>
        <v/>
      </c>
      <c r="H1283" s="93" t="str">
        <f t="shared" si="212"/>
        <v/>
      </c>
      <c r="I1283" s="93" t="str">
        <f t="shared" si="213"/>
        <v/>
      </c>
      <c r="J1283" s="93" t="str">
        <f t="shared" si="214"/>
        <v/>
      </c>
      <c r="K1283" s="125" t="str">
        <f>IF(OR(C1283="",'Paste Data Here - Export'!BD1283=""),"",1440*('Paste Data Here - Export'!BD1283-C1283))</f>
        <v/>
      </c>
      <c r="L1283" s="93" t="str">
        <f t="shared" si="215"/>
        <v/>
      </c>
      <c r="M1283" s="93" t="str">
        <f>IF(AND(L1283="Yes",'Paste Data Here - Export'!BC1283="SU",'Paste Data Here - Export'!EJ1283&lt;&gt;"Y"),"Achieved",IF('Paste Data Here - Export'!EJ1283="Y","Not applicable",(IF(AND('Patient level info'!L1283="No",'Paste Data Here - Export'!BC1283="SU"),"Not achieved",IF('Paste Data Here - Export'!BC1283="ICH","Not applicable",IF(OR('Paste Data Here - Export'!BC1283="O",'Paste Data Here - Export'!BC1283="MAC"),"Not achieved",""))))))</f>
        <v/>
      </c>
      <c r="N1283" s="142" t="str">
        <f>IF(B1283="","",IF(OR('Paste Data Here - Export'!GN1283="PERS",'Paste Data Here - Export'!GN1283="TELEM"),'Paste Data Here - Export'!GK1283,IF('Paste Data Here - Export'!GO1283="","Not seen in person",'Paste Data Here - Export'!GO1283)))</f>
        <v/>
      </c>
      <c r="O1283" s="125" t="str">
        <f t="shared" si="216"/>
        <v/>
      </c>
      <c r="P1283" s="126" t="str">
        <f t="shared" si="217"/>
        <v/>
      </c>
      <c r="Q1283" s="95" t="str">
        <f>IF('Paste Data Here - Export'!CR1283=TRUE, "Not imaged",IF('Paste Data Here - Export'!AR1283="Y","Inpatient stroke",IF('Paste Data Here - Export'!BA1283="","",IF('Paste Data Here - Export'!CR1283="TRUE","",1440*('Paste Data Here - Export'!CP1283-'Paste Data Here - Export'!BA1283)))))</f>
        <v/>
      </c>
      <c r="R1283" s="95" t="str">
        <f>IF('Paste Data Here - Export'!CR1283=TRUE,"Not imaged",IF(OR(C1283="",'Paste Data Here - Export'!CP1283=""),"",1440*('Paste Data Here - Export'!CP1283-C1283)))</f>
        <v/>
      </c>
      <c r="S1283" s="93" t="str">
        <f>IF(R1283&lt;60.5,"Yes",IF('Paste Data Here - Export'!C1283="","","No"))</f>
        <v/>
      </c>
      <c r="T1283" s="93" t="str">
        <f t="shared" si="209"/>
        <v/>
      </c>
      <c r="U1283" s="94" t="str">
        <f>IF(OR(C1283="",'Paste Data Here - Export'!DF1283=""),"",1440*('Paste Data Here - Export'!DF1283-C1283))</f>
        <v/>
      </c>
      <c r="V1283" s="96" t="str">
        <f t="shared" si="218"/>
        <v/>
      </c>
      <c r="W1283" s="97" t="str">
        <f>IF(B1283="","",IF('Paste Data Here - Export'!KI1283=TRUE,"Yes",IF('Paste Data Here - Export'!L1283="","No","Yes")))</f>
        <v/>
      </c>
      <c r="X1283" s="98" t="str">
        <f>IF(E1283="Yes","6 Month Transfer",IF(AND(W1283="Yes",'Paste Data Here - Export'!KM1283="D"),"No",IF('Patient level info'!W1283="Yes","Yes","")))</f>
        <v/>
      </c>
      <c r="Y1283" s="91" t="str">
        <f t="shared" si="210"/>
        <v/>
      </c>
      <c r="Z1283" s="99" t="str">
        <f>IF('Paste Data Here - Export'!KQ1283="","",IF('Paste Data Here - Export'!KO1283="","",'Paste Data Here - Export'!KN1283-'Paste Data Here - Export'!KQ1283))</f>
        <v/>
      </c>
      <c r="AA1283" s="91" t="str">
        <f>IF(AND(W1283="Yes",'Paste Data Here - Export'!KM1283="D",'Paste Data Here - Export'!KO1283="Y"),'Paste Data Here - Export'!KN1283+'Patient level info'!AA$3,IF(AND(W1283="Yes",'Paste Data Here - Export'!KM1283="D",Z1283&lt;0),'Paste Data Here - Export'!KQ1283,IF(AND(W1283="Yes",'Paste Data Here - Export'!KM1283="D"),'Paste Data Here - Export'!KN1283,IF(X1283="Yes",'Paste Data Here - Export'!KS1283,""))))</f>
        <v/>
      </c>
      <c r="AB1283" s="100" t="str">
        <f>IF(W1283="No","",IF('Paste Data Here - Export'!HS1283="","",IF('Paste Data Here - Export'!KO1283="Y",'Patient level info'!AA1283-'Paste Data Here - Export'!HS1283,'Paste Data Here - Export'!KQ1283-'Paste Data Here - Export'!HS1283)))</f>
        <v/>
      </c>
      <c r="AC1283" s="100" t="str">
        <f>IF(E1283="Yes","",IF(BPT!C1283="Record transferred to this team",AA1283-C1283-(1/6),""))</f>
        <v/>
      </c>
      <c r="AD1283" s="100" t="str">
        <f t="shared" si="211"/>
        <v/>
      </c>
      <c r="AE1283" s="100" t="str">
        <f t="shared" si="219"/>
        <v/>
      </c>
      <c r="AF1283" s="101" t="str">
        <f>IF(AE1283="","",IF(Y1283="Died same day","Died same day as arrival",IF(AB1283="","Did not stay on SU",IF('Paste Data Here - Export'!HR1283="ICH","ICU/CCU/HDU",IF(AB1283&gt;AE1283,100,100*AB1283/AE1283)))))</f>
        <v/>
      </c>
      <c r="AG1283" s="82" t="str">
        <f>IF(E1283="Yes","6 Month Transfer",IF(W1283="No","Not locked to discharge/transfer",IF(AF1283="Did not stay on SU","Not achieved as did not stay on SU",IF('Patient level info'!A1283="","",IF(AND(A1283=B1283,M1283="Achieved",P1283="Achieved",AF1283&gt;=90,AF1283&lt;&gt;"Died same day as arrival"),"Achieved",IF(AND(A1283&lt;&gt;B1283,AF1283&gt;=90,M1283="Achieved",P1283="Achieved"),"Not directly admitted by this team, but achieved criteria at previous team, and achieved 90% of stay on SU whilst at this team",IF(AF1283="ICU/CCU/HDU","Admitted to ICU/CCU/HDU",IF(AF1283="Died same day as arrival",AF1283,IF(AND(AF1283&lt;90,M1283="Not achieved",P1283="Not achieved"),"Not achieved as not direct to SU within 4h, not seen by a consultant within 14h, and less than 90% of stay on SU",IF(AND(AF1283&lt;90,M1283="Not achieved",P1283="Achieved"),"Not achieved as not direct to SU within 4h and less than 90% of stay on SU",IF(AND(AF1283&lt;90,M1283="Achieved",P1283="Not achieved"),"Not achieved as not seen by a consultant within 14h and less than 90% of stay on SU",IF(AND(AF1283&gt;=90,M1283="Not achieved",P1283="Not achieved"),"Not achieved as not direct to SU within 4h and not seen by a consultant within 14h",IF(AND(AF1283&gt;=90,M1283="Achieved",P1283="Not achieved"),"Not achieved as not seen by a consultant within 14h",IF(AF1283&lt;90,"Not achieved as less than 90% of stay on SU","Not achieved as not direct to SU within 4h"))))))))))))))</f>
        <v/>
      </c>
    </row>
    <row r="1284" spans="1:33" x14ac:dyDescent="0.25">
      <c r="A1284" s="89" t="str">
        <f>IF('Paste Data Here - Export'!A1284="","",'Paste Data Here - Export'!A1284)</f>
        <v/>
      </c>
      <c r="B1284" s="90" t="str">
        <f>IF('Paste Data Here - Export'!B1284="","",'Paste Data Here - Export'!B1284)</f>
        <v/>
      </c>
      <c r="C1284" s="91" t="str">
        <f>IF('Paste Data Here - Export'!AR1284="Y",'Paste Data Here - Export'!AS1284,IF('Paste Data Here - Export'!C1284="","",'Paste Data Here - Export'!BA1284))</f>
        <v/>
      </c>
      <c r="D1284" s="103" t="str">
        <f>IF(B1284="","",IF('Paste Data Here - Export'!A1284 ='Paste Data Here - Export'!B1284, "Yes", "No"))</f>
        <v/>
      </c>
      <c r="E1284" s="103" t="str">
        <f>IF(A1284="","",IF(AND('Paste Data Here - Export'!P1284="",'Paste Data Here - Export'!Q1284&lt;&gt;""),"Yes","No"))</f>
        <v/>
      </c>
      <c r="F1284" s="104" t="str">
        <f>IF('Paste Data Here - Export'!A1284='Paste Data Here - Export'!B1284,C1284,IF(W1284="No","",IF(E1284="Yes","6 Month Transfer",'Paste Data Here - Export'!HP1284)))</f>
        <v/>
      </c>
      <c r="G1284" s="92" t="str">
        <f>IF(B1284="","",IF(OR('Paste Data Here - Export'!KB1284="Y",'Paste Data Here - Export'!GE1284="Y"),"Yes","No"))</f>
        <v/>
      </c>
      <c r="H1284" s="93" t="str">
        <f t="shared" si="212"/>
        <v/>
      </c>
      <c r="I1284" s="93" t="str">
        <f t="shared" si="213"/>
        <v/>
      </c>
      <c r="J1284" s="93" t="str">
        <f t="shared" si="214"/>
        <v/>
      </c>
      <c r="K1284" s="125" t="str">
        <f>IF(OR(C1284="",'Paste Data Here - Export'!BD1284=""),"",1440*('Paste Data Here - Export'!BD1284-C1284))</f>
        <v/>
      </c>
      <c r="L1284" s="93" t="str">
        <f t="shared" si="215"/>
        <v/>
      </c>
      <c r="M1284" s="93" t="str">
        <f>IF(AND(L1284="Yes",'Paste Data Here - Export'!BC1284="SU",'Paste Data Here - Export'!EJ1284&lt;&gt;"Y"),"Achieved",IF('Paste Data Here - Export'!EJ1284="Y","Not applicable",(IF(AND('Patient level info'!L1284="No",'Paste Data Here - Export'!BC1284="SU"),"Not achieved",IF('Paste Data Here - Export'!BC1284="ICH","Not applicable",IF(OR('Paste Data Here - Export'!BC1284="O",'Paste Data Here - Export'!BC1284="MAC"),"Not achieved",""))))))</f>
        <v/>
      </c>
      <c r="N1284" s="142" t="str">
        <f>IF(B1284="","",IF(OR('Paste Data Here - Export'!GN1284="PERS",'Paste Data Here - Export'!GN1284="TELEM"),'Paste Data Here - Export'!GK1284,IF('Paste Data Here - Export'!GO1284="","Not seen in person",'Paste Data Here - Export'!GO1284)))</f>
        <v/>
      </c>
      <c r="O1284" s="125" t="str">
        <f t="shared" si="216"/>
        <v/>
      </c>
      <c r="P1284" s="126" t="str">
        <f t="shared" si="217"/>
        <v/>
      </c>
      <c r="Q1284" s="95" t="str">
        <f>IF('Paste Data Here - Export'!CR1284=TRUE, "Not imaged",IF('Paste Data Here - Export'!AR1284="Y","Inpatient stroke",IF('Paste Data Here - Export'!BA1284="","",IF('Paste Data Here - Export'!CR1284="TRUE","",1440*('Paste Data Here - Export'!CP1284-'Paste Data Here - Export'!BA1284)))))</f>
        <v/>
      </c>
      <c r="R1284" s="95" t="str">
        <f>IF('Paste Data Here - Export'!CR1284=TRUE,"Not imaged",IF(OR(C1284="",'Paste Data Here - Export'!CP1284=""),"",1440*('Paste Data Here - Export'!CP1284-C1284)))</f>
        <v/>
      </c>
      <c r="S1284" s="93" t="str">
        <f>IF(R1284&lt;60.5,"Yes",IF('Paste Data Here - Export'!C1284="","","No"))</f>
        <v/>
      </c>
      <c r="T1284" s="93" t="str">
        <f t="shared" si="209"/>
        <v/>
      </c>
      <c r="U1284" s="94" t="str">
        <f>IF(OR(C1284="",'Paste Data Here - Export'!DF1284=""),"",1440*('Paste Data Here - Export'!DF1284-C1284))</f>
        <v/>
      </c>
      <c r="V1284" s="96" t="str">
        <f t="shared" si="218"/>
        <v/>
      </c>
      <c r="W1284" s="97" t="str">
        <f>IF(B1284="","",IF('Paste Data Here - Export'!KI1284=TRUE,"Yes",IF('Paste Data Here - Export'!L1284="","No","Yes")))</f>
        <v/>
      </c>
      <c r="X1284" s="98" t="str">
        <f>IF(E1284="Yes","6 Month Transfer",IF(AND(W1284="Yes",'Paste Data Here - Export'!KM1284="D"),"No",IF('Patient level info'!W1284="Yes","Yes","")))</f>
        <v/>
      </c>
      <c r="Y1284" s="91" t="str">
        <f t="shared" si="210"/>
        <v/>
      </c>
      <c r="Z1284" s="99" t="str">
        <f>IF('Paste Data Here - Export'!KQ1284="","",IF('Paste Data Here - Export'!KO1284="","",'Paste Data Here - Export'!KN1284-'Paste Data Here - Export'!KQ1284))</f>
        <v/>
      </c>
      <c r="AA1284" s="91" t="str">
        <f>IF(AND(W1284="Yes",'Paste Data Here - Export'!KM1284="D",'Paste Data Here - Export'!KO1284="Y"),'Paste Data Here - Export'!KN1284+'Patient level info'!AA$3,IF(AND(W1284="Yes",'Paste Data Here - Export'!KM1284="D",Z1284&lt;0),'Paste Data Here - Export'!KQ1284,IF(AND(W1284="Yes",'Paste Data Here - Export'!KM1284="D"),'Paste Data Here - Export'!KN1284,IF(X1284="Yes",'Paste Data Here - Export'!KS1284,""))))</f>
        <v/>
      </c>
      <c r="AB1284" s="100" t="str">
        <f>IF(W1284="No","",IF('Paste Data Here - Export'!HS1284="","",IF('Paste Data Here - Export'!KO1284="Y",'Patient level info'!AA1284-'Paste Data Here - Export'!HS1284,'Paste Data Here - Export'!KQ1284-'Paste Data Here - Export'!HS1284)))</f>
        <v/>
      </c>
      <c r="AC1284" s="100" t="str">
        <f>IF(E1284="Yes","",IF(BPT!C1284="Record transferred to this team",AA1284-C1284-(1/6),""))</f>
        <v/>
      </c>
      <c r="AD1284" s="100" t="str">
        <f t="shared" si="211"/>
        <v/>
      </c>
      <c r="AE1284" s="100" t="str">
        <f t="shared" si="219"/>
        <v/>
      </c>
      <c r="AF1284" s="101" t="str">
        <f>IF(AE1284="","",IF(Y1284="Died same day","Died same day as arrival",IF(AB1284="","Did not stay on SU",IF('Paste Data Here - Export'!HR1284="ICH","ICU/CCU/HDU",IF(AB1284&gt;AE1284,100,100*AB1284/AE1284)))))</f>
        <v/>
      </c>
      <c r="AG1284" s="82" t="str">
        <f>IF(E1284="Yes","6 Month Transfer",IF(W1284="No","Not locked to discharge/transfer",IF(AF1284="Did not stay on SU","Not achieved as did not stay on SU",IF('Patient level info'!A1284="","",IF(AND(A1284=B1284,M1284="Achieved",P1284="Achieved",AF1284&gt;=90,AF1284&lt;&gt;"Died same day as arrival"),"Achieved",IF(AND(A1284&lt;&gt;B1284,AF1284&gt;=90,M1284="Achieved",P1284="Achieved"),"Not directly admitted by this team, but achieved criteria at previous team, and achieved 90% of stay on SU whilst at this team",IF(AF1284="ICU/CCU/HDU","Admitted to ICU/CCU/HDU",IF(AF1284="Died same day as arrival",AF1284,IF(AND(AF1284&lt;90,M1284="Not achieved",P1284="Not achieved"),"Not achieved as not direct to SU within 4h, not seen by a consultant within 14h, and less than 90% of stay on SU",IF(AND(AF1284&lt;90,M1284="Not achieved",P1284="Achieved"),"Not achieved as not direct to SU within 4h and less than 90% of stay on SU",IF(AND(AF1284&lt;90,M1284="Achieved",P1284="Not achieved"),"Not achieved as not seen by a consultant within 14h and less than 90% of stay on SU",IF(AND(AF1284&gt;=90,M1284="Not achieved",P1284="Not achieved"),"Not achieved as not direct to SU within 4h and not seen by a consultant within 14h",IF(AND(AF1284&gt;=90,M1284="Achieved",P1284="Not achieved"),"Not achieved as not seen by a consultant within 14h",IF(AF1284&lt;90,"Not achieved as less than 90% of stay on SU","Not achieved as not direct to SU within 4h"))))))))))))))</f>
        <v/>
      </c>
    </row>
    <row r="1285" spans="1:33" x14ac:dyDescent="0.25">
      <c r="A1285" s="89" t="str">
        <f>IF('Paste Data Here - Export'!A1285="","",'Paste Data Here - Export'!A1285)</f>
        <v/>
      </c>
      <c r="B1285" s="90" t="str">
        <f>IF('Paste Data Here - Export'!B1285="","",'Paste Data Here - Export'!B1285)</f>
        <v/>
      </c>
      <c r="C1285" s="91" t="str">
        <f>IF('Paste Data Here - Export'!AR1285="Y",'Paste Data Here - Export'!AS1285,IF('Paste Data Here - Export'!C1285="","",'Paste Data Here - Export'!BA1285))</f>
        <v/>
      </c>
      <c r="D1285" s="103" t="str">
        <f>IF(B1285="","",IF('Paste Data Here - Export'!A1285 ='Paste Data Here - Export'!B1285, "Yes", "No"))</f>
        <v/>
      </c>
      <c r="E1285" s="103" t="str">
        <f>IF(A1285="","",IF(AND('Paste Data Here - Export'!P1285="",'Paste Data Here - Export'!Q1285&lt;&gt;""),"Yes","No"))</f>
        <v/>
      </c>
      <c r="F1285" s="104" t="str">
        <f>IF('Paste Data Here - Export'!A1285='Paste Data Here - Export'!B1285,C1285,IF(W1285="No","",IF(E1285="Yes","6 Month Transfer",'Paste Data Here - Export'!HP1285)))</f>
        <v/>
      </c>
      <c r="G1285" s="92" t="str">
        <f>IF(B1285="","",IF(OR('Paste Data Here - Export'!KB1285="Y",'Paste Data Here - Export'!GE1285="Y"),"Yes","No"))</f>
        <v/>
      </c>
      <c r="H1285" s="93" t="str">
        <f t="shared" si="212"/>
        <v/>
      </c>
      <c r="I1285" s="93" t="str">
        <f t="shared" si="213"/>
        <v/>
      </c>
      <c r="J1285" s="93" t="str">
        <f t="shared" si="214"/>
        <v/>
      </c>
      <c r="K1285" s="125" t="str">
        <f>IF(OR(C1285="",'Paste Data Here - Export'!BD1285=""),"",1440*('Paste Data Here - Export'!BD1285-C1285))</f>
        <v/>
      </c>
      <c r="L1285" s="93" t="str">
        <f t="shared" si="215"/>
        <v/>
      </c>
      <c r="M1285" s="93" t="str">
        <f>IF(AND(L1285="Yes",'Paste Data Here - Export'!BC1285="SU",'Paste Data Here - Export'!EJ1285&lt;&gt;"Y"),"Achieved",IF('Paste Data Here - Export'!EJ1285="Y","Not applicable",(IF(AND('Patient level info'!L1285="No",'Paste Data Here - Export'!BC1285="SU"),"Not achieved",IF('Paste Data Here - Export'!BC1285="ICH","Not applicable",IF(OR('Paste Data Here - Export'!BC1285="O",'Paste Data Here - Export'!BC1285="MAC"),"Not achieved",""))))))</f>
        <v/>
      </c>
      <c r="N1285" s="142" t="str">
        <f>IF(B1285="","",IF(OR('Paste Data Here - Export'!GN1285="PERS",'Paste Data Here - Export'!GN1285="TELEM"),'Paste Data Here - Export'!GK1285,IF('Paste Data Here - Export'!GO1285="","Not seen in person",'Paste Data Here - Export'!GO1285)))</f>
        <v/>
      </c>
      <c r="O1285" s="125" t="str">
        <f t="shared" si="216"/>
        <v/>
      </c>
      <c r="P1285" s="126" t="str">
        <f t="shared" si="217"/>
        <v/>
      </c>
      <c r="Q1285" s="95" t="str">
        <f>IF('Paste Data Here - Export'!CR1285=TRUE, "Not imaged",IF('Paste Data Here - Export'!AR1285="Y","Inpatient stroke",IF('Paste Data Here - Export'!BA1285="","",IF('Paste Data Here - Export'!CR1285="TRUE","",1440*('Paste Data Here - Export'!CP1285-'Paste Data Here - Export'!BA1285)))))</f>
        <v/>
      </c>
      <c r="R1285" s="95" t="str">
        <f>IF('Paste Data Here - Export'!CR1285=TRUE,"Not imaged",IF(OR(C1285="",'Paste Data Here - Export'!CP1285=""),"",1440*('Paste Data Here - Export'!CP1285-C1285)))</f>
        <v/>
      </c>
      <c r="S1285" s="93" t="str">
        <f>IF(R1285&lt;60.5,"Yes",IF('Paste Data Here - Export'!C1285="","","No"))</f>
        <v/>
      </c>
      <c r="T1285" s="93" t="str">
        <f t="shared" si="209"/>
        <v/>
      </c>
      <c r="U1285" s="94" t="str">
        <f>IF(OR(C1285="",'Paste Data Here - Export'!DF1285=""),"",1440*('Paste Data Here - Export'!DF1285-C1285))</f>
        <v/>
      </c>
      <c r="V1285" s="96" t="str">
        <f t="shared" si="218"/>
        <v/>
      </c>
      <c r="W1285" s="97" t="str">
        <f>IF(B1285="","",IF('Paste Data Here - Export'!KI1285=TRUE,"Yes",IF('Paste Data Here - Export'!L1285="","No","Yes")))</f>
        <v/>
      </c>
      <c r="X1285" s="98" t="str">
        <f>IF(E1285="Yes","6 Month Transfer",IF(AND(W1285="Yes",'Paste Data Here - Export'!KM1285="D"),"No",IF('Patient level info'!W1285="Yes","Yes","")))</f>
        <v/>
      </c>
      <c r="Y1285" s="91" t="str">
        <f t="shared" si="210"/>
        <v/>
      </c>
      <c r="Z1285" s="99" t="str">
        <f>IF('Paste Data Here - Export'!KQ1285="","",IF('Paste Data Here - Export'!KO1285="","",'Paste Data Here - Export'!KN1285-'Paste Data Here - Export'!KQ1285))</f>
        <v/>
      </c>
      <c r="AA1285" s="91" t="str">
        <f>IF(AND(W1285="Yes",'Paste Data Here - Export'!KM1285="D",'Paste Data Here - Export'!KO1285="Y"),'Paste Data Here - Export'!KN1285+'Patient level info'!AA$3,IF(AND(W1285="Yes",'Paste Data Here - Export'!KM1285="D",Z1285&lt;0),'Paste Data Here - Export'!KQ1285,IF(AND(W1285="Yes",'Paste Data Here - Export'!KM1285="D"),'Paste Data Here - Export'!KN1285,IF(X1285="Yes",'Paste Data Here - Export'!KS1285,""))))</f>
        <v/>
      </c>
      <c r="AB1285" s="100" t="str">
        <f>IF(W1285="No","",IF('Paste Data Here - Export'!HS1285="","",IF('Paste Data Here - Export'!KO1285="Y",'Patient level info'!AA1285-'Paste Data Here - Export'!HS1285,'Paste Data Here - Export'!KQ1285-'Paste Data Here - Export'!HS1285)))</f>
        <v/>
      </c>
      <c r="AC1285" s="100" t="str">
        <f>IF(E1285="Yes","",IF(BPT!C1285="Record transferred to this team",AA1285-C1285-(1/6),""))</f>
        <v/>
      </c>
      <c r="AD1285" s="100" t="str">
        <f t="shared" si="211"/>
        <v/>
      </c>
      <c r="AE1285" s="100" t="str">
        <f t="shared" si="219"/>
        <v/>
      </c>
      <c r="AF1285" s="101" t="str">
        <f>IF(AE1285="","",IF(Y1285="Died same day","Died same day as arrival",IF(AB1285="","Did not stay on SU",IF('Paste Data Here - Export'!HR1285="ICH","ICU/CCU/HDU",IF(AB1285&gt;AE1285,100,100*AB1285/AE1285)))))</f>
        <v/>
      </c>
      <c r="AG1285" s="82" t="str">
        <f>IF(E1285="Yes","6 Month Transfer",IF(W1285="No","Not locked to discharge/transfer",IF(AF1285="Did not stay on SU","Not achieved as did not stay on SU",IF('Patient level info'!A1285="","",IF(AND(A1285=B1285,M1285="Achieved",P1285="Achieved",AF1285&gt;=90,AF1285&lt;&gt;"Died same day as arrival"),"Achieved",IF(AND(A1285&lt;&gt;B1285,AF1285&gt;=90,M1285="Achieved",P1285="Achieved"),"Not directly admitted by this team, but achieved criteria at previous team, and achieved 90% of stay on SU whilst at this team",IF(AF1285="ICU/CCU/HDU","Admitted to ICU/CCU/HDU",IF(AF1285="Died same day as arrival",AF1285,IF(AND(AF1285&lt;90,M1285="Not achieved",P1285="Not achieved"),"Not achieved as not direct to SU within 4h, not seen by a consultant within 14h, and less than 90% of stay on SU",IF(AND(AF1285&lt;90,M1285="Not achieved",P1285="Achieved"),"Not achieved as not direct to SU within 4h and less than 90% of stay on SU",IF(AND(AF1285&lt;90,M1285="Achieved",P1285="Not achieved"),"Not achieved as not seen by a consultant within 14h and less than 90% of stay on SU",IF(AND(AF1285&gt;=90,M1285="Not achieved",P1285="Not achieved"),"Not achieved as not direct to SU within 4h and not seen by a consultant within 14h",IF(AND(AF1285&gt;=90,M1285="Achieved",P1285="Not achieved"),"Not achieved as not seen by a consultant within 14h",IF(AF1285&lt;90,"Not achieved as less than 90% of stay on SU","Not achieved as not direct to SU within 4h"))))))))))))))</f>
        <v/>
      </c>
    </row>
    <row r="1286" spans="1:33" x14ac:dyDescent="0.25">
      <c r="A1286" s="89" t="str">
        <f>IF('Paste Data Here - Export'!A1286="","",'Paste Data Here - Export'!A1286)</f>
        <v/>
      </c>
      <c r="B1286" s="90" t="str">
        <f>IF('Paste Data Here - Export'!B1286="","",'Paste Data Here - Export'!B1286)</f>
        <v/>
      </c>
      <c r="C1286" s="91" t="str">
        <f>IF('Paste Data Here - Export'!AR1286="Y",'Paste Data Here - Export'!AS1286,IF('Paste Data Here - Export'!C1286="","",'Paste Data Here - Export'!BA1286))</f>
        <v/>
      </c>
      <c r="D1286" s="103" t="str">
        <f>IF(B1286="","",IF('Paste Data Here - Export'!A1286 ='Paste Data Here - Export'!B1286, "Yes", "No"))</f>
        <v/>
      </c>
      <c r="E1286" s="103" t="str">
        <f>IF(A1286="","",IF(AND('Paste Data Here - Export'!P1286="",'Paste Data Here - Export'!Q1286&lt;&gt;""),"Yes","No"))</f>
        <v/>
      </c>
      <c r="F1286" s="104" t="str">
        <f>IF('Paste Data Here - Export'!A1286='Paste Data Here - Export'!B1286,C1286,IF(W1286="No","",IF(E1286="Yes","6 Month Transfer",'Paste Data Here - Export'!HP1286)))</f>
        <v/>
      </c>
      <c r="G1286" s="92" t="str">
        <f>IF(B1286="","",IF(OR('Paste Data Here - Export'!KB1286="Y",'Paste Data Here - Export'!GE1286="Y"),"Yes","No"))</f>
        <v/>
      </c>
      <c r="H1286" s="93" t="str">
        <f t="shared" si="212"/>
        <v/>
      </c>
      <c r="I1286" s="93" t="str">
        <f t="shared" si="213"/>
        <v/>
      </c>
      <c r="J1286" s="93" t="str">
        <f t="shared" si="214"/>
        <v/>
      </c>
      <c r="K1286" s="125" t="str">
        <f>IF(OR(C1286="",'Paste Data Here - Export'!BD1286=""),"",1440*('Paste Data Here - Export'!BD1286-C1286))</f>
        <v/>
      </c>
      <c r="L1286" s="93" t="str">
        <f t="shared" si="215"/>
        <v/>
      </c>
      <c r="M1286" s="93" t="str">
        <f>IF(AND(L1286="Yes",'Paste Data Here - Export'!BC1286="SU",'Paste Data Here - Export'!EJ1286&lt;&gt;"Y"),"Achieved",IF('Paste Data Here - Export'!EJ1286="Y","Not applicable",(IF(AND('Patient level info'!L1286="No",'Paste Data Here - Export'!BC1286="SU"),"Not achieved",IF('Paste Data Here - Export'!BC1286="ICH","Not applicable",IF(OR('Paste Data Here - Export'!BC1286="O",'Paste Data Here - Export'!BC1286="MAC"),"Not achieved",""))))))</f>
        <v/>
      </c>
      <c r="N1286" s="142" t="str">
        <f>IF(B1286="","",IF(OR('Paste Data Here - Export'!GN1286="PERS",'Paste Data Here - Export'!GN1286="TELEM"),'Paste Data Here - Export'!GK1286,IF('Paste Data Here - Export'!GO1286="","Not seen in person",'Paste Data Here - Export'!GO1286)))</f>
        <v/>
      </c>
      <c r="O1286" s="125" t="str">
        <f t="shared" si="216"/>
        <v/>
      </c>
      <c r="P1286" s="126" t="str">
        <f t="shared" si="217"/>
        <v/>
      </c>
      <c r="Q1286" s="95" t="str">
        <f>IF('Paste Data Here - Export'!CR1286=TRUE, "Not imaged",IF('Paste Data Here - Export'!AR1286="Y","Inpatient stroke",IF('Paste Data Here - Export'!BA1286="","",IF('Paste Data Here - Export'!CR1286="TRUE","",1440*('Paste Data Here - Export'!CP1286-'Paste Data Here - Export'!BA1286)))))</f>
        <v/>
      </c>
      <c r="R1286" s="95" t="str">
        <f>IF('Paste Data Here - Export'!CR1286=TRUE,"Not imaged",IF(OR(C1286="",'Paste Data Here - Export'!CP1286=""),"",1440*('Paste Data Here - Export'!CP1286-C1286)))</f>
        <v/>
      </c>
      <c r="S1286" s="93" t="str">
        <f>IF(R1286&lt;60.5,"Yes",IF('Paste Data Here - Export'!C1286="","","No"))</f>
        <v/>
      </c>
      <c r="T1286" s="93" t="str">
        <f t="shared" ref="T1286:T1349" si="220">IF(B1286="","",IF(R1286&lt;720.5,"Yes","No"))</f>
        <v/>
      </c>
      <c r="U1286" s="94" t="str">
        <f>IF(OR(C1286="",'Paste Data Here - Export'!DF1286=""),"",1440*('Paste Data Here - Export'!DF1286-C1286))</f>
        <v/>
      </c>
      <c r="V1286" s="96" t="str">
        <f t="shared" si="218"/>
        <v/>
      </c>
      <c r="W1286" s="97" t="str">
        <f>IF(B1286="","",IF('Paste Data Here - Export'!KI1286=TRUE,"Yes",IF('Paste Data Here - Export'!L1286="","No","Yes")))</f>
        <v/>
      </c>
      <c r="X1286" s="98" t="str">
        <f>IF(E1286="Yes","6 Month Transfer",IF(AND(W1286="Yes",'Paste Data Here - Export'!KM1286="D"),"No",IF('Patient level info'!W1286="Yes","Yes","")))</f>
        <v/>
      </c>
      <c r="Y1286" s="91" t="str">
        <f t="shared" ref="Y1286:Y1349" si="221">IF(E1286="Yes","",IF(X1286="","",IF(X1286="Yes","Alive",IF(AND(DAY(AA1286)-DAY(F1286)=0,AA1286-F1286&lt;2),"Died same day","Died different day"))))</f>
        <v/>
      </c>
      <c r="Z1286" s="99" t="str">
        <f>IF('Paste Data Here - Export'!KQ1286="","",IF('Paste Data Here - Export'!KO1286="","",'Paste Data Here - Export'!KN1286-'Paste Data Here - Export'!KQ1286))</f>
        <v/>
      </c>
      <c r="AA1286" s="91" t="str">
        <f>IF(AND(W1286="Yes",'Paste Data Here - Export'!KM1286="D",'Paste Data Here - Export'!KO1286="Y"),'Paste Data Here - Export'!KN1286+'Patient level info'!AA$3,IF(AND(W1286="Yes",'Paste Data Here - Export'!KM1286="D",Z1286&lt;0),'Paste Data Here - Export'!KQ1286,IF(AND(W1286="Yes",'Paste Data Here - Export'!KM1286="D"),'Paste Data Here - Export'!KN1286,IF(X1286="Yes",'Paste Data Here - Export'!KS1286,""))))</f>
        <v/>
      </c>
      <c r="AB1286" s="100" t="str">
        <f>IF(W1286="No","",IF('Paste Data Here - Export'!HS1286="","",IF('Paste Data Here - Export'!KO1286="Y",'Patient level info'!AA1286-'Paste Data Here - Export'!HS1286,'Paste Data Here - Export'!KQ1286-'Paste Data Here - Export'!HS1286)))</f>
        <v/>
      </c>
      <c r="AC1286" s="100" t="str">
        <f>IF(E1286="Yes","",IF(BPT!C1286="Record transferred to this team",AA1286-C1286-(1/6),""))</f>
        <v/>
      </c>
      <c r="AD1286" s="100" t="str">
        <f t="shared" ref="AD1286:AD1349" si="222">IF(AA1286="","",AA1286-F1286)</f>
        <v/>
      </c>
      <c r="AE1286" s="100" t="str">
        <f t="shared" si="219"/>
        <v/>
      </c>
      <c r="AF1286" s="101" t="str">
        <f>IF(AE1286="","",IF(Y1286="Died same day","Died same day as arrival",IF(AB1286="","Did not stay on SU",IF('Paste Data Here - Export'!HR1286="ICH","ICU/CCU/HDU",IF(AB1286&gt;AE1286,100,100*AB1286/AE1286)))))</f>
        <v/>
      </c>
      <c r="AG1286" s="82" t="str">
        <f>IF(E1286="Yes","6 Month Transfer",IF(W1286="No","Not locked to discharge/transfer",IF(AF1286="Did not stay on SU","Not achieved as did not stay on SU",IF('Patient level info'!A1286="","",IF(AND(A1286=B1286,M1286="Achieved",P1286="Achieved",AF1286&gt;=90,AF1286&lt;&gt;"Died same day as arrival"),"Achieved",IF(AND(A1286&lt;&gt;B1286,AF1286&gt;=90,M1286="Achieved",P1286="Achieved"),"Not directly admitted by this team, but achieved criteria at previous team, and achieved 90% of stay on SU whilst at this team",IF(AF1286="ICU/CCU/HDU","Admitted to ICU/CCU/HDU",IF(AF1286="Died same day as arrival",AF1286,IF(AND(AF1286&lt;90,M1286="Not achieved",P1286="Not achieved"),"Not achieved as not direct to SU within 4h, not seen by a consultant within 14h, and less than 90% of stay on SU",IF(AND(AF1286&lt;90,M1286="Not achieved",P1286="Achieved"),"Not achieved as not direct to SU within 4h and less than 90% of stay on SU",IF(AND(AF1286&lt;90,M1286="Achieved",P1286="Not achieved"),"Not achieved as not seen by a consultant within 14h and less than 90% of stay on SU",IF(AND(AF1286&gt;=90,M1286="Not achieved",P1286="Not achieved"),"Not achieved as not direct to SU within 4h and not seen by a consultant within 14h",IF(AND(AF1286&gt;=90,M1286="Achieved",P1286="Not achieved"),"Not achieved as not seen by a consultant within 14h",IF(AF1286&lt;90,"Not achieved as less than 90% of stay on SU","Not achieved as not direct to SU within 4h"))))))))))))))</f>
        <v/>
      </c>
    </row>
    <row r="1287" spans="1:33" x14ac:dyDescent="0.25">
      <c r="A1287" s="89" t="str">
        <f>IF('Paste Data Here - Export'!A1287="","",'Paste Data Here - Export'!A1287)</f>
        <v/>
      </c>
      <c r="B1287" s="90" t="str">
        <f>IF('Paste Data Here - Export'!B1287="","",'Paste Data Here - Export'!B1287)</f>
        <v/>
      </c>
      <c r="C1287" s="91" t="str">
        <f>IF('Paste Data Here - Export'!AR1287="Y",'Paste Data Here - Export'!AS1287,IF('Paste Data Here - Export'!C1287="","",'Paste Data Here - Export'!BA1287))</f>
        <v/>
      </c>
      <c r="D1287" s="103" t="str">
        <f>IF(B1287="","",IF('Paste Data Here - Export'!A1287 ='Paste Data Here - Export'!B1287, "Yes", "No"))</f>
        <v/>
      </c>
      <c r="E1287" s="103" t="str">
        <f>IF(A1287="","",IF(AND('Paste Data Here - Export'!P1287="",'Paste Data Here - Export'!Q1287&lt;&gt;""),"Yes","No"))</f>
        <v/>
      </c>
      <c r="F1287" s="104" t="str">
        <f>IF('Paste Data Here - Export'!A1287='Paste Data Here - Export'!B1287,C1287,IF(W1287="No","",IF(E1287="Yes","6 Month Transfer",'Paste Data Here - Export'!HP1287)))</f>
        <v/>
      </c>
      <c r="G1287" s="92" t="str">
        <f>IF(B1287="","",IF(OR('Paste Data Here - Export'!KB1287="Y",'Paste Data Here - Export'!GE1287="Y"),"Yes","No"))</f>
        <v/>
      </c>
      <c r="H1287" s="93" t="str">
        <f t="shared" ref="H1287:H1350" si="223">IF(F1287="","",(TEXT(F1287,"ddd")))</f>
        <v/>
      </c>
      <c r="I1287" s="93" t="str">
        <f t="shared" ref="I1287:I1350" si="224">IF(F1287="","",(TEXT(F1287,"h")))</f>
        <v/>
      </c>
      <c r="J1287" s="93" t="str">
        <f t="shared" ref="J1287:J1350" si="225">IF(F1287="","",IF(OR(H1287="Sat",H1287="Sun",I1287="18",I1287="19",I1287="20",I1287="21",I1287="22",I1287="23",I1287="0",I1287="1",I1287="2",I1287="3",I1287="4",I1287="5",I1287="6",I1287="7"),"Out of hours","In hours"))</f>
        <v/>
      </c>
      <c r="K1287" s="125" t="str">
        <f>IF(OR(C1287="",'Paste Data Here - Export'!BD1287=""),"",1440*('Paste Data Here - Export'!BD1287-C1287))</f>
        <v/>
      </c>
      <c r="L1287" s="93" t="str">
        <f t="shared" ref="L1287:L1350" si="226">IF(B1287="","",IF(K1287="","No",IF(K1287&lt;240.5,"Yes","No")))</f>
        <v/>
      </c>
      <c r="M1287" s="93" t="str">
        <f>IF(AND(L1287="Yes",'Paste Data Here - Export'!BC1287="SU",'Paste Data Here - Export'!EJ1287&lt;&gt;"Y"),"Achieved",IF('Paste Data Here - Export'!EJ1287="Y","Not applicable",(IF(AND('Patient level info'!L1287="No",'Paste Data Here - Export'!BC1287="SU"),"Not achieved",IF('Paste Data Here - Export'!BC1287="ICH","Not applicable",IF(OR('Paste Data Here - Export'!BC1287="O",'Paste Data Here - Export'!BC1287="MAC"),"Not achieved",""))))))</f>
        <v/>
      </c>
      <c r="N1287" s="142" t="str">
        <f>IF(B1287="","",IF(OR('Paste Data Here - Export'!GN1287="PERS",'Paste Data Here - Export'!GN1287="TELEM"),'Paste Data Here - Export'!GK1287,IF('Paste Data Here - Export'!GO1287="","Not seen in person",'Paste Data Here - Export'!GO1287)))</f>
        <v/>
      </c>
      <c r="O1287" s="125" t="str">
        <f t="shared" ref="O1287:O1350" si="227">IF(C1287="","",IF(N1287="Not seen in person","Not seen within 72h",1440*(N1287-C1287)))</f>
        <v/>
      </c>
      <c r="P1287" s="126" t="str">
        <f t="shared" ref="P1287:P1350" si="228">IF(C1287="","",IF(O1287="Not seen within 72h","Not achieved",IF(O1287&lt;840.5,"Achieved","Not achieved")))</f>
        <v/>
      </c>
      <c r="Q1287" s="95" t="str">
        <f>IF('Paste Data Here - Export'!CR1287=TRUE, "Not imaged",IF('Paste Data Here - Export'!AR1287="Y","Inpatient stroke",IF('Paste Data Here - Export'!BA1287="","",IF('Paste Data Here - Export'!CR1287="TRUE","",1440*('Paste Data Here - Export'!CP1287-'Paste Data Here - Export'!BA1287)))))</f>
        <v/>
      </c>
      <c r="R1287" s="95" t="str">
        <f>IF('Paste Data Here - Export'!CR1287=TRUE,"Not imaged",IF(OR(C1287="",'Paste Data Here - Export'!CP1287=""),"",1440*('Paste Data Here - Export'!CP1287-C1287)))</f>
        <v/>
      </c>
      <c r="S1287" s="93" t="str">
        <f>IF(R1287&lt;60.5,"Yes",IF('Paste Data Here - Export'!C1287="","","No"))</f>
        <v/>
      </c>
      <c r="T1287" s="93" t="str">
        <f t="shared" si="220"/>
        <v/>
      </c>
      <c r="U1287" s="94" t="str">
        <f>IF(OR(C1287="",'Paste Data Here - Export'!DF1287=""),"",1440*('Paste Data Here - Export'!DF1287-C1287))</f>
        <v/>
      </c>
      <c r="V1287" s="96" t="str">
        <f t="shared" ref="V1287:V1350" si="229">IF(U1287="","",IF(U1287&lt;60.5,"Yes","No"))</f>
        <v/>
      </c>
      <c r="W1287" s="97" t="str">
        <f>IF(B1287="","",IF('Paste Data Here - Export'!KI1287=TRUE,"Yes",IF('Paste Data Here - Export'!L1287="","No","Yes")))</f>
        <v/>
      </c>
      <c r="X1287" s="98" t="str">
        <f>IF(E1287="Yes","6 Month Transfer",IF(AND(W1287="Yes",'Paste Data Here - Export'!KM1287="D"),"No",IF('Patient level info'!W1287="Yes","Yes","")))</f>
        <v/>
      </c>
      <c r="Y1287" s="91" t="str">
        <f t="shared" si="221"/>
        <v/>
      </c>
      <c r="Z1287" s="99" t="str">
        <f>IF('Paste Data Here - Export'!KQ1287="","",IF('Paste Data Here - Export'!KO1287="","",'Paste Data Here - Export'!KN1287-'Paste Data Here - Export'!KQ1287))</f>
        <v/>
      </c>
      <c r="AA1287" s="91" t="str">
        <f>IF(AND(W1287="Yes",'Paste Data Here - Export'!KM1287="D",'Paste Data Here - Export'!KO1287="Y"),'Paste Data Here - Export'!KN1287+'Patient level info'!AA$3,IF(AND(W1287="Yes",'Paste Data Here - Export'!KM1287="D",Z1287&lt;0),'Paste Data Here - Export'!KQ1287,IF(AND(W1287="Yes",'Paste Data Here - Export'!KM1287="D"),'Paste Data Here - Export'!KN1287,IF(X1287="Yes",'Paste Data Here - Export'!KS1287,""))))</f>
        <v/>
      </c>
      <c r="AB1287" s="100" t="str">
        <f>IF(W1287="No","",IF('Paste Data Here - Export'!HS1287="","",IF('Paste Data Here - Export'!KO1287="Y",'Patient level info'!AA1287-'Paste Data Here - Export'!HS1287,'Paste Data Here - Export'!KQ1287-'Paste Data Here - Export'!HS1287)))</f>
        <v/>
      </c>
      <c r="AC1287" s="100" t="str">
        <f>IF(E1287="Yes","",IF(BPT!C1287="Record transferred to this team",AA1287-C1287-(1/6),""))</f>
        <v/>
      </c>
      <c r="AD1287" s="100" t="str">
        <f t="shared" si="222"/>
        <v/>
      </c>
      <c r="AE1287" s="100" t="str">
        <f t="shared" ref="AE1287:AE1350" si="230">IF(AD1287="","",AD1287-(1/6))</f>
        <v/>
      </c>
      <c r="AF1287" s="101" t="str">
        <f>IF(AE1287="","",IF(Y1287="Died same day","Died same day as arrival",IF(AB1287="","Did not stay on SU",IF('Paste Data Here - Export'!HR1287="ICH","ICU/CCU/HDU",IF(AB1287&gt;AE1287,100,100*AB1287/AE1287)))))</f>
        <v/>
      </c>
      <c r="AG1287" s="82" t="str">
        <f>IF(E1287="Yes","6 Month Transfer",IF(W1287="No","Not locked to discharge/transfer",IF(AF1287="Did not stay on SU","Not achieved as did not stay on SU",IF('Patient level info'!A1287="","",IF(AND(A1287=B1287,M1287="Achieved",P1287="Achieved",AF1287&gt;=90,AF1287&lt;&gt;"Died same day as arrival"),"Achieved",IF(AND(A1287&lt;&gt;B1287,AF1287&gt;=90,M1287="Achieved",P1287="Achieved"),"Not directly admitted by this team, but achieved criteria at previous team, and achieved 90% of stay on SU whilst at this team",IF(AF1287="ICU/CCU/HDU","Admitted to ICU/CCU/HDU",IF(AF1287="Died same day as arrival",AF1287,IF(AND(AF1287&lt;90,M1287="Not achieved",P1287="Not achieved"),"Not achieved as not direct to SU within 4h, not seen by a consultant within 14h, and less than 90% of stay on SU",IF(AND(AF1287&lt;90,M1287="Not achieved",P1287="Achieved"),"Not achieved as not direct to SU within 4h and less than 90% of stay on SU",IF(AND(AF1287&lt;90,M1287="Achieved",P1287="Not achieved"),"Not achieved as not seen by a consultant within 14h and less than 90% of stay on SU",IF(AND(AF1287&gt;=90,M1287="Not achieved",P1287="Not achieved"),"Not achieved as not direct to SU within 4h and not seen by a consultant within 14h",IF(AND(AF1287&gt;=90,M1287="Achieved",P1287="Not achieved"),"Not achieved as not seen by a consultant within 14h",IF(AF1287&lt;90,"Not achieved as less than 90% of stay on SU","Not achieved as not direct to SU within 4h"))))))))))))))</f>
        <v/>
      </c>
    </row>
    <row r="1288" spans="1:33" x14ac:dyDescent="0.25">
      <c r="A1288" s="89" t="str">
        <f>IF('Paste Data Here - Export'!A1288="","",'Paste Data Here - Export'!A1288)</f>
        <v/>
      </c>
      <c r="B1288" s="90" t="str">
        <f>IF('Paste Data Here - Export'!B1288="","",'Paste Data Here - Export'!B1288)</f>
        <v/>
      </c>
      <c r="C1288" s="91" t="str">
        <f>IF('Paste Data Here - Export'!AR1288="Y",'Paste Data Here - Export'!AS1288,IF('Paste Data Here - Export'!C1288="","",'Paste Data Here - Export'!BA1288))</f>
        <v/>
      </c>
      <c r="D1288" s="103" t="str">
        <f>IF(B1288="","",IF('Paste Data Here - Export'!A1288 ='Paste Data Here - Export'!B1288, "Yes", "No"))</f>
        <v/>
      </c>
      <c r="E1288" s="103" t="str">
        <f>IF(A1288="","",IF(AND('Paste Data Here - Export'!P1288="",'Paste Data Here - Export'!Q1288&lt;&gt;""),"Yes","No"))</f>
        <v/>
      </c>
      <c r="F1288" s="104" t="str">
        <f>IF('Paste Data Here - Export'!A1288='Paste Data Here - Export'!B1288,C1288,IF(W1288="No","",IF(E1288="Yes","6 Month Transfer",'Paste Data Here - Export'!HP1288)))</f>
        <v/>
      </c>
      <c r="G1288" s="92" t="str">
        <f>IF(B1288="","",IF(OR('Paste Data Here - Export'!KB1288="Y",'Paste Data Here - Export'!GE1288="Y"),"Yes","No"))</f>
        <v/>
      </c>
      <c r="H1288" s="93" t="str">
        <f t="shared" si="223"/>
        <v/>
      </c>
      <c r="I1288" s="93" t="str">
        <f t="shared" si="224"/>
        <v/>
      </c>
      <c r="J1288" s="93" t="str">
        <f t="shared" si="225"/>
        <v/>
      </c>
      <c r="K1288" s="125" t="str">
        <f>IF(OR(C1288="",'Paste Data Here - Export'!BD1288=""),"",1440*('Paste Data Here - Export'!BD1288-C1288))</f>
        <v/>
      </c>
      <c r="L1288" s="93" t="str">
        <f t="shared" si="226"/>
        <v/>
      </c>
      <c r="M1288" s="93" t="str">
        <f>IF(AND(L1288="Yes",'Paste Data Here - Export'!BC1288="SU",'Paste Data Here - Export'!EJ1288&lt;&gt;"Y"),"Achieved",IF('Paste Data Here - Export'!EJ1288="Y","Not applicable",(IF(AND('Patient level info'!L1288="No",'Paste Data Here - Export'!BC1288="SU"),"Not achieved",IF('Paste Data Here - Export'!BC1288="ICH","Not applicable",IF(OR('Paste Data Here - Export'!BC1288="O",'Paste Data Here - Export'!BC1288="MAC"),"Not achieved",""))))))</f>
        <v/>
      </c>
      <c r="N1288" s="142" t="str">
        <f>IF(B1288="","",IF(OR('Paste Data Here - Export'!GN1288="PERS",'Paste Data Here - Export'!GN1288="TELEM"),'Paste Data Here - Export'!GK1288,IF('Paste Data Here - Export'!GO1288="","Not seen in person",'Paste Data Here - Export'!GO1288)))</f>
        <v/>
      </c>
      <c r="O1288" s="125" t="str">
        <f t="shared" si="227"/>
        <v/>
      </c>
      <c r="P1288" s="126" t="str">
        <f t="shared" si="228"/>
        <v/>
      </c>
      <c r="Q1288" s="95" t="str">
        <f>IF('Paste Data Here - Export'!CR1288=TRUE, "Not imaged",IF('Paste Data Here - Export'!AR1288="Y","Inpatient stroke",IF('Paste Data Here - Export'!BA1288="","",IF('Paste Data Here - Export'!CR1288="TRUE","",1440*('Paste Data Here - Export'!CP1288-'Paste Data Here - Export'!BA1288)))))</f>
        <v/>
      </c>
      <c r="R1288" s="95" t="str">
        <f>IF('Paste Data Here - Export'!CR1288=TRUE,"Not imaged",IF(OR(C1288="",'Paste Data Here - Export'!CP1288=""),"",1440*('Paste Data Here - Export'!CP1288-C1288)))</f>
        <v/>
      </c>
      <c r="S1288" s="93" t="str">
        <f>IF(R1288&lt;60.5,"Yes",IF('Paste Data Here - Export'!C1288="","","No"))</f>
        <v/>
      </c>
      <c r="T1288" s="93" t="str">
        <f t="shared" si="220"/>
        <v/>
      </c>
      <c r="U1288" s="94" t="str">
        <f>IF(OR(C1288="",'Paste Data Here - Export'!DF1288=""),"",1440*('Paste Data Here - Export'!DF1288-C1288))</f>
        <v/>
      </c>
      <c r="V1288" s="96" t="str">
        <f t="shared" si="229"/>
        <v/>
      </c>
      <c r="W1288" s="97" t="str">
        <f>IF(B1288="","",IF('Paste Data Here - Export'!KI1288=TRUE,"Yes",IF('Paste Data Here - Export'!L1288="","No","Yes")))</f>
        <v/>
      </c>
      <c r="X1288" s="98" t="str">
        <f>IF(E1288="Yes","6 Month Transfer",IF(AND(W1288="Yes",'Paste Data Here - Export'!KM1288="D"),"No",IF('Patient level info'!W1288="Yes","Yes","")))</f>
        <v/>
      </c>
      <c r="Y1288" s="91" t="str">
        <f t="shared" si="221"/>
        <v/>
      </c>
      <c r="Z1288" s="99" t="str">
        <f>IF('Paste Data Here - Export'!KQ1288="","",IF('Paste Data Here - Export'!KO1288="","",'Paste Data Here - Export'!KN1288-'Paste Data Here - Export'!KQ1288))</f>
        <v/>
      </c>
      <c r="AA1288" s="91" t="str">
        <f>IF(AND(W1288="Yes",'Paste Data Here - Export'!KM1288="D",'Paste Data Here - Export'!KO1288="Y"),'Paste Data Here - Export'!KN1288+'Patient level info'!AA$3,IF(AND(W1288="Yes",'Paste Data Here - Export'!KM1288="D",Z1288&lt;0),'Paste Data Here - Export'!KQ1288,IF(AND(W1288="Yes",'Paste Data Here - Export'!KM1288="D"),'Paste Data Here - Export'!KN1288,IF(X1288="Yes",'Paste Data Here - Export'!KS1288,""))))</f>
        <v/>
      </c>
      <c r="AB1288" s="100" t="str">
        <f>IF(W1288="No","",IF('Paste Data Here - Export'!HS1288="","",IF('Paste Data Here - Export'!KO1288="Y",'Patient level info'!AA1288-'Paste Data Here - Export'!HS1288,'Paste Data Here - Export'!KQ1288-'Paste Data Here - Export'!HS1288)))</f>
        <v/>
      </c>
      <c r="AC1288" s="100" t="str">
        <f>IF(E1288="Yes","",IF(BPT!C1288="Record transferred to this team",AA1288-C1288-(1/6),""))</f>
        <v/>
      </c>
      <c r="AD1288" s="100" t="str">
        <f t="shared" si="222"/>
        <v/>
      </c>
      <c r="AE1288" s="100" t="str">
        <f t="shared" si="230"/>
        <v/>
      </c>
      <c r="AF1288" s="101" t="str">
        <f>IF(AE1288="","",IF(Y1288="Died same day","Died same day as arrival",IF(AB1288="","Did not stay on SU",IF('Paste Data Here - Export'!HR1288="ICH","ICU/CCU/HDU",IF(AB1288&gt;AE1288,100,100*AB1288/AE1288)))))</f>
        <v/>
      </c>
      <c r="AG1288" s="82" t="str">
        <f>IF(E1288="Yes","6 Month Transfer",IF(W1288="No","Not locked to discharge/transfer",IF(AF1288="Did not stay on SU","Not achieved as did not stay on SU",IF('Patient level info'!A1288="","",IF(AND(A1288=B1288,M1288="Achieved",P1288="Achieved",AF1288&gt;=90,AF1288&lt;&gt;"Died same day as arrival"),"Achieved",IF(AND(A1288&lt;&gt;B1288,AF1288&gt;=90,M1288="Achieved",P1288="Achieved"),"Not directly admitted by this team, but achieved criteria at previous team, and achieved 90% of stay on SU whilst at this team",IF(AF1288="ICU/CCU/HDU","Admitted to ICU/CCU/HDU",IF(AF1288="Died same day as arrival",AF1288,IF(AND(AF1288&lt;90,M1288="Not achieved",P1288="Not achieved"),"Not achieved as not direct to SU within 4h, not seen by a consultant within 14h, and less than 90% of stay on SU",IF(AND(AF1288&lt;90,M1288="Not achieved",P1288="Achieved"),"Not achieved as not direct to SU within 4h and less than 90% of stay on SU",IF(AND(AF1288&lt;90,M1288="Achieved",P1288="Not achieved"),"Not achieved as not seen by a consultant within 14h and less than 90% of stay on SU",IF(AND(AF1288&gt;=90,M1288="Not achieved",P1288="Not achieved"),"Not achieved as not direct to SU within 4h and not seen by a consultant within 14h",IF(AND(AF1288&gt;=90,M1288="Achieved",P1288="Not achieved"),"Not achieved as not seen by a consultant within 14h",IF(AF1288&lt;90,"Not achieved as less than 90% of stay on SU","Not achieved as not direct to SU within 4h"))))))))))))))</f>
        <v/>
      </c>
    </row>
    <row r="1289" spans="1:33" x14ac:dyDescent="0.25">
      <c r="A1289" s="89" t="str">
        <f>IF('Paste Data Here - Export'!A1289="","",'Paste Data Here - Export'!A1289)</f>
        <v/>
      </c>
      <c r="B1289" s="90" t="str">
        <f>IF('Paste Data Here - Export'!B1289="","",'Paste Data Here - Export'!B1289)</f>
        <v/>
      </c>
      <c r="C1289" s="91" t="str">
        <f>IF('Paste Data Here - Export'!AR1289="Y",'Paste Data Here - Export'!AS1289,IF('Paste Data Here - Export'!C1289="","",'Paste Data Here - Export'!BA1289))</f>
        <v/>
      </c>
      <c r="D1289" s="103" t="str">
        <f>IF(B1289="","",IF('Paste Data Here - Export'!A1289 ='Paste Data Here - Export'!B1289, "Yes", "No"))</f>
        <v/>
      </c>
      <c r="E1289" s="103" t="str">
        <f>IF(A1289="","",IF(AND('Paste Data Here - Export'!P1289="",'Paste Data Here - Export'!Q1289&lt;&gt;""),"Yes","No"))</f>
        <v/>
      </c>
      <c r="F1289" s="104" t="str">
        <f>IF('Paste Data Here - Export'!A1289='Paste Data Here - Export'!B1289,C1289,IF(W1289="No","",IF(E1289="Yes","6 Month Transfer",'Paste Data Here - Export'!HP1289)))</f>
        <v/>
      </c>
      <c r="G1289" s="92" t="str">
        <f>IF(B1289="","",IF(OR('Paste Data Here - Export'!KB1289="Y",'Paste Data Here - Export'!GE1289="Y"),"Yes","No"))</f>
        <v/>
      </c>
      <c r="H1289" s="93" t="str">
        <f t="shared" si="223"/>
        <v/>
      </c>
      <c r="I1289" s="93" t="str">
        <f t="shared" si="224"/>
        <v/>
      </c>
      <c r="J1289" s="93" t="str">
        <f t="shared" si="225"/>
        <v/>
      </c>
      <c r="K1289" s="125" t="str">
        <f>IF(OR(C1289="",'Paste Data Here - Export'!BD1289=""),"",1440*('Paste Data Here - Export'!BD1289-C1289))</f>
        <v/>
      </c>
      <c r="L1289" s="93" t="str">
        <f t="shared" si="226"/>
        <v/>
      </c>
      <c r="M1289" s="93" t="str">
        <f>IF(AND(L1289="Yes",'Paste Data Here - Export'!BC1289="SU",'Paste Data Here - Export'!EJ1289&lt;&gt;"Y"),"Achieved",IF('Paste Data Here - Export'!EJ1289="Y","Not applicable",(IF(AND('Patient level info'!L1289="No",'Paste Data Here - Export'!BC1289="SU"),"Not achieved",IF('Paste Data Here - Export'!BC1289="ICH","Not applicable",IF(OR('Paste Data Here - Export'!BC1289="O",'Paste Data Here - Export'!BC1289="MAC"),"Not achieved",""))))))</f>
        <v/>
      </c>
      <c r="N1289" s="142" t="str">
        <f>IF(B1289="","",IF(OR('Paste Data Here - Export'!GN1289="PERS",'Paste Data Here - Export'!GN1289="TELEM"),'Paste Data Here - Export'!GK1289,IF('Paste Data Here - Export'!GO1289="","Not seen in person",'Paste Data Here - Export'!GO1289)))</f>
        <v/>
      </c>
      <c r="O1289" s="125" t="str">
        <f t="shared" si="227"/>
        <v/>
      </c>
      <c r="P1289" s="126" t="str">
        <f t="shared" si="228"/>
        <v/>
      </c>
      <c r="Q1289" s="95" t="str">
        <f>IF('Paste Data Here - Export'!CR1289=TRUE, "Not imaged",IF('Paste Data Here - Export'!AR1289="Y","Inpatient stroke",IF('Paste Data Here - Export'!BA1289="","",IF('Paste Data Here - Export'!CR1289="TRUE","",1440*('Paste Data Here - Export'!CP1289-'Paste Data Here - Export'!BA1289)))))</f>
        <v/>
      </c>
      <c r="R1289" s="95" t="str">
        <f>IF('Paste Data Here - Export'!CR1289=TRUE,"Not imaged",IF(OR(C1289="",'Paste Data Here - Export'!CP1289=""),"",1440*('Paste Data Here - Export'!CP1289-C1289)))</f>
        <v/>
      </c>
      <c r="S1289" s="93" t="str">
        <f>IF(R1289&lt;60.5,"Yes",IF('Paste Data Here - Export'!C1289="","","No"))</f>
        <v/>
      </c>
      <c r="T1289" s="93" t="str">
        <f t="shared" si="220"/>
        <v/>
      </c>
      <c r="U1289" s="94" t="str">
        <f>IF(OR(C1289="",'Paste Data Here - Export'!DF1289=""),"",1440*('Paste Data Here - Export'!DF1289-C1289))</f>
        <v/>
      </c>
      <c r="V1289" s="96" t="str">
        <f t="shared" si="229"/>
        <v/>
      </c>
      <c r="W1289" s="97" t="str">
        <f>IF(B1289="","",IF('Paste Data Here - Export'!KI1289=TRUE,"Yes",IF('Paste Data Here - Export'!L1289="","No","Yes")))</f>
        <v/>
      </c>
      <c r="X1289" s="98" t="str">
        <f>IF(E1289="Yes","6 Month Transfer",IF(AND(W1289="Yes",'Paste Data Here - Export'!KM1289="D"),"No",IF('Patient level info'!W1289="Yes","Yes","")))</f>
        <v/>
      </c>
      <c r="Y1289" s="91" t="str">
        <f t="shared" si="221"/>
        <v/>
      </c>
      <c r="Z1289" s="99" t="str">
        <f>IF('Paste Data Here - Export'!KQ1289="","",IF('Paste Data Here - Export'!KO1289="","",'Paste Data Here - Export'!KN1289-'Paste Data Here - Export'!KQ1289))</f>
        <v/>
      </c>
      <c r="AA1289" s="91" t="str">
        <f>IF(AND(W1289="Yes",'Paste Data Here - Export'!KM1289="D",'Paste Data Here - Export'!KO1289="Y"),'Paste Data Here - Export'!KN1289+'Patient level info'!AA$3,IF(AND(W1289="Yes",'Paste Data Here - Export'!KM1289="D",Z1289&lt;0),'Paste Data Here - Export'!KQ1289,IF(AND(W1289="Yes",'Paste Data Here - Export'!KM1289="D"),'Paste Data Here - Export'!KN1289,IF(X1289="Yes",'Paste Data Here - Export'!KS1289,""))))</f>
        <v/>
      </c>
      <c r="AB1289" s="100" t="str">
        <f>IF(W1289="No","",IF('Paste Data Here - Export'!HS1289="","",IF('Paste Data Here - Export'!KO1289="Y",'Patient level info'!AA1289-'Paste Data Here - Export'!HS1289,'Paste Data Here - Export'!KQ1289-'Paste Data Here - Export'!HS1289)))</f>
        <v/>
      </c>
      <c r="AC1289" s="100" t="str">
        <f>IF(E1289="Yes","",IF(BPT!C1289="Record transferred to this team",AA1289-C1289-(1/6),""))</f>
        <v/>
      </c>
      <c r="AD1289" s="100" t="str">
        <f t="shared" si="222"/>
        <v/>
      </c>
      <c r="AE1289" s="100" t="str">
        <f t="shared" si="230"/>
        <v/>
      </c>
      <c r="AF1289" s="101" t="str">
        <f>IF(AE1289="","",IF(Y1289="Died same day","Died same day as arrival",IF(AB1289="","Did not stay on SU",IF('Paste Data Here - Export'!HR1289="ICH","ICU/CCU/HDU",IF(AB1289&gt;AE1289,100,100*AB1289/AE1289)))))</f>
        <v/>
      </c>
      <c r="AG1289" s="82" t="str">
        <f>IF(E1289="Yes","6 Month Transfer",IF(W1289="No","Not locked to discharge/transfer",IF(AF1289="Did not stay on SU","Not achieved as did not stay on SU",IF('Patient level info'!A1289="","",IF(AND(A1289=B1289,M1289="Achieved",P1289="Achieved",AF1289&gt;=90,AF1289&lt;&gt;"Died same day as arrival"),"Achieved",IF(AND(A1289&lt;&gt;B1289,AF1289&gt;=90,M1289="Achieved",P1289="Achieved"),"Not directly admitted by this team, but achieved criteria at previous team, and achieved 90% of stay on SU whilst at this team",IF(AF1289="ICU/CCU/HDU","Admitted to ICU/CCU/HDU",IF(AF1289="Died same day as arrival",AF1289,IF(AND(AF1289&lt;90,M1289="Not achieved",P1289="Not achieved"),"Not achieved as not direct to SU within 4h, not seen by a consultant within 14h, and less than 90% of stay on SU",IF(AND(AF1289&lt;90,M1289="Not achieved",P1289="Achieved"),"Not achieved as not direct to SU within 4h and less than 90% of stay on SU",IF(AND(AF1289&lt;90,M1289="Achieved",P1289="Not achieved"),"Not achieved as not seen by a consultant within 14h and less than 90% of stay on SU",IF(AND(AF1289&gt;=90,M1289="Not achieved",P1289="Not achieved"),"Not achieved as not direct to SU within 4h and not seen by a consultant within 14h",IF(AND(AF1289&gt;=90,M1289="Achieved",P1289="Not achieved"),"Not achieved as not seen by a consultant within 14h",IF(AF1289&lt;90,"Not achieved as less than 90% of stay on SU","Not achieved as not direct to SU within 4h"))))))))))))))</f>
        <v/>
      </c>
    </row>
    <row r="1290" spans="1:33" x14ac:dyDescent="0.25">
      <c r="A1290" s="89" t="str">
        <f>IF('Paste Data Here - Export'!A1290="","",'Paste Data Here - Export'!A1290)</f>
        <v/>
      </c>
      <c r="B1290" s="90" t="str">
        <f>IF('Paste Data Here - Export'!B1290="","",'Paste Data Here - Export'!B1290)</f>
        <v/>
      </c>
      <c r="C1290" s="91" t="str">
        <f>IF('Paste Data Here - Export'!AR1290="Y",'Paste Data Here - Export'!AS1290,IF('Paste Data Here - Export'!C1290="","",'Paste Data Here - Export'!BA1290))</f>
        <v/>
      </c>
      <c r="D1290" s="103" t="str">
        <f>IF(B1290="","",IF('Paste Data Here - Export'!A1290 ='Paste Data Here - Export'!B1290, "Yes", "No"))</f>
        <v/>
      </c>
      <c r="E1290" s="103" t="str">
        <f>IF(A1290="","",IF(AND('Paste Data Here - Export'!P1290="",'Paste Data Here - Export'!Q1290&lt;&gt;""),"Yes","No"))</f>
        <v/>
      </c>
      <c r="F1290" s="104" t="str">
        <f>IF('Paste Data Here - Export'!A1290='Paste Data Here - Export'!B1290,C1290,IF(W1290="No","",IF(E1290="Yes","6 Month Transfer",'Paste Data Here - Export'!HP1290)))</f>
        <v/>
      </c>
      <c r="G1290" s="92" t="str">
        <f>IF(B1290="","",IF(OR('Paste Data Here - Export'!KB1290="Y",'Paste Data Here - Export'!GE1290="Y"),"Yes","No"))</f>
        <v/>
      </c>
      <c r="H1290" s="93" t="str">
        <f t="shared" si="223"/>
        <v/>
      </c>
      <c r="I1290" s="93" t="str">
        <f t="shared" si="224"/>
        <v/>
      </c>
      <c r="J1290" s="93" t="str">
        <f t="shared" si="225"/>
        <v/>
      </c>
      <c r="K1290" s="125" t="str">
        <f>IF(OR(C1290="",'Paste Data Here - Export'!BD1290=""),"",1440*('Paste Data Here - Export'!BD1290-C1290))</f>
        <v/>
      </c>
      <c r="L1290" s="93" t="str">
        <f t="shared" si="226"/>
        <v/>
      </c>
      <c r="M1290" s="93" t="str">
        <f>IF(AND(L1290="Yes",'Paste Data Here - Export'!BC1290="SU",'Paste Data Here - Export'!EJ1290&lt;&gt;"Y"),"Achieved",IF('Paste Data Here - Export'!EJ1290="Y","Not applicable",(IF(AND('Patient level info'!L1290="No",'Paste Data Here - Export'!BC1290="SU"),"Not achieved",IF('Paste Data Here - Export'!BC1290="ICH","Not applicable",IF(OR('Paste Data Here - Export'!BC1290="O",'Paste Data Here - Export'!BC1290="MAC"),"Not achieved",""))))))</f>
        <v/>
      </c>
      <c r="N1290" s="142" t="str">
        <f>IF(B1290="","",IF(OR('Paste Data Here - Export'!GN1290="PERS",'Paste Data Here - Export'!GN1290="TELEM"),'Paste Data Here - Export'!GK1290,IF('Paste Data Here - Export'!GO1290="","Not seen in person",'Paste Data Here - Export'!GO1290)))</f>
        <v/>
      </c>
      <c r="O1290" s="125" t="str">
        <f t="shared" si="227"/>
        <v/>
      </c>
      <c r="P1290" s="126" t="str">
        <f t="shared" si="228"/>
        <v/>
      </c>
      <c r="Q1290" s="95" t="str">
        <f>IF('Paste Data Here - Export'!CR1290=TRUE, "Not imaged",IF('Paste Data Here - Export'!AR1290="Y","Inpatient stroke",IF('Paste Data Here - Export'!BA1290="","",IF('Paste Data Here - Export'!CR1290="TRUE","",1440*('Paste Data Here - Export'!CP1290-'Paste Data Here - Export'!BA1290)))))</f>
        <v/>
      </c>
      <c r="R1290" s="95" t="str">
        <f>IF('Paste Data Here - Export'!CR1290=TRUE,"Not imaged",IF(OR(C1290="",'Paste Data Here - Export'!CP1290=""),"",1440*('Paste Data Here - Export'!CP1290-C1290)))</f>
        <v/>
      </c>
      <c r="S1290" s="93" t="str">
        <f>IF(R1290&lt;60.5,"Yes",IF('Paste Data Here - Export'!C1290="","","No"))</f>
        <v/>
      </c>
      <c r="T1290" s="93" t="str">
        <f t="shared" si="220"/>
        <v/>
      </c>
      <c r="U1290" s="94" t="str">
        <f>IF(OR(C1290="",'Paste Data Here - Export'!DF1290=""),"",1440*('Paste Data Here - Export'!DF1290-C1290))</f>
        <v/>
      </c>
      <c r="V1290" s="96" t="str">
        <f t="shared" si="229"/>
        <v/>
      </c>
      <c r="W1290" s="97" t="str">
        <f>IF(B1290="","",IF('Paste Data Here - Export'!KI1290=TRUE,"Yes",IF('Paste Data Here - Export'!L1290="","No","Yes")))</f>
        <v/>
      </c>
      <c r="X1290" s="98" t="str">
        <f>IF(E1290="Yes","6 Month Transfer",IF(AND(W1290="Yes",'Paste Data Here - Export'!KM1290="D"),"No",IF('Patient level info'!W1290="Yes","Yes","")))</f>
        <v/>
      </c>
      <c r="Y1290" s="91" t="str">
        <f t="shared" si="221"/>
        <v/>
      </c>
      <c r="Z1290" s="99" t="str">
        <f>IF('Paste Data Here - Export'!KQ1290="","",IF('Paste Data Here - Export'!KO1290="","",'Paste Data Here - Export'!KN1290-'Paste Data Here - Export'!KQ1290))</f>
        <v/>
      </c>
      <c r="AA1290" s="91" t="str">
        <f>IF(AND(W1290="Yes",'Paste Data Here - Export'!KM1290="D",'Paste Data Here - Export'!KO1290="Y"),'Paste Data Here - Export'!KN1290+'Patient level info'!AA$3,IF(AND(W1290="Yes",'Paste Data Here - Export'!KM1290="D",Z1290&lt;0),'Paste Data Here - Export'!KQ1290,IF(AND(W1290="Yes",'Paste Data Here - Export'!KM1290="D"),'Paste Data Here - Export'!KN1290,IF(X1290="Yes",'Paste Data Here - Export'!KS1290,""))))</f>
        <v/>
      </c>
      <c r="AB1290" s="100" t="str">
        <f>IF(W1290="No","",IF('Paste Data Here - Export'!HS1290="","",IF('Paste Data Here - Export'!KO1290="Y",'Patient level info'!AA1290-'Paste Data Here - Export'!HS1290,'Paste Data Here - Export'!KQ1290-'Paste Data Here - Export'!HS1290)))</f>
        <v/>
      </c>
      <c r="AC1290" s="100" t="str">
        <f>IF(E1290="Yes","",IF(BPT!C1290="Record transferred to this team",AA1290-C1290-(1/6),""))</f>
        <v/>
      </c>
      <c r="AD1290" s="100" t="str">
        <f t="shared" si="222"/>
        <v/>
      </c>
      <c r="AE1290" s="100" t="str">
        <f t="shared" si="230"/>
        <v/>
      </c>
      <c r="AF1290" s="101" t="str">
        <f>IF(AE1290="","",IF(Y1290="Died same day","Died same day as arrival",IF(AB1290="","Did not stay on SU",IF('Paste Data Here - Export'!HR1290="ICH","ICU/CCU/HDU",IF(AB1290&gt;AE1290,100,100*AB1290/AE1290)))))</f>
        <v/>
      </c>
      <c r="AG1290" s="82" t="str">
        <f>IF(E1290="Yes","6 Month Transfer",IF(W1290="No","Not locked to discharge/transfer",IF(AF1290="Did not stay on SU","Not achieved as did not stay on SU",IF('Patient level info'!A1290="","",IF(AND(A1290=B1290,M1290="Achieved",P1290="Achieved",AF1290&gt;=90,AF1290&lt;&gt;"Died same day as arrival"),"Achieved",IF(AND(A1290&lt;&gt;B1290,AF1290&gt;=90,M1290="Achieved",P1290="Achieved"),"Not directly admitted by this team, but achieved criteria at previous team, and achieved 90% of stay on SU whilst at this team",IF(AF1290="ICU/CCU/HDU","Admitted to ICU/CCU/HDU",IF(AF1290="Died same day as arrival",AF1290,IF(AND(AF1290&lt;90,M1290="Not achieved",P1290="Not achieved"),"Not achieved as not direct to SU within 4h, not seen by a consultant within 14h, and less than 90% of stay on SU",IF(AND(AF1290&lt;90,M1290="Not achieved",P1290="Achieved"),"Not achieved as not direct to SU within 4h and less than 90% of stay on SU",IF(AND(AF1290&lt;90,M1290="Achieved",P1290="Not achieved"),"Not achieved as not seen by a consultant within 14h and less than 90% of stay on SU",IF(AND(AF1290&gt;=90,M1290="Not achieved",P1290="Not achieved"),"Not achieved as not direct to SU within 4h and not seen by a consultant within 14h",IF(AND(AF1290&gt;=90,M1290="Achieved",P1290="Not achieved"),"Not achieved as not seen by a consultant within 14h",IF(AF1290&lt;90,"Not achieved as less than 90% of stay on SU","Not achieved as not direct to SU within 4h"))))))))))))))</f>
        <v/>
      </c>
    </row>
    <row r="1291" spans="1:33" x14ac:dyDescent="0.25">
      <c r="A1291" s="89" t="str">
        <f>IF('Paste Data Here - Export'!A1291="","",'Paste Data Here - Export'!A1291)</f>
        <v/>
      </c>
      <c r="B1291" s="90" t="str">
        <f>IF('Paste Data Here - Export'!B1291="","",'Paste Data Here - Export'!B1291)</f>
        <v/>
      </c>
      <c r="C1291" s="91" t="str">
        <f>IF('Paste Data Here - Export'!AR1291="Y",'Paste Data Here - Export'!AS1291,IF('Paste Data Here - Export'!C1291="","",'Paste Data Here - Export'!BA1291))</f>
        <v/>
      </c>
      <c r="D1291" s="103" t="str">
        <f>IF(B1291="","",IF('Paste Data Here - Export'!A1291 ='Paste Data Here - Export'!B1291, "Yes", "No"))</f>
        <v/>
      </c>
      <c r="E1291" s="103" t="str">
        <f>IF(A1291="","",IF(AND('Paste Data Here - Export'!P1291="",'Paste Data Here - Export'!Q1291&lt;&gt;""),"Yes","No"))</f>
        <v/>
      </c>
      <c r="F1291" s="104" t="str">
        <f>IF('Paste Data Here - Export'!A1291='Paste Data Here - Export'!B1291,C1291,IF(W1291="No","",IF(E1291="Yes","6 Month Transfer",'Paste Data Here - Export'!HP1291)))</f>
        <v/>
      </c>
      <c r="G1291" s="92" t="str">
        <f>IF(B1291="","",IF(OR('Paste Data Here - Export'!KB1291="Y",'Paste Data Here - Export'!GE1291="Y"),"Yes","No"))</f>
        <v/>
      </c>
      <c r="H1291" s="93" t="str">
        <f t="shared" si="223"/>
        <v/>
      </c>
      <c r="I1291" s="93" t="str">
        <f t="shared" si="224"/>
        <v/>
      </c>
      <c r="J1291" s="93" t="str">
        <f t="shared" si="225"/>
        <v/>
      </c>
      <c r="K1291" s="125" t="str">
        <f>IF(OR(C1291="",'Paste Data Here - Export'!BD1291=""),"",1440*('Paste Data Here - Export'!BD1291-C1291))</f>
        <v/>
      </c>
      <c r="L1291" s="93" t="str">
        <f t="shared" si="226"/>
        <v/>
      </c>
      <c r="M1291" s="93" t="str">
        <f>IF(AND(L1291="Yes",'Paste Data Here - Export'!BC1291="SU",'Paste Data Here - Export'!EJ1291&lt;&gt;"Y"),"Achieved",IF('Paste Data Here - Export'!EJ1291="Y","Not applicable",(IF(AND('Patient level info'!L1291="No",'Paste Data Here - Export'!BC1291="SU"),"Not achieved",IF('Paste Data Here - Export'!BC1291="ICH","Not applicable",IF(OR('Paste Data Here - Export'!BC1291="O",'Paste Data Here - Export'!BC1291="MAC"),"Not achieved",""))))))</f>
        <v/>
      </c>
      <c r="N1291" s="142" t="str">
        <f>IF(B1291="","",IF(OR('Paste Data Here - Export'!GN1291="PERS",'Paste Data Here - Export'!GN1291="TELEM"),'Paste Data Here - Export'!GK1291,IF('Paste Data Here - Export'!GO1291="","Not seen in person",'Paste Data Here - Export'!GO1291)))</f>
        <v/>
      </c>
      <c r="O1291" s="125" t="str">
        <f t="shared" si="227"/>
        <v/>
      </c>
      <c r="P1291" s="126" t="str">
        <f t="shared" si="228"/>
        <v/>
      </c>
      <c r="Q1291" s="95" t="str">
        <f>IF('Paste Data Here - Export'!CR1291=TRUE, "Not imaged",IF('Paste Data Here - Export'!AR1291="Y","Inpatient stroke",IF('Paste Data Here - Export'!BA1291="","",IF('Paste Data Here - Export'!CR1291="TRUE","",1440*('Paste Data Here - Export'!CP1291-'Paste Data Here - Export'!BA1291)))))</f>
        <v/>
      </c>
      <c r="R1291" s="95" t="str">
        <f>IF('Paste Data Here - Export'!CR1291=TRUE,"Not imaged",IF(OR(C1291="",'Paste Data Here - Export'!CP1291=""),"",1440*('Paste Data Here - Export'!CP1291-C1291)))</f>
        <v/>
      </c>
      <c r="S1291" s="93" t="str">
        <f>IF(R1291&lt;60.5,"Yes",IF('Paste Data Here - Export'!C1291="","","No"))</f>
        <v/>
      </c>
      <c r="T1291" s="93" t="str">
        <f t="shared" si="220"/>
        <v/>
      </c>
      <c r="U1291" s="94" t="str">
        <f>IF(OR(C1291="",'Paste Data Here - Export'!DF1291=""),"",1440*('Paste Data Here - Export'!DF1291-C1291))</f>
        <v/>
      </c>
      <c r="V1291" s="96" t="str">
        <f t="shared" si="229"/>
        <v/>
      </c>
      <c r="W1291" s="97" t="str">
        <f>IF(B1291="","",IF('Paste Data Here - Export'!KI1291=TRUE,"Yes",IF('Paste Data Here - Export'!L1291="","No","Yes")))</f>
        <v/>
      </c>
      <c r="X1291" s="98" t="str">
        <f>IF(E1291="Yes","6 Month Transfer",IF(AND(W1291="Yes",'Paste Data Here - Export'!KM1291="D"),"No",IF('Patient level info'!W1291="Yes","Yes","")))</f>
        <v/>
      </c>
      <c r="Y1291" s="91" t="str">
        <f t="shared" si="221"/>
        <v/>
      </c>
      <c r="Z1291" s="99" t="str">
        <f>IF('Paste Data Here - Export'!KQ1291="","",IF('Paste Data Here - Export'!KO1291="","",'Paste Data Here - Export'!KN1291-'Paste Data Here - Export'!KQ1291))</f>
        <v/>
      </c>
      <c r="AA1291" s="91" t="str">
        <f>IF(AND(W1291="Yes",'Paste Data Here - Export'!KM1291="D",'Paste Data Here - Export'!KO1291="Y"),'Paste Data Here - Export'!KN1291+'Patient level info'!AA$3,IF(AND(W1291="Yes",'Paste Data Here - Export'!KM1291="D",Z1291&lt;0),'Paste Data Here - Export'!KQ1291,IF(AND(W1291="Yes",'Paste Data Here - Export'!KM1291="D"),'Paste Data Here - Export'!KN1291,IF(X1291="Yes",'Paste Data Here - Export'!KS1291,""))))</f>
        <v/>
      </c>
      <c r="AB1291" s="100" t="str">
        <f>IF(W1291="No","",IF('Paste Data Here - Export'!HS1291="","",IF('Paste Data Here - Export'!KO1291="Y",'Patient level info'!AA1291-'Paste Data Here - Export'!HS1291,'Paste Data Here - Export'!KQ1291-'Paste Data Here - Export'!HS1291)))</f>
        <v/>
      </c>
      <c r="AC1291" s="100" t="str">
        <f>IF(E1291="Yes","",IF(BPT!C1291="Record transferred to this team",AA1291-C1291-(1/6),""))</f>
        <v/>
      </c>
      <c r="AD1291" s="100" t="str">
        <f t="shared" si="222"/>
        <v/>
      </c>
      <c r="AE1291" s="100" t="str">
        <f t="shared" si="230"/>
        <v/>
      </c>
      <c r="AF1291" s="101" t="str">
        <f>IF(AE1291="","",IF(Y1291="Died same day","Died same day as arrival",IF(AB1291="","Did not stay on SU",IF('Paste Data Here - Export'!HR1291="ICH","ICU/CCU/HDU",IF(AB1291&gt;AE1291,100,100*AB1291/AE1291)))))</f>
        <v/>
      </c>
      <c r="AG1291" s="82" t="str">
        <f>IF(E1291="Yes","6 Month Transfer",IF(W1291="No","Not locked to discharge/transfer",IF(AF1291="Did not stay on SU","Not achieved as did not stay on SU",IF('Patient level info'!A1291="","",IF(AND(A1291=B1291,M1291="Achieved",P1291="Achieved",AF1291&gt;=90,AF1291&lt;&gt;"Died same day as arrival"),"Achieved",IF(AND(A1291&lt;&gt;B1291,AF1291&gt;=90,M1291="Achieved",P1291="Achieved"),"Not directly admitted by this team, but achieved criteria at previous team, and achieved 90% of stay on SU whilst at this team",IF(AF1291="ICU/CCU/HDU","Admitted to ICU/CCU/HDU",IF(AF1291="Died same day as arrival",AF1291,IF(AND(AF1291&lt;90,M1291="Not achieved",P1291="Not achieved"),"Not achieved as not direct to SU within 4h, not seen by a consultant within 14h, and less than 90% of stay on SU",IF(AND(AF1291&lt;90,M1291="Not achieved",P1291="Achieved"),"Not achieved as not direct to SU within 4h and less than 90% of stay on SU",IF(AND(AF1291&lt;90,M1291="Achieved",P1291="Not achieved"),"Not achieved as not seen by a consultant within 14h and less than 90% of stay on SU",IF(AND(AF1291&gt;=90,M1291="Not achieved",P1291="Not achieved"),"Not achieved as not direct to SU within 4h and not seen by a consultant within 14h",IF(AND(AF1291&gt;=90,M1291="Achieved",P1291="Not achieved"),"Not achieved as not seen by a consultant within 14h",IF(AF1291&lt;90,"Not achieved as less than 90% of stay on SU","Not achieved as not direct to SU within 4h"))))))))))))))</f>
        <v/>
      </c>
    </row>
    <row r="1292" spans="1:33" x14ac:dyDescent="0.25">
      <c r="A1292" s="89" t="str">
        <f>IF('Paste Data Here - Export'!A1292="","",'Paste Data Here - Export'!A1292)</f>
        <v/>
      </c>
      <c r="B1292" s="90" t="str">
        <f>IF('Paste Data Here - Export'!B1292="","",'Paste Data Here - Export'!B1292)</f>
        <v/>
      </c>
      <c r="C1292" s="91" t="str">
        <f>IF('Paste Data Here - Export'!AR1292="Y",'Paste Data Here - Export'!AS1292,IF('Paste Data Here - Export'!C1292="","",'Paste Data Here - Export'!BA1292))</f>
        <v/>
      </c>
      <c r="D1292" s="103" t="str">
        <f>IF(B1292="","",IF('Paste Data Here - Export'!A1292 ='Paste Data Here - Export'!B1292, "Yes", "No"))</f>
        <v/>
      </c>
      <c r="E1292" s="103" t="str">
        <f>IF(A1292="","",IF(AND('Paste Data Here - Export'!P1292="",'Paste Data Here - Export'!Q1292&lt;&gt;""),"Yes","No"))</f>
        <v/>
      </c>
      <c r="F1292" s="104" t="str">
        <f>IF('Paste Data Here - Export'!A1292='Paste Data Here - Export'!B1292,C1292,IF(W1292="No","",IF(E1292="Yes","6 Month Transfer",'Paste Data Here - Export'!HP1292)))</f>
        <v/>
      </c>
      <c r="G1292" s="92" t="str">
        <f>IF(B1292="","",IF(OR('Paste Data Here - Export'!KB1292="Y",'Paste Data Here - Export'!GE1292="Y"),"Yes","No"))</f>
        <v/>
      </c>
      <c r="H1292" s="93" t="str">
        <f t="shared" si="223"/>
        <v/>
      </c>
      <c r="I1292" s="93" t="str">
        <f t="shared" si="224"/>
        <v/>
      </c>
      <c r="J1292" s="93" t="str">
        <f t="shared" si="225"/>
        <v/>
      </c>
      <c r="K1292" s="125" t="str">
        <f>IF(OR(C1292="",'Paste Data Here - Export'!BD1292=""),"",1440*('Paste Data Here - Export'!BD1292-C1292))</f>
        <v/>
      </c>
      <c r="L1292" s="93" t="str">
        <f t="shared" si="226"/>
        <v/>
      </c>
      <c r="M1292" s="93" t="str">
        <f>IF(AND(L1292="Yes",'Paste Data Here - Export'!BC1292="SU",'Paste Data Here - Export'!EJ1292&lt;&gt;"Y"),"Achieved",IF('Paste Data Here - Export'!EJ1292="Y","Not applicable",(IF(AND('Patient level info'!L1292="No",'Paste Data Here - Export'!BC1292="SU"),"Not achieved",IF('Paste Data Here - Export'!BC1292="ICH","Not applicable",IF(OR('Paste Data Here - Export'!BC1292="O",'Paste Data Here - Export'!BC1292="MAC"),"Not achieved",""))))))</f>
        <v/>
      </c>
      <c r="N1292" s="142" t="str">
        <f>IF(B1292="","",IF(OR('Paste Data Here - Export'!GN1292="PERS",'Paste Data Here - Export'!GN1292="TELEM"),'Paste Data Here - Export'!GK1292,IF('Paste Data Here - Export'!GO1292="","Not seen in person",'Paste Data Here - Export'!GO1292)))</f>
        <v/>
      </c>
      <c r="O1292" s="125" t="str">
        <f t="shared" si="227"/>
        <v/>
      </c>
      <c r="P1292" s="126" t="str">
        <f t="shared" si="228"/>
        <v/>
      </c>
      <c r="Q1292" s="95" t="str">
        <f>IF('Paste Data Here - Export'!CR1292=TRUE, "Not imaged",IF('Paste Data Here - Export'!AR1292="Y","Inpatient stroke",IF('Paste Data Here - Export'!BA1292="","",IF('Paste Data Here - Export'!CR1292="TRUE","",1440*('Paste Data Here - Export'!CP1292-'Paste Data Here - Export'!BA1292)))))</f>
        <v/>
      </c>
      <c r="R1292" s="95" t="str">
        <f>IF('Paste Data Here - Export'!CR1292=TRUE,"Not imaged",IF(OR(C1292="",'Paste Data Here - Export'!CP1292=""),"",1440*('Paste Data Here - Export'!CP1292-C1292)))</f>
        <v/>
      </c>
      <c r="S1292" s="93" t="str">
        <f>IF(R1292&lt;60.5,"Yes",IF('Paste Data Here - Export'!C1292="","","No"))</f>
        <v/>
      </c>
      <c r="T1292" s="93" t="str">
        <f t="shared" si="220"/>
        <v/>
      </c>
      <c r="U1292" s="94" t="str">
        <f>IF(OR(C1292="",'Paste Data Here - Export'!DF1292=""),"",1440*('Paste Data Here - Export'!DF1292-C1292))</f>
        <v/>
      </c>
      <c r="V1292" s="96" t="str">
        <f t="shared" si="229"/>
        <v/>
      </c>
      <c r="W1292" s="97" t="str">
        <f>IF(B1292="","",IF('Paste Data Here - Export'!KI1292=TRUE,"Yes",IF('Paste Data Here - Export'!L1292="","No","Yes")))</f>
        <v/>
      </c>
      <c r="X1292" s="98" t="str">
        <f>IF(E1292="Yes","6 Month Transfer",IF(AND(W1292="Yes",'Paste Data Here - Export'!KM1292="D"),"No",IF('Patient level info'!W1292="Yes","Yes","")))</f>
        <v/>
      </c>
      <c r="Y1292" s="91" t="str">
        <f t="shared" si="221"/>
        <v/>
      </c>
      <c r="Z1292" s="99" t="str">
        <f>IF('Paste Data Here - Export'!KQ1292="","",IF('Paste Data Here - Export'!KO1292="","",'Paste Data Here - Export'!KN1292-'Paste Data Here - Export'!KQ1292))</f>
        <v/>
      </c>
      <c r="AA1292" s="91" t="str">
        <f>IF(AND(W1292="Yes",'Paste Data Here - Export'!KM1292="D",'Paste Data Here - Export'!KO1292="Y"),'Paste Data Here - Export'!KN1292+'Patient level info'!AA$3,IF(AND(W1292="Yes",'Paste Data Here - Export'!KM1292="D",Z1292&lt;0),'Paste Data Here - Export'!KQ1292,IF(AND(W1292="Yes",'Paste Data Here - Export'!KM1292="D"),'Paste Data Here - Export'!KN1292,IF(X1292="Yes",'Paste Data Here - Export'!KS1292,""))))</f>
        <v/>
      </c>
      <c r="AB1292" s="100" t="str">
        <f>IF(W1292="No","",IF('Paste Data Here - Export'!HS1292="","",IF('Paste Data Here - Export'!KO1292="Y",'Patient level info'!AA1292-'Paste Data Here - Export'!HS1292,'Paste Data Here - Export'!KQ1292-'Paste Data Here - Export'!HS1292)))</f>
        <v/>
      </c>
      <c r="AC1292" s="100" t="str">
        <f>IF(E1292="Yes","",IF(BPT!C1292="Record transferred to this team",AA1292-C1292-(1/6),""))</f>
        <v/>
      </c>
      <c r="AD1292" s="100" t="str">
        <f t="shared" si="222"/>
        <v/>
      </c>
      <c r="AE1292" s="100" t="str">
        <f t="shared" si="230"/>
        <v/>
      </c>
      <c r="AF1292" s="101" t="str">
        <f>IF(AE1292="","",IF(Y1292="Died same day","Died same day as arrival",IF(AB1292="","Did not stay on SU",IF('Paste Data Here - Export'!HR1292="ICH","ICU/CCU/HDU",IF(AB1292&gt;AE1292,100,100*AB1292/AE1292)))))</f>
        <v/>
      </c>
      <c r="AG1292" s="82" t="str">
        <f>IF(E1292="Yes","6 Month Transfer",IF(W1292="No","Not locked to discharge/transfer",IF(AF1292="Did not stay on SU","Not achieved as did not stay on SU",IF('Patient level info'!A1292="","",IF(AND(A1292=B1292,M1292="Achieved",P1292="Achieved",AF1292&gt;=90,AF1292&lt;&gt;"Died same day as arrival"),"Achieved",IF(AND(A1292&lt;&gt;B1292,AF1292&gt;=90,M1292="Achieved",P1292="Achieved"),"Not directly admitted by this team, but achieved criteria at previous team, and achieved 90% of stay on SU whilst at this team",IF(AF1292="ICU/CCU/HDU","Admitted to ICU/CCU/HDU",IF(AF1292="Died same day as arrival",AF1292,IF(AND(AF1292&lt;90,M1292="Not achieved",P1292="Not achieved"),"Not achieved as not direct to SU within 4h, not seen by a consultant within 14h, and less than 90% of stay on SU",IF(AND(AF1292&lt;90,M1292="Not achieved",P1292="Achieved"),"Not achieved as not direct to SU within 4h and less than 90% of stay on SU",IF(AND(AF1292&lt;90,M1292="Achieved",P1292="Not achieved"),"Not achieved as not seen by a consultant within 14h and less than 90% of stay on SU",IF(AND(AF1292&gt;=90,M1292="Not achieved",P1292="Not achieved"),"Not achieved as not direct to SU within 4h and not seen by a consultant within 14h",IF(AND(AF1292&gt;=90,M1292="Achieved",P1292="Not achieved"),"Not achieved as not seen by a consultant within 14h",IF(AF1292&lt;90,"Not achieved as less than 90% of stay on SU","Not achieved as not direct to SU within 4h"))))))))))))))</f>
        <v/>
      </c>
    </row>
    <row r="1293" spans="1:33" x14ac:dyDescent="0.25">
      <c r="A1293" s="89" t="str">
        <f>IF('Paste Data Here - Export'!A1293="","",'Paste Data Here - Export'!A1293)</f>
        <v/>
      </c>
      <c r="B1293" s="90" t="str">
        <f>IF('Paste Data Here - Export'!B1293="","",'Paste Data Here - Export'!B1293)</f>
        <v/>
      </c>
      <c r="C1293" s="91" t="str">
        <f>IF('Paste Data Here - Export'!AR1293="Y",'Paste Data Here - Export'!AS1293,IF('Paste Data Here - Export'!C1293="","",'Paste Data Here - Export'!BA1293))</f>
        <v/>
      </c>
      <c r="D1293" s="103" t="str">
        <f>IF(B1293="","",IF('Paste Data Here - Export'!A1293 ='Paste Data Here - Export'!B1293, "Yes", "No"))</f>
        <v/>
      </c>
      <c r="E1293" s="103" t="str">
        <f>IF(A1293="","",IF(AND('Paste Data Here - Export'!P1293="",'Paste Data Here - Export'!Q1293&lt;&gt;""),"Yes","No"))</f>
        <v/>
      </c>
      <c r="F1293" s="104" t="str">
        <f>IF('Paste Data Here - Export'!A1293='Paste Data Here - Export'!B1293,C1293,IF(W1293="No","",IF(E1293="Yes","6 Month Transfer",'Paste Data Here - Export'!HP1293)))</f>
        <v/>
      </c>
      <c r="G1293" s="92" t="str">
        <f>IF(B1293="","",IF(OR('Paste Data Here - Export'!KB1293="Y",'Paste Data Here - Export'!GE1293="Y"),"Yes","No"))</f>
        <v/>
      </c>
      <c r="H1293" s="93" t="str">
        <f t="shared" si="223"/>
        <v/>
      </c>
      <c r="I1293" s="93" t="str">
        <f t="shared" si="224"/>
        <v/>
      </c>
      <c r="J1293" s="93" t="str">
        <f t="shared" si="225"/>
        <v/>
      </c>
      <c r="K1293" s="125" t="str">
        <f>IF(OR(C1293="",'Paste Data Here - Export'!BD1293=""),"",1440*('Paste Data Here - Export'!BD1293-C1293))</f>
        <v/>
      </c>
      <c r="L1293" s="93" t="str">
        <f t="shared" si="226"/>
        <v/>
      </c>
      <c r="M1293" s="93" t="str">
        <f>IF(AND(L1293="Yes",'Paste Data Here - Export'!BC1293="SU",'Paste Data Here - Export'!EJ1293&lt;&gt;"Y"),"Achieved",IF('Paste Data Here - Export'!EJ1293="Y","Not applicable",(IF(AND('Patient level info'!L1293="No",'Paste Data Here - Export'!BC1293="SU"),"Not achieved",IF('Paste Data Here - Export'!BC1293="ICH","Not applicable",IF(OR('Paste Data Here - Export'!BC1293="O",'Paste Data Here - Export'!BC1293="MAC"),"Not achieved",""))))))</f>
        <v/>
      </c>
      <c r="N1293" s="142" t="str">
        <f>IF(B1293="","",IF(OR('Paste Data Here - Export'!GN1293="PERS",'Paste Data Here - Export'!GN1293="TELEM"),'Paste Data Here - Export'!GK1293,IF('Paste Data Here - Export'!GO1293="","Not seen in person",'Paste Data Here - Export'!GO1293)))</f>
        <v/>
      </c>
      <c r="O1293" s="125" t="str">
        <f t="shared" si="227"/>
        <v/>
      </c>
      <c r="P1293" s="126" t="str">
        <f t="shared" si="228"/>
        <v/>
      </c>
      <c r="Q1293" s="95" t="str">
        <f>IF('Paste Data Here - Export'!CR1293=TRUE, "Not imaged",IF('Paste Data Here - Export'!AR1293="Y","Inpatient stroke",IF('Paste Data Here - Export'!BA1293="","",IF('Paste Data Here - Export'!CR1293="TRUE","",1440*('Paste Data Here - Export'!CP1293-'Paste Data Here - Export'!BA1293)))))</f>
        <v/>
      </c>
      <c r="R1293" s="95" t="str">
        <f>IF('Paste Data Here - Export'!CR1293=TRUE,"Not imaged",IF(OR(C1293="",'Paste Data Here - Export'!CP1293=""),"",1440*('Paste Data Here - Export'!CP1293-C1293)))</f>
        <v/>
      </c>
      <c r="S1293" s="93" t="str">
        <f>IF(R1293&lt;60.5,"Yes",IF('Paste Data Here - Export'!C1293="","","No"))</f>
        <v/>
      </c>
      <c r="T1293" s="93" t="str">
        <f t="shared" si="220"/>
        <v/>
      </c>
      <c r="U1293" s="94" t="str">
        <f>IF(OR(C1293="",'Paste Data Here - Export'!DF1293=""),"",1440*('Paste Data Here - Export'!DF1293-C1293))</f>
        <v/>
      </c>
      <c r="V1293" s="96" t="str">
        <f t="shared" si="229"/>
        <v/>
      </c>
      <c r="W1293" s="97" t="str">
        <f>IF(B1293="","",IF('Paste Data Here - Export'!KI1293=TRUE,"Yes",IF('Paste Data Here - Export'!L1293="","No","Yes")))</f>
        <v/>
      </c>
      <c r="X1293" s="98" t="str">
        <f>IF(E1293="Yes","6 Month Transfer",IF(AND(W1293="Yes",'Paste Data Here - Export'!KM1293="D"),"No",IF('Patient level info'!W1293="Yes","Yes","")))</f>
        <v/>
      </c>
      <c r="Y1293" s="91" t="str">
        <f t="shared" si="221"/>
        <v/>
      </c>
      <c r="Z1293" s="99" t="str">
        <f>IF('Paste Data Here - Export'!KQ1293="","",IF('Paste Data Here - Export'!KO1293="","",'Paste Data Here - Export'!KN1293-'Paste Data Here - Export'!KQ1293))</f>
        <v/>
      </c>
      <c r="AA1293" s="91" t="str">
        <f>IF(AND(W1293="Yes",'Paste Data Here - Export'!KM1293="D",'Paste Data Here - Export'!KO1293="Y"),'Paste Data Here - Export'!KN1293+'Patient level info'!AA$3,IF(AND(W1293="Yes",'Paste Data Here - Export'!KM1293="D",Z1293&lt;0),'Paste Data Here - Export'!KQ1293,IF(AND(W1293="Yes",'Paste Data Here - Export'!KM1293="D"),'Paste Data Here - Export'!KN1293,IF(X1293="Yes",'Paste Data Here - Export'!KS1293,""))))</f>
        <v/>
      </c>
      <c r="AB1293" s="100" t="str">
        <f>IF(W1293="No","",IF('Paste Data Here - Export'!HS1293="","",IF('Paste Data Here - Export'!KO1293="Y",'Patient level info'!AA1293-'Paste Data Here - Export'!HS1293,'Paste Data Here - Export'!KQ1293-'Paste Data Here - Export'!HS1293)))</f>
        <v/>
      </c>
      <c r="AC1293" s="100" t="str">
        <f>IF(E1293="Yes","",IF(BPT!C1293="Record transferred to this team",AA1293-C1293-(1/6),""))</f>
        <v/>
      </c>
      <c r="AD1293" s="100" t="str">
        <f t="shared" si="222"/>
        <v/>
      </c>
      <c r="AE1293" s="100" t="str">
        <f t="shared" si="230"/>
        <v/>
      </c>
      <c r="AF1293" s="101" t="str">
        <f>IF(AE1293="","",IF(Y1293="Died same day","Died same day as arrival",IF(AB1293="","Did not stay on SU",IF('Paste Data Here - Export'!HR1293="ICH","ICU/CCU/HDU",IF(AB1293&gt;AE1293,100,100*AB1293/AE1293)))))</f>
        <v/>
      </c>
      <c r="AG1293" s="82" t="str">
        <f>IF(E1293="Yes","6 Month Transfer",IF(W1293="No","Not locked to discharge/transfer",IF(AF1293="Did not stay on SU","Not achieved as did not stay on SU",IF('Patient level info'!A1293="","",IF(AND(A1293=B1293,M1293="Achieved",P1293="Achieved",AF1293&gt;=90,AF1293&lt;&gt;"Died same day as arrival"),"Achieved",IF(AND(A1293&lt;&gt;B1293,AF1293&gt;=90,M1293="Achieved",P1293="Achieved"),"Not directly admitted by this team, but achieved criteria at previous team, and achieved 90% of stay on SU whilst at this team",IF(AF1293="ICU/CCU/HDU","Admitted to ICU/CCU/HDU",IF(AF1293="Died same day as arrival",AF1293,IF(AND(AF1293&lt;90,M1293="Not achieved",P1293="Not achieved"),"Not achieved as not direct to SU within 4h, not seen by a consultant within 14h, and less than 90% of stay on SU",IF(AND(AF1293&lt;90,M1293="Not achieved",P1293="Achieved"),"Not achieved as not direct to SU within 4h and less than 90% of stay on SU",IF(AND(AF1293&lt;90,M1293="Achieved",P1293="Not achieved"),"Not achieved as not seen by a consultant within 14h and less than 90% of stay on SU",IF(AND(AF1293&gt;=90,M1293="Not achieved",P1293="Not achieved"),"Not achieved as not direct to SU within 4h and not seen by a consultant within 14h",IF(AND(AF1293&gt;=90,M1293="Achieved",P1293="Not achieved"),"Not achieved as not seen by a consultant within 14h",IF(AF1293&lt;90,"Not achieved as less than 90% of stay on SU","Not achieved as not direct to SU within 4h"))))))))))))))</f>
        <v/>
      </c>
    </row>
    <row r="1294" spans="1:33" x14ac:dyDescent="0.25">
      <c r="A1294" s="89" t="str">
        <f>IF('Paste Data Here - Export'!A1294="","",'Paste Data Here - Export'!A1294)</f>
        <v/>
      </c>
      <c r="B1294" s="90" t="str">
        <f>IF('Paste Data Here - Export'!B1294="","",'Paste Data Here - Export'!B1294)</f>
        <v/>
      </c>
      <c r="C1294" s="91" t="str">
        <f>IF('Paste Data Here - Export'!AR1294="Y",'Paste Data Here - Export'!AS1294,IF('Paste Data Here - Export'!C1294="","",'Paste Data Here - Export'!BA1294))</f>
        <v/>
      </c>
      <c r="D1294" s="103" t="str">
        <f>IF(B1294="","",IF('Paste Data Here - Export'!A1294 ='Paste Data Here - Export'!B1294, "Yes", "No"))</f>
        <v/>
      </c>
      <c r="E1294" s="103" t="str">
        <f>IF(A1294="","",IF(AND('Paste Data Here - Export'!P1294="",'Paste Data Here - Export'!Q1294&lt;&gt;""),"Yes","No"))</f>
        <v/>
      </c>
      <c r="F1294" s="104" t="str">
        <f>IF('Paste Data Here - Export'!A1294='Paste Data Here - Export'!B1294,C1294,IF(W1294="No","",IF(E1294="Yes","6 Month Transfer",'Paste Data Here - Export'!HP1294)))</f>
        <v/>
      </c>
      <c r="G1294" s="92" t="str">
        <f>IF(B1294="","",IF(OR('Paste Data Here - Export'!KB1294="Y",'Paste Data Here - Export'!GE1294="Y"),"Yes","No"))</f>
        <v/>
      </c>
      <c r="H1294" s="93" t="str">
        <f t="shared" si="223"/>
        <v/>
      </c>
      <c r="I1294" s="93" t="str">
        <f t="shared" si="224"/>
        <v/>
      </c>
      <c r="J1294" s="93" t="str">
        <f t="shared" si="225"/>
        <v/>
      </c>
      <c r="K1294" s="125" t="str">
        <f>IF(OR(C1294="",'Paste Data Here - Export'!BD1294=""),"",1440*('Paste Data Here - Export'!BD1294-C1294))</f>
        <v/>
      </c>
      <c r="L1294" s="93" t="str">
        <f t="shared" si="226"/>
        <v/>
      </c>
      <c r="M1294" s="93" t="str">
        <f>IF(AND(L1294="Yes",'Paste Data Here - Export'!BC1294="SU",'Paste Data Here - Export'!EJ1294&lt;&gt;"Y"),"Achieved",IF('Paste Data Here - Export'!EJ1294="Y","Not applicable",(IF(AND('Patient level info'!L1294="No",'Paste Data Here - Export'!BC1294="SU"),"Not achieved",IF('Paste Data Here - Export'!BC1294="ICH","Not applicable",IF(OR('Paste Data Here - Export'!BC1294="O",'Paste Data Here - Export'!BC1294="MAC"),"Not achieved",""))))))</f>
        <v/>
      </c>
      <c r="N1294" s="142" t="str">
        <f>IF(B1294="","",IF(OR('Paste Data Here - Export'!GN1294="PERS",'Paste Data Here - Export'!GN1294="TELEM"),'Paste Data Here - Export'!GK1294,IF('Paste Data Here - Export'!GO1294="","Not seen in person",'Paste Data Here - Export'!GO1294)))</f>
        <v/>
      </c>
      <c r="O1294" s="125" t="str">
        <f t="shared" si="227"/>
        <v/>
      </c>
      <c r="P1294" s="126" t="str">
        <f t="shared" si="228"/>
        <v/>
      </c>
      <c r="Q1294" s="95" t="str">
        <f>IF('Paste Data Here - Export'!CR1294=TRUE, "Not imaged",IF('Paste Data Here - Export'!AR1294="Y","Inpatient stroke",IF('Paste Data Here - Export'!BA1294="","",IF('Paste Data Here - Export'!CR1294="TRUE","",1440*('Paste Data Here - Export'!CP1294-'Paste Data Here - Export'!BA1294)))))</f>
        <v/>
      </c>
      <c r="R1294" s="95" t="str">
        <f>IF('Paste Data Here - Export'!CR1294=TRUE,"Not imaged",IF(OR(C1294="",'Paste Data Here - Export'!CP1294=""),"",1440*('Paste Data Here - Export'!CP1294-C1294)))</f>
        <v/>
      </c>
      <c r="S1294" s="93" t="str">
        <f>IF(R1294&lt;60.5,"Yes",IF('Paste Data Here - Export'!C1294="","","No"))</f>
        <v/>
      </c>
      <c r="T1294" s="93" t="str">
        <f t="shared" si="220"/>
        <v/>
      </c>
      <c r="U1294" s="94" t="str">
        <f>IF(OR(C1294="",'Paste Data Here - Export'!DF1294=""),"",1440*('Paste Data Here - Export'!DF1294-C1294))</f>
        <v/>
      </c>
      <c r="V1294" s="96" t="str">
        <f t="shared" si="229"/>
        <v/>
      </c>
      <c r="W1294" s="97" t="str">
        <f>IF(B1294="","",IF('Paste Data Here - Export'!KI1294=TRUE,"Yes",IF('Paste Data Here - Export'!L1294="","No","Yes")))</f>
        <v/>
      </c>
      <c r="X1294" s="98" t="str">
        <f>IF(E1294="Yes","6 Month Transfer",IF(AND(W1294="Yes",'Paste Data Here - Export'!KM1294="D"),"No",IF('Patient level info'!W1294="Yes","Yes","")))</f>
        <v/>
      </c>
      <c r="Y1294" s="91" t="str">
        <f t="shared" si="221"/>
        <v/>
      </c>
      <c r="Z1294" s="99" t="str">
        <f>IF('Paste Data Here - Export'!KQ1294="","",IF('Paste Data Here - Export'!KO1294="","",'Paste Data Here - Export'!KN1294-'Paste Data Here - Export'!KQ1294))</f>
        <v/>
      </c>
      <c r="AA1294" s="91" t="str">
        <f>IF(AND(W1294="Yes",'Paste Data Here - Export'!KM1294="D",'Paste Data Here - Export'!KO1294="Y"),'Paste Data Here - Export'!KN1294+'Patient level info'!AA$3,IF(AND(W1294="Yes",'Paste Data Here - Export'!KM1294="D",Z1294&lt;0),'Paste Data Here - Export'!KQ1294,IF(AND(W1294="Yes",'Paste Data Here - Export'!KM1294="D"),'Paste Data Here - Export'!KN1294,IF(X1294="Yes",'Paste Data Here - Export'!KS1294,""))))</f>
        <v/>
      </c>
      <c r="AB1294" s="100" t="str">
        <f>IF(W1294="No","",IF('Paste Data Here - Export'!HS1294="","",IF('Paste Data Here - Export'!KO1294="Y",'Patient level info'!AA1294-'Paste Data Here - Export'!HS1294,'Paste Data Here - Export'!KQ1294-'Paste Data Here - Export'!HS1294)))</f>
        <v/>
      </c>
      <c r="AC1294" s="100" t="str">
        <f>IF(E1294="Yes","",IF(BPT!C1294="Record transferred to this team",AA1294-C1294-(1/6),""))</f>
        <v/>
      </c>
      <c r="AD1294" s="100" t="str">
        <f t="shared" si="222"/>
        <v/>
      </c>
      <c r="AE1294" s="100" t="str">
        <f t="shared" si="230"/>
        <v/>
      </c>
      <c r="AF1294" s="101" t="str">
        <f>IF(AE1294="","",IF(Y1294="Died same day","Died same day as arrival",IF(AB1294="","Did not stay on SU",IF('Paste Data Here - Export'!HR1294="ICH","ICU/CCU/HDU",IF(AB1294&gt;AE1294,100,100*AB1294/AE1294)))))</f>
        <v/>
      </c>
      <c r="AG1294" s="82" t="str">
        <f>IF(E1294="Yes","6 Month Transfer",IF(W1294="No","Not locked to discharge/transfer",IF(AF1294="Did not stay on SU","Not achieved as did not stay on SU",IF('Patient level info'!A1294="","",IF(AND(A1294=B1294,M1294="Achieved",P1294="Achieved",AF1294&gt;=90,AF1294&lt;&gt;"Died same day as arrival"),"Achieved",IF(AND(A1294&lt;&gt;B1294,AF1294&gt;=90,M1294="Achieved",P1294="Achieved"),"Not directly admitted by this team, but achieved criteria at previous team, and achieved 90% of stay on SU whilst at this team",IF(AF1294="ICU/CCU/HDU","Admitted to ICU/CCU/HDU",IF(AF1294="Died same day as arrival",AF1294,IF(AND(AF1294&lt;90,M1294="Not achieved",P1294="Not achieved"),"Not achieved as not direct to SU within 4h, not seen by a consultant within 14h, and less than 90% of stay on SU",IF(AND(AF1294&lt;90,M1294="Not achieved",P1294="Achieved"),"Not achieved as not direct to SU within 4h and less than 90% of stay on SU",IF(AND(AF1294&lt;90,M1294="Achieved",P1294="Not achieved"),"Not achieved as not seen by a consultant within 14h and less than 90% of stay on SU",IF(AND(AF1294&gt;=90,M1294="Not achieved",P1294="Not achieved"),"Not achieved as not direct to SU within 4h and not seen by a consultant within 14h",IF(AND(AF1294&gt;=90,M1294="Achieved",P1294="Not achieved"),"Not achieved as not seen by a consultant within 14h",IF(AF1294&lt;90,"Not achieved as less than 90% of stay on SU","Not achieved as not direct to SU within 4h"))))))))))))))</f>
        <v/>
      </c>
    </row>
    <row r="1295" spans="1:33" x14ac:dyDescent="0.25">
      <c r="A1295" s="89" t="str">
        <f>IF('Paste Data Here - Export'!A1295="","",'Paste Data Here - Export'!A1295)</f>
        <v/>
      </c>
      <c r="B1295" s="90" t="str">
        <f>IF('Paste Data Here - Export'!B1295="","",'Paste Data Here - Export'!B1295)</f>
        <v/>
      </c>
      <c r="C1295" s="91" t="str">
        <f>IF('Paste Data Here - Export'!AR1295="Y",'Paste Data Here - Export'!AS1295,IF('Paste Data Here - Export'!C1295="","",'Paste Data Here - Export'!BA1295))</f>
        <v/>
      </c>
      <c r="D1295" s="103" t="str">
        <f>IF(B1295="","",IF('Paste Data Here - Export'!A1295 ='Paste Data Here - Export'!B1295, "Yes", "No"))</f>
        <v/>
      </c>
      <c r="E1295" s="103" t="str">
        <f>IF(A1295="","",IF(AND('Paste Data Here - Export'!P1295="",'Paste Data Here - Export'!Q1295&lt;&gt;""),"Yes","No"))</f>
        <v/>
      </c>
      <c r="F1295" s="104" t="str">
        <f>IF('Paste Data Here - Export'!A1295='Paste Data Here - Export'!B1295,C1295,IF(W1295="No","",IF(E1295="Yes","6 Month Transfer",'Paste Data Here - Export'!HP1295)))</f>
        <v/>
      </c>
      <c r="G1295" s="92" t="str">
        <f>IF(B1295="","",IF(OR('Paste Data Here - Export'!KB1295="Y",'Paste Data Here - Export'!GE1295="Y"),"Yes","No"))</f>
        <v/>
      </c>
      <c r="H1295" s="93" t="str">
        <f t="shared" si="223"/>
        <v/>
      </c>
      <c r="I1295" s="93" t="str">
        <f t="shared" si="224"/>
        <v/>
      </c>
      <c r="J1295" s="93" t="str">
        <f t="shared" si="225"/>
        <v/>
      </c>
      <c r="K1295" s="125" t="str">
        <f>IF(OR(C1295="",'Paste Data Here - Export'!BD1295=""),"",1440*('Paste Data Here - Export'!BD1295-C1295))</f>
        <v/>
      </c>
      <c r="L1295" s="93" t="str">
        <f t="shared" si="226"/>
        <v/>
      </c>
      <c r="M1295" s="93" t="str">
        <f>IF(AND(L1295="Yes",'Paste Data Here - Export'!BC1295="SU",'Paste Data Here - Export'!EJ1295&lt;&gt;"Y"),"Achieved",IF('Paste Data Here - Export'!EJ1295="Y","Not applicable",(IF(AND('Patient level info'!L1295="No",'Paste Data Here - Export'!BC1295="SU"),"Not achieved",IF('Paste Data Here - Export'!BC1295="ICH","Not applicable",IF(OR('Paste Data Here - Export'!BC1295="O",'Paste Data Here - Export'!BC1295="MAC"),"Not achieved",""))))))</f>
        <v/>
      </c>
      <c r="N1295" s="142" t="str">
        <f>IF(B1295="","",IF(OR('Paste Data Here - Export'!GN1295="PERS",'Paste Data Here - Export'!GN1295="TELEM"),'Paste Data Here - Export'!GK1295,IF('Paste Data Here - Export'!GO1295="","Not seen in person",'Paste Data Here - Export'!GO1295)))</f>
        <v/>
      </c>
      <c r="O1295" s="125" t="str">
        <f t="shared" si="227"/>
        <v/>
      </c>
      <c r="P1295" s="126" t="str">
        <f t="shared" si="228"/>
        <v/>
      </c>
      <c r="Q1295" s="95" t="str">
        <f>IF('Paste Data Here - Export'!CR1295=TRUE, "Not imaged",IF('Paste Data Here - Export'!AR1295="Y","Inpatient stroke",IF('Paste Data Here - Export'!BA1295="","",IF('Paste Data Here - Export'!CR1295="TRUE","",1440*('Paste Data Here - Export'!CP1295-'Paste Data Here - Export'!BA1295)))))</f>
        <v/>
      </c>
      <c r="R1295" s="95" t="str">
        <f>IF('Paste Data Here - Export'!CR1295=TRUE,"Not imaged",IF(OR(C1295="",'Paste Data Here - Export'!CP1295=""),"",1440*('Paste Data Here - Export'!CP1295-C1295)))</f>
        <v/>
      </c>
      <c r="S1295" s="93" t="str">
        <f>IF(R1295&lt;60.5,"Yes",IF('Paste Data Here - Export'!C1295="","","No"))</f>
        <v/>
      </c>
      <c r="T1295" s="93" t="str">
        <f t="shared" si="220"/>
        <v/>
      </c>
      <c r="U1295" s="94" t="str">
        <f>IF(OR(C1295="",'Paste Data Here - Export'!DF1295=""),"",1440*('Paste Data Here - Export'!DF1295-C1295))</f>
        <v/>
      </c>
      <c r="V1295" s="96" t="str">
        <f t="shared" si="229"/>
        <v/>
      </c>
      <c r="W1295" s="97" t="str">
        <f>IF(B1295="","",IF('Paste Data Here - Export'!KI1295=TRUE,"Yes",IF('Paste Data Here - Export'!L1295="","No","Yes")))</f>
        <v/>
      </c>
      <c r="X1295" s="98" t="str">
        <f>IF(E1295="Yes","6 Month Transfer",IF(AND(W1295="Yes",'Paste Data Here - Export'!KM1295="D"),"No",IF('Patient level info'!W1295="Yes","Yes","")))</f>
        <v/>
      </c>
      <c r="Y1295" s="91" t="str">
        <f t="shared" si="221"/>
        <v/>
      </c>
      <c r="Z1295" s="99" t="str">
        <f>IF('Paste Data Here - Export'!KQ1295="","",IF('Paste Data Here - Export'!KO1295="","",'Paste Data Here - Export'!KN1295-'Paste Data Here - Export'!KQ1295))</f>
        <v/>
      </c>
      <c r="AA1295" s="91" t="str">
        <f>IF(AND(W1295="Yes",'Paste Data Here - Export'!KM1295="D",'Paste Data Here - Export'!KO1295="Y"),'Paste Data Here - Export'!KN1295+'Patient level info'!AA$3,IF(AND(W1295="Yes",'Paste Data Here - Export'!KM1295="D",Z1295&lt;0),'Paste Data Here - Export'!KQ1295,IF(AND(W1295="Yes",'Paste Data Here - Export'!KM1295="D"),'Paste Data Here - Export'!KN1295,IF(X1295="Yes",'Paste Data Here - Export'!KS1295,""))))</f>
        <v/>
      </c>
      <c r="AB1295" s="100" t="str">
        <f>IF(W1295="No","",IF('Paste Data Here - Export'!HS1295="","",IF('Paste Data Here - Export'!KO1295="Y",'Patient level info'!AA1295-'Paste Data Here - Export'!HS1295,'Paste Data Here - Export'!KQ1295-'Paste Data Here - Export'!HS1295)))</f>
        <v/>
      </c>
      <c r="AC1295" s="100" t="str">
        <f>IF(E1295="Yes","",IF(BPT!C1295="Record transferred to this team",AA1295-C1295-(1/6),""))</f>
        <v/>
      </c>
      <c r="AD1295" s="100" t="str">
        <f t="shared" si="222"/>
        <v/>
      </c>
      <c r="AE1295" s="100" t="str">
        <f t="shared" si="230"/>
        <v/>
      </c>
      <c r="AF1295" s="101" t="str">
        <f>IF(AE1295="","",IF(Y1295="Died same day","Died same day as arrival",IF(AB1295="","Did not stay on SU",IF('Paste Data Here - Export'!HR1295="ICH","ICU/CCU/HDU",IF(AB1295&gt;AE1295,100,100*AB1295/AE1295)))))</f>
        <v/>
      </c>
      <c r="AG1295" s="82" t="str">
        <f>IF(E1295="Yes","6 Month Transfer",IF(W1295="No","Not locked to discharge/transfer",IF(AF1295="Did not stay on SU","Not achieved as did not stay on SU",IF('Patient level info'!A1295="","",IF(AND(A1295=B1295,M1295="Achieved",P1295="Achieved",AF1295&gt;=90,AF1295&lt;&gt;"Died same day as arrival"),"Achieved",IF(AND(A1295&lt;&gt;B1295,AF1295&gt;=90,M1295="Achieved",P1295="Achieved"),"Not directly admitted by this team, but achieved criteria at previous team, and achieved 90% of stay on SU whilst at this team",IF(AF1295="ICU/CCU/HDU","Admitted to ICU/CCU/HDU",IF(AF1295="Died same day as arrival",AF1295,IF(AND(AF1295&lt;90,M1295="Not achieved",P1295="Not achieved"),"Not achieved as not direct to SU within 4h, not seen by a consultant within 14h, and less than 90% of stay on SU",IF(AND(AF1295&lt;90,M1295="Not achieved",P1295="Achieved"),"Not achieved as not direct to SU within 4h and less than 90% of stay on SU",IF(AND(AF1295&lt;90,M1295="Achieved",P1295="Not achieved"),"Not achieved as not seen by a consultant within 14h and less than 90% of stay on SU",IF(AND(AF1295&gt;=90,M1295="Not achieved",P1295="Not achieved"),"Not achieved as not direct to SU within 4h and not seen by a consultant within 14h",IF(AND(AF1295&gt;=90,M1295="Achieved",P1295="Not achieved"),"Not achieved as not seen by a consultant within 14h",IF(AF1295&lt;90,"Not achieved as less than 90% of stay on SU","Not achieved as not direct to SU within 4h"))))))))))))))</f>
        <v/>
      </c>
    </row>
    <row r="1296" spans="1:33" x14ac:dyDescent="0.25">
      <c r="A1296" s="89" t="str">
        <f>IF('Paste Data Here - Export'!A1296="","",'Paste Data Here - Export'!A1296)</f>
        <v/>
      </c>
      <c r="B1296" s="90" t="str">
        <f>IF('Paste Data Here - Export'!B1296="","",'Paste Data Here - Export'!B1296)</f>
        <v/>
      </c>
      <c r="C1296" s="91" t="str">
        <f>IF('Paste Data Here - Export'!AR1296="Y",'Paste Data Here - Export'!AS1296,IF('Paste Data Here - Export'!C1296="","",'Paste Data Here - Export'!BA1296))</f>
        <v/>
      </c>
      <c r="D1296" s="103" t="str">
        <f>IF(B1296="","",IF('Paste Data Here - Export'!A1296 ='Paste Data Here - Export'!B1296, "Yes", "No"))</f>
        <v/>
      </c>
      <c r="E1296" s="103" t="str">
        <f>IF(A1296="","",IF(AND('Paste Data Here - Export'!P1296="",'Paste Data Here - Export'!Q1296&lt;&gt;""),"Yes","No"))</f>
        <v/>
      </c>
      <c r="F1296" s="104" t="str">
        <f>IF('Paste Data Here - Export'!A1296='Paste Data Here - Export'!B1296,C1296,IF(W1296="No","",IF(E1296="Yes","6 Month Transfer",'Paste Data Here - Export'!HP1296)))</f>
        <v/>
      </c>
      <c r="G1296" s="92" t="str">
        <f>IF(B1296="","",IF(OR('Paste Data Here - Export'!KB1296="Y",'Paste Data Here - Export'!GE1296="Y"),"Yes","No"))</f>
        <v/>
      </c>
      <c r="H1296" s="93" t="str">
        <f t="shared" si="223"/>
        <v/>
      </c>
      <c r="I1296" s="93" t="str">
        <f t="shared" si="224"/>
        <v/>
      </c>
      <c r="J1296" s="93" t="str">
        <f t="shared" si="225"/>
        <v/>
      </c>
      <c r="K1296" s="125" t="str">
        <f>IF(OR(C1296="",'Paste Data Here - Export'!BD1296=""),"",1440*('Paste Data Here - Export'!BD1296-C1296))</f>
        <v/>
      </c>
      <c r="L1296" s="93" t="str">
        <f t="shared" si="226"/>
        <v/>
      </c>
      <c r="M1296" s="93" t="str">
        <f>IF(AND(L1296="Yes",'Paste Data Here - Export'!BC1296="SU",'Paste Data Here - Export'!EJ1296&lt;&gt;"Y"),"Achieved",IF('Paste Data Here - Export'!EJ1296="Y","Not applicable",(IF(AND('Patient level info'!L1296="No",'Paste Data Here - Export'!BC1296="SU"),"Not achieved",IF('Paste Data Here - Export'!BC1296="ICH","Not applicable",IF(OR('Paste Data Here - Export'!BC1296="O",'Paste Data Here - Export'!BC1296="MAC"),"Not achieved",""))))))</f>
        <v/>
      </c>
      <c r="N1296" s="142" t="str">
        <f>IF(B1296="","",IF(OR('Paste Data Here - Export'!GN1296="PERS",'Paste Data Here - Export'!GN1296="TELEM"),'Paste Data Here - Export'!GK1296,IF('Paste Data Here - Export'!GO1296="","Not seen in person",'Paste Data Here - Export'!GO1296)))</f>
        <v/>
      </c>
      <c r="O1296" s="125" t="str">
        <f t="shared" si="227"/>
        <v/>
      </c>
      <c r="P1296" s="126" t="str">
        <f t="shared" si="228"/>
        <v/>
      </c>
      <c r="Q1296" s="95" t="str">
        <f>IF('Paste Data Here - Export'!CR1296=TRUE, "Not imaged",IF('Paste Data Here - Export'!AR1296="Y","Inpatient stroke",IF('Paste Data Here - Export'!BA1296="","",IF('Paste Data Here - Export'!CR1296="TRUE","",1440*('Paste Data Here - Export'!CP1296-'Paste Data Here - Export'!BA1296)))))</f>
        <v/>
      </c>
      <c r="R1296" s="95" t="str">
        <f>IF('Paste Data Here - Export'!CR1296=TRUE,"Not imaged",IF(OR(C1296="",'Paste Data Here - Export'!CP1296=""),"",1440*('Paste Data Here - Export'!CP1296-C1296)))</f>
        <v/>
      </c>
      <c r="S1296" s="93" t="str">
        <f>IF(R1296&lt;60.5,"Yes",IF('Paste Data Here - Export'!C1296="","","No"))</f>
        <v/>
      </c>
      <c r="T1296" s="93" t="str">
        <f t="shared" si="220"/>
        <v/>
      </c>
      <c r="U1296" s="94" t="str">
        <f>IF(OR(C1296="",'Paste Data Here - Export'!DF1296=""),"",1440*('Paste Data Here - Export'!DF1296-C1296))</f>
        <v/>
      </c>
      <c r="V1296" s="96" t="str">
        <f t="shared" si="229"/>
        <v/>
      </c>
      <c r="W1296" s="97" t="str">
        <f>IF(B1296="","",IF('Paste Data Here - Export'!KI1296=TRUE,"Yes",IF('Paste Data Here - Export'!L1296="","No","Yes")))</f>
        <v/>
      </c>
      <c r="X1296" s="98" t="str">
        <f>IF(E1296="Yes","6 Month Transfer",IF(AND(W1296="Yes",'Paste Data Here - Export'!KM1296="D"),"No",IF('Patient level info'!W1296="Yes","Yes","")))</f>
        <v/>
      </c>
      <c r="Y1296" s="91" t="str">
        <f t="shared" si="221"/>
        <v/>
      </c>
      <c r="Z1296" s="99" t="str">
        <f>IF('Paste Data Here - Export'!KQ1296="","",IF('Paste Data Here - Export'!KO1296="","",'Paste Data Here - Export'!KN1296-'Paste Data Here - Export'!KQ1296))</f>
        <v/>
      </c>
      <c r="AA1296" s="91" t="str">
        <f>IF(AND(W1296="Yes",'Paste Data Here - Export'!KM1296="D",'Paste Data Here - Export'!KO1296="Y"),'Paste Data Here - Export'!KN1296+'Patient level info'!AA$3,IF(AND(W1296="Yes",'Paste Data Here - Export'!KM1296="D",Z1296&lt;0),'Paste Data Here - Export'!KQ1296,IF(AND(W1296="Yes",'Paste Data Here - Export'!KM1296="D"),'Paste Data Here - Export'!KN1296,IF(X1296="Yes",'Paste Data Here - Export'!KS1296,""))))</f>
        <v/>
      </c>
      <c r="AB1296" s="100" t="str">
        <f>IF(W1296="No","",IF('Paste Data Here - Export'!HS1296="","",IF('Paste Data Here - Export'!KO1296="Y",'Patient level info'!AA1296-'Paste Data Here - Export'!HS1296,'Paste Data Here - Export'!KQ1296-'Paste Data Here - Export'!HS1296)))</f>
        <v/>
      </c>
      <c r="AC1296" s="100" t="str">
        <f>IF(E1296="Yes","",IF(BPT!C1296="Record transferred to this team",AA1296-C1296-(1/6),""))</f>
        <v/>
      </c>
      <c r="AD1296" s="100" t="str">
        <f t="shared" si="222"/>
        <v/>
      </c>
      <c r="AE1296" s="100" t="str">
        <f t="shared" si="230"/>
        <v/>
      </c>
      <c r="AF1296" s="101" t="str">
        <f>IF(AE1296="","",IF(Y1296="Died same day","Died same day as arrival",IF(AB1296="","Did not stay on SU",IF('Paste Data Here - Export'!HR1296="ICH","ICU/CCU/HDU",IF(AB1296&gt;AE1296,100,100*AB1296/AE1296)))))</f>
        <v/>
      </c>
      <c r="AG1296" s="82" t="str">
        <f>IF(E1296="Yes","6 Month Transfer",IF(W1296="No","Not locked to discharge/transfer",IF(AF1296="Did not stay on SU","Not achieved as did not stay on SU",IF('Patient level info'!A1296="","",IF(AND(A1296=B1296,M1296="Achieved",P1296="Achieved",AF1296&gt;=90,AF1296&lt;&gt;"Died same day as arrival"),"Achieved",IF(AND(A1296&lt;&gt;B1296,AF1296&gt;=90,M1296="Achieved",P1296="Achieved"),"Not directly admitted by this team, but achieved criteria at previous team, and achieved 90% of stay on SU whilst at this team",IF(AF1296="ICU/CCU/HDU","Admitted to ICU/CCU/HDU",IF(AF1296="Died same day as arrival",AF1296,IF(AND(AF1296&lt;90,M1296="Not achieved",P1296="Not achieved"),"Not achieved as not direct to SU within 4h, not seen by a consultant within 14h, and less than 90% of stay on SU",IF(AND(AF1296&lt;90,M1296="Not achieved",P1296="Achieved"),"Not achieved as not direct to SU within 4h and less than 90% of stay on SU",IF(AND(AF1296&lt;90,M1296="Achieved",P1296="Not achieved"),"Not achieved as not seen by a consultant within 14h and less than 90% of stay on SU",IF(AND(AF1296&gt;=90,M1296="Not achieved",P1296="Not achieved"),"Not achieved as not direct to SU within 4h and not seen by a consultant within 14h",IF(AND(AF1296&gt;=90,M1296="Achieved",P1296="Not achieved"),"Not achieved as not seen by a consultant within 14h",IF(AF1296&lt;90,"Not achieved as less than 90% of stay on SU","Not achieved as not direct to SU within 4h"))))))))))))))</f>
        <v/>
      </c>
    </row>
    <row r="1297" spans="1:33" x14ac:dyDescent="0.25">
      <c r="A1297" s="89" t="str">
        <f>IF('Paste Data Here - Export'!A1297="","",'Paste Data Here - Export'!A1297)</f>
        <v/>
      </c>
      <c r="B1297" s="90" t="str">
        <f>IF('Paste Data Here - Export'!B1297="","",'Paste Data Here - Export'!B1297)</f>
        <v/>
      </c>
      <c r="C1297" s="91" t="str">
        <f>IF('Paste Data Here - Export'!AR1297="Y",'Paste Data Here - Export'!AS1297,IF('Paste Data Here - Export'!C1297="","",'Paste Data Here - Export'!BA1297))</f>
        <v/>
      </c>
      <c r="D1297" s="103" t="str">
        <f>IF(B1297="","",IF('Paste Data Here - Export'!A1297 ='Paste Data Here - Export'!B1297, "Yes", "No"))</f>
        <v/>
      </c>
      <c r="E1297" s="103" t="str">
        <f>IF(A1297="","",IF(AND('Paste Data Here - Export'!P1297="",'Paste Data Here - Export'!Q1297&lt;&gt;""),"Yes","No"))</f>
        <v/>
      </c>
      <c r="F1297" s="104" t="str">
        <f>IF('Paste Data Here - Export'!A1297='Paste Data Here - Export'!B1297,C1297,IF(W1297="No","",IF(E1297="Yes","6 Month Transfer",'Paste Data Here - Export'!HP1297)))</f>
        <v/>
      </c>
      <c r="G1297" s="92" t="str">
        <f>IF(B1297="","",IF(OR('Paste Data Here - Export'!KB1297="Y",'Paste Data Here - Export'!GE1297="Y"),"Yes","No"))</f>
        <v/>
      </c>
      <c r="H1297" s="93" t="str">
        <f t="shared" si="223"/>
        <v/>
      </c>
      <c r="I1297" s="93" t="str">
        <f t="shared" si="224"/>
        <v/>
      </c>
      <c r="J1297" s="93" t="str">
        <f t="shared" si="225"/>
        <v/>
      </c>
      <c r="K1297" s="125" t="str">
        <f>IF(OR(C1297="",'Paste Data Here - Export'!BD1297=""),"",1440*('Paste Data Here - Export'!BD1297-C1297))</f>
        <v/>
      </c>
      <c r="L1297" s="93" t="str">
        <f t="shared" si="226"/>
        <v/>
      </c>
      <c r="M1297" s="93" t="str">
        <f>IF(AND(L1297="Yes",'Paste Data Here - Export'!BC1297="SU",'Paste Data Here - Export'!EJ1297&lt;&gt;"Y"),"Achieved",IF('Paste Data Here - Export'!EJ1297="Y","Not applicable",(IF(AND('Patient level info'!L1297="No",'Paste Data Here - Export'!BC1297="SU"),"Not achieved",IF('Paste Data Here - Export'!BC1297="ICH","Not applicable",IF(OR('Paste Data Here - Export'!BC1297="O",'Paste Data Here - Export'!BC1297="MAC"),"Not achieved",""))))))</f>
        <v/>
      </c>
      <c r="N1297" s="142" t="str">
        <f>IF(B1297="","",IF(OR('Paste Data Here - Export'!GN1297="PERS",'Paste Data Here - Export'!GN1297="TELEM"),'Paste Data Here - Export'!GK1297,IF('Paste Data Here - Export'!GO1297="","Not seen in person",'Paste Data Here - Export'!GO1297)))</f>
        <v/>
      </c>
      <c r="O1297" s="125" t="str">
        <f t="shared" si="227"/>
        <v/>
      </c>
      <c r="P1297" s="126" t="str">
        <f t="shared" si="228"/>
        <v/>
      </c>
      <c r="Q1297" s="95" t="str">
        <f>IF('Paste Data Here - Export'!CR1297=TRUE, "Not imaged",IF('Paste Data Here - Export'!AR1297="Y","Inpatient stroke",IF('Paste Data Here - Export'!BA1297="","",IF('Paste Data Here - Export'!CR1297="TRUE","",1440*('Paste Data Here - Export'!CP1297-'Paste Data Here - Export'!BA1297)))))</f>
        <v/>
      </c>
      <c r="R1297" s="95" t="str">
        <f>IF('Paste Data Here - Export'!CR1297=TRUE,"Not imaged",IF(OR(C1297="",'Paste Data Here - Export'!CP1297=""),"",1440*('Paste Data Here - Export'!CP1297-C1297)))</f>
        <v/>
      </c>
      <c r="S1297" s="93" t="str">
        <f>IF(R1297&lt;60.5,"Yes",IF('Paste Data Here - Export'!C1297="","","No"))</f>
        <v/>
      </c>
      <c r="T1297" s="93" t="str">
        <f t="shared" si="220"/>
        <v/>
      </c>
      <c r="U1297" s="94" t="str">
        <f>IF(OR(C1297="",'Paste Data Here - Export'!DF1297=""),"",1440*('Paste Data Here - Export'!DF1297-C1297))</f>
        <v/>
      </c>
      <c r="V1297" s="96" t="str">
        <f t="shared" si="229"/>
        <v/>
      </c>
      <c r="W1297" s="97" t="str">
        <f>IF(B1297="","",IF('Paste Data Here - Export'!KI1297=TRUE,"Yes",IF('Paste Data Here - Export'!L1297="","No","Yes")))</f>
        <v/>
      </c>
      <c r="X1297" s="98" t="str">
        <f>IF(E1297="Yes","6 Month Transfer",IF(AND(W1297="Yes",'Paste Data Here - Export'!KM1297="D"),"No",IF('Patient level info'!W1297="Yes","Yes","")))</f>
        <v/>
      </c>
      <c r="Y1297" s="91" t="str">
        <f t="shared" si="221"/>
        <v/>
      </c>
      <c r="Z1297" s="99" t="str">
        <f>IF('Paste Data Here - Export'!KQ1297="","",IF('Paste Data Here - Export'!KO1297="","",'Paste Data Here - Export'!KN1297-'Paste Data Here - Export'!KQ1297))</f>
        <v/>
      </c>
      <c r="AA1297" s="91" t="str">
        <f>IF(AND(W1297="Yes",'Paste Data Here - Export'!KM1297="D",'Paste Data Here - Export'!KO1297="Y"),'Paste Data Here - Export'!KN1297+'Patient level info'!AA$3,IF(AND(W1297="Yes",'Paste Data Here - Export'!KM1297="D",Z1297&lt;0),'Paste Data Here - Export'!KQ1297,IF(AND(W1297="Yes",'Paste Data Here - Export'!KM1297="D"),'Paste Data Here - Export'!KN1297,IF(X1297="Yes",'Paste Data Here - Export'!KS1297,""))))</f>
        <v/>
      </c>
      <c r="AB1297" s="100" t="str">
        <f>IF(W1297="No","",IF('Paste Data Here - Export'!HS1297="","",IF('Paste Data Here - Export'!KO1297="Y",'Patient level info'!AA1297-'Paste Data Here - Export'!HS1297,'Paste Data Here - Export'!KQ1297-'Paste Data Here - Export'!HS1297)))</f>
        <v/>
      </c>
      <c r="AC1297" s="100" t="str">
        <f>IF(E1297="Yes","",IF(BPT!C1297="Record transferred to this team",AA1297-C1297-(1/6),""))</f>
        <v/>
      </c>
      <c r="AD1297" s="100" t="str">
        <f t="shared" si="222"/>
        <v/>
      </c>
      <c r="AE1297" s="100" t="str">
        <f t="shared" si="230"/>
        <v/>
      </c>
      <c r="AF1297" s="101" t="str">
        <f>IF(AE1297="","",IF(Y1297="Died same day","Died same day as arrival",IF(AB1297="","Did not stay on SU",IF('Paste Data Here - Export'!HR1297="ICH","ICU/CCU/HDU",IF(AB1297&gt;AE1297,100,100*AB1297/AE1297)))))</f>
        <v/>
      </c>
      <c r="AG1297" s="82" t="str">
        <f>IF(E1297="Yes","6 Month Transfer",IF(W1297="No","Not locked to discharge/transfer",IF(AF1297="Did not stay on SU","Not achieved as did not stay on SU",IF('Patient level info'!A1297="","",IF(AND(A1297=B1297,M1297="Achieved",P1297="Achieved",AF1297&gt;=90,AF1297&lt;&gt;"Died same day as arrival"),"Achieved",IF(AND(A1297&lt;&gt;B1297,AF1297&gt;=90,M1297="Achieved",P1297="Achieved"),"Not directly admitted by this team, but achieved criteria at previous team, and achieved 90% of stay on SU whilst at this team",IF(AF1297="ICU/CCU/HDU","Admitted to ICU/CCU/HDU",IF(AF1297="Died same day as arrival",AF1297,IF(AND(AF1297&lt;90,M1297="Not achieved",P1297="Not achieved"),"Not achieved as not direct to SU within 4h, not seen by a consultant within 14h, and less than 90% of stay on SU",IF(AND(AF1297&lt;90,M1297="Not achieved",P1297="Achieved"),"Not achieved as not direct to SU within 4h and less than 90% of stay on SU",IF(AND(AF1297&lt;90,M1297="Achieved",P1297="Not achieved"),"Not achieved as not seen by a consultant within 14h and less than 90% of stay on SU",IF(AND(AF1297&gt;=90,M1297="Not achieved",P1297="Not achieved"),"Not achieved as not direct to SU within 4h and not seen by a consultant within 14h",IF(AND(AF1297&gt;=90,M1297="Achieved",P1297="Not achieved"),"Not achieved as not seen by a consultant within 14h",IF(AF1297&lt;90,"Not achieved as less than 90% of stay on SU","Not achieved as not direct to SU within 4h"))))))))))))))</f>
        <v/>
      </c>
    </row>
    <row r="1298" spans="1:33" x14ac:dyDescent="0.25">
      <c r="A1298" s="89" t="str">
        <f>IF('Paste Data Here - Export'!A1298="","",'Paste Data Here - Export'!A1298)</f>
        <v/>
      </c>
      <c r="B1298" s="90" t="str">
        <f>IF('Paste Data Here - Export'!B1298="","",'Paste Data Here - Export'!B1298)</f>
        <v/>
      </c>
      <c r="C1298" s="91" t="str">
        <f>IF('Paste Data Here - Export'!AR1298="Y",'Paste Data Here - Export'!AS1298,IF('Paste Data Here - Export'!C1298="","",'Paste Data Here - Export'!BA1298))</f>
        <v/>
      </c>
      <c r="D1298" s="103" t="str">
        <f>IF(B1298="","",IF('Paste Data Here - Export'!A1298 ='Paste Data Here - Export'!B1298, "Yes", "No"))</f>
        <v/>
      </c>
      <c r="E1298" s="103" t="str">
        <f>IF(A1298="","",IF(AND('Paste Data Here - Export'!P1298="",'Paste Data Here - Export'!Q1298&lt;&gt;""),"Yes","No"))</f>
        <v/>
      </c>
      <c r="F1298" s="104" t="str">
        <f>IF('Paste Data Here - Export'!A1298='Paste Data Here - Export'!B1298,C1298,IF(W1298="No","",IF(E1298="Yes","6 Month Transfer",'Paste Data Here - Export'!HP1298)))</f>
        <v/>
      </c>
      <c r="G1298" s="92" t="str">
        <f>IF(B1298="","",IF(OR('Paste Data Here - Export'!KB1298="Y",'Paste Data Here - Export'!GE1298="Y"),"Yes","No"))</f>
        <v/>
      </c>
      <c r="H1298" s="93" t="str">
        <f t="shared" si="223"/>
        <v/>
      </c>
      <c r="I1298" s="93" t="str">
        <f t="shared" si="224"/>
        <v/>
      </c>
      <c r="J1298" s="93" t="str">
        <f t="shared" si="225"/>
        <v/>
      </c>
      <c r="K1298" s="125" t="str">
        <f>IF(OR(C1298="",'Paste Data Here - Export'!BD1298=""),"",1440*('Paste Data Here - Export'!BD1298-C1298))</f>
        <v/>
      </c>
      <c r="L1298" s="93" t="str">
        <f t="shared" si="226"/>
        <v/>
      </c>
      <c r="M1298" s="93" t="str">
        <f>IF(AND(L1298="Yes",'Paste Data Here - Export'!BC1298="SU",'Paste Data Here - Export'!EJ1298&lt;&gt;"Y"),"Achieved",IF('Paste Data Here - Export'!EJ1298="Y","Not applicable",(IF(AND('Patient level info'!L1298="No",'Paste Data Here - Export'!BC1298="SU"),"Not achieved",IF('Paste Data Here - Export'!BC1298="ICH","Not applicable",IF(OR('Paste Data Here - Export'!BC1298="O",'Paste Data Here - Export'!BC1298="MAC"),"Not achieved",""))))))</f>
        <v/>
      </c>
      <c r="N1298" s="142" t="str">
        <f>IF(B1298="","",IF(OR('Paste Data Here - Export'!GN1298="PERS",'Paste Data Here - Export'!GN1298="TELEM"),'Paste Data Here - Export'!GK1298,IF('Paste Data Here - Export'!GO1298="","Not seen in person",'Paste Data Here - Export'!GO1298)))</f>
        <v/>
      </c>
      <c r="O1298" s="125" t="str">
        <f t="shared" si="227"/>
        <v/>
      </c>
      <c r="P1298" s="126" t="str">
        <f t="shared" si="228"/>
        <v/>
      </c>
      <c r="Q1298" s="95" t="str">
        <f>IF('Paste Data Here - Export'!CR1298=TRUE, "Not imaged",IF('Paste Data Here - Export'!AR1298="Y","Inpatient stroke",IF('Paste Data Here - Export'!BA1298="","",IF('Paste Data Here - Export'!CR1298="TRUE","",1440*('Paste Data Here - Export'!CP1298-'Paste Data Here - Export'!BA1298)))))</f>
        <v/>
      </c>
      <c r="R1298" s="95" t="str">
        <f>IF('Paste Data Here - Export'!CR1298=TRUE,"Not imaged",IF(OR(C1298="",'Paste Data Here - Export'!CP1298=""),"",1440*('Paste Data Here - Export'!CP1298-C1298)))</f>
        <v/>
      </c>
      <c r="S1298" s="93" t="str">
        <f>IF(R1298&lt;60.5,"Yes",IF('Paste Data Here - Export'!C1298="","","No"))</f>
        <v/>
      </c>
      <c r="T1298" s="93" t="str">
        <f t="shared" si="220"/>
        <v/>
      </c>
      <c r="U1298" s="94" t="str">
        <f>IF(OR(C1298="",'Paste Data Here - Export'!DF1298=""),"",1440*('Paste Data Here - Export'!DF1298-C1298))</f>
        <v/>
      </c>
      <c r="V1298" s="96" t="str">
        <f t="shared" si="229"/>
        <v/>
      </c>
      <c r="W1298" s="97" t="str">
        <f>IF(B1298="","",IF('Paste Data Here - Export'!KI1298=TRUE,"Yes",IF('Paste Data Here - Export'!L1298="","No","Yes")))</f>
        <v/>
      </c>
      <c r="X1298" s="98" t="str">
        <f>IF(E1298="Yes","6 Month Transfer",IF(AND(W1298="Yes",'Paste Data Here - Export'!KM1298="D"),"No",IF('Patient level info'!W1298="Yes","Yes","")))</f>
        <v/>
      </c>
      <c r="Y1298" s="91" t="str">
        <f t="shared" si="221"/>
        <v/>
      </c>
      <c r="Z1298" s="99" t="str">
        <f>IF('Paste Data Here - Export'!KQ1298="","",IF('Paste Data Here - Export'!KO1298="","",'Paste Data Here - Export'!KN1298-'Paste Data Here - Export'!KQ1298))</f>
        <v/>
      </c>
      <c r="AA1298" s="91" t="str">
        <f>IF(AND(W1298="Yes",'Paste Data Here - Export'!KM1298="D",'Paste Data Here - Export'!KO1298="Y"),'Paste Data Here - Export'!KN1298+'Patient level info'!AA$3,IF(AND(W1298="Yes",'Paste Data Here - Export'!KM1298="D",Z1298&lt;0),'Paste Data Here - Export'!KQ1298,IF(AND(W1298="Yes",'Paste Data Here - Export'!KM1298="D"),'Paste Data Here - Export'!KN1298,IF(X1298="Yes",'Paste Data Here - Export'!KS1298,""))))</f>
        <v/>
      </c>
      <c r="AB1298" s="100" t="str">
        <f>IF(W1298="No","",IF('Paste Data Here - Export'!HS1298="","",IF('Paste Data Here - Export'!KO1298="Y",'Patient level info'!AA1298-'Paste Data Here - Export'!HS1298,'Paste Data Here - Export'!KQ1298-'Paste Data Here - Export'!HS1298)))</f>
        <v/>
      </c>
      <c r="AC1298" s="100" t="str">
        <f>IF(E1298="Yes","",IF(BPT!C1298="Record transferred to this team",AA1298-C1298-(1/6),""))</f>
        <v/>
      </c>
      <c r="AD1298" s="100" t="str">
        <f t="shared" si="222"/>
        <v/>
      </c>
      <c r="AE1298" s="100" t="str">
        <f t="shared" si="230"/>
        <v/>
      </c>
      <c r="AF1298" s="101" t="str">
        <f>IF(AE1298="","",IF(Y1298="Died same day","Died same day as arrival",IF(AB1298="","Did not stay on SU",IF('Paste Data Here - Export'!HR1298="ICH","ICU/CCU/HDU",IF(AB1298&gt;AE1298,100,100*AB1298/AE1298)))))</f>
        <v/>
      </c>
      <c r="AG1298" s="82" t="str">
        <f>IF(E1298="Yes","6 Month Transfer",IF(W1298="No","Not locked to discharge/transfer",IF(AF1298="Did not stay on SU","Not achieved as did not stay on SU",IF('Patient level info'!A1298="","",IF(AND(A1298=B1298,M1298="Achieved",P1298="Achieved",AF1298&gt;=90,AF1298&lt;&gt;"Died same day as arrival"),"Achieved",IF(AND(A1298&lt;&gt;B1298,AF1298&gt;=90,M1298="Achieved",P1298="Achieved"),"Not directly admitted by this team, but achieved criteria at previous team, and achieved 90% of stay on SU whilst at this team",IF(AF1298="ICU/CCU/HDU","Admitted to ICU/CCU/HDU",IF(AF1298="Died same day as arrival",AF1298,IF(AND(AF1298&lt;90,M1298="Not achieved",P1298="Not achieved"),"Not achieved as not direct to SU within 4h, not seen by a consultant within 14h, and less than 90% of stay on SU",IF(AND(AF1298&lt;90,M1298="Not achieved",P1298="Achieved"),"Not achieved as not direct to SU within 4h and less than 90% of stay on SU",IF(AND(AF1298&lt;90,M1298="Achieved",P1298="Not achieved"),"Not achieved as not seen by a consultant within 14h and less than 90% of stay on SU",IF(AND(AF1298&gt;=90,M1298="Not achieved",P1298="Not achieved"),"Not achieved as not direct to SU within 4h and not seen by a consultant within 14h",IF(AND(AF1298&gt;=90,M1298="Achieved",P1298="Not achieved"),"Not achieved as not seen by a consultant within 14h",IF(AF1298&lt;90,"Not achieved as less than 90% of stay on SU","Not achieved as not direct to SU within 4h"))))))))))))))</f>
        <v/>
      </c>
    </row>
    <row r="1299" spans="1:33" x14ac:dyDescent="0.25">
      <c r="A1299" s="89" t="str">
        <f>IF('Paste Data Here - Export'!A1299="","",'Paste Data Here - Export'!A1299)</f>
        <v/>
      </c>
      <c r="B1299" s="90" t="str">
        <f>IF('Paste Data Here - Export'!B1299="","",'Paste Data Here - Export'!B1299)</f>
        <v/>
      </c>
      <c r="C1299" s="91" t="str">
        <f>IF('Paste Data Here - Export'!AR1299="Y",'Paste Data Here - Export'!AS1299,IF('Paste Data Here - Export'!C1299="","",'Paste Data Here - Export'!BA1299))</f>
        <v/>
      </c>
      <c r="D1299" s="103" t="str">
        <f>IF(B1299="","",IF('Paste Data Here - Export'!A1299 ='Paste Data Here - Export'!B1299, "Yes", "No"))</f>
        <v/>
      </c>
      <c r="E1299" s="103" t="str">
        <f>IF(A1299="","",IF(AND('Paste Data Here - Export'!P1299="",'Paste Data Here - Export'!Q1299&lt;&gt;""),"Yes","No"))</f>
        <v/>
      </c>
      <c r="F1299" s="104" t="str">
        <f>IF('Paste Data Here - Export'!A1299='Paste Data Here - Export'!B1299,C1299,IF(W1299="No","",IF(E1299="Yes","6 Month Transfer",'Paste Data Here - Export'!HP1299)))</f>
        <v/>
      </c>
      <c r="G1299" s="92" t="str">
        <f>IF(B1299="","",IF(OR('Paste Data Here - Export'!KB1299="Y",'Paste Data Here - Export'!GE1299="Y"),"Yes","No"))</f>
        <v/>
      </c>
      <c r="H1299" s="93" t="str">
        <f t="shared" si="223"/>
        <v/>
      </c>
      <c r="I1299" s="93" t="str">
        <f t="shared" si="224"/>
        <v/>
      </c>
      <c r="J1299" s="93" t="str">
        <f t="shared" si="225"/>
        <v/>
      </c>
      <c r="K1299" s="125" t="str">
        <f>IF(OR(C1299="",'Paste Data Here - Export'!BD1299=""),"",1440*('Paste Data Here - Export'!BD1299-C1299))</f>
        <v/>
      </c>
      <c r="L1299" s="93" t="str">
        <f t="shared" si="226"/>
        <v/>
      </c>
      <c r="M1299" s="93" t="str">
        <f>IF(AND(L1299="Yes",'Paste Data Here - Export'!BC1299="SU",'Paste Data Here - Export'!EJ1299&lt;&gt;"Y"),"Achieved",IF('Paste Data Here - Export'!EJ1299="Y","Not applicable",(IF(AND('Patient level info'!L1299="No",'Paste Data Here - Export'!BC1299="SU"),"Not achieved",IF('Paste Data Here - Export'!BC1299="ICH","Not applicable",IF(OR('Paste Data Here - Export'!BC1299="O",'Paste Data Here - Export'!BC1299="MAC"),"Not achieved",""))))))</f>
        <v/>
      </c>
      <c r="N1299" s="142" t="str">
        <f>IF(B1299="","",IF(OR('Paste Data Here - Export'!GN1299="PERS",'Paste Data Here - Export'!GN1299="TELEM"),'Paste Data Here - Export'!GK1299,IF('Paste Data Here - Export'!GO1299="","Not seen in person",'Paste Data Here - Export'!GO1299)))</f>
        <v/>
      </c>
      <c r="O1299" s="125" t="str">
        <f t="shared" si="227"/>
        <v/>
      </c>
      <c r="P1299" s="126" t="str">
        <f t="shared" si="228"/>
        <v/>
      </c>
      <c r="Q1299" s="95" t="str">
        <f>IF('Paste Data Here - Export'!CR1299=TRUE, "Not imaged",IF('Paste Data Here - Export'!AR1299="Y","Inpatient stroke",IF('Paste Data Here - Export'!BA1299="","",IF('Paste Data Here - Export'!CR1299="TRUE","",1440*('Paste Data Here - Export'!CP1299-'Paste Data Here - Export'!BA1299)))))</f>
        <v/>
      </c>
      <c r="R1299" s="95" t="str">
        <f>IF('Paste Data Here - Export'!CR1299=TRUE,"Not imaged",IF(OR(C1299="",'Paste Data Here - Export'!CP1299=""),"",1440*('Paste Data Here - Export'!CP1299-C1299)))</f>
        <v/>
      </c>
      <c r="S1299" s="93" t="str">
        <f>IF(R1299&lt;60.5,"Yes",IF('Paste Data Here - Export'!C1299="","","No"))</f>
        <v/>
      </c>
      <c r="T1299" s="93" t="str">
        <f t="shared" si="220"/>
        <v/>
      </c>
      <c r="U1299" s="94" t="str">
        <f>IF(OR(C1299="",'Paste Data Here - Export'!DF1299=""),"",1440*('Paste Data Here - Export'!DF1299-C1299))</f>
        <v/>
      </c>
      <c r="V1299" s="96" t="str">
        <f t="shared" si="229"/>
        <v/>
      </c>
      <c r="W1299" s="97" t="str">
        <f>IF(B1299="","",IF('Paste Data Here - Export'!KI1299=TRUE,"Yes",IF('Paste Data Here - Export'!L1299="","No","Yes")))</f>
        <v/>
      </c>
      <c r="X1299" s="98" t="str">
        <f>IF(E1299="Yes","6 Month Transfer",IF(AND(W1299="Yes",'Paste Data Here - Export'!KM1299="D"),"No",IF('Patient level info'!W1299="Yes","Yes","")))</f>
        <v/>
      </c>
      <c r="Y1299" s="91" t="str">
        <f t="shared" si="221"/>
        <v/>
      </c>
      <c r="Z1299" s="99" t="str">
        <f>IF('Paste Data Here - Export'!KQ1299="","",IF('Paste Data Here - Export'!KO1299="","",'Paste Data Here - Export'!KN1299-'Paste Data Here - Export'!KQ1299))</f>
        <v/>
      </c>
      <c r="AA1299" s="91" t="str">
        <f>IF(AND(W1299="Yes",'Paste Data Here - Export'!KM1299="D",'Paste Data Here - Export'!KO1299="Y"),'Paste Data Here - Export'!KN1299+'Patient level info'!AA$3,IF(AND(W1299="Yes",'Paste Data Here - Export'!KM1299="D",Z1299&lt;0),'Paste Data Here - Export'!KQ1299,IF(AND(W1299="Yes",'Paste Data Here - Export'!KM1299="D"),'Paste Data Here - Export'!KN1299,IF(X1299="Yes",'Paste Data Here - Export'!KS1299,""))))</f>
        <v/>
      </c>
      <c r="AB1299" s="100" t="str">
        <f>IF(W1299="No","",IF('Paste Data Here - Export'!HS1299="","",IF('Paste Data Here - Export'!KO1299="Y",'Patient level info'!AA1299-'Paste Data Here - Export'!HS1299,'Paste Data Here - Export'!KQ1299-'Paste Data Here - Export'!HS1299)))</f>
        <v/>
      </c>
      <c r="AC1299" s="100" t="str">
        <f>IF(E1299="Yes","",IF(BPT!C1299="Record transferred to this team",AA1299-C1299-(1/6),""))</f>
        <v/>
      </c>
      <c r="AD1299" s="100" t="str">
        <f t="shared" si="222"/>
        <v/>
      </c>
      <c r="AE1299" s="100" t="str">
        <f t="shared" si="230"/>
        <v/>
      </c>
      <c r="AF1299" s="101" t="str">
        <f>IF(AE1299="","",IF(Y1299="Died same day","Died same day as arrival",IF(AB1299="","Did not stay on SU",IF('Paste Data Here - Export'!HR1299="ICH","ICU/CCU/HDU",IF(AB1299&gt;AE1299,100,100*AB1299/AE1299)))))</f>
        <v/>
      </c>
      <c r="AG1299" s="82" t="str">
        <f>IF(E1299="Yes","6 Month Transfer",IF(W1299="No","Not locked to discharge/transfer",IF(AF1299="Did not stay on SU","Not achieved as did not stay on SU",IF('Patient level info'!A1299="","",IF(AND(A1299=B1299,M1299="Achieved",P1299="Achieved",AF1299&gt;=90,AF1299&lt;&gt;"Died same day as arrival"),"Achieved",IF(AND(A1299&lt;&gt;B1299,AF1299&gt;=90,M1299="Achieved",P1299="Achieved"),"Not directly admitted by this team, but achieved criteria at previous team, and achieved 90% of stay on SU whilst at this team",IF(AF1299="ICU/CCU/HDU","Admitted to ICU/CCU/HDU",IF(AF1299="Died same day as arrival",AF1299,IF(AND(AF1299&lt;90,M1299="Not achieved",P1299="Not achieved"),"Not achieved as not direct to SU within 4h, not seen by a consultant within 14h, and less than 90% of stay on SU",IF(AND(AF1299&lt;90,M1299="Not achieved",P1299="Achieved"),"Not achieved as not direct to SU within 4h and less than 90% of stay on SU",IF(AND(AF1299&lt;90,M1299="Achieved",P1299="Not achieved"),"Not achieved as not seen by a consultant within 14h and less than 90% of stay on SU",IF(AND(AF1299&gt;=90,M1299="Not achieved",P1299="Not achieved"),"Not achieved as not direct to SU within 4h and not seen by a consultant within 14h",IF(AND(AF1299&gt;=90,M1299="Achieved",P1299="Not achieved"),"Not achieved as not seen by a consultant within 14h",IF(AF1299&lt;90,"Not achieved as less than 90% of stay on SU","Not achieved as not direct to SU within 4h"))))))))))))))</f>
        <v/>
      </c>
    </row>
    <row r="1300" spans="1:33" x14ac:dyDescent="0.25">
      <c r="A1300" s="89" t="str">
        <f>IF('Paste Data Here - Export'!A1300="","",'Paste Data Here - Export'!A1300)</f>
        <v/>
      </c>
      <c r="B1300" s="90" t="str">
        <f>IF('Paste Data Here - Export'!B1300="","",'Paste Data Here - Export'!B1300)</f>
        <v/>
      </c>
      <c r="C1300" s="91" t="str">
        <f>IF('Paste Data Here - Export'!AR1300="Y",'Paste Data Here - Export'!AS1300,IF('Paste Data Here - Export'!C1300="","",'Paste Data Here - Export'!BA1300))</f>
        <v/>
      </c>
      <c r="D1300" s="103" t="str">
        <f>IF(B1300="","",IF('Paste Data Here - Export'!A1300 ='Paste Data Here - Export'!B1300, "Yes", "No"))</f>
        <v/>
      </c>
      <c r="E1300" s="103" t="str">
        <f>IF(A1300="","",IF(AND('Paste Data Here - Export'!P1300="",'Paste Data Here - Export'!Q1300&lt;&gt;""),"Yes","No"))</f>
        <v/>
      </c>
      <c r="F1300" s="104" t="str">
        <f>IF('Paste Data Here - Export'!A1300='Paste Data Here - Export'!B1300,C1300,IF(W1300="No","",IF(E1300="Yes","6 Month Transfer",'Paste Data Here - Export'!HP1300)))</f>
        <v/>
      </c>
      <c r="G1300" s="92" t="str">
        <f>IF(B1300="","",IF(OR('Paste Data Here - Export'!KB1300="Y",'Paste Data Here - Export'!GE1300="Y"),"Yes","No"))</f>
        <v/>
      </c>
      <c r="H1300" s="93" t="str">
        <f t="shared" si="223"/>
        <v/>
      </c>
      <c r="I1300" s="93" t="str">
        <f t="shared" si="224"/>
        <v/>
      </c>
      <c r="J1300" s="93" t="str">
        <f t="shared" si="225"/>
        <v/>
      </c>
      <c r="K1300" s="125" t="str">
        <f>IF(OR(C1300="",'Paste Data Here - Export'!BD1300=""),"",1440*('Paste Data Here - Export'!BD1300-C1300))</f>
        <v/>
      </c>
      <c r="L1300" s="93" t="str">
        <f t="shared" si="226"/>
        <v/>
      </c>
      <c r="M1300" s="93" t="str">
        <f>IF(AND(L1300="Yes",'Paste Data Here - Export'!BC1300="SU",'Paste Data Here - Export'!EJ1300&lt;&gt;"Y"),"Achieved",IF('Paste Data Here - Export'!EJ1300="Y","Not applicable",(IF(AND('Patient level info'!L1300="No",'Paste Data Here - Export'!BC1300="SU"),"Not achieved",IF('Paste Data Here - Export'!BC1300="ICH","Not applicable",IF(OR('Paste Data Here - Export'!BC1300="O",'Paste Data Here - Export'!BC1300="MAC"),"Not achieved",""))))))</f>
        <v/>
      </c>
      <c r="N1300" s="142" t="str">
        <f>IF(B1300="","",IF(OR('Paste Data Here - Export'!GN1300="PERS",'Paste Data Here - Export'!GN1300="TELEM"),'Paste Data Here - Export'!GK1300,IF('Paste Data Here - Export'!GO1300="","Not seen in person",'Paste Data Here - Export'!GO1300)))</f>
        <v/>
      </c>
      <c r="O1300" s="125" t="str">
        <f t="shared" si="227"/>
        <v/>
      </c>
      <c r="P1300" s="126" t="str">
        <f t="shared" si="228"/>
        <v/>
      </c>
      <c r="Q1300" s="95" t="str">
        <f>IF('Paste Data Here - Export'!CR1300=TRUE, "Not imaged",IF('Paste Data Here - Export'!AR1300="Y","Inpatient stroke",IF('Paste Data Here - Export'!BA1300="","",IF('Paste Data Here - Export'!CR1300="TRUE","",1440*('Paste Data Here - Export'!CP1300-'Paste Data Here - Export'!BA1300)))))</f>
        <v/>
      </c>
      <c r="R1300" s="95" t="str">
        <f>IF('Paste Data Here - Export'!CR1300=TRUE,"Not imaged",IF(OR(C1300="",'Paste Data Here - Export'!CP1300=""),"",1440*('Paste Data Here - Export'!CP1300-C1300)))</f>
        <v/>
      </c>
      <c r="S1300" s="93" t="str">
        <f>IF(R1300&lt;60.5,"Yes",IF('Paste Data Here - Export'!C1300="","","No"))</f>
        <v/>
      </c>
      <c r="T1300" s="93" t="str">
        <f t="shared" si="220"/>
        <v/>
      </c>
      <c r="U1300" s="94" t="str">
        <f>IF(OR(C1300="",'Paste Data Here - Export'!DF1300=""),"",1440*('Paste Data Here - Export'!DF1300-C1300))</f>
        <v/>
      </c>
      <c r="V1300" s="96" t="str">
        <f t="shared" si="229"/>
        <v/>
      </c>
      <c r="W1300" s="97" t="str">
        <f>IF(B1300="","",IF('Paste Data Here - Export'!KI1300=TRUE,"Yes",IF('Paste Data Here - Export'!L1300="","No","Yes")))</f>
        <v/>
      </c>
      <c r="X1300" s="98" t="str">
        <f>IF(E1300="Yes","6 Month Transfer",IF(AND(W1300="Yes",'Paste Data Here - Export'!KM1300="D"),"No",IF('Patient level info'!W1300="Yes","Yes","")))</f>
        <v/>
      </c>
      <c r="Y1300" s="91" t="str">
        <f t="shared" si="221"/>
        <v/>
      </c>
      <c r="Z1300" s="99" t="str">
        <f>IF('Paste Data Here - Export'!KQ1300="","",IF('Paste Data Here - Export'!KO1300="","",'Paste Data Here - Export'!KN1300-'Paste Data Here - Export'!KQ1300))</f>
        <v/>
      </c>
      <c r="AA1300" s="91" t="str">
        <f>IF(AND(W1300="Yes",'Paste Data Here - Export'!KM1300="D",'Paste Data Here - Export'!KO1300="Y"),'Paste Data Here - Export'!KN1300+'Patient level info'!AA$3,IF(AND(W1300="Yes",'Paste Data Here - Export'!KM1300="D",Z1300&lt;0),'Paste Data Here - Export'!KQ1300,IF(AND(W1300="Yes",'Paste Data Here - Export'!KM1300="D"),'Paste Data Here - Export'!KN1300,IF(X1300="Yes",'Paste Data Here - Export'!KS1300,""))))</f>
        <v/>
      </c>
      <c r="AB1300" s="100" t="str">
        <f>IF(W1300="No","",IF('Paste Data Here - Export'!HS1300="","",IF('Paste Data Here - Export'!KO1300="Y",'Patient level info'!AA1300-'Paste Data Here - Export'!HS1300,'Paste Data Here - Export'!KQ1300-'Paste Data Here - Export'!HS1300)))</f>
        <v/>
      </c>
      <c r="AC1300" s="100" t="str">
        <f>IF(E1300="Yes","",IF(BPT!C1300="Record transferred to this team",AA1300-C1300-(1/6),""))</f>
        <v/>
      </c>
      <c r="AD1300" s="100" t="str">
        <f t="shared" si="222"/>
        <v/>
      </c>
      <c r="AE1300" s="100" t="str">
        <f t="shared" si="230"/>
        <v/>
      </c>
      <c r="AF1300" s="101" t="str">
        <f>IF(AE1300="","",IF(Y1300="Died same day","Died same day as arrival",IF(AB1300="","Did not stay on SU",IF('Paste Data Here - Export'!HR1300="ICH","ICU/CCU/HDU",IF(AB1300&gt;AE1300,100,100*AB1300/AE1300)))))</f>
        <v/>
      </c>
      <c r="AG1300" s="82" t="str">
        <f>IF(E1300="Yes","6 Month Transfer",IF(W1300="No","Not locked to discharge/transfer",IF(AF1300="Did not stay on SU","Not achieved as did not stay on SU",IF('Patient level info'!A1300="","",IF(AND(A1300=B1300,M1300="Achieved",P1300="Achieved",AF1300&gt;=90,AF1300&lt;&gt;"Died same day as arrival"),"Achieved",IF(AND(A1300&lt;&gt;B1300,AF1300&gt;=90,M1300="Achieved",P1300="Achieved"),"Not directly admitted by this team, but achieved criteria at previous team, and achieved 90% of stay on SU whilst at this team",IF(AF1300="ICU/CCU/HDU","Admitted to ICU/CCU/HDU",IF(AF1300="Died same day as arrival",AF1300,IF(AND(AF1300&lt;90,M1300="Not achieved",P1300="Not achieved"),"Not achieved as not direct to SU within 4h, not seen by a consultant within 14h, and less than 90% of stay on SU",IF(AND(AF1300&lt;90,M1300="Not achieved",P1300="Achieved"),"Not achieved as not direct to SU within 4h and less than 90% of stay on SU",IF(AND(AF1300&lt;90,M1300="Achieved",P1300="Not achieved"),"Not achieved as not seen by a consultant within 14h and less than 90% of stay on SU",IF(AND(AF1300&gt;=90,M1300="Not achieved",P1300="Not achieved"),"Not achieved as not direct to SU within 4h and not seen by a consultant within 14h",IF(AND(AF1300&gt;=90,M1300="Achieved",P1300="Not achieved"),"Not achieved as not seen by a consultant within 14h",IF(AF1300&lt;90,"Not achieved as less than 90% of stay on SU","Not achieved as not direct to SU within 4h"))))))))))))))</f>
        <v/>
      </c>
    </row>
    <row r="1301" spans="1:33" x14ac:dyDescent="0.25">
      <c r="A1301" s="89" t="str">
        <f>IF('Paste Data Here - Export'!A1301="","",'Paste Data Here - Export'!A1301)</f>
        <v/>
      </c>
      <c r="B1301" s="90" t="str">
        <f>IF('Paste Data Here - Export'!B1301="","",'Paste Data Here - Export'!B1301)</f>
        <v/>
      </c>
      <c r="C1301" s="91" t="str">
        <f>IF('Paste Data Here - Export'!AR1301="Y",'Paste Data Here - Export'!AS1301,IF('Paste Data Here - Export'!C1301="","",'Paste Data Here - Export'!BA1301))</f>
        <v/>
      </c>
      <c r="D1301" s="103" t="str">
        <f>IF(B1301="","",IF('Paste Data Here - Export'!A1301 ='Paste Data Here - Export'!B1301, "Yes", "No"))</f>
        <v/>
      </c>
      <c r="E1301" s="103" t="str">
        <f>IF(A1301="","",IF(AND('Paste Data Here - Export'!P1301="",'Paste Data Here - Export'!Q1301&lt;&gt;""),"Yes","No"))</f>
        <v/>
      </c>
      <c r="F1301" s="104" t="str">
        <f>IF('Paste Data Here - Export'!A1301='Paste Data Here - Export'!B1301,C1301,IF(W1301="No","",IF(E1301="Yes","6 Month Transfer",'Paste Data Here - Export'!HP1301)))</f>
        <v/>
      </c>
      <c r="G1301" s="92" t="str">
        <f>IF(B1301="","",IF(OR('Paste Data Here - Export'!KB1301="Y",'Paste Data Here - Export'!GE1301="Y"),"Yes","No"))</f>
        <v/>
      </c>
      <c r="H1301" s="93" t="str">
        <f t="shared" si="223"/>
        <v/>
      </c>
      <c r="I1301" s="93" t="str">
        <f t="shared" si="224"/>
        <v/>
      </c>
      <c r="J1301" s="93" t="str">
        <f t="shared" si="225"/>
        <v/>
      </c>
      <c r="K1301" s="125" t="str">
        <f>IF(OR(C1301="",'Paste Data Here - Export'!BD1301=""),"",1440*('Paste Data Here - Export'!BD1301-C1301))</f>
        <v/>
      </c>
      <c r="L1301" s="93" t="str">
        <f t="shared" si="226"/>
        <v/>
      </c>
      <c r="M1301" s="93" t="str">
        <f>IF(AND(L1301="Yes",'Paste Data Here - Export'!BC1301="SU",'Paste Data Here - Export'!EJ1301&lt;&gt;"Y"),"Achieved",IF('Paste Data Here - Export'!EJ1301="Y","Not applicable",(IF(AND('Patient level info'!L1301="No",'Paste Data Here - Export'!BC1301="SU"),"Not achieved",IF('Paste Data Here - Export'!BC1301="ICH","Not applicable",IF(OR('Paste Data Here - Export'!BC1301="O",'Paste Data Here - Export'!BC1301="MAC"),"Not achieved",""))))))</f>
        <v/>
      </c>
      <c r="N1301" s="142" t="str">
        <f>IF(B1301="","",IF(OR('Paste Data Here - Export'!GN1301="PERS",'Paste Data Here - Export'!GN1301="TELEM"),'Paste Data Here - Export'!GK1301,IF('Paste Data Here - Export'!GO1301="","Not seen in person",'Paste Data Here - Export'!GO1301)))</f>
        <v/>
      </c>
      <c r="O1301" s="125" t="str">
        <f t="shared" si="227"/>
        <v/>
      </c>
      <c r="P1301" s="126" t="str">
        <f t="shared" si="228"/>
        <v/>
      </c>
      <c r="Q1301" s="95" t="str">
        <f>IF('Paste Data Here - Export'!CR1301=TRUE, "Not imaged",IF('Paste Data Here - Export'!AR1301="Y","Inpatient stroke",IF('Paste Data Here - Export'!BA1301="","",IF('Paste Data Here - Export'!CR1301="TRUE","",1440*('Paste Data Here - Export'!CP1301-'Paste Data Here - Export'!BA1301)))))</f>
        <v/>
      </c>
      <c r="R1301" s="95" t="str">
        <f>IF('Paste Data Here - Export'!CR1301=TRUE,"Not imaged",IF(OR(C1301="",'Paste Data Here - Export'!CP1301=""),"",1440*('Paste Data Here - Export'!CP1301-C1301)))</f>
        <v/>
      </c>
      <c r="S1301" s="93" t="str">
        <f>IF(R1301&lt;60.5,"Yes",IF('Paste Data Here - Export'!C1301="","","No"))</f>
        <v/>
      </c>
      <c r="T1301" s="93" t="str">
        <f t="shared" si="220"/>
        <v/>
      </c>
      <c r="U1301" s="94" t="str">
        <f>IF(OR(C1301="",'Paste Data Here - Export'!DF1301=""),"",1440*('Paste Data Here - Export'!DF1301-C1301))</f>
        <v/>
      </c>
      <c r="V1301" s="96" t="str">
        <f t="shared" si="229"/>
        <v/>
      </c>
      <c r="W1301" s="97" t="str">
        <f>IF(B1301="","",IF('Paste Data Here - Export'!KI1301=TRUE,"Yes",IF('Paste Data Here - Export'!L1301="","No","Yes")))</f>
        <v/>
      </c>
      <c r="X1301" s="98" t="str">
        <f>IF(E1301="Yes","6 Month Transfer",IF(AND(W1301="Yes",'Paste Data Here - Export'!KM1301="D"),"No",IF('Patient level info'!W1301="Yes","Yes","")))</f>
        <v/>
      </c>
      <c r="Y1301" s="91" t="str">
        <f t="shared" si="221"/>
        <v/>
      </c>
      <c r="Z1301" s="99" t="str">
        <f>IF('Paste Data Here - Export'!KQ1301="","",IF('Paste Data Here - Export'!KO1301="","",'Paste Data Here - Export'!KN1301-'Paste Data Here - Export'!KQ1301))</f>
        <v/>
      </c>
      <c r="AA1301" s="91" t="str">
        <f>IF(AND(W1301="Yes",'Paste Data Here - Export'!KM1301="D",'Paste Data Here - Export'!KO1301="Y"),'Paste Data Here - Export'!KN1301+'Patient level info'!AA$3,IF(AND(W1301="Yes",'Paste Data Here - Export'!KM1301="D",Z1301&lt;0),'Paste Data Here - Export'!KQ1301,IF(AND(W1301="Yes",'Paste Data Here - Export'!KM1301="D"),'Paste Data Here - Export'!KN1301,IF(X1301="Yes",'Paste Data Here - Export'!KS1301,""))))</f>
        <v/>
      </c>
      <c r="AB1301" s="100" t="str">
        <f>IF(W1301="No","",IF('Paste Data Here - Export'!HS1301="","",IF('Paste Data Here - Export'!KO1301="Y",'Patient level info'!AA1301-'Paste Data Here - Export'!HS1301,'Paste Data Here - Export'!KQ1301-'Paste Data Here - Export'!HS1301)))</f>
        <v/>
      </c>
      <c r="AC1301" s="100" t="str">
        <f>IF(E1301="Yes","",IF(BPT!C1301="Record transferred to this team",AA1301-C1301-(1/6),""))</f>
        <v/>
      </c>
      <c r="AD1301" s="100" t="str">
        <f t="shared" si="222"/>
        <v/>
      </c>
      <c r="AE1301" s="100" t="str">
        <f t="shared" si="230"/>
        <v/>
      </c>
      <c r="AF1301" s="101" t="str">
        <f>IF(AE1301="","",IF(Y1301="Died same day","Died same day as arrival",IF(AB1301="","Did not stay on SU",IF('Paste Data Here - Export'!HR1301="ICH","ICU/CCU/HDU",IF(AB1301&gt;AE1301,100,100*AB1301/AE1301)))))</f>
        <v/>
      </c>
      <c r="AG1301" s="82" t="str">
        <f>IF(E1301="Yes","6 Month Transfer",IF(W1301="No","Not locked to discharge/transfer",IF(AF1301="Did not stay on SU","Not achieved as did not stay on SU",IF('Patient level info'!A1301="","",IF(AND(A1301=B1301,M1301="Achieved",P1301="Achieved",AF1301&gt;=90,AF1301&lt;&gt;"Died same day as arrival"),"Achieved",IF(AND(A1301&lt;&gt;B1301,AF1301&gt;=90,M1301="Achieved",P1301="Achieved"),"Not directly admitted by this team, but achieved criteria at previous team, and achieved 90% of stay on SU whilst at this team",IF(AF1301="ICU/CCU/HDU","Admitted to ICU/CCU/HDU",IF(AF1301="Died same day as arrival",AF1301,IF(AND(AF1301&lt;90,M1301="Not achieved",P1301="Not achieved"),"Not achieved as not direct to SU within 4h, not seen by a consultant within 14h, and less than 90% of stay on SU",IF(AND(AF1301&lt;90,M1301="Not achieved",P1301="Achieved"),"Not achieved as not direct to SU within 4h and less than 90% of stay on SU",IF(AND(AF1301&lt;90,M1301="Achieved",P1301="Not achieved"),"Not achieved as not seen by a consultant within 14h and less than 90% of stay on SU",IF(AND(AF1301&gt;=90,M1301="Not achieved",P1301="Not achieved"),"Not achieved as not direct to SU within 4h and not seen by a consultant within 14h",IF(AND(AF1301&gt;=90,M1301="Achieved",P1301="Not achieved"),"Not achieved as not seen by a consultant within 14h",IF(AF1301&lt;90,"Not achieved as less than 90% of stay on SU","Not achieved as not direct to SU within 4h"))))))))))))))</f>
        <v/>
      </c>
    </row>
    <row r="1302" spans="1:33" x14ac:dyDescent="0.25">
      <c r="A1302" s="89" t="str">
        <f>IF('Paste Data Here - Export'!A1302="","",'Paste Data Here - Export'!A1302)</f>
        <v/>
      </c>
      <c r="B1302" s="90" t="str">
        <f>IF('Paste Data Here - Export'!B1302="","",'Paste Data Here - Export'!B1302)</f>
        <v/>
      </c>
      <c r="C1302" s="91" t="str">
        <f>IF('Paste Data Here - Export'!AR1302="Y",'Paste Data Here - Export'!AS1302,IF('Paste Data Here - Export'!C1302="","",'Paste Data Here - Export'!BA1302))</f>
        <v/>
      </c>
      <c r="D1302" s="103" t="str">
        <f>IF(B1302="","",IF('Paste Data Here - Export'!A1302 ='Paste Data Here - Export'!B1302, "Yes", "No"))</f>
        <v/>
      </c>
      <c r="E1302" s="103" t="str">
        <f>IF(A1302="","",IF(AND('Paste Data Here - Export'!P1302="",'Paste Data Here - Export'!Q1302&lt;&gt;""),"Yes","No"))</f>
        <v/>
      </c>
      <c r="F1302" s="104" t="str">
        <f>IF('Paste Data Here - Export'!A1302='Paste Data Here - Export'!B1302,C1302,IF(W1302="No","",IF(E1302="Yes","6 Month Transfer",'Paste Data Here - Export'!HP1302)))</f>
        <v/>
      </c>
      <c r="G1302" s="92" t="str">
        <f>IF(B1302="","",IF(OR('Paste Data Here - Export'!KB1302="Y",'Paste Data Here - Export'!GE1302="Y"),"Yes","No"))</f>
        <v/>
      </c>
      <c r="H1302" s="93" t="str">
        <f t="shared" si="223"/>
        <v/>
      </c>
      <c r="I1302" s="93" t="str">
        <f t="shared" si="224"/>
        <v/>
      </c>
      <c r="J1302" s="93" t="str">
        <f t="shared" si="225"/>
        <v/>
      </c>
      <c r="K1302" s="125" t="str">
        <f>IF(OR(C1302="",'Paste Data Here - Export'!BD1302=""),"",1440*('Paste Data Here - Export'!BD1302-C1302))</f>
        <v/>
      </c>
      <c r="L1302" s="93" t="str">
        <f t="shared" si="226"/>
        <v/>
      </c>
      <c r="M1302" s="93" t="str">
        <f>IF(AND(L1302="Yes",'Paste Data Here - Export'!BC1302="SU",'Paste Data Here - Export'!EJ1302&lt;&gt;"Y"),"Achieved",IF('Paste Data Here - Export'!EJ1302="Y","Not applicable",(IF(AND('Patient level info'!L1302="No",'Paste Data Here - Export'!BC1302="SU"),"Not achieved",IF('Paste Data Here - Export'!BC1302="ICH","Not applicable",IF(OR('Paste Data Here - Export'!BC1302="O",'Paste Data Here - Export'!BC1302="MAC"),"Not achieved",""))))))</f>
        <v/>
      </c>
      <c r="N1302" s="142" t="str">
        <f>IF(B1302="","",IF(OR('Paste Data Here - Export'!GN1302="PERS",'Paste Data Here - Export'!GN1302="TELEM"),'Paste Data Here - Export'!GK1302,IF('Paste Data Here - Export'!GO1302="","Not seen in person",'Paste Data Here - Export'!GO1302)))</f>
        <v/>
      </c>
      <c r="O1302" s="125" t="str">
        <f t="shared" si="227"/>
        <v/>
      </c>
      <c r="P1302" s="126" t="str">
        <f t="shared" si="228"/>
        <v/>
      </c>
      <c r="Q1302" s="95" t="str">
        <f>IF('Paste Data Here - Export'!CR1302=TRUE, "Not imaged",IF('Paste Data Here - Export'!AR1302="Y","Inpatient stroke",IF('Paste Data Here - Export'!BA1302="","",IF('Paste Data Here - Export'!CR1302="TRUE","",1440*('Paste Data Here - Export'!CP1302-'Paste Data Here - Export'!BA1302)))))</f>
        <v/>
      </c>
      <c r="R1302" s="95" t="str">
        <f>IF('Paste Data Here - Export'!CR1302=TRUE,"Not imaged",IF(OR(C1302="",'Paste Data Here - Export'!CP1302=""),"",1440*('Paste Data Here - Export'!CP1302-C1302)))</f>
        <v/>
      </c>
      <c r="S1302" s="93" t="str">
        <f>IF(R1302&lt;60.5,"Yes",IF('Paste Data Here - Export'!C1302="","","No"))</f>
        <v/>
      </c>
      <c r="T1302" s="93" t="str">
        <f t="shared" si="220"/>
        <v/>
      </c>
      <c r="U1302" s="94" t="str">
        <f>IF(OR(C1302="",'Paste Data Here - Export'!DF1302=""),"",1440*('Paste Data Here - Export'!DF1302-C1302))</f>
        <v/>
      </c>
      <c r="V1302" s="96" t="str">
        <f t="shared" si="229"/>
        <v/>
      </c>
      <c r="W1302" s="97" t="str">
        <f>IF(B1302="","",IF('Paste Data Here - Export'!KI1302=TRUE,"Yes",IF('Paste Data Here - Export'!L1302="","No","Yes")))</f>
        <v/>
      </c>
      <c r="X1302" s="98" t="str">
        <f>IF(E1302="Yes","6 Month Transfer",IF(AND(W1302="Yes",'Paste Data Here - Export'!KM1302="D"),"No",IF('Patient level info'!W1302="Yes","Yes","")))</f>
        <v/>
      </c>
      <c r="Y1302" s="91" t="str">
        <f t="shared" si="221"/>
        <v/>
      </c>
      <c r="Z1302" s="99" t="str">
        <f>IF('Paste Data Here - Export'!KQ1302="","",IF('Paste Data Here - Export'!KO1302="","",'Paste Data Here - Export'!KN1302-'Paste Data Here - Export'!KQ1302))</f>
        <v/>
      </c>
      <c r="AA1302" s="91" t="str">
        <f>IF(AND(W1302="Yes",'Paste Data Here - Export'!KM1302="D",'Paste Data Here - Export'!KO1302="Y"),'Paste Data Here - Export'!KN1302+'Patient level info'!AA$3,IF(AND(W1302="Yes",'Paste Data Here - Export'!KM1302="D",Z1302&lt;0),'Paste Data Here - Export'!KQ1302,IF(AND(W1302="Yes",'Paste Data Here - Export'!KM1302="D"),'Paste Data Here - Export'!KN1302,IF(X1302="Yes",'Paste Data Here - Export'!KS1302,""))))</f>
        <v/>
      </c>
      <c r="AB1302" s="100" t="str">
        <f>IF(W1302="No","",IF('Paste Data Here - Export'!HS1302="","",IF('Paste Data Here - Export'!KO1302="Y",'Patient level info'!AA1302-'Paste Data Here - Export'!HS1302,'Paste Data Here - Export'!KQ1302-'Paste Data Here - Export'!HS1302)))</f>
        <v/>
      </c>
      <c r="AC1302" s="100" t="str">
        <f>IF(E1302="Yes","",IF(BPT!C1302="Record transferred to this team",AA1302-C1302-(1/6),""))</f>
        <v/>
      </c>
      <c r="AD1302" s="100" t="str">
        <f t="shared" si="222"/>
        <v/>
      </c>
      <c r="AE1302" s="100" t="str">
        <f t="shared" si="230"/>
        <v/>
      </c>
      <c r="AF1302" s="101" t="str">
        <f>IF(AE1302="","",IF(Y1302="Died same day","Died same day as arrival",IF(AB1302="","Did not stay on SU",IF('Paste Data Here - Export'!HR1302="ICH","ICU/CCU/HDU",IF(AB1302&gt;AE1302,100,100*AB1302/AE1302)))))</f>
        <v/>
      </c>
      <c r="AG1302" s="82" t="str">
        <f>IF(E1302="Yes","6 Month Transfer",IF(W1302="No","Not locked to discharge/transfer",IF(AF1302="Did not stay on SU","Not achieved as did not stay on SU",IF('Patient level info'!A1302="","",IF(AND(A1302=B1302,M1302="Achieved",P1302="Achieved",AF1302&gt;=90,AF1302&lt;&gt;"Died same day as arrival"),"Achieved",IF(AND(A1302&lt;&gt;B1302,AF1302&gt;=90,M1302="Achieved",P1302="Achieved"),"Not directly admitted by this team, but achieved criteria at previous team, and achieved 90% of stay on SU whilst at this team",IF(AF1302="ICU/CCU/HDU","Admitted to ICU/CCU/HDU",IF(AF1302="Died same day as arrival",AF1302,IF(AND(AF1302&lt;90,M1302="Not achieved",P1302="Not achieved"),"Not achieved as not direct to SU within 4h, not seen by a consultant within 14h, and less than 90% of stay on SU",IF(AND(AF1302&lt;90,M1302="Not achieved",P1302="Achieved"),"Not achieved as not direct to SU within 4h and less than 90% of stay on SU",IF(AND(AF1302&lt;90,M1302="Achieved",P1302="Not achieved"),"Not achieved as not seen by a consultant within 14h and less than 90% of stay on SU",IF(AND(AF1302&gt;=90,M1302="Not achieved",P1302="Not achieved"),"Not achieved as not direct to SU within 4h and not seen by a consultant within 14h",IF(AND(AF1302&gt;=90,M1302="Achieved",P1302="Not achieved"),"Not achieved as not seen by a consultant within 14h",IF(AF1302&lt;90,"Not achieved as less than 90% of stay on SU","Not achieved as not direct to SU within 4h"))))))))))))))</f>
        <v/>
      </c>
    </row>
    <row r="1303" spans="1:33" x14ac:dyDescent="0.25">
      <c r="A1303" s="89" t="str">
        <f>IF('Paste Data Here - Export'!A1303="","",'Paste Data Here - Export'!A1303)</f>
        <v/>
      </c>
      <c r="B1303" s="90" t="str">
        <f>IF('Paste Data Here - Export'!B1303="","",'Paste Data Here - Export'!B1303)</f>
        <v/>
      </c>
      <c r="C1303" s="91" t="str">
        <f>IF('Paste Data Here - Export'!AR1303="Y",'Paste Data Here - Export'!AS1303,IF('Paste Data Here - Export'!C1303="","",'Paste Data Here - Export'!BA1303))</f>
        <v/>
      </c>
      <c r="D1303" s="103" t="str">
        <f>IF(B1303="","",IF('Paste Data Here - Export'!A1303 ='Paste Data Here - Export'!B1303, "Yes", "No"))</f>
        <v/>
      </c>
      <c r="E1303" s="103" t="str">
        <f>IF(A1303="","",IF(AND('Paste Data Here - Export'!P1303="",'Paste Data Here - Export'!Q1303&lt;&gt;""),"Yes","No"))</f>
        <v/>
      </c>
      <c r="F1303" s="104" t="str">
        <f>IF('Paste Data Here - Export'!A1303='Paste Data Here - Export'!B1303,C1303,IF(W1303="No","",IF(E1303="Yes","6 Month Transfer",'Paste Data Here - Export'!HP1303)))</f>
        <v/>
      </c>
      <c r="G1303" s="92" t="str">
        <f>IF(B1303="","",IF(OR('Paste Data Here - Export'!KB1303="Y",'Paste Data Here - Export'!GE1303="Y"),"Yes","No"))</f>
        <v/>
      </c>
      <c r="H1303" s="93" t="str">
        <f t="shared" si="223"/>
        <v/>
      </c>
      <c r="I1303" s="93" t="str">
        <f t="shared" si="224"/>
        <v/>
      </c>
      <c r="J1303" s="93" t="str">
        <f t="shared" si="225"/>
        <v/>
      </c>
      <c r="K1303" s="125" t="str">
        <f>IF(OR(C1303="",'Paste Data Here - Export'!BD1303=""),"",1440*('Paste Data Here - Export'!BD1303-C1303))</f>
        <v/>
      </c>
      <c r="L1303" s="93" t="str">
        <f t="shared" si="226"/>
        <v/>
      </c>
      <c r="M1303" s="93" t="str">
        <f>IF(AND(L1303="Yes",'Paste Data Here - Export'!BC1303="SU",'Paste Data Here - Export'!EJ1303&lt;&gt;"Y"),"Achieved",IF('Paste Data Here - Export'!EJ1303="Y","Not applicable",(IF(AND('Patient level info'!L1303="No",'Paste Data Here - Export'!BC1303="SU"),"Not achieved",IF('Paste Data Here - Export'!BC1303="ICH","Not applicable",IF(OR('Paste Data Here - Export'!BC1303="O",'Paste Data Here - Export'!BC1303="MAC"),"Not achieved",""))))))</f>
        <v/>
      </c>
      <c r="N1303" s="142" t="str">
        <f>IF(B1303="","",IF(OR('Paste Data Here - Export'!GN1303="PERS",'Paste Data Here - Export'!GN1303="TELEM"),'Paste Data Here - Export'!GK1303,IF('Paste Data Here - Export'!GO1303="","Not seen in person",'Paste Data Here - Export'!GO1303)))</f>
        <v/>
      </c>
      <c r="O1303" s="125" t="str">
        <f t="shared" si="227"/>
        <v/>
      </c>
      <c r="P1303" s="126" t="str">
        <f t="shared" si="228"/>
        <v/>
      </c>
      <c r="Q1303" s="95" t="str">
        <f>IF('Paste Data Here - Export'!CR1303=TRUE, "Not imaged",IF('Paste Data Here - Export'!AR1303="Y","Inpatient stroke",IF('Paste Data Here - Export'!BA1303="","",IF('Paste Data Here - Export'!CR1303="TRUE","",1440*('Paste Data Here - Export'!CP1303-'Paste Data Here - Export'!BA1303)))))</f>
        <v/>
      </c>
      <c r="R1303" s="95" t="str">
        <f>IF('Paste Data Here - Export'!CR1303=TRUE,"Not imaged",IF(OR(C1303="",'Paste Data Here - Export'!CP1303=""),"",1440*('Paste Data Here - Export'!CP1303-C1303)))</f>
        <v/>
      </c>
      <c r="S1303" s="93" t="str">
        <f>IF(R1303&lt;60.5,"Yes",IF('Paste Data Here - Export'!C1303="","","No"))</f>
        <v/>
      </c>
      <c r="T1303" s="93" t="str">
        <f t="shared" si="220"/>
        <v/>
      </c>
      <c r="U1303" s="94" t="str">
        <f>IF(OR(C1303="",'Paste Data Here - Export'!DF1303=""),"",1440*('Paste Data Here - Export'!DF1303-C1303))</f>
        <v/>
      </c>
      <c r="V1303" s="96" t="str">
        <f t="shared" si="229"/>
        <v/>
      </c>
      <c r="W1303" s="97" t="str">
        <f>IF(B1303="","",IF('Paste Data Here - Export'!KI1303=TRUE,"Yes",IF('Paste Data Here - Export'!L1303="","No","Yes")))</f>
        <v/>
      </c>
      <c r="X1303" s="98" t="str">
        <f>IF(E1303="Yes","6 Month Transfer",IF(AND(W1303="Yes",'Paste Data Here - Export'!KM1303="D"),"No",IF('Patient level info'!W1303="Yes","Yes","")))</f>
        <v/>
      </c>
      <c r="Y1303" s="91" t="str">
        <f t="shared" si="221"/>
        <v/>
      </c>
      <c r="Z1303" s="99" t="str">
        <f>IF('Paste Data Here - Export'!KQ1303="","",IF('Paste Data Here - Export'!KO1303="","",'Paste Data Here - Export'!KN1303-'Paste Data Here - Export'!KQ1303))</f>
        <v/>
      </c>
      <c r="AA1303" s="91" t="str">
        <f>IF(AND(W1303="Yes",'Paste Data Here - Export'!KM1303="D",'Paste Data Here - Export'!KO1303="Y"),'Paste Data Here - Export'!KN1303+'Patient level info'!AA$3,IF(AND(W1303="Yes",'Paste Data Here - Export'!KM1303="D",Z1303&lt;0),'Paste Data Here - Export'!KQ1303,IF(AND(W1303="Yes",'Paste Data Here - Export'!KM1303="D"),'Paste Data Here - Export'!KN1303,IF(X1303="Yes",'Paste Data Here - Export'!KS1303,""))))</f>
        <v/>
      </c>
      <c r="AB1303" s="100" t="str">
        <f>IF(W1303="No","",IF('Paste Data Here - Export'!HS1303="","",IF('Paste Data Here - Export'!KO1303="Y",'Patient level info'!AA1303-'Paste Data Here - Export'!HS1303,'Paste Data Here - Export'!KQ1303-'Paste Data Here - Export'!HS1303)))</f>
        <v/>
      </c>
      <c r="AC1303" s="100" t="str">
        <f>IF(E1303="Yes","",IF(BPT!C1303="Record transferred to this team",AA1303-C1303-(1/6),""))</f>
        <v/>
      </c>
      <c r="AD1303" s="100" t="str">
        <f t="shared" si="222"/>
        <v/>
      </c>
      <c r="AE1303" s="100" t="str">
        <f t="shared" si="230"/>
        <v/>
      </c>
      <c r="AF1303" s="101" t="str">
        <f>IF(AE1303="","",IF(Y1303="Died same day","Died same day as arrival",IF(AB1303="","Did not stay on SU",IF('Paste Data Here - Export'!HR1303="ICH","ICU/CCU/HDU",IF(AB1303&gt;AE1303,100,100*AB1303/AE1303)))))</f>
        <v/>
      </c>
      <c r="AG1303" s="82" t="str">
        <f>IF(E1303="Yes","6 Month Transfer",IF(W1303="No","Not locked to discharge/transfer",IF(AF1303="Did not stay on SU","Not achieved as did not stay on SU",IF('Patient level info'!A1303="","",IF(AND(A1303=B1303,M1303="Achieved",P1303="Achieved",AF1303&gt;=90,AF1303&lt;&gt;"Died same day as arrival"),"Achieved",IF(AND(A1303&lt;&gt;B1303,AF1303&gt;=90,M1303="Achieved",P1303="Achieved"),"Not directly admitted by this team, but achieved criteria at previous team, and achieved 90% of stay on SU whilst at this team",IF(AF1303="ICU/CCU/HDU","Admitted to ICU/CCU/HDU",IF(AF1303="Died same day as arrival",AF1303,IF(AND(AF1303&lt;90,M1303="Not achieved",P1303="Not achieved"),"Not achieved as not direct to SU within 4h, not seen by a consultant within 14h, and less than 90% of stay on SU",IF(AND(AF1303&lt;90,M1303="Not achieved",P1303="Achieved"),"Not achieved as not direct to SU within 4h and less than 90% of stay on SU",IF(AND(AF1303&lt;90,M1303="Achieved",P1303="Not achieved"),"Not achieved as not seen by a consultant within 14h and less than 90% of stay on SU",IF(AND(AF1303&gt;=90,M1303="Not achieved",P1303="Not achieved"),"Not achieved as not direct to SU within 4h and not seen by a consultant within 14h",IF(AND(AF1303&gt;=90,M1303="Achieved",P1303="Not achieved"),"Not achieved as not seen by a consultant within 14h",IF(AF1303&lt;90,"Not achieved as less than 90% of stay on SU","Not achieved as not direct to SU within 4h"))))))))))))))</f>
        <v/>
      </c>
    </row>
    <row r="1304" spans="1:33" x14ac:dyDescent="0.25">
      <c r="A1304" s="89" t="str">
        <f>IF('Paste Data Here - Export'!A1304="","",'Paste Data Here - Export'!A1304)</f>
        <v/>
      </c>
      <c r="B1304" s="90" t="str">
        <f>IF('Paste Data Here - Export'!B1304="","",'Paste Data Here - Export'!B1304)</f>
        <v/>
      </c>
      <c r="C1304" s="91" t="str">
        <f>IF('Paste Data Here - Export'!AR1304="Y",'Paste Data Here - Export'!AS1304,IF('Paste Data Here - Export'!C1304="","",'Paste Data Here - Export'!BA1304))</f>
        <v/>
      </c>
      <c r="D1304" s="103" t="str">
        <f>IF(B1304="","",IF('Paste Data Here - Export'!A1304 ='Paste Data Here - Export'!B1304, "Yes", "No"))</f>
        <v/>
      </c>
      <c r="E1304" s="103" t="str">
        <f>IF(A1304="","",IF(AND('Paste Data Here - Export'!P1304="",'Paste Data Here - Export'!Q1304&lt;&gt;""),"Yes","No"))</f>
        <v/>
      </c>
      <c r="F1304" s="104" t="str">
        <f>IF('Paste Data Here - Export'!A1304='Paste Data Here - Export'!B1304,C1304,IF(W1304="No","",IF(E1304="Yes","6 Month Transfer",'Paste Data Here - Export'!HP1304)))</f>
        <v/>
      </c>
      <c r="G1304" s="92" t="str">
        <f>IF(B1304="","",IF(OR('Paste Data Here - Export'!KB1304="Y",'Paste Data Here - Export'!GE1304="Y"),"Yes","No"))</f>
        <v/>
      </c>
      <c r="H1304" s="93" t="str">
        <f t="shared" si="223"/>
        <v/>
      </c>
      <c r="I1304" s="93" t="str">
        <f t="shared" si="224"/>
        <v/>
      </c>
      <c r="J1304" s="93" t="str">
        <f t="shared" si="225"/>
        <v/>
      </c>
      <c r="K1304" s="125" t="str">
        <f>IF(OR(C1304="",'Paste Data Here - Export'!BD1304=""),"",1440*('Paste Data Here - Export'!BD1304-C1304))</f>
        <v/>
      </c>
      <c r="L1304" s="93" t="str">
        <f t="shared" si="226"/>
        <v/>
      </c>
      <c r="M1304" s="93" t="str">
        <f>IF(AND(L1304="Yes",'Paste Data Here - Export'!BC1304="SU",'Paste Data Here - Export'!EJ1304&lt;&gt;"Y"),"Achieved",IF('Paste Data Here - Export'!EJ1304="Y","Not applicable",(IF(AND('Patient level info'!L1304="No",'Paste Data Here - Export'!BC1304="SU"),"Not achieved",IF('Paste Data Here - Export'!BC1304="ICH","Not applicable",IF(OR('Paste Data Here - Export'!BC1304="O",'Paste Data Here - Export'!BC1304="MAC"),"Not achieved",""))))))</f>
        <v/>
      </c>
      <c r="N1304" s="142" t="str">
        <f>IF(B1304="","",IF(OR('Paste Data Here - Export'!GN1304="PERS",'Paste Data Here - Export'!GN1304="TELEM"),'Paste Data Here - Export'!GK1304,IF('Paste Data Here - Export'!GO1304="","Not seen in person",'Paste Data Here - Export'!GO1304)))</f>
        <v/>
      </c>
      <c r="O1304" s="125" t="str">
        <f t="shared" si="227"/>
        <v/>
      </c>
      <c r="P1304" s="126" t="str">
        <f t="shared" si="228"/>
        <v/>
      </c>
      <c r="Q1304" s="95" t="str">
        <f>IF('Paste Data Here - Export'!CR1304=TRUE, "Not imaged",IF('Paste Data Here - Export'!AR1304="Y","Inpatient stroke",IF('Paste Data Here - Export'!BA1304="","",IF('Paste Data Here - Export'!CR1304="TRUE","",1440*('Paste Data Here - Export'!CP1304-'Paste Data Here - Export'!BA1304)))))</f>
        <v/>
      </c>
      <c r="R1304" s="95" t="str">
        <f>IF('Paste Data Here - Export'!CR1304=TRUE,"Not imaged",IF(OR(C1304="",'Paste Data Here - Export'!CP1304=""),"",1440*('Paste Data Here - Export'!CP1304-C1304)))</f>
        <v/>
      </c>
      <c r="S1304" s="93" t="str">
        <f>IF(R1304&lt;60.5,"Yes",IF('Paste Data Here - Export'!C1304="","","No"))</f>
        <v/>
      </c>
      <c r="T1304" s="93" t="str">
        <f t="shared" si="220"/>
        <v/>
      </c>
      <c r="U1304" s="94" t="str">
        <f>IF(OR(C1304="",'Paste Data Here - Export'!DF1304=""),"",1440*('Paste Data Here - Export'!DF1304-C1304))</f>
        <v/>
      </c>
      <c r="V1304" s="96" t="str">
        <f t="shared" si="229"/>
        <v/>
      </c>
      <c r="W1304" s="97" t="str">
        <f>IF(B1304="","",IF('Paste Data Here - Export'!KI1304=TRUE,"Yes",IF('Paste Data Here - Export'!L1304="","No","Yes")))</f>
        <v/>
      </c>
      <c r="X1304" s="98" t="str">
        <f>IF(E1304="Yes","6 Month Transfer",IF(AND(W1304="Yes",'Paste Data Here - Export'!KM1304="D"),"No",IF('Patient level info'!W1304="Yes","Yes","")))</f>
        <v/>
      </c>
      <c r="Y1304" s="91" t="str">
        <f t="shared" si="221"/>
        <v/>
      </c>
      <c r="Z1304" s="99" t="str">
        <f>IF('Paste Data Here - Export'!KQ1304="","",IF('Paste Data Here - Export'!KO1304="","",'Paste Data Here - Export'!KN1304-'Paste Data Here - Export'!KQ1304))</f>
        <v/>
      </c>
      <c r="AA1304" s="91" t="str">
        <f>IF(AND(W1304="Yes",'Paste Data Here - Export'!KM1304="D",'Paste Data Here - Export'!KO1304="Y"),'Paste Data Here - Export'!KN1304+'Patient level info'!AA$3,IF(AND(W1304="Yes",'Paste Data Here - Export'!KM1304="D",Z1304&lt;0),'Paste Data Here - Export'!KQ1304,IF(AND(W1304="Yes",'Paste Data Here - Export'!KM1304="D"),'Paste Data Here - Export'!KN1304,IF(X1304="Yes",'Paste Data Here - Export'!KS1304,""))))</f>
        <v/>
      </c>
      <c r="AB1304" s="100" t="str">
        <f>IF(W1304="No","",IF('Paste Data Here - Export'!HS1304="","",IF('Paste Data Here - Export'!KO1304="Y",'Patient level info'!AA1304-'Paste Data Here - Export'!HS1304,'Paste Data Here - Export'!KQ1304-'Paste Data Here - Export'!HS1304)))</f>
        <v/>
      </c>
      <c r="AC1304" s="100" t="str">
        <f>IF(E1304="Yes","",IF(BPT!C1304="Record transferred to this team",AA1304-C1304-(1/6),""))</f>
        <v/>
      </c>
      <c r="AD1304" s="100" t="str">
        <f t="shared" si="222"/>
        <v/>
      </c>
      <c r="AE1304" s="100" t="str">
        <f t="shared" si="230"/>
        <v/>
      </c>
      <c r="AF1304" s="101" t="str">
        <f>IF(AE1304="","",IF(Y1304="Died same day","Died same day as arrival",IF(AB1304="","Did not stay on SU",IF('Paste Data Here - Export'!HR1304="ICH","ICU/CCU/HDU",IF(AB1304&gt;AE1304,100,100*AB1304/AE1304)))))</f>
        <v/>
      </c>
      <c r="AG1304" s="82" t="str">
        <f>IF(E1304="Yes","6 Month Transfer",IF(W1304="No","Not locked to discharge/transfer",IF(AF1304="Did not stay on SU","Not achieved as did not stay on SU",IF('Patient level info'!A1304="","",IF(AND(A1304=B1304,M1304="Achieved",P1304="Achieved",AF1304&gt;=90,AF1304&lt;&gt;"Died same day as arrival"),"Achieved",IF(AND(A1304&lt;&gt;B1304,AF1304&gt;=90,M1304="Achieved",P1304="Achieved"),"Not directly admitted by this team, but achieved criteria at previous team, and achieved 90% of stay on SU whilst at this team",IF(AF1304="ICU/CCU/HDU","Admitted to ICU/CCU/HDU",IF(AF1304="Died same day as arrival",AF1304,IF(AND(AF1304&lt;90,M1304="Not achieved",P1304="Not achieved"),"Not achieved as not direct to SU within 4h, not seen by a consultant within 14h, and less than 90% of stay on SU",IF(AND(AF1304&lt;90,M1304="Not achieved",P1304="Achieved"),"Not achieved as not direct to SU within 4h and less than 90% of stay on SU",IF(AND(AF1304&lt;90,M1304="Achieved",P1304="Not achieved"),"Not achieved as not seen by a consultant within 14h and less than 90% of stay on SU",IF(AND(AF1304&gt;=90,M1304="Not achieved",P1304="Not achieved"),"Not achieved as not direct to SU within 4h and not seen by a consultant within 14h",IF(AND(AF1304&gt;=90,M1304="Achieved",P1304="Not achieved"),"Not achieved as not seen by a consultant within 14h",IF(AF1304&lt;90,"Not achieved as less than 90% of stay on SU","Not achieved as not direct to SU within 4h"))))))))))))))</f>
        <v/>
      </c>
    </row>
    <row r="1305" spans="1:33" x14ac:dyDescent="0.25">
      <c r="A1305" s="89" t="str">
        <f>IF('Paste Data Here - Export'!A1305="","",'Paste Data Here - Export'!A1305)</f>
        <v/>
      </c>
      <c r="B1305" s="90" t="str">
        <f>IF('Paste Data Here - Export'!B1305="","",'Paste Data Here - Export'!B1305)</f>
        <v/>
      </c>
      <c r="C1305" s="91" t="str">
        <f>IF('Paste Data Here - Export'!AR1305="Y",'Paste Data Here - Export'!AS1305,IF('Paste Data Here - Export'!C1305="","",'Paste Data Here - Export'!BA1305))</f>
        <v/>
      </c>
      <c r="D1305" s="103" t="str">
        <f>IF(B1305="","",IF('Paste Data Here - Export'!A1305 ='Paste Data Here - Export'!B1305, "Yes", "No"))</f>
        <v/>
      </c>
      <c r="E1305" s="103" t="str">
        <f>IF(A1305="","",IF(AND('Paste Data Here - Export'!P1305="",'Paste Data Here - Export'!Q1305&lt;&gt;""),"Yes","No"))</f>
        <v/>
      </c>
      <c r="F1305" s="104" t="str">
        <f>IF('Paste Data Here - Export'!A1305='Paste Data Here - Export'!B1305,C1305,IF(W1305="No","",IF(E1305="Yes","6 Month Transfer",'Paste Data Here - Export'!HP1305)))</f>
        <v/>
      </c>
      <c r="G1305" s="92" t="str">
        <f>IF(B1305="","",IF(OR('Paste Data Here - Export'!KB1305="Y",'Paste Data Here - Export'!GE1305="Y"),"Yes","No"))</f>
        <v/>
      </c>
      <c r="H1305" s="93" t="str">
        <f t="shared" si="223"/>
        <v/>
      </c>
      <c r="I1305" s="93" t="str">
        <f t="shared" si="224"/>
        <v/>
      </c>
      <c r="J1305" s="93" t="str">
        <f t="shared" si="225"/>
        <v/>
      </c>
      <c r="K1305" s="125" t="str">
        <f>IF(OR(C1305="",'Paste Data Here - Export'!BD1305=""),"",1440*('Paste Data Here - Export'!BD1305-C1305))</f>
        <v/>
      </c>
      <c r="L1305" s="93" t="str">
        <f t="shared" si="226"/>
        <v/>
      </c>
      <c r="M1305" s="93" t="str">
        <f>IF(AND(L1305="Yes",'Paste Data Here - Export'!BC1305="SU",'Paste Data Here - Export'!EJ1305&lt;&gt;"Y"),"Achieved",IF('Paste Data Here - Export'!EJ1305="Y","Not applicable",(IF(AND('Patient level info'!L1305="No",'Paste Data Here - Export'!BC1305="SU"),"Not achieved",IF('Paste Data Here - Export'!BC1305="ICH","Not applicable",IF(OR('Paste Data Here - Export'!BC1305="O",'Paste Data Here - Export'!BC1305="MAC"),"Not achieved",""))))))</f>
        <v/>
      </c>
      <c r="N1305" s="142" t="str">
        <f>IF(B1305="","",IF(OR('Paste Data Here - Export'!GN1305="PERS",'Paste Data Here - Export'!GN1305="TELEM"),'Paste Data Here - Export'!GK1305,IF('Paste Data Here - Export'!GO1305="","Not seen in person",'Paste Data Here - Export'!GO1305)))</f>
        <v/>
      </c>
      <c r="O1305" s="125" t="str">
        <f t="shared" si="227"/>
        <v/>
      </c>
      <c r="P1305" s="126" t="str">
        <f t="shared" si="228"/>
        <v/>
      </c>
      <c r="Q1305" s="95" t="str">
        <f>IF('Paste Data Here - Export'!CR1305=TRUE, "Not imaged",IF('Paste Data Here - Export'!AR1305="Y","Inpatient stroke",IF('Paste Data Here - Export'!BA1305="","",IF('Paste Data Here - Export'!CR1305="TRUE","",1440*('Paste Data Here - Export'!CP1305-'Paste Data Here - Export'!BA1305)))))</f>
        <v/>
      </c>
      <c r="R1305" s="95" t="str">
        <f>IF('Paste Data Here - Export'!CR1305=TRUE,"Not imaged",IF(OR(C1305="",'Paste Data Here - Export'!CP1305=""),"",1440*('Paste Data Here - Export'!CP1305-C1305)))</f>
        <v/>
      </c>
      <c r="S1305" s="93" t="str">
        <f>IF(R1305&lt;60.5,"Yes",IF('Paste Data Here - Export'!C1305="","","No"))</f>
        <v/>
      </c>
      <c r="T1305" s="93" t="str">
        <f t="shared" si="220"/>
        <v/>
      </c>
      <c r="U1305" s="94" t="str">
        <f>IF(OR(C1305="",'Paste Data Here - Export'!DF1305=""),"",1440*('Paste Data Here - Export'!DF1305-C1305))</f>
        <v/>
      </c>
      <c r="V1305" s="96" t="str">
        <f t="shared" si="229"/>
        <v/>
      </c>
      <c r="W1305" s="97" t="str">
        <f>IF(B1305="","",IF('Paste Data Here - Export'!KI1305=TRUE,"Yes",IF('Paste Data Here - Export'!L1305="","No","Yes")))</f>
        <v/>
      </c>
      <c r="X1305" s="98" t="str">
        <f>IF(E1305="Yes","6 Month Transfer",IF(AND(W1305="Yes",'Paste Data Here - Export'!KM1305="D"),"No",IF('Patient level info'!W1305="Yes","Yes","")))</f>
        <v/>
      </c>
      <c r="Y1305" s="91" t="str">
        <f t="shared" si="221"/>
        <v/>
      </c>
      <c r="Z1305" s="99" t="str">
        <f>IF('Paste Data Here - Export'!KQ1305="","",IF('Paste Data Here - Export'!KO1305="","",'Paste Data Here - Export'!KN1305-'Paste Data Here - Export'!KQ1305))</f>
        <v/>
      </c>
      <c r="AA1305" s="91" t="str">
        <f>IF(AND(W1305="Yes",'Paste Data Here - Export'!KM1305="D",'Paste Data Here - Export'!KO1305="Y"),'Paste Data Here - Export'!KN1305+'Patient level info'!AA$3,IF(AND(W1305="Yes",'Paste Data Here - Export'!KM1305="D",Z1305&lt;0),'Paste Data Here - Export'!KQ1305,IF(AND(W1305="Yes",'Paste Data Here - Export'!KM1305="D"),'Paste Data Here - Export'!KN1305,IF(X1305="Yes",'Paste Data Here - Export'!KS1305,""))))</f>
        <v/>
      </c>
      <c r="AB1305" s="100" t="str">
        <f>IF(W1305="No","",IF('Paste Data Here - Export'!HS1305="","",IF('Paste Data Here - Export'!KO1305="Y",'Patient level info'!AA1305-'Paste Data Here - Export'!HS1305,'Paste Data Here - Export'!KQ1305-'Paste Data Here - Export'!HS1305)))</f>
        <v/>
      </c>
      <c r="AC1305" s="100" t="str">
        <f>IF(E1305="Yes","",IF(BPT!C1305="Record transferred to this team",AA1305-C1305-(1/6),""))</f>
        <v/>
      </c>
      <c r="AD1305" s="100" t="str">
        <f t="shared" si="222"/>
        <v/>
      </c>
      <c r="AE1305" s="100" t="str">
        <f t="shared" si="230"/>
        <v/>
      </c>
      <c r="AF1305" s="101" t="str">
        <f>IF(AE1305="","",IF(Y1305="Died same day","Died same day as arrival",IF(AB1305="","Did not stay on SU",IF('Paste Data Here - Export'!HR1305="ICH","ICU/CCU/HDU",IF(AB1305&gt;AE1305,100,100*AB1305/AE1305)))))</f>
        <v/>
      </c>
      <c r="AG1305" s="82" t="str">
        <f>IF(E1305="Yes","6 Month Transfer",IF(W1305="No","Not locked to discharge/transfer",IF(AF1305="Did not stay on SU","Not achieved as did not stay on SU",IF('Patient level info'!A1305="","",IF(AND(A1305=B1305,M1305="Achieved",P1305="Achieved",AF1305&gt;=90,AF1305&lt;&gt;"Died same day as arrival"),"Achieved",IF(AND(A1305&lt;&gt;B1305,AF1305&gt;=90,M1305="Achieved",P1305="Achieved"),"Not directly admitted by this team, but achieved criteria at previous team, and achieved 90% of stay on SU whilst at this team",IF(AF1305="ICU/CCU/HDU","Admitted to ICU/CCU/HDU",IF(AF1305="Died same day as arrival",AF1305,IF(AND(AF1305&lt;90,M1305="Not achieved",P1305="Not achieved"),"Not achieved as not direct to SU within 4h, not seen by a consultant within 14h, and less than 90% of stay on SU",IF(AND(AF1305&lt;90,M1305="Not achieved",P1305="Achieved"),"Not achieved as not direct to SU within 4h and less than 90% of stay on SU",IF(AND(AF1305&lt;90,M1305="Achieved",P1305="Not achieved"),"Not achieved as not seen by a consultant within 14h and less than 90% of stay on SU",IF(AND(AF1305&gt;=90,M1305="Not achieved",P1305="Not achieved"),"Not achieved as not direct to SU within 4h and not seen by a consultant within 14h",IF(AND(AF1305&gt;=90,M1305="Achieved",P1305="Not achieved"),"Not achieved as not seen by a consultant within 14h",IF(AF1305&lt;90,"Not achieved as less than 90% of stay on SU","Not achieved as not direct to SU within 4h"))))))))))))))</f>
        <v/>
      </c>
    </row>
    <row r="1306" spans="1:33" x14ac:dyDescent="0.25">
      <c r="A1306" s="89" t="str">
        <f>IF('Paste Data Here - Export'!A1306="","",'Paste Data Here - Export'!A1306)</f>
        <v/>
      </c>
      <c r="B1306" s="90" t="str">
        <f>IF('Paste Data Here - Export'!B1306="","",'Paste Data Here - Export'!B1306)</f>
        <v/>
      </c>
      <c r="C1306" s="91" t="str">
        <f>IF('Paste Data Here - Export'!AR1306="Y",'Paste Data Here - Export'!AS1306,IF('Paste Data Here - Export'!C1306="","",'Paste Data Here - Export'!BA1306))</f>
        <v/>
      </c>
      <c r="D1306" s="103" t="str">
        <f>IF(B1306="","",IF('Paste Data Here - Export'!A1306 ='Paste Data Here - Export'!B1306, "Yes", "No"))</f>
        <v/>
      </c>
      <c r="E1306" s="103" t="str">
        <f>IF(A1306="","",IF(AND('Paste Data Here - Export'!P1306="",'Paste Data Here - Export'!Q1306&lt;&gt;""),"Yes","No"))</f>
        <v/>
      </c>
      <c r="F1306" s="104" t="str">
        <f>IF('Paste Data Here - Export'!A1306='Paste Data Here - Export'!B1306,C1306,IF(W1306="No","",IF(E1306="Yes","6 Month Transfer",'Paste Data Here - Export'!HP1306)))</f>
        <v/>
      </c>
      <c r="G1306" s="92" t="str">
        <f>IF(B1306="","",IF(OR('Paste Data Here - Export'!KB1306="Y",'Paste Data Here - Export'!GE1306="Y"),"Yes","No"))</f>
        <v/>
      </c>
      <c r="H1306" s="93" t="str">
        <f t="shared" si="223"/>
        <v/>
      </c>
      <c r="I1306" s="93" t="str">
        <f t="shared" si="224"/>
        <v/>
      </c>
      <c r="J1306" s="93" t="str">
        <f t="shared" si="225"/>
        <v/>
      </c>
      <c r="K1306" s="125" t="str">
        <f>IF(OR(C1306="",'Paste Data Here - Export'!BD1306=""),"",1440*('Paste Data Here - Export'!BD1306-C1306))</f>
        <v/>
      </c>
      <c r="L1306" s="93" t="str">
        <f t="shared" si="226"/>
        <v/>
      </c>
      <c r="M1306" s="93" t="str">
        <f>IF(AND(L1306="Yes",'Paste Data Here - Export'!BC1306="SU",'Paste Data Here - Export'!EJ1306&lt;&gt;"Y"),"Achieved",IF('Paste Data Here - Export'!EJ1306="Y","Not applicable",(IF(AND('Patient level info'!L1306="No",'Paste Data Here - Export'!BC1306="SU"),"Not achieved",IF('Paste Data Here - Export'!BC1306="ICH","Not applicable",IF(OR('Paste Data Here - Export'!BC1306="O",'Paste Data Here - Export'!BC1306="MAC"),"Not achieved",""))))))</f>
        <v/>
      </c>
      <c r="N1306" s="142" t="str">
        <f>IF(B1306="","",IF(OR('Paste Data Here - Export'!GN1306="PERS",'Paste Data Here - Export'!GN1306="TELEM"),'Paste Data Here - Export'!GK1306,IF('Paste Data Here - Export'!GO1306="","Not seen in person",'Paste Data Here - Export'!GO1306)))</f>
        <v/>
      </c>
      <c r="O1306" s="125" t="str">
        <f t="shared" si="227"/>
        <v/>
      </c>
      <c r="P1306" s="126" t="str">
        <f t="shared" si="228"/>
        <v/>
      </c>
      <c r="Q1306" s="95" t="str">
        <f>IF('Paste Data Here - Export'!CR1306=TRUE, "Not imaged",IF('Paste Data Here - Export'!AR1306="Y","Inpatient stroke",IF('Paste Data Here - Export'!BA1306="","",IF('Paste Data Here - Export'!CR1306="TRUE","",1440*('Paste Data Here - Export'!CP1306-'Paste Data Here - Export'!BA1306)))))</f>
        <v/>
      </c>
      <c r="R1306" s="95" t="str">
        <f>IF('Paste Data Here - Export'!CR1306=TRUE,"Not imaged",IF(OR(C1306="",'Paste Data Here - Export'!CP1306=""),"",1440*('Paste Data Here - Export'!CP1306-C1306)))</f>
        <v/>
      </c>
      <c r="S1306" s="93" t="str">
        <f>IF(R1306&lt;60.5,"Yes",IF('Paste Data Here - Export'!C1306="","","No"))</f>
        <v/>
      </c>
      <c r="T1306" s="93" t="str">
        <f t="shared" si="220"/>
        <v/>
      </c>
      <c r="U1306" s="94" t="str">
        <f>IF(OR(C1306="",'Paste Data Here - Export'!DF1306=""),"",1440*('Paste Data Here - Export'!DF1306-C1306))</f>
        <v/>
      </c>
      <c r="V1306" s="96" t="str">
        <f t="shared" si="229"/>
        <v/>
      </c>
      <c r="W1306" s="97" t="str">
        <f>IF(B1306="","",IF('Paste Data Here - Export'!KI1306=TRUE,"Yes",IF('Paste Data Here - Export'!L1306="","No","Yes")))</f>
        <v/>
      </c>
      <c r="X1306" s="98" t="str">
        <f>IF(E1306="Yes","6 Month Transfer",IF(AND(W1306="Yes",'Paste Data Here - Export'!KM1306="D"),"No",IF('Patient level info'!W1306="Yes","Yes","")))</f>
        <v/>
      </c>
      <c r="Y1306" s="91" t="str">
        <f t="shared" si="221"/>
        <v/>
      </c>
      <c r="Z1306" s="99" t="str">
        <f>IF('Paste Data Here - Export'!KQ1306="","",IF('Paste Data Here - Export'!KO1306="","",'Paste Data Here - Export'!KN1306-'Paste Data Here - Export'!KQ1306))</f>
        <v/>
      </c>
      <c r="AA1306" s="91" t="str">
        <f>IF(AND(W1306="Yes",'Paste Data Here - Export'!KM1306="D",'Paste Data Here - Export'!KO1306="Y"),'Paste Data Here - Export'!KN1306+'Patient level info'!AA$3,IF(AND(W1306="Yes",'Paste Data Here - Export'!KM1306="D",Z1306&lt;0),'Paste Data Here - Export'!KQ1306,IF(AND(W1306="Yes",'Paste Data Here - Export'!KM1306="D"),'Paste Data Here - Export'!KN1306,IF(X1306="Yes",'Paste Data Here - Export'!KS1306,""))))</f>
        <v/>
      </c>
      <c r="AB1306" s="100" t="str">
        <f>IF(W1306="No","",IF('Paste Data Here - Export'!HS1306="","",IF('Paste Data Here - Export'!KO1306="Y",'Patient level info'!AA1306-'Paste Data Here - Export'!HS1306,'Paste Data Here - Export'!KQ1306-'Paste Data Here - Export'!HS1306)))</f>
        <v/>
      </c>
      <c r="AC1306" s="100" t="str">
        <f>IF(E1306="Yes","",IF(BPT!C1306="Record transferred to this team",AA1306-C1306-(1/6),""))</f>
        <v/>
      </c>
      <c r="AD1306" s="100" t="str">
        <f t="shared" si="222"/>
        <v/>
      </c>
      <c r="AE1306" s="100" t="str">
        <f t="shared" si="230"/>
        <v/>
      </c>
      <c r="AF1306" s="101" t="str">
        <f>IF(AE1306="","",IF(Y1306="Died same day","Died same day as arrival",IF(AB1306="","Did not stay on SU",IF('Paste Data Here - Export'!HR1306="ICH","ICU/CCU/HDU",IF(AB1306&gt;AE1306,100,100*AB1306/AE1306)))))</f>
        <v/>
      </c>
      <c r="AG1306" s="82" t="str">
        <f>IF(E1306="Yes","6 Month Transfer",IF(W1306="No","Not locked to discharge/transfer",IF(AF1306="Did not stay on SU","Not achieved as did not stay on SU",IF('Patient level info'!A1306="","",IF(AND(A1306=B1306,M1306="Achieved",P1306="Achieved",AF1306&gt;=90,AF1306&lt;&gt;"Died same day as arrival"),"Achieved",IF(AND(A1306&lt;&gt;B1306,AF1306&gt;=90,M1306="Achieved",P1306="Achieved"),"Not directly admitted by this team, but achieved criteria at previous team, and achieved 90% of stay on SU whilst at this team",IF(AF1306="ICU/CCU/HDU","Admitted to ICU/CCU/HDU",IF(AF1306="Died same day as arrival",AF1306,IF(AND(AF1306&lt;90,M1306="Not achieved",P1306="Not achieved"),"Not achieved as not direct to SU within 4h, not seen by a consultant within 14h, and less than 90% of stay on SU",IF(AND(AF1306&lt;90,M1306="Not achieved",P1306="Achieved"),"Not achieved as not direct to SU within 4h and less than 90% of stay on SU",IF(AND(AF1306&lt;90,M1306="Achieved",P1306="Not achieved"),"Not achieved as not seen by a consultant within 14h and less than 90% of stay on SU",IF(AND(AF1306&gt;=90,M1306="Not achieved",P1306="Not achieved"),"Not achieved as not direct to SU within 4h and not seen by a consultant within 14h",IF(AND(AF1306&gt;=90,M1306="Achieved",P1306="Not achieved"),"Not achieved as not seen by a consultant within 14h",IF(AF1306&lt;90,"Not achieved as less than 90% of stay on SU","Not achieved as not direct to SU within 4h"))))))))))))))</f>
        <v/>
      </c>
    </row>
    <row r="1307" spans="1:33" x14ac:dyDescent="0.25">
      <c r="A1307" s="89" t="str">
        <f>IF('Paste Data Here - Export'!A1307="","",'Paste Data Here - Export'!A1307)</f>
        <v/>
      </c>
      <c r="B1307" s="90" t="str">
        <f>IF('Paste Data Here - Export'!B1307="","",'Paste Data Here - Export'!B1307)</f>
        <v/>
      </c>
      <c r="C1307" s="91" t="str">
        <f>IF('Paste Data Here - Export'!AR1307="Y",'Paste Data Here - Export'!AS1307,IF('Paste Data Here - Export'!C1307="","",'Paste Data Here - Export'!BA1307))</f>
        <v/>
      </c>
      <c r="D1307" s="103" t="str">
        <f>IF(B1307="","",IF('Paste Data Here - Export'!A1307 ='Paste Data Here - Export'!B1307, "Yes", "No"))</f>
        <v/>
      </c>
      <c r="E1307" s="103" t="str">
        <f>IF(A1307="","",IF(AND('Paste Data Here - Export'!P1307="",'Paste Data Here - Export'!Q1307&lt;&gt;""),"Yes","No"))</f>
        <v/>
      </c>
      <c r="F1307" s="104" t="str">
        <f>IF('Paste Data Here - Export'!A1307='Paste Data Here - Export'!B1307,C1307,IF(W1307="No","",IF(E1307="Yes","6 Month Transfer",'Paste Data Here - Export'!HP1307)))</f>
        <v/>
      </c>
      <c r="G1307" s="92" t="str">
        <f>IF(B1307="","",IF(OR('Paste Data Here - Export'!KB1307="Y",'Paste Data Here - Export'!GE1307="Y"),"Yes","No"))</f>
        <v/>
      </c>
      <c r="H1307" s="93" t="str">
        <f t="shared" si="223"/>
        <v/>
      </c>
      <c r="I1307" s="93" t="str">
        <f t="shared" si="224"/>
        <v/>
      </c>
      <c r="J1307" s="93" t="str">
        <f t="shared" si="225"/>
        <v/>
      </c>
      <c r="K1307" s="125" t="str">
        <f>IF(OR(C1307="",'Paste Data Here - Export'!BD1307=""),"",1440*('Paste Data Here - Export'!BD1307-C1307))</f>
        <v/>
      </c>
      <c r="L1307" s="93" t="str">
        <f t="shared" si="226"/>
        <v/>
      </c>
      <c r="M1307" s="93" t="str">
        <f>IF(AND(L1307="Yes",'Paste Data Here - Export'!BC1307="SU",'Paste Data Here - Export'!EJ1307&lt;&gt;"Y"),"Achieved",IF('Paste Data Here - Export'!EJ1307="Y","Not applicable",(IF(AND('Patient level info'!L1307="No",'Paste Data Here - Export'!BC1307="SU"),"Not achieved",IF('Paste Data Here - Export'!BC1307="ICH","Not applicable",IF(OR('Paste Data Here - Export'!BC1307="O",'Paste Data Here - Export'!BC1307="MAC"),"Not achieved",""))))))</f>
        <v/>
      </c>
      <c r="N1307" s="142" t="str">
        <f>IF(B1307="","",IF(OR('Paste Data Here - Export'!GN1307="PERS",'Paste Data Here - Export'!GN1307="TELEM"),'Paste Data Here - Export'!GK1307,IF('Paste Data Here - Export'!GO1307="","Not seen in person",'Paste Data Here - Export'!GO1307)))</f>
        <v/>
      </c>
      <c r="O1307" s="125" t="str">
        <f t="shared" si="227"/>
        <v/>
      </c>
      <c r="P1307" s="126" t="str">
        <f t="shared" si="228"/>
        <v/>
      </c>
      <c r="Q1307" s="95" t="str">
        <f>IF('Paste Data Here - Export'!CR1307=TRUE, "Not imaged",IF('Paste Data Here - Export'!AR1307="Y","Inpatient stroke",IF('Paste Data Here - Export'!BA1307="","",IF('Paste Data Here - Export'!CR1307="TRUE","",1440*('Paste Data Here - Export'!CP1307-'Paste Data Here - Export'!BA1307)))))</f>
        <v/>
      </c>
      <c r="R1307" s="95" t="str">
        <f>IF('Paste Data Here - Export'!CR1307=TRUE,"Not imaged",IF(OR(C1307="",'Paste Data Here - Export'!CP1307=""),"",1440*('Paste Data Here - Export'!CP1307-C1307)))</f>
        <v/>
      </c>
      <c r="S1307" s="93" t="str">
        <f>IF(R1307&lt;60.5,"Yes",IF('Paste Data Here - Export'!C1307="","","No"))</f>
        <v/>
      </c>
      <c r="T1307" s="93" t="str">
        <f t="shared" si="220"/>
        <v/>
      </c>
      <c r="U1307" s="94" t="str">
        <f>IF(OR(C1307="",'Paste Data Here - Export'!DF1307=""),"",1440*('Paste Data Here - Export'!DF1307-C1307))</f>
        <v/>
      </c>
      <c r="V1307" s="96" t="str">
        <f t="shared" si="229"/>
        <v/>
      </c>
      <c r="W1307" s="97" t="str">
        <f>IF(B1307="","",IF('Paste Data Here - Export'!KI1307=TRUE,"Yes",IF('Paste Data Here - Export'!L1307="","No","Yes")))</f>
        <v/>
      </c>
      <c r="X1307" s="98" t="str">
        <f>IF(E1307="Yes","6 Month Transfer",IF(AND(W1307="Yes",'Paste Data Here - Export'!KM1307="D"),"No",IF('Patient level info'!W1307="Yes","Yes","")))</f>
        <v/>
      </c>
      <c r="Y1307" s="91" t="str">
        <f t="shared" si="221"/>
        <v/>
      </c>
      <c r="Z1307" s="99" t="str">
        <f>IF('Paste Data Here - Export'!KQ1307="","",IF('Paste Data Here - Export'!KO1307="","",'Paste Data Here - Export'!KN1307-'Paste Data Here - Export'!KQ1307))</f>
        <v/>
      </c>
      <c r="AA1307" s="91" t="str">
        <f>IF(AND(W1307="Yes",'Paste Data Here - Export'!KM1307="D",'Paste Data Here - Export'!KO1307="Y"),'Paste Data Here - Export'!KN1307+'Patient level info'!AA$3,IF(AND(W1307="Yes",'Paste Data Here - Export'!KM1307="D",Z1307&lt;0),'Paste Data Here - Export'!KQ1307,IF(AND(W1307="Yes",'Paste Data Here - Export'!KM1307="D"),'Paste Data Here - Export'!KN1307,IF(X1307="Yes",'Paste Data Here - Export'!KS1307,""))))</f>
        <v/>
      </c>
      <c r="AB1307" s="100" t="str">
        <f>IF(W1307="No","",IF('Paste Data Here - Export'!HS1307="","",IF('Paste Data Here - Export'!KO1307="Y",'Patient level info'!AA1307-'Paste Data Here - Export'!HS1307,'Paste Data Here - Export'!KQ1307-'Paste Data Here - Export'!HS1307)))</f>
        <v/>
      </c>
      <c r="AC1307" s="100" t="str">
        <f>IF(E1307="Yes","",IF(BPT!C1307="Record transferred to this team",AA1307-C1307-(1/6),""))</f>
        <v/>
      </c>
      <c r="AD1307" s="100" t="str">
        <f t="shared" si="222"/>
        <v/>
      </c>
      <c r="AE1307" s="100" t="str">
        <f t="shared" si="230"/>
        <v/>
      </c>
      <c r="AF1307" s="101" t="str">
        <f>IF(AE1307="","",IF(Y1307="Died same day","Died same day as arrival",IF(AB1307="","Did not stay on SU",IF('Paste Data Here - Export'!HR1307="ICH","ICU/CCU/HDU",IF(AB1307&gt;AE1307,100,100*AB1307/AE1307)))))</f>
        <v/>
      </c>
      <c r="AG1307" s="82" t="str">
        <f>IF(E1307="Yes","6 Month Transfer",IF(W1307="No","Not locked to discharge/transfer",IF(AF1307="Did not stay on SU","Not achieved as did not stay on SU",IF('Patient level info'!A1307="","",IF(AND(A1307=B1307,M1307="Achieved",P1307="Achieved",AF1307&gt;=90,AF1307&lt;&gt;"Died same day as arrival"),"Achieved",IF(AND(A1307&lt;&gt;B1307,AF1307&gt;=90,M1307="Achieved",P1307="Achieved"),"Not directly admitted by this team, but achieved criteria at previous team, and achieved 90% of stay on SU whilst at this team",IF(AF1307="ICU/CCU/HDU","Admitted to ICU/CCU/HDU",IF(AF1307="Died same day as arrival",AF1307,IF(AND(AF1307&lt;90,M1307="Not achieved",P1307="Not achieved"),"Not achieved as not direct to SU within 4h, not seen by a consultant within 14h, and less than 90% of stay on SU",IF(AND(AF1307&lt;90,M1307="Not achieved",P1307="Achieved"),"Not achieved as not direct to SU within 4h and less than 90% of stay on SU",IF(AND(AF1307&lt;90,M1307="Achieved",P1307="Not achieved"),"Not achieved as not seen by a consultant within 14h and less than 90% of stay on SU",IF(AND(AF1307&gt;=90,M1307="Not achieved",P1307="Not achieved"),"Not achieved as not direct to SU within 4h and not seen by a consultant within 14h",IF(AND(AF1307&gt;=90,M1307="Achieved",P1307="Not achieved"),"Not achieved as not seen by a consultant within 14h",IF(AF1307&lt;90,"Not achieved as less than 90% of stay on SU","Not achieved as not direct to SU within 4h"))))))))))))))</f>
        <v/>
      </c>
    </row>
    <row r="1308" spans="1:33" x14ac:dyDescent="0.25">
      <c r="A1308" s="89" t="str">
        <f>IF('Paste Data Here - Export'!A1308="","",'Paste Data Here - Export'!A1308)</f>
        <v/>
      </c>
      <c r="B1308" s="90" t="str">
        <f>IF('Paste Data Here - Export'!B1308="","",'Paste Data Here - Export'!B1308)</f>
        <v/>
      </c>
      <c r="C1308" s="91" t="str">
        <f>IF('Paste Data Here - Export'!AR1308="Y",'Paste Data Here - Export'!AS1308,IF('Paste Data Here - Export'!C1308="","",'Paste Data Here - Export'!BA1308))</f>
        <v/>
      </c>
      <c r="D1308" s="103" t="str">
        <f>IF(B1308="","",IF('Paste Data Here - Export'!A1308 ='Paste Data Here - Export'!B1308, "Yes", "No"))</f>
        <v/>
      </c>
      <c r="E1308" s="103" t="str">
        <f>IF(A1308="","",IF(AND('Paste Data Here - Export'!P1308="",'Paste Data Here - Export'!Q1308&lt;&gt;""),"Yes","No"))</f>
        <v/>
      </c>
      <c r="F1308" s="104" t="str">
        <f>IF('Paste Data Here - Export'!A1308='Paste Data Here - Export'!B1308,C1308,IF(W1308="No","",IF(E1308="Yes","6 Month Transfer",'Paste Data Here - Export'!HP1308)))</f>
        <v/>
      </c>
      <c r="G1308" s="92" t="str">
        <f>IF(B1308="","",IF(OR('Paste Data Here - Export'!KB1308="Y",'Paste Data Here - Export'!GE1308="Y"),"Yes","No"))</f>
        <v/>
      </c>
      <c r="H1308" s="93" t="str">
        <f t="shared" si="223"/>
        <v/>
      </c>
      <c r="I1308" s="93" t="str">
        <f t="shared" si="224"/>
        <v/>
      </c>
      <c r="J1308" s="93" t="str">
        <f t="shared" si="225"/>
        <v/>
      </c>
      <c r="K1308" s="125" t="str">
        <f>IF(OR(C1308="",'Paste Data Here - Export'!BD1308=""),"",1440*('Paste Data Here - Export'!BD1308-C1308))</f>
        <v/>
      </c>
      <c r="L1308" s="93" t="str">
        <f t="shared" si="226"/>
        <v/>
      </c>
      <c r="M1308" s="93" t="str">
        <f>IF(AND(L1308="Yes",'Paste Data Here - Export'!BC1308="SU",'Paste Data Here - Export'!EJ1308&lt;&gt;"Y"),"Achieved",IF('Paste Data Here - Export'!EJ1308="Y","Not applicable",(IF(AND('Patient level info'!L1308="No",'Paste Data Here - Export'!BC1308="SU"),"Not achieved",IF('Paste Data Here - Export'!BC1308="ICH","Not applicable",IF(OR('Paste Data Here - Export'!BC1308="O",'Paste Data Here - Export'!BC1308="MAC"),"Not achieved",""))))))</f>
        <v/>
      </c>
      <c r="N1308" s="142" t="str">
        <f>IF(B1308="","",IF(OR('Paste Data Here - Export'!GN1308="PERS",'Paste Data Here - Export'!GN1308="TELEM"),'Paste Data Here - Export'!GK1308,IF('Paste Data Here - Export'!GO1308="","Not seen in person",'Paste Data Here - Export'!GO1308)))</f>
        <v/>
      </c>
      <c r="O1308" s="125" t="str">
        <f t="shared" si="227"/>
        <v/>
      </c>
      <c r="P1308" s="126" t="str">
        <f t="shared" si="228"/>
        <v/>
      </c>
      <c r="Q1308" s="95" t="str">
        <f>IF('Paste Data Here - Export'!CR1308=TRUE, "Not imaged",IF('Paste Data Here - Export'!AR1308="Y","Inpatient stroke",IF('Paste Data Here - Export'!BA1308="","",IF('Paste Data Here - Export'!CR1308="TRUE","",1440*('Paste Data Here - Export'!CP1308-'Paste Data Here - Export'!BA1308)))))</f>
        <v/>
      </c>
      <c r="R1308" s="95" t="str">
        <f>IF('Paste Data Here - Export'!CR1308=TRUE,"Not imaged",IF(OR(C1308="",'Paste Data Here - Export'!CP1308=""),"",1440*('Paste Data Here - Export'!CP1308-C1308)))</f>
        <v/>
      </c>
      <c r="S1308" s="93" t="str">
        <f>IF(R1308&lt;60.5,"Yes",IF('Paste Data Here - Export'!C1308="","","No"))</f>
        <v/>
      </c>
      <c r="T1308" s="93" t="str">
        <f t="shared" si="220"/>
        <v/>
      </c>
      <c r="U1308" s="94" t="str">
        <f>IF(OR(C1308="",'Paste Data Here - Export'!DF1308=""),"",1440*('Paste Data Here - Export'!DF1308-C1308))</f>
        <v/>
      </c>
      <c r="V1308" s="96" t="str">
        <f t="shared" si="229"/>
        <v/>
      </c>
      <c r="W1308" s="97" t="str">
        <f>IF(B1308="","",IF('Paste Data Here - Export'!KI1308=TRUE,"Yes",IF('Paste Data Here - Export'!L1308="","No","Yes")))</f>
        <v/>
      </c>
      <c r="X1308" s="98" t="str">
        <f>IF(E1308="Yes","6 Month Transfer",IF(AND(W1308="Yes",'Paste Data Here - Export'!KM1308="D"),"No",IF('Patient level info'!W1308="Yes","Yes","")))</f>
        <v/>
      </c>
      <c r="Y1308" s="91" t="str">
        <f t="shared" si="221"/>
        <v/>
      </c>
      <c r="Z1308" s="99" t="str">
        <f>IF('Paste Data Here - Export'!KQ1308="","",IF('Paste Data Here - Export'!KO1308="","",'Paste Data Here - Export'!KN1308-'Paste Data Here - Export'!KQ1308))</f>
        <v/>
      </c>
      <c r="AA1308" s="91" t="str">
        <f>IF(AND(W1308="Yes",'Paste Data Here - Export'!KM1308="D",'Paste Data Here - Export'!KO1308="Y"),'Paste Data Here - Export'!KN1308+'Patient level info'!AA$3,IF(AND(W1308="Yes",'Paste Data Here - Export'!KM1308="D",Z1308&lt;0),'Paste Data Here - Export'!KQ1308,IF(AND(W1308="Yes",'Paste Data Here - Export'!KM1308="D"),'Paste Data Here - Export'!KN1308,IF(X1308="Yes",'Paste Data Here - Export'!KS1308,""))))</f>
        <v/>
      </c>
      <c r="AB1308" s="100" t="str">
        <f>IF(W1308="No","",IF('Paste Data Here - Export'!HS1308="","",IF('Paste Data Here - Export'!KO1308="Y",'Patient level info'!AA1308-'Paste Data Here - Export'!HS1308,'Paste Data Here - Export'!KQ1308-'Paste Data Here - Export'!HS1308)))</f>
        <v/>
      </c>
      <c r="AC1308" s="100" t="str">
        <f>IF(E1308="Yes","",IF(BPT!C1308="Record transferred to this team",AA1308-C1308-(1/6),""))</f>
        <v/>
      </c>
      <c r="AD1308" s="100" t="str">
        <f t="shared" si="222"/>
        <v/>
      </c>
      <c r="AE1308" s="100" t="str">
        <f t="shared" si="230"/>
        <v/>
      </c>
      <c r="AF1308" s="101" t="str">
        <f>IF(AE1308="","",IF(Y1308="Died same day","Died same day as arrival",IF(AB1308="","Did not stay on SU",IF('Paste Data Here - Export'!HR1308="ICH","ICU/CCU/HDU",IF(AB1308&gt;AE1308,100,100*AB1308/AE1308)))))</f>
        <v/>
      </c>
      <c r="AG1308" s="82" t="str">
        <f>IF(E1308="Yes","6 Month Transfer",IF(W1308="No","Not locked to discharge/transfer",IF(AF1308="Did not stay on SU","Not achieved as did not stay on SU",IF('Patient level info'!A1308="","",IF(AND(A1308=B1308,M1308="Achieved",P1308="Achieved",AF1308&gt;=90,AF1308&lt;&gt;"Died same day as arrival"),"Achieved",IF(AND(A1308&lt;&gt;B1308,AF1308&gt;=90,M1308="Achieved",P1308="Achieved"),"Not directly admitted by this team, but achieved criteria at previous team, and achieved 90% of stay on SU whilst at this team",IF(AF1308="ICU/CCU/HDU","Admitted to ICU/CCU/HDU",IF(AF1308="Died same day as arrival",AF1308,IF(AND(AF1308&lt;90,M1308="Not achieved",P1308="Not achieved"),"Not achieved as not direct to SU within 4h, not seen by a consultant within 14h, and less than 90% of stay on SU",IF(AND(AF1308&lt;90,M1308="Not achieved",P1308="Achieved"),"Not achieved as not direct to SU within 4h and less than 90% of stay on SU",IF(AND(AF1308&lt;90,M1308="Achieved",P1308="Not achieved"),"Not achieved as not seen by a consultant within 14h and less than 90% of stay on SU",IF(AND(AF1308&gt;=90,M1308="Not achieved",P1308="Not achieved"),"Not achieved as not direct to SU within 4h and not seen by a consultant within 14h",IF(AND(AF1308&gt;=90,M1308="Achieved",P1308="Not achieved"),"Not achieved as not seen by a consultant within 14h",IF(AF1308&lt;90,"Not achieved as less than 90% of stay on SU","Not achieved as not direct to SU within 4h"))))))))))))))</f>
        <v/>
      </c>
    </row>
    <row r="1309" spans="1:33" x14ac:dyDescent="0.25">
      <c r="A1309" s="89" t="str">
        <f>IF('Paste Data Here - Export'!A1309="","",'Paste Data Here - Export'!A1309)</f>
        <v/>
      </c>
      <c r="B1309" s="90" t="str">
        <f>IF('Paste Data Here - Export'!B1309="","",'Paste Data Here - Export'!B1309)</f>
        <v/>
      </c>
      <c r="C1309" s="91" t="str">
        <f>IF('Paste Data Here - Export'!AR1309="Y",'Paste Data Here - Export'!AS1309,IF('Paste Data Here - Export'!C1309="","",'Paste Data Here - Export'!BA1309))</f>
        <v/>
      </c>
      <c r="D1309" s="103" t="str">
        <f>IF(B1309="","",IF('Paste Data Here - Export'!A1309 ='Paste Data Here - Export'!B1309, "Yes", "No"))</f>
        <v/>
      </c>
      <c r="E1309" s="103" t="str">
        <f>IF(A1309="","",IF(AND('Paste Data Here - Export'!P1309="",'Paste Data Here - Export'!Q1309&lt;&gt;""),"Yes","No"))</f>
        <v/>
      </c>
      <c r="F1309" s="104" t="str">
        <f>IF('Paste Data Here - Export'!A1309='Paste Data Here - Export'!B1309,C1309,IF(W1309="No","",IF(E1309="Yes","6 Month Transfer",'Paste Data Here - Export'!HP1309)))</f>
        <v/>
      </c>
      <c r="G1309" s="92" t="str">
        <f>IF(B1309="","",IF(OR('Paste Data Here - Export'!KB1309="Y",'Paste Data Here - Export'!GE1309="Y"),"Yes","No"))</f>
        <v/>
      </c>
      <c r="H1309" s="93" t="str">
        <f t="shared" si="223"/>
        <v/>
      </c>
      <c r="I1309" s="93" t="str">
        <f t="shared" si="224"/>
        <v/>
      </c>
      <c r="J1309" s="93" t="str">
        <f t="shared" si="225"/>
        <v/>
      </c>
      <c r="K1309" s="125" t="str">
        <f>IF(OR(C1309="",'Paste Data Here - Export'!BD1309=""),"",1440*('Paste Data Here - Export'!BD1309-C1309))</f>
        <v/>
      </c>
      <c r="L1309" s="93" t="str">
        <f t="shared" si="226"/>
        <v/>
      </c>
      <c r="M1309" s="93" t="str">
        <f>IF(AND(L1309="Yes",'Paste Data Here - Export'!BC1309="SU",'Paste Data Here - Export'!EJ1309&lt;&gt;"Y"),"Achieved",IF('Paste Data Here - Export'!EJ1309="Y","Not applicable",(IF(AND('Patient level info'!L1309="No",'Paste Data Here - Export'!BC1309="SU"),"Not achieved",IF('Paste Data Here - Export'!BC1309="ICH","Not applicable",IF(OR('Paste Data Here - Export'!BC1309="O",'Paste Data Here - Export'!BC1309="MAC"),"Not achieved",""))))))</f>
        <v/>
      </c>
      <c r="N1309" s="142" t="str">
        <f>IF(B1309="","",IF(OR('Paste Data Here - Export'!GN1309="PERS",'Paste Data Here - Export'!GN1309="TELEM"),'Paste Data Here - Export'!GK1309,IF('Paste Data Here - Export'!GO1309="","Not seen in person",'Paste Data Here - Export'!GO1309)))</f>
        <v/>
      </c>
      <c r="O1309" s="125" t="str">
        <f t="shared" si="227"/>
        <v/>
      </c>
      <c r="P1309" s="126" t="str">
        <f t="shared" si="228"/>
        <v/>
      </c>
      <c r="Q1309" s="95" t="str">
        <f>IF('Paste Data Here - Export'!CR1309=TRUE, "Not imaged",IF('Paste Data Here - Export'!AR1309="Y","Inpatient stroke",IF('Paste Data Here - Export'!BA1309="","",IF('Paste Data Here - Export'!CR1309="TRUE","",1440*('Paste Data Here - Export'!CP1309-'Paste Data Here - Export'!BA1309)))))</f>
        <v/>
      </c>
      <c r="R1309" s="95" t="str">
        <f>IF('Paste Data Here - Export'!CR1309=TRUE,"Not imaged",IF(OR(C1309="",'Paste Data Here - Export'!CP1309=""),"",1440*('Paste Data Here - Export'!CP1309-C1309)))</f>
        <v/>
      </c>
      <c r="S1309" s="93" t="str">
        <f>IF(R1309&lt;60.5,"Yes",IF('Paste Data Here - Export'!C1309="","","No"))</f>
        <v/>
      </c>
      <c r="T1309" s="93" t="str">
        <f t="shared" si="220"/>
        <v/>
      </c>
      <c r="U1309" s="94" t="str">
        <f>IF(OR(C1309="",'Paste Data Here - Export'!DF1309=""),"",1440*('Paste Data Here - Export'!DF1309-C1309))</f>
        <v/>
      </c>
      <c r="V1309" s="96" t="str">
        <f t="shared" si="229"/>
        <v/>
      </c>
      <c r="W1309" s="97" t="str">
        <f>IF(B1309="","",IF('Paste Data Here - Export'!KI1309=TRUE,"Yes",IF('Paste Data Here - Export'!L1309="","No","Yes")))</f>
        <v/>
      </c>
      <c r="X1309" s="98" t="str">
        <f>IF(E1309="Yes","6 Month Transfer",IF(AND(W1309="Yes",'Paste Data Here - Export'!KM1309="D"),"No",IF('Patient level info'!W1309="Yes","Yes","")))</f>
        <v/>
      </c>
      <c r="Y1309" s="91" t="str">
        <f t="shared" si="221"/>
        <v/>
      </c>
      <c r="Z1309" s="99" t="str">
        <f>IF('Paste Data Here - Export'!KQ1309="","",IF('Paste Data Here - Export'!KO1309="","",'Paste Data Here - Export'!KN1309-'Paste Data Here - Export'!KQ1309))</f>
        <v/>
      </c>
      <c r="AA1309" s="91" t="str">
        <f>IF(AND(W1309="Yes",'Paste Data Here - Export'!KM1309="D",'Paste Data Here - Export'!KO1309="Y"),'Paste Data Here - Export'!KN1309+'Patient level info'!AA$3,IF(AND(W1309="Yes",'Paste Data Here - Export'!KM1309="D",Z1309&lt;0),'Paste Data Here - Export'!KQ1309,IF(AND(W1309="Yes",'Paste Data Here - Export'!KM1309="D"),'Paste Data Here - Export'!KN1309,IF(X1309="Yes",'Paste Data Here - Export'!KS1309,""))))</f>
        <v/>
      </c>
      <c r="AB1309" s="100" t="str">
        <f>IF(W1309="No","",IF('Paste Data Here - Export'!HS1309="","",IF('Paste Data Here - Export'!KO1309="Y",'Patient level info'!AA1309-'Paste Data Here - Export'!HS1309,'Paste Data Here - Export'!KQ1309-'Paste Data Here - Export'!HS1309)))</f>
        <v/>
      </c>
      <c r="AC1309" s="100" t="str">
        <f>IF(E1309="Yes","",IF(BPT!C1309="Record transferred to this team",AA1309-C1309-(1/6),""))</f>
        <v/>
      </c>
      <c r="AD1309" s="100" t="str">
        <f t="shared" si="222"/>
        <v/>
      </c>
      <c r="AE1309" s="100" t="str">
        <f t="shared" si="230"/>
        <v/>
      </c>
      <c r="AF1309" s="101" t="str">
        <f>IF(AE1309="","",IF(Y1309="Died same day","Died same day as arrival",IF(AB1309="","Did not stay on SU",IF('Paste Data Here - Export'!HR1309="ICH","ICU/CCU/HDU",IF(AB1309&gt;AE1309,100,100*AB1309/AE1309)))))</f>
        <v/>
      </c>
      <c r="AG1309" s="82" t="str">
        <f>IF(E1309="Yes","6 Month Transfer",IF(W1309="No","Not locked to discharge/transfer",IF(AF1309="Did not stay on SU","Not achieved as did not stay on SU",IF('Patient level info'!A1309="","",IF(AND(A1309=B1309,M1309="Achieved",P1309="Achieved",AF1309&gt;=90,AF1309&lt;&gt;"Died same day as arrival"),"Achieved",IF(AND(A1309&lt;&gt;B1309,AF1309&gt;=90,M1309="Achieved",P1309="Achieved"),"Not directly admitted by this team, but achieved criteria at previous team, and achieved 90% of stay on SU whilst at this team",IF(AF1309="ICU/CCU/HDU","Admitted to ICU/CCU/HDU",IF(AF1309="Died same day as arrival",AF1309,IF(AND(AF1309&lt;90,M1309="Not achieved",P1309="Not achieved"),"Not achieved as not direct to SU within 4h, not seen by a consultant within 14h, and less than 90% of stay on SU",IF(AND(AF1309&lt;90,M1309="Not achieved",P1309="Achieved"),"Not achieved as not direct to SU within 4h and less than 90% of stay on SU",IF(AND(AF1309&lt;90,M1309="Achieved",P1309="Not achieved"),"Not achieved as not seen by a consultant within 14h and less than 90% of stay on SU",IF(AND(AF1309&gt;=90,M1309="Not achieved",P1309="Not achieved"),"Not achieved as not direct to SU within 4h and not seen by a consultant within 14h",IF(AND(AF1309&gt;=90,M1309="Achieved",P1309="Not achieved"),"Not achieved as not seen by a consultant within 14h",IF(AF1309&lt;90,"Not achieved as less than 90% of stay on SU","Not achieved as not direct to SU within 4h"))))))))))))))</f>
        <v/>
      </c>
    </row>
    <row r="1310" spans="1:33" x14ac:dyDescent="0.25">
      <c r="A1310" s="89" t="str">
        <f>IF('Paste Data Here - Export'!A1310="","",'Paste Data Here - Export'!A1310)</f>
        <v/>
      </c>
      <c r="B1310" s="90" t="str">
        <f>IF('Paste Data Here - Export'!B1310="","",'Paste Data Here - Export'!B1310)</f>
        <v/>
      </c>
      <c r="C1310" s="91" t="str">
        <f>IF('Paste Data Here - Export'!AR1310="Y",'Paste Data Here - Export'!AS1310,IF('Paste Data Here - Export'!C1310="","",'Paste Data Here - Export'!BA1310))</f>
        <v/>
      </c>
      <c r="D1310" s="103" t="str">
        <f>IF(B1310="","",IF('Paste Data Here - Export'!A1310 ='Paste Data Here - Export'!B1310, "Yes", "No"))</f>
        <v/>
      </c>
      <c r="E1310" s="103" t="str">
        <f>IF(A1310="","",IF(AND('Paste Data Here - Export'!P1310="",'Paste Data Here - Export'!Q1310&lt;&gt;""),"Yes","No"))</f>
        <v/>
      </c>
      <c r="F1310" s="104" t="str">
        <f>IF('Paste Data Here - Export'!A1310='Paste Data Here - Export'!B1310,C1310,IF(W1310="No","",IF(E1310="Yes","6 Month Transfer",'Paste Data Here - Export'!HP1310)))</f>
        <v/>
      </c>
      <c r="G1310" s="92" t="str">
        <f>IF(B1310="","",IF(OR('Paste Data Here - Export'!KB1310="Y",'Paste Data Here - Export'!GE1310="Y"),"Yes","No"))</f>
        <v/>
      </c>
      <c r="H1310" s="93" t="str">
        <f t="shared" si="223"/>
        <v/>
      </c>
      <c r="I1310" s="93" t="str">
        <f t="shared" si="224"/>
        <v/>
      </c>
      <c r="J1310" s="93" t="str">
        <f t="shared" si="225"/>
        <v/>
      </c>
      <c r="K1310" s="125" t="str">
        <f>IF(OR(C1310="",'Paste Data Here - Export'!BD1310=""),"",1440*('Paste Data Here - Export'!BD1310-C1310))</f>
        <v/>
      </c>
      <c r="L1310" s="93" t="str">
        <f t="shared" si="226"/>
        <v/>
      </c>
      <c r="M1310" s="93" t="str">
        <f>IF(AND(L1310="Yes",'Paste Data Here - Export'!BC1310="SU",'Paste Data Here - Export'!EJ1310&lt;&gt;"Y"),"Achieved",IF('Paste Data Here - Export'!EJ1310="Y","Not applicable",(IF(AND('Patient level info'!L1310="No",'Paste Data Here - Export'!BC1310="SU"),"Not achieved",IF('Paste Data Here - Export'!BC1310="ICH","Not applicable",IF(OR('Paste Data Here - Export'!BC1310="O",'Paste Data Here - Export'!BC1310="MAC"),"Not achieved",""))))))</f>
        <v/>
      </c>
      <c r="N1310" s="142" t="str">
        <f>IF(B1310="","",IF(OR('Paste Data Here - Export'!GN1310="PERS",'Paste Data Here - Export'!GN1310="TELEM"),'Paste Data Here - Export'!GK1310,IF('Paste Data Here - Export'!GO1310="","Not seen in person",'Paste Data Here - Export'!GO1310)))</f>
        <v/>
      </c>
      <c r="O1310" s="125" t="str">
        <f t="shared" si="227"/>
        <v/>
      </c>
      <c r="P1310" s="126" t="str">
        <f t="shared" si="228"/>
        <v/>
      </c>
      <c r="Q1310" s="95" t="str">
        <f>IF('Paste Data Here - Export'!CR1310=TRUE, "Not imaged",IF('Paste Data Here - Export'!AR1310="Y","Inpatient stroke",IF('Paste Data Here - Export'!BA1310="","",IF('Paste Data Here - Export'!CR1310="TRUE","",1440*('Paste Data Here - Export'!CP1310-'Paste Data Here - Export'!BA1310)))))</f>
        <v/>
      </c>
      <c r="R1310" s="95" t="str">
        <f>IF('Paste Data Here - Export'!CR1310=TRUE,"Not imaged",IF(OR(C1310="",'Paste Data Here - Export'!CP1310=""),"",1440*('Paste Data Here - Export'!CP1310-C1310)))</f>
        <v/>
      </c>
      <c r="S1310" s="93" t="str">
        <f>IF(R1310&lt;60.5,"Yes",IF('Paste Data Here - Export'!C1310="","","No"))</f>
        <v/>
      </c>
      <c r="T1310" s="93" t="str">
        <f t="shared" si="220"/>
        <v/>
      </c>
      <c r="U1310" s="94" t="str">
        <f>IF(OR(C1310="",'Paste Data Here - Export'!DF1310=""),"",1440*('Paste Data Here - Export'!DF1310-C1310))</f>
        <v/>
      </c>
      <c r="V1310" s="96" t="str">
        <f t="shared" si="229"/>
        <v/>
      </c>
      <c r="W1310" s="97" t="str">
        <f>IF(B1310="","",IF('Paste Data Here - Export'!KI1310=TRUE,"Yes",IF('Paste Data Here - Export'!L1310="","No","Yes")))</f>
        <v/>
      </c>
      <c r="X1310" s="98" t="str">
        <f>IF(E1310="Yes","6 Month Transfer",IF(AND(W1310="Yes",'Paste Data Here - Export'!KM1310="D"),"No",IF('Patient level info'!W1310="Yes","Yes","")))</f>
        <v/>
      </c>
      <c r="Y1310" s="91" t="str">
        <f t="shared" si="221"/>
        <v/>
      </c>
      <c r="Z1310" s="99" t="str">
        <f>IF('Paste Data Here - Export'!KQ1310="","",IF('Paste Data Here - Export'!KO1310="","",'Paste Data Here - Export'!KN1310-'Paste Data Here - Export'!KQ1310))</f>
        <v/>
      </c>
      <c r="AA1310" s="91" t="str">
        <f>IF(AND(W1310="Yes",'Paste Data Here - Export'!KM1310="D",'Paste Data Here - Export'!KO1310="Y"),'Paste Data Here - Export'!KN1310+'Patient level info'!AA$3,IF(AND(W1310="Yes",'Paste Data Here - Export'!KM1310="D",Z1310&lt;0),'Paste Data Here - Export'!KQ1310,IF(AND(W1310="Yes",'Paste Data Here - Export'!KM1310="D"),'Paste Data Here - Export'!KN1310,IF(X1310="Yes",'Paste Data Here - Export'!KS1310,""))))</f>
        <v/>
      </c>
      <c r="AB1310" s="100" t="str">
        <f>IF(W1310="No","",IF('Paste Data Here - Export'!HS1310="","",IF('Paste Data Here - Export'!KO1310="Y",'Patient level info'!AA1310-'Paste Data Here - Export'!HS1310,'Paste Data Here - Export'!KQ1310-'Paste Data Here - Export'!HS1310)))</f>
        <v/>
      </c>
      <c r="AC1310" s="100" t="str">
        <f>IF(E1310="Yes","",IF(BPT!C1310="Record transferred to this team",AA1310-C1310-(1/6),""))</f>
        <v/>
      </c>
      <c r="AD1310" s="100" t="str">
        <f t="shared" si="222"/>
        <v/>
      </c>
      <c r="AE1310" s="100" t="str">
        <f t="shared" si="230"/>
        <v/>
      </c>
      <c r="AF1310" s="101" t="str">
        <f>IF(AE1310="","",IF(Y1310="Died same day","Died same day as arrival",IF(AB1310="","Did not stay on SU",IF('Paste Data Here - Export'!HR1310="ICH","ICU/CCU/HDU",IF(AB1310&gt;AE1310,100,100*AB1310/AE1310)))))</f>
        <v/>
      </c>
      <c r="AG1310" s="82" t="str">
        <f>IF(E1310="Yes","6 Month Transfer",IF(W1310="No","Not locked to discharge/transfer",IF(AF1310="Did not stay on SU","Not achieved as did not stay on SU",IF('Patient level info'!A1310="","",IF(AND(A1310=B1310,M1310="Achieved",P1310="Achieved",AF1310&gt;=90,AF1310&lt;&gt;"Died same day as arrival"),"Achieved",IF(AND(A1310&lt;&gt;B1310,AF1310&gt;=90,M1310="Achieved",P1310="Achieved"),"Not directly admitted by this team, but achieved criteria at previous team, and achieved 90% of stay on SU whilst at this team",IF(AF1310="ICU/CCU/HDU","Admitted to ICU/CCU/HDU",IF(AF1310="Died same day as arrival",AF1310,IF(AND(AF1310&lt;90,M1310="Not achieved",P1310="Not achieved"),"Not achieved as not direct to SU within 4h, not seen by a consultant within 14h, and less than 90% of stay on SU",IF(AND(AF1310&lt;90,M1310="Not achieved",P1310="Achieved"),"Not achieved as not direct to SU within 4h and less than 90% of stay on SU",IF(AND(AF1310&lt;90,M1310="Achieved",P1310="Not achieved"),"Not achieved as not seen by a consultant within 14h and less than 90% of stay on SU",IF(AND(AF1310&gt;=90,M1310="Not achieved",P1310="Not achieved"),"Not achieved as not direct to SU within 4h and not seen by a consultant within 14h",IF(AND(AF1310&gt;=90,M1310="Achieved",P1310="Not achieved"),"Not achieved as not seen by a consultant within 14h",IF(AF1310&lt;90,"Not achieved as less than 90% of stay on SU","Not achieved as not direct to SU within 4h"))))))))))))))</f>
        <v/>
      </c>
    </row>
    <row r="1311" spans="1:33" x14ac:dyDescent="0.25">
      <c r="A1311" s="89" t="str">
        <f>IF('Paste Data Here - Export'!A1311="","",'Paste Data Here - Export'!A1311)</f>
        <v/>
      </c>
      <c r="B1311" s="90" t="str">
        <f>IF('Paste Data Here - Export'!B1311="","",'Paste Data Here - Export'!B1311)</f>
        <v/>
      </c>
      <c r="C1311" s="91" t="str">
        <f>IF('Paste Data Here - Export'!AR1311="Y",'Paste Data Here - Export'!AS1311,IF('Paste Data Here - Export'!C1311="","",'Paste Data Here - Export'!BA1311))</f>
        <v/>
      </c>
      <c r="D1311" s="103" t="str">
        <f>IF(B1311="","",IF('Paste Data Here - Export'!A1311 ='Paste Data Here - Export'!B1311, "Yes", "No"))</f>
        <v/>
      </c>
      <c r="E1311" s="103" t="str">
        <f>IF(A1311="","",IF(AND('Paste Data Here - Export'!P1311="",'Paste Data Here - Export'!Q1311&lt;&gt;""),"Yes","No"))</f>
        <v/>
      </c>
      <c r="F1311" s="104" t="str">
        <f>IF('Paste Data Here - Export'!A1311='Paste Data Here - Export'!B1311,C1311,IF(W1311="No","",IF(E1311="Yes","6 Month Transfer",'Paste Data Here - Export'!HP1311)))</f>
        <v/>
      </c>
      <c r="G1311" s="92" t="str">
        <f>IF(B1311="","",IF(OR('Paste Data Here - Export'!KB1311="Y",'Paste Data Here - Export'!GE1311="Y"),"Yes","No"))</f>
        <v/>
      </c>
      <c r="H1311" s="93" t="str">
        <f t="shared" si="223"/>
        <v/>
      </c>
      <c r="I1311" s="93" t="str">
        <f t="shared" si="224"/>
        <v/>
      </c>
      <c r="J1311" s="93" t="str">
        <f t="shared" si="225"/>
        <v/>
      </c>
      <c r="K1311" s="125" t="str">
        <f>IF(OR(C1311="",'Paste Data Here - Export'!BD1311=""),"",1440*('Paste Data Here - Export'!BD1311-C1311))</f>
        <v/>
      </c>
      <c r="L1311" s="93" t="str">
        <f t="shared" si="226"/>
        <v/>
      </c>
      <c r="M1311" s="93" t="str">
        <f>IF(AND(L1311="Yes",'Paste Data Here - Export'!BC1311="SU",'Paste Data Here - Export'!EJ1311&lt;&gt;"Y"),"Achieved",IF('Paste Data Here - Export'!EJ1311="Y","Not applicable",(IF(AND('Patient level info'!L1311="No",'Paste Data Here - Export'!BC1311="SU"),"Not achieved",IF('Paste Data Here - Export'!BC1311="ICH","Not applicable",IF(OR('Paste Data Here - Export'!BC1311="O",'Paste Data Here - Export'!BC1311="MAC"),"Not achieved",""))))))</f>
        <v/>
      </c>
      <c r="N1311" s="142" t="str">
        <f>IF(B1311="","",IF(OR('Paste Data Here - Export'!GN1311="PERS",'Paste Data Here - Export'!GN1311="TELEM"),'Paste Data Here - Export'!GK1311,IF('Paste Data Here - Export'!GO1311="","Not seen in person",'Paste Data Here - Export'!GO1311)))</f>
        <v/>
      </c>
      <c r="O1311" s="125" t="str">
        <f t="shared" si="227"/>
        <v/>
      </c>
      <c r="P1311" s="126" t="str">
        <f t="shared" si="228"/>
        <v/>
      </c>
      <c r="Q1311" s="95" t="str">
        <f>IF('Paste Data Here - Export'!CR1311=TRUE, "Not imaged",IF('Paste Data Here - Export'!AR1311="Y","Inpatient stroke",IF('Paste Data Here - Export'!BA1311="","",IF('Paste Data Here - Export'!CR1311="TRUE","",1440*('Paste Data Here - Export'!CP1311-'Paste Data Here - Export'!BA1311)))))</f>
        <v/>
      </c>
      <c r="R1311" s="95" t="str">
        <f>IF('Paste Data Here - Export'!CR1311=TRUE,"Not imaged",IF(OR(C1311="",'Paste Data Here - Export'!CP1311=""),"",1440*('Paste Data Here - Export'!CP1311-C1311)))</f>
        <v/>
      </c>
      <c r="S1311" s="93" t="str">
        <f>IF(R1311&lt;60.5,"Yes",IF('Paste Data Here - Export'!C1311="","","No"))</f>
        <v/>
      </c>
      <c r="T1311" s="93" t="str">
        <f t="shared" si="220"/>
        <v/>
      </c>
      <c r="U1311" s="94" t="str">
        <f>IF(OR(C1311="",'Paste Data Here - Export'!DF1311=""),"",1440*('Paste Data Here - Export'!DF1311-C1311))</f>
        <v/>
      </c>
      <c r="V1311" s="96" t="str">
        <f t="shared" si="229"/>
        <v/>
      </c>
      <c r="W1311" s="97" t="str">
        <f>IF(B1311="","",IF('Paste Data Here - Export'!KI1311=TRUE,"Yes",IF('Paste Data Here - Export'!L1311="","No","Yes")))</f>
        <v/>
      </c>
      <c r="X1311" s="98" t="str">
        <f>IF(E1311="Yes","6 Month Transfer",IF(AND(W1311="Yes",'Paste Data Here - Export'!KM1311="D"),"No",IF('Patient level info'!W1311="Yes","Yes","")))</f>
        <v/>
      </c>
      <c r="Y1311" s="91" t="str">
        <f t="shared" si="221"/>
        <v/>
      </c>
      <c r="Z1311" s="99" t="str">
        <f>IF('Paste Data Here - Export'!KQ1311="","",IF('Paste Data Here - Export'!KO1311="","",'Paste Data Here - Export'!KN1311-'Paste Data Here - Export'!KQ1311))</f>
        <v/>
      </c>
      <c r="AA1311" s="91" t="str">
        <f>IF(AND(W1311="Yes",'Paste Data Here - Export'!KM1311="D",'Paste Data Here - Export'!KO1311="Y"),'Paste Data Here - Export'!KN1311+'Patient level info'!AA$3,IF(AND(W1311="Yes",'Paste Data Here - Export'!KM1311="D",Z1311&lt;0),'Paste Data Here - Export'!KQ1311,IF(AND(W1311="Yes",'Paste Data Here - Export'!KM1311="D"),'Paste Data Here - Export'!KN1311,IF(X1311="Yes",'Paste Data Here - Export'!KS1311,""))))</f>
        <v/>
      </c>
      <c r="AB1311" s="100" t="str">
        <f>IF(W1311="No","",IF('Paste Data Here - Export'!HS1311="","",IF('Paste Data Here - Export'!KO1311="Y",'Patient level info'!AA1311-'Paste Data Here - Export'!HS1311,'Paste Data Here - Export'!KQ1311-'Paste Data Here - Export'!HS1311)))</f>
        <v/>
      </c>
      <c r="AC1311" s="100" t="str">
        <f>IF(E1311="Yes","",IF(BPT!C1311="Record transferred to this team",AA1311-C1311-(1/6),""))</f>
        <v/>
      </c>
      <c r="AD1311" s="100" t="str">
        <f t="shared" si="222"/>
        <v/>
      </c>
      <c r="AE1311" s="100" t="str">
        <f t="shared" si="230"/>
        <v/>
      </c>
      <c r="AF1311" s="101" t="str">
        <f>IF(AE1311="","",IF(Y1311="Died same day","Died same day as arrival",IF(AB1311="","Did not stay on SU",IF('Paste Data Here - Export'!HR1311="ICH","ICU/CCU/HDU",IF(AB1311&gt;AE1311,100,100*AB1311/AE1311)))))</f>
        <v/>
      </c>
      <c r="AG1311" s="82" t="str">
        <f>IF(E1311="Yes","6 Month Transfer",IF(W1311="No","Not locked to discharge/transfer",IF(AF1311="Did not stay on SU","Not achieved as did not stay on SU",IF('Patient level info'!A1311="","",IF(AND(A1311=B1311,M1311="Achieved",P1311="Achieved",AF1311&gt;=90,AF1311&lt;&gt;"Died same day as arrival"),"Achieved",IF(AND(A1311&lt;&gt;B1311,AF1311&gt;=90,M1311="Achieved",P1311="Achieved"),"Not directly admitted by this team, but achieved criteria at previous team, and achieved 90% of stay on SU whilst at this team",IF(AF1311="ICU/CCU/HDU","Admitted to ICU/CCU/HDU",IF(AF1311="Died same day as arrival",AF1311,IF(AND(AF1311&lt;90,M1311="Not achieved",P1311="Not achieved"),"Not achieved as not direct to SU within 4h, not seen by a consultant within 14h, and less than 90% of stay on SU",IF(AND(AF1311&lt;90,M1311="Not achieved",P1311="Achieved"),"Not achieved as not direct to SU within 4h and less than 90% of stay on SU",IF(AND(AF1311&lt;90,M1311="Achieved",P1311="Not achieved"),"Not achieved as not seen by a consultant within 14h and less than 90% of stay on SU",IF(AND(AF1311&gt;=90,M1311="Not achieved",P1311="Not achieved"),"Not achieved as not direct to SU within 4h and not seen by a consultant within 14h",IF(AND(AF1311&gt;=90,M1311="Achieved",P1311="Not achieved"),"Not achieved as not seen by a consultant within 14h",IF(AF1311&lt;90,"Not achieved as less than 90% of stay on SU","Not achieved as not direct to SU within 4h"))))))))))))))</f>
        <v/>
      </c>
    </row>
    <row r="1312" spans="1:33" x14ac:dyDescent="0.25">
      <c r="A1312" s="89" t="str">
        <f>IF('Paste Data Here - Export'!A1312="","",'Paste Data Here - Export'!A1312)</f>
        <v/>
      </c>
      <c r="B1312" s="90" t="str">
        <f>IF('Paste Data Here - Export'!B1312="","",'Paste Data Here - Export'!B1312)</f>
        <v/>
      </c>
      <c r="C1312" s="91" t="str">
        <f>IF('Paste Data Here - Export'!AR1312="Y",'Paste Data Here - Export'!AS1312,IF('Paste Data Here - Export'!C1312="","",'Paste Data Here - Export'!BA1312))</f>
        <v/>
      </c>
      <c r="D1312" s="103" t="str">
        <f>IF(B1312="","",IF('Paste Data Here - Export'!A1312 ='Paste Data Here - Export'!B1312, "Yes", "No"))</f>
        <v/>
      </c>
      <c r="E1312" s="103" t="str">
        <f>IF(A1312="","",IF(AND('Paste Data Here - Export'!P1312="",'Paste Data Here - Export'!Q1312&lt;&gt;""),"Yes","No"))</f>
        <v/>
      </c>
      <c r="F1312" s="104" t="str">
        <f>IF('Paste Data Here - Export'!A1312='Paste Data Here - Export'!B1312,C1312,IF(W1312="No","",IF(E1312="Yes","6 Month Transfer",'Paste Data Here - Export'!HP1312)))</f>
        <v/>
      </c>
      <c r="G1312" s="92" t="str">
        <f>IF(B1312="","",IF(OR('Paste Data Here - Export'!KB1312="Y",'Paste Data Here - Export'!GE1312="Y"),"Yes","No"))</f>
        <v/>
      </c>
      <c r="H1312" s="93" t="str">
        <f t="shared" si="223"/>
        <v/>
      </c>
      <c r="I1312" s="93" t="str">
        <f t="shared" si="224"/>
        <v/>
      </c>
      <c r="J1312" s="93" t="str">
        <f t="shared" si="225"/>
        <v/>
      </c>
      <c r="K1312" s="125" t="str">
        <f>IF(OR(C1312="",'Paste Data Here - Export'!BD1312=""),"",1440*('Paste Data Here - Export'!BD1312-C1312))</f>
        <v/>
      </c>
      <c r="L1312" s="93" t="str">
        <f t="shared" si="226"/>
        <v/>
      </c>
      <c r="M1312" s="93" t="str">
        <f>IF(AND(L1312="Yes",'Paste Data Here - Export'!BC1312="SU",'Paste Data Here - Export'!EJ1312&lt;&gt;"Y"),"Achieved",IF('Paste Data Here - Export'!EJ1312="Y","Not applicable",(IF(AND('Patient level info'!L1312="No",'Paste Data Here - Export'!BC1312="SU"),"Not achieved",IF('Paste Data Here - Export'!BC1312="ICH","Not applicable",IF(OR('Paste Data Here - Export'!BC1312="O",'Paste Data Here - Export'!BC1312="MAC"),"Not achieved",""))))))</f>
        <v/>
      </c>
      <c r="N1312" s="142" t="str">
        <f>IF(B1312="","",IF(OR('Paste Data Here - Export'!GN1312="PERS",'Paste Data Here - Export'!GN1312="TELEM"),'Paste Data Here - Export'!GK1312,IF('Paste Data Here - Export'!GO1312="","Not seen in person",'Paste Data Here - Export'!GO1312)))</f>
        <v/>
      </c>
      <c r="O1312" s="125" t="str">
        <f t="shared" si="227"/>
        <v/>
      </c>
      <c r="P1312" s="126" t="str">
        <f t="shared" si="228"/>
        <v/>
      </c>
      <c r="Q1312" s="95" t="str">
        <f>IF('Paste Data Here - Export'!CR1312=TRUE, "Not imaged",IF('Paste Data Here - Export'!AR1312="Y","Inpatient stroke",IF('Paste Data Here - Export'!BA1312="","",IF('Paste Data Here - Export'!CR1312="TRUE","",1440*('Paste Data Here - Export'!CP1312-'Paste Data Here - Export'!BA1312)))))</f>
        <v/>
      </c>
      <c r="R1312" s="95" t="str">
        <f>IF('Paste Data Here - Export'!CR1312=TRUE,"Not imaged",IF(OR(C1312="",'Paste Data Here - Export'!CP1312=""),"",1440*('Paste Data Here - Export'!CP1312-C1312)))</f>
        <v/>
      </c>
      <c r="S1312" s="93" t="str">
        <f>IF(R1312&lt;60.5,"Yes",IF('Paste Data Here - Export'!C1312="","","No"))</f>
        <v/>
      </c>
      <c r="T1312" s="93" t="str">
        <f t="shared" si="220"/>
        <v/>
      </c>
      <c r="U1312" s="94" t="str">
        <f>IF(OR(C1312="",'Paste Data Here - Export'!DF1312=""),"",1440*('Paste Data Here - Export'!DF1312-C1312))</f>
        <v/>
      </c>
      <c r="V1312" s="96" t="str">
        <f t="shared" si="229"/>
        <v/>
      </c>
      <c r="W1312" s="97" t="str">
        <f>IF(B1312="","",IF('Paste Data Here - Export'!KI1312=TRUE,"Yes",IF('Paste Data Here - Export'!L1312="","No","Yes")))</f>
        <v/>
      </c>
      <c r="X1312" s="98" t="str">
        <f>IF(E1312="Yes","6 Month Transfer",IF(AND(W1312="Yes",'Paste Data Here - Export'!KM1312="D"),"No",IF('Patient level info'!W1312="Yes","Yes","")))</f>
        <v/>
      </c>
      <c r="Y1312" s="91" t="str">
        <f t="shared" si="221"/>
        <v/>
      </c>
      <c r="Z1312" s="99" t="str">
        <f>IF('Paste Data Here - Export'!KQ1312="","",IF('Paste Data Here - Export'!KO1312="","",'Paste Data Here - Export'!KN1312-'Paste Data Here - Export'!KQ1312))</f>
        <v/>
      </c>
      <c r="AA1312" s="91" t="str">
        <f>IF(AND(W1312="Yes",'Paste Data Here - Export'!KM1312="D",'Paste Data Here - Export'!KO1312="Y"),'Paste Data Here - Export'!KN1312+'Patient level info'!AA$3,IF(AND(W1312="Yes",'Paste Data Here - Export'!KM1312="D",Z1312&lt;0),'Paste Data Here - Export'!KQ1312,IF(AND(W1312="Yes",'Paste Data Here - Export'!KM1312="D"),'Paste Data Here - Export'!KN1312,IF(X1312="Yes",'Paste Data Here - Export'!KS1312,""))))</f>
        <v/>
      </c>
      <c r="AB1312" s="100" t="str">
        <f>IF(W1312="No","",IF('Paste Data Here - Export'!HS1312="","",IF('Paste Data Here - Export'!KO1312="Y",'Patient level info'!AA1312-'Paste Data Here - Export'!HS1312,'Paste Data Here - Export'!KQ1312-'Paste Data Here - Export'!HS1312)))</f>
        <v/>
      </c>
      <c r="AC1312" s="100" t="str">
        <f>IF(E1312="Yes","",IF(BPT!C1312="Record transferred to this team",AA1312-C1312-(1/6),""))</f>
        <v/>
      </c>
      <c r="AD1312" s="100" t="str">
        <f t="shared" si="222"/>
        <v/>
      </c>
      <c r="AE1312" s="100" t="str">
        <f t="shared" si="230"/>
        <v/>
      </c>
      <c r="AF1312" s="101" t="str">
        <f>IF(AE1312="","",IF(Y1312="Died same day","Died same day as arrival",IF(AB1312="","Did not stay on SU",IF('Paste Data Here - Export'!HR1312="ICH","ICU/CCU/HDU",IF(AB1312&gt;AE1312,100,100*AB1312/AE1312)))))</f>
        <v/>
      </c>
      <c r="AG1312" s="82" t="str">
        <f>IF(E1312="Yes","6 Month Transfer",IF(W1312="No","Not locked to discharge/transfer",IF(AF1312="Did not stay on SU","Not achieved as did not stay on SU",IF('Patient level info'!A1312="","",IF(AND(A1312=B1312,M1312="Achieved",P1312="Achieved",AF1312&gt;=90,AF1312&lt;&gt;"Died same day as arrival"),"Achieved",IF(AND(A1312&lt;&gt;B1312,AF1312&gt;=90,M1312="Achieved",P1312="Achieved"),"Not directly admitted by this team, but achieved criteria at previous team, and achieved 90% of stay on SU whilst at this team",IF(AF1312="ICU/CCU/HDU","Admitted to ICU/CCU/HDU",IF(AF1312="Died same day as arrival",AF1312,IF(AND(AF1312&lt;90,M1312="Not achieved",P1312="Not achieved"),"Not achieved as not direct to SU within 4h, not seen by a consultant within 14h, and less than 90% of stay on SU",IF(AND(AF1312&lt;90,M1312="Not achieved",P1312="Achieved"),"Not achieved as not direct to SU within 4h and less than 90% of stay on SU",IF(AND(AF1312&lt;90,M1312="Achieved",P1312="Not achieved"),"Not achieved as not seen by a consultant within 14h and less than 90% of stay on SU",IF(AND(AF1312&gt;=90,M1312="Not achieved",P1312="Not achieved"),"Not achieved as not direct to SU within 4h and not seen by a consultant within 14h",IF(AND(AF1312&gt;=90,M1312="Achieved",P1312="Not achieved"),"Not achieved as not seen by a consultant within 14h",IF(AF1312&lt;90,"Not achieved as less than 90% of stay on SU","Not achieved as not direct to SU within 4h"))))))))))))))</f>
        <v/>
      </c>
    </row>
    <row r="1313" spans="1:33" x14ac:dyDescent="0.25">
      <c r="A1313" s="89" t="str">
        <f>IF('Paste Data Here - Export'!A1313="","",'Paste Data Here - Export'!A1313)</f>
        <v/>
      </c>
      <c r="B1313" s="90" t="str">
        <f>IF('Paste Data Here - Export'!B1313="","",'Paste Data Here - Export'!B1313)</f>
        <v/>
      </c>
      <c r="C1313" s="91" t="str">
        <f>IF('Paste Data Here - Export'!AR1313="Y",'Paste Data Here - Export'!AS1313,IF('Paste Data Here - Export'!C1313="","",'Paste Data Here - Export'!BA1313))</f>
        <v/>
      </c>
      <c r="D1313" s="103" t="str">
        <f>IF(B1313="","",IF('Paste Data Here - Export'!A1313 ='Paste Data Here - Export'!B1313, "Yes", "No"))</f>
        <v/>
      </c>
      <c r="E1313" s="103" t="str">
        <f>IF(A1313="","",IF(AND('Paste Data Here - Export'!P1313="",'Paste Data Here - Export'!Q1313&lt;&gt;""),"Yes","No"))</f>
        <v/>
      </c>
      <c r="F1313" s="104" t="str">
        <f>IF('Paste Data Here - Export'!A1313='Paste Data Here - Export'!B1313,C1313,IF(W1313="No","",IF(E1313="Yes","6 Month Transfer",'Paste Data Here - Export'!HP1313)))</f>
        <v/>
      </c>
      <c r="G1313" s="92" t="str">
        <f>IF(B1313="","",IF(OR('Paste Data Here - Export'!KB1313="Y",'Paste Data Here - Export'!GE1313="Y"),"Yes","No"))</f>
        <v/>
      </c>
      <c r="H1313" s="93" t="str">
        <f t="shared" si="223"/>
        <v/>
      </c>
      <c r="I1313" s="93" t="str">
        <f t="shared" si="224"/>
        <v/>
      </c>
      <c r="J1313" s="93" t="str">
        <f t="shared" si="225"/>
        <v/>
      </c>
      <c r="K1313" s="125" t="str">
        <f>IF(OR(C1313="",'Paste Data Here - Export'!BD1313=""),"",1440*('Paste Data Here - Export'!BD1313-C1313))</f>
        <v/>
      </c>
      <c r="L1313" s="93" t="str">
        <f t="shared" si="226"/>
        <v/>
      </c>
      <c r="M1313" s="93" t="str">
        <f>IF(AND(L1313="Yes",'Paste Data Here - Export'!BC1313="SU",'Paste Data Here - Export'!EJ1313&lt;&gt;"Y"),"Achieved",IF('Paste Data Here - Export'!EJ1313="Y","Not applicable",(IF(AND('Patient level info'!L1313="No",'Paste Data Here - Export'!BC1313="SU"),"Not achieved",IF('Paste Data Here - Export'!BC1313="ICH","Not applicable",IF(OR('Paste Data Here - Export'!BC1313="O",'Paste Data Here - Export'!BC1313="MAC"),"Not achieved",""))))))</f>
        <v/>
      </c>
      <c r="N1313" s="142" t="str">
        <f>IF(B1313="","",IF(OR('Paste Data Here - Export'!GN1313="PERS",'Paste Data Here - Export'!GN1313="TELEM"),'Paste Data Here - Export'!GK1313,IF('Paste Data Here - Export'!GO1313="","Not seen in person",'Paste Data Here - Export'!GO1313)))</f>
        <v/>
      </c>
      <c r="O1313" s="125" t="str">
        <f t="shared" si="227"/>
        <v/>
      </c>
      <c r="P1313" s="126" t="str">
        <f t="shared" si="228"/>
        <v/>
      </c>
      <c r="Q1313" s="95" t="str">
        <f>IF('Paste Data Here - Export'!CR1313=TRUE, "Not imaged",IF('Paste Data Here - Export'!AR1313="Y","Inpatient stroke",IF('Paste Data Here - Export'!BA1313="","",IF('Paste Data Here - Export'!CR1313="TRUE","",1440*('Paste Data Here - Export'!CP1313-'Paste Data Here - Export'!BA1313)))))</f>
        <v/>
      </c>
      <c r="R1313" s="95" t="str">
        <f>IF('Paste Data Here - Export'!CR1313=TRUE,"Not imaged",IF(OR(C1313="",'Paste Data Here - Export'!CP1313=""),"",1440*('Paste Data Here - Export'!CP1313-C1313)))</f>
        <v/>
      </c>
      <c r="S1313" s="93" t="str">
        <f>IF(R1313&lt;60.5,"Yes",IF('Paste Data Here - Export'!C1313="","","No"))</f>
        <v/>
      </c>
      <c r="T1313" s="93" t="str">
        <f t="shared" si="220"/>
        <v/>
      </c>
      <c r="U1313" s="94" t="str">
        <f>IF(OR(C1313="",'Paste Data Here - Export'!DF1313=""),"",1440*('Paste Data Here - Export'!DF1313-C1313))</f>
        <v/>
      </c>
      <c r="V1313" s="96" t="str">
        <f t="shared" si="229"/>
        <v/>
      </c>
      <c r="W1313" s="97" t="str">
        <f>IF(B1313="","",IF('Paste Data Here - Export'!KI1313=TRUE,"Yes",IF('Paste Data Here - Export'!L1313="","No","Yes")))</f>
        <v/>
      </c>
      <c r="X1313" s="98" t="str">
        <f>IF(E1313="Yes","6 Month Transfer",IF(AND(W1313="Yes",'Paste Data Here - Export'!KM1313="D"),"No",IF('Patient level info'!W1313="Yes","Yes","")))</f>
        <v/>
      </c>
      <c r="Y1313" s="91" t="str">
        <f t="shared" si="221"/>
        <v/>
      </c>
      <c r="Z1313" s="99" t="str">
        <f>IF('Paste Data Here - Export'!KQ1313="","",IF('Paste Data Here - Export'!KO1313="","",'Paste Data Here - Export'!KN1313-'Paste Data Here - Export'!KQ1313))</f>
        <v/>
      </c>
      <c r="AA1313" s="91" t="str">
        <f>IF(AND(W1313="Yes",'Paste Data Here - Export'!KM1313="D",'Paste Data Here - Export'!KO1313="Y"),'Paste Data Here - Export'!KN1313+'Patient level info'!AA$3,IF(AND(W1313="Yes",'Paste Data Here - Export'!KM1313="D",Z1313&lt;0),'Paste Data Here - Export'!KQ1313,IF(AND(W1313="Yes",'Paste Data Here - Export'!KM1313="D"),'Paste Data Here - Export'!KN1313,IF(X1313="Yes",'Paste Data Here - Export'!KS1313,""))))</f>
        <v/>
      </c>
      <c r="AB1313" s="100" t="str">
        <f>IF(W1313="No","",IF('Paste Data Here - Export'!HS1313="","",IF('Paste Data Here - Export'!KO1313="Y",'Patient level info'!AA1313-'Paste Data Here - Export'!HS1313,'Paste Data Here - Export'!KQ1313-'Paste Data Here - Export'!HS1313)))</f>
        <v/>
      </c>
      <c r="AC1313" s="100" t="str">
        <f>IF(E1313="Yes","",IF(BPT!C1313="Record transferred to this team",AA1313-C1313-(1/6),""))</f>
        <v/>
      </c>
      <c r="AD1313" s="100" t="str">
        <f t="shared" si="222"/>
        <v/>
      </c>
      <c r="AE1313" s="100" t="str">
        <f t="shared" si="230"/>
        <v/>
      </c>
      <c r="AF1313" s="101" t="str">
        <f>IF(AE1313="","",IF(Y1313="Died same day","Died same day as arrival",IF(AB1313="","Did not stay on SU",IF('Paste Data Here - Export'!HR1313="ICH","ICU/CCU/HDU",IF(AB1313&gt;AE1313,100,100*AB1313/AE1313)))))</f>
        <v/>
      </c>
      <c r="AG1313" s="82" t="str">
        <f>IF(E1313="Yes","6 Month Transfer",IF(W1313="No","Not locked to discharge/transfer",IF(AF1313="Did not stay on SU","Not achieved as did not stay on SU",IF('Patient level info'!A1313="","",IF(AND(A1313=B1313,M1313="Achieved",P1313="Achieved",AF1313&gt;=90,AF1313&lt;&gt;"Died same day as arrival"),"Achieved",IF(AND(A1313&lt;&gt;B1313,AF1313&gt;=90,M1313="Achieved",P1313="Achieved"),"Not directly admitted by this team, but achieved criteria at previous team, and achieved 90% of stay on SU whilst at this team",IF(AF1313="ICU/CCU/HDU","Admitted to ICU/CCU/HDU",IF(AF1313="Died same day as arrival",AF1313,IF(AND(AF1313&lt;90,M1313="Not achieved",P1313="Not achieved"),"Not achieved as not direct to SU within 4h, not seen by a consultant within 14h, and less than 90% of stay on SU",IF(AND(AF1313&lt;90,M1313="Not achieved",P1313="Achieved"),"Not achieved as not direct to SU within 4h and less than 90% of stay on SU",IF(AND(AF1313&lt;90,M1313="Achieved",P1313="Not achieved"),"Not achieved as not seen by a consultant within 14h and less than 90% of stay on SU",IF(AND(AF1313&gt;=90,M1313="Not achieved",P1313="Not achieved"),"Not achieved as not direct to SU within 4h and not seen by a consultant within 14h",IF(AND(AF1313&gt;=90,M1313="Achieved",P1313="Not achieved"),"Not achieved as not seen by a consultant within 14h",IF(AF1313&lt;90,"Not achieved as less than 90% of stay on SU","Not achieved as not direct to SU within 4h"))))))))))))))</f>
        <v/>
      </c>
    </row>
    <row r="1314" spans="1:33" x14ac:dyDescent="0.25">
      <c r="A1314" s="89" t="str">
        <f>IF('Paste Data Here - Export'!A1314="","",'Paste Data Here - Export'!A1314)</f>
        <v/>
      </c>
      <c r="B1314" s="90" t="str">
        <f>IF('Paste Data Here - Export'!B1314="","",'Paste Data Here - Export'!B1314)</f>
        <v/>
      </c>
      <c r="C1314" s="91" t="str">
        <f>IF('Paste Data Here - Export'!AR1314="Y",'Paste Data Here - Export'!AS1314,IF('Paste Data Here - Export'!C1314="","",'Paste Data Here - Export'!BA1314))</f>
        <v/>
      </c>
      <c r="D1314" s="103" t="str">
        <f>IF(B1314="","",IF('Paste Data Here - Export'!A1314 ='Paste Data Here - Export'!B1314, "Yes", "No"))</f>
        <v/>
      </c>
      <c r="E1314" s="103" t="str">
        <f>IF(A1314="","",IF(AND('Paste Data Here - Export'!P1314="",'Paste Data Here - Export'!Q1314&lt;&gt;""),"Yes","No"))</f>
        <v/>
      </c>
      <c r="F1314" s="104" t="str">
        <f>IF('Paste Data Here - Export'!A1314='Paste Data Here - Export'!B1314,C1314,IF(W1314="No","",IF(E1314="Yes","6 Month Transfer",'Paste Data Here - Export'!HP1314)))</f>
        <v/>
      </c>
      <c r="G1314" s="92" t="str">
        <f>IF(B1314="","",IF(OR('Paste Data Here - Export'!KB1314="Y",'Paste Data Here - Export'!GE1314="Y"),"Yes","No"))</f>
        <v/>
      </c>
      <c r="H1314" s="93" t="str">
        <f t="shared" si="223"/>
        <v/>
      </c>
      <c r="I1314" s="93" t="str">
        <f t="shared" si="224"/>
        <v/>
      </c>
      <c r="J1314" s="93" t="str">
        <f t="shared" si="225"/>
        <v/>
      </c>
      <c r="K1314" s="125" t="str">
        <f>IF(OR(C1314="",'Paste Data Here - Export'!BD1314=""),"",1440*('Paste Data Here - Export'!BD1314-C1314))</f>
        <v/>
      </c>
      <c r="L1314" s="93" t="str">
        <f t="shared" si="226"/>
        <v/>
      </c>
      <c r="M1314" s="93" t="str">
        <f>IF(AND(L1314="Yes",'Paste Data Here - Export'!BC1314="SU",'Paste Data Here - Export'!EJ1314&lt;&gt;"Y"),"Achieved",IF('Paste Data Here - Export'!EJ1314="Y","Not applicable",(IF(AND('Patient level info'!L1314="No",'Paste Data Here - Export'!BC1314="SU"),"Not achieved",IF('Paste Data Here - Export'!BC1314="ICH","Not applicable",IF(OR('Paste Data Here - Export'!BC1314="O",'Paste Data Here - Export'!BC1314="MAC"),"Not achieved",""))))))</f>
        <v/>
      </c>
      <c r="N1314" s="142" t="str">
        <f>IF(B1314="","",IF(OR('Paste Data Here - Export'!GN1314="PERS",'Paste Data Here - Export'!GN1314="TELEM"),'Paste Data Here - Export'!GK1314,IF('Paste Data Here - Export'!GO1314="","Not seen in person",'Paste Data Here - Export'!GO1314)))</f>
        <v/>
      </c>
      <c r="O1314" s="125" t="str">
        <f t="shared" si="227"/>
        <v/>
      </c>
      <c r="P1314" s="126" t="str">
        <f t="shared" si="228"/>
        <v/>
      </c>
      <c r="Q1314" s="95" t="str">
        <f>IF('Paste Data Here - Export'!CR1314=TRUE, "Not imaged",IF('Paste Data Here - Export'!AR1314="Y","Inpatient stroke",IF('Paste Data Here - Export'!BA1314="","",IF('Paste Data Here - Export'!CR1314="TRUE","",1440*('Paste Data Here - Export'!CP1314-'Paste Data Here - Export'!BA1314)))))</f>
        <v/>
      </c>
      <c r="R1314" s="95" t="str">
        <f>IF('Paste Data Here - Export'!CR1314=TRUE,"Not imaged",IF(OR(C1314="",'Paste Data Here - Export'!CP1314=""),"",1440*('Paste Data Here - Export'!CP1314-C1314)))</f>
        <v/>
      </c>
      <c r="S1314" s="93" t="str">
        <f>IF(R1314&lt;60.5,"Yes",IF('Paste Data Here - Export'!C1314="","","No"))</f>
        <v/>
      </c>
      <c r="T1314" s="93" t="str">
        <f t="shared" si="220"/>
        <v/>
      </c>
      <c r="U1314" s="94" t="str">
        <f>IF(OR(C1314="",'Paste Data Here - Export'!DF1314=""),"",1440*('Paste Data Here - Export'!DF1314-C1314))</f>
        <v/>
      </c>
      <c r="V1314" s="96" t="str">
        <f t="shared" si="229"/>
        <v/>
      </c>
      <c r="W1314" s="97" t="str">
        <f>IF(B1314="","",IF('Paste Data Here - Export'!KI1314=TRUE,"Yes",IF('Paste Data Here - Export'!L1314="","No","Yes")))</f>
        <v/>
      </c>
      <c r="X1314" s="98" t="str">
        <f>IF(E1314="Yes","6 Month Transfer",IF(AND(W1314="Yes",'Paste Data Here - Export'!KM1314="D"),"No",IF('Patient level info'!W1314="Yes","Yes","")))</f>
        <v/>
      </c>
      <c r="Y1314" s="91" t="str">
        <f t="shared" si="221"/>
        <v/>
      </c>
      <c r="Z1314" s="99" t="str">
        <f>IF('Paste Data Here - Export'!KQ1314="","",IF('Paste Data Here - Export'!KO1314="","",'Paste Data Here - Export'!KN1314-'Paste Data Here - Export'!KQ1314))</f>
        <v/>
      </c>
      <c r="AA1314" s="91" t="str">
        <f>IF(AND(W1314="Yes",'Paste Data Here - Export'!KM1314="D",'Paste Data Here - Export'!KO1314="Y"),'Paste Data Here - Export'!KN1314+'Patient level info'!AA$3,IF(AND(W1314="Yes",'Paste Data Here - Export'!KM1314="D",Z1314&lt;0),'Paste Data Here - Export'!KQ1314,IF(AND(W1314="Yes",'Paste Data Here - Export'!KM1314="D"),'Paste Data Here - Export'!KN1314,IF(X1314="Yes",'Paste Data Here - Export'!KS1314,""))))</f>
        <v/>
      </c>
      <c r="AB1314" s="100" t="str">
        <f>IF(W1314="No","",IF('Paste Data Here - Export'!HS1314="","",IF('Paste Data Here - Export'!KO1314="Y",'Patient level info'!AA1314-'Paste Data Here - Export'!HS1314,'Paste Data Here - Export'!KQ1314-'Paste Data Here - Export'!HS1314)))</f>
        <v/>
      </c>
      <c r="AC1314" s="100" t="str">
        <f>IF(E1314="Yes","",IF(BPT!C1314="Record transferred to this team",AA1314-C1314-(1/6),""))</f>
        <v/>
      </c>
      <c r="AD1314" s="100" t="str">
        <f t="shared" si="222"/>
        <v/>
      </c>
      <c r="AE1314" s="100" t="str">
        <f t="shared" si="230"/>
        <v/>
      </c>
      <c r="AF1314" s="101" t="str">
        <f>IF(AE1314="","",IF(Y1314="Died same day","Died same day as arrival",IF(AB1314="","Did not stay on SU",IF('Paste Data Here - Export'!HR1314="ICH","ICU/CCU/HDU",IF(AB1314&gt;AE1314,100,100*AB1314/AE1314)))))</f>
        <v/>
      </c>
      <c r="AG1314" s="82" t="str">
        <f>IF(E1314="Yes","6 Month Transfer",IF(W1314="No","Not locked to discharge/transfer",IF(AF1314="Did not stay on SU","Not achieved as did not stay on SU",IF('Patient level info'!A1314="","",IF(AND(A1314=B1314,M1314="Achieved",P1314="Achieved",AF1314&gt;=90,AF1314&lt;&gt;"Died same day as arrival"),"Achieved",IF(AND(A1314&lt;&gt;B1314,AF1314&gt;=90,M1314="Achieved",P1314="Achieved"),"Not directly admitted by this team, but achieved criteria at previous team, and achieved 90% of stay on SU whilst at this team",IF(AF1314="ICU/CCU/HDU","Admitted to ICU/CCU/HDU",IF(AF1314="Died same day as arrival",AF1314,IF(AND(AF1314&lt;90,M1314="Not achieved",P1314="Not achieved"),"Not achieved as not direct to SU within 4h, not seen by a consultant within 14h, and less than 90% of stay on SU",IF(AND(AF1314&lt;90,M1314="Not achieved",P1314="Achieved"),"Not achieved as not direct to SU within 4h and less than 90% of stay on SU",IF(AND(AF1314&lt;90,M1314="Achieved",P1314="Not achieved"),"Not achieved as not seen by a consultant within 14h and less than 90% of stay on SU",IF(AND(AF1314&gt;=90,M1314="Not achieved",P1314="Not achieved"),"Not achieved as not direct to SU within 4h and not seen by a consultant within 14h",IF(AND(AF1314&gt;=90,M1314="Achieved",P1314="Not achieved"),"Not achieved as not seen by a consultant within 14h",IF(AF1314&lt;90,"Not achieved as less than 90% of stay on SU","Not achieved as not direct to SU within 4h"))))))))))))))</f>
        <v/>
      </c>
    </row>
    <row r="1315" spans="1:33" x14ac:dyDescent="0.25">
      <c r="A1315" s="89" t="str">
        <f>IF('Paste Data Here - Export'!A1315="","",'Paste Data Here - Export'!A1315)</f>
        <v/>
      </c>
      <c r="B1315" s="90" t="str">
        <f>IF('Paste Data Here - Export'!B1315="","",'Paste Data Here - Export'!B1315)</f>
        <v/>
      </c>
      <c r="C1315" s="91" t="str">
        <f>IF('Paste Data Here - Export'!AR1315="Y",'Paste Data Here - Export'!AS1315,IF('Paste Data Here - Export'!C1315="","",'Paste Data Here - Export'!BA1315))</f>
        <v/>
      </c>
      <c r="D1315" s="103" t="str">
        <f>IF(B1315="","",IF('Paste Data Here - Export'!A1315 ='Paste Data Here - Export'!B1315, "Yes", "No"))</f>
        <v/>
      </c>
      <c r="E1315" s="103" t="str">
        <f>IF(A1315="","",IF(AND('Paste Data Here - Export'!P1315="",'Paste Data Here - Export'!Q1315&lt;&gt;""),"Yes","No"))</f>
        <v/>
      </c>
      <c r="F1315" s="104" t="str">
        <f>IF('Paste Data Here - Export'!A1315='Paste Data Here - Export'!B1315,C1315,IF(W1315="No","",IF(E1315="Yes","6 Month Transfer",'Paste Data Here - Export'!HP1315)))</f>
        <v/>
      </c>
      <c r="G1315" s="92" t="str">
        <f>IF(B1315="","",IF(OR('Paste Data Here - Export'!KB1315="Y",'Paste Data Here - Export'!GE1315="Y"),"Yes","No"))</f>
        <v/>
      </c>
      <c r="H1315" s="93" t="str">
        <f t="shared" si="223"/>
        <v/>
      </c>
      <c r="I1315" s="93" t="str">
        <f t="shared" si="224"/>
        <v/>
      </c>
      <c r="J1315" s="93" t="str">
        <f t="shared" si="225"/>
        <v/>
      </c>
      <c r="K1315" s="125" t="str">
        <f>IF(OR(C1315="",'Paste Data Here - Export'!BD1315=""),"",1440*('Paste Data Here - Export'!BD1315-C1315))</f>
        <v/>
      </c>
      <c r="L1315" s="93" t="str">
        <f t="shared" si="226"/>
        <v/>
      </c>
      <c r="M1315" s="93" t="str">
        <f>IF(AND(L1315="Yes",'Paste Data Here - Export'!BC1315="SU",'Paste Data Here - Export'!EJ1315&lt;&gt;"Y"),"Achieved",IF('Paste Data Here - Export'!EJ1315="Y","Not applicable",(IF(AND('Patient level info'!L1315="No",'Paste Data Here - Export'!BC1315="SU"),"Not achieved",IF('Paste Data Here - Export'!BC1315="ICH","Not applicable",IF(OR('Paste Data Here - Export'!BC1315="O",'Paste Data Here - Export'!BC1315="MAC"),"Not achieved",""))))))</f>
        <v/>
      </c>
      <c r="N1315" s="142" t="str">
        <f>IF(B1315="","",IF(OR('Paste Data Here - Export'!GN1315="PERS",'Paste Data Here - Export'!GN1315="TELEM"),'Paste Data Here - Export'!GK1315,IF('Paste Data Here - Export'!GO1315="","Not seen in person",'Paste Data Here - Export'!GO1315)))</f>
        <v/>
      </c>
      <c r="O1315" s="125" t="str">
        <f t="shared" si="227"/>
        <v/>
      </c>
      <c r="P1315" s="126" t="str">
        <f t="shared" si="228"/>
        <v/>
      </c>
      <c r="Q1315" s="95" t="str">
        <f>IF('Paste Data Here - Export'!CR1315=TRUE, "Not imaged",IF('Paste Data Here - Export'!AR1315="Y","Inpatient stroke",IF('Paste Data Here - Export'!BA1315="","",IF('Paste Data Here - Export'!CR1315="TRUE","",1440*('Paste Data Here - Export'!CP1315-'Paste Data Here - Export'!BA1315)))))</f>
        <v/>
      </c>
      <c r="R1315" s="95" t="str">
        <f>IF('Paste Data Here - Export'!CR1315=TRUE,"Not imaged",IF(OR(C1315="",'Paste Data Here - Export'!CP1315=""),"",1440*('Paste Data Here - Export'!CP1315-C1315)))</f>
        <v/>
      </c>
      <c r="S1315" s="93" t="str">
        <f>IF(R1315&lt;60.5,"Yes",IF('Paste Data Here - Export'!C1315="","","No"))</f>
        <v/>
      </c>
      <c r="T1315" s="93" t="str">
        <f t="shared" si="220"/>
        <v/>
      </c>
      <c r="U1315" s="94" t="str">
        <f>IF(OR(C1315="",'Paste Data Here - Export'!DF1315=""),"",1440*('Paste Data Here - Export'!DF1315-C1315))</f>
        <v/>
      </c>
      <c r="V1315" s="96" t="str">
        <f t="shared" si="229"/>
        <v/>
      </c>
      <c r="W1315" s="97" t="str">
        <f>IF(B1315="","",IF('Paste Data Here - Export'!KI1315=TRUE,"Yes",IF('Paste Data Here - Export'!L1315="","No","Yes")))</f>
        <v/>
      </c>
      <c r="X1315" s="98" t="str">
        <f>IF(E1315="Yes","6 Month Transfer",IF(AND(W1315="Yes",'Paste Data Here - Export'!KM1315="D"),"No",IF('Patient level info'!W1315="Yes","Yes","")))</f>
        <v/>
      </c>
      <c r="Y1315" s="91" t="str">
        <f t="shared" si="221"/>
        <v/>
      </c>
      <c r="Z1315" s="99" t="str">
        <f>IF('Paste Data Here - Export'!KQ1315="","",IF('Paste Data Here - Export'!KO1315="","",'Paste Data Here - Export'!KN1315-'Paste Data Here - Export'!KQ1315))</f>
        <v/>
      </c>
      <c r="AA1315" s="91" t="str">
        <f>IF(AND(W1315="Yes",'Paste Data Here - Export'!KM1315="D",'Paste Data Here - Export'!KO1315="Y"),'Paste Data Here - Export'!KN1315+'Patient level info'!AA$3,IF(AND(W1315="Yes",'Paste Data Here - Export'!KM1315="D",Z1315&lt;0),'Paste Data Here - Export'!KQ1315,IF(AND(W1315="Yes",'Paste Data Here - Export'!KM1315="D"),'Paste Data Here - Export'!KN1315,IF(X1315="Yes",'Paste Data Here - Export'!KS1315,""))))</f>
        <v/>
      </c>
      <c r="AB1315" s="100" t="str">
        <f>IF(W1315="No","",IF('Paste Data Here - Export'!HS1315="","",IF('Paste Data Here - Export'!KO1315="Y",'Patient level info'!AA1315-'Paste Data Here - Export'!HS1315,'Paste Data Here - Export'!KQ1315-'Paste Data Here - Export'!HS1315)))</f>
        <v/>
      </c>
      <c r="AC1315" s="100" t="str">
        <f>IF(E1315="Yes","",IF(BPT!C1315="Record transferred to this team",AA1315-C1315-(1/6),""))</f>
        <v/>
      </c>
      <c r="AD1315" s="100" t="str">
        <f t="shared" si="222"/>
        <v/>
      </c>
      <c r="AE1315" s="100" t="str">
        <f t="shared" si="230"/>
        <v/>
      </c>
      <c r="AF1315" s="101" t="str">
        <f>IF(AE1315="","",IF(Y1315="Died same day","Died same day as arrival",IF(AB1315="","Did not stay on SU",IF('Paste Data Here - Export'!HR1315="ICH","ICU/CCU/HDU",IF(AB1315&gt;AE1315,100,100*AB1315/AE1315)))))</f>
        <v/>
      </c>
      <c r="AG1315" s="82" t="str">
        <f>IF(E1315="Yes","6 Month Transfer",IF(W1315="No","Not locked to discharge/transfer",IF(AF1315="Did not stay on SU","Not achieved as did not stay on SU",IF('Patient level info'!A1315="","",IF(AND(A1315=B1315,M1315="Achieved",P1315="Achieved",AF1315&gt;=90,AF1315&lt;&gt;"Died same day as arrival"),"Achieved",IF(AND(A1315&lt;&gt;B1315,AF1315&gt;=90,M1315="Achieved",P1315="Achieved"),"Not directly admitted by this team, but achieved criteria at previous team, and achieved 90% of stay on SU whilst at this team",IF(AF1315="ICU/CCU/HDU","Admitted to ICU/CCU/HDU",IF(AF1315="Died same day as arrival",AF1315,IF(AND(AF1315&lt;90,M1315="Not achieved",P1315="Not achieved"),"Not achieved as not direct to SU within 4h, not seen by a consultant within 14h, and less than 90% of stay on SU",IF(AND(AF1315&lt;90,M1315="Not achieved",P1315="Achieved"),"Not achieved as not direct to SU within 4h and less than 90% of stay on SU",IF(AND(AF1315&lt;90,M1315="Achieved",P1315="Not achieved"),"Not achieved as not seen by a consultant within 14h and less than 90% of stay on SU",IF(AND(AF1315&gt;=90,M1315="Not achieved",P1315="Not achieved"),"Not achieved as not direct to SU within 4h and not seen by a consultant within 14h",IF(AND(AF1315&gt;=90,M1315="Achieved",P1315="Not achieved"),"Not achieved as not seen by a consultant within 14h",IF(AF1315&lt;90,"Not achieved as less than 90% of stay on SU","Not achieved as not direct to SU within 4h"))))))))))))))</f>
        <v/>
      </c>
    </row>
    <row r="1316" spans="1:33" x14ac:dyDescent="0.25">
      <c r="A1316" s="89" t="str">
        <f>IF('Paste Data Here - Export'!A1316="","",'Paste Data Here - Export'!A1316)</f>
        <v/>
      </c>
      <c r="B1316" s="90" t="str">
        <f>IF('Paste Data Here - Export'!B1316="","",'Paste Data Here - Export'!B1316)</f>
        <v/>
      </c>
      <c r="C1316" s="91" t="str">
        <f>IF('Paste Data Here - Export'!AR1316="Y",'Paste Data Here - Export'!AS1316,IF('Paste Data Here - Export'!C1316="","",'Paste Data Here - Export'!BA1316))</f>
        <v/>
      </c>
      <c r="D1316" s="103" t="str">
        <f>IF(B1316="","",IF('Paste Data Here - Export'!A1316 ='Paste Data Here - Export'!B1316, "Yes", "No"))</f>
        <v/>
      </c>
      <c r="E1316" s="103" t="str">
        <f>IF(A1316="","",IF(AND('Paste Data Here - Export'!P1316="",'Paste Data Here - Export'!Q1316&lt;&gt;""),"Yes","No"))</f>
        <v/>
      </c>
      <c r="F1316" s="104" t="str">
        <f>IF('Paste Data Here - Export'!A1316='Paste Data Here - Export'!B1316,C1316,IF(W1316="No","",IF(E1316="Yes","6 Month Transfer",'Paste Data Here - Export'!HP1316)))</f>
        <v/>
      </c>
      <c r="G1316" s="92" t="str">
        <f>IF(B1316="","",IF(OR('Paste Data Here - Export'!KB1316="Y",'Paste Data Here - Export'!GE1316="Y"),"Yes","No"))</f>
        <v/>
      </c>
      <c r="H1316" s="93" t="str">
        <f t="shared" si="223"/>
        <v/>
      </c>
      <c r="I1316" s="93" t="str">
        <f t="shared" si="224"/>
        <v/>
      </c>
      <c r="J1316" s="93" t="str">
        <f t="shared" si="225"/>
        <v/>
      </c>
      <c r="K1316" s="125" t="str">
        <f>IF(OR(C1316="",'Paste Data Here - Export'!BD1316=""),"",1440*('Paste Data Here - Export'!BD1316-C1316))</f>
        <v/>
      </c>
      <c r="L1316" s="93" t="str">
        <f t="shared" si="226"/>
        <v/>
      </c>
      <c r="M1316" s="93" t="str">
        <f>IF(AND(L1316="Yes",'Paste Data Here - Export'!BC1316="SU",'Paste Data Here - Export'!EJ1316&lt;&gt;"Y"),"Achieved",IF('Paste Data Here - Export'!EJ1316="Y","Not applicable",(IF(AND('Patient level info'!L1316="No",'Paste Data Here - Export'!BC1316="SU"),"Not achieved",IF('Paste Data Here - Export'!BC1316="ICH","Not applicable",IF(OR('Paste Data Here - Export'!BC1316="O",'Paste Data Here - Export'!BC1316="MAC"),"Not achieved",""))))))</f>
        <v/>
      </c>
      <c r="N1316" s="142" t="str">
        <f>IF(B1316="","",IF(OR('Paste Data Here - Export'!GN1316="PERS",'Paste Data Here - Export'!GN1316="TELEM"),'Paste Data Here - Export'!GK1316,IF('Paste Data Here - Export'!GO1316="","Not seen in person",'Paste Data Here - Export'!GO1316)))</f>
        <v/>
      </c>
      <c r="O1316" s="125" t="str">
        <f t="shared" si="227"/>
        <v/>
      </c>
      <c r="P1316" s="126" t="str">
        <f t="shared" si="228"/>
        <v/>
      </c>
      <c r="Q1316" s="95" t="str">
        <f>IF('Paste Data Here - Export'!CR1316=TRUE, "Not imaged",IF('Paste Data Here - Export'!AR1316="Y","Inpatient stroke",IF('Paste Data Here - Export'!BA1316="","",IF('Paste Data Here - Export'!CR1316="TRUE","",1440*('Paste Data Here - Export'!CP1316-'Paste Data Here - Export'!BA1316)))))</f>
        <v/>
      </c>
      <c r="R1316" s="95" t="str">
        <f>IF('Paste Data Here - Export'!CR1316=TRUE,"Not imaged",IF(OR(C1316="",'Paste Data Here - Export'!CP1316=""),"",1440*('Paste Data Here - Export'!CP1316-C1316)))</f>
        <v/>
      </c>
      <c r="S1316" s="93" t="str">
        <f>IF(R1316&lt;60.5,"Yes",IF('Paste Data Here - Export'!C1316="","","No"))</f>
        <v/>
      </c>
      <c r="T1316" s="93" t="str">
        <f t="shared" si="220"/>
        <v/>
      </c>
      <c r="U1316" s="94" t="str">
        <f>IF(OR(C1316="",'Paste Data Here - Export'!DF1316=""),"",1440*('Paste Data Here - Export'!DF1316-C1316))</f>
        <v/>
      </c>
      <c r="V1316" s="96" t="str">
        <f t="shared" si="229"/>
        <v/>
      </c>
      <c r="W1316" s="97" t="str">
        <f>IF(B1316="","",IF('Paste Data Here - Export'!KI1316=TRUE,"Yes",IF('Paste Data Here - Export'!L1316="","No","Yes")))</f>
        <v/>
      </c>
      <c r="X1316" s="98" t="str">
        <f>IF(E1316="Yes","6 Month Transfer",IF(AND(W1316="Yes",'Paste Data Here - Export'!KM1316="D"),"No",IF('Patient level info'!W1316="Yes","Yes","")))</f>
        <v/>
      </c>
      <c r="Y1316" s="91" t="str">
        <f t="shared" si="221"/>
        <v/>
      </c>
      <c r="Z1316" s="99" t="str">
        <f>IF('Paste Data Here - Export'!KQ1316="","",IF('Paste Data Here - Export'!KO1316="","",'Paste Data Here - Export'!KN1316-'Paste Data Here - Export'!KQ1316))</f>
        <v/>
      </c>
      <c r="AA1316" s="91" t="str">
        <f>IF(AND(W1316="Yes",'Paste Data Here - Export'!KM1316="D",'Paste Data Here - Export'!KO1316="Y"),'Paste Data Here - Export'!KN1316+'Patient level info'!AA$3,IF(AND(W1316="Yes",'Paste Data Here - Export'!KM1316="D",Z1316&lt;0),'Paste Data Here - Export'!KQ1316,IF(AND(W1316="Yes",'Paste Data Here - Export'!KM1316="D"),'Paste Data Here - Export'!KN1316,IF(X1316="Yes",'Paste Data Here - Export'!KS1316,""))))</f>
        <v/>
      </c>
      <c r="AB1316" s="100" t="str">
        <f>IF(W1316="No","",IF('Paste Data Here - Export'!HS1316="","",IF('Paste Data Here - Export'!KO1316="Y",'Patient level info'!AA1316-'Paste Data Here - Export'!HS1316,'Paste Data Here - Export'!KQ1316-'Paste Data Here - Export'!HS1316)))</f>
        <v/>
      </c>
      <c r="AC1316" s="100" t="str">
        <f>IF(E1316="Yes","",IF(BPT!C1316="Record transferred to this team",AA1316-C1316-(1/6),""))</f>
        <v/>
      </c>
      <c r="AD1316" s="100" t="str">
        <f t="shared" si="222"/>
        <v/>
      </c>
      <c r="AE1316" s="100" t="str">
        <f t="shared" si="230"/>
        <v/>
      </c>
      <c r="AF1316" s="101" t="str">
        <f>IF(AE1316="","",IF(Y1316="Died same day","Died same day as arrival",IF(AB1316="","Did not stay on SU",IF('Paste Data Here - Export'!HR1316="ICH","ICU/CCU/HDU",IF(AB1316&gt;AE1316,100,100*AB1316/AE1316)))))</f>
        <v/>
      </c>
      <c r="AG1316" s="82" t="str">
        <f>IF(E1316="Yes","6 Month Transfer",IF(W1316="No","Not locked to discharge/transfer",IF(AF1316="Did not stay on SU","Not achieved as did not stay on SU",IF('Patient level info'!A1316="","",IF(AND(A1316=B1316,M1316="Achieved",P1316="Achieved",AF1316&gt;=90,AF1316&lt;&gt;"Died same day as arrival"),"Achieved",IF(AND(A1316&lt;&gt;B1316,AF1316&gt;=90,M1316="Achieved",P1316="Achieved"),"Not directly admitted by this team, but achieved criteria at previous team, and achieved 90% of stay on SU whilst at this team",IF(AF1316="ICU/CCU/HDU","Admitted to ICU/CCU/HDU",IF(AF1316="Died same day as arrival",AF1316,IF(AND(AF1316&lt;90,M1316="Not achieved",P1316="Not achieved"),"Not achieved as not direct to SU within 4h, not seen by a consultant within 14h, and less than 90% of stay on SU",IF(AND(AF1316&lt;90,M1316="Not achieved",P1316="Achieved"),"Not achieved as not direct to SU within 4h and less than 90% of stay on SU",IF(AND(AF1316&lt;90,M1316="Achieved",P1316="Not achieved"),"Not achieved as not seen by a consultant within 14h and less than 90% of stay on SU",IF(AND(AF1316&gt;=90,M1316="Not achieved",P1316="Not achieved"),"Not achieved as not direct to SU within 4h and not seen by a consultant within 14h",IF(AND(AF1316&gt;=90,M1316="Achieved",P1316="Not achieved"),"Not achieved as not seen by a consultant within 14h",IF(AF1316&lt;90,"Not achieved as less than 90% of stay on SU","Not achieved as not direct to SU within 4h"))))))))))))))</f>
        <v/>
      </c>
    </row>
    <row r="1317" spans="1:33" x14ac:dyDescent="0.25">
      <c r="A1317" s="89" t="str">
        <f>IF('Paste Data Here - Export'!A1317="","",'Paste Data Here - Export'!A1317)</f>
        <v/>
      </c>
      <c r="B1317" s="90" t="str">
        <f>IF('Paste Data Here - Export'!B1317="","",'Paste Data Here - Export'!B1317)</f>
        <v/>
      </c>
      <c r="C1317" s="91" t="str">
        <f>IF('Paste Data Here - Export'!AR1317="Y",'Paste Data Here - Export'!AS1317,IF('Paste Data Here - Export'!C1317="","",'Paste Data Here - Export'!BA1317))</f>
        <v/>
      </c>
      <c r="D1317" s="103" t="str">
        <f>IF(B1317="","",IF('Paste Data Here - Export'!A1317 ='Paste Data Here - Export'!B1317, "Yes", "No"))</f>
        <v/>
      </c>
      <c r="E1317" s="103" t="str">
        <f>IF(A1317="","",IF(AND('Paste Data Here - Export'!P1317="",'Paste Data Here - Export'!Q1317&lt;&gt;""),"Yes","No"))</f>
        <v/>
      </c>
      <c r="F1317" s="104" t="str">
        <f>IF('Paste Data Here - Export'!A1317='Paste Data Here - Export'!B1317,C1317,IF(W1317="No","",IF(E1317="Yes","6 Month Transfer",'Paste Data Here - Export'!HP1317)))</f>
        <v/>
      </c>
      <c r="G1317" s="92" t="str">
        <f>IF(B1317="","",IF(OR('Paste Data Here - Export'!KB1317="Y",'Paste Data Here - Export'!GE1317="Y"),"Yes","No"))</f>
        <v/>
      </c>
      <c r="H1317" s="93" t="str">
        <f t="shared" si="223"/>
        <v/>
      </c>
      <c r="I1317" s="93" t="str">
        <f t="shared" si="224"/>
        <v/>
      </c>
      <c r="J1317" s="93" t="str">
        <f t="shared" si="225"/>
        <v/>
      </c>
      <c r="K1317" s="125" t="str">
        <f>IF(OR(C1317="",'Paste Data Here - Export'!BD1317=""),"",1440*('Paste Data Here - Export'!BD1317-C1317))</f>
        <v/>
      </c>
      <c r="L1317" s="93" t="str">
        <f t="shared" si="226"/>
        <v/>
      </c>
      <c r="M1317" s="93" t="str">
        <f>IF(AND(L1317="Yes",'Paste Data Here - Export'!BC1317="SU",'Paste Data Here - Export'!EJ1317&lt;&gt;"Y"),"Achieved",IF('Paste Data Here - Export'!EJ1317="Y","Not applicable",(IF(AND('Patient level info'!L1317="No",'Paste Data Here - Export'!BC1317="SU"),"Not achieved",IF('Paste Data Here - Export'!BC1317="ICH","Not applicable",IF(OR('Paste Data Here - Export'!BC1317="O",'Paste Data Here - Export'!BC1317="MAC"),"Not achieved",""))))))</f>
        <v/>
      </c>
      <c r="N1317" s="142" t="str">
        <f>IF(B1317="","",IF(OR('Paste Data Here - Export'!GN1317="PERS",'Paste Data Here - Export'!GN1317="TELEM"),'Paste Data Here - Export'!GK1317,IF('Paste Data Here - Export'!GO1317="","Not seen in person",'Paste Data Here - Export'!GO1317)))</f>
        <v/>
      </c>
      <c r="O1317" s="125" t="str">
        <f t="shared" si="227"/>
        <v/>
      </c>
      <c r="P1317" s="126" t="str">
        <f t="shared" si="228"/>
        <v/>
      </c>
      <c r="Q1317" s="95" t="str">
        <f>IF('Paste Data Here - Export'!CR1317=TRUE, "Not imaged",IF('Paste Data Here - Export'!AR1317="Y","Inpatient stroke",IF('Paste Data Here - Export'!BA1317="","",IF('Paste Data Here - Export'!CR1317="TRUE","",1440*('Paste Data Here - Export'!CP1317-'Paste Data Here - Export'!BA1317)))))</f>
        <v/>
      </c>
      <c r="R1317" s="95" t="str">
        <f>IF('Paste Data Here - Export'!CR1317=TRUE,"Not imaged",IF(OR(C1317="",'Paste Data Here - Export'!CP1317=""),"",1440*('Paste Data Here - Export'!CP1317-C1317)))</f>
        <v/>
      </c>
      <c r="S1317" s="93" t="str">
        <f>IF(R1317&lt;60.5,"Yes",IF('Paste Data Here - Export'!C1317="","","No"))</f>
        <v/>
      </c>
      <c r="T1317" s="93" t="str">
        <f t="shared" si="220"/>
        <v/>
      </c>
      <c r="U1317" s="94" t="str">
        <f>IF(OR(C1317="",'Paste Data Here - Export'!DF1317=""),"",1440*('Paste Data Here - Export'!DF1317-C1317))</f>
        <v/>
      </c>
      <c r="V1317" s="96" t="str">
        <f t="shared" si="229"/>
        <v/>
      </c>
      <c r="W1317" s="97" t="str">
        <f>IF(B1317="","",IF('Paste Data Here - Export'!KI1317=TRUE,"Yes",IF('Paste Data Here - Export'!L1317="","No","Yes")))</f>
        <v/>
      </c>
      <c r="X1317" s="98" t="str">
        <f>IF(E1317="Yes","6 Month Transfer",IF(AND(W1317="Yes",'Paste Data Here - Export'!KM1317="D"),"No",IF('Patient level info'!W1317="Yes","Yes","")))</f>
        <v/>
      </c>
      <c r="Y1317" s="91" t="str">
        <f t="shared" si="221"/>
        <v/>
      </c>
      <c r="Z1317" s="99" t="str">
        <f>IF('Paste Data Here - Export'!KQ1317="","",IF('Paste Data Here - Export'!KO1317="","",'Paste Data Here - Export'!KN1317-'Paste Data Here - Export'!KQ1317))</f>
        <v/>
      </c>
      <c r="AA1317" s="91" t="str">
        <f>IF(AND(W1317="Yes",'Paste Data Here - Export'!KM1317="D",'Paste Data Here - Export'!KO1317="Y"),'Paste Data Here - Export'!KN1317+'Patient level info'!AA$3,IF(AND(W1317="Yes",'Paste Data Here - Export'!KM1317="D",Z1317&lt;0),'Paste Data Here - Export'!KQ1317,IF(AND(W1317="Yes",'Paste Data Here - Export'!KM1317="D"),'Paste Data Here - Export'!KN1317,IF(X1317="Yes",'Paste Data Here - Export'!KS1317,""))))</f>
        <v/>
      </c>
      <c r="AB1317" s="100" t="str">
        <f>IF(W1317="No","",IF('Paste Data Here - Export'!HS1317="","",IF('Paste Data Here - Export'!KO1317="Y",'Patient level info'!AA1317-'Paste Data Here - Export'!HS1317,'Paste Data Here - Export'!KQ1317-'Paste Data Here - Export'!HS1317)))</f>
        <v/>
      </c>
      <c r="AC1317" s="100" t="str">
        <f>IF(E1317="Yes","",IF(BPT!C1317="Record transferred to this team",AA1317-C1317-(1/6),""))</f>
        <v/>
      </c>
      <c r="AD1317" s="100" t="str">
        <f t="shared" si="222"/>
        <v/>
      </c>
      <c r="AE1317" s="100" t="str">
        <f t="shared" si="230"/>
        <v/>
      </c>
      <c r="AF1317" s="101" t="str">
        <f>IF(AE1317="","",IF(Y1317="Died same day","Died same day as arrival",IF(AB1317="","Did not stay on SU",IF('Paste Data Here - Export'!HR1317="ICH","ICU/CCU/HDU",IF(AB1317&gt;AE1317,100,100*AB1317/AE1317)))))</f>
        <v/>
      </c>
      <c r="AG1317" s="82" t="str">
        <f>IF(E1317="Yes","6 Month Transfer",IF(W1317="No","Not locked to discharge/transfer",IF(AF1317="Did not stay on SU","Not achieved as did not stay on SU",IF('Patient level info'!A1317="","",IF(AND(A1317=B1317,M1317="Achieved",P1317="Achieved",AF1317&gt;=90,AF1317&lt;&gt;"Died same day as arrival"),"Achieved",IF(AND(A1317&lt;&gt;B1317,AF1317&gt;=90,M1317="Achieved",P1317="Achieved"),"Not directly admitted by this team, but achieved criteria at previous team, and achieved 90% of stay on SU whilst at this team",IF(AF1317="ICU/CCU/HDU","Admitted to ICU/CCU/HDU",IF(AF1317="Died same day as arrival",AF1317,IF(AND(AF1317&lt;90,M1317="Not achieved",P1317="Not achieved"),"Not achieved as not direct to SU within 4h, not seen by a consultant within 14h, and less than 90% of stay on SU",IF(AND(AF1317&lt;90,M1317="Not achieved",P1317="Achieved"),"Not achieved as not direct to SU within 4h and less than 90% of stay on SU",IF(AND(AF1317&lt;90,M1317="Achieved",P1317="Not achieved"),"Not achieved as not seen by a consultant within 14h and less than 90% of stay on SU",IF(AND(AF1317&gt;=90,M1317="Not achieved",P1317="Not achieved"),"Not achieved as not direct to SU within 4h and not seen by a consultant within 14h",IF(AND(AF1317&gt;=90,M1317="Achieved",P1317="Not achieved"),"Not achieved as not seen by a consultant within 14h",IF(AF1317&lt;90,"Not achieved as less than 90% of stay on SU","Not achieved as not direct to SU within 4h"))))))))))))))</f>
        <v/>
      </c>
    </row>
    <row r="1318" spans="1:33" x14ac:dyDescent="0.25">
      <c r="A1318" s="89" t="str">
        <f>IF('Paste Data Here - Export'!A1318="","",'Paste Data Here - Export'!A1318)</f>
        <v/>
      </c>
      <c r="B1318" s="90" t="str">
        <f>IF('Paste Data Here - Export'!B1318="","",'Paste Data Here - Export'!B1318)</f>
        <v/>
      </c>
      <c r="C1318" s="91" t="str">
        <f>IF('Paste Data Here - Export'!AR1318="Y",'Paste Data Here - Export'!AS1318,IF('Paste Data Here - Export'!C1318="","",'Paste Data Here - Export'!BA1318))</f>
        <v/>
      </c>
      <c r="D1318" s="103" t="str">
        <f>IF(B1318="","",IF('Paste Data Here - Export'!A1318 ='Paste Data Here - Export'!B1318, "Yes", "No"))</f>
        <v/>
      </c>
      <c r="E1318" s="103" t="str">
        <f>IF(A1318="","",IF(AND('Paste Data Here - Export'!P1318="",'Paste Data Here - Export'!Q1318&lt;&gt;""),"Yes","No"))</f>
        <v/>
      </c>
      <c r="F1318" s="104" t="str">
        <f>IF('Paste Data Here - Export'!A1318='Paste Data Here - Export'!B1318,C1318,IF(W1318="No","",IF(E1318="Yes","6 Month Transfer",'Paste Data Here - Export'!HP1318)))</f>
        <v/>
      </c>
      <c r="G1318" s="92" t="str">
        <f>IF(B1318="","",IF(OR('Paste Data Here - Export'!KB1318="Y",'Paste Data Here - Export'!GE1318="Y"),"Yes","No"))</f>
        <v/>
      </c>
      <c r="H1318" s="93" t="str">
        <f t="shared" si="223"/>
        <v/>
      </c>
      <c r="I1318" s="93" t="str">
        <f t="shared" si="224"/>
        <v/>
      </c>
      <c r="J1318" s="93" t="str">
        <f t="shared" si="225"/>
        <v/>
      </c>
      <c r="K1318" s="125" t="str">
        <f>IF(OR(C1318="",'Paste Data Here - Export'!BD1318=""),"",1440*('Paste Data Here - Export'!BD1318-C1318))</f>
        <v/>
      </c>
      <c r="L1318" s="93" t="str">
        <f t="shared" si="226"/>
        <v/>
      </c>
      <c r="M1318" s="93" t="str">
        <f>IF(AND(L1318="Yes",'Paste Data Here - Export'!BC1318="SU",'Paste Data Here - Export'!EJ1318&lt;&gt;"Y"),"Achieved",IF('Paste Data Here - Export'!EJ1318="Y","Not applicable",(IF(AND('Patient level info'!L1318="No",'Paste Data Here - Export'!BC1318="SU"),"Not achieved",IF('Paste Data Here - Export'!BC1318="ICH","Not applicable",IF(OR('Paste Data Here - Export'!BC1318="O",'Paste Data Here - Export'!BC1318="MAC"),"Not achieved",""))))))</f>
        <v/>
      </c>
      <c r="N1318" s="142" t="str">
        <f>IF(B1318="","",IF(OR('Paste Data Here - Export'!GN1318="PERS",'Paste Data Here - Export'!GN1318="TELEM"),'Paste Data Here - Export'!GK1318,IF('Paste Data Here - Export'!GO1318="","Not seen in person",'Paste Data Here - Export'!GO1318)))</f>
        <v/>
      </c>
      <c r="O1318" s="125" t="str">
        <f t="shared" si="227"/>
        <v/>
      </c>
      <c r="P1318" s="126" t="str">
        <f t="shared" si="228"/>
        <v/>
      </c>
      <c r="Q1318" s="95" t="str">
        <f>IF('Paste Data Here - Export'!CR1318=TRUE, "Not imaged",IF('Paste Data Here - Export'!AR1318="Y","Inpatient stroke",IF('Paste Data Here - Export'!BA1318="","",IF('Paste Data Here - Export'!CR1318="TRUE","",1440*('Paste Data Here - Export'!CP1318-'Paste Data Here - Export'!BA1318)))))</f>
        <v/>
      </c>
      <c r="R1318" s="95" t="str">
        <f>IF('Paste Data Here - Export'!CR1318=TRUE,"Not imaged",IF(OR(C1318="",'Paste Data Here - Export'!CP1318=""),"",1440*('Paste Data Here - Export'!CP1318-C1318)))</f>
        <v/>
      </c>
      <c r="S1318" s="93" t="str">
        <f>IF(R1318&lt;60.5,"Yes",IF('Paste Data Here - Export'!C1318="","","No"))</f>
        <v/>
      </c>
      <c r="T1318" s="93" t="str">
        <f t="shared" si="220"/>
        <v/>
      </c>
      <c r="U1318" s="94" t="str">
        <f>IF(OR(C1318="",'Paste Data Here - Export'!DF1318=""),"",1440*('Paste Data Here - Export'!DF1318-C1318))</f>
        <v/>
      </c>
      <c r="V1318" s="96" t="str">
        <f t="shared" si="229"/>
        <v/>
      </c>
      <c r="W1318" s="97" t="str">
        <f>IF(B1318="","",IF('Paste Data Here - Export'!KI1318=TRUE,"Yes",IF('Paste Data Here - Export'!L1318="","No","Yes")))</f>
        <v/>
      </c>
      <c r="X1318" s="98" t="str">
        <f>IF(E1318="Yes","6 Month Transfer",IF(AND(W1318="Yes",'Paste Data Here - Export'!KM1318="D"),"No",IF('Patient level info'!W1318="Yes","Yes","")))</f>
        <v/>
      </c>
      <c r="Y1318" s="91" t="str">
        <f t="shared" si="221"/>
        <v/>
      </c>
      <c r="Z1318" s="99" t="str">
        <f>IF('Paste Data Here - Export'!KQ1318="","",IF('Paste Data Here - Export'!KO1318="","",'Paste Data Here - Export'!KN1318-'Paste Data Here - Export'!KQ1318))</f>
        <v/>
      </c>
      <c r="AA1318" s="91" t="str">
        <f>IF(AND(W1318="Yes",'Paste Data Here - Export'!KM1318="D",'Paste Data Here - Export'!KO1318="Y"),'Paste Data Here - Export'!KN1318+'Patient level info'!AA$3,IF(AND(W1318="Yes",'Paste Data Here - Export'!KM1318="D",Z1318&lt;0),'Paste Data Here - Export'!KQ1318,IF(AND(W1318="Yes",'Paste Data Here - Export'!KM1318="D"),'Paste Data Here - Export'!KN1318,IF(X1318="Yes",'Paste Data Here - Export'!KS1318,""))))</f>
        <v/>
      </c>
      <c r="AB1318" s="100" t="str">
        <f>IF(W1318="No","",IF('Paste Data Here - Export'!HS1318="","",IF('Paste Data Here - Export'!KO1318="Y",'Patient level info'!AA1318-'Paste Data Here - Export'!HS1318,'Paste Data Here - Export'!KQ1318-'Paste Data Here - Export'!HS1318)))</f>
        <v/>
      </c>
      <c r="AC1318" s="100" t="str">
        <f>IF(E1318="Yes","",IF(BPT!C1318="Record transferred to this team",AA1318-C1318-(1/6),""))</f>
        <v/>
      </c>
      <c r="AD1318" s="100" t="str">
        <f t="shared" si="222"/>
        <v/>
      </c>
      <c r="AE1318" s="100" t="str">
        <f t="shared" si="230"/>
        <v/>
      </c>
      <c r="AF1318" s="101" t="str">
        <f>IF(AE1318="","",IF(Y1318="Died same day","Died same day as arrival",IF(AB1318="","Did not stay on SU",IF('Paste Data Here - Export'!HR1318="ICH","ICU/CCU/HDU",IF(AB1318&gt;AE1318,100,100*AB1318/AE1318)))))</f>
        <v/>
      </c>
      <c r="AG1318" s="82" t="str">
        <f>IF(E1318="Yes","6 Month Transfer",IF(W1318="No","Not locked to discharge/transfer",IF(AF1318="Did not stay on SU","Not achieved as did not stay on SU",IF('Patient level info'!A1318="","",IF(AND(A1318=B1318,M1318="Achieved",P1318="Achieved",AF1318&gt;=90,AF1318&lt;&gt;"Died same day as arrival"),"Achieved",IF(AND(A1318&lt;&gt;B1318,AF1318&gt;=90,M1318="Achieved",P1318="Achieved"),"Not directly admitted by this team, but achieved criteria at previous team, and achieved 90% of stay on SU whilst at this team",IF(AF1318="ICU/CCU/HDU","Admitted to ICU/CCU/HDU",IF(AF1318="Died same day as arrival",AF1318,IF(AND(AF1318&lt;90,M1318="Not achieved",P1318="Not achieved"),"Not achieved as not direct to SU within 4h, not seen by a consultant within 14h, and less than 90% of stay on SU",IF(AND(AF1318&lt;90,M1318="Not achieved",P1318="Achieved"),"Not achieved as not direct to SU within 4h and less than 90% of stay on SU",IF(AND(AF1318&lt;90,M1318="Achieved",P1318="Not achieved"),"Not achieved as not seen by a consultant within 14h and less than 90% of stay on SU",IF(AND(AF1318&gt;=90,M1318="Not achieved",P1318="Not achieved"),"Not achieved as not direct to SU within 4h and not seen by a consultant within 14h",IF(AND(AF1318&gt;=90,M1318="Achieved",P1318="Not achieved"),"Not achieved as not seen by a consultant within 14h",IF(AF1318&lt;90,"Not achieved as less than 90% of stay on SU","Not achieved as not direct to SU within 4h"))))))))))))))</f>
        <v/>
      </c>
    </row>
    <row r="1319" spans="1:33" x14ac:dyDescent="0.25">
      <c r="A1319" s="89" t="str">
        <f>IF('Paste Data Here - Export'!A1319="","",'Paste Data Here - Export'!A1319)</f>
        <v/>
      </c>
      <c r="B1319" s="90" t="str">
        <f>IF('Paste Data Here - Export'!B1319="","",'Paste Data Here - Export'!B1319)</f>
        <v/>
      </c>
      <c r="C1319" s="91" t="str">
        <f>IF('Paste Data Here - Export'!AR1319="Y",'Paste Data Here - Export'!AS1319,IF('Paste Data Here - Export'!C1319="","",'Paste Data Here - Export'!BA1319))</f>
        <v/>
      </c>
      <c r="D1319" s="103" t="str">
        <f>IF(B1319="","",IF('Paste Data Here - Export'!A1319 ='Paste Data Here - Export'!B1319, "Yes", "No"))</f>
        <v/>
      </c>
      <c r="E1319" s="103" t="str">
        <f>IF(A1319="","",IF(AND('Paste Data Here - Export'!P1319="",'Paste Data Here - Export'!Q1319&lt;&gt;""),"Yes","No"))</f>
        <v/>
      </c>
      <c r="F1319" s="104" t="str">
        <f>IF('Paste Data Here - Export'!A1319='Paste Data Here - Export'!B1319,C1319,IF(W1319="No","",IF(E1319="Yes","6 Month Transfer",'Paste Data Here - Export'!HP1319)))</f>
        <v/>
      </c>
      <c r="G1319" s="92" t="str">
        <f>IF(B1319="","",IF(OR('Paste Data Here - Export'!KB1319="Y",'Paste Data Here - Export'!GE1319="Y"),"Yes","No"))</f>
        <v/>
      </c>
      <c r="H1319" s="93" t="str">
        <f t="shared" si="223"/>
        <v/>
      </c>
      <c r="I1319" s="93" t="str">
        <f t="shared" si="224"/>
        <v/>
      </c>
      <c r="J1319" s="93" t="str">
        <f t="shared" si="225"/>
        <v/>
      </c>
      <c r="K1319" s="125" t="str">
        <f>IF(OR(C1319="",'Paste Data Here - Export'!BD1319=""),"",1440*('Paste Data Here - Export'!BD1319-C1319))</f>
        <v/>
      </c>
      <c r="L1319" s="93" t="str">
        <f t="shared" si="226"/>
        <v/>
      </c>
      <c r="M1319" s="93" t="str">
        <f>IF(AND(L1319="Yes",'Paste Data Here - Export'!BC1319="SU",'Paste Data Here - Export'!EJ1319&lt;&gt;"Y"),"Achieved",IF('Paste Data Here - Export'!EJ1319="Y","Not applicable",(IF(AND('Patient level info'!L1319="No",'Paste Data Here - Export'!BC1319="SU"),"Not achieved",IF('Paste Data Here - Export'!BC1319="ICH","Not applicable",IF(OR('Paste Data Here - Export'!BC1319="O",'Paste Data Here - Export'!BC1319="MAC"),"Not achieved",""))))))</f>
        <v/>
      </c>
      <c r="N1319" s="142" t="str">
        <f>IF(B1319="","",IF(OR('Paste Data Here - Export'!GN1319="PERS",'Paste Data Here - Export'!GN1319="TELEM"),'Paste Data Here - Export'!GK1319,IF('Paste Data Here - Export'!GO1319="","Not seen in person",'Paste Data Here - Export'!GO1319)))</f>
        <v/>
      </c>
      <c r="O1319" s="125" t="str">
        <f t="shared" si="227"/>
        <v/>
      </c>
      <c r="P1319" s="126" t="str">
        <f t="shared" si="228"/>
        <v/>
      </c>
      <c r="Q1319" s="95" t="str">
        <f>IF('Paste Data Here - Export'!CR1319=TRUE, "Not imaged",IF('Paste Data Here - Export'!AR1319="Y","Inpatient stroke",IF('Paste Data Here - Export'!BA1319="","",IF('Paste Data Here - Export'!CR1319="TRUE","",1440*('Paste Data Here - Export'!CP1319-'Paste Data Here - Export'!BA1319)))))</f>
        <v/>
      </c>
      <c r="R1319" s="95" t="str">
        <f>IF('Paste Data Here - Export'!CR1319=TRUE,"Not imaged",IF(OR(C1319="",'Paste Data Here - Export'!CP1319=""),"",1440*('Paste Data Here - Export'!CP1319-C1319)))</f>
        <v/>
      </c>
      <c r="S1319" s="93" t="str">
        <f>IF(R1319&lt;60.5,"Yes",IF('Paste Data Here - Export'!C1319="","","No"))</f>
        <v/>
      </c>
      <c r="T1319" s="93" t="str">
        <f t="shared" si="220"/>
        <v/>
      </c>
      <c r="U1319" s="94" t="str">
        <f>IF(OR(C1319="",'Paste Data Here - Export'!DF1319=""),"",1440*('Paste Data Here - Export'!DF1319-C1319))</f>
        <v/>
      </c>
      <c r="V1319" s="96" t="str">
        <f t="shared" si="229"/>
        <v/>
      </c>
      <c r="W1319" s="97" t="str">
        <f>IF(B1319="","",IF('Paste Data Here - Export'!KI1319=TRUE,"Yes",IF('Paste Data Here - Export'!L1319="","No","Yes")))</f>
        <v/>
      </c>
      <c r="X1319" s="98" t="str">
        <f>IF(E1319="Yes","6 Month Transfer",IF(AND(W1319="Yes",'Paste Data Here - Export'!KM1319="D"),"No",IF('Patient level info'!W1319="Yes","Yes","")))</f>
        <v/>
      </c>
      <c r="Y1319" s="91" t="str">
        <f t="shared" si="221"/>
        <v/>
      </c>
      <c r="Z1319" s="99" t="str">
        <f>IF('Paste Data Here - Export'!KQ1319="","",IF('Paste Data Here - Export'!KO1319="","",'Paste Data Here - Export'!KN1319-'Paste Data Here - Export'!KQ1319))</f>
        <v/>
      </c>
      <c r="AA1319" s="91" t="str">
        <f>IF(AND(W1319="Yes",'Paste Data Here - Export'!KM1319="D",'Paste Data Here - Export'!KO1319="Y"),'Paste Data Here - Export'!KN1319+'Patient level info'!AA$3,IF(AND(W1319="Yes",'Paste Data Here - Export'!KM1319="D",Z1319&lt;0),'Paste Data Here - Export'!KQ1319,IF(AND(W1319="Yes",'Paste Data Here - Export'!KM1319="D"),'Paste Data Here - Export'!KN1319,IF(X1319="Yes",'Paste Data Here - Export'!KS1319,""))))</f>
        <v/>
      </c>
      <c r="AB1319" s="100" t="str">
        <f>IF(W1319="No","",IF('Paste Data Here - Export'!HS1319="","",IF('Paste Data Here - Export'!KO1319="Y",'Patient level info'!AA1319-'Paste Data Here - Export'!HS1319,'Paste Data Here - Export'!KQ1319-'Paste Data Here - Export'!HS1319)))</f>
        <v/>
      </c>
      <c r="AC1319" s="100" t="str">
        <f>IF(E1319="Yes","",IF(BPT!C1319="Record transferred to this team",AA1319-C1319-(1/6),""))</f>
        <v/>
      </c>
      <c r="AD1319" s="100" t="str">
        <f t="shared" si="222"/>
        <v/>
      </c>
      <c r="AE1319" s="100" t="str">
        <f t="shared" si="230"/>
        <v/>
      </c>
      <c r="AF1319" s="101" t="str">
        <f>IF(AE1319="","",IF(Y1319="Died same day","Died same day as arrival",IF(AB1319="","Did not stay on SU",IF('Paste Data Here - Export'!HR1319="ICH","ICU/CCU/HDU",IF(AB1319&gt;AE1319,100,100*AB1319/AE1319)))))</f>
        <v/>
      </c>
      <c r="AG1319" s="82" t="str">
        <f>IF(E1319="Yes","6 Month Transfer",IF(W1319="No","Not locked to discharge/transfer",IF(AF1319="Did not stay on SU","Not achieved as did not stay on SU",IF('Patient level info'!A1319="","",IF(AND(A1319=B1319,M1319="Achieved",P1319="Achieved",AF1319&gt;=90,AF1319&lt;&gt;"Died same day as arrival"),"Achieved",IF(AND(A1319&lt;&gt;B1319,AF1319&gt;=90,M1319="Achieved",P1319="Achieved"),"Not directly admitted by this team, but achieved criteria at previous team, and achieved 90% of stay on SU whilst at this team",IF(AF1319="ICU/CCU/HDU","Admitted to ICU/CCU/HDU",IF(AF1319="Died same day as arrival",AF1319,IF(AND(AF1319&lt;90,M1319="Not achieved",P1319="Not achieved"),"Not achieved as not direct to SU within 4h, not seen by a consultant within 14h, and less than 90% of stay on SU",IF(AND(AF1319&lt;90,M1319="Not achieved",P1319="Achieved"),"Not achieved as not direct to SU within 4h and less than 90% of stay on SU",IF(AND(AF1319&lt;90,M1319="Achieved",P1319="Not achieved"),"Not achieved as not seen by a consultant within 14h and less than 90% of stay on SU",IF(AND(AF1319&gt;=90,M1319="Not achieved",P1319="Not achieved"),"Not achieved as not direct to SU within 4h and not seen by a consultant within 14h",IF(AND(AF1319&gt;=90,M1319="Achieved",P1319="Not achieved"),"Not achieved as not seen by a consultant within 14h",IF(AF1319&lt;90,"Not achieved as less than 90% of stay on SU","Not achieved as not direct to SU within 4h"))))))))))))))</f>
        <v/>
      </c>
    </row>
    <row r="1320" spans="1:33" x14ac:dyDescent="0.25">
      <c r="A1320" s="89" t="str">
        <f>IF('Paste Data Here - Export'!A1320="","",'Paste Data Here - Export'!A1320)</f>
        <v/>
      </c>
      <c r="B1320" s="90" t="str">
        <f>IF('Paste Data Here - Export'!B1320="","",'Paste Data Here - Export'!B1320)</f>
        <v/>
      </c>
      <c r="C1320" s="91" t="str">
        <f>IF('Paste Data Here - Export'!AR1320="Y",'Paste Data Here - Export'!AS1320,IF('Paste Data Here - Export'!C1320="","",'Paste Data Here - Export'!BA1320))</f>
        <v/>
      </c>
      <c r="D1320" s="103" t="str">
        <f>IF(B1320="","",IF('Paste Data Here - Export'!A1320 ='Paste Data Here - Export'!B1320, "Yes", "No"))</f>
        <v/>
      </c>
      <c r="E1320" s="103" t="str">
        <f>IF(A1320="","",IF(AND('Paste Data Here - Export'!P1320="",'Paste Data Here - Export'!Q1320&lt;&gt;""),"Yes","No"))</f>
        <v/>
      </c>
      <c r="F1320" s="104" t="str">
        <f>IF('Paste Data Here - Export'!A1320='Paste Data Here - Export'!B1320,C1320,IF(W1320="No","",IF(E1320="Yes","6 Month Transfer",'Paste Data Here - Export'!HP1320)))</f>
        <v/>
      </c>
      <c r="G1320" s="92" t="str">
        <f>IF(B1320="","",IF(OR('Paste Data Here - Export'!KB1320="Y",'Paste Data Here - Export'!GE1320="Y"),"Yes","No"))</f>
        <v/>
      </c>
      <c r="H1320" s="93" t="str">
        <f t="shared" si="223"/>
        <v/>
      </c>
      <c r="I1320" s="93" t="str">
        <f t="shared" si="224"/>
        <v/>
      </c>
      <c r="J1320" s="93" t="str">
        <f t="shared" si="225"/>
        <v/>
      </c>
      <c r="K1320" s="125" t="str">
        <f>IF(OR(C1320="",'Paste Data Here - Export'!BD1320=""),"",1440*('Paste Data Here - Export'!BD1320-C1320))</f>
        <v/>
      </c>
      <c r="L1320" s="93" t="str">
        <f t="shared" si="226"/>
        <v/>
      </c>
      <c r="M1320" s="93" t="str">
        <f>IF(AND(L1320="Yes",'Paste Data Here - Export'!BC1320="SU",'Paste Data Here - Export'!EJ1320&lt;&gt;"Y"),"Achieved",IF('Paste Data Here - Export'!EJ1320="Y","Not applicable",(IF(AND('Patient level info'!L1320="No",'Paste Data Here - Export'!BC1320="SU"),"Not achieved",IF('Paste Data Here - Export'!BC1320="ICH","Not applicable",IF(OR('Paste Data Here - Export'!BC1320="O",'Paste Data Here - Export'!BC1320="MAC"),"Not achieved",""))))))</f>
        <v/>
      </c>
      <c r="N1320" s="142" t="str">
        <f>IF(B1320="","",IF(OR('Paste Data Here - Export'!GN1320="PERS",'Paste Data Here - Export'!GN1320="TELEM"),'Paste Data Here - Export'!GK1320,IF('Paste Data Here - Export'!GO1320="","Not seen in person",'Paste Data Here - Export'!GO1320)))</f>
        <v/>
      </c>
      <c r="O1320" s="125" t="str">
        <f t="shared" si="227"/>
        <v/>
      </c>
      <c r="P1320" s="126" t="str">
        <f t="shared" si="228"/>
        <v/>
      </c>
      <c r="Q1320" s="95" t="str">
        <f>IF('Paste Data Here - Export'!CR1320=TRUE, "Not imaged",IF('Paste Data Here - Export'!AR1320="Y","Inpatient stroke",IF('Paste Data Here - Export'!BA1320="","",IF('Paste Data Here - Export'!CR1320="TRUE","",1440*('Paste Data Here - Export'!CP1320-'Paste Data Here - Export'!BA1320)))))</f>
        <v/>
      </c>
      <c r="R1320" s="95" t="str">
        <f>IF('Paste Data Here - Export'!CR1320=TRUE,"Not imaged",IF(OR(C1320="",'Paste Data Here - Export'!CP1320=""),"",1440*('Paste Data Here - Export'!CP1320-C1320)))</f>
        <v/>
      </c>
      <c r="S1320" s="93" t="str">
        <f>IF(R1320&lt;60.5,"Yes",IF('Paste Data Here - Export'!C1320="","","No"))</f>
        <v/>
      </c>
      <c r="T1320" s="93" t="str">
        <f t="shared" si="220"/>
        <v/>
      </c>
      <c r="U1320" s="94" t="str">
        <f>IF(OR(C1320="",'Paste Data Here - Export'!DF1320=""),"",1440*('Paste Data Here - Export'!DF1320-C1320))</f>
        <v/>
      </c>
      <c r="V1320" s="96" t="str">
        <f t="shared" si="229"/>
        <v/>
      </c>
      <c r="W1320" s="97" t="str">
        <f>IF(B1320="","",IF('Paste Data Here - Export'!KI1320=TRUE,"Yes",IF('Paste Data Here - Export'!L1320="","No","Yes")))</f>
        <v/>
      </c>
      <c r="X1320" s="98" t="str">
        <f>IF(E1320="Yes","6 Month Transfer",IF(AND(W1320="Yes",'Paste Data Here - Export'!KM1320="D"),"No",IF('Patient level info'!W1320="Yes","Yes","")))</f>
        <v/>
      </c>
      <c r="Y1320" s="91" t="str">
        <f t="shared" si="221"/>
        <v/>
      </c>
      <c r="Z1320" s="99" t="str">
        <f>IF('Paste Data Here - Export'!KQ1320="","",IF('Paste Data Here - Export'!KO1320="","",'Paste Data Here - Export'!KN1320-'Paste Data Here - Export'!KQ1320))</f>
        <v/>
      </c>
      <c r="AA1320" s="91" t="str">
        <f>IF(AND(W1320="Yes",'Paste Data Here - Export'!KM1320="D",'Paste Data Here - Export'!KO1320="Y"),'Paste Data Here - Export'!KN1320+'Patient level info'!AA$3,IF(AND(W1320="Yes",'Paste Data Here - Export'!KM1320="D",Z1320&lt;0),'Paste Data Here - Export'!KQ1320,IF(AND(W1320="Yes",'Paste Data Here - Export'!KM1320="D"),'Paste Data Here - Export'!KN1320,IF(X1320="Yes",'Paste Data Here - Export'!KS1320,""))))</f>
        <v/>
      </c>
      <c r="AB1320" s="100" t="str">
        <f>IF(W1320="No","",IF('Paste Data Here - Export'!HS1320="","",IF('Paste Data Here - Export'!KO1320="Y",'Patient level info'!AA1320-'Paste Data Here - Export'!HS1320,'Paste Data Here - Export'!KQ1320-'Paste Data Here - Export'!HS1320)))</f>
        <v/>
      </c>
      <c r="AC1320" s="100" t="str">
        <f>IF(E1320="Yes","",IF(BPT!C1320="Record transferred to this team",AA1320-C1320-(1/6),""))</f>
        <v/>
      </c>
      <c r="AD1320" s="100" t="str">
        <f t="shared" si="222"/>
        <v/>
      </c>
      <c r="AE1320" s="100" t="str">
        <f t="shared" si="230"/>
        <v/>
      </c>
      <c r="AF1320" s="101" t="str">
        <f>IF(AE1320="","",IF(Y1320="Died same day","Died same day as arrival",IF(AB1320="","Did not stay on SU",IF('Paste Data Here - Export'!HR1320="ICH","ICU/CCU/HDU",IF(AB1320&gt;AE1320,100,100*AB1320/AE1320)))))</f>
        <v/>
      </c>
      <c r="AG1320" s="82" t="str">
        <f>IF(E1320="Yes","6 Month Transfer",IF(W1320="No","Not locked to discharge/transfer",IF(AF1320="Did not stay on SU","Not achieved as did not stay on SU",IF('Patient level info'!A1320="","",IF(AND(A1320=B1320,M1320="Achieved",P1320="Achieved",AF1320&gt;=90,AF1320&lt;&gt;"Died same day as arrival"),"Achieved",IF(AND(A1320&lt;&gt;B1320,AF1320&gt;=90,M1320="Achieved",P1320="Achieved"),"Not directly admitted by this team, but achieved criteria at previous team, and achieved 90% of stay on SU whilst at this team",IF(AF1320="ICU/CCU/HDU","Admitted to ICU/CCU/HDU",IF(AF1320="Died same day as arrival",AF1320,IF(AND(AF1320&lt;90,M1320="Not achieved",P1320="Not achieved"),"Not achieved as not direct to SU within 4h, not seen by a consultant within 14h, and less than 90% of stay on SU",IF(AND(AF1320&lt;90,M1320="Not achieved",P1320="Achieved"),"Not achieved as not direct to SU within 4h and less than 90% of stay on SU",IF(AND(AF1320&lt;90,M1320="Achieved",P1320="Not achieved"),"Not achieved as not seen by a consultant within 14h and less than 90% of stay on SU",IF(AND(AF1320&gt;=90,M1320="Not achieved",P1320="Not achieved"),"Not achieved as not direct to SU within 4h and not seen by a consultant within 14h",IF(AND(AF1320&gt;=90,M1320="Achieved",P1320="Not achieved"),"Not achieved as not seen by a consultant within 14h",IF(AF1320&lt;90,"Not achieved as less than 90% of stay on SU","Not achieved as not direct to SU within 4h"))))))))))))))</f>
        <v/>
      </c>
    </row>
    <row r="1321" spans="1:33" x14ac:dyDescent="0.25">
      <c r="A1321" s="89" t="str">
        <f>IF('Paste Data Here - Export'!A1321="","",'Paste Data Here - Export'!A1321)</f>
        <v/>
      </c>
      <c r="B1321" s="90" t="str">
        <f>IF('Paste Data Here - Export'!B1321="","",'Paste Data Here - Export'!B1321)</f>
        <v/>
      </c>
      <c r="C1321" s="91" t="str">
        <f>IF('Paste Data Here - Export'!AR1321="Y",'Paste Data Here - Export'!AS1321,IF('Paste Data Here - Export'!C1321="","",'Paste Data Here - Export'!BA1321))</f>
        <v/>
      </c>
      <c r="D1321" s="103" t="str">
        <f>IF(B1321="","",IF('Paste Data Here - Export'!A1321 ='Paste Data Here - Export'!B1321, "Yes", "No"))</f>
        <v/>
      </c>
      <c r="E1321" s="103" t="str">
        <f>IF(A1321="","",IF(AND('Paste Data Here - Export'!P1321="",'Paste Data Here - Export'!Q1321&lt;&gt;""),"Yes","No"))</f>
        <v/>
      </c>
      <c r="F1321" s="104" t="str">
        <f>IF('Paste Data Here - Export'!A1321='Paste Data Here - Export'!B1321,C1321,IF(W1321="No","",IF(E1321="Yes","6 Month Transfer",'Paste Data Here - Export'!HP1321)))</f>
        <v/>
      </c>
      <c r="G1321" s="92" t="str">
        <f>IF(B1321="","",IF(OR('Paste Data Here - Export'!KB1321="Y",'Paste Data Here - Export'!GE1321="Y"),"Yes","No"))</f>
        <v/>
      </c>
      <c r="H1321" s="93" t="str">
        <f t="shared" si="223"/>
        <v/>
      </c>
      <c r="I1321" s="93" t="str">
        <f t="shared" si="224"/>
        <v/>
      </c>
      <c r="J1321" s="93" t="str">
        <f t="shared" si="225"/>
        <v/>
      </c>
      <c r="K1321" s="125" t="str">
        <f>IF(OR(C1321="",'Paste Data Here - Export'!BD1321=""),"",1440*('Paste Data Here - Export'!BD1321-C1321))</f>
        <v/>
      </c>
      <c r="L1321" s="93" t="str">
        <f t="shared" si="226"/>
        <v/>
      </c>
      <c r="M1321" s="93" t="str">
        <f>IF(AND(L1321="Yes",'Paste Data Here - Export'!BC1321="SU",'Paste Data Here - Export'!EJ1321&lt;&gt;"Y"),"Achieved",IF('Paste Data Here - Export'!EJ1321="Y","Not applicable",(IF(AND('Patient level info'!L1321="No",'Paste Data Here - Export'!BC1321="SU"),"Not achieved",IF('Paste Data Here - Export'!BC1321="ICH","Not applicable",IF(OR('Paste Data Here - Export'!BC1321="O",'Paste Data Here - Export'!BC1321="MAC"),"Not achieved",""))))))</f>
        <v/>
      </c>
      <c r="N1321" s="142" t="str">
        <f>IF(B1321="","",IF(OR('Paste Data Here - Export'!GN1321="PERS",'Paste Data Here - Export'!GN1321="TELEM"),'Paste Data Here - Export'!GK1321,IF('Paste Data Here - Export'!GO1321="","Not seen in person",'Paste Data Here - Export'!GO1321)))</f>
        <v/>
      </c>
      <c r="O1321" s="125" t="str">
        <f t="shared" si="227"/>
        <v/>
      </c>
      <c r="P1321" s="126" t="str">
        <f t="shared" si="228"/>
        <v/>
      </c>
      <c r="Q1321" s="95" t="str">
        <f>IF('Paste Data Here - Export'!CR1321=TRUE, "Not imaged",IF('Paste Data Here - Export'!AR1321="Y","Inpatient stroke",IF('Paste Data Here - Export'!BA1321="","",IF('Paste Data Here - Export'!CR1321="TRUE","",1440*('Paste Data Here - Export'!CP1321-'Paste Data Here - Export'!BA1321)))))</f>
        <v/>
      </c>
      <c r="R1321" s="95" t="str">
        <f>IF('Paste Data Here - Export'!CR1321=TRUE,"Not imaged",IF(OR(C1321="",'Paste Data Here - Export'!CP1321=""),"",1440*('Paste Data Here - Export'!CP1321-C1321)))</f>
        <v/>
      </c>
      <c r="S1321" s="93" t="str">
        <f>IF(R1321&lt;60.5,"Yes",IF('Paste Data Here - Export'!C1321="","","No"))</f>
        <v/>
      </c>
      <c r="T1321" s="93" t="str">
        <f t="shared" si="220"/>
        <v/>
      </c>
      <c r="U1321" s="94" t="str">
        <f>IF(OR(C1321="",'Paste Data Here - Export'!DF1321=""),"",1440*('Paste Data Here - Export'!DF1321-C1321))</f>
        <v/>
      </c>
      <c r="V1321" s="96" t="str">
        <f t="shared" si="229"/>
        <v/>
      </c>
      <c r="W1321" s="97" t="str">
        <f>IF(B1321="","",IF('Paste Data Here - Export'!KI1321=TRUE,"Yes",IF('Paste Data Here - Export'!L1321="","No","Yes")))</f>
        <v/>
      </c>
      <c r="X1321" s="98" t="str">
        <f>IF(E1321="Yes","6 Month Transfer",IF(AND(W1321="Yes",'Paste Data Here - Export'!KM1321="D"),"No",IF('Patient level info'!W1321="Yes","Yes","")))</f>
        <v/>
      </c>
      <c r="Y1321" s="91" t="str">
        <f t="shared" si="221"/>
        <v/>
      </c>
      <c r="Z1321" s="99" t="str">
        <f>IF('Paste Data Here - Export'!KQ1321="","",IF('Paste Data Here - Export'!KO1321="","",'Paste Data Here - Export'!KN1321-'Paste Data Here - Export'!KQ1321))</f>
        <v/>
      </c>
      <c r="AA1321" s="91" t="str">
        <f>IF(AND(W1321="Yes",'Paste Data Here - Export'!KM1321="D",'Paste Data Here - Export'!KO1321="Y"),'Paste Data Here - Export'!KN1321+'Patient level info'!AA$3,IF(AND(W1321="Yes",'Paste Data Here - Export'!KM1321="D",Z1321&lt;0),'Paste Data Here - Export'!KQ1321,IF(AND(W1321="Yes",'Paste Data Here - Export'!KM1321="D"),'Paste Data Here - Export'!KN1321,IF(X1321="Yes",'Paste Data Here - Export'!KS1321,""))))</f>
        <v/>
      </c>
      <c r="AB1321" s="100" t="str">
        <f>IF(W1321="No","",IF('Paste Data Here - Export'!HS1321="","",IF('Paste Data Here - Export'!KO1321="Y",'Patient level info'!AA1321-'Paste Data Here - Export'!HS1321,'Paste Data Here - Export'!KQ1321-'Paste Data Here - Export'!HS1321)))</f>
        <v/>
      </c>
      <c r="AC1321" s="100" t="str">
        <f>IF(E1321="Yes","",IF(BPT!C1321="Record transferred to this team",AA1321-C1321-(1/6),""))</f>
        <v/>
      </c>
      <c r="AD1321" s="100" t="str">
        <f t="shared" si="222"/>
        <v/>
      </c>
      <c r="AE1321" s="100" t="str">
        <f t="shared" si="230"/>
        <v/>
      </c>
      <c r="AF1321" s="101" t="str">
        <f>IF(AE1321="","",IF(Y1321="Died same day","Died same day as arrival",IF(AB1321="","Did not stay on SU",IF('Paste Data Here - Export'!HR1321="ICH","ICU/CCU/HDU",IF(AB1321&gt;AE1321,100,100*AB1321/AE1321)))))</f>
        <v/>
      </c>
      <c r="AG1321" s="82" t="str">
        <f>IF(E1321="Yes","6 Month Transfer",IF(W1321="No","Not locked to discharge/transfer",IF(AF1321="Did not stay on SU","Not achieved as did not stay on SU",IF('Patient level info'!A1321="","",IF(AND(A1321=B1321,M1321="Achieved",P1321="Achieved",AF1321&gt;=90,AF1321&lt;&gt;"Died same day as arrival"),"Achieved",IF(AND(A1321&lt;&gt;B1321,AF1321&gt;=90,M1321="Achieved",P1321="Achieved"),"Not directly admitted by this team, but achieved criteria at previous team, and achieved 90% of stay on SU whilst at this team",IF(AF1321="ICU/CCU/HDU","Admitted to ICU/CCU/HDU",IF(AF1321="Died same day as arrival",AF1321,IF(AND(AF1321&lt;90,M1321="Not achieved",P1321="Not achieved"),"Not achieved as not direct to SU within 4h, not seen by a consultant within 14h, and less than 90% of stay on SU",IF(AND(AF1321&lt;90,M1321="Not achieved",P1321="Achieved"),"Not achieved as not direct to SU within 4h and less than 90% of stay on SU",IF(AND(AF1321&lt;90,M1321="Achieved",P1321="Not achieved"),"Not achieved as not seen by a consultant within 14h and less than 90% of stay on SU",IF(AND(AF1321&gt;=90,M1321="Not achieved",P1321="Not achieved"),"Not achieved as not direct to SU within 4h and not seen by a consultant within 14h",IF(AND(AF1321&gt;=90,M1321="Achieved",P1321="Not achieved"),"Not achieved as not seen by a consultant within 14h",IF(AF1321&lt;90,"Not achieved as less than 90% of stay on SU","Not achieved as not direct to SU within 4h"))))))))))))))</f>
        <v/>
      </c>
    </row>
    <row r="1322" spans="1:33" x14ac:dyDescent="0.25">
      <c r="A1322" s="89" t="str">
        <f>IF('Paste Data Here - Export'!A1322="","",'Paste Data Here - Export'!A1322)</f>
        <v/>
      </c>
      <c r="B1322" s="90" t="str">
        <f>IF('Paste Data Here - Export'!B1322="","",'Paste Data Here - Export'!B1322)</f>
        <v/>
      </c>
      <c r="C1322" s="91" t="str">
        <f>IF('Paste Data Here - Export'!AR1322="Y",'Paste Data Here - Export'!AS1322,IF('Paste Data Here - Export'!C1322="","",'Paste Data Here - Export'!BA1322))</f>
        <v/>
      </c>
      <c r="D1322" s="103" t="str">
        <f>IF(B1322="","",IF('Paste Data Here - Export'!A1322 ='Paste Data Here - Export'!B1322, "Yes", "No"))</f>
        <v/>
      </c>
      <c r="E1322" s="103" t="str">
        <f>IF(A1322="","",IF(AND('Paste Data Here - Export'!P1322="",'Paste Data Here - Export'!Q1322&lt;&gt;""),"Yes","No"))</f>
        <v/>
      </c>
      <c r="F1322" s="104" t="str">
        <f>IF('Paste Data Here - Export'!A1322='Paste Data Here - Export'!B1322,C1322,IF(W1322="No","",IF(E1322="Yes","6 Month Transfer",'Paste Data Here - Export'!HP1322)))</f>
        <v/>
      </c>
      <c r="G1322" s="92" t="str">
        <f>IF(B1322="","",IF(OR('Paste Data Here - Export'!KB1322="Y",'Paste Data Here - Export'!GE1322="Y"),"Yes","No"))</f>
        <v/>
      </c>
      <c r="H1322" s="93" t="str">
        <f t="shared" si="223"/>
        <v/>
      </c>
      <c r="I1322" s="93" t="str">
        <f t="shared" si="224"/>
        <v/>
      </c>
      <c r="J1322" s="93" t="str">
        <f t="shared" si="225"/>
        <v/>
      </c>
      <c r="K1322" s="125" t="str">
        <f>IF(OR(C1322="",'Paste Data Here - Export'!BD1322=""),"",1440*('Paste Data Here - Export'!BD1322-C1322))</f>
        <v/>
      </c>
      <c r="L1322" s="93" t="str">
        <f t="shared" si="226"/>
        <v/>
      </c>
      <c r="M1322" s="93" t="str">
        <f>IF(AND(L1322="Yes",'Paste Data Here - Export'!BC1322="SU",'Paste Data Here - Export'!EJ1322&lt;&gt;"Y"),"Achieved",IF('Paste Data Here - Export'!EJ1322="Y","Not applicable",(IF(AND('Patient level info'!L1322="No",'Paste Data Here - Export'!BC1322="SU"),"Not achieved",IF('Paste Data Here - Export'!BC1322="ICH","Not applicable",IF(OR('Paste Data Here - Export'!BC1322="O",'Paste Data Here - Export'!BC1322="MAC"),"Not achieved",""))))))</f>
        <v/>
      </c>
      <c r="N1322" s="142" t="str">
        <f>IF(B1322="","",IF(OR('Paste Data Here - Export'!GN1322="PERS",'Paste Data Here - Export'!GN1322="TELEM"),'Paste Data Here - Export'!GK1322,IF('Paste Data Here - Export'!GO1322="","Not seen in person",'Paste Data Here - Export'!GO1322)))</f>
        <v/>
      </c>
      <c r="O1322" s="125" t="str">
        <f t="shared" si="227"/>
        <v/>
      </c>
      <c r="P1322" s="126" t="str">
        <f t="shared" si="228"/>
        <v/>
      </c>
      <c r="Q1322" s="95" t="str">
        <f>IF('Paste Data Here - Export'!CR1322=TRUE, "Not imaged",IF('Paste Data Here - Export'!AR1322="Y","Inpatient stroke",IF('Paste Data Here - Export'!BA1322="","",IF('Paste Data Here - Export'!CR1322="TRUE","",1440*('Paste Data Here - Export'!CP1322-'Paste Data Here - Export'!BA1322)))))</f>
        <v/>
      </c>
      <c r="R1322" s="95" t="str">
        <f>IF('Paste Data Here - Export'!CR1322=TRUE,"Not imaged",IF(OR(C1322="",'Paste Data Here - Export'!CP1322=""),"",1440*('Paste Data Here - Export'!CP1322-C1322)))</f>
        <v/>
      </c>
      <c r="S1322" s="93" t="str">
        <f>IF(R1322&lt;60.5,"Yes",IF('Paste Data Here - Export'!C1322="","","No"))</f>
        <v/>
      </c>
      <c r="T1322" s="93" t="str">
        <f t="shared" si="220"/>
        <v/>
      </c>
      <c r="U1322" s="94" t="str">
        <f>IF(OR(C1322="",'Paste Data Here - Export'!DF1322=""),"",1440*('Paste Data Here - Export'!DF1322-C1322))</f>
        <v/>
      </c>
      <c r="V1322" s="96" t="str">
        <f t="shared" si="229"/>
        <v/>
      </c>
      <c r="W1322" s="97" t="str">
        <f>IF(B1322="","",IF('Paste Data Here - Export'!KI1322=TRUE,"Yes",IF('Paste Data Here - Export'!L1322="","No","Yes")))</f>
        <v/>
      </c>
      <c r="X1322" s="98" t="str">
        <f>IF(E1322="Yes","6 Month Transfer",IF(AND(W1322="Yes",'Paste Data Here - Export'!KM1322="D"),"No",IF('Patient level info'!W1322="Yes","Yes","")))</f>
        <v/>
      </c>
      <c r="Y1322" s="91" t="str">
        <f t="shared" si="221"/>
        <v/>
      </c>
      <c r="Z1322" s="99" t="str">
        <f>IF('Paste Data Here - Export'!KQ1322="","",IF('Paste Data Here - Export'!KO1322="","",'Paste Data Here - Export'!KN1322-'Paste Data Here - Export'!KQ1322))</f>
        <v/>
      </c>
      <c r="AA1322" s="91" t="str">
        <f>IF(AND(W1322="Yes",'Paste Data Here - Export'!KM1322="D",'Paste Data Here - Export'!KO1322="Y"),'Paste Data Here - Export'!KN1322+'Patient level info'!AA$3,IF(AND(W1322="Yes",'Paste Data Here - Export'!KM1322="D",Z1322&lt;0),'Paste Data Here - Export'!KQ1322,IF(AND(W1322="Yes",'Paste Data Here - Export'!KM1322="D"),'Paste Data Here - Export'!KN1322,IF(X1322="Yes",'Paste Data Here - Export'!KS1322,""))))</f>
        <v/>
      </c>
      <c r="AB1322" s="100" t="str">
        <f>IF(W1322="No","",IF('Paste Data Here - Export'!HS1322="","",IF('Paste Data Here - Export'!KO1322="Y",'Patient level info'!AA1322-'Paste Data Here - Export'!HS1322,'Paste Data Here - Export'!KQ1322-'Paste Data Here - Export'!HS1322)))</f>
        <v/>
      </c>
      <c r="AC1322" s="100" t="str">
        <f>IF(E1322="Yes","",IF(BPT!C1322="Record transferred to this team",AA1322-C1322-(1/6),""))</f>
        <v/>
      </c>
      <c r="AD1322" s="100" t="str">
        <f t="shared" si="222"/>
        <v/>
      </c>
      <c r="AE1322" s="100" t="str">
        <f t="shared" si="230"/>
        <v/>
      </c>
      <c r="AF1322" s="101" t="str">
        <f>IF(AE1322="","",IF(Y1322="Died same day","Died same day as arrival",IF(AB1322="","Did not stay on SU",IF('Paste Data Here - Export'!HR1322="ICH","ICU/CCU/HDU",IF(AB1322&gt;AE1322,100,100*AB1322/AE1322)))))</f>
        <v/>
      </c>
      <c r="AG1322" s="82" t="str">
        <f>IF(E1322="Yes","6 Month Transfer",IF(W1322="No","Not locked to discharge/transfer",IF(AF1322="Did not stay on SU","Not achieved as did not stay on SU",IF('Patient level info'!A1322="","",IF(AND(A1322=B1322,M1322="Achieved",P1322="Achieved",AF1322&gt;=90,AF1322&lt;&gt;"Died same day as arrival"),"Achieved",IF(AND(A1322&lt;&gt;B1322,AF1322&gt;=90,M1322="Achieved",P1322="Achieved"),"Not directly admitted by this team, but achieved criteria at previous team, and achieved 90% of stay on SU whilst at this team",IF(AF1322="ICU/CCU/HDU","Admitted to ICU/CCU/HDU",IF(AF1322="Died same day as arrival",AF1322,IF(AND(AF1322&lt;90,M1322="Not achieved",P1322="Not achieved"),"Not achieved as not direct to SU within 4h, not seen by a consultant within 14h, and less than 90% of stay on SU",IF(AND(AF1322&lt;90,M1322="Not achieved",P1322="Achieved"),"Not achieved as not direct to SU within 4h and less than 90% of stay on SU",IF(AND(AF1322&lt;90,M1322="Achieved",P1322="Not achieved"),"Not achieved as not seen by a consultant within 14h and less than 90% of stay on SU",IF(AND(AF1322&gt;=90,M1322="Not achieved",P1322="Not achieved"),"Not achieved as not direct to SU within 4h and not seen by a consultant within 14h",IF(AND(AF1322&gt;=90,M1322="Achieved",P1322="Not achieved"),"Not achieved as not seen by a consultant within 14h",IF(AF1322&lt;90,"Not achieved as less than 90% of stay on SU","Not achieved as not direct to SU within 4h"))))))))))))))</f>
        <v/>
      </c>
    </row>
    <row r="1323" spans="1:33" x14ac:dyDescent="0.25">
      <c r="A1323" s="89" t="str">
        <f>IF('Paste Data Here - Export'!A1323="","",'Paste Data Here - Export'!A1323)</f>
        <v/>
      </c>
      <c r="B1323" s="90" t="str">
        <f>IF('Paste Data Here - Export'!B1323="","",'Paste Data Here - Export'!B1323)</f>
        <v/>
      </c>
      <c r="C1323" s="91" t="str">
        <f>IF('Paste Data Here - Export'!AR1323="Y",'Paste Data Here - Export'!AS1323,IF('Paste Data Here - Export'!C1323="","",'Paste Data Here - Export'!BA1323))</f>
        <v/>
      </c>
      <c r="D1323" s="103" t="str">
        <f>IF(B1323="","",IF('Paste Data Here - Export'!A1323 ='Paste Data Here - Export'!B1323, "Yes", "No"))</f>
        <v/>
      </c>
      <c r="E1323" s="103" t="str">
        <f>IF(A1323="","",IF(AND('Paste Data Here - Export'!P1323="",'Paste Data Here - Export'!Q1323&lt;&gt;""),"Yes","No"))</f>
        <v/>
      </c>
      <c r="F1323" s="104" t="str">
        <f>IF('Paste Data Here - Export'!A1323='Paste Data Here - Export'!B1323,C1323,IF(W1323="No","",IF(E1323="Yes","6 Month Transfer",'Paste Data Here - Export'!HP1323)))</f>
        <v/>
      </c>
      <c r="G1323" s="92" t="str">
        <f>IF(B1323="","",IF(OR('Paste Data Here - Export'!KB1323="Y",'Paste Data Here - Export'!GE1323="Y"),"Yes","No"))</f>
        <v/>
      </c>
      <c r="H1323" s="93" t="str">
        <f t="shared" si="223"/>
        <v/>
      </c>
      <c r="I1323" s="93" t="str">
        <f t="shared" si="224"/>
        <v/>
      </c>
      <c r="J1323" s="93" t="str">
        <f t="shared" si="225"/>
        <v/>
      </c>
      <c r="K1323" s="125" t="str">
        <f>IF(OR(C1323="",'Paste Data Here - Export'!BD1323=""),"",1440*('Paste Data Here - Export'!BD1323-C1323))</f>
        <v/>
      </c>
      <c r="L1323" s="93" t="str">
        <f t="shared" si="226"/>
        <v/>
      </c>
      <c r="M1323" s="93" t="str">
        <f>IF(AND(L1323="Yes",'Paste Data Here - Export'!BC1323="SU",'Paste Data Here - Export'!EJ1323&lt;&gt;"Y"),"Achieved",IF('Paste Data Here - Export'!EJ1323="Y","Not applicable",(IF(AND('Patient level info'!L1323="No",'Paste Data Here - Export'!BC1323="SU"),"Not achieved",IF('Paste Data Here - Export'!BC1323="ICH","Not applicable",IF(OR('Paste Data Here - Export'!BC1323="O",'Paste Data Here - Export'!BC1323="MAC"),"Not achieved",""))))))</f>
        <v/>
      </c>
      <c r="N1323" s="142" t="str">
        <f>IF(B1323="","",IF(OR('Paste Data Here - Export'!GN1323="PERS",'Paste Data Here - Export'!GN1323="TELEM"),'Paste Data Here - Export'!GK1323,IF('Paste Data Here - Export'!GO1323="","Not seen in person",'Paste Data Here - Export'!GO1323)))</f>
        <v/>
      </c>
      <c r="O1323" s="125" t="str">
        <f t="shared" si="227"/>
        <v/>
      </c>
      <c r="P1323" s="126" t="str">
        <f t="shared" si="228"/>
        <v/>
      </c>
      <c r="Q1323" s="95" t="str">
        <f>IF('Paste Data Here - Export'!CR1323=TRUE, "Not imaged",IF('Paste Data Here - Export'!AR1323="Y","Inpatient stroke",IF('Paste Data Here - Export'!BA1323="","",IF('Paste Data Here - Export'!CR1323="TRUE","",1440*('Paste Data Here - Export'!CP1323-'Paste Data Here - Export'!BA1323)))))</f>
        <v/>
      </c>
      <c r="R1323" s="95" t="str">
        <f>IF('Paste Data Here - Export'!CR1323=TRUE,"Not imaged",IF(OR(C1323="",'Paste Data Here - Export'!CP1323=""),"",1440*('Paste Data Here - Export'!CP1323-C1323)))</f>
        <v/>
      </c>
      <c r="S1323" s="93" t="str">
        <f>IF(R1323&lt;60.5,"Yes",IF('Paste Data Here - Export'!C1323="","","No"))</f>
        <v/>
      </c>
      <c r="T1323" s="93" t="str">
        <f t="shared" si="220"/>
        <v/>
      </c>
      <c r="U1323" s="94" t="str">
        <f>IF(OR(C1323="",'Paste Data Here - Export'!DF1323=""),"",1440*('Paste Data Here - Export'!DF1323-C1323))</f>
        <v/>
      </c>
      <c r="V1323" s="96" t="str">
        <f t="shared" si="229"/>
        <v/>
      </c>
      <c r="W1323" s="97" t="str">
        <f>IF(B1323="","",IF('Paste Data Here - Export'!KI1323=TRUE,"Yes",IF('Paste Data Here - Export'!L1323="","No","Yes")))</f>
        <v/>
      </c>
      <c r="X1323" s="98" t="str">
        <f>IF(E1323="Yes","6 Month Transfer",IF(AND(W1323="Yes",'Paste Data Here - Export'!KM1323="D"),"No",IF('Patient level info'!W1323="Yes","Yes","")))</f>
        <v/>
      </c>
      <c r="Y1323" s="91" t="str">
        <f t="shared" si="221"/>
        <v/>
      </c>
      <c r="Z1323" s="99" t="str">
        <f>IF('Paste Data Here - Export'!KQ1323="","",IF('Paste Data Here - Export'!KO1323="","",'Paste Data Here - Export'!KN1323-'Paste Data Here - Export'!KQ1323))</f>
        <v/>
      </c>
      <c r="AA1323" s="91" t="str">
        <f>IF(AND(W1323="Yes",'Paste Data Here - Export'!KM1323="D",'Paste Data Here - Export'!KO1323="Y"),'Paste Data Here - Export'!KN1323+'Patient level info'!AA$3,IF(AND(W1323="Yes",'Paste Data Here - Export'!KM1323="D",Z1323&lt;0),'Paste Data Here - Export'!KQ1323,IF(AND(W1323="Yes",'Paste Data Here - Export'!KM1323="D"),'Paste Data Here - Export'!KN1323,IF(X1323="Yes",'Paste Data Here - Export'!KS1323,""))))</f>
        <v/>
      </c>
      <c r="AB1323" s="100" t="str">
        <f>IF(W1323="No","",IF('Paste Data Here - Export'!HS1323="","",IF('Paste Data Here - Export'!KO1323="Y",'Patient level info'!AA1323-'Paste Data Here - Export'!HS1323,'Paste Data Here - Export'!KQ1323-'Paste Data Here - Export'!HS1323)))</f>
        <v/>
      </c>
      <c r="AC1323" s="100" t="str">
        <f>IF(E1323="Yes","",IF(BPT!C1323="Record transferred to this team",AA1323-C1323-(1/6),""))</f>
        <v/>
      </c>
      <c r="AD1323" s="100" t="str">
        <f t="shared" si="222"/>
        <v/>
      </c>
      <c r="AE1323" s="100" t="str">
        <f t="shared" si="230"/>
        <v/>
      </c>
      <c r="AF1323" s="101" t="str">
        <f>IF(AE1323="","",IF(Y1323="Died same day","Died same day as arrival",IF(AB1323="","Did not stay on SU",IF('Paste Data Here - Export'!HR1323="ICH","ICU/CCU/HDU",IF(AB1323&gt;AE1323,100,100*AB1323/AE1323)))))</f>
        <v/>
      </c>
      <c r="AG1323" s="82" t="str">
        <f>IF(E1323="Yes","6 Month Transfer",IF(W1323="No","Not locked to discharge/transfer",IF(AF1323="Did not stay on SU","Not achieved as did not stay on SU",IF('Patient level info'!A1323="","",IF(AND(A1323=B1323,M1323="Achieved",P1323="Achieved",AF1323&gt;=90,AF1323&lt;&gt;"Died same day as arrival"),"Achieved",IF(AND(A1323&lt;&gt;B1323,AF1323&gt;=90,M1323="Achieved",P1323="Achieved"),"Not directly admitted by this team, but achieved criteria at previous team, and achieved 90% of stay on SU whilst at this team",IF(AF1323="ICU/CCU/HDU","Admitted to ICU/CCU/HDU",IF(AF1323="Died same day as arrival",AF1323,IF(AND(AF1323&lt;90,M1323="Not achieved",P1323="Not achieved"),"Not achieved as not direct to SU within 4h, not seen by a consultant within 14h, and less than 90% of stay on SU",IF(AND(AF1323&lt;90,M1323="Not achieved",P1323="Achieved"),"Not achieved as not direct to SU within 4h and less than 90% of stay on SU",IF(AND(AF1323&lt;90,M1323="Achieved",P1323="Not achieved"),"Not achieved as not seen by a consultant within 14h and less than 90% of stay on SU",IF(AND(AF1323&gt;=90,M1323="Not achieved",P1323="Not achieved"),"Not achieved as not direct to SU within 4h and not seen by a consultant within 14h",IF(AND(AF1323&gt;=90,M1323="Achieved",P1323="Not achieved"),"Not achieved as not seen by a consultant within 14h",IF(AF1323&lt;90,"Not achieved as less than 90% of stay on SU","Not achieved as not direct to SU within 4h"))))))))))))))</f>
        <v/>
      </c>
    </row>
    <row r="1324" spans="1:33" x14ac:dyDescent="0.25">
      <c r="A1324" s="89" t="str">
        <f>IF('Paste Data Here - Export'!A1324="","",'Paste Data Here - Export'!A1324)</f>
        <v/>
      </c>
      <c r="B1324" s="90" t="str">
        <f>IF('Paste Data Here - Export'!B1324="","",'Paste Data Here - Export'!B1324)</f>
        <v/>
      </c>
      <c r="C1324" s="91" t="str">
        <f>IF('Paste Data Here - Export'!AR1324="Y",'Paste Data Here - Export'!AS1324,IF('Paste Data Here - Export'!C1324="","",'Paste Data Here - Export'!BA1324))</f>
        <v/>
      </c>
      <c r="D1324" s="103" t="str">
        <f>IF(B1324="","",IF('Paste Data Here - Export'!A1324 ='Paste Data Here - Export'!B1324, "Yes", "No"))</f>
        <v/>
      </c>
      <c r="E1324" s="103" t="str">
        <f>IF(A1324="","",IF(AND('Paste Data Here - Export'!P1324="",'Paste Data Here - Export'!Q1324&lt;&gt;""),"Yes","No"))</f>
        <v/>
      </c>
      <c r="F1324" s="104" t="str">
        <f>IF('Paste Data Here - Export'!A1324='Paste Data Here - Export'!B1324,C1324,IF(W1324="No","",IF(E1324="Yes","6 Month Transfer",'Paste Data Here - Export'!HP1324)))</f>
        <v/>
      </c>
      <c r="G1324" s="92" t="str">
        <f>IF(B1324="","",IF(OR('Paste Data Here - Export'!KB1324="Y",'Paste Data Here - Export'!GE1324="Y"),"Yes","No"))</f>
        <v/>
      </c>
      <c r="H1324" s="93" t="str">
        <f t="shared" si="223"/>
        <v/>
      </c>
      <c r="I1324" s="93" t="str">
        <f t="shared" si="224"/>
        <v/>
      </c>
      <c r="J1324" s="93" t="str">
        <f t="shared" si="225"/>
        <v/>
      </c>
      <c r="K1324" s="125" t="str">
        <f>IF(OR(C1324="",'Paste Data Here - Export'!BD1324=""),"",1440*('Paste Data Here - Export'!BD1324-C1324))</f>
        <v/>
      </c>
      <c r="L1324" s="93" t="str">
        <f t="shared" si="226"/>
        <v/>
      </c>
      <c r="M1324" s="93" t="str">
        <f>IF(AND(L1324="Yes",'Paste Data Here - Export'!BC1324="SU",'Paste Data Here - Export'!EJ1324&lt;&gt;"Y"),"Achieved",IF('Paste Data Here - Export'!EJ1324="Y","Not applicable",(IF(AND('Patient level info'!L1324="No",'Paste Data Here - Export'!BC1324="SU"),"Not achieved",IF('Paste Data Here - Export'!BC1324="ICH","Not applicable",IF(OR('Paste Data Here - Export'!BC1324="O",'Paste Data Here - Export'!BC1324="MAC"),"Not achieved",""))))))</f>
        <v/>
      </c>
      <c r="N1324" s="142" t="str">
        <f>IF(B1324="","",IF(OR('Paste Data Here - Export'!GN1324="PERS",'Paste Data Here - Export'!GN1324="TELEM"),'Paste Data Here - Export'!GK1324,IF('Paste Data Here - Export'!GO1324="","Not seen in person",'Paste Data Here - Export'!GO1324)))</f>
        <v/>
      </c>
      <c r="O1324" s="125" t="str">
        <f t="shared" si="227"/>
        <v/>
      </c>
      <c r="P1324" s="126" t="str">
        <f t="shared" si="228"/>
        <v/>
      </c>
      <c r="Q1324" s="95" t="str">
        <f>IF('Paste Data Here - Export'!CR1324=TRUE, "Not imaged",IF('Paste Data Here - Export'!AR1324="Y","Inpatient stroke",IF('Paste Data Here - Export'!BA1324="","",IF('Paste Data Here - Export'!CR1324="TRUE","",1440*('Paste Data Here - Export'!CP1324-'Paste Data Here - Export'!BA1324)))))</f>
        <v/>
      </c>
      <c r="R1324" s="95" t="str">
        <f>IF('Paste Data Here - Export'!CR1324=TRUE,"Not imaged",IF(OR(C1324="",'Paste Data Here - Export'!CP1324=""),"",1440*('Paste Data Here - Export'!CP1324-C1324)))</f>
        <v/>
      </c>
      <c r="S1324" s="93" t="str">
        <f>IF(R1324&lt;60.5,"Yes",IF('Paste Data Here - Export'!C1324="","","No"))</f>
        <v/>
      </c>
      <c r="T1324" s="93" t="str">
        <f t="shared" si="220"/>
        <v/>
      </c>
      <c r="U1324" s="94" t="str">
        <f>IF(OR(C1324="",'Paste Data Here - Export'!DF1324=""),"",1440*('Paste Data Here - Export'!DF1324-C1324))</f>
        <v/>
      </c>
      <c r="V1324" s="96" t="str">
        <f t="shared" si="229"/>
        <v/>
      </c>
      <c r="W1324" s="97" t="str">
        <f>IF(B1324="","",IF('Paste Data Here - Export'!KI1324=TRUE,"Yes",IF('Paste Data Here - Export'!L1324="","No","Yes")))</f>
        <v/>
      </c>
      <c r="X1324" s="98" t="str">
        <f>IF(E1324="Yes","6 Month Transfer",IF(AND(W1324="Yes",'Paste Data Here - Export'!KM1324="D"),"No",IF('Patient level info'!W1324="Yes","Yes","")))</f>
        <v/>
      </c>
      <c r="Y1324" s="91" t="str">
        <f t="shared" si="221"/>
        <v/>
      </c>
      <c r="Z1324" s="99" t="str">
        <f>IF('Paste Data Here - Export'!KQ1324="","",IF('Paste Data Here - Export'!KO1324="","",'Paste Data Here - Export'!KN1324-'Paste Data Here - Export'!KQ1324))</f>
        <v/>
      </c>
      <c r="AA1324" s="91" t="str">
        <f>IF(AND(W1324="Yes",'Paste Data Here - Export'!KM1324="D",'Paste Data Here - Export'!KO1324="Y"),'Paste Data Here - Export'!KN1324+'Patient level info'!AA$3,IF(AND(W1324="Yes",'Paste Data Here - Export'!KM1324="D",Z1324&lt;0),'Paste Data Here - Export'!KQ1324,IF(AND(W1324="Yes",'Paste Data Here - Export'!KM1324="D"),'Paste Data Here - Export'!KN1324,IF(X1324="Yes",'Paste Data Here - Export'!KS1324,""))))</f>
        <v/>
      </c>
      <c r="AB1324" s="100" t="str">
        <f>IF(W1324="No","",IF('Paste Data Here - Export'!HS1324="","",IF('Paste Data Here - Export'!KO1324="Y",'Patient level info'!AA1324-'Paste Data Here - Export'!HS1324,'Paste Data Here - Export'!KQ1324-'Paste Data Here - Export'!HS1324)))</f>
        <v/>
      </c>
      <c r="AC1324" s="100" t="str">
        <f>IF(E1324="Yes","",IF(BPT!C1324="Record transferred to this team",AA1324-C1324-(1/6),""))</f>
        <v/>
      </c>
      <c r="AD1324" s="100" t="str">
        <f t="shared" si="222"/>
        <v/>
      </c>
      <c r="AE1324" s="100" t="str">
        <f t="shared" si="230"/>
        <v/>
      </c>
      <c r="AF1324" s="101" t="str">
        <f>IF(AE1324="","",IF(Y1324="Died same day","Died same day as arrival",IF(AB1324="","Did not stay on SU",IF('Paste Data Here - Export'!HR1324="ICH","ICU/CCU/HDU",IF(AB1324&gt;AE1324,100,100*AB1324/AE1324)))))</f>
        <v/>
      </c>
      <c r="AG1324" s="82" t="str">
        <f>IF(E1324="Yes","6 Month Transfer",IF(W1324="No","Not locked to discharge/transfer",IF(AF1324="Did not stay on SU","Not achieved as did not stay on SU",IF('Patient level info'!A1324="","",IF(AND(A1324=B1324,M1324="Achieved",P1324="Achieved",AF1324&gt;=90,AF1324&lt;&gt;"Died same day as arrival"),"Achieved",IF(AND(A1324&lt;&gt;B1324,AF1324&gt;=90,M1324="Achieved",P1324="Achieved"),"Not directly admitted by this team, but achieved criteria at previous team, and achieved 90% of stay on SU whilst at this team",IF(AF1324="ICU/CCU/HDU","Admitted to ICU/CCU/HDU",IF(AF1324="Died same day as arrival",AF1324,IF(AND(AF1324&lt;90,M1324="Not achieved",P1324="Not achieved"),"Not achieved as not direct to SU within 4h, not seen by a consultant within 14h, and less than 90% of stay on SU",IF(AND(AF1324&lt;90,M1324="Not achieved",P1324="Achieved"),"Not achieved as not direct to SU within 4h and less than 90% of stay on SU",IF(AND(AF1324&lt;90,M1324="Achieved",P1324="Not achieved"),"Not achieved as not seen by a consultant within 14h and less than 90% of stay on SU",IF(AND(AF1324&gt;=90,M1324="Not achieved",P1324="Not achieved"),"Not achieved as not direct to SU within 4h and not seen by a consultant within 14h",IF(AND(AF1324&gt;=90,M1324="Achieved",P1324="Not achieved"),"Not achieved as not seen by a consultant within 14h",IF(AF1324&lt;90,"Not achieved as less than 90% of stay on SU","Not achieved as not direct to SU within 4h"))))))))))))))</f>
        <v/>
      </c>
    </row>
    <row r="1325" spans="1:33" x14ac:dyDescent="0.25">
      <c r="A1325" s="89" t="str">
        <f>IF('Paste Data Here - Export'!A1325="","",'Paste Data Here - Export'!A1325)</f>
        <v/>
      </c>
      <c r="B1325" s="90" t="str">
        <f>IF('Paste Data Here - Export'!B1325="","",'Paste Data Here - Export'!B1325)</f>
        <v/>
      </c>
      <c r="C1325" s="91" t="str">
        <f>IF('Paste Data Here - Export'!AR1325="Y",'Paste Data Here - Export'!AS1325,IF('Paste Data Here - Export'!C1325="","",'Paste Data Here - Export'!BA1325))</f>
        <v/>
      </c>
      <c r="D1325" s="103" t="str">
        <f>IF(B1325="","",IF('Paste Data Here - Export'!A1325 ='Paste Data Here - Export'!B1325, "Yes", "No"))</f>
        <v/>
      </c>
      <c r="E1325" s="103" t="str">
        <f>IF(A1325="","",IF(AND('Paste Data Here - Export'!P1325="",'Paste Data Here - Export'!Q1325&lt;&gt;""),"Yes","No"))</f>
        <v/>
      </c>
      <c r="F1325" s="104" t="str">
        <f>IF('Paste Data Here - Export'!A1325='Paste Data Here - Export'!B1325,C1325,IF(W1325="No","",IF(E1325="Yes","6 Month Transfer",'Paste Data Here - Export'!HP1325)))</f>
        <v/>
      </c>
      <c r="G1325" s="92" t="str">
        <f>IF(B1325="","",IF(OR('Paste Data Here - Export'!KB1325="Y",'Paste Data Here - Export'!GE1325="Y"),"Yes","No"))</f>
        <v/>
      </c>
      <c r="H1325" s="93" t="str">
        <f t="shared" si="223"/>
        <v/>
      </c>
      <c r="I1325" s="93" t="str">
        <f t="shared" si="224"/>
        <v/>
      </c>
      <c r="J1325" s="93" t="str">
        <f t="shared" si="225"/>
        <v/>
      </c>
      <c r="K1325" s="125" t="str">
        <f>IF(OR(C1325="",'Paste Data Here - Export'!BD1325=""),"",1440*('Paste Data Here - Export'!BD1325-C1325))</f>
        <v/>
      </c>
      <c r="L1325" s="93" t="str">
        <f t="shared" si="226"/>
        <v/>
      </c>
      <c r="M1325" s="93" t="str">
        <f>IF(AND(L1325="Yes",'Paste Data Here - Export'!BC1325="SU",'Paste Data Here - Export'!EJ1325&lt;&gt;"Y"),"Achieved",IF('Paste Data Here - Export'!EJ1325="Y","Not applicable",(IF(AND('Patient level info'!L1325="No",'Paste Data Here - Export'!BC1325="SU"),"Not achieved",IF('Paste Data Here - Export'!BC1325="ICH","Not applicable",IF(OR('Paste Data Here - Export'!BC1325="O",'Paste Data Here - Export'!BC1325="MAC"),"Not achieved",""))))))</f>
        <v/>
      </c>
      <c r="N1325" s="142" t="str">
        <f>IF(B1325="","",IF(OR('Paste Data Here - Export'!GN1325="PERS",'Paste Data Here - Export'!GN1325="TELEM"),'Paste Data Here - Export'!GK1325,IF('Paste Data Here - Export'!GO1325="","Not seen in person",'Paste Data Here - Export'!GO1325)))</f>
        <v/>
      </c>
      <c r="O1325" s="125" t="str">
        <f t="shared" si="227"/>
        <v/>
      </c>
      <c r="P1325" s="126" t="str">
        <f t="shared" si="228"/>
        <v/>
      </c>
      <c r="Q1325" s="95" t="str">
        <f>IF('Paste Data Here - Export'!CR1325=TRUE, "Not imaged",IF('Paste Data Here - Export'!AR1325="Y","Inpatient stroke",IF('Paste Data Here - Export'!BA1325="","",IF('Paste Data Here - Export'!CR1325="TRUE","",1440*('Paste Data Here - Export'!CP1325-'Paste Data Here - Export'!BA1325)))))</f>
        <v/>
      </c>
      <c r="R1325" s="95" t="str">
        <f>IF('Paste Data Here - Export'!CR1325=TRUE,"Not imaged",IF(OR(C1325="",'Paste Data Here - Export'!CP1325=""),"",1440*('Paste Data Here - Export'!CP1325-C1325)))</f>
        <v/>
      </c>
      <c r="S1325" s="93" t="str">
        <f>IF(R1325&lt;60.5,"Yes",IF('Paste Data Here - Export'!C1325="","","No"))</f>
        <v/>
      </c>
      <c r="T1325" s="93" t="str">
        <f t="shared" si="220"/>
        <v/>
      </c>
      <c r="U1325" s="94" t="str">
        <f>IF(OR(C1325="",'Paste Data Here - Export'!DF1325=""),"",1440*('Paste Data Here - Export'!DF1325-C1325))</f>
        <v/>
      </c>
      <c r="V1325" s="96" t="str">
        <f t="shared" si="229"/>
        <v/>
      </c>
      <c r="W1325" s="97" t="str">
        <f>IF(B1325="","",IF('Paste Data Here - Export'!KI1325=TRUE,"Yes",IF('Paste Data Here - Export'!L1325="","No","Yes")))</f>
        <v/>
      </c>
      <c r="X1325" s="98" t="str">
        <f>IF(E1325="Yes","6 Month Transfer",IF(AND(W1325="Yes",'Paste Data Here - Export'!KM1325="D"),"No",IF('Patient level info'!W1325="Yes","Yes","")))</f>
        <v/>
      </c>
      <c r="Y1325" s="91" t="str">
        <f t="shared" si="221"/>
        <v/>
      </c>
      <c r="Z1325" s="99" t="str">
        <f>IF('Paste Data Here - Export'!KQ1325="","",IF('Paste Data Here - Export'!KO1325="","",'Paste Data Here - Export'!KN1325-'Paste Data Here - Export'!KQ1325))</f>
        <v/>
      </c>
      <c r="AA1325" s="91" t="str">
        <f>IF(AND(W1325="Yes",'Paste Data Here - Export'!KM1325="D",'Paste Data Here - Export'!KO1325="Y"),'Paste Data Here - Export'!KN1325+'Patient level info'!AA$3,IF(AND(W1325="Yes",'Paste Data Here - Export'!KM1325="D",Z1325&lt;0),'Paste Data Here - Export'!KQ1325,IF(AND(W1325="Yes",'Paste Data Here - Export'!KM1325="D"),'Paste Data Here - Export'!KN1325,IF(X1325="Yes",'Paste Data Here - Export'!KS1325,""))))</f>
        <v/>
      </c>
      <c r="AB1325" s="100" t="str">
        <f>IF(W1325="No","",IF('Paste Data Here - Export'!HS1325="","",IF('Paste Data Here - Export'!KO1325="Y",'Patient level info'!AA1325-'Paste Data Here - Export'!HS1325,'Paste Data Here - Export'!KQ1325-'Paste Data Here - Export'!HS1325)))</f>
        <v/>
      </c>
      <c r="AC1325" s="100" t="str">
        <f>IF(E1325="Yes","",IF(BPT!C1325="Record transferred to this team",AA1325-C1325-(1/6),""))</f>
        <v/>
      </c>
      <c r="AD1325" s="100" t="str">
        <f t="shared" si="222"/>
        <v/>
      </c>
      <c r="AE1325" s="100" t="str">
        <f t="shared" si="230"/>
        <v/>
      </c>
      <c r="AF1325" s="101" t="str">
        <f>IF(AE1325="","",IF(Y1325="Died same day","Died same day as arrival",IF(AB1325="","Did not stay on SU",IF('Paste Data Here - Export'!HR1325="ICH","ICU/CCU/HDU",IF(AB1325&gt;AE1325,100,100*AB1325/AE1325)))))</f>
        <v/>
      </c>
      <c r="AG1325" s="82" t="str">
        <f>IF(E1325="Yes","6 Month Transfer",IF(W1325="No","Not locked to discharge/transfer",IF(AF1325="Did not stay on SU","Not achieved as did not stay on SU",IF('Patient level info'!A1325="","",IF(AND(A1325=B1325,M1325="Achieved",P1325="Achieved",AF1325&gt;=90,AF1325&lt;&gt;"Died same day as arrival"),"Achieved",IF(AND(A1325&lt;&gt;B1325,AF1325&gt;=90,M1325="Achieved",P1325="Achieved"),"Not directly admitted by this team, but achieved criteria at previous team, and achieved 90% of stay on SU whilst at this team",IF(AF1325="ICU/CCU/HDU","Admitted to ICU/CCU/HDU",IF(AF1325="Died same day as arrival",AF1325,IF(AND(AF1325&lt;90,M1325="Not achieved",P1325="Not achieved"),"Not achieved as not direct to SU within 4h, not seen by a consultant within 14h, and less than 90% of stay on SU",IF(AND(AF1325&lt;90,M1325="Not achieved",P1325="Achieved"),"Not achieved as not direct to SU within 4h and less than 90% of stay on SU",IF(AND(AF1325&lt;90,M1325="Achieved",P1325="Not achieved"),"Not achieved as not seen by a consultant within 14h and less than 90% of stay on SU",IF(AND(AF1325&gt;=90,M1325="Not achieved",P1325="Not achieved"),"Not achieved as not direct to SU within 4h and not seen by a consultant within 14h",IF(AND(AF1325&gt;=90,M1325="Achieved",P1325="Not achieved"),"Not achieved as not seen by a consultant within 14h",IF(AF1325&lt;90,"Not achieved as less than 90% of stay on SU","Not achieved as not direct to SU within 4h"))))))))))))))</f>
        <v/>
      </c>
    </row>
    <row r="1326" spans="1:33" x14ac:dyDescent="0.25">
      <c r="A1326" s="89" t="str">
        <f>IF('Paste Data Here - Export'!A1326="","",'Paste Data Here - Export'!A1326)</f>
        <v/>
      </c>
      <c r="B1326" s="90" t="str">
        <f>IF('Paste Data Here - Export'!B1326="","",'Paste Data Here - Export'!B1326)</f>
        <v/>
      </c>
      <c r="C1326" s="91" t="str">
        <f>IF('Paste Data Here - Export'!AR1326="Y",'Paste Data Here - Export'!AS1326,IF('Paste Data Here - Export'!C1326="","",'Paste Data Here - Export'!BA1326))</f>
        <v/>
      </c>
      <c r="D1326" s="103" t="str">
        <f>IF(B1326="","",IF('Paste Data Here - Export'!A1326 ='Paste Data Here - Export'!B1326, "Yes", "No"))</f>
        <v/>
      </c>
      <c r="E1326" s="103" t="str">
        <f>IF(A1326="","",IF(AND('Paste Data Here - Export'!P1326="",'Paste Data Here - Export'!Q1326&lt;&gt;""),"Yes","No"))</f>
        <v/>
      </c>
      <c r="F1326" s="104" t="str">
        <f>IF('Paste Data Here - Export'!A1326='Paste Data Here - Export'!B1326,C1326,IF(W1326="No","",IF(E1326="Yes","6 Month Transfer",'Paste Data Here - Export'!HP1326)))</f>
        <v/>
      </c>
      <c r="G1326" s="92" t="str">
        <f>IF(B1326="","",IF(OR('Paste Data Here - Export'!KB1326="Y",'Paste Data Here - Export'!GE1326="Y"),"Yes","No"))</f>
        <v/>
      </c>
      <c r="H1326" s="93" t="str">
        <f t="shared" si="223"/>
        <v/>
      </c>
      <c r="I1326" s="93" t="str">
        <f t="shared" si="224"/>
        <v/>
      </c>
      <c r="J1326" s="93" t="str">
        <f t="shared" si="225"/>
        <v/>
      </c>
      <c r="K1326" s="125" t="str">
        <f>IF(OR(C1326="",'Paste Data Here - Export'!BD1326=""),"",1440*('Paste Data Here - Export'!BD1326-C1326))</f>
        <v/>
      </c>
      <c r="L1326" s="93" t="str">
        <f t="shared" si="226"/>
        <v/>
      </c>
      <c r="M1326" s="93" t="str">
        <f>IF(AND(L1326="Yes",'Paste Data Here - Export'!BC1326="SU",'Paste Data Here - Export'!EJ1326&lt;&gt;"Y"),"Achieved",IF('Paste Data Here - Export'!EJ1326="Y","Not applicable",(IF(AND('Patient level info'!L1326="No",'Paste Data Here - Export'!BC1326="SU"),"Not achieved",IF('Paste Data Here - Export'!BC1326="ICH","Not applicable",IF(OR('Paste Data Here - Export'!BC1326="O",'Paste Data Here - Export'!BC1326="MAC"),"Not achieved",""))))))</f>
        <v/>
      </c>
      <c r="N1326" s="142" t="str">
        <f>IF(B1326="","",IF(OR('Paste Data Here - Export'!GN1326="PERS",'Paste Data Here - Export'!GN1326="TELEM"),'Paste Data Here - Export'!GK1326,IF('Paste Data Here - Export'!GO1326="","Not seen in person",'Paste Data Here - Export'!GO1326)))</f>
        <v/>
      </c>
      <c r="O1326" s="125" t="str">
        <f t="shared" si="227"/>
        <v/>
      </c>
      <c r="P1326" s="126" t="str">
        <f t="shared" si="228"/>
        <v/>
      </c>
      <c r="Q1326" s="95" t="str">
        <f>IF('Paste Data Here - Export'!CR1326=TRUE, "Not imaged",IF('Paste Data Here - Export'!AR1326="Y","Inpatient stroke",IF('Paste Data Here - Export'!BA1326="","",IF('Paste Data Here - Export'!CR1326="TRUE","",1440*('Paste Data Here - Export'!CP1326-'Paste Data Here - Export'!BA1326)))))</f>
        <v/>
      </c>
      <c r="R1326" s="95" t="str">
        <f>IF('Paste Data Here - Export'!CR1326=TRUE,"Not imaged",IF(OR(C1326="",'Paste Data Here - Export'!CP1326=""),"",1440*('Paste Data Here - Export'!CP1326-C1326)))</f>
        <v/>
      </c>
      <c r="S1326" s="93" t="str">
        <f>IF(R1326&lt;60.5,"Yes",IF('Paste Data Here - Export'!C1326="","","No"))</f>
        <v/>
      </c>
      <c r="T1326" s="93" t="str">
        <f t="shared" si="220"/>
        <v/>
      </c>
      <c r="U1326" s="94" t="str">
        <f>IF(OR(C1326="",'Paste Data Here - Export'!DF1326=""),"",1440*('Paste Data Here - Export'!DF1326-C1326))</f>
        <v/>
      </c>
      <c r="V1326" s="96" t="str">
        <f t="shared" si="229"/>
        <v/>
      </c>
      <c r="W1326" s="97" t="str">
        <f>IF(B1326="","",IF('Paste Data Here - Export'!KI1326=TRUE,"Yes",IF('Paste Data Here - Export'!L1326="","No","Yes")))</f>
        <v/>
      </c>
      <c r="X1326" s="98" t="str">
        <f>IF(E1326="Yes","6 Month Transfer",IF(AND(W1326="Yes",'Paste Data Here - Export'!KM1326="D"),"No",IF('Patient level info'!W1326="Yes","Yes","")))</f>
        <v/>
      </c>
      <c r="Y1326" s="91" t="str">
        <f t="shared" si="221"/>
        <v/>
      </c>
      <c r="Z1326" s="99" t="str">
        <f>IF('Paste Data Here - Export'!KQ1326="","",IF('Paste Data Here - Export'!KO1326="","",'Paste Data Here - Export'!KN1326-'Paste Data Here - Export'!KQ1326))</f>
        <v/>
      </c>
      <c r="AA1326" s="91" t="str">
        <f>IF(AND(W1326="Yes",'Paste Data Here - Export'!KM1326="D",'Paste Data Here - Export'!KO1326="Y"),'Paste Data Here - Export'!KN1326+'Patient level info'!AA$3,IF(AND(W1326="Yes",'Paste Data Here - Export'!KM1326="D",Z1326&lt;0),'Paste Data Here - Export'!KQ1326,IF(AND(W1326="Yes",'Paste Data Here - Export'!KM1326="D"),'Paste Data Here - Export'!KN1326,IF(X1326="Yes",'Paste Data Here - Export'!KS1326,""))))</f>
        <v/>
      </c>
      <c r="AB1326" s="100" t="str">
        <f>IF(W1326="No","",IF('Paste Data Here - Export'!HS1326="","",IF('Paste Data Here - Export'!KO1326="Y",'Patient level info'!AA1326-'Paste Data Here - Export'!HS1326,'Paste Data Here - Export'!KQ1326-'Paste Data Here - Export'!HS1326)))</f>
        <v/>
      </c>
      <c r="AC1326" s="100" t="str">
        <f>IF(E1326="Yes","",IF(BPT!C1326="Record transferred to this team",AA1326-C1326-(1/6),""))</f>
        <v/>
      </c>
      <c r="AD1326" s="100" t="str">
        <f t="shared" si="222"/>
        <v/>
      </c>
      <c r="AE1326" s="100" t="str">
        <f t="shared" si="230"/>
        <v/>
      </c>
      <c r="AF1326" s="101" t="str">
        <f>IF(AE1326="","",IF(Y1326="Died same day","Died same day as arrival",IF(AB1326="","Did not stay on SU",IF('Paste Data Here - Export'!HR1326="ICH","ICU/CCU/HDU",IF(AB1326&gt;AE1326,100,100*AB1326/AE1326)))))</f>
        <v/>
      </c>
      <c r="AG1326" s="82" t="str">
        <f>IF(E1326="Yes","6 Month Transfer",IF(W1326="No","Not locked to discharge/transfer",IF(AF1326="Did not stay on SU","Not achieved as did not stay on SU",IF('Patient level info'!A1326="","",IF(AND(A1326=B1326,M1326="Achieved",P1326="Achieved",AF1326&gt;=90,AF1326&lt;&gt;"Died same day as arrival"),"Achieved",IF(AND(A1326&lt;&gt;B1326,AF1326&gt;=90,M1326="Achieved",P1326="Achieved"),"Not directly admitted by this team, but achieved criteria at previous team, and achieved 90% of stay on SU whilst at this team",IF(AF1326="ICU/CCU/HDU","Admitted to ICU/CCU/HDU",IF(AF1326="Died same day as arrival",AF1326,IF(AND(AF1326&lt;90,M1326="Not achieved",P1326="Not achieved"),"Not achieved as not direct to SU within 4h, not seen by a consultant within 14h, and less than 90% of stay on SU",IF(AND(AF1326&lt;90,M1326="Not achieved",P1326="Achieved"),"Not achieved as not direct to SU within 4h and less than 90% of stay on SU",IF(AND(AF1326&lt;90,M1326="Achieved",P1326="Not achieved"),"Not achieved as not seen by a consultant within 14h and less than 90% of stay on SU",IF(AND(AF1326&gt;=90,M1326="Not achieved",P1326="Not achieved"),"Not achieved as not direct to SU within 4h and not seen by a consultant within 14h",IF(AND(AF1326&gt;=90,M1326="Achieved",P1326="Not achieved"),"Not achieved as not seen by a consultant within 14h",IF(AF1326&lt;90,"Not achieved as less than 90% of stay on SU","Not achieved as not direct to SU within 4h"))))))))))))))</f>
        <v/>
      </c>
    </row>
    <row r="1327" spans="1:33" x14ac:dyDescent="0.25">
      <c r="A1327" s="89" t="str">
        <f>IF('Paste Data Here - Export'!A1327="","",'Paste Data Here - Export'!A1327)</f>
        <v/>
      </c>
      <c r="B1327" s="90" t="str">
        <f>IF('Paste Data Here - Export'!B1327="","",'Paste Data Here - Export'!B1327)</f>
        <v/>
      </c>
      <c r="C1327" s="91" t="str">
        <f>IF('Paste Data Here - Export'!AR1327="Y",'Paste Data Here - Export'!AS1327,IF('Paste Data Here - Export'!C1327="","",'Paste Data Here - Export'!BA1327))</f>
        <v/>
      </c>
      <c r="D1327" s="103" t="str">
        <f>IF(B1327="","",IF('Paste Data Here - Export'!A1327 ='Paste Data Here - Export'!B1327, "Yes", "No"))</f>
        <v/>
      </c>
      <c r="E1327" s="103" t="str">
        <f>IF(A1327="","",IF(AND('Paste Data Here - Export'!P1327="",'Paste Data Here - Export'!Q1327&lt;&gt;""),"Yes","No"))</f>
        <v/>
      </c>
      <c r="F1327" s="104" t="str">
        <f>IF('Paste Data Here - Export'!A1327='Paste Data Here - Export'!B1327,C1327,IF(W1327="No","",IF(E1327="Yes","6 Month Transfer",'Paste Data Here - Export'!HP1327)))</f>
        <v/>
      </c>
      <c r="G1327" s="92" t="str">
        <f>IF(B1327="","",IF(OR('Paste Data Here - Export'!KB1327="Y",'Paste Data Here - Export'!GE1327="Y"),"Yes","No"))</f>
        <v/>
      </c>
      <c r="H1327" s="93" t="str">
        <f t="shared" si="223"/>
        <v/>
      </c>
      <c r="I1327" s="93" t="str">
        <f t="shared" si="224"/>
        <v/>
      </c>
      <c r="J1327" s="93" t="str">
        <f t="shared" si="225"/>
        <v/>
      </c>
      <c r="K1327" s="125" t="str">
        <f>IF(OR(C1327="",'Paste Data Here - Export'!BD1327=""),"",1440*('Paste Data Here - Export'!BD1327-C1327))</f>
        <v/>
      </c>
      <c r="L1327" s="93" t="str">
        <f t="shared" si="226"/>
        <v/>
      </c>
      <c r="M1327" s="93" t="str">
        <f>IF(AND(L1327="Yes",'Paste Data Here - Export'!BC1327="SU",'Paste Data Here - Export'!EJ1327&lt;&gt;"Y"),"Achieved",IF('Paste Data Here - Export'!EJ1327="Y","Not applicable",(IF(AND('Patient level info'!L1327="No",'Paste Data Here - Export'!BC1327="SU"),"Not achieved",IF('Paste Data Here - Export'!BC1327="ICH","Not applicable",IF(OR('Paste Data Here - Export'!BC1327="O",'Paste Data Here - Export'!BC1327="MAC"),"Not achieved",""))))))</f>
        <v/>
      </c>
      <c r="N1327" s="142" t="str">
        <f>IF(B1327="","",IF(OR('Paste Data Here - Export'!GN1327="PERS",'Paste Data Here - Export'!GN1327="TELEM"),'Paste Data Here - Export'!GK1327,IF('Paste Data Here - Export'!GO1327="","Not seen in person",'Paste Data Here - Export'!GO1327)))</f>
        <v/>
      </c>
      <c r="O1327" s="125" t="str">
        <f t="shared" si="227"/>
        <v/>
      </c>
      <c r="P1327" s="126" t="str">
        <f t="shared" si="228"/>
        <v/>
      </c>
      <c r="Q1327" s="95" t="str">
        <f>IF('Paste Data Here - Export'!CR1327=TRUE, "Not imaged",IF('Paste Data Here - Export'!AR1327="Y","Inpatient stroke",IF('Paste Data Here - Export'!BA1327="","",IF('Paste Data Here - Export'!CR1327="TRUE","",1440*('Paste Data Here - Export'!CP1327-'Paste Data Here - Export'!BA1327)))))</f>
        <v/>
      </c>
      <c r="R1327" s="95" t="str">
        <f>IF('Paste Data Here - Export'!CR1327=TRUE,"Not imaged",IF(OR(C1327="",'Paste Data Here - Export'!CP1327=""),"",1440*('Paste Data Here - Export'!CP1327-C1327)))</f>
        <v/>
      </c>
      <c r="S1327" s="93" t="str">
        <f>IF(R1327&lt;60.5,"Yes",IF('Paste Data Here - Export'!C1327="","","No"))</f>
        <v/>
      </c>
      <c r="T1327" s="93" t="str">
        <f t="shared" si="220"/>
        <v/>
      </c>
      <c r="U1327" s="94" t="str">
        <f>IF(OR(C1327="",'Paste Data Here - Export'!DF1327=""),"",1440*('Paste Data Here - Export'!DF1327-C1327))</f>
        <v/>
      </c>
      <c r="V1327" s="96" t="str">
        <f t="shared" si="229"/>
        <v/>
      </c>
      <c r="W1327" s="97" t="str">
        <f>IF(B1327="","",IF('Paste Data Here - Export'!KI1327=TRUE,"Yes",IF('Paste Data Here - Export'!L1327="","No","Yes")))</f>
        <v/>
      </c>
      <c r="X1327" s="98" t="str">
        <f>IF(E1327="Yes","6 Month Transfer",IF(AND(W1327="Yes",'Paste Data Here - Export'!KM1327="D"),"No",IF('Patient level info'!W1327="Yes","Yes","")))</f>
        <v/>
      </c>
      <c r="Y1327" s="91" t="str">
        <f t="shared" si="221"/>
        <v/>
      </c>
      <c r="Z1327" s="99" t="str">
        <f>IF('Paste Data Here - Export'!KQ1327="","",IF('Paste Data Here - Export'!KO1327="","",'Paste Data Here - Export'!KN1327-'Paste Data Here - Export'!KQ1327))</f>
        <v/>
      </c>
      <c r="AA1327" s="91" t="str">
        <f>IF(AND(W1327="Yes",'Paste Data Here - Export'!KM1327="D",'Paste Data Here - Export'!KO1327="Y"),'Paste Data Here - Export'!KN1327+'Patient level info'!AA$3,IF(AND(W1327="Yes",'Paste Data Here - Export'!KM1327="D",Z1327&lt;0),'Paste Data Here - Export'!KQ1327,IF(AND(W1327="Yes",'Paste Data Here - Export'!KM1327="D"),'Paste Data Here - Export'!KN1327,IF(X1327="Yes",'Paste Data Here - Export'!KS1327,""))))</f>
        <v/>
      </c>
      <c r="AB1327" s="100" t="str">
        <f>IF(W1327="No","",IF('Paste Data Here - Export'!HS1327="","",IF('Paste Data Here - Export'!KO1327="Y",'Patient level info'!AA1327-'Paste Data Here - Export'!HS1327,'Paste Data Here - Export'!KQ1327-'Paste Data Here - Export'!HS1327)))</f>
        <v/>
      </c>
      <c r="AC1327" s="100" t="str">
        <f>IF(E1327="Yes","",IF(BPT!C1327="Record transferred to this team",AA1327-C1327-(1/6),""))</f>
        <v/>
      </c>
      <c r="AD1327" s="100" t="str">
        <f t="shared" si="222"/>
        <v/>
      </c>
      <c r="AE1327" s="100" t="str">
        <f t="shared" si="230"/>
        <v/>
      </c>
      <c r="AF1327" s="101" t="str">
        <f>IF(AE1327="","",IF(Y1327="Died same day","Died same day as arrival",IF(AB1327="","Did not stay on SU",IF('Paste Data Here - Export'!HR1327="ICH","ICU/CCU/HDU",IF(AB1327&gt;AE1327,100,100*AB1327/AE1327)))))</f>
        <v/>
      </c>
      <c r="AG1327" s="82" t="str">
        <f>IF(E1327="Yes","6 Month Transfer",IF(W1327="No","Not locked to discharge/transfer",IF(AF1327="Did not stay on SU","Not achieved as did not stay on SU",IF('Patient level info'!A1327="","",IF(AND(A1327=B1327,M1327="Achieved",P1327="Achieved",AF1327&gt;=90,AF1327&lt;&gt;"Died same day as arrival"),"Achieved",IF(AND(A1327&lt;&gt;B1327,AF1327&gt;=90,M1327="Achieved",P1327="Achieved"),"Not directly admitted by this team, but achieved criteria at previous team, and achieved 90% of stay on SU whilst at this team",IF(AF1327="ICU/CCU/HDU","Admitted to ICU/CCU/HDU",IF(AF1327="Died same day as arrival",AF1327,IF(AND(AF1327&lt;90,M1327="Not achieved",P1327="Not achieved"),"Not achieved as not direct to SU within 4h, not seen by a consultant within 14h, and less than 90% of stay on SU",IF(AND(AF1327&lt;90,M1327="Not achieved",P1327="Achieved"),"Not achieved as not direct to SU within 4h and less than 90% of stay on SU",IF(AND(AF1327&lt;90,M1327="Achieved",P1327="Not achieved"),"Not achieved as not seen by a consultant within 14h and less than 90% of stay on SU",IF(AND(AF1327&gt;=90,M1327="Not achieved",P1327="Not achieved"),"Not achieved as not direct to SU within 4h and not seen by a consultant within 14h",IF(AND(AF1327&gt;=90,M1327="Achieved",P1327="Not achieved"),"Not achieved as not seen by a consultant within 14h",IF(AF1327&lt;90,"Not achieved as less than 90% of stay on SU","Not achieved as not direct to SU within 4h"))))))))))))))</f>
        <v/>
      </c>
    </row>
    <row r="1328" spans="1:33" x14ac:dyDescent="0.25">
      <c r="A1328" s="89" t="str">
        <f>IF('Paste Data Here - Export'!A1328="","",'Paste Data Here - Export'!A1328)</f>
        <v/>
      </c>
      <c r="B1328" s="90" t="str">
        <f>IF('Paste Data Here - Export'!B1328="","",'Paste Data Here - Export'!B1328)</f>
        <v/>
      </c>
      <c r="C1328" s="91" t="str">
        <f>IF('Paste Data Here - Export'!AR1328="Y",'Paste Data Here - Export'!AS1328,IF('Paste Data Here - Export'!C1328="","",'Paste Data Here - Export'!BA1328))</f>
        <v/>
      </c>
      <c r="D1328" s="103" t="str">
        <f>IF(B1328="","",IF('Paste Data Here - Export'!A1328 ='Paste Data Here - Export'!B1328, "Yes", "No"))</f>
        <v/>
      </c>
      <c r="E1328" s="103" t="str">
        <f>IF(A1328="","",IF(AND('Paste Data Here - Export'!P1328="",'Paste Data Here - Export'!Q1328&lt;&gt;""),"Yes","No"))</f>
        <v/>
      </c>
      <c r="F1328" s="104" t="str">
        <f>IF('Paste Data Here - Export'!A1328='Paste Data Here - Export'!B1328,C1328,IF(W1328="No","",IF(E1328="Yes","6 Month Transfer",'Paste Data Here - Export'!HP1328)))</f>
        <v/>
      </c>
      <c r="G1328" s="92" t="str">
        <f>IF(B1328="","",IF(OR('Paste Data Here - Export'!KB1328="Y",'Paste Data Here - Export'!GE1328="Y"),"Yes","No"))</f>
        <v/>
      </c>
      <c r="H1328" s="93" t="str">
        <f t="shared" si="223"/>
        <v/>
      </c>
      <c r="I1328" s="93" t="str">
        <f t="shared" si="224"/>
        <v/>
      </c>
      <c r="J1328" s="93" t="str">
        <f t="shared" si="225"/>
        <v/>
      </c>
      <c r="K1328" s="125" t="str">
        <f>IF(OR(C1328="",'Paste Data Here - Export'!BD1328=""),"",1440*('Paste Data Here - Export'!BD1328-C1328))</f>
        <v/>
      </c>
      <c r="L1328" s="93" t="str">
        <f t="shared" si="226"/>
        <v/>
      </c>
      <c r="M1328" s="93" t="str">
        <f>IF(AND(L1328="Yes",'Paste Data Here - Export'!BC1328="SU",'Paste Data Here - Export'!EJ1328&lt;&gt;"Y"),"Achieved",IF('Paste Data Here - Export'!EJ1328="Y","Not applicable",(IF(AND('Patient level info'!L1328="No",'Paste Data Here - Export'!BC1328="SU"),"Not achieved",IF('Paste Data Here - Export'!BC1328="ICH","Not applicable",IF(OR('Paste Data Here - Export'!BC1328="O",'Paste Data Here - Export'!BC1328="MAC"),"Not achieved",""))))))</f>
        <v/>
      </c>
      <c r="N1328" s="142" t="str">
        <f>IF(B1328="","",IF(OR('Paste Data Here - Export'!GN1328="PERS",'Paste Data Here - Export'!GN1328="TELEM"),'Paste Data Here - Export'!GK1328,IF('Paste Data Here - Export'!GO1328="","Not seen in person",'Paste Data Here - Export'!GO1328)))</f>
        <v/>
      </c>
      <c r="O1328" s="125" t="str">
        <f t="shared" si="227"/>
        <v/>
      </c>
      <c r="P1328" s="126" t="str">
        <f t="shared" si="228"/>
        <v/>
      </c>
      <c r="Q1328" s="95" t="str">
        <f>IF('Paste Data Here - Export'!CR1328=TRUE, "Not imaged",IF('Paste Data Here - Export'!AR1328="Y","Inpatient stroke",IF('Paste Data Here - Export'!BA1328="","",IF('Paste Data Here - Export'!CR1328="TRUE","",1440*('Paste Data Here - Export'!CP1328-'Paste Data Here - Export'!BA1328)))))</f>
        <v/>
      </c>
      <c r="R1328" s="95" t="str">
        <f>IF('Paste Data Here - Export'!CR1328=TRUE,"Not imaged",IF(OR(C1328="",'Paste Data Here - Export'!CP1328=""),"",1440*('Paste Data Here - Export'!CP1328-C1328)))</f>
        <v/>
      </c>
      <c r="S1328" s="93" t="str">
        <f>IF(R1328&lt;60.5,"Yes",IF('Paste Data Here - Export'!C1328="","","No"))</f>
        <v/>
      </c>
      <c r="T1328" s="93" t="str">
        <f t="shared" si="220"/>
        <v/>
      </c>
      <c r="U1328" s="94" t="str">
        <f>IF(OR(C1328="",'Paste Data Here - Export'!DF1328=""),"",1440*('Paste Data Here - Export'!DF1328-C1328))</f>
        <v/>
      </c>
      <c r="V1328" s="96" t="str">
        <f t="shared" si="229"/>
        <v/>
      </c>
      <c r="W1328" s="97" t="str">
        <f>IF(B1328="","",IF('Paste Data Here - Export'!KI1328=TRUE,"Yes",IF('Paste Data Here - Export'!L1328="","No","Yes")))</f>
        <v/>
      </c>
      <c r="X1328" s="98" t="str">
        <f>IF(E1328="Yes","6 Month Transfer",IF(AND(W1328="Yes",'Paste Data Here - Export'!KM1328="D"),"No",IF('Patient level info'!W1328="Yes","Yes","")))</f>
        <v/>
      </c>
      <c r="Y1328" s="91" t="str">
        <f t="shared" si="221"/>
        <v/>
      </c>
      <c r="Z1328" s="99" t="str">
        <f>IF('Paste Data Here - Export'!KQ1328="","",IF('Paste Data Here - Export'!KO1328="","",'Paste Data Here - Export'!KN1328-'Paste Data Here - Export'!KQ1328))</f>
        <v/>
      </c>
      <c r="AA1328" s="91" t="str">
        <f>IF(AND(W1328="Yes",'Paste Data Here - Export'!KM1328="D",'Paste Data Here - Export'!KO1328="Y"),'Paste Data Here - Export'!KN1328+'Patient level info'!AA$3,IF(AND(W1328="Yes",'Paste Data Here - Export'!KM1328="D",Z1328&lt;0),'Paste Data Here - Export'!KQ1328,IF(AND(W1328="Yes",'Paste Data Here - Export'!KM1328="D"),'Paste Data Here - Export'!KN1328,IF(X1328="Yes",'Paste Data Here - Export'!KS1328,""))))</f>
        <v/>
      </c>
      <c r="AB1328" s="100" t="str">
        <f>IF(W1328="No","",IF('Paste Data Here - Export'!HS1328="","",IF('Paste Data Here - Export'!KO1328="Y",'Patient level info'!AA1328-'Paste Data Here - Export'!HS1328,'Paste Data Here - Export'!KQ1328-'Paste Data Here - Export'!HS1328)))</f>
        <v/>
      </c>
      <c r="AC1328" s="100" t="str">
        <f>IF(E1328="Yes","",IF(BPT!C1328="Record transferred to this team",AA1328-C1328-(1/6),""))</f>
        <v/>
      </c>
      <c r="AD1328" s="100" t="str">
        <f t="shared" si="222"/>
        <v/>
      </c>
      <c r="AE1328" s="100" t="str">
        <f t="shared" si="230"/>
        <v/>
      </c>
      <c r="AF1328" s="101" t="str">
        <f>IF(AE1328="","",IF(Y1328="Died same day","Died same day as arrival",IF(AB1328="","Did not stay on SU",IF('Paste Data Here - Export'!HR1328="ICH","ICU/CCU/HDU",IF(AB1328&gt;AE1328,100,100*AB1328/AE1328)))))</f>
        <v/>
      </c>
      <c r="AG1328" s="82" t="str">
        <f>IF(E1328="Yes","6 Month Transfer",IF(W1328="No","Not locked to discharge/transfer",IF(AF1328="Did not stay on SU","Not achieved as did not stay on SU",IF('Patient level info'!A1328="","",IF(AND(A1328=B1328,M1328="Achieved",P1328="Achieved",AF1328&gt;=90,AF1328&lt;&gt;"Died same day as arrival"),"Achieved",IF(AND(A1328&lt;&gt;B1328,AF1328&gt;=90,M1328="Achieved",P1328="Achieved"),"Not directly admitted by this team, but achieved criteria at previous team, and achieved 90% of stay on SU whilst at this team",IF(AF1328="ICU/CCU/HDU","Admitted to ICU/CCU/HDU",IF(AF1328="Died same day as arrival",AF1328,IF(AND(AF1328&lt;90,M1328="Not achieved",P1328="Not achieved"),"Not achieved as not direct to SU within 4h, not seen by a consultant within 14h, and less than 90% of stay on SU",IF(AND(AF1328&lt;90,M1328="Not achieved",P1328="Achieved"),"Not achieved as not direct to SU within 4h and less than 90% of stay on SU",IF(AND(AF1328&lt;90,M1328="Achieved",P1328="Not achieved"),"Not achieved as not seen by a consultant within 14h and less than 90% of stay on SU",IF(AND(AF1328&gt;=90,M1328="Not achieved",P1328="Not achieved"),"Not achieved as not direct to SU within 4h and not seen by a consultant within 14h",IF(AND(AF1328&gt;=90,M1328="Achieved",P1328="Not achieved"),"Not achieved as not seen by a consultant within 14h",IF(AF1328&lt;90,"Not achieved as less than 90% of stay on SU","Not achieved as not direct to SU within 4h"))))))))))))))</f>
        <v/>
      </c>
    </row>
    <row r="1329" spans="1:33" x14ac:dyDescent="0.25">
      <c r="A1329" s="89" t="str">
        <f>IF('Paste Data Here - Export'!A1329="","",'Paste Data Here - Export'!A1329)</f>
        <v/>
      </c>
      <c r="B1329" s="90" t="str">
        <f>IF('Paste Data Here - Export'!B1329="","",'Paste Data Here - Export'!B1329)</f>
        <v/>
      </c>
      <c r="C1329" s="91" t="str">
        <f>IF('Paste Data Here - Export'!AR1329="Y",'Paste Data Here - Export'!AS1329,IF('Paste Data Here - Export'!C1329="","",'Paste Data Here - Export'!BA1329))</f>
        <v/>
      </c>
      <c r="D1329" s="103" t="str">
        <f>IF(B1329="","",IF('Paste Data Here - Export'!A1329 ='Paste Data Here - Export'!B1329, "Yes", "No"))</f>
        <v/>
      </c>
      <c r="E1329" s="103" t="str">
        <f>IF(A1329="","",IF(AND('Paste Data Here - Export'!P1329="",'Paste Data Here - Export'!Q1329&lt;&gt;""),"Yes","No"))</f>
        <v/>
      </c>
      <c r="F1329" s="104" t="str">
        <f>IF('Paste Data Here - Export'!A1329='Paste Data Here - Export'!B1329,C1329,IF(W1329="No","",IF(E1329="Yes","6 Month Transfer",'Paste Data Here - Export'!HP1329)))</f>
        <v/>
      </c>
      <c r="G1329" s="92" t="str">
        <f>IF(B1329="","",IF(OR('Paste Data Here - Export'!KB1329="Y",'Paste Data Here - Export'!GE1329="Y"),"Yes","No"))</f>
        <v/>
      </c>
      <c r="H1329" s="93" t="str">
        <f t="shared" si="223"/>
        <v/>
      </c>
      <c r="I1329" s="93" t="str">
        <f t="shared" si="224"/>
        <v/>
      </c>
      <c r="J1329" s="93" t="str">
        <f t="shared" si="225"/>
        <v/>
      </c>
      <c r="K1329" s="125" t="str">
        <f>IF(OR(C1329="",'Paste Data Here - Export'!BD1329=""),"",1440*('Paste Data Here - Export'!BD1329-C1329))</f>
        <v/>
      </c>
      <c r="L1329" s="93" t="str">
        <f t="shared" si="226"/>
        <v/>
      </c>
      <c r="M1329" s="93" t="str">
        <f>IF(AND(L1329="Yes",'Paste Data Here - Export'!BC1329="SU",'Paste Data Here - Export'!EJ1329&lt;&gt;"Y"),"Achieved",IF('Paste Data Here - Export'!EJ1329="Y","Not applicable",(IF(AND('Patient level info'!L1329="No",'Paste Data Here - Export'!BC1329="SU"),"Not achieved",IF('Paste Data Here - Export'!BC1329="ICH","Not applicable",IF(OR('Paste Data Here - Export'!BC1329="O",'Paste Data Here - Export'!BC1329="MAC"),"Not achieved",""))))))</f>
        <v/>
      </c>
      <c r="N1329" s="142" t="str">
        <f>IF(B1329="","",IF(OR('Paste Data Here - Export'!GN1329="PERS",'Paste Data Here - Export'!GN1329="TELEM"),'Paste Data Here - Export'!GK1329,IF('Paste Data Here - Export'!GO1329="","Not seen in person",'Paste Data Here - Export'!GO1329)))</f>
        <v/>
      </c>
      <c r="O1329" s="125" t="str">
        <f t="shared" si="227"/>
        <v/>
      </c>
      <c r="P1329" s="126" t="str">
        <f t="shared" si="228"/>
        <v/>
      </c>
      <c r="Q1329" s="95" t="str">
        <f>IF('Paste Data Here - Export'!CR1329=TRUE, "Not imaged",IF('Paste Data Here - Export'!AR1329="Y","Inpatient stroke",IF('Paste Data Here - Export'!BA1329="","",IF('Paste Data Here - Export'!CR1329="TRUE","",1440*('Paste Data Here - Export'!CP1329-'Paste Data Here - Export'!BA1329)))))</f>
        <v/>
      </c>
      <c r="R1329" s="95" t="str">
        <f>IF('Paste Data Here - Export'!CR1329=TRUE,"Not imaged",IF(OR(C1329="",'Paste Data Here - Export'!CP1329=""),"",1440*('Paste Data Here - Export'!CP1329-C1329)))</f>
        <v/>
      </c>
      <c r="S1329" s="93" t="str">
        <f>IF(R1329&lt;60.5,"Yes",IF('Paste Data Here - Export'!C1329="","","No"))</f>
        <v/>
      </c>
      <c r="T1329" s="93" t="str">
        <f t="shared" si="220"/>
        <v/>
      </c>
      <c r="U1329" s="94" t="str">
        <f>IF(OR(C1329="",'Paste Data Here - Export'!DF1329=""),"",1440*('Paste Data Here - Export'!DF1329-C1329))</f>
        <v/>
      </c>
      <c r="V1329" s="96" t="str">
        <f t="shared" si="229"/>
        <v/>
      </c>
      <c r="W1329" s="97" t="str">
        <f>IF(B1329="","",IF('Paste Data Here - Export'!KI1329=TRUE,"Yes",IF('Paste Data Here - Export'!L1329="","No","Yes")))</f>
        <v/>
      </c>
      <c r="X1329" s="98" t="str">
        <f>IF(E1329="Yes","6 Month Transfer",IF(AND(W1329="Yes",'Paste Data Here - Export'!KM1329="D"),"No",IF('Patient level info'!W1329="Yes","Yes","")))</f>
        <v/>
      </c>
      <c r="Y1329" s="91" t="str">
        <f t="shared" si="221"/>
        <v/>
      </c>
      <c r="Z1329" s="99" t="str">
        <f>IF('Paste Data Here - Export'!KQ1329="","",IF('Paste Data Here - Export'!KO1329="","",'Paste Data Here - Export'!KN1329-'Paste Data Here - Export'!KQ1329))</f>
        <v/>
      </c>
      <c r="AA1329" s="91" t="str">
        <f>IF(AND(W1329="Yes",'Paste Data Here - Export'!KM1329="D",'Paste Data Here - Export'!KO1329="Y"),'Paste Data Here - Export'!KN1329+'Patient level info'!AA$3,IF(AND(W1329="Yes",'Paste Data Here - Export'!KM1329="D",Z1329&lt;0),'Paste Data Here - Export'!KQ1329,IF(AND(W1329="Yes",'Paste Data Here - Export'!KM1329="D"),'Paste Data Here - Export'!KN1329,IF(X1329="Yes",'Paste Data Here - Export'!KS1329,""))))</f>
        <v/>
      </c>
      <c r="AB1329" s="100" t="str">
        <f>IF(W1329="No","",IF('Paste Data Here - Export'!HS1329="","",IF('Paste Data Here - Export'!KO1329="Y",'Patient level info'!AA1329-'Paste Data Here - Export'!HS1329,'Paste Data Here - Export'!KQ1329-'Paste Data Here - Export'!HS1329)))</f>
        <v/>
      </c>
      <c r="AC1329" s="100" t="str">
        <f>IF(E1329="Yes","",IF(BPT!C1329="Record transferred to this team",AA1329-C1329-(1/6),""))</f>
        <v/>
      </c>
      <c r="AD1329" s="100" t="str">
        <f t="shared" si="222"/>
        <v/>
      </c>
      <c r="AE1329" s="100" t="str">
        <f t="shared" si="230"/>
        <v/>
      </c>
      <c r="AF1329" s="101" t="str">
        <f>IF(AE1329="","",IF(Y1329="Died same day","Died same day as arrival",IF(AB1329="","Did not stay on SU",IF('Paste Data Here - Export'!HR1329="ICH","ICU/CCU/HDU",IF(AB1329&gt;AE1329,100,100*AB1329/AE1329)))))</f>
        <v/>
      </c>
      <c r="AG1329" s="82" t="str">
        <f>IF(E1329="Yes","6 Month Transfer",IF(W1329="No","Not locked to discharge/transfer",IF(AF1329="Did not stay on SU","Not achieved as did not stay on SU",IF('Patient level info'!A1329="","",IF(AND(A1329=B1329,M1329="Achieved",P1329="Achieved",AF1329&gt;=90,AF1329&lt;&gt;"Died same day as arrival"),"Achieved",IF(AND(A1329&lt;&gt;B1329,AF1329&gt;=90,M1329="Achieved",P1329="Achieved"),"Not directly admitted by this team, but achieved criteria at previous team, and achieved 90% of stay on SU whilst at this team",IF(AF1329="ICU/CCU/HDU","Admitted to ICU/CCU/HDU",IF(AF1329="Died same day as arrival",AF1329,IF(AND(AF1329&lt;90,M1329="Not achieved",P1329="Not achieved"),"Not achieved as not direct to SU within 4h, not seen by a consultant within 14h, and less than 90% of stay on SU",IF(AND(AF1329&lt;90,M1329="Not achieved",P1329="Achieved"),"Not achieved as not direct to SU within 4h and less than 90% of stay on SU",IF(AND(AF1329&lt;90,M1329="Achieved",P1329="Not achieved"),"Not achieved as not seen by a consultant within 14h and less than 90% of stay on SU",IF(AND(AF1329&gt;=90,M1329="Not achieved",P1329="Not achieved"),"Not achieved as not direct to SU within 4h and not seen by a consultant within 14h",IF(AND(AF1329&gt;=90,M1329="Achieved",P1329="Not achieved"),"Not achieved as not seen by a consultant within 14h",IF(AF1329&lt;90,"Not achieved as less than 90% of stay on SU","Not achieved as not direct to SU within 4h"))))))))))))))</f>
        <v/>
      </c>
    </row>
    <row r="1330" spans="1:33" x14ac:dyDescent="0.25">
      <c r="A1330" s="89" t="str">
        <f>IF('Paste Data Here - Export'!A1330="","",'Paste Data Here - Export'!A1330)</f>
        <v/>
      </c>
      <c r="B1330" s="90" t="str">
        <f>IF('Paste Data Here - Export'!B1330="","",'Paste Data Here - Export'!B1330)</f>
        <v/>
      </c>
      <c r="C1330" s="91" t="str">
        <f>IF('Paste Data Here - Export'!AR1330="Y",'Paste Data Here - Export'!AS1330,IF('Paste Data Here - Export'!C1330="","",'Paste Data Here - Export'!BA1330))</f>
        <v/>
      </c>
      <c r="D1330" s="103" t="str">
        <f>IF(B1330="","",IF('Paste Data Here - Export'!A1330 ='Paste Data Here - Export'!B1330, "Yes", "No"))</f>
        <v/>
      </c>
      <c r="E1330" s="103" t="str">
        <f>IF(A1330="","",IF(AND('Paste Data Here - Export'!P1330="",'Paste Data Here - Export'!Q1330&lt;&gt;""),"Yes","No"))</f>
        <v/>
      </c>
      <c r="F1330" s="104" t="str">
        <f>IF('Paste Data Here - Export'!A1330='Paste Data Here - Export'!B1330,C1330,IF(W1330="No","",IF(E1330="Yes","6 Month Transfer",'Paste Data Here - Export'!HP1330)))</f>
        <v/>
      </c>
      <c r="G1330" s="92" t="str">
        <f>IF(B1330="","",IF(OR('Paste Data Here - Export'!KB1330="Y",'Paste Data Here - Export'!GE1330="Y"),"Yes","No"))</f>
        <v/>
      </c>
      <c r="H1330" s="93" t="str">
        <f t="shared" si="223"/>
        <v/>
      </c>
      <c r="I1330" s="93" t="str">
        <f t="shared" si="224"/>
        <v/>
      </c>
      <c r="J1330" s="93" t="str">
        <f t="shared" si="225"/>
        <v/>
      </c>
      <c r="K1330" s="125" t="str">
        <f>IF(OR(C1330="",'Paste Data Here - Export'!BD1330=""),"",1440*('Paste Data Here - Export'!BD1330-C1330))</f>
        <v/>
      </c>
      <c r="L1330" s="93" t="str">
        <f t="shared" si="226"/>
        <v/>
      </c>
      <c r="M1330" s="93" t="str">
        <f>IF(AND(L1330="Yes",'Paste Data Here - Export'!BC1330="SU",'Paste Data Here - Export'!EJ1330&lt;&gt;"Y"),"Achieved",IF('Paste Data Here - Export'!EJ1330="Y","Not applicable",(IF(AND('Patient level info'!L1330="No",'Paste Data Here - Export'!BC1330="SU"),"Not achieved",IF('Paste Data Here - Export'!BC1330="ICH","Not applicable",IF(OR('Paste Data Here - Export'!BC1330="O",'Paste Data Here - Export'!BC1330="MAC"),"Not achieved",""))))))</f>
        <v/>
      </c>
      <c r="N1330" s="142" t="str">
        <f>IF(B1330="","",IF(OR('Paste Data Here - Export'!GN1330="PERS",'Paste Data Here - Export'!GN1330="TELEM"),'Paste Data Here - Export'!GK1330,IF('Paste Data Here - Export'!GO1330="","Not seen in person",'Paste Data Here - Export'!GO1330)))</f>
        <v/>
      </c>
      <c r="O1330" s="125" t="str">
        <f t="shared" si="227"/>
        <v/>
      </c>
      <c r="P1330" s="126" t="str">
        <f t="shared" si="228"/>
        <v/>
      </c>
      <c r="Q1330" s="95" t="str">
        <f>IF('Paste Data Here - Export'!CR1330=TRUE, "Not imaged",IF('Paste Data Here - Export'!AR1330="Y","Inpatient stroke",IF('Paste Data Here - Export'!BA1330="","",IF('Paste Data Here - Export'!CR1330="TRUE","",1440*('Paste Data Here - Export'!CP1330-'Paste Data Here - Export'!BA1330)))))</f>
        <v/>
      </c>
      <c r="R1330" s="95" t="str">
        <f>IF('Paste Data Here - Export'!CR1330=TRUE,"Not imaged",IF(OR(C1330="",'Paste Data Here - Export'!CP1330=""),"",1440*('Paste Data Here - Export'!CP1330-C1330)))</f>
        <v/>
      </c>
      <c r="S1330" s="93" t="str">
        <f>IF(R1330&lt;60.5,"Yes",IF('Paste Data Here - Export'!C1330="","","No"))</f>
        <v/>
      </c>
      <c r="T1330" s="93" t="str">
        <f t="shared" si="220"/>
        <v/>
      </c>
      <c r="U1330" s="94" t="str">
        <f>IF(OR(C1330="",'Paste Data Here - Export'!DF1330=""),"",1440*('Paste Data Here - Export'!DF1330-C1330))</f>
        <v/>
      </c>
      <c r="V1330" s="96" t="str">
        <f t="shared" si="229"/>
        <v/>
      </c>
      <c r="W1330" s="97" t="str">
        <f>IF(B1330="","",IF('Paste Data Here - Export'!KI1330=TRUE,"Yes",IF('Paste Data Here - Export'!L1330="","No","Yes")))</f>
        <v/>
      </c>
      <c r="X1330" s="98" t="str">
        <f>IF(E1330="Yes","6 Month Transfer",IF(AND(W1330="Yes",'Paste Data Here - Export'!KM1330="D"),"No",IF('Patient level info'!W1330="Yes","Yes","")))</f>
        <v/>
      </c>
      <c r="Y1330" s="91" t="str">
        <f t="shared" si="221"/>
        <v/>
      </c>
      <c r="Z1330" s="99" t="str">
        <f>IF('Paste Data Here - Export'!KQ1330="","",IF('Paste Data Here - Export'!KO1330="","",'Paste Data Here - Export'!KN1330-'Paste Data Here - Export'!KQ1330))</f>
        <v/>
      </c>
      <c r="AA1330" s="91" t="str">
        <f>IF(AND(W1330="Yes",'Paste Data Here - Export'!KM1330="D",'Paste Data Here - Export'!KO1330="Y"),'Paste Data Here - Export'!KN1330+'Patient level info'!AA$3,IF(AND(W1330="Yes",'Paste Data Here - Export'!KM1330="D",Z1330&lt;0),'Paste Data Here - Export'!KQ1330,IF(AND(W1330="Yes",'Paste Data Here - Export'!KM1330="D"),'Paste Data Here - Export'!KN1330,IF(X1330="Yes",'Paste Data Here - Export'!KS1330,""))))</f>
        <v/>
      </c>
      <c r="AB1330" s="100" t="str">
        <f>IF(W1330="No","",IF('Paste Data Here - Export'!HS1330="","",IF('Paste Data Here - Export'!KO1330="Y",'Patient level info'!AA1330-'Paste Data Here - Export'!HS1330,'Paste Data Here - Export'!KQ1330-'Paste Data Here - Export'!HS1330)))</f>
        <v/>
      </c>
      <c r="AC1330" s="100" t="str">
        <f>IF(E1330="Yes","",IF(BPT!C1330="Record transferred to this team",AA1330-C1330-(1/6),""))</f>
        <v/>
      </c>
      <c r="AD1330" s="100" t="str">
        <f t="shared" si="222"/>
        <v/>
      </c>
      <c r="AE1330" s="100" t="str">
        <f t="shared" si="230"/>
        <v/>
      </c>
      <c r="AF1330" s="101" t="str">
        <f>IF(AE1330="","",IF(Y1330="Died same day","Died same day as arrival",IF(AB1330="","Did not stay on SU",IF('Paste Data Here - Export'!HR1330="ICH","ICU/CCU/HDU",IF(AB1330&gt;AE1330,100,100*AB1330/AE1330)))))</f>
        <v/>
      </c>
      <c r="AG1330" s="82" t="str">
        <f>IF(E1330="Yes","6 Month Transfer",IF(W1330="No","Not locked to discharge/transfer",IF(AF1330="Did not stay on SU","Not achieved as did not stay on SU",IF('Patient level info'!A1330="","",IF(AND(A1330=B1330,M1330="Achieved",P1330="Achieved",AF1330&gt;=90,AF1330&lt;&gt;"Died same day as arrival"),"Achieved",IF(AND(A1330&lt;&gt;B1330,AF1330&gt;=90,M1330="Achieved",P1330="Achieved"),"Not directly admitted by this team, but achieved criteria at previous team, and achieved 90% of stay on SU whilst at this team",IF(AF1330="ICU/CCU/HDU","Admitted to ICU/CCU/HDU",IF(AF1330="Died same day as arrival",AF1330,IF(AND(AF1330&lt;90,M1330="Not achieved",P1330="Not achieved"),"Not achieved as not direct to SU within 4h, not seen by a consultant within 14h, and less than 90% of stay on SU",IF(AND(AF1330&lt;90,M1330="Not achieved",P1330="Achieved"),"Not achieved as not direct to SU within 4h and less than 90% of stay on SU",IF(AND(AF1330&lt;90,M1330="Achieved",P1330="Not achieved"),"Not achieved as not seen by a consultant within 14h and less than 90% of stay on SU",IF(AND(AF1330&gt;=90,M1330="Not achieved",P1330="Not achieved"),"Not achieved as not direct to SU within 4h and not seen by a consultant within 14h",IF(AND(AF1330&gt;=90,M1330="Achieved",P1330="Not achieved"),"Not achieved as not seen by a consultant within 14h",IF(AF1330&lt;90,"Not achieved as less than 90% of stay on SU","Not achieved as not direct to SU within 4h"))))))))))))))</f>
        <v/>
      </c>
    </row>
    <row r="1331" spans="1:33" x14ac:dyDescent="0.25">
      <c r="A1331" s="89" t="str">
        <f>IF('Paste Data Here - Export'!A1331="","",'Paste Data Here - Export'!A1331)</f>
        <v/>
      </c>
      <c r="B1331" s="90" t="str">
        <f>IF('Paste Data Here - Export'!B1331="","",'Paste Data Here - Export'!B1331)</f>
        <v/>
      </c>
      <c r="C1331" s="91" t="str">
        <f>IF('Paste Data Here - Export'!AR1331="Y",'Paste Data Here - Export'!AS1331,IF('Paste Data Here - Export'!C1331="","",'Paste Data Here - Export'!BA1331))</f>
        <v/>
      </c>
      <c r="D1331" s="103" t="str">
        <f>IF(B1331="","",IF('Paste Data Here - Export'!A1331 ='Paste Data Here - Export'!B1331, "Yes", "No"))</f>
        <v/>
      </c>
      <c r="E1331" s="103" t="str">
        <f>IF(A1331="","",IF(AND('Paste Data Here - Export'!P1331="",'Paste Data Here - Export'!Q1331&lt;&gt;""),"Yes","No"))</f>
        <v/>
      </c>
      <c r="F1331" s="104" t="str">
        <f>IF('Paste Data Here - Export'!A1331='Paste Data Here - Export'!B1331,C1331,IF(W1331="No","",IF(E1331="Yes","6 Month Transfer",'Paste Data Here - Export'!HP1331)))</f>
        <v/>
      </c>
      <c r="G1331" s="92" t="str">
        <f>IF(B1331="","",IF(OR('Paste Data Here - Export'!KB1331="Y",'Paste Data Here - Export'!GE1331="Y"),"Yes","No"))</f>
        <v/>
      </c>
      <c r="H1331" s="93" t="str">
        <f t="shared" si="223"/>
        <v/>
      </c>
      <c r="I1331" s="93" t="str">
        <f t="shared" si="224"/>
        <v/>
      </c>
      <c r="J1331" s="93" t="str">
        <f t="shared" si="225"/>
        <v/>
      </c>
      <c r="K1331" s="125" t="str">
        <f>IF(OR(C1331="",'Paste Data Here - Export'!BD1331=""),"",1440*('Paste Data Here - Export'!BD1331-C1331))</f>
        <v/>
      </c>
      <c r="L1331" s="93" t="str">
        <f t="shared" si="226"/>
        <v/>
      </c>
      <c r="M1331" s="93" t="str">
        <f>IF(AND(L1331="Yes",'Paste Data Here - Export'!BC1331="SU",'Paste Data Here - Export'!EJ1331&lt;&gt;"Y"),"Achieved",IF('Paste Data Here - Export'!EJ1331="Y","Not applicable",(IF(AND('Patient level info'!L1331="No",'Paste Data Here - Export'!BC1331="SU"),"Not achieved",IF('Paste Data Here - Export'!BC1331="ICH","Not applicable",IF(OR('Paste Data Here - Export'!BC1331="O",'Paste Data Here - Export'!BC1331="MAC"),"Not achieved",""))))))</f>
        <v/>
      </c>
      <c r="N1331" s="142" t="str">
        <f>IF(B1331="","",IF(OR('Paste Data Here - Export'!GN1331="PERS",'Paste Data Here - Export'!GN1331="TELEM"),'Paste Data Here - Export'!GK1331,IF('Paste Data Here - Export'!GO1331="","Not seen in person",'Paste Data Here - Export'!GO1331)))</f>
        <v/>
      </c>
      <c r="O1331" s="125" t="str">
        <f t="shared" si="227"/>
        <v/>
      </c>
      <c r="P1331" s="126" t="str">
        <f t="shared" si="228"/>
        <v/>
      </c>
      <c r="Q1331" s="95" t="str">
        <f>IF('Paste Data Here - Export'!CR1331=TRUE, "Not imaged",IF('Paste Data Here - Export'!AR1331="Y","Inpatient stroke",IF('Paste Data Here - Export'!BA1331="","",IF('Paste Data Here - Export'!CR1331="TRUE","",1440*('Paste Data Here - Export'!CP1331-'Paste Data Here - Export'!BA1331)))))</f>
        <v/>
      </c>
      <c r="R1331" s="95" t="str">
        <f>IF('Paste Data Here - Export'!CR1331=TRUE,"Not imaged",IF(OR(C1331="",'Paste Data Here - Export'!CP1331=""),"",1440*('Paste Data Here - Export'!CP1331-C1331)))</f>
        <v/>
      </c>
      <c r="S1331" s="93" t="str">
        <f>IF(R1331&lt;60.5,"Yes",IF('Paste Data Here - Export'!C1331="","","No"))</f>
        <v/>
      </c>
      <c r="T1331" s="93" t="str">
        <f t="shared" si="220"/>
        <v/>
      </c>
      <c r="U1331" s="94" t="str">
        <f>IF(OR(C1331="",'Paste Data Here - Export'!DF1331=""),"",1440*('Paste Data Here - Export'!DF1331-C1331))</f>
        <v/>
      </c>
      <c r="V1331" s="96" t="str">
        <f t="shared" si="229"/>
        <v/>
      </c>
      <c r="W1331" s="97" t="str">
        <f>IF(B1331="","",IF('Paste Data Here - Export'!KI1331=TRUE,"Yes",IF('Paste Data Here - Export'!L1331="","No","Yes")))</f>
        <v/>
      </c>
      <c r="X1331" s="98" t="str">
        <f>IF(E1331="Yes","6 Month Transfer",IF(AND(W1331="Yes",'Paste Data Here - Export'!KM1331="D"),"No",IF('Patient level info'!W1331="Yes","Yes","")))</f>
        <v/>
      </c>
      <c r="Y1331" s="91" t="str">
        <f t="shared" si="221"/>
        <v/>
      </c>
      <c r="Z1331" s="99" t="str">
        <f>IF('Paste Data Here - Export'!KQ1331="","",IF('Paste Data Here - Export'!KO1331="","",'Paste Data Here - Export'!KN1331-'Paste Data Here - Export'!KQ1331))</f>
        <v/>
      </c>
      <c r="AA1331" s="91" t="str">
        <f>IF(AND(W1331="Yes",'Paste Data Here - Export'!KM1331="D",'Paste Data Here - Export'!KO1331="Y"),'Paste Data Here - Export'!KN1331+'Patient level info'!AA$3,IF(AND(W1331="Yes",'Paste Data Here - Export'!KM1331="D",Z1331&lt;0),'Paste Data Here - Export'!KQ1331,IF(AND(W1331="Yes",'Paste Data Here - Export'!KM1331="D"),'Paste Data Here - Export'!KN1331,IF(X1331="Yes",'Paste Data Here - Export'!KS1331,""))))</f>
        <v/>
      </c>
      <c r="AB1331" s="100" t="str">
        <f>IF(W1331="No","",IF('Paste Data Here - Export'!HS1331="","",IF('Paste Data Here - Export'!KO1331="Y",'Patient level info'!AA1331-'Paste Data Here - Export'!HS1331,'Paste Data Here - Export'!KQ1331-'Paste Data Here - Export'!HS1331)))</f>
        <v/>
      </c>
      <c r="AC1331" s="100" t="str">
        <f>IF(E1331="Yes","",IF(BPT!C1331="Record transferred to this team",AA1331-C1331-(1/6),""))</f>
        <v/>
      </c>
      <c r="AD1331" s="100" t="str">
        <f t="shared" si="222"/>
        <v/>
      </c>
      <c r="AE1331" s="100" t="str">
        <f t="shared" si="230"/>
        <v/>
      </c>
      <c r="AF1331" s="101" t="str">
        <f>IF(AE1331="","",IF(Y1331="Died same day","Died same day as arrival",IF(AB1331="","Did not stay on SU",IF('Paste Data Here - Export'!HR1331="ICH","ICU/CCU/HDU",IF(AB1331&gt;AE1331,100,100*AB1331/AE1331)))))</f>
        <v/>
      </c>
      <c r="AG1331" s="82" t="str">
        <f>IF(E1331="Yes","6 Month Transfer",IF(W1331="No","Not locked to discharge/transfer",IF(AF1331="Did not stay on SU","Not achieved as did not stay on SU",IF('Patient level info'!A1331="","",IF(AND(A1331=B1331,M1331="Achieved",P1331="Achieved",AF1331&gt;=90,AF1331&lt;&gt;"Died same day as arrival"),"Achieved",IF(AND(A1331&lt;&gt;B1331,AF1331&gt;=90,M1331="Achieved",P1331="Achieved"),"Not directly admitted by this team, but achieved criteria at previous team, and achieved 90% of stay on SU whilst at this team",IF(AF1331="ICU/CCU/HDU","Admitted to ICU/CCU/HDU",IF(AF1331="Died same day as arrival",AF1331,IF(AND(AF1331&lt;90,M1331="Not achieved",P1331="Not achieved"),"Not achieved as not direct to SU within 4h, not seen by a consultant within 14h, and less than 90% of stay on SU",IF(AND(AF1331&lt;90,M1331="Not achieved",P1331="Achieved"),"Not achieved as not direct to SU within 4h and less than 90% of stay on SU",IF(AND(AF1331&lt;90,M1331="Achieved",P1331="Not achieved"),"Not achieved as not seen by a consultant within 14h and less than 90% of stay on SU",IF(AND(AF1331&gt;=90,M1331="Not achieved",P1331="Not achieved"),"Not achieved as not direct to SU within 4h and not seen by a consultant within 14h",IF(AND(AF1331&gt;=90,M1331="Achieved",P1331="Not achieved"),"Not achieved as not seen by a consultant within 14h",IF(AF1331&lt;90,"Not achieved as less than 90% of stay on SU","Not achieved as not direct to SU within 4h"))))))))))))))</f>
        <v/>
      </c>
    </row>
    <row r="1332" spans="1:33" x14ac:dyDescent="0.25">
      <c r="A1332" s="89" t="str">
        <f>IF('Paste Data Here - Export'!A1332="","",'Paste Data Here - Export'!A1332)</f>
        <v/>
      </c>
      <c r="B1332" s="90" t="str">
        <f>IF('Paste Data Here - Export'!B1332="","",'Paste Data Here - Export'!B1332)</f>
        <v/>
      </c>
      <c r="C1332" s="91" t="str">
        <f>IF('Paste Data Here - Export'!AR1332="Y",'Paste Data Here - Export'!AS1332,IF('Paste Data Here - Export'!C1332="","",'Paste Data Here - Export'!BA1332))</f>
        <v/>
      </c>
      <c r="D1332" s="103" t="str">
        <f>IF(B1332="","",IF('Paste Data Here - Export'!A1332 ='Paste Data Here - Export'!B1332, "Yes", "No"))</f>
        <v/>
      </c>
      <c r="E1332" s="103" t="str">
        <f>IF(A1332="","",IF(AND('Paste Data Here - Export'!P1332="",'Paste Data Here - Export'!Q1332&lt;&gt;""),"Yes","No"))</f>
        <v/>
      </c>
      <c r="F1332" s="104" t="str">
        <f>IF('Paste Data Here - Export'!A1332='Paste Data Here - Export'!B1332,C1332,IF(W1332="No","",IF(E1332="Yes","6 Month Transfer",'Paste Data Here - Export'!HP1332)))</f>
        <v/>
      </c>
      <c r="G1332" s="92" t="str">
        <f>IF(B1332="","",IF(OR('Paste Data Here - Export'!KB1332="Y",'Paste Data Here - Export'!GE1332="Y"),"Yes","No"))</f>
        <v/>
      </c>
      <c r="H1332" s="93" t="str">
        <f t="shared" si="223"/>
        <v/>
      </c>
      <c r="I1332" s="93" t="str">
        <f t="shared" si="224"/>
        <v/>
      </c>
      <c r="J1332" s="93" t="str">
        <f t="shared" si="225"/>
        <v/>
      </c>
      <c r="K1332" s="125" t="str">
        <f>IF(OR(C1332="",'Paste Data Here - Export'!BD1332=""),"",1440*('Paste Data Here - Export'!BD1332-C1332))</f>
        <v/>
      </c>
      <c r="L1332" s="93" t="str">
        <f t="shared" si="226"/>
        <v/>
      </c>
      <c r="M1332" s="93" t="str">
        <f>IF(AND(L1332="Yes",'Paste Data Here - Export'!BC1332="SU",'Paste Data Here - Export'!EJ1332&lt;&gt;"Y"),"Achieved",IF('Paste Data Here - Export'!EJ1332="Y","Not applicable",(IF(AND('Patient level info'!L1332="No",'Paste Data Here - Export'!BC1332="SU"),"Not achieved",IF('Paste Data Here - Export'!BC1332="ICH","Not applicable",IF(OR('Paste Data Here - Export'!BC1332="O",'Paste Data Here - Export'!BC1332="MAC"),"Not achieved",""))))))</f>
        <v/>
      </c>
      <c r="N1332" s="142" t="str">
        <f>IF(B1332="","",IF(OR('Paste Data Here - Export'!GN1332="PERS",'Paste Data Here - Export'!GN1332="TELEM"),'Paste Data Here - Export'!GK1332,IF('Paste Data Here - Export'!GO1332="","Not seen in person",'Paste Data Here - Export'!GO1332)))</f>
        <v/>
      </c>
      <c r="O1332" s="125" t="str">
        <f t="shared" si="227"/>
        <v/>
      </c>
      <c r="P1332" s="126" t="str">
        <f t="shared" si="228"/>
        <v/>
      </c>
      <c r="Q1332" s="95" t="str">
        <f>IF('Paste Data Here - Export'!CR1332=TRUE, "Not imaged",IF('Paste Data Here - Export'!AR1332="Y","Inpatient stroke",IF('Paste Data Here - Export'!BA1332="","",IF('Paste Data Here - Export'!CR1332="TRUE","",1440*('Paste Data Here - Export'!CP1332-'Paste Data Here - Export'!BA1332)))))</f>
        <v/>
      </c>
      <c r="R1332" s="95" t="str">
        <f>IF('Paste Data Here - Export'!CR1332=TRUE,"Not imaged",IF(OR(C1332="",'Paste Data Here - Export'!CP1332=""),"",1440*('Paste Data Here - Export'!CP1332-C1332)))</f>
        <v/>
      </c>
      <c r="S1332" s="93" t="str">
        <f>IF(R1332&lt;60.5,"Yes",IF('Paste Data Here - Export'!C1332="","","No"))</f>
        <v/>
      </c>
      <c r="T1332" s="93" t="str">
        <f t="shared" si="220"/>
        <v/>
      </c>
      <c r="U1332" s="94" t="str">
        <f>IF(OR(C1332="",'Paste Data Here - Export'!DF1332=""),"",1440*('Paste Data Here - Export'!DF1332-C1332))</f>
        <v/>
      </c>
      <c r="V1332" s="96" t="str">
        <f t="shared" si="229"/>
        <v/>
      </c>
      <c r="W1332" s="97" t="str">
        <f>IF(B1332="","",IF('Paste Data Here - Export'!KI1332=TRUE,"Yes",IF('Paste Data Here - Export'!L1332="","No","Yes")))</f>
        <v/>
      </c>
      <c r="X1332" s="98" t="str">
        <f>IF(E1332="Yes","6 Month Transfer",IF(AND(W1332="Yes",'Paste Data Here - Export'!KM1332="D"),"No",IF('Patient level info'!W1332="Yes","Yes","")))</f>
        <v/>
      </c>
      <c r="Y1332" s="91" t="str">
        <f t="shared" si="221"/>
        <v/>
      </c>
      <c r="Z1332" s="99" t="str">
        <f>IF('Paste Data Here - Export'!KQ1332="","",IF('Paste Data Here - Export'!KO1332="","",'Paste Data Here - Export'!KN1332-'Paste Data Here - Export'!KQ1332))</f>
        <v/>
      </c>
      <c r="AA1332" s="91" t="str">
        <f>IF(AND(W1332="Yes",'Paste Data Here - Export'!KM1332="D",'Paste Data Here - Export'!KO1332="Y"),'Paste Data Here - Export'!KN1332+'Patient level info'!AA$3,IF(AND(W1332="Yes",'Paste Data Here - Export'!KM1332="D",Z1332&lt;0),'Paste Data Here - Export'!KQ1332,IF(AND(W1332="Yes",'Paste Data Here - Export'!KM1332="D"),'Paste Data Here - Export'!KN1332,IF(X1332="Yes",'Paste Data Here - Export'!KS1332,""))))</f>
        <v/>
      </c>
      <c r="AB1332" s="100" t="str">
        <f>IF(W1332="No","",IF('Paste Data Here - Export'!HS1332="","",IF('Paste Data Here - Export'!KO1332="Y",'Patient level info'!AA1332-'Paste Data Here - Export'!HS1332,'Paste Data Here - Export'!KQ1332-'Paste Data Here - Export'!HS1332)))</f>
        <v/>
      </c>
      <c r="AC1332" s="100" t="str">
        <f>IF(E1332="Yes","",IF(BPT!C1332="Record transferred to this team",AA1332-C1332-(1/6),""))</f>
        <v/>
      </c>
      <c r="AD1332" s="100" t="str">
        <f t="shared" si="222"/>
        <v/>
      </c>
      <c r="AE1332" s="100" t="str">
        <f t="shared" si="230"/>
        <v/>
      </c>
      <c r="AF1332" s="101" t="str">
        <f>IF(AE1332="","",IF(Y1332="Died same day","Died same day as arrival",IF(AB1332="","Did not stay on SU",IF('Paste Data Here - Export'!HR1332="ICH","ICU/CCU/HDU",IF(AB1332&gt;AE1332,100,100*AB1332/AE1332)))))</f>
        <v/>
      </c>
      <c r="AG1332" s="82" t="str">
        <f>IF(E1332="Yes","6 Month Transfer",IF(W1332="No","Not locked to discharge/transfer",IF(AF1332="Did not stay on SU","Not achieved as did not stay on SU",IF('Patient level info'!A1332="","",IF(AND(A1332=B1332,M1332="Achieved",P1332="Achieved",AF1332&gt;=90,AF1332&lt;&gt;"Died same day as arrival"),"Achieved",IF(AND(A1332&lt;&gt;B1332,AF1332&gt;=90,M1332="Achieved",P1332="Achieved"),"Not directly admitted by this team, but achieved criteria at previous team, and achieved 90% of stay on SU whilst at this team",IF(AF1332="ICU/CCU/HDU","Admitted to ICU/CCU/HDU",IF(AF1332="Died same day as arrival",AF1332,IF(AND(AF1332&lt;90,M1332="Not achieved",P1332="Not achieved"),"Not achieved as not direct to SU within 4h, not seen by a consultant within 14h, and less than 90% of stay on SU",IF(AND(AF1332&lt;90,M1332="Not achieved",P1332="Achieved"),"Not achieved as not direct to SU within 4h and less than 90% of stay on SU",IF(AND(AF1332&lt;90,M1332="Achieved",P1332="Not achieved"),"Not achieved as not seen by a consultant within 14h and less than 90% of stay on SU",IF(AND(AF1332&gt;=90,M1332="Not achieved",P1332="Not achieved"),"Not achieved as not direct to SU within 4h and not seen by a consultant within 14h",IF(AND(AF1332&gt;=90,M1332="Achieved",P1332="Not achieved"),"Not achieved as not seen by a consultant within 14h",IF(AF1332&lt;90,"Not achieved as less than 90% of stay on SU","Not achieved as not direct to SU within 4h"))))))))))))))</f>
        <v/>
      </c>
    </row>
    <row r="1333" spans="1:33" x14ac:dyDescent="0.25">
      <c r="A1333" s="89" t="str">
        <f>IF('Paste Data Here - Export'!A1333="","",'Paste Data Here - Export'!A1333)</f>
        <v/>
      </c>
      <c r="B1333" s="90" t="str">
        <f>IF('Paste Data Here - Export'!B1333="","",'Paste Data Here - Export'!B1333)</f>
        <v/>
      </c>
      <c r="C1333" s="91" t="str">
        <f>IF('Paste Data Here - Export'!AR1333="Y",'Paste Data Here - Export'!AS1333,IF('Paste Data Here - Export'!C1333="","",'Paste Data Here - Export'!BA1333))</f>
        <v/>
      </c>
      <c r="D1333" s="103" t="str">
        <f>IF(B1333="","",IF('Paste Data Here - Export'!A1333 ='Paste Data Here - Export'!B1333, "Yes", "No"))</f>
        <v/>
      </c>
      <c r="E1333" s="103" t="str">
        <f>IF(A1333="","",IF(AND('Paste Data Here - Export'!P1333="",'Paste Data Here - Export'!Q1333&lt;&gt;""),"Yes","No"))</f>
        <v/>
      </c>
      <c r="F1333" s="104" t="str">
        <f>IF('Paste Data Here - Export'!A1333='Paste Data Here - Export'!B1333,C1333,IF(W1333="No","",IF(E1333="Yes","6 Month Transfer",'Paste Data Here - Export'!HP1333)))</f>
        <v/>
      </c>
      <c r="G1333" s="92" t="str">
        <f>IF(B1333="","",IF(OR('Paste Data Here - Export'!KB1333="Y",'Paste Data Here - Export'!GE1333="Y"),"Yes","No"))</f>
        <v/>
      </c>
      <c r="H1333" s="93" t="str">
        <f t="shared" si="223"/>
        <v/>
      </c>
      <c r="I1333" s="93" t="str">
        <f t="shared" si="224"/>
        <v/>
      </c>
      <c r="J1333" s="93" t="str">
        <f t="shared" si="225"/>
        <v/>
      </c>
      <c r="K1333" s="125" t="str">
        <f>IF(OR(C1333="",'Paste Data Here - Export'!BD1333=""),"",1440*('Paste Data Here - Export'!BD1333-C1333))</f>
        <v/>
      </c>
      <c r="L1333" s="93" t="str">
        <f t="shared" si="226"/>
        <v/>
      </c>
      <c r="M1333" s="93" t="str">
        <f>IF(AND(L1333="Yes",'Paste Data Here - Export'!BC1333="SU",'Paste Data Here - Export'!EJ1333&lt;&gt;"Y"),"Achieved",IF('Paste Data Here - Export'!EJ1333="Y","Not applicable",(IF(AND('Patient level info'!L1333="No",'Paste Data Here - Export'!BC1333="SU"),"Not achieved",IF('Paste Data Here - Export'!BC1333="ICH","Not applicable",IF(OR('Paste Data Here - Export'!BC1333="O",'Paste Data Here - Export'!BC1333="MAC"),"Not achieved",""))))))</f>
        <v/>
      </c>
      <c r="N1333" s="142" t="str">
        <f>IF(B1333="","",IF(OR('Paste Data Here - Export'!GN1333="PERS",'Paste Data Here - Export'!GN1333="TELEM"),'Paste Data Here - Export'!GK1333,IF('Paste Data Here - Export'!GO1333="","Not seen in person",'Paste Data Here - Export'!GO1333)))</f>
        <v/>
      </c>
      <c r="O1333" s="125" t="str">
        <f t="shared" si="227"/>
        <v/>
      </c>
      <c r="P1333" s="126" t="str">
        <f t="shared" si="228"/>
        <v/>
      </c>
      <c r="Q1333" s="95" t="str">
        <f>IF('Paste Data Here - Export'!CR1333=TRUE, "Not imaged",IF('Paste Data Here - Export'!AR1333="Y","Inpatient stroke",IF('Paste Data Here - Export'!BA1333="","",IF('Paste Data Here - Export'!CR1333="TRUE","",1440*('Paste Data Here - Export'!CP1333-'Paste Data Here - Export'!BA1333)))))</f>
        <v/>
      </c>
      <c r="R1333" s="95" t="str">
        <f>IF('Paste Data Here - Export'!CR1333=TRUE,"Not imaged",IF(OR(C1333="",'Paste Data Here - Export'!CP1333=""),"",1440*('Paste Data Here - Export'!CP1333-C1333)))</f>
        <v/>
      </c>
      <c r="S1333" s="93" t="str">
        <f>IF(R1333&lt;60.5,"Yes",IF('Paste Data Here - Export'!C1333="","","No"))</f>
        <v/>
      </c>
      <c r="T1333" s="93" t="str">
        <f t="shared" si="220"/>
        <v/>
      </c>
      <c r="U1333" s="94" t="str">
        <f>IF(OR(C1333="",'Paste Data Here - Export'!DF1333=""),"",1440*('Paste Data Here - Export'!DF1333-C1333))</f>
        <v/>
      </c>
      <c r="V1333" s="96" t="str">
        <f t="shared" si="229"/>
        <v/>
      </c>
      <c r="W1333" s="97" t="str">
        <f>IF(B1333="","",IF('Paste Data Here - Export'!KI1333=TRUE,"Yes",IF('Paste Data Here - Export'!L1333="","No","Yes")))</f>
        <v/>
      </c>
      <c r="X1333" s="98" t="str">
        <f>IF(E1333="Yes","6 Month Transfer",IF(AND(W1333="Yes",'Paste Data Here - Export'!KM1333="D"),"No",IF('Patient level info'!W1333="Yes","Yes","")))</f>
        <v/>
      </c>
      <c r="Y1333" s="91" t="str">
        <f t="shared" si="221"/>
        <v/>
      </c>
      <c r="Z1333" s="99" t="str">
        <f>IF('Paste Data Here - Export'!KQ1333="","",IF('Paste Data Here - Export'!KO1333="","",'Paste Data Here - Export'!KN1333-'Paste Data Here - Export'!KQ1333))</f>
        <v/>
      </c>
      <c r="AA1333" s="91" t="str">
        <f>IF(AND(W1333="Yes",'Paste Data Here - Export'!KM1333="D",'Paste Data Here - Export'!KO1333="Y"),'Paste Data Here - Export'!KN1333+'Patient level info'!AA$3,IF(AND(W1333="Yes",'Paste Data Here - Export'!KM1333="D",Z1333&lt;0),'Paste Data Here - Export'!KQ1333,IF(AND(W1333="Yes",'Paste Data Here - Export'!KM1333="D"),'Paste Data Here - Export'!KN1333,IF(X1333="Yes",'Paste Data Here - Export'!KS1333,""))))</f>
        <v/>
      </c>
      <c r="AB1333" s="100" t="str">
        <f>IF(W1333="No","",IF('Paste Data Here - Export'!HS1333="","",IF('Paste Data Here - Export'!KO1333="Y",'Patient level info'!AA1333-'Paste Data Here - Export'!HS1333,'Paste Data Here - Export'!KQ1333-'Paste Data Here - Export'!HS1333)))</f>
        <v/>
      </c>
      <c r="AC1333" s="100" t="str">
        <f>IF(E1333="Yes","",IF(BPT!C1333="Record transferred to this team",AA1333-C1333-(1/6),""))</f>
        <v/>
      </c>
      <c r="AD1333" s="100" t="str">
        <f t="shared" si="222"/>
        <v/>
      </c>
      <c r="AE1333" s="100" t="str">
        <f t="shared" si="230"/>
        <v/>
      </c>
      <c r="AF1333" s="101" t="str">
        <f>IF(AE1333="","",IF(Y1333="Died same day","Died same day as arrival",IF(AB1333="","Did not stay on SU",IF('Paste Data Here - Export'!HR1333="ICH","ICU/CCU/HDU",IF(AB1333&gt;AE1333,100,100*AB1333/AE1333)))))</f>
        <v/>
      </c>
      <c r="AG1333" s="82" t="str">
        <f>IF(E1333="Yes","6 Month Transfer",IF(W1333="No","Not locked to discharge/transfer",IF(AF1333="Did not stay on SU","Not achieved as did not stay on SU",IF('Patient level info'!A1333="","",IF(AND(A1333=B1333,M1333="Achieved",P1333="Achieved",AF1333&gt;=90,AF1333&lt;&gt;"Died same day as arrival"),"Achieved",IF(AND(A1333&lt;&gt;B1333,AF1333&gt;=90,M1333="Achieved",P1333="Achieved"),"Not directly admitted by this team, but achieved criteria at previous team, and achieved 90% of stay on SU whilst at this team",IF(AF1333="ICU/CCU/HDU","Admitted to ICU/CCU/HDU",IF(AF1333="Died same day as arrival",AF1333,IF(AND(AF1333&lt;90,M1333="Not achieved",P1333="Not achieved"),"Not achieved as not direct to SU within 4h, not seen by a consultant within 14h, and less than 90% of stay on SU",IF(AND(AF1333&lt;90,M1333="Not achieved",P1333="Achieved"),"Not achieved as not direct to SU within 4h and less than 90% of stay on SU",IF(AND(AF1333&lt;90,M1333="Achieved",P1333="Not achieved"),"Not achieved as not seen by a consultant within 14h and less than 90% of stay on SU",IF(AND(AF1333&gt;=90,M1333="Not achieved",P1333="Not achieved"),"Not achieved as not direct to SU within 4h and not seen by a consultant within 14h",IF(AND(AF1333&gt;=90,M1333="Achieved",P1333="Not achieved"),"Not achieved as not seen by a consultant within 14h",IF(AF1333&lt;90,"Not achieved as less than 90% of stay on SU","Not achieved as not direct to SU within 4h"))))))))))))))</f>
        <v/>
      </c>
    </row>
    <row r="1334" spans="1:33" x14ac:dyDescent="0.25">
      <c r="A1334" s="89" t="str">
        <f>IF('Paste Data Here - Export'!A1334="","",'Paste Data Here - Export'!A1334)</f>
        <v/>
      </c>
      <c r="B1334" s="90" t="str">
        <f>IF('Paste Data Here - Export'!B1334="","",'Paste Data Here - Export'!B1334)</f>
        <v/>
      </c>
      <c r="C1334" s="91" t="str">
        <f>IF('Paste Data Here - Export'!AR1334="Y",'Paste Data Here - Export'!AS1334,IF('Paste Data Here - Export'!C1334="","",'Paste Data Here - Export'!BA1334))</f>
        <v/>
      </c>
      <c r="D1334" s="103" t="str">
        <f>IF(B1334="","",IF('Paste Data Here - Export'!A1334 ='Paste Data Here - Export'!B1334, "Yes", "No"))</f>
        <v/>
      </c>
      <c r="E1334" s="103" t="str">
        <f>IF(A1334="","",IF(AND('Paste Data Here - Export'!P1334="",'Paste Data Here - Export'!Q1334&lt;&gt;""),"Yes","No"))</f>
        <v/>
      </c>
      <c r="F1334" s="104" t="str">
        <f>IF('Paste Data Here - Export'!A1334='Paste Data Here - Export'!B1334,C1334,IF(W1334="No","",IF(E1334="Yes","6 Month Transfer",'Paste Data Here - Export'!HP1334)))</f>
        <v/>
      </c>
      <c r="G1334" s="92" t="str">
        <f>IF(B1334="","",IF(OR('Paste Data Here - Export'!KB1334="Y",'Paste Data Here - Export'!GE1334="Y"),"Yes","No"))</f>
        <v/>
      </c>
      <c r="H1334" s="93" t="str">
        <f t="shared" si="223"/>
        <v/>
      </c>
      <c r="I1334" s="93" t="str">
        <f t="shared" si="224"/>
        <v/>
      </c>
      <c r="J1334" s="93" t="str">
        <f t="shared" si="225"/>
        <v/>
      </c>
      <c r="K1334" s="125" t="str">
        <f>IF(OR(C1334="",'Paste Data Here - Export'!BD1334=""),"",1440*('Paste Data Here - Export'!BD1334-C1334))</f>
        <v/>
      </c>
      <c r="L1334" s="93" t="str">
        <f t="shared" si="226"/>
        <v/>
      </c>
      <c r="M1334" s="93" t="str">
        <f>IF(AND(L1334="Yes",'Paste Data Here - Export'!BC1334="SU",'Paste Data Here - Export'!EJ1334&lt;&gt;"Y"),"Achieved",IF('Paste Data Here - Export'!EJ1334="Y","Not applicable",(IF(AND('Patient level info'!L1334="No",'Paste Data Here - Export'!BC1334="SU"),"Not achieved",IF('Paste Data Here - Export'!BC1334="ICH","Not applicable",IF(OR('Paste Data Here - Export'!BC1334="O",'Paste Data Here - Export'!BC1334="MAC"),"Not achieved",""))))))</f>
        <v/>
      </c>
      <c r="N1334" s="142" t="str">
        <f>IF(B1334="","",IF(OR('Paste Data Here - Export'!GN1334="PERS",'Paste Data Here - Export'!GN1334="TELEM"),'Paste Data Here - Export'!GK1334,IF('Paste Data Here - Export'!GO1334="","Not seen in person",'Paste Data Here - Export'!GO1334)))</f>
        <v/>
      </c>
      <c r="O1334" s="125" t="str">
        <f t="shared" si="227"/>
        <v/>
      </c>
      <c r="P1334" s="126" t="str">
        <f t="shared" si="228"/>
        <v/>
      </c>
      <c r="Q1334" s="95" t="str">
        <f>IF('Paste Data Here - Export'!CR1334=TRUE, "Not imaged",IF('Paste Data Here - Export'!AR1334="Y","Inpatient stroke",IF('Paste Data Here - Export'!BA1334="","",IF('Paste Data Here - Export'!CR1334="TRUE","",1440*('Paste Data Here - Export'!CP1334-'Paste Data Here - Export'!BA1334)))))</f>
        <v/>
      </c>
      <c r="R1334" s="95" t="str">
        <f>IF('Paste Data Here - Export'!CR1334=TRUE,"Not imaged",IF(OR(C1334="",'Paste Data Here - Export'!CP1334=""),"",1440*('Paste Data Here - Export'!CP1334-C1334)))</f>
        <v/>
      </c>
      <c r="S1334" s="93" t="str">
        <f>IF(R1334&lt;60.5,"Yes",IF('Paste Data Here - Export'!C1334="","","No"))</f>
        <v/>
      </c>
      <c r="T1334" s="93" t="str">
        <f t="shared" si="220"/>
        <v/>
      </c>
      <c r="U1334" s="94" t="str">
        <f>IF(OR(C1334="",'Paste Data Here - Export'!DF1334=""),"",1440*('Paste Data Here - Export'!DF1334-C1334))</f>
        <v/>
      </c>
      <c r="V1334" s="96" t="str">
        <f t="shared" si="229"/>
        <v/>
      </c>
      <c r="W1334" s="97" t="str">
        <f>IF(B1334="","",IF('Paste Data Here - Export'!KI1334=TRUE,"Yes",IF('Paste Data Here - Export'!L1334="","No","Yes")))</f>
        <v/>
      </c>
      <c r="X1334" s="98" t="str">
        <f>IF(E1334="Yes","6 Month Transfer",IF(AND(W1334="Yes",'Paste Data Here - Export'!KM1334="D"),"No",IF('Patient level info'!W1334="Yes","Yes","")))</f>
        <v/>
      </c>
      <c r="Y1334" s="91" t="str">
        <f t="shared" si="221"/>
        <v/>
      </c>
      <c r="Z1334" s="99" t="str">
        <f>IF('Paste Data Here - Export'!KQ1334="","",IF('Paste Data Here - Export'!KO1334="","",'Paste Data Here - Export'!KN1334-'Paste Data Here - Export'!KQ1334))</f>
        <v/>
      </c>
      <c r="AA1334" s="91" t="str">
        <f>IF(AND(W1334="Yes",'Paste Data Here - Export'!KM1334="D",'Paste Data Here - Export'!KO1334="Y"),'Paste Data Here - Export'!KN1334+'Patient level info'!AA$3,IF(AND(W1334="Yes",'Paste Data Here - Export'!KM1334="D",Z1334&lt;0),'Paste Data Here - Export'!KQ1334,IF(AND(W1334="Yes",'Paste Data Here - Export'!KM1334="D"),'Paste Data Here - Export'!KN1334,IF(X1334="Yes",'Paste Data Here - Export'!KS1334,""))))</f>
        <v/>
      </c>
      <c r="AB1334" s="100" t="str">
        <f>IF(W1334="No","",IF('Paste Data Here - Export'!HS1334="","",IF('Paste Data Here - Export'!KO1334="Y",'Patient level info'!AA1334-'Paste Data Here - Export'!HS1334,'Paste Data Here - Export'!KQ1334-'Paste Data Here - Export'!HS1334)))</f>
        <v/>
      </c>
      <c r="AC1334" s="100" t="str">
        <f>IF(E1334="Yes","",IF(BPT!C1334="Record transferred to this team",AA1334-C1334-(1/6),""))</f>
        <v/>
      </c>
      <c r="AD1334" s="100" t="str">
        <f t="shared" si="222"/>
        <v/>
      </c>
      <c r="AE1334" s="100" t="str">
        <f t="shared" si="230"/>
        <v/>
      </c>
      <c r="AF1334" s="101" t="str">
        <f>IF(AE1334="","",IF(Y1334="Died same day","Died same day as arrival",IF(AB1334="","Did not stay on SU",IF('Paste Data Here - Export'!HR1334="ICH","ICU/CCU/HDU",IF(AB1334&gt;AE1334,100,100*AB1334/AE1334)))))</f>
        <v/>
      </c>
      <c r="AG1334" s="82" t="str">
        <f>IF(E1334="Yes","6 Month Transfer",IF(W1334="No","Not locked to discharge/transfer",IF(AF1334="Did not stay on SU","Not achieved as did not stay on SU",IF('Patient level info'!A1334="","",IF(AND(A1334=B1334,M1334="Achieved",P1334="Achieved",AF1334&gt;=90,AF1334&lt;&gt;"Died same day as arrival"),"Achieved",IF(AND(A1334&lt;&gt;B1334,AF1334&gt;=90,M1334="Achieved",P1334="Achieved"),"Not directly admitted by this team, but achieved criteria at previous team, and achieved 90% of stay on SU whilst at this team",IF(AF1334="ICU/CCU/HDU","Admitted to ICU/CCU/HDU",IF(AF1334="Died same day as arrival",AF1334,IF(AND(AF1334&lt;90,M1334="Not achieved",P1334="Not achieved"),"Not achieved as not direct to SU within 4h, not seen by a consultant within 14h, and less than 90% of stay on SU",IF(AND(AF1334&lt;90,M1334="Not achieved",P1334="Achieved"),"Not achieved as not direct to SU within 4h and less than 90% of stay on SU",IF(AND(AF1334&lt;90,M1334="Achieved",P1334="Not achieved"),"Not achieved as not seen by a consultant within 14h and less than 90% of stay on SU",IF(AND(AF1334&gt;=90,M1334="Not achieved",P1334="Not achieved"),"Not achieved as not direct to SU within 4h and not seen by a consultant within 14h",IF(AND(AF1334&gt;=90,M1334="Achieved",P1334="Not achieved"),"Not achieved as not seen by a consultant within 14h",IF(AF1334&lt;90,"Not achieved as less than 90% of stay on SU","Not achieved as not direct to SU within 4h"))))))))))))))</f>
        <v/>
      </c>
    </row>
    <row r="1335" spans="1:33" x14ac:dyDescent="0.25">
      <c r="A1335" s="89" t="str">
        <f>IF('Paste Data Here - Export'!A1335="","",'Paste Data Here - Export'!A1335)</f>
        <v/>
      </c>
      <c r="B1335" s="90" t="str">
        <f>IF('Paste Data Here - Export'!B1335="","",'Paste Data Here - Export'!B1335)</f>
        <v/>
      </c>
      <c r="C1335" s="91" t="str">
        <f>IF('Paste Data Here - Export'!AR1335="Y",'Paste Data Here - Export'!AS1335,IF('Paste Data Here - Export'!C1335="","",'Paste Data Here - Export'!BA1335))</f>
        <v/>
      </c>
      <c r="D1335" s="103" t="str">
        <f>IF(B1335="","",IF('Paste Data Here - Export'!A1335 ='Paste Data Here - Export'!B1335, "Yes", "No"))</f>
        <v/>
      </c>
      <c r="E1335" s="103" t="str">
        <f>IF(A1335="","",IF(AND('Paste Data Here - Export'!P1335="",'Paste Data Here - Export'!Q1335&lt;&gt;""),"Yes","No"))</f>
        <v/>
      </c>
      <c r="F1335" s="104" t="str">
        <f>IF('Paste Data Here - Export'!A1335='Paste Data Here - Export'!B1335,C1335,IF(W1335="No","",IF(E1335="Yes","6 Month Transfer",'Paste Data Here - Export'!HP1335)))</f>
        <v/>
      </c>
      <c r="G1335" s="92" t="str">
        <f>IF(B1335="","",IF(OR('Paste Data Here - Export'!KB1335="Y",'Paste Data Here - Export'!GE1335="Y"),"Yes","No"))</f>
        <v/>
      </c>
      <c r="H1335" s="93" t="str">
        <f t="shared" si="223"/>
        <v/>
      </c>
      <c r="I1335" s="93" t="str">
        <f t="shared" si="224"/>
        <v/>
      </c>
      <c r="J1335" s="93" t="str">
        <f t="shared" si="225"/>
        <v/>
      </c>
      <c r="K1335" s="125" t="str">
        <f>IF(OR(C1335="",'Paste Data Here - Export'!BD1335=""),"",1440*('Paste Data Here - Export'!BD1335-C1335))</f>
        <v/>
      </c>
      <c r="L1335" s="93" t="str">
        <f t="shared" si="226"/>
        <v/>
      </c>
      <c r="M1335" s="93" t="str">
        <f>IF(AND(L1335="Yes",'Paste Data Here - Export'!BC1335="SU",'Paste Data Here - Export'!EJ1335&lt;&gt;"Y"),"Achieved",IF('Paste Data Here - Export'!EJ1335="Y","Not applicable",(IF(AND('Patient level info'!L1335="No",'Paste Data Here - Export'!BC1335="SU"),"Not achieved",IF('Paste Data Here - Export'!BC1335="ICH","Not applicable",IF(OR('Paste Data Here - Export'!BC1335="O",'Paste Data Here - Export'!BC1335="MAC"),"Not achieved",""))))))</f>
        <v/>
      </c>
      <c r="N1335" s="142" t="str">
        <f>IF(B1335="","",IF(OR('Paste Data Here - Export'!GN1335="PERS",'Paste Data Here - Export'!GN1335="TELEM"),'Paste Data Here - Export'!GK1335,IF('Paste Data Here - Export'!GO1335="","Not seen in person",'Paste Data Here - Export'!GO1335)))</f>
        <v/>
      </c>
      <c r="O1335" s="125" t="str">
        <f t="shared" si="227"/>
        <v/>
      </c>
      <c r="P1335" s="126" t="str">
        <f t="shared" si="228"/>
        <v/>
      </c>
      <c r="Q1335" s="95" t="str">
        <f>IF('Paste Data Here - Export'!CR1335=TRUE, "Not imaged",IF('Paste Data Here - Export'!AR1335="Y","Inpatient stroke",IF('Paste Data Here - Export'!BA1335="","",IF('Paste Data Here - Export'!CR1335="TRUE","",1440*('Paste Data Here - Export'!CP1335-'Paste Data Here - Export'!BA1335)))))</f>
        <v/>
      </c>
      <c r="R1335" s="95" t="str">
        <f>IF('Paste Data Here - Export'!CR1335=TRUE,"Not imaged",IF(OR(C1335="",'Paste Data Here - Export'!CP1335=""),"",1440*('Paste Data Here - Export'!CP1335-C1335)))</f>
        <v/>
      </c>
      <c r="S1335" s="93" t="str">
        <f>IF(R1335&lt;60.5,"Yes",IF('Paste Data Here - Export'!C1335="","","No"))</f>
        <v/>
      </c>
      <c r="T1335" s="93" t="str">
        <f t="shared" si="220"/>
        <v/>
      </c>
      <c r="U1335" s="94" t="str">
        <f>IF(OR(C1335="",'Paste Data Here - Export'!DF1335=""),"",1440*('Paste Data Here - Export'!DF1335-C1335))</f>
        <v/>
      </c>
      <c r="V1335" s="96" t="str">
        <f t="shared" si="229"/>
        <v/>
      </c>
      <c r="W1335" s="97" t="str">
        <f>IF(B1335="","",IF('Paste Data Here - Export'!KI1335=TRUE,"Yes",IF('Paste Data Here - Export'!L1335="","No","Yes")))</f>
        <v/>
      </c>
      <c r="X1335" s="98" t="str">
        <f>IF(E1335="Yes","6 Month Transfer",IF(AND(W1335="Yes",'Paste Data Here - Export'!KM1335="D"),"No",IF('Patient level info'!W1335="Yes","Yes","")))</f>
        <v/>
      </c>
      <c r="Y1335" s="91" t="str">
        <f t="shared" si="221"/>
        <v/>
      </c>
      <c r="Z1335" s="99" t="str">
        <f>IF('Paste Data Here - Export'!KQ1335="","",IF('Paste Data Here - Export'!KO1335="","",'Paste Data Here - Export'!KN1335-'Paste Data Here - Export'!KQ1335))</f>
        <v/>
      </c>
      <c r="AA1335" s="91" t="str">
        <f>IF(AND(W1335="Yes",'Paste Data Here - Export'!KM1335="D",'Paste Data Here - Export'!KO1335="Y"),'Paste Data Here - Export'!KN1335+'Patient level info'!AA$3,IF(AND(W1335="Yes",'Paste Data Here - Export'!KM1335="D",Z1335&lt;0),'Paste Data Here - Export'!KQ1335,IF(AND(W1335="Yes",'Paste Data Here - Export'!KM1335="D"),'Paste Data Here - Export'!KN1335,IF(X1335="Yes",'Paste Data Here - Export'!KS1335,""))))</f>
        <v/>
      </c>
      <c r="AB1335" s="100" t="str">
        <f>IF(W1335="No","",IF('Paste Data Here - Export'!HS1335="","",IF('Paste Data Here - Export'!KO1335="Y",'Patient level info'!AA1335-'Paste Data Here - Export'!HS1335,'Paste Data Here - Export'!KQ1335-'Paste Data Here - Export'!HS1335)))</f>
        <v/>
      </c>
      <c r="AC1335" s="100" t="str">
        <f>IF(E1335="Yes","",IF(BPT!C1335="Record transferred to this team",AA1335-C1335-(1/6),""))</f>
        <v/>
      </c>
      <c r="AD1335" s="100" t="str">
        <f t="shared" si="222"/>
        <v/>
      </c>
      <c r="AE1335" s="100" t="str">
        <f t="shared" si="230"/>
        <v/>
      </c>
      <c r="AF1335" s="101" t="str">
        <f>IF(AE1335="","",IF(Y1335="Died same day","Died same day as arrival",IF(AB1335="","Did not stay on SU",IF('Paste Data Here - Export'!HR1335="ICH","ICU/CCU/HDU",IF(AB1335&gt;AE1335,100,100*AB1335/AE1335)))))</f>
        <v/>
      </c>
      <c r="AG1335" s="82" t="str">
        <f>IF(E1335="Yes","6 Month Transfer",IF(W1335="No","Not locked to discharge/transfer",IF(AF1335="Did not stay on SU","Not achieved as did not stay on SU",IF('Patient level info'!A1335="","",IF(AND(A1335=B1335,M1335="Achieved",P1335="Achieved",AF1335&gt;=90,AF1335&lt;&gt;"Died same day as arrival"),"Achieved",IF(AND(A1335&lt;&gt;B1335,AF1335&gt;=90,M1335="Achieved",P1335="Achieved"),"Not directly admitted by this team, but achieved criteria at previous team, and achieved 90% of stay on SU whilst at this team",IF(AF1335="ICU/CCU/HDU","Admitted to ICU/CCU/HDU",IF(AF1335="Died same day as arrival",AF1335,IF(AND(AF1335&lt;90,M1335="Not achieved",P1335="Not achieved"),"Not achieved as not direct to SU within 4h, not seen by a consultant within 14h, and less than 90% of stay on SU",IF(AND(AF1335&lt;90,M1335="Not achieved",P1335="Achieved"),"Not achieved as not direct to SU within 4h and less than 90% of stay on SU",IF(AND(AF1335&lt;90,M1335="Achieved",P1335="Not achieved"),"Not achieved as not seen by a consultant within 14h and less than 90% of stay on SU",IF(AND(AF1335&gt;=90,M1335="Not achieved",P1335="Not achieved"),"Not achieved as not direct to SU within 4h and not seen by a consultant within 14h",IF(AND(AF1335&gt;=90,M1335="Achieved",P1335="Not achieved"),"Not achieved as not seen by a consultant within 14h",IF(AF1335&lt;90,"Not achieved as less than 90% of stay on SU","Not achieved as not direct to SU within 4h"))))))))))))))</f>
        <v/>
      </c>
    </row>
    <row r="1336" spans="1:33" x14ac:dyDescent="0.25">
      <c r="A1336" s="89" t="str">
        <f>IF('Paste Data Here - Export'!A1336="","",'Paste Data Here - Export'!A1336)</f>
        <v/>
      </c>
      <c r="B1336" s="90" t="str">
        <f>IF('Paste Data Here - Export'!B1336="","",'Paste Data Here - Export'!B1336)</f>
        <v/>
      </c>
      <c r="C1336" s="91" t="str">
        <f>IF('Paste Data Here - Export'!AR1336="Y",'Paste Data Here - Export'!AS1336,IF('Paste Data Here - Export'!C1336="","",'Paste Data Here - Export'!BA1336))</f>
        <v/>
      </c>
      <c r="D1336" s="103" t="str">
        <f>IF(B1336="","",IF('Paste Data Here - Export'!A1336 ='Paste Data Here - Export'!B1336, "Yes", "No"))</f>
        <v/>
      </c>
      <c r="E1336" s="103" t="str">
        <f>IF(A1336="","",IF(AND('Paste Data Here - Export'!P1336="",'Paste Data Here - Export'!Q1336&lt;&gt;""),"Yes","No"))</f>
        <v/>
      </c>
      <c r="F1336" s="104" t="str">
        <f>IF('Paste Data Here - Export'!A1336='Paste Data Here - Export'!B1336,C1336,IF(W1336="No","",IF(E1336="Yes","6 Month Transfer",'Paste Data Here - Export'!HP1336)))</f>
        <v/>
      </c>
      <c r="G1336" s="92" t="str">
        <f>IF(B1336="","",IF(OR('Paste Data Here - Export'!KB1336="Y",'Paste Data Here - Export'!GE1336="Y"),"Yes","No"))</f>
        <v/>
      </c>
      <c r="H1336" s="93" t="str">
        <f t="shared" si="223"/>
        <v/>
      </c>
      <c r="I1336" s="93" t="str">
        <f t="shared" si="224"/>
        <v/>
      </c>
      <c r="J1336" s="93" t="str">
        <f t="shared" si="225"/>
        <v/>
      </c>
      <c r="K1336" s="125" t="str">
        <f>IF(OR(C1336="",'Paste Data Here - Export'!BD1336=""),"",1440*('Paste Data Here - Export'!BD1336-C1336))</f>
        <v/>
      </c>
      <c r="L1336" s="93" t="str">
        <f t="shared" si="226"/>
        <v/>
      </c>
      <c r="M1336" s="93" t="str">
        <f>IF(AND(L1336="Yes",'Paste Data Here - Export'!BC1336="SU",'Paste Data Here - Export'!EJ1336&lt;&gt;"Y"),"Achieved",IF('Paste Data Here - Export'!EJ1336="Y","Not applicable",(IF(AND('Patient level info'!L1336="No",'Paste Data Here - Export'!BC1336="SU"),"Not achieved",IF('Paste Data Here - Export'!BC1336="ICH","Not applicable",IF(OR('Paste Data Here - Export'!BC1336="O",'Paste Data Here - Export'!BC1336="MAC"),"Not achieved",""))))))</f>
        <v/>
      </c>
      <c r="N1336" s="142" t="str">
        <f>IF(B1336="","",IF(OR('Paste Data Here - Export'!GN1336="PERS",'Paste Data Here - Export'!GN1336="TELEM"),'Paste Data Here - Export'!GK1336,IF('Paste Data Here - Export'!GO1336="","Not seen in person",'Paste Data Here - Export'!GO1336)))</f>
        <v/>
      </c>
      <c r="O1336" s="125" t="str">
        <f t="shared" si="227"/>
        <v/>
      </c>
      <c r="P1336" s="126" t="str">
        <f t="shared" si="228"/>
        <v/>
      </c>
      <c r="Q1336" s="95" t="str">
        <f>IF('Paste Data Here - Export'!CR1336=TRUE, "Not imaged",IF('Paste Data Here - Export'!AR1336="Y","Inpatient stroke",IF('Paste Data Here - Export'!BA1336="","",IF('Paste Data Here - Export'!CR1336="TRUE","",1440*('Paste Data Here - Export'!CP1336-'Paste Data Here - Export'!BA1336)))))</f>
        <v/>
      </c>
      <c r="R1336" s="95" t="str">
        <f>IF('Paste Data Here - Export'!CR1336=TRUE,"Not imaged",IF(OR(C1336="",'Paste Data Here - Export'!CP1336=""),"",1440*('Paste Data Here - Export'!CP1336-C1336)))</f>
        <v/>
      </c>
      <c r="S1336" s="93" t="str">
        <f>IF(R1336&lt;60.5,"Yes",IF('Paste Data Here - Export'!C1336="","","No"))</f>
        <v/>
      </c>
      <c r="T1336" s="93" t="str">
        <f t="shared" si="220"/>
        <v/>
      </c>
      <c r="U1336" s="94" t="str">
        <f>IF(OR(C1336="",'Paste Data Here - Export'!DF1336=""),"",1440*('Paste Data Here - Export'!DF1336-C1336))</f>
        <v/>
      </c>
      <c r="V1336" s="96" t="str">
        <f t="shared" si="229"/>
        <v/>
      </c>
      <c r="W1336" s="97" t="str">
        <f>IF(B1336="","",IF('Paste Data Here - Export'!KI1336=TRUE,"Yes",IF('Paste Data Here - Export'!L1336="","No","Yes")))</f>
        <v/>
      </c>
      <c r="X1336" s="98" t="str">
        <f>IF(E1336="Yes","6 Month Transfer",IF(AND(W1336="Yes",'Paste Data Here - Export'!KM1336="D"),"No",IF('Patient level info'!W1336="Yes","Yes","")))</f>
        <v/>
      </c>
      <c r="Y1336" s="91" t="str">
        <f t="shared" si="221"/>
        <v/>
      </c>
      <c r="Z1336" s="99" t="str">
        <f>IF('Paste Data Here - Export'!KQ1336="","",IF('Paste Data Here - Export'!KO1336="","",'Paste Data Here - Export'!KN1336-'Paste Data Here - Export'!KQ1336))</f>
        <v/>
      </c>
      <c r="AA1336" s="91" t="str">
        <f>IF(AND(W1336="Yes",'Paste Data Here - Export'!KM1336="D",'Paste Data Here - Export'!KO1336="Y"),'Paste Data Here - Export'!KN1336+'Patient level info'!AA$3,IF(AND(W1336="Yes",'Paste Data Here - Export'!KM1336="D",Z1336&lt;0),'Paste Data Here - Export'!KQ1336,IF(AND(W1336="Yes",'Paste Data Here - Export'!KM1336="D"),'Paste Data Here - Export'!KN1336,IF(X1336="Yes",'Paste Data Here - Export'!KS1336,""))))</f>
        <v/>
      </c>
      <c r="AB1336" s="100" t="str">
        <f>IF(W1336="No","",IF('Paste Data Here - Export'!HS1336="","",IF('Paste Data Here - Export'!KO1336="Y",'Patient level info'!AA1336-'Paste Data Here - Export'!HS1336,'Paste Data Here - Export'!KQ1336-'Paste Data Here - Export'!HS1336)))</f>
        <v/>
      </c>
      <c r="AC1336" s="100" t="str">
        <f>IF(E1336="Yes","",IF(BPT!C1336="Record transferred to this team",AA1336-C1336-(1/6),""))</f>
        <v/>
      </c>
      <c r="AD1336" s="100" t="str">
        <f t="shared" si="222"/>
        <v/>
      </c>
      <c r="AE1336" s="100" t="str">
        <f t="shared" si="230"/>
        <v/>
      </c>
      <c r="AF1336" s="101" t="str">
        <f>IF(AE1336="","",IF(Y1336="Died same day","Died same day as arrival",IF(AB1336="","Did not stay on SU",IF('Paste Data Here - Export'!HR1336="ICH","ICU/CCU/HDU",IF(AB1336&gt;AE1336,100,100*AB1336/AE1336)))))</f>
        <v/>
      </c>
      <c r="AG1336" s="82" t="str">
        <f>IF(E1336="Yes","6 Month Transfer",IF(W1336="No","Not locked to discharge/transfer",IF(AF1336="Did not stay on SU","Not achieved as did not stay on SU",IF('Patient level info'!A1336="","",IF(AND(A1336=B1336,M1336="Achieved",P1336="Achieved",AF1336&gt;=90,AF1336&lt;&gt;"Died same day as arrival"),"Achieved",IF(AND(A1336&lt;&gt;B1336,AF1336&gt;=90,M1336="Achieved",P1336="Achieved"),"Not directly admitted by this team, but achieved criteria at previous team, and achieved 90% of stay on SU whilst at this team",IF(AF1336="ICU/CCU/HDU","Admitted to ICU/CCU/HDU",IF(AF1336="Died same day as arrival",AF1336,IF(AND(AF1336&lt;90,M1336="Not achieved",P1336="Not achieved"),"Not achieved as not direct to SU within 4h, not seen by a consultant within 14h, and less than 90% of stay on SU",IF(AND(AF1336&lt;90,M1336="Not achieved",P1336="Achieved"),"Not achieved as not direct to SU within 4h and less than 90% of stay on SU",IF(AND(AF1336&lt;90,M1336="Achieved",P1336="Not achieved"),"Not achieved as not seen by a consultant within 14h and less than 90% of stay on SU",IF(AND(AF1336&gt;=90,M1336="Not achieved",P1336="Not achieved"),"Not achieved as not direct to SU within 4h and not seen by a consultant within 14h",IF(AND(AF1336&gt;=90,M1336="Achieved",P1336="Not achieved"),"Not achieved as not seen by a consultant within 14h",IF(AF1336&lt;90,"Not achieved as less than 90% of stay on SU","Not achieved as not direct to SU within 4h"))))))))))))))</f>
        <v/>
      </c>
    </row>
    <row r="1337" spans="1:33" x14ac:dyDescent="0.25">
      <c r="A1337" s="89" t="str">
        <f>IF('Paste Data Here - Export'!A1337="","",'Paste Data Here - Export'!A1337)</f>
        <v/>
      </c>
      <c r="B1337" s="90" t="str">
        <f>IF('Paste Data Here - Export'!B1337="","",'Paste Data Here - Export'!B1337)</f>
        <v/>
      </c>
      <c r="C1337" s="91" t="str">
        <f>IF('Paste Data Here - Export'!AR1337="Y",'Paste Data Here - Export'!AS1337,IF('Paste Data Here - Export'!C1337="","",'Paste Data Here - Export'!BA1337))</f>
        <v/>
      </c>
      <c r="D1337" s="103" t="str">
        <f>IF(B1337="","",IF('Paste Data Here - Export'!A1337 ='Paste Data Here - Export'!B1337, "Yes", "No"))</f>
        <v/>
      </c>
      <c r="E1337" s="103" t="str">
        <f>IF(A1337="","",IF(AND('Paste Data Here - Export'!P1337="",'Paste Data Here - Export'!Q1337&lt;&gt;""),"Yes","No"))</f>
        <v/>
      </c>
      <c r="F1337" s="104" t="str">
        <f>IF('Paste Data Here - Export'!A1337='Paste Data Here - Export'!B1337,C1337,IF(W1337="No","",IF(E1337="Yes","6 Month Transfer",'Paste Data Here - Export'!HP1337)))</f>
        <v/>
      </c>
      <c r="G1337" s="92" t="str">
        <f>IF(B1337="","",IF(OR('Paste Data Here - Export'!KB1337="Y",'Paste Data Here - Export'!GE1337="Y"),"Yes","No"))</f>
        <v/>
      </c>
      <c r="H1337" s="93" t="str">
        <f t="shared" si="223"/>
        <v/>
      </c>
      <c r="I1337" s="93" t="str">
        <f t="shared" si="224"/>
        <v/>
      </c>
      <c r="J1337" s="93" t="str">
        <f t="shared" si="225"/>
        <v/>
      </c>
      <c r="K1337" s="125" t="str">
        <f>IF(OR(C1337="",'Paste Data Here - Export'!BD1337=""),"",1440*('Paste Data Here - Export'!BD1337-C1337))</f>
        <v/>
      </c>
      <c r="L1337" s="93" t="str">
        <f t="shared" si="226"/>
        <v/>
      </c>
      <c r="M1337" s="93" t="str">
        <f>IF(AND(L1337="Yes",'Paste Data Here - Export'!BC1337="SU",'Paste Data Here - Export'!EJ1337&lt;&gt;"Y"),"Achieved",IF('Paste Data Here - Export'!EJ1337="Y","Not applicable",(IF(AND('Patient level info'!L1337="No",'Paste Data Here - Export'!BC1337="SU"),"Not achieved",IF('Paste Data Here - Export'!BC1337="ICH","Not applicable",IF(OR('Paste Data Here - Export'!BC1337="O",'Paste Data Here - Export'!BC1337="MAC"),"Not achieved",""))))))</f>
        <v/>
      </c>
      <c r="N1337" s="142" t="str">
        <f>IF(B1337="","",IF(OR('Paste Data Here - Export'!GN1337="PERS",'Paste Data Here - Export'!GN1337="TELEM"),'Paste Data Here - Export'!GK1337,IF('Paste Data Here - Export'!GO1337="","Not seen in person",'Paste Data Here - Export'!GO1337)))</f>
        <v/>
      </c>
      <c r="O1337" s="125" t="str">
        <f t="shared" si="227"/>
        <v/>
      </c>
      <c r="P1337" s="126" t="str">
        <f t="shared" si="228"/>
        <v/>
      </c>
      <c r="Q1337" s="95" t="str">
        <f>IF('Paste Data Here - Export'!CR1337=TRUE, "Not imaged",IF('Paste Data Here - Export'!AR1337="Y","Inpatient stroke",IF('Paste Data Here - Export'!BA1337="","",IF('Paste Data Here - Export'!CR1337="TRUE","",1440*('Paste Data Here - Export'!CP1337-'Paste Data Here - Export'!BA1337)))))</f>
        <v/>
      </c>
      <c r="R1337" s="95" t="str">
        <f>IF('Paste Data Here - Export'!CR1337=TRUE,"Not imaged",IF(OR(C1337="",'Paste Data Here - Export'!CP1337=""),"",1440*('Paste Data Here - Export'!CP1337-C1337)))</f>
        <v/>
      </c>
      <c r="S1337" s="93" t="str">
        <f>IF(R1337&lt;60.5,"Yes",IF('Paste Data Here - Export'!C1337="","","No"))</f>
        <v/>
      </c>
      <c r="T1337" s="93" t="str">
        <f t="shared" si="220"/>
        <v/>
      </c>
      <c r="U1337" s="94" t="str">
        <f>IF(OR(C1337="",'Paste Data Here - Export'!DF1337=""),"",1440*('Paste Data Here - Export'!DF1337-C1337))</f>
        <v/>
      </c>
      <c r="V1337" s="96" t="str">
        <f t="shared" si="229"/>
        <v/>
      </c>
      <c r="W1337" s="97" t="str">
        <f>IF(B1337="","",IF('Paste Data Here - Export'!KI1337=TRUE,"Yes",IF('Paste Data Here - Export'!L1337="","No","Yes")))</f>
        <v/>
      </c>
      <c r="X1337" s="98" t="str">
        <f>IF(E1337="Yes","6 Month Transfer",IF(AND(W1337="Yes",'Paste Data Here - Export'!KM1337="D"),"No",IF('Patient level info'!W1337="Yes","Yes","")))</f>
        <v/>
      </c>
      <c r="Y1337" s="91" t="str">
        <f t="shared" si="221"/>
        <v/>
      </c>
      <c r="Z1337" s="99" t="str">
        <f>IF('Paste Data Here - Export'!KQ1337="","",IF('Paste Data Here - Export'!KO1337="","",'Paste Data Here - Export'!KN1337-'Paste Data Here - Export'!KQ1337))</f>
        <v/>
      </c>
      <c r="AA1337" s="91" t="str">
        <f>IF(AND(W1337="Yes",'Paste Data Here - Export'!KM1337="D",'Paste Data Here - Export'!KO1337="Y"),'Paste Data Here - Export'!KN1337+'Patient level info'!AA$3,IF(AND(W1337="Yes",'Paste Data Here - Export'!KM1337="D",Z1337&lt;0),'Paste Data Here - Export'!KQ1337,IF(AND(W1337="Yes",'Paste Data Here - Export'!KM1337="D"),'Paste Data Here - Export'!KN1337,IF(X1337="Yes",'Paste Data Here - Export'!KS1337,""))))</f>
        <v/>
      </c>
      <c r="AB1337" s="100" t="str">
        <f>IF(W1337="No","",IF('Paste Data Here - Export'!HS1337="","",IF('Paste Data Here - Export'!KO1337="Y",'Patient level info'!AA1337-'Paste Data Here - Export'!HS1337,'Paste Data Here - Export'!KQ1337-'Paste Data Here - Export'!HS1337)))</f>
        <v/>
      </c>
      <c r="AC1337" s="100" t="str">
        <f>IF(E1337="Yes","",IF(BPT!C1337="Record transferred to this team",AA1337-C1337-(1/6),""))</f>
        <v/>
      </c>
      <c r="AD1337" s="100" t="str">
        <f t="shared" si="222"/>
        <v/>
      </c>
      <c r="AE1337" s="100" t="str">
        <f t="shared" si="230"/>
        <v/>
      </c>
      <c r="AF1337" s="101" t="str">
        <f>IF(AE1337="","",IF(Y1337="Died same day","Died same day as arrival",IF(AB1337="","Did not stay on SU",IF('Paste Data Here - Export'!HR1337="ICH","ICU/CCU/HDU",IF(AB1337&gt;AE1337,100,100*AB1337/AE1337)))))</f>
        <v/>
      </c>
      <c r="AG1337" s="82" t="str">
        <f>IF(E1337="Yes","6 Month Transfer",IF(W1337="No","Not locked to discharge/transfer",IF(AF1337="Did not stay on SU","Not achieved as did not stay on SU",IF('Patient level info'!A1337="","",IF(AND(A1337=B1337,M1337="Achieved",P1337="Achieved",AF1337&gt;=90,AF1337&lt;&gt;"Died same day as arrival"),"Achieved",IF(AND(A1337&lt;&gt;B1337,AF1337&gt;=90,M1337="Achieved",P1337="Achieved"),"Not directly admitted by this team, but achieved criteria at previous team, and achieved 90% of stay on SU whilst at this team",IF(AF1337="ICU/CCU/HDU","Admitted to ICU/CCU/HDU",IF(AF1337="Died same day as arrival",AF1337,IF(AND(AF1337&lt;90,M1337="Not achieved",P1337="Not achieved"),"Not achieved as not direct to SU within 4h, not seen by a consultant within 14h, and less than 90% of stay on SU",IF(AND(AF1337&lt;90,M1337="Not achieved",P1337="Achieved"),"Not achieved as not direct to SU within 4h and less than 90% of stay on SU",IF(AND(AF1337&lt;90,M1337="Achieved",P1337="Not achieved"),"Not achieved as not seen by a consultant within 14h and less than 90% of stay on SU",IF(AND(AF1337&gt;=90,M1337="Not achieved",P1337="Not achieved"),"Not achieved as not direct to SU within 4h and not seen by a consultant within 14h",IF(AND(AF1337&gt;=90,M1337="Achieved",P1337="Not achieved"),"Not achieved as not seen by a consultant within 14h",IF(AF1337&lt;90,"Not achieved as less than 90% of stay on SU","Not achieved as not direct to SU within 4h"))))))))))))))</f>
        <v/>
      </c>
    </row>
    <row r="1338" spans="1:33" x14ac:dyDescent="0.25">
      <c r="A1338" s="89" t="str">
        <f>IF('Paste Data Here - Export'!A1338="","",'Paste Data Here - Export'!A1338)</f>
        <v/>
      </c>
      <c r="B1338" s="90" t="str">
        <f>IF('Paste Data Here - Export'!B1338="","",'Paste Data Here - Export'!B1338)</f>
        <v/>
      </c>
      <c r="C1338" s="91" t="str">
        <f>IF('Paste Data Here - Export'!AR1338="Y",'Paste Data Here - Export'!AS1338,IF('Paste Data Here - Export'!C1338="","",'Paste Data Here - Export'!BA1338))</f>
        <v/>
      </c>
      <c r="D1338" s="103" t="str">
        <f>IF(B1338="","",IF('Paste Data Here - Export'!A1338 ='Paste Data Here - Export'!B1338, "Yes", "No"))</f>
        <v/>
      </c>
      <c r="E1338" s="103" t="str">
        <f>IF(A1338="","",IF(AND('Paste Data Here - Export'!P1338="",'Paste Data Here - Export'!Q1338&lt;&gt;""),"Yes","No"))</f>
        <v/>
      </c>
      <c r="F1338" s="104" t="str">
        <f>IF('Paste Data Here - Export'!A1338='Paste Data Here - Export'!B1338,C1338,IF(W1338="No","",IF(E1338="Yes","6 Month Transfer",'Paste Data Here - Export'!HP1338)))</f>
        <v/>
      </c>
      <c r="G1338" s="92" t="str">
        <f>IF(B1338="","",IF(OR('Paste Data Here - Export'!KB1338="Y",'Paste Data Here - Export'!GE1338="Y"),"Yes","No"))</f>
        <v/>
      </c>
      <c r="H1338" s="93" t="str">
        <f t="shared" si="223"/>
        <v/>
      </c>
      <c r="I1338" s="93" t="str">
        <f t="shared" si="224"/>
        <v/>
      </c>
      <c r="J1338" s="93" t="str">
        <f t="shared" si="225"/>
        <v/>
      </c>
      <c r="K1338" s="125" t="str">
        <f>IF(OR(C1338="",'Paste Data Here - Export'!BD1338=""),"",1440*('Paste Data Here - Export'!BD1338-C1338))</f>
        <v/>
      </c>
      <c r="L1338" s="93" t="str">
        <f t="shared" si="226"/>
        <v/>
      </c>
      <c r="M1338" s="93" t="str">
        <f>IF(AND(L1338="Yes",'Paste Data Here - Export'!BC1338="SU",'Paste Data Here - Export'!EJ1338&lt;&gt;"Y"),"Achieved",IF('Paste Data Here - Export'!EJ1338="Y","Not applicable",(IF(AND('Patient level info'!L1338="No",'Paste Data Here - Export'!BC1338="SU"),"Not achieved",IF('Paste Data Here - Export'!BC1338="ICH","Not applicable",IF(OR('Paste Data Here - Export'!BC1338="O",'Paste Data Here - Export'!BC1338="MAC"),"Not achieved",""))))))</f>
        <v/>
      </c>
      <c r="N1338" s="142" t="str">
        <f>IF(B1338="","",IF(OR('Paste Data Here - Export'!GN1338="PERS",'Paste Data Here - Export'!GN1338="TELEM"),'Paste Data Here - Export'!GK1338,IF('Paste Data Here - Export'!GO1338="","Not seen in person",'Paste Data Here - Export'!GO1338)))</f>
        <v/>
      </c>
      <c r="O1338" s="125" t="str">
        <f t="shared" si="227"/>
        <v/>
      </c>
      <c r="P1338" s="126" t="str">
        <f t="shared" si="228"/>
        <v/>
      </c>
      <c r="Q1338" s="95" t="str">
        <f>IF('Paste Data Here - Export'!CR1338=TRUE, "Not imaged",IF('Paste Data Here - Export'!AR1338="Y","Inpatient stroke",IF('Paste Data Here - Export'!BA1338="","",IF('Paste Data Here - Export'!CR1338="TRUE","",1440*('Paste Data Here - Export'!CP1338-'Paste Data Here - Export'!BA1338)))))</f>
        <v/>
      </c>
      <c r="R1338" s="95" t="str">
        <f>IF('Paste Data Here - Export'!CR1338=TRUE,"Not imaged",IF(OR(C1338="",'Paste Data Here - Export'!CP1338=""),"",1440*('Paste Data Here - Export'!CP1338-C1338)))</f>
        <v/>
      </c>
      <c r="S1338" s="93" t="str">
        <f>IF(R1338&lt;60.5,"Yes",IF('Paste Data Here - Export'!C1338="","","No"))</f>
        <v/>
      </c>
      <c r="T1338" s="93" t="str">
        <f t="shared" si="220"/>
        <v/>
      </c>
      <c r="U1338" s="94" t="str">
        <f>IF(OR(C1338="",'Paste Data Here - Export'!DF1338=""),"",1440*('Paste Data Here - Export'!DF1338-C1338))</f>
        <v/>
      </c>
      <c r="V1338" s="96" t="str">
        <f t="shared" si="229"/>
        <v/>
      </c>
      <c r="W1338" s="97" t="str">
        <f>IF(B1338="","",IF('Paste Data Here - Export'!KI1338=TRUE,"Yes",IF('Paste Data Here - Export'!L1338="","No","Yes")))</f>
        <v/>
      </c>
      <c r="X1338" s="98" t="str">
        <f>IF(E1338="Yes","6 Month Transfer",IF(AND(W1338="Yes",'Paste Data Here - Export'!KM1338="D"),"No",IF('Patient level info'!W1338="Yes","Yes","")))</f>
        <v/>
      </c>
      <c r="Y1338" s="91" t="str">
        <f t="shared" si="221"/>
        <v/>
      </c>
      <c r="Z1338" s="99" t="str">
        <f>IF('Paste Data Here - Export'!KQ1338="","",IF('Paste Data Here - Export'!KO1338="","",'Paste Data Here - Export'!KN1338-'Paste Data Here - Export'!KQ1338))</f>
        <v/>
      </c>
      <c r="AA1338" s="91" t="str">
        <f>IF(AND(W1338="Yes",'Paste Data Here - Export'!KM1338="D",'Paste Data Here - Export'!KO1338="Y"),'Paste Data Here - Export'!KN1338+'Patient level info'!AA$3,IF(AND(W1338="Yes",'Paste Data Here - Export'!KM1338="D",Z1338&lt;0),'Paste Data Here - Export'!KQ1338,IF(AND(W1338="Yes",'Paste Data Here - Export'!KM1338="D"),'Paste Data Here - Export'!KN1338,IF(X1338="Yes",'Paste Data Here - Export'!KS1338,""))))</f>
        <v/>
      </c>
      <c r="AB1338" s="100" t="str">
        <f>IF(W1338="No","",IF('Paste Data Here - Export'!HS1338="","",IF('Paste Data Here - Export'!KO1338="Y",'Patient level info'!AA1338-'Paste Data Here - Export'!HS1338,'Paste Data Here - Export'!KQ1338-'Paste Data Here - Export'!HS1338)))</f>
        <v/>
      </c>
      <c r="AC1338" s="100" t="str">
        <f>IF(E1338="Yes","",IF(BPT!C1338="Record transferred to this team",AA1338-C1338-(1/6),""))</f>
        <v/>
      </c>
      <c r="AD1338" s="100" t="str">
        <f t="shared" si="222"/>
        <v/>
      </c>
      <c r="AE1338" s="100" t="str">
        <f t="shared" si="230"/>
        <v/>
      </c>
      <c r="AF1338" s="101" t="str">
        <f>IF(AE1338="","",IF(Y1338="Died same day","Died same day as arrival",IF(AB1338="","Did not stay on SU",IF('Paste Data Here - Export'!HR1338="ICH","ICU/CCU/HDU",IF(AB1338&gt;AE1338,100,100*AB1338/AE1338)))))</f>
        <v/>
      </c>
      <c r="AG1338" s="82" t="str">
        <f>IF(E1338="Yes","6 Month Transfer",IF(W1338="No","Not locked to discharge/transfer",IF(AF1338="Did not stay on SU","Not achieved as did not stay on SU",IF('Patient level info'!A1338="","",IF(AND(A1338=B1338,M1338="Achieved",P1338="Achieved",AF1338&gt;=90,AF1338&lt;&gt;"Died same day as arrival"),"Achieved",IF(AND(A1338&lt;&gt;B1338,AF1338&gt;=90,M1338="Achieved",P1338="Achieved"),"Not directly admitted by this team, but achieved criteria at previous team, and achieved 90% of stay on SU whilst at this team",IF(AF1338="ICU/CCU/HDU","Admitted to ICU/CCU/HDU",IF(AF1338="Died same day as arrival",AF1338,IF(AND(AF1338&lt;90,M1338="Not achieved",P1338="Not achieved"),"Not achieved as not direct to SU within 4h, not seen by a consultant within 14h, and less than 90% of stay on SU",IF(AND(AF1338&lt;90,M1338="Not achieved",P1338="Achieved"),"Not achieved as not direct to SU within 4h and less than 90% of stay on SU",IF(AND(AF1338&lt;90,M1338="Achieved",P1338="Not achieved"),"Not achieved as not seen by a consultant within 14h and less than 90% of stay on SU",IF(AND(AF1338&gt;=90,M1338="Not achieved",P1338="Not achieved"),"Not achieved as not direct to SU within 4h and not seen by a consultant within 14h",IF(AND(AF1338&gt;=90,M1338="Achieved",P1338="Not achieved"),"Not achieved as not seen by a consultant within 14h",IF(AF1338&lt;90,"Not achieved as less than 90% of stay on SU","Not achieved as not direct to SU within 4h"))))))))))))))</f>
        <v/>
      </c>
    </row>
    <row r="1339" spans="1:33" x14ac:dyDescent="0.25">
      <c r="A1339" s="89" t="str">
        <f>IF('Paste Data Here - Export'!A1339="","",'Paste Data Here - Export'!A1339)</f>
        <v/>
      </c>
      <c r="B1339" s="90" t="str">
        <f>IF('Paste Data Here - Export'!B1339="","",'Paste Data Here - Export'!B1339)</f>
        <v/>
      </c>
      <c r="C1339" s="91" t="str">
        <f>IF('Paste Data Here - Export'!AR1339="Y",'Paste Data Here - Export'!AS1339,IF('Paste Data Here - Export'!C1339="","",'Paste Data Here - Export'!BA1339))</f>
        <v/>
      </c>
      <c r="D1339" s="103" t="str">
        <f>IF(B1339="","",IF('Paste Data Here - Export'!A1339 ='Paste Data Here - Export'!B1339, "Yes", "No"))</f>
        <v/>
      </c>
      <c r="E1339" s="103" t="str">
        <f>IF(A1339="","",IF(AND('Paste Data Here - Export'!P1339="",'Paste Data Here - Export'!Q1339&lt;&gt;""),"Yes","No"))</f>
        <v/>
      </c>
      <c r="F1339" s="104" t="str">
        <f>IF('Paste Data Here - Export'!A1339='Paste Data Here - Export'!B1339,C1339,IF(W1339="No","",IF(E1339="Yes","6 Month Transfer",'Paste Data Here - Export'!HP1339)))</f>
        <v/>
      </c>
      <c r="G1339" s="92" t="str">
        <f>IF(B1339="","",IF(OR('Paste Data Here - Export'!KB1339="Y",'Paste Data Here - Export'!GE1339="Y"),"Yes","No"))</f>
        <v/>
      </c>
      <c r="H1339" s="93" t="str">
        <f t="shared" si="223"/>
        <v/>
      </c>
      <c r="I1339" s="93" t="str">
        <f t="shared" si="224"/>
        <v/>
      </c>
      <c r="J1339" s="93" t="str">
        <f t="shared" si="225"/>
        <v/>
      </c>
      <c r="K1339" s="125" t="str">
        <f>IF(OR(C1339="",'Paste Data Here - Export'!BD1339=""),"",1440*('Paste Data Here - Export'!BD1339-C1339))</f>
        <v/>
      </c>
      <c r="L1339" s="93" t="str">
        <f t="shared" si="226"/>
        <v/>
      </c>
      <c r="M1339" s="93" t="str">
        <f>IF(AND(L1339="Yes",'Paste Data Here - Export'!BC1339="SU",'Paste Data Here - Export'!EJ1339&lt;&gt;"Y"),"Achieved",IF('Paste Data Here - Export'!EJ1339="Y","Not applicable",(IF(AND('Patient level info'!L1339="No",'Paste Data Here - Export'!BC1339="SU"),"Not achieved",IF('Paste Data Here - Export'!BC1339="ICH","Not applicable",IF(OR('Paste Data Here - Export'!BC1339="O",'Paste Data Here - Export'!BC1339="MAC"),"Not achieved",""))))))</f>
        <v/>
      </c>
      <c r="N1339" s="142" t="str">
        <f>IF(B1339="","",IF(OR('Paste Data Here - Export'!GN1339="PERS",'Paste Data Here - Export'!GN1339="TELEM"),'Paste Data Here - Export'!GK1339,IF('Paste Data Here - Export'!GO1339="","Not seen in person",'Paste Data Here - Export'!GO1339)))</f>
        <v/>
      </c>
      <c r="O1339" s="125" t="str">
        <f t="shared" si="227"/>
        <v/>
      </c>
      <c r="P1339" s="126" t="str">
        <f t="shared" si="228"/>
        <v/>
      </c>
      <c r="Q1339" s="95" t="str">
        <f>IF('Paste Data Here - Export'!CR1339=TRUE, "Not imaged",IF('Paste Data Here - Export'!AR1339="Y","Inpatient stroke",IF('Paste Data Here - Export'!BA1339="","",IF('Paste Data Here - Export'!CR1339="TRUE","",1440*('Paste Data Here - Export'!CP1339-'Paste Data Here - Export'!BA1339)))))</f>
        <v/>
      </c>
      <c r="R1339" s="95" t="str">
        <f>IF('Paste Data Here - Export'!CR1339=TRUE,"Not imaged",IF(OR(C1339="",'Paste Data Here - Export'!CP1339=""),"",1440*('Paste Data Here - Export'!CP1339-C1339)))</f>
        <v/>
      </c>
      <c r="S1339" s="93" t="str">
        <f>IF(R1339&lt;60.5,"Yes",IF('Paste Data Here - Export'!C1339="","","No"))</f>
        <v/>
      </c>
      <c r="T1339" s="93" t="str">
        <f t="shared" si="220"/>
        <v/>
      </c>
      <c r="U1339" s="94" t="str">
        <f>IF(OR(C1339="",'Paste Data Here - Export'!DF1339=""),"",1440*('Paste Data Here - Export'!DF1339-C1339))</f>
        <v/>
      </c>
      <c r="V1339" s="96" t="str">
        <f t="shared" si="229"/>
        <v/>
      </c>
      <c r="W1339" s="97" t="str">
        <f>IF(B1339="","",IF('Paste Data Here - Export'!KI1339=TRUE,"Yes",IF('Paste Data Here - Export'!L1339="","No","Yes")))</f>
        <v/>
      </c>
      <c r="X1339" s="98" t="str">
        <f>IF(E1339="Yes","6 Month Transfer",IF(AND(W1339="Yes",'Paste Data Here - Export'!KM1339="D"),"No",IF('Patient level info'!W1339="Yes","Yes","")))</f>
        <v/>
      </c>
      <c r="Y1339" s="91" t="str">
        <f t="shared" si="221"/>
        <v/>
      </c>
      <c r="Z1339" s="99" t="str">
        <f>IF('Paste Data Here - Export'!KQ1339="","",IF('Paste Data Here - Export'!KO1339="","",'Paste Data Here - Export'!KN1339-'Paste Data Here - Export'!KQ1339))</f>
        <v/>
      </c>
      <c r="AA1339" s="91" t="str">
        <f>IF(AND(W1339="Yes",'Paste Data Here - Export'!KM1339="D",'Paste Data Here - Export'!KO1339="Y"),'Paste Data Here - Export'!KN1339+'Patient level info'!AA$3,IF(AND(W1339="Yes",'Paste Data Here - Export'!KM1339="D",Z1339&lt;0),'Paste Data Here - Export'!KQ1339,IF(AND(W1339="Yes",'Paste Data Here - Export'!KM1339="D"),'Paste Data Here - Export'!KN1339,IF(X1339="Yes",'Paste Data Here - Export'!KS1339,""))))</f>
        <v/>
      </c>
      <c r="AB1339" s="100" t="str">
        <f>IF(W1339="No","",IF('Paste Data Here - Export'!HS1339="","",IF('Paste Data Here - Export'!KO1339="Y",'Patient level info'!AA1339-'Paste Data Here - Export'!HS1339,'Paste Data Here - Export'!KQ1339-'Paste Data Here - Export'!HS1339)))</f>
        <v/>
      </c>
      <c r="AC1339" s="100" t="str">
        <f>IF(E1339="Yes","",IF(BPT!C1339="Record transferred to this team",AA1339-C1339-(1/6),""))</f>
        <v/>
      </c>
      <c r="AD1339" s="100" t="str">
        <f t="shared" si="222"/>
        <v/>
      </c>
      <c r="AE1339" s="100" t="str">
        <f t="shared" si="230"/>
        <v/>
      </c>
      <c r="AF1339" s="101" t="str">
        <f>IF(AE1339="","",IF(Y1339="Died same day","Died same day as arrival",IF(AB1339="","Did not stay on SU",IF('Paste Data Here - Export'!HR1339="ICH","ICU/CCU/HDU",IF(AB1339&gt;AE1339,100,100*AB1339/AE1339)))))</f>
        <v/>
      </c>
      <c r="AG1339" s="82" t="str">
        <f>IF(E1339="Yes","6 Month Transfer",IF(W1339="No","Not locked to discharge/transfer",IF(AF1339="Did not stay on SU","Not achieved as did not stay on SU",IF('Patient level info'!A1339="","",IF(AND(A1339=B1339,M1339="Achieved",P1339="Achieved",AF1339&gt;=90,AF1339&lt;&gt;"Died same day as arrival"),"Achieved",IF(AND(A1339&lt;&gt;B1339,AF1339&gt;=90,M1339="Achieved",P1339="Achieved"),"Not directly admitted by this team, but achieved criteria at previous team, and achieved 90% of stay on SU whilst at this team",IF(AF1339="ICU/CCU/HDU","Admitted to ICU/CCU/HDU",IF(AF1339="Died same day as arrival",AF1339,IF(AND(AF1339&lt;90,M1339="Not achieved",P1339="Not achieved"),"Not achieved as not direct to SU within 4h, not seen by a consultant within 14h, and less than 90% of stay on SU",IF(AND(AF1339&lt;90,M1339="Not achieved",P1339="Achieved"),"Not achieved as not direct to SU within 4h and less than 90% of stay on SU",IF(AND(AF1339&lt;90,M1339="Achieved",P1339="Not achieved"),"Not achieved as not seen by a consultant within 14h and less than 90% of stay on SU",IF(AND(AF1339&gt;=90,M1339="Not achieved",P1339="Not achieved"),"Not achieved as not direct to SU within 4h and not seen by a consultant within 14h",IF(AND(AF1339&gt;=90,M1339="Achieved",P1339="Not achieved"),"Not achieved as not seen by a consultant within 14h",IF(AF1339&lt;90,"Not achieved as less than 90% of stay on SU","Not achieved as not direct to SU within 4h"))))))))))))))</f>
        <v/>
      </c>
    </row>
    <row r="1340" spans="1:33" x14ac:dyDescent="0.25">
      <c r="A1340" s="89" t="str">
        <f>IF('Paste Data Here - Export'!A1340="","",'Paste Data Here - Export'!A1340)</f>
        <v/>
      </c>
      <c r="B1340" s="90" t="str">
        <f>IF('Paste Data Here - Export'!B1340="","",'Paste Data Here - Export'!B1340)</f>
        <v/>
      </c>
      <c r="C1340" s="91" t="str">
        <f>IF('Paste Data Here - Export'!AR1340="Y",'Paste Data Here - Export'!AS1340,IF('Paste Data Here - Export'!C1340="","",'Paste Data Here - Export'!BA1340))</f>
        <v/>
      </c>
      <c r="D1340" s="103" t="str">
        <f>IF(B1340="","",IF('Paste Data Here - Export'!A1340 ='Paste Data Here - Export'!B1340, "Yes", "No"))</f>
        <v/>
      </c>
      <c r="E1340" s="103" t="str">
        <f>IF(A1340="","",IF(AND('Paste Data Here - Export'!P1340="",'Paste Data Here - Export'!Q1340&lt;&gt;""),"Yes","No"))</f>
        <v/>
      </c>
      <c r="F1340" s="104" t="str">
        <f>IF('Paste Data Here - Export'!A1340='Paste Data Here - Export'!B1340,C1340,IF(W1340="No","",IF(E1340="Yes","6 Month Transfer",'Paste Data Here - Export'!HP1340)))</f>
        <v/>
      </c>
      <c r="G1340" s="92" t="str">
        <f>IF(B1340="","",IF(OR('Paste Data Here - Export'!KB1340="Y",'Paste Data Here - Export'!GE1340="Y"),"Yes","No"))</f>
        <v/>
      </c>
      <c r="H1340" s="93" t="str">
        <f t="shared" si="223"/>
        <v/>
      </c>
      <c r="I1340" s="93" t="str">
        <f t="shared" si="224"/>
        <v/>
      </c>
      <c r="J1340" s="93" t="str">
        <f t="shared" si="225"/>
        <v/>
      </c>
      <c r="K1340" s="125" t="str">
        <f>IF(OR(C1340="",'Paste Data Here - Export'!BD1340=""),"",1440*('Paste Data Here - Export'!BD1340-C1340))</f>
        <v/>
      </c>
      <c r="L1340" s="93" t="str">
        <f t="shared" si="226"/>
        <v/>
      </c>
      <c r="M1340" s="93" t="str">
        <f>IF(AND(L1340="Yes",'Paste Data Here - Export'!BC1340="SU",'Paste Data Here - Export'!EJ1340&lt;&gt;"Y"),"Achieved",IF('Paste Data Here - Export'!EJ1340="Y","Not applicable",(IF(AND('Patient level info'!L1340="No",'Paste Data Here - Export'!BC1340="SU"),"Not achieved",IF('Paste Data Here - Export'!BC1340="ICH","Not applicable",IF(OR('Paste Data Here - Export'!BC1340="O",'Paste Data Here - Export'!BC1340="MAC"),"Not achieved",""))))))</f>
        <v/>
      </c>
      <c r="N1340" s="142" t="str">
        <f>IF(B1340="","",IF(OR('Paste Data Here - Export'!GN1340="PERS",'Paste Data Here - Export'!GN1340="TELEM"),'Paste Data Here - Export'!GK1340,IF('Paste Data Here - Export'!GO1340="","Not seen in person",'Paste Data Here - Export'!GO1340)))</f>
        <v/>
      </c>
      <c r="O1340" s="125" t="str">
        <f t="shared" si="227"/>
        <v/>
      </c>
      <c r="P1340" s="126" t="str">
        <f t="shared" si="228"/>
        <v/>
      </c>
      <c r="Q1340" s="95" t="str">
        <f>IF('Paste Data Here - Export'!CR1340=TRUE, "Not imaged",IF('Paste Data Here - Export'!AR1340="Y","Inpatient stroke",IF('Paste Data Here - Export'!BA1340="","",IF('Paste Data Here - Export'!CR1340="TRUE","",1440*('Paste Data Here - Export'!CP1340-'Paste Data Here - Export'!BA1340)))))</f>
        <v/>
      </c>
      <c r="R1340" s="95" t="str">
        <f>IF('Paste Data Here - Export'!CR1340=TRUE,"Not imaged",IF(OR(C1340="",'Paste Data Here - Export'!CP1340=""),"",1440*('Paste Data Here - Export'!CP1340-C1340)))</f>
        <v/>
      </c>
      <c r="S1340" s="93" t="str">
        <f>IF(R1340&lt;60.5,"Yes",IF('Paste Data Here - Export'!C1340="","","No"))</f>
        <v/>
      </c>
      <c r="T1340" s="93" t="str">
        <f t="shared" si="220"/>
        <v/>
      </c>
      <c r="U1340" s="94" t="str">
        <f>IF(OR(C1340="",'Paste Data Here - Export'!DF1340=""),"",1440*('Paste Data Here - Export'!DF1340-C1340))</f>
        <v/>
      </c>
      <c r="V1340" s="96" t="str">
        <f t="shared" si="229"/>
        <v/>
      </c>
      <c r="W1340" s="97" t="str">
        <f>IF(B1340="","",IF('Paste Data Here - Export'!KI1340=TRUE,"Yes",IF('Paste Data Here - Export'!L1340="","No","Yes")))</f>
        <v/>
      </c>
      <c r="X1340" s="98" t="str">
        <f>IF(E1340="Yes","6 Month Transfer",IF(AND(W1340="Yes",'Paste Data Here - Export'!KM1340="D"),"No",IF('Patient level info'!W1340="Yes","Yes","")))</f>
        <v/>
      </c>
      <c r="Y1340" s="91" t="str">
        <f t="shared" si="221"/>
        <v/>
      </c>
      <c r="Z1340" s="99" t="str">
        <f>IF('Paste Data Here - Export'!KQ1340="","",IF('Paste Data Here - Export'!KO1340="","",'Paste Data Here - Export'!KN1340-'Paste Data Here - Export'!KQ1340))</f>
        <v/>
      </c>
      <c r="AA1340" s="91" t="str">
        <f>IF(AND(W1340="Yes",'Paste Data Here - Export'!KM1340="D",'Paste Data Here - Export'!KO1340="Y"),'Paste Data Here - Export'!KN1340+'Patient level info'!AA$3,IF(AND(W1340="Yes",'Paste Data Here - Export'!KM1340="D",Z1340&lt;0),'Paste Data Here - Export'!KQ1340,IF(AND(W1340="Yes",'Paste Data Here - Export'!KM1340="D"),'Paste Data Here - Export'!KN1340,IF(X1340="Yes",'Paste Data Here - Export'!KS1340,""))))</f>
        <v/>
      </c>
      <c r="AB1340" s="100" t="str">
        <f>IF(W1340="No","",IF('Paste Data Here - Export'!HS1340="","",IF('Paste Data Here - Export'!KO1340="Y",'Patient level info'!AA1340-'Paste Data Here - Export'!HS1340,'Paste Data Here - Export'!KQ1340-'Paste Data Here - Export'!HS1340)))</f>
        <v/>
      </c>
      <c r="AC1340" s="100" t="str">
        <f>IF(E1340="Yes","",IF(BPT!C1340="Record transferred to this team",AA1340-C1340-(1/6),""))</f>
        <v/>
      </c>
      <c r="AD1340" s="100" t="str">
        <f t="shared" si="222"/>
        <v/>
      </c>
      <c r="AE1340" s="100" t="str">
        <f t="shared" si="230"/>
        <v/>
      </c>
      <c r="AF1340" s="101" t="str">
        <f>IF(AE1340="","",IF(Y1340="Died same day","Died same day as arrival",IF(AB1340="","Did not stay on SU",IF('Paste Data Here - Export'!HR1340="ICH","ICU/CCU/HDU",IF(AB1340&gt;AE1340,100,100*AB1340/AE1340)))))</f>
        <v/>
      </c>
      <c r="AG1340" s="82" t="str">
        <f>IF(E1340="Yes","6 Month Transfer",IF(W1340="No","Not locked to discharge/transfer",IF(AF1340="Did not stay on SU","Not achieved as did not stay on SU",IF('Patient level info'!A1340="","",IF(AND(A1340=B1340,M1340="Achieved",P1340="Achieved",AF1340&gt;=90,AF1340&lt;&gt;"Died same day as arrival"),"Achieved",IF(AND(A1340&lt;&gt;B1340,AF1340&gt;=90,M1340="Achieved",P1340="Achieved"),"Not directly admitted by this team, but achieved criteria at previous team, and achieved 90% of stay on SU whilst at this team",IF(AF1340="ICU/CCU/HDU","Admitted to ICU/CCU/HDU",IF(AF1340="Died same day as arrival",AF1340,IF(AND(AF1340&lt;90,M1340="Not achieved",P1340="Not achieved"),"Not achieved as not direct to SU within 4h, not seen by a consultant within 14h, and less than 90% of stay on SU",IF(AND(AF1340&lt;90,M1340="Not achieved",P1340="Achieved"),"Not achieved as not direct to SU within 4h and less than 90% of stay on SU",IF(AND(AF1340&lt;90,M1340="Achieved",P1340="Not achieved"),"Not achieved as not seen by a consultant within 14h and less than 90% of stay on SU",IF(AND(AF1340&gt;=90,M1340="Not achieved",P1340="Not achieved"),"Not achieved as not direct to SU within 4h and not seen by a consultant within 14h",IF(AND(AF1340&gt;=90,M1340="Achieved",P1340="Not achieved"),"Not achieved as not seen by a consultant within 14h",IF(AF1340&lt;90,"Not achieved as less than 90% of stay on SU","Not achieved as not direct to SU within 4h"))))))))))))))</f>
        <v/>
      </c>
    </row>
    <row r="1341" spans="1:33" x14ac:dyDescent="0.25">
      <c r="A1341" s="89" t="str">
        <f>IF('Paste Data Here - Export'!A1341="","",'Paste Data Here - Export'!A1341)</f>
        <v/>
      </c>
      <c r="B1341" s="90" t="str">
        <f>IF('Paste Data Here - Export'!B1341="","",'Paste Data Here - Export'!B1341)</f>
        <v/>
      </c>
      <c r="C1341" s="91" t="str">
        <f>IF('Paste Data Here - Export'!AR1341="Y",'Paste Data Here - Export'!AS1341,IF('Paste Data Here - Export'!C1341="","",'Paste Data Here - Export'!BA1341))</f>
        <v/>
      </c>
      <c r="D1341" s="103" t="str">
        <f>IF(B1341="","",IF('Paste Data Here - Export'!A1341 ='Paste Data Here - Export'!B1341, "Yes", "No"))</f>
        <v/>
      </c>
      <c r="E1341" s="103" t="str">
        <f>IF(A1341="","",IF(AND('Paste Data Here - Export'!P1341="",'Paste Data Here - Export'!Q1341&lt;&gt;""),"Yes","No"))</f>
        <v/>
      </c>
      <c r="F1341" s="104" t="str">
        <f>IF('Paste Data Here - Export'!A1341='Paste Data Here - Export'!B1341,C1341,IF(W1341="No","",IF(E1341="Yes","6 Month Transfer",'Paste Data Here - Export'!HP1341)))</f>
        <v/>
      </c>
      <c r="G1341" s="92" t="str">
        <f>IF(B1341="","",IF(OR('Paste Data Here - Export'!KB1341="Y",'Paste Data Here - Export'!GE1341="Y"),"Yes","No"))</f>
        <v/>
      </c>
      <c r="H1341" s="93" t="str">
        <f t="shared" si="223"/>
        <v/>
      </c>
      <c r="I1341" s="93" t="str">
        <f t="shared" si="224"/>
        <v/>
      </c>
      <c r="J1341" s="93" t="str">
        <f t="shared" si="225"/>
        <v/>
      </c>
      <c r="K1341" s="125" t="str">
        <f>IF(OR(C1341="",'Paste Data Here - Export'!BD1341=""),"",1440*('Paste Data Here - Export'!BD1341-C1341))</f>
        <v/>
      </c>
      <c r="L1341" s="93" t="str">
        <f t="shared" si="226"/>
        <v/>
      </c>
      <c r="M1341" s="93" t="str">
        <f>IF(AND(L1341="Yes",'Paste Data Here - Export'!BC1341="SU",'Paste Data Here - Export'!EJ1341&lt;&gt;"Y"),"Achieved",IF('Paste Data Here - Export'!EJ1341="Y","Not applicable",(IF(AND('Patient level info'!L1341="No",'Paste Data Here - Export'!BC1341="SU"),"Not achieved",IF('Paste Data Here - Export'!BC1341="ICH","Not applicable",IF(OR('Paste Data Here - Export'!BC1341="O",'Paste Data Here - Export'!BC1341="MAC"),"Not achieved",""))))))</f>
        <v/>
      </c>
      <c r="N1341" s="142" t="str">
        <f>IF(B1341="","",IF(OR('Paste Data Here - Export'!GN1341="PERS",'Paste Data Here - Export'!GN1341="TELEM"),'Paste Data Here - Export'!GK1341,IF('Paste Data Here - Export'!GO1341="","Not seen in person",'Paste Data Here - Export'!GO1341)))</f>
        <v/>
      </c>
      <c r="O1341" s="125" t="str">
        <f t="shared" si="227"/>
        <v/>
      </c>
      <c r="P1341" s="126" t="str">
        <f t="shared" si="228"/>
        <v/>
      </c>
      <c r="Q1341" s="95" t="str">
        <f>IF('Paste Data Here - Export'!CR1341=TRUE, "Not imaged",IF('Paste Data Here - Export'!AR1341="Y","Inpatient stroke",IF('Paste Data Here - Export'!BA1341="","",IF('Paste Data Here - Export'!CR1341="TRUE","",1440*('Paste Data Here - Export'!CP1341-'Paste Data Here - Export'!BA1341)))))</f>
        <v/>
      </c>
      <c r="R1341" s="95" t="str">
        <f>IF('Paste Data Here - Export'!CR1341=TRUE,"Not imaged",IF(OR(C1341="",'Paste Data Here - Export'!CP1341=""),"",1440*('Paste Data Here - Export'!CP1341-C1341)))</f>
        <v/>
      </c>
      <c r="S1341" s="93" t="str">
        <f>IF(R1341&lt;60.5,"Yes",IF('Paste Data Here - Export'!C1341="","","No"))</f>
        <v/>
      </c>
      <c r="T1341" s="93" t="str">
        <f t="shared" si="220"/>
        <v/>
      </c>
      <c r="U1341" s="94" t="str">
        <f>IF(OR(C1341="",'Paste Data Here - Export'!DF1341=""),"",1440*('Paste Data Here - Export'!DF1341-C1341))</f>
        <v/>
      </c>
      <c r="V1341" s="96" t="str">
        <f t="shared" si="229"/>
        <v/>
      </c>
      <c r="W1341" s="97" t="str">
        <f>IF(B1341="","",IF('Paste Data Here - Export'!KI1341=TRUE,"Yes",IF('Paste Data Here - Export'!L1341="","No","Yes")))</f>
        <v/>
      </c>
      <c r="X1341" s="98" t="str">
        <f>IF(E1341="Yes","6 Month Transfer",IF(AND(W1341="Yes",'Paste Data Here - Export'!KM1341="D"),"No",IF('Patient level info'!W1341="Yes","Yes","")))</f>
        <v/>
      </c>
      <c r="Y1341" s="91" t="str">
        <f t="shared" si="221"/>
        <v/>
      </c>
      <c r="Z1341" s="99" t="str">
        <f>IF('Paste Data Here - Export'!KQ1341="","",IF('Paste Data Here - Export'!KO1341="","",'Paste Data Here - Export'!KN1341-'Paste Data Here - Export'!KQ1341))</f>
        <v/>
      </c>
      <c r="AA1341" s="91" t="str">
        <f>IF(AND(W1341="Yes",'Paste Data Here - Export'!KM1341="D",'Paste Data Here - Export'!KO1341="Y"),'Paste Data Here - Export'!KN1341+'Patient level info'!AA$3,IF(AND(W1341="Yes",'Paste Data Here - Export'!KM1341="D",Z1341&lt;0),'Paste Data Here - Export'!KQ1341,IF(AND(W1341="Yes",'Paste Data Here - Export'!KM1341="D"),'Paste Data Here - Export'!KN1341,IF(X1341="Yes",'Paste Data Here - Export'!KS1341,""))))</f>
        <v/>
      </c>
      <c r="AB1341" s="100" t="str">
        <f>IF(W1341="No","",IF('Paste Data Here - Export'!HS1341="","",IF('Paste Data Here - Export'!KO1341="Y",'Patient level info'!AA1341-'Paste Data Here - Export'!HS1341,'Paste Data Here - Export'!KQ1341-'Paste Data Here - Export'!HS1341)))</f>
        <v/>
      </c>
      <c r="AC1341" s="100" t="str">
        <f>IF(E1341="Yes","",IF(BPT!C1341="Record transferred to this team",AA1341-C1341-(1/6),""))</f>
        <v/>
      </c>
      <c r="AD1341" s="100" t="str">
        <f t="shared" si="222"/>
        <v/>
      </c>
      <c r="AE1341" s="100" t="str">
        <f t="shared" si="230"/>
        <v/>
      </c>
      <c r="AF1341" s="101" t="str">
        <f>IF(AE1341="","",IF(Y1341="Died same day","Died same day as arrival",IF(AB1341="","Did not stay on SU",IF('Paste Data Here - Export'!HR1341="ICH","ICU/CCU/HDU",IF(AB1341&gt;AE1341,100,100*AB1341/AE1341)))))</f>
        <v/>
      </c>
      <c r="AG1341" s="82" t="str">
        <f>IF(E1341="Yes","6 Month Transfer",IF(W1341="No","Not locked to discharge/transfer",IF(AF1341="Did not stay on SU","Not achieved as did not stay on SU",IF('Patient level info'!A1341="","",IF(AND(A1341=B1341,M1341="Achieved",P1341="Achieved",AF1341&gt;=90,AF1341&lt;&gt;"Died same day as arrival"),"Achieved",IF(AND(A1341&lt;&gt;B1341,AF1341&gt;=90,M1341="Achieved",P1341="Achieved"),"Not directly admitted by this team, but achieved criteria at previous team, and achieved 90% of stay on SU whilst at this team",IF(AF1341="ICU/CCU/HDU","Admitted to ICU/CCU/HDU",IF(AF1341="Died same day as arrival",AF1341,IF(AND(AF1341&lt;90,M1341="Not achieved",P1341="Not achieved"),"Not achieved as not direct to SU within 4h, not seen by a consultant within 14h, and less than 90% of stay on SU",IF(AND(AF1341&lt;90,M1341="Not achieved",P1341="Achieved"),"Not achieved as not direct to SU within 4h and less than 90% of stay on SU",IF(AND(AF1341&lt;90,M1341="Achieved",P1341="Not achieved"),"Not achieved as not seen by a consultant within 14h and less than 90% of stay on SU",IF(AND(AF1341&gt;=90,M1341="Not achieved",P1341="Not achieved"),"Not achieved as not direct to SU within 4h and not seen by a consultant within 14h",IF(AND(AF1341&gt;=90,M1341="Achieved",P1341="Not achieved"),"Not achieved as not seen by a consultant within 14h",IF(AF1341&lt;90,"Not achieved as less than 90% of stay on SU","Not achieved as not direct to SU within 4h"))))))))))))))</f>
        <v/>
      </c>
    </row>
    <row r="1342" spans="1:33" x14ac:dyDescent="0.25">
      <c r="A1342" s="89" t="str">
        <f>IF('Paste Data Here - Export'!A1342="","",'Paste Data Here - Export'!A1342)</f>
        <v/>
      </c>
      <c r="B1342" s="90" t="str">
        <f>IF('Paste Data Here - Export'!B1342="","",'Paste Data Here - Export'!B1342)</f>
        <v/>
      </c>
      <c r="C1342" s="91" t="str">
        <f>IF('Paste Data Here - Export'!AR1342="Y",'Paste Data Here - Export'!AS1342,IF('Paste Data Here - Export'!C1342="","",'Paste Data Here - Export'!BA1342))</f>
        <v/>
      </c>
      <c r="D1342" s="103" t="str">
        <f>IF(B1342="","",IF('Paste Data Here - Export'!A1342 ='Paste Data Here - Export'!B1342, "Yes", "No"))</f>
        <v/>
      </c>
      <c r="E1342" s="103" t="str">
        <f>IF(A1342="","",IF(AND('Paste Data Here - Export'!P1342="",'Paste Data Here - Export'!Q1342&lt;&gt;""),"Yes","No"))</f>
        <v/>
      </c>
      <c r="F1342" s="104" t="str">
        <f>IF('Paste Data Here - Export'!A1342='Paste Data Here - Export'!B1342,C1342,IF(W1342="No","",IF(E1342="Yes","6 Month Transfer",'Paste Data Here - Export'!HP1342)))</f>
        <v/>
      </c>
      <c r="G1342" s="92" t="str">
        <f>IF(B1342="","",IF(OR('Paste Data Here - Export'!KB1342="Y",'Paste Data Here - Export'!GE1342="Y"),"Yes","No"))</f>
        <v/>
      </c>
      <c r="H1342" s="93" t="str">
        <f t="shared" si="223"/>
        <v/>
      </c>
      <c r="I1342" s="93" t="str">
        <f t="shared" si="224"/>
        <v/>
      </c>
      <c r="J1342" s="93" t="str">
        <f t="shared" si="225"/>
        <v/>
      </c>
      <c r="K1342" s="125" t="str">
        <f>IF(OR(C1342="",'Paste Data Here - Export'!BD1342=""),"",1440*('Paste Data Here - Export'!BD1342-C1342))</f>
        <v/>
      </c>
      <c r="L1342" s="93" t="str">
        <f t="shared" si="226"/>
        <v/>
      </c>
      <c r="M1342" s="93" t="str">
        <f>IF(AND(L1342="Yes",'Paste Data Here - Export'!BC1342="SU",'Paste Data Here - Export'!EJ1342&lt;&gt;"Y"),"Achieved",IF('Paste Data Here - Export'!EJ1342="Y","Not applicable",(IF(AND('Patient level info'!L1342="No",'Paste Data Here - Export'!BC1342="SU"),"Not achieved",IF('Paste Data Here - Export'!BC1342="ICH","Not applicable",IF(OR('Paste Data Here - Export'!BC1342="O",'Paste Data Here - Export'!BC1342="MAC"),"Not achieved",""))))))</f>
        <v/>
      </c>
      <c r="N1342" s="142" t="str">
        <f>IF(B1342="","",IF(OR('Paste Data Here - Export'!GN1342="PERS",'Paste Data Here - Export'!GN1342="TELEM"),'Paste Data Here - Export'!GK1342,IF('Paste Data Here - Export'!GO1342="","Not seen in person",'Paste Data Here - Export'!GO1342)))</f>
        <v/>
      </c>
      <c r="O1342" s="125" t="str">
        <f t="shared" si="227"/>
        <v/>
      </c>
      <c r="P1342" s="126" t="str">
        <f t="shared" si="228"/>
        <v/>
      </c>
      <c r="Q1342" s="95" t="str">
        <f>IF('Paste Data Here - Export'!CR1342=TRUE, "Not imaged",IF('Paste Data Here - Export'!AR1342="Y","Inpatient stroke",IF('Paste Data Here - Export'!BA1342="","",IF('Paste Data Here - Export'!CR1342="TRUE","",1440*('Paste Data Here - Export'!CP1342-'Paste Data Here - Export'!BA1342)))))</f>
        <v/>
      </c>
      <c r="R1342" s="95" t="str">
        <f>IF('Paste Data Here - Export'!CR1342=TRUE,"Not imaged",IF(OR(C1342="",'Paste Data Here - Export'!CP1342=""),"",1440*('Paste Data Here - Export'!CP1342-C1342)))</f>
        <v/>
      </c>
      <c r="S1342" s="93" t="str">
        <f>IF(R1342&lt;60.5,"Yes",IF('Paste Data Here - Export'!C1342="","","No"))</f>
        <v/>
      </c>
      <c r="T1342" s="93" t="str">
        <f t="shared" si="220"/>
        <v/>
      </c>
      <c r="U1342" s="94" t="str">
        <f>IF(OR(C1342="",'Paste Data Here - Export'!DF1342=""),"",1440*('Paste Data Here - Export'!DF1342-C1342))</f>
        <v/>
      </c>
      <c r="V1342" s="96" t="str">
        <f t="shared" si="229"/>
        <v/>
      </c>
      <c r="W1342" s="97" t="str">
        <f>IF(B1342="","",IF('Paste Data Here - Export'!KI1342=TRUE,"Yes",IF('Paste Data Here - Export'!L1342="","No","Yes")))</f>
        <v/>
      </c>
      <c r="X1342" s="98" t="str">
        <f>IF(E1342="Yes","6 Month Transfer",IF(AND(W1342="Yes",'Paste Data Here - Export'!KM1342="D"),"No",IF('Patient level info'!W1342="Yes","Yes","")))</f>
        <v/>
      </c>
      <c r="Y1342" s="91" t="str">
        <f t="shared" si="221"/>
        <v/>
      </c>
      <c r="Z1342" s="99" t="str">
        <f>IF('Paste Data Here - Export'!KQ1342="","",IF('Paste Data Here - Export'!KO1342="","",'Paste Data Here - Export'!KN1342-'Paste Data Here - Export'!KQ1342))</f>
        <v/>
      </c>
      <c r="AA1342" s="91" t="str">
        <f>IF(AND(W1342="Yes",'Paste Data Here - Export'!KM1342="D",'Paste Data Here - Export'!KO1342="Y"),'Paste Data Here - Export'!KN1342+'Patient level info'!AA$3,IF(AND(W1342="Yes",'Paste Data Here - Export'!KM1342="D",Z1342&lt;0),'Paste Data Here - Export'!KQ1342,IF(AND(W1342="Yes",'Paste Data Here - Export'!KM1342="D"),'Paste Data Here - Export'!KN1342,IF(X1342="Yes",'Paste Data Here - Export'!KS1342,""))))</f>
        <v/>
      </c>
      <c r="AB1342" s="100" t="str">
        <f>IF(W1342="No","",IF('Paste Data Here - Export'!HS1342="","",IF('Paste Data Here - Export'!KO1342="Y",'Patient level info'!AA1342-'Paste Data Here - Export'!HS1342,'Paste Data Here - Export'!KQ1342-'Paste Data Here - Export'!HS1342)))</f>
        <v/>
      </c>
      <c r="AC1342" s="100" t="str">
        <f>IF(E1342="Yes","",IF(BPT!C1342="Record transferred to this team",AA1342-C1342-(1/6),""))</f>
        <v/>
      </c>
      <c r="AD1342" s="100" t="str">
        <f t="shared" si="222"/>
        <v/>
      </c>
      <c r="AE1342" s="100" t="str">
        <f t="shared" si="230"/>
        <v/>
      </c>
      <c r="AF1342" s="101" t="str">
        <f>IF(AE1342="","",IF(Y1342="Died same day","Died same day as arrival",IF(AB1342="","Did not stay on SU",IF('Paste Data Here - Export'!HR1342="ICH","ICU/CCU/HDU",IF(AB1342&gt;AE1342,100,100*AB1342/AE1342)))))</f>
        <v/>
      </c>
      <c r="AG1342" s="82" t="str">
        <f>IF(E1342="Yes","6 Month Transfer",IF(W1342="No","Not locked to discharge/transfer",IF(AF1342="Did not stay on SU","Not achieved as did not stay on SU",IF('Patient level info'!A1342="","",IF(AND(A1342=B1342,M1342="Achieved",P1342="Achieved",AF1342&gt;=90,AF1342&lt;&gt;"Died same day as arrival"),"Achieved",IF(AND(A1342&lt;&gt;B1342,AF1342&gt;=90,M1342="Achieved",P1342="Achieved"),"Not directly admitted by this team, but achieved criteria at previous team, and achieved 90% of stay on SU whilst at this team",IF(AF1342="ICU/CCU/HDU","Admitted to ICU/CCU/HDU",IF(AF1342="Died same day as arrival",AF1342,IF(AND(AF1342&lt;90,M1342="Not achieved",P1342="Not achieved"),"Not achieved as not direct to SU within 4h, not seen by a consultant within 14h, and less than 90% of stay on SU",IF(AND(AF1342&lt;90,M1342="Not achieved",P1342="Achieved"),"Not achieved as not direct to SU within 4h and less than 90% of stay on SU",IF(AND(AF1342&lt;90,M1342="Achieved",P1342="Not achieved"),"Not achieved as not seen by a consultant within 14h and less than 90% of stay on SU",IF(AND(AF1342&gt;=90,M1342="Not achieved",P1342="Not achieved"),"Not achieved as not direct to SU within 4h and not seen by a consultant within 14h",IF(AND(AF1342&gt;=90,M1342="Achieved",P1342="Not achieved"),"Not achieved as not seen by a consultant within 14h",IF(AF1342&lt;90,"Not achieved as less than 90% of stay on SU","Not achieved as not direct to SU within 4h"))))))))))))))</f>
        <v/>
      </c>
    </row>
    <row r="1343" spans="1:33" x14ac:dyDescent="0.25">
      <c r="A1343" s="89" t="str">
        <f>IF('Paste Data Here - Export'!A1343="","",'Paste Data Here - Export'!A1343)</f>
        <v/>
      </c>
      <c r="B1343" s="90" t="str">
        <f>IF('Paste Data Here - Export'!B1343="","",'Paste Data Here - Export'!B1343)</f>
        <v/>
      </c>
      <c r="C1343" s="91" t="str">
        <f>IF('Paste Data Here - Export'!AR1343="Y",'Paste Data Here - Export'!AS1343,IF('Paste Data Here - Export'!C1343="","",'Paste Data Here - Export'!BA1343))</f>
        <v/>
      </c>
      <c r="D1343" s="103" t="str">
        <f>IF(B1343="","",IF('Paste Data Here - Export'!A1343 ='Paste Data Here - Export'!B1343, "Yes", "No"))</f>
        <v/>
      </c>
      <c r="E1343" s="103" t="str">
        <f>IF(A1343="","",IF(AND('Paste Data Here - Export'!P1343="",'Paste Data Here - Export'!Q1343&lt;&gt;""),"Yes","No"))</f>
        <v/>
      </c>
      <c r="F1343" s="104" t="str">
        <f>IF('Paste Data Here - Export'!A1343='Paste Data Here - Export'!B1343,C1343,IF(W1343="No","",IF(E1343="Yes","6 Month Transfer",'Paste Data Here - Export'!HP1343)))</f>
        <v/>
      </c>
      <c r="G1343" s="92" t="str">
        <f>IF(B1343="","",IF(OR('Paste Data Here - Export'!KB1343="Y",'Paste Data Here - Export'!GE1343="Y"),"Yes","No"))</f>
        <v/>
      </c>
      <c r="H1343" s="93" t="str">
        <f t="shared" si="223"/>
        <v/>
      </c>
      <c r="I1343" s="93" t="str">
        <f t="shared" si="224"/>
        <v/>
      </c>
      <c r="J1343" s="93" t="str">
        <f t="shared" si="225"/>
        <v/>
      </c>
      <c r="K1343" s="125" t="str">
        <f>IF(OR(C1343="",'Paste Data Here - Export'!BD1343=""),"",1440*('Paste Data Here - Export'!BD1343-C1343))</f>
        <v/>
      </c>
      <c r="L1343" s="93" t="str">
        <f t="shared" si="226"/>
        <v/>
      </c>
      <c r="M1343" s="93" t="str">
        <f>IF(AND(L1343="Yes",'Paste Data Here - Export'!BC1343="SU",'Paste Data Here - Export'!EJ1343&lt;&gt;"Y"),"Achieved",IF('Paste Data Here - Export'!EJ1343="Y","Not applicable",(IF(AND('Patient level info'!L1343="No",'Paste Data Here - Export'!BC1343="SU"),"Not achieved",IF('Paste Data Here - Export'!BC1343="ICH","Not applicable",IF(OR('Paste Data Here - Export'!BC1343="O",'Paste Data Here - Export'!BC1343="MAC"),"Not achieved",""))))))</f>
        <v/>
      </c>
      <c r="N1343" s="142" t="str">
        <f>IF(B1343="","",IF(OR('Paste Data Here - Export'!GN1343="PERS",'Paste Data Here - Export'!GN1343="TELEM"),'Paste Data Here - Export'!GK1343,IF('Paste Data Here - Export'!GO1343="","Not seen in person",'Paste Data Here - Export'!GO1343)))</f>
        <v/>
      </c>
      <c r="O1343" s="125" t="str">
        <f t="shared" si="227"/>
        <v/>
      </c>
      <c r="P1343" s="126" t="str">
        <f t="shared" si="228"/>
        <v/>
      </c>
      <c r="Q1343" s="95" t="str">
        <f>IF('Paste Data Here - Export'!CR1343=TRUE, "Not imaged",IF('Paste Data Here - Export'!AR1343="Y","Inpatient stroke",IF('Paste Data Here - Export'!BA1343="","",IF('Paste Data Here - Export'!CR1343="TRUE","",1440*('Paste Data Here - Export'!CP1343-'Paste Data Here - Export'!BA1343)))))</f>
        <v/>
      </c>
      <c r="R1343" s="95" t="str">
        <f>IF('Paste Data Here - Export'!CR1343=TRUE,"Not imaged",IF(OR(C1343="",'Paste Data Here - Export'!CP1343=""),"",1440*('Paste Data Here - Export'!CP1343-C1343)))</f>
        <v/>
      </c>
      <c r="S1343" s="93" t="str">
        <f>IF(R1343&lt;60.5,"Yes",IF('Paste Data Here - Export'!C1343="","","No"))</f>
        <v/>
      </c>
      <c r="T1343" s="93" t="str">
        <f t="shared" si="220"/>
        <v/>
      </c>
      <c r="U1343" s="94" t="str">
        <f>IF(OR(C1343="",'Paste Data Here - Export'!DF1343=""),"",1440*('Paste Data Here - Export'!DF1343-C1343))</f>
        <v/>
      </c>
      <c r="V1343" s="96" t="str">
        <f t="shared" si="229"/>
        <v/>
      </c>
      <c r="W1343" s="97" t="str">
        <f>IF(B1343="","",IF('Paste Data Here - Export'!KI1343=TRUE,"Yes",IF('Paste Data Here - Export'!L1343="","No","Yes")))</f>
        <v/>
      </c>
      <c r="X1343" s="98" t="str">
        <f>IF(E1343="Yes","6 Month Transfer",IF(AND(W1343="Yes",'Paste Data Here - Export'!KM1343="D"),"No",IF('Patient level info'!W1343="Yes","Yes","")))</f>
        <v/>
      </c>
      <c r="Y1343" s="91" t="str">
        <f t="shared" si="221"/>
        <v/>
      </c>
      <c r="Z1343" s="99" t="str">
        <f>IF('Paste Data Here - Export'!KQ1343="","",IF('Paste Data Here - Export'!KO1343="","",'Paste Data Here - Export'!KN1343-'Paste Data Here - Export'!KQ1343))</f>
        <v/>
      </c>
      <c r="AA1343" s="91" t="str">
        <f>IF(AND(W1343="Yes",'Paste Data Here - Export'!KM1343="D",'Paste Data Here - Export'!KO1343="Y"),'Paste Data Here - Export'!KN1343+'Patient level info'!AA$3,IF(AND(W1343="Yes",'Paste Data Here - Export'!KM1343="D",Z1343&lt;0),'Paste Data Here - Export'!KQ1343,IF(AND(W1343="Yes",'Paste Data Here - Export'!KM1343="D"),'Paste Data Here - Export'!KN1343,IF(X1343="Yes",'Paste Data Here - Export'!KS1343,""))))</f>
        <v/>
      </c>
      <c r="AB1343" s="100" t="str">
        <f>IF(W1343="No","",IF('Paste Data Here - Export'!HS1343="","",IF('Paste Data Here - Export'!KO1343="Y",'Patient level info'!AA1343-'Paste Data Here - Export'!HS1343,'Paste Data Here - Export'!KQ1343-'Paste Data Here - Export'!HS1343)))</f>
        <v/>
      </c>
      <c r="AC1343" s="100" t="str">
        <f>IF(E1343="Yes","",IF(BPT!C1343="Record transferred to this team",AA1343-C1343-(1/6),""))</f>
        <v/>
      </c>
      <c r="AD1343" s="100" t="str">
        <f t="shared" si="222"/>
        <v/>
      </c>
      <c r="AE1343" s="100" t="str">
        <f t="shared" si="230"/>
        <v/>
      </c>
      <c r="AF1343" s="101" t="str">
        <f>IF(AE1343="","",IF(Y1343="Died same day","Died same day as arrival",IF(AB1343="","Did not stay on SU",IF('Paste Data Here - Export'!HR1343="ICH","ICU/CCU/HDU",IF(AB1343&gt;AE1343,100,100*AB1343/AE1343)))))</f>
        <v/>
      </c>
      <c r="AG1343" s="82" t="str">
        <f>IF(E1343="Yes","6 Month Transfer",IF(W1343="No","Not locked to discharge/transfer",IF(AF1343="Did not stay on SU","Not achieved as did not stay on SU",IF('Patient level info'!A1343="","",IF(AND(A1343=B1343,M1343="Achieved",P1343="Achieved",AF1343&gt;=90,AF1343&lt;&gt;"Died same day as arrival"),"Achieved",IF(AND(A1343&lt;&gt;B1343,AF1343&gt;=90,M1343="Achieved",P1343="Achieved"),"Not directly admitted by this team, but achieved criteria at previous team, and achieved 90% of stay on SU whilst at this team",IF(AF1343="ICU/CCU/HDU","Admitted to ICU/CCU/HDU",IF(AF1343="Died same day as arrival",AF1343,IF(AND(AF1343&lt;90,M1343="Not achieved",P1343="Not achieved"),"Not achieved as not direct to SU within 4h, not seen by a consultant within 14h, and less than 90% of stay on SU",IF(AND(AF1343&lt;90,M1343="Not achieved",P1343="Achieved"),"Not achieved as not direct to SU within 4h and less than 90% of stay on SU",IF(AND(AF1343&lt;90,M1343="Achieved",P1343="Not achieved"),"Not achieved as not seen by a consultant within 14h and less than 90% of stay on SU",IF(AND(AF1343&gt;=90,M1343="Not achieved",P1343="Not achieved"),"Not achieved as not direct to SU within 4h and not seen by a consultant within 14h",IF(AND(AF1343&gt;=90,M1343="Achieved",P1343="Not achieved"),"Not achieved as not seen by a consultant within 14h",IF(AF1343&lt;90,"Not achieved as less than 90% of stay on SU","Not achieved as not direct to SU within 4h"))))))))))))))</f>
        <v/>
      </c>
    </row>
    <row r="1344" spans="1:33" x14ac:dyDescent="0.25">
      <c r="A1344" s="89" t="str">
        <f>IF('Paste Data Here - Export'!A1344="","",'Paste Data Here - Export'!A1344)</f>
        <v/>
      </c>
      <c r="B1344" s="90" t="str">
        <f>IF('Paste Data Here - Export'!B1344="","",'Paste Data Here - Export'!B1344)</f>
        <v/>
      </c>
      <c r="C1344" s="91" t="str">
        <f>IF('Paste Data Here - Export'!AR1344="Y",'Paste Data Here - Export'!AS1344,IF('Paste Data Here - Export'!C1344="","",'Paste Data Here - Export'!BA1344))</f>
        <v/>
      </c>
      <c r="D1344" s="103" t="str">
        <f>IF(B1344="","",IF('Paste Data Here - Export'!A1344 ='Paste Data Here - Export'!B1344, "Yes", "No"))</f>
        <v/>
      </c>
      <c r="E1344" s="103" t="str">
        <f>IF(A1344="","",IF(AND('Paste Data Here - Export'!P1344="",'Paste Data Here - Export'!Q1344&lt;&gt;""),"Yes","No"))</f>
        <v/>
      </c>
      <c r="F1344" s="104" t="str">
        <f>IF('Paste Data Here - Export'!A1344='Paste Data Here - Export'!B1344,C1344,IF(W1344="No","",IF(E1344="Yes","6 Month Transfer",'Paste Data Here - Export'!HP1344)))</f>
        <v/>
      </c>
      <c r="G1344" s="92" t="str">
        <f>IF(B1344="","",IF(OR('Paste Data Here - Export'!KB1344="Y",'Paste Data Here - Export'!GE1344="Y"),"Yes","No"))</f>
        <v/>
      </c>
      <c r="H1344" s="93" t="str">
        <f t="shared" si="223"/>
        <v/>
      </c>
      <c r="I1344" s="93" t="str">
        <f t="shared" si="224"/>
        <v/>
      </c>
      <c r="J1344" s="93" t="str">
        <f t="shared" si="225"/>
        <v/>
      </c>
      <c r="K1344" s="125" t="str">
        <f>IF(OR(C1344="",'Paste Data Here - Export'!BD1344=""),"",1440*('Paste Data Here - Export'!BD1344-C1344))</f>
        <v/>
      </c>
      <c r="L1344" s="93" t="str">
        <f t="shared" si="226"/>
        <v/>
      </c>
      <c r="M1344" s="93" t="str">
        <f>IF(AND(L1344="Yes",'Paste Data Here - Export'!BC1344="SU",'Paste Data Here - Export'!EJ1344&lt;&gt;"Y"),"Achieved",IF('Paste Data Here - Export'!EJ1344="Y","Not applicable",(IF(AND('Patient level info'!L1344="No",'Paste Data Here - Export'!BC1344="SU"),"Not achieved",IF('Paste Data Here - Export'!BC1344="ICH","Not applicable",IF(OR('Paste Data Here - Export'!BC1344="O",'Paste Data Here - Export'!BC1344="MAC"),"Not achieved",""))))))</f>
        <v/>
      </c>
      <c r="N1344" s="142" t="str">
        <f>IF(B1344="","",IF(OR('Paste Data Here - Export'!GN1344="PERS",'Paste Data Here - Export'!GN1344="TELEM"),'Paste Data Here - Export'!GK1344,IF('Paste Data Here - Export'!GO1344="","Not seen in person",'Paste Data Here - Export'!GO1344)))</f>
        <v/>
      </c>
      <c r="O1344" s="125" t="str">
        <f t="shared" si="227"/>
        <v/>
      </c>
      <c r="P1344" s="126" t="str">
        <f t="shared" si="228"/>
        <v/>
      </c>
      <c r="Q1344" s="95" t="str">
        <f>IF('Paste Data Here - Export'!CR1344=TRUE, "Not imaged",IF('Paste Data Here - Export'!AR1344="Y","Inpatient stroke",IF('Paste Data Here - Export'!BA1344="","",IF('Paste Data Here - Export'!CR1344="TRUE","",1440*('Paste Data Here - Export'!CP1344-'Paste Data Here - Export'!BA1344)))))</f>
        <v/>
      </c>
      <c r="R1344" s="95" t="str">
        <f>IF('Paste Data Here - Export'!CR1344=TRUE,"Not imaged",IF(OR(C1344="",'Paste Data Here - Export'!CP1344=""),"",1440*('Paste Data Here - Export'!CP1344-C1344)))</f>
        <v/>
      </c>
      <c r="S1344" s="93" t="str">
        <f>IF(R1344&lt;60.5,"Yes",IF('Paste Data Here - Export'!C1344="","","No"))</f>
        <v/>
      </c>
      <c r="T1344" s="93" t="str">
        <f t="shared" si="220"/>
        <v/>
      </c>
      <c r="U1344" s="94" t="str">
        <f>IF(OR(C1344="",'Paste Data Here - Export'!DF1344=""),"",1440*('Paste Data Here - Export'!DF1344-C1344))</f>
        <v/>
      </c>
      <c r="V1344" s="96" t="str">
        <f t="shared" si="229"/>
        <v/>
      </c>
      <c r="W1344" s="97" t="str">
        <f>IF(B1344="","",IF('Paste Data Here - Export'!KI1344=TRUE,"Yes",IF('Paste Data Here - Export'!L1344="","No","Yes")))</f>
        <v/>
      </c>
      <c r="X1344" s="98" t="str">
        <f>IF(E1344="Yes","6 Month Transfer",IF(AND(W1344="Yes",'Paste Data Here - Export'!KM1344="D"),"No",IF('Patient level info'!W1344="Yes","Yes","")))</f>
        <v/>
      </c>
      <c r="Y1344" s="91" t="str">
        <f t="shared" si="221"/>
        <v/>
      </c>
      <c r="Z1344" s="99" t="str">
        <f>IF('Paste Data Here - Export'!KQ1344="","",IF('Paste Data Here - Export'!KO1344="","",'Paste Data Here - Export'!KN1344-'Paste Data Here - Export'!KQ1344))</f>
        <v/>
      </c>
      <c r="AA1344" s="91" t="str">
        <f>IF(AND(W1344="Yes",'Paste Data Here - Export'!KM1344="D",'Paste Data Here - Export'!KO1344="Y"),'Paste Data Here - Export'!KN1344+'Patient level info'!AA$3,IF(AND(W1344="Yes",'Paste Data Here - Export'!KM1344="D",Z1344&lt;0),'Paste Data Here - Export'!KQ1344,IF(AND(W1344="Yes",'Paste Data Here - Export'!KM1344="D"),'Paste Data Here - Export'!KN1344,IF(X1344="Yes",'Paste Data Here - Export'!KS1344,""))))</f>
        <v/>
      </c>
      <c r="AB1344" s="100" t="str">
        <f>IF(W1344="No","",IF('Paste Data Here - Export'!HS1344="","",IF('Paste Data Here - Export'!KO1344="Y",'Patient level info'!AA1344-'Paste Data Here - Export'!HS1344,'Paste Data Here - Export'!KQ1344-'Paste Data Here - Export'!HS1344)))</f>
        <v/>
      </c>
      <c r="AC1344" s="100" t="str">
        <f>IF(E1344="Yes","",IF(BPT!C1344="Record transferred to this team",AA1344-C1344-(1/6),""))</f>
        <v/>
      </c>
      <c r="AD1344" s="100" t="str">
        <f t="shared" si="222"/>
        <v/>
      </c>
      <c r="AE1344" s="100" t="str">
        <f t="shared" si="230"/>
        <v/>
      </c>
      <c r="AF1344" s="101" t="str">
        <f>IF(AE1344="","",IF(Y1344="Died same day","Died same day as arrival",IF(AB1344="","Did not stay on SU",IF('Paste Data Here - Export'!HR1344="ICH","ICU/CCU/HDU",IF(AB1344&gt;AE1344,100,100*AB1344/AE1344)))))</f>
        <v/>
      </c>
      <c r="AG1344" s="82" t="str">
        <f>IF(E1344="Yes","6 Month Transfer",IF(W1344="No","Not locked to discharge/transfer",IF(AF1344="Did not stay on SU","Not achieved as did not stay on SU",IF('Patient level info'!A1344="","",IF(AND(A1344=B1344,M1344="Achieved",P1344="Achieved",AF1344&gt;=90,AF1344&lt;&gt;"Died same day as arrival"),"Achieved",IF(AND(A1344&lt;&gt;B1344,AF1344&gt;=90,M1344="Achieved",P1344="Achieved"),"Not directly admitted by this team, but achieved criteria at previous team, and achieved 90% of stay on SU whilst at this team",IF(AF1344="ICU/CCU/HDU","Admitted to ICU/CCU/HDU",IF(AF1344="Died same day as arrival",AF1344,IF(AND(AF1344&lt;90,M1344="Not achieved",P1344="Not achieved"),"Not achieved as not direct to SU within 4h, not seen by a consultant within 14h, and less than 90% of stay on SU",IF(AND(AF1344&lt;90,M1344="Not achieved",P1344="Achieved"),"Not achieved as not direct to SU within 4h and less than 90% of stay on SU",IF(AND(AF1344&lt;90,M1344="Achieved",P1344="Not achieved"),"Not achieved as not seen by a consultant within 14h and less than 90% of stay on SU",IF(AND(AF1344&gt;=90,M1344="Not achieved",P1344="Not achieved"),"Not achieved as not direct to SU within 4h and not seen by a consultant within 14h",IF(AND(AF1344&gt;=90,M1344="Achieved",P1344="Not achieved"),"Not achieved as not seen by a consultant within 14h",IF(AF1344&lt;90,"Not achieved as less than 90% of stay on SU","Not achieved as not direct to SU within 4h"))))))))))))))</f>
        <v/>
      </c>
    </row>
    <row r="1345" spans="1:33" x14ac:dyDescent="0.25">
      <c r="A1345" s="89" t="str">
        <f>IF('Paste Data Here - Export'!A1345="","",'Paste Data Here - Export'!A1345)</f>
        <v/>
      </c>
      <c r="B1345" s="90" t="str">
        <f>IF('Paste Data Here - Export'!B1345="","",'Paste Data Here - Export'!B1345)</f>
        <v/>
      </c>
      <c r="C1345" s="91" t="str">
        <f>IF('Paste Data Here - Export'!AR1345="Y",'Paste Data Here - Export'!AS1345,IF('Paste Data Here - Export'!C1345="","",'Paste Data Here - Export'!BA1345))</f>
        <v/>
      </c>
      <c r="D1345" s="103" t="str">
        <f>IF(B1345="","",IF('Paste Data Here - Export'!A1345 ='Paste Data Here - Export'!B1345, "Yes", "No"))</f>
        <v/>
      </c>
      <c r="E1345" s="103" t="str">
        <f>IF(A1345="","",IF(AND('Paste Data Here - Export'!P1345="",'Paste Data Here - Export'!Q1345&lt;&gt;""),"Yes","No"))</f>
        <v/>
      </c>
      <c r="F1345" s="104" t="str">
        <f>IF('Paste Data Here - Export'!A1345='Paste Data Here - Export'!B1345,C1345,IF(W1345="No","",IF(E1345="Yes","6 Month Transfer",'Paste Data Here - Export'!HP1345)))</f>
        <v/>
      </c>
      <c r="G1345" s="92" t="str">
        <f>IF(B1345="","",IF(OR('Paste Data Here - Export'!KB1345="Y",'Paste Data Here - Export'!GE1345="Y"),"Yes","No"))</f>
        <v/>
      </c>
      <c r="H1345" s="93" t="str">
        <f t="shared" si="223"/>
        <v/>
      </c>
      <c r="I1345" s="93" t="str">
        <f t="shared" si="224"/>
        <v/>
      </c>
      <c r="J1345" s="93" t="str">
        <f t="shared" si="225"/>
        <v/>
      </c>
      <c r="K1345" s="125" t="str">
        <f>IF(OR(C1345="",'Paste Data Here - Export'!BD1345=""),"",1440*('Paste Data Here - Export'!BD1345-C1345))</f>
        <v/>
      </c>
      <c r="L1345" s="93" t="str">
        <f t="shared" si="226"/>
        <v/>
      </c>
      <c r="M1345" s="93" t="str">
        <f>IF(AND(L1345="Yes",'Paste Data Here - Export'!BC1345="SU",'Paste Data Here - Export'!EJ1345&lt;&gt;"Y"),"Achieved",IF('Paste Data Here - Export'!EJ1345="Y","Not applicable",(IF(AND('Patient level info'!L1345="No",'Paste Data Here - Export'!BC1345="SU"),"Not achieved",IF('Paste Data Here - Export'!BC1345="ICH","Not applicable",IF(OR('Paste Data Here - Export'!BC1345="O",'Paste Data Here - Export'!BC1345="MAC"),"Not achieved",""))))))</f>
        <v/>
      </c>
      <c r="N1345" s="142" t="str">
        <f>IF(B1345="","",IF(OR('Paste Data Here - Export'!GN1345="PERS",'Paste Data Here - Export'!GN1345="TELEM"),'Paste Data Here - Export'!GK1345,IF('Paste Data Here - Export'!GO1345="","Not seen in person",'Paste Data Here - Export'!GO1345)))</f>
        <v/>
      </c>
      <c r="O1345" s="125" t="str">
        <f t="shared" si="227"/>
        <v/>
      </c>
      <c r="P1345" s="126" t="str">
        <f t="shared" si="228"/>
        <v/>
      </c>
      <c r="Q1345" s="95" t="str">
        <f>IF('Paste Data Here - Export'!CR1345=TRUE, "Not imaged",IF('Paste Data Here - Export'!AR1345="Y","Inpatient stroke",IF('Paste Data Here - Export'!BA1345="","",IF('Paste Data Here - Export'!CR1345="TRUE","",1440*('Paste Data Here - Export'!CP1345-'Paste Data Here - Export'!BA1345)))))</f>
        <v/>
      </c>
      <c r="R1345" s="95" t="str">
        <f>IF('Paste Data Here - Export'!CR1345=TRUE,"Not imaged",IF(OR(C1345="",'Paste Data Here - Export'!CP1345=""),"",1440*('Paste Data Here - Export'!CP1345-C1345)))</f>
        <v/>
      </c>
      <c r="S1345" s="93" t="str">
        <f>IF(R1345&lt;60.5,"Yes",IF('Paste Data Here - Export'!C1345="","","No"))</f>
        <v/>
      </c>
      <c r="T1345" s="93" t="str">
        <f t="shared" si="220"/>
        <v/>
      </c>
      <c r="U1345" s="94" t="str">
        <f>IF(OR(C1345="",'Paste Data Here - Export'!DF1345=""),"",1440*('Paste Data Here - Export'!DF1345-C1345))</f>
        <v/>
      </c>
      <c r="V1345" s="96" t="str">
        <f t="shared" si="229"/>
        <v/>
      </c>
      <c r="W1345" s="97" t="str">
        <f>IF(B1345="","",IF('Paste Data Here - Export'!KI1345=TRUE,"Yes",IF('Paste Data Here - Export'!L1345="","No","Yes")))</f>
        <v/>
      </c>
      <c r="X1345" s="98" t="str">
        <f>IF(E1345="Yes","6 Month Transfer",IF(AND(W1345="Yes",'Paste Data Here - Export'!KM1345="D"),"No",IF('Patient level info'!W1345="Yes","Yes","")))</f>
        <v/>
      </c>
      <c r="Y1345" s="91" t="str">
        <f t="shared" si="221"/>
        <v/>
      </c>
      <c r="Z1345" s="99" t="str">
        <f>IF('Paste Data Here - Export'!KQ1345="","",IF('Paste Data Here - Export'!KO1345="","",'Paste Data Here - Export'!KN1345-'Paste Data Here - Export'!KQ1345))</f>
        <v/>
      </c>
      <c r="AA1345" s="91" t="str">
        <f>IF(AND(W1345="Yes",'Paste Data Here - Export'!KM1345="D",'Paste Data Here - Export'!KO1345="Y"),'Paste Data Here - Export'!KN1345+'Patient level info'!AA$3,IF(AND(W1345="Yes",'Paste Data Here - Export'!KM1345="D",Z1345&lt;0),'Paste Data Here - Export'!KQ1345,IF(AND(W1345="Yes",'Paste Data Here - Export'!KM1345="D"),'Paste Data Here - Export'!KN1345,IF(X1345="Yes",'Paste Data Here - Export'!KS1345,""))))</f>
        <v/>
      </c>
      <c r="AB1345" s="100" t="str">
        <f>IF(W1345="No","",IF('Paste Data Here - Export'!HS1345="","",IF('Paste Data Here - Export'!KO1345="Y",'Patient level info'!AA1345-'Paste Data Here - Export'!HS1345,'Paste Data Here - Export'!KQ1345-'Paste Data Here - Export'!HS1345)))</f>
        <v/>
      </c>
      <c r="AC1345" s="100" t="str">
        <f>IF(E1345="Yes","",IF(BPT!C1345="Record transferred to this team",AA1345-C1345-(1/6),""))</f>
        <v/>
      </c>
      <c r="AD1345" s="100" t="str">
        <f t="shared" si="222"/>
        <v/>
      </c>
      <c r="AE1345" s="100" t="str">
        <f t="shared" si="230"/>
        <v/>
      </c>
      <c r="AF1345" s="101" t="str">
        <f>IF(AE1345="","",IF(Y1345="Died same day","Died same day as arrival",IF(AB1345="","Did not stay on SU",IF('Paste Data Here - Export'!HR1345="ICH","ICU/CCU/HDU",IF(AB1345&gt;AE1345,100,100*AB1345/AE1345)))))</f>
        <v/>
      </c>
      <c r="AG1345" s="82" t="str">
        <f>IF(E1345="Yes","6 Month Transfer",IF(W1345="No","Not locked to discharge/transfer",IF(AF1345="Did not stay on SU","Not achieved as did not stay on SU",IF('Patient level info'!A1345="","",IF(AND(A1345=B1345,M1345="Achieved",P1345="Achieved",AF1345&gt;=90,AF1345&lt;&gt;"Died same day as arrival"),"Achieved",IF(AND(A1345&lt;&gt;B1345,AF1345&gt;=90,M1345="Achieved",P1345="Achieved"),"Not directly admitted by this team, but achieved criteria at previous team, and achieved 90% of stay on SU whilst at this team",IF(AF1345="ICU/CCU/HDU","Admitted to ICU/CCU/HDU",IF(AF1345="Died same day as arrival",AF1345,IF(AND(AF1345&lt;90,M1345="Not achieved",P1345="Not achieved"),"Not achieved as not direct to SU within 4h, not seen by a consultant within 14h, and less than 90% of stay on SU",IF(AND(AF1345&lt;90,M1345="Not achieved",P1345="Achieved"),"Not achieved as not direct to SU within 4h and less than 90% of stay on SU",IF(AND(AF1345&lt;90,M1345="Achieved",P1345="Not achieved"),"Not achieved as not seen by a consultant within 14h and less than 90% of stay on SU",IF(AND(AF1345&gt;=90,M1345="Not achieved",P1345="Not achieved"),"Not achieved as not direct to SU within 4h and not seen by a consultant within 14h",IF(AND(AF1345&gt;=90,M1345="Achieved",P1345="Not achieved"),"Not achieved as not seen by a consultant within 14h",IF(AF1345&lt;90,"Not achieved as less than 90% of stay on SU","Not achieved as not direct to SU within 4h"))))))))))))))</f>
        <v/>
      </c>
    </row>
    <row r="1346" spans="1:33" x14ac:dyDescent="0.25">
      <c r="A1346" s="89" t="str">
        <f>IF('Paste Data Here - Export'!A1346="","",'Paste Data Here - Export'!A1346)</f>
        <v/>
      </c>
      <c r="B1346" s="90" t="str">
        <f>IF('Paste Data Here - Export'!B1346="","",'Paste Data Here - Export'!B1346)</f>
        <v/>
      </c>
      <c r="C1346" s="91" t="str">
        <f>IF('Paste Data Here - Export'!AR1346="Y",'Paste Data Here - Export'!AS1346,IF('Paste Data Here - Export'!C1346="","",'Paste Data Here - Export'!BA1346))</f>
        <v/>
      </c>
      <c r="D1346" s="103" t="str">
        <f>IF(B1346="","",IF('Paste Data Here - Export'!A1346 ='Paste Data Here - Export'!B1346, "Yes", "No"))</f>
        <v/>
      </c>
      <c r="E1346" s="103" t="str">
        <f>IF(A1346="","",IF(AND('Paste Data Here - Export'!P1346="",'Paste Data Here - Export'!Q1346&lt;&gt;""),"Yes","No"))</f>
        <v/>
      </c>
      <c r="F1346" s="104" t="str">
        <f>IF('Paste Data Here - Export'!A1346='Paste Data Here - Export'!B1346,C1346,IF(W1346="No","",IF(E1346="Yes","6 Month Transfer",'Paste Data Here - Export'!HP1346)))</f>
        <v/>
      </c>
      <c r="G1346" s="92" t="str">
        <f>IF(B1346="","",IF(OR('Paste Data Here - Export'!KB1346="Y",'Paste Data Here - Export'!GE1346="Y"),"Yes","No"))</f>
        <v/>
      </c>
      <c r="H1346" s="93" t="str">
        <f t="shared" si="223"/>
        <v/>
      </c>
      <c r="I1346" s="93" t="str">
        <f t="shared" si="224"/>
        <v/>
      </c>
      <c r="J1346" s="93" t="str">
        <f t="shared" si="225"/>
        <v/>
      </c>
      <c r="K1346" s="125" t="str">
        <f>IF(OR(C1346="",'Paste Data Here - Export'!BD1346=""),"",1440*('Paste Data Here - Export'!BD1346-C1346))</f>
        <v/>
      </c>
      <c r="L1346" s="93" t="str">
        <f t="shared" si="226"/>
        <v/>
      </c>
      <c r="M1346" s="93" t="str">
        <f>IF(AND(L1346="Yes",'Paste Data Here - Export'!BC1346="SU",'Paste Data Here - Export'!EJ1346&lt;&gt;"Y"),"Achieved",IF('Paste Data Here - Export'!EJ1346="Y","Not applicable",(IF(AND('Patient level info'!L1346="No",'Paste Data Here - Export'!BC1346="SU"),"Not achieved",IF('Paste Data Here - Export'!BC1346="ICH","Not applicable",IF(OR('Paste Data Here - Export'!BC1346="O",'Paste Data Here - Export'!BC1346="MAC"),"Not achieved",""))))))</f>
        <v/>
      </c>
      <c r="N1346" s="142" t="str">
        <f>IF(B1346="","",IF(OR('Paste Data Here - Export'!GN1346="PERS",'Paste Data Here - Export'!GN1346="TELEM"),'Paste Data Here - Export'!GK1346,IF('Paste Data Here - Export'!GO1346="","Not seen in person",'Paste Data Here - Export'!GO1346)))</f>
        <v/>
      </c>
      <c r="O1346" s="125" t="str">
        <f t="shared" si="227"/>
        <v/>
      </c>
      <c r="P1346" s="126" t="str">
        <f t="shared" si="228"/>
        <v/>
      </c>
      <c r="Q1346" s="95" t="str">
        <f>IF('Paste Data Here - Export'!CR1346=TRUE, "Not imaged",IF('Paste Data Here - Export'!AR1346="Y","Inpatient stroke",IF('Paste Data Here - Export'!BA1346="","",IF('Paste Data Here - Export'!CR1346="TRUE","",1440*('Paste Data Here - Export'!CP1346-'Paste Data Here - Export'!BA1346)))))</f>
        <v/>
      </c>
      <c r="R1346" s="95" t="str">
        <f>IF('Paste Data Here - Export'!CR1346=TRUE,"Not imaged",IF(OR(C1346="",'Paste Data Here - Export'!CP1346=""),"",1440*('Paste Data Here - Export'!CP1346-C1346)))</f>
        <v/>
      </c>
      <c r="S1346" s="93" t="str">
        <f>IF(R1346&lt;60.5,"Yes",IF('Paste Data Here - Export'!C1346="","","No"))</f>
        <v/>
      </c>
      <c r="T1346" s="93" t="str">
        <f t="shared" si="220"/>
        <v/>
      </c>
      <c r="U1346" s="94" t="str">
        <f>IF(OR(C1346="",'Paste Data Here - Export'!DF1346=""),"",1440*('Paste Data Here - Export'!DF1346-C1346))</f>
        <v/>
      </c>
      <c r="V1346" s="96" t="str">
        <f t="shared" si="229"/>
        <v/>
      </c>
      <c r="W1346" s="97" t="str">
        <f>IF(B1346="","",IF('Paste Data Here - Export'!KI1346=TRUE,"Yes",IF('Paste Data Here - Export'!L1346="","No","Yes")))</f>
        <v/>
      </c>
      <c r="X1346" s="98" t="str">
        <f>IF(E1346="Yes","6 Month Transfer",IF(AND(W1346="Yes",'Paste Data Here - Export'!KM1346="D"),"No",IF('Patient level info'!W1346="Yes","Yes","")))</f>
        <v/>
      </c>
      <c r="Y1346" s="91" t="str">
        <f t="shared" si="221"/>
        <v/>
      </c>
      <c r="Z1346" s="99" t="str">
        <f>IF('Paste Data Here - Export'!KQ1346="","",IF('Paste Data Here - Export'!KO1346="","",'Paste Data Here - Export'!KN1346-'Paste Data Here - Export'!KQ1346))</f>
        <v/>
      </c>
      <c r="AA1346" s="91" t="str">
        <f>IF(AND(W1346="Yes",'Paste Data Here - Export'!KM1346="D",'Paste Data Here - Export'!KO1346="Y"),'Paste Data Here - Export'!KN1346+'Patient level info'!AA$3,IF(AND(W1346="Yes",'Paste Data Here - Export'!KM1346="D",Z1346&lt;0),'Paste Data Here - Export'!KQ1346,IF(AND(W1346="Yes",'Paste Data Here - Export'!KM1346="D"),'Paste Data Here - Export'!KN1346,IF(X1346="Yes",'Paste Data Here - Export'!KS1346,""))))</f>
        <v/>
      </c>
      <c r="AB1346" s="100" t="str">
        <f>IF(W1346="No","",IF('Paste Data Here - Export'!HS1346="","",IF('Paste Data Here - Export'!KO1346="Y",'Patient level info'!AA1346-'Paste Data Here - Export'!HS1346,'Paste Data Here - Export'!KQ1346-'Paste Data Here - Export'!HS1346)))</f>
        <v/>
      </c>
      <c r="AC1346" s="100" t="str">
        <f>IF(E1346="Yes","",IF(BPT!C1346="Record transferred to this team",AA1346-C1346-(1/6),""))</f>
        <v/>
      </c>
      <c r="AD1346" s="100" t="str">
        <f t="shared" si="222"/>
        <v/>
      </c>
      <c r="AE1346" s="100" t="str">
        <f t="shared" si="230"/>
        <v/>
      </c>
      <c r="AF1346" s="101" t="str">
        <f>IF(AE1346="","",IF(Y1346="Died same day","Died same day as arrival",IF(AB1346="","Did not stay on SU",IF('Paste Data Here - Export'!HR1346="ICH","ICU/CCU/HDU",IF(AB1346&gt;AE1346,100,100*AB1346/AE1346)))))</f>
        <v/>
      </c>
      <c r="AG1346" s="82" t="str">
        <f>IF(E1346="Yes","6 Month Transfer",IF(W1346="No","Not locked to discharge/transfer",IF(AF1346="Did not stay on SU","Not achieved as did not stay on SU",IF('Patient level info'!A1346="","",IF(AND(A1346=B1346,M1346="Achieved",P1346="Achieved",AF1346&gt;=90,AF1346&lt;&gt;"Died same day as arrival"),"Achieved",IF(AND(A1346&lt;&gt;B1346,AF1346&gt;=90,M1346="Achieved",P1346="Achieved"),"Not directly admitted by this team, but achieved criteria at previous team, and achieved 90% of stay on SU whilst at this team",IF(AF1346="ICU/CCU/HDU","Admitted to ICU/CCU/HDU",IF(AF1346="Died same day as arrival",AF1346,IF(AND(AF1346&lt;90,M1346="Not achieved",P1346="Not achieved"),"Not achieved as not direct to SU within 4h, not seen by a consultant within 14h, and less than 90% of stay on SU",IF(AND(AF1346&lt;90,M1346="Not achieved",P1346="Achieved"),"Not achieved as not direct to SU within 4h and less than 90% of stay on SU",IF(AND(AF1346&lt;90,M1346="Achieved",P1346="Not achieved"),"Not achieved as not seen by a consultant within 14h and less than 90% of stay on SU",IF(AND(AF1346&gt;=90,M1346="Not achieved",P1346="Not achieved"),"Not achieved as not direct to SU within 4h and not seen by a consultant within 14h",IF(AND(AF1346&gt;=90,M1346="Achieved",P1346="Not achieved"),"Not achieved as not seen by a consultant within 14h",IF(AF1346&lt;90,"Not achieved as less than 90% of stay on SU","Not achieved as not direct to SU within 4h"))))))))))))))</f>
        <v/>
      </c>
    </row>
    <row r="1347" spans="1:33" x14ac:dyDescent="0.25">
      <c r="A1347" s="89" t="str">
        <f>IF('Paste Data Here - Export'!A1347="","",'Paste Data Here - Export'!A1347)</f>
        <v/>
      </c>
      <c r="B1347" s="90" t="str">
        <f>IF('Paste Data Here - Export'!B1347="","",'Paste Data Here - Export'!B1347)</f>
        <v/>
      </c>
      <c r="C1347" s="91" t="str">
        <f>IF('Paste Data Here - Export'!AR1347="Y",'Paste Data Here - Export'!AS1347,IF('Paste Data Here - Export'!C1347="","",'Paste Data Here - Export'!BA1347))</f>
        <v/>
      </c>
      <c r="D1347" s="103" t="str">
        <f>IF(B1347="","",IF('Paste Data Here - Export'!A1347 ='Paste Data Here - Export'!B1347, "Yes", "No"))</f>
        <v/>
      </c>
      <c r="E1347" s="103" t="str">
        <f>IF(A1347="","",IF(AND('Paste Data Here - Export'!P1347="",'Paste Data Here - Export'!Q1347&lt;&gt;""),"Yes","No"))</f>
        <v/>
      </c>
      <c r="F1347" s="104" t="str">
        <f>IF('Paste Data Here - Export'!A1347='Paste Data Here - Export'!B1347,C1347,IF(W1347="No","",IF(E1347="Yes","6 Month Transfer",'Paste Data Here - Export'!HP1347)))</f>
        <v/>
      </c>
      <c r="G1347" s="92" t="str">
        <f>IF(B1347="","",IF(OR('Paste Data Here - Export'!KB1347="Y",'Paste Data Here - Export'!GE1347="Y"),"Yes","No"))</f>
        <v/>
      </c>
      <c r="H1347" s="93" t="str">
        <f t="shared" si="223"/>
        <v/>
      </c>
      <c r="I1347" s="93" t="str">
        <f t="shared" si="224"/>
        <v/>
      </c>
      <c r="J1347" s="93" t="str">
        <f t="shared" si="225"/>
        <v/>
      </c>
      <c r="K1347" s="125" t="str">
        <f>IF(OR(C1347="",'Paste Data Here - Export'!BD1347=""),"",1440*('Paste Data Here - Export'!BD1347-C1347))</f>
        <v/>
      </c>
      <c r="L1347" s="93" t="str">
        <f t="shared" si="226"/>
        <v/>
      </c>
      <c r="M1347" s="93" t="str">
        <f>IF(AND(L1347="Yes",'Paste Data Here - Export'!BC1347="SU",'Paste Data Here - Export'!EJ1347&lt;&gt;"Y"),"Achieved",IF('Paste Data Here - Export'!EJ1347="Y","Not applicable",(IF(AND('Patient level info'!L1347="No",'Paste Data Here - Export'!BC1347="SU"),"Not achieved",IF('Paste Data Here - Export'!BC1347="ICH","Not applicable",IF(OR('Paste Data Here - Export'!BC1347="O",'Paste Data Here - Export'!BC1347="MAC"),"Not achieved",""))))))</f>
        <v/>
      </c>
      <c r="N1347" s="142" t="str">
        <f>IF(B1347="","",IF(OR('Paste Data Here - Export'!GN1347="PERS",'Paste Data Here - Export'!GN1347="TELEM"),'Paste Data Here - Export'!GK1347,IF('Paste Data Here - Export'!GO1347="","Not seen in person",'Paste Data Here - Export'!GO1347)))</f>
        <v/>
      </c>
      <c r="O1347" s="125" t="str">
        <f t="shared" si="227"/>
        <v/>
      </c>
      <c r="P1347" s="126" t="str">
        <f t="shared" si="228"/>
        <v/>
      </c>
      <c r="Q1347" s="95" t="str">
        <f>IF('Paste Data Here - Export'!CR1347=TRUE, "Not imaged",IF('Paste Data Here - Export'!AR1347="Y","Inpatient stroke",IF('Paste Data Here - Export'!BA1347="","",IF('Paste Data Here - Export'!CR1347="TRUE","",1440*('Paste Data Here - Export'!CP1347-'Paste Data Here - Export'!BA1347)))))</f>
        <v/>
      </c>
      <c r="R1347" s="95" t="str">
        <f>IF('Paste Data Here - Export'!CR1347=TRUE,"Not imaged",IF(OR(C1347="",'Paste Data Here - Export'!CP1347=""),"",1440*('Paste Data Here - Export'!CP1347-C1347)))</f>
        <v/>
      </c>
      <c r="S1347" s="93" t="str">
        <f>IF(R1347&lt;60.5,"Yes",IF('Paste Data Here - Export'!C1347="","","No"))</f>
        <v/>
      </c>
      <c r="T1347" s="93" t="str">
        <f t="shared" si="220"/>
        <v/>
      </c>
      <c r="U1347" s="94" t="str">
        <f>IF(OR(C1347="",'Paste Data Here - Export'!DF1347=""),"",1440*('Paste Data Here - Export'!DF1347-C1347))</f>
        <v/>
      </c>
      <c r="V1347" s="96" t="str">
        <f t="shared" si="229"/>
        <v/>
      </c>
      <c r="W1347" s="97" t="str">
        <f>IF(B1347="","",IF('Paste Data Here - Export'!KI1347=TRUE,"Yes",IF('Paste Data Here - Export'!L1347="","No","Yes")))</f>
        <v/>
      </c>
      <c r="X1347" s="98" t="str">
        <f>IF(E1347="Yes","6 Month Transfer",IF(AND(W1347="Yes",'Paste Data Here - Export'!KM1347="D"),"No",IF('Patient level info'!W1347="Yes","Yes","")))</f>
        <v/>
      </c>
      <c r="Y1347" s="91" t="str">
        <f t="shared" si="221"/>
        <v/>
      </c>
      <c r="Z1347" s="99" t="str">
        <f>IF('Paste Data Here - Export'!KQ1347="","",IF('Paste Data Here - Export'!KO1347="","",'Paste Data Here - Export'!KN1347-'Paste Data Here - Export'!KQ1347))</f>
        <v/>
      </c>
      <c r="AA1347" s="91" t="str">
        <f>IF(AND(W1347="Yes",'Paste Data Here - Export'!KM1347="D",'Paste Data Here - Export'!KO1347="Y"),'Paste Data Here - Export'!KN1347+'Patient level info'!AA$3,IF(AND(W1347="Yes",'Paste Data Here - Export'!KM1347="D",Z1347&lt;0),'Paste Data Here - Export'!KQ1347,IF(AND(W1347="Yes",'Paste Data Here - Export'!KM1347="D"),'Paste Data Here - Export'!KN1347,IF(X1347="Yes",'Paste Data Here - Export'!KS1347,""))))</f>
        <v/>
      </c>
      <c r="AB1347" s="100" t="str">
        <f>IF(W1347="No","",IF('Paste Data Here - Export'!HS1347="","",IF('Paste Data Here - Export'!KO1347="Y",'Patient level info'!AA1347-'Paste Data Here - Export'!HS1347,'Paste Data Here - Export'!KQ1347-'Paste Data Here - Export'!HS1347)))</f>
        <v/>
      </c>
      <c r="AC1347" s="100" t="str">
        <f>IF(E1347="Yes","",IF(BPT!C1347="Record transferred to this team",AA1347-C1347-(1/6),""))</f>
        <v/>
      </c>
      <c r="AD1347" s="100" t="str">
        <f t="shared" si="222"/>
        <v/>
      </c>
      <c r="AE1347" s="100" t="str">
        <f t="shared" si="230"/>
        <v/>
      </c>
      <c r="AF1347" s="101" t="str">
        <f>IF(AE1347="","",IF(Y1347="Died same day","Died same day as arrival",IF(AB1347="","Did not stay on SU",IF('Paste Data Here - Export'!HR1347="ICH","ICU/CCU/HDU",IF(AB1347&gt;AE1347,100,100*AB1347/AE1347)))))</f>
        <v/>
      </c>
      <c r="AG1347" s="82" t="str">
        <f>IF(E1347="Yes","6 Month Transfer",IF(W1347="No","Not locked to discharge/transfer",IF(AF1347="Did not stay on SU","Not achieved as did not stay on SU",IF('Patient level info'!A1347="","",IF(AND(A1347=B1347,M1347="Achieved",P1347="Achieved",AF1347&gt;=90,AF1347&lt;&gt;"Died same day as arrival"),"Achieved",IF(AND(A1347&lt;&gt;B1347,AF1347&gt;=90,M1347="Achieved",P1347="Achieved"),"Not directly admitted by this team, but achieved criteria at previous team, and achieved 90% of stay on SU whilst at this team",IF(AF1347="ICU/CCU/HDU","Admitted to ICU/CCU/HDU",IF(AF1347="Died same day as arrival",AF1347,IF(AND(AF1347&lt;90,M1347="Not achieved",P1347="Not achieved"),"Not achieved as not direct to SU within 4h, not seen by a consultant within 14h, and less than 90% of stay on SU",IF(AND(AF1347&lt;90,M1347="Not achieved",P1347="Achieved"),"Not achieved as not direct to SU within 4h and less than 90% of stay on SU",IF(AND(AF1347&lt;90,M1347="Achieved",P1347="Not achieved"),"Not achieved as not seen by a consultant within 14h and less than 90% of stay on SU",IF(AND(AF1347&gt;=90,M1347="Not achieved",P1347="Not achieved"),"Not achieved as not direct to SU within 4h and not seen by a consultant within 14h",IF(AND(AF1347&gt;=90,M1347="Achieved",P1347="Not achieved"),"Not achieved as not seen by a consultant within 14h",IF(AF1347&lt;90,"Not achieved as less than 90% of stay on SU","Not achieved as not direct to SU within 4h"))))))))))))))</f>
        <v/>
      </c>
    </row>
    <row r="1348" spans="1:33" x14ac:dyDescent="0.25">
      <c r="A1348" s="89" t="str">
        <f>IF('Paste Data Here - Export'!A1348="","",'Paste Data Here - Export'!A1348)</f>
        <v/>
      </c>
      <c r="B1348" s="90" t="str">
        <f>IF('Paste Data Here - Export'!B1348="","",'Paste Data Here - Export'!B1348)</f>
        <v/>
      </c>
      <c r="C1348" s="91" t="str">
        <f>IF('Paste Data Here - Export'!AR1348="Y",'Paste Data Here - Export'!AS1348,IF('Paste Data Here - Export'!C1348="","",'Paste Data Here - Export'!BA1348))</f>
        <v/>
      </c>
      <c r="D1348" s="103" t="str">
        <f>IF(B1348="","",IF('Paste Data Here - Export'!A1348 ='Paste Data Here - Export'!B1348, "Yes", "No"))</f>
        <v/>
      </c>
      <c r="E1348" s="103" t="str">
        <f>IF(A1348="","",IF(AND('Paste Data Here - Export'!P1348="",'Paste Data Here - Export'!Q1348&lt;&gt;""),"Yes","No"))</f>
        <v/>
      </c>
      <c r="F1348" s="104" t="str">
        <f>IF('Paste Data Here - Export'!A1348='Paste Data Here - Export'!B1348,C1348,IF(W1348="No","",IF(E1348="Yes","6 Month Transfer",'Paste Data Here - Export'!HP1348)))</f>
        <v/>
      </c>
      <c r="G1348" s="92" t="str">
        <f>IF(B1348="","",IF(OR('Paste Data Here - Export'!KB1348="Y",'Paste Data Here - Export'!GE1348="Y"),"Yes","No"))</f>
        <v/>
      </c>
      <c r="H1348" s="93" t="str">
        <f t="shared" si="223"/>
        <v/>
      </c>
      <c r="I1348" s="93" t="str">
        <f t="shared" si="224"/>
        <v/>
      </c>
      <c r="J1348" s="93" t="str">
        <f t="shared" si="225"/>
        <v/>
      </c>
      <c r="K1348" s="125" t="str">
        <f>IF(OR(C1348="",'Paste Data Here - Export'!BD1348=""),"",1440*('Paste Data Here - Export'!BD1348-C1348))</f>
        <v/>
      </c>
      <c r="L1348" s="93" t="str">
        <f t="shared" si="226"/>
        <v/>
      </c>
      <c r="M1348" s="93" t="str">
        <f>IF(AND(L1348="Yes",'Paste Data Here - Export'!BC1348="SU",'Paste Data Here - Export'!EJ1348&lt;&gt;"Y"),"Achieved",IF('Paste Data Here - Export'!EJ1348="Y","Not applicable",(IF(AND('Patient level info'!L1348="No",'Paste Data Here - Export'!BC1348="SU"),"Not achieved",IF('Paste Data Here - Export'!BC1348="ICH","Not applicable",IF(OR('Paste Data Here - Export'!BC1348="O",'Paste Data Here - Export'!BC1348="MAC"),"Not achieved",""))))))</f>
        <v/>
      </c>
      <c r="N1348" s="142" t="str">
        <f>IF(B1348="","",IF(OR('Paste Data Here - Export'!GN1348="PERS",'Paste Data Here - Export'!GN1348="TELEM"),'Paste Data Here - Export'!GK1348,IF('Paste Data Here - Export'!GO1348="","Not seen in person",'Paste Data Here - Export'!GO1348)))</f>
        <v/>
      </c>
      <c r="O1348" s="125" t="str">
        <f t="shared" si="227"/>
        <v/>
      </c>
      <c r="P1348" s="126" t="str">
        <f t="shared" si="228"/>
        <v/>
      </c>
      <c r="Q1348" s="95" t="str">
        <f>IF('Paste Data Here - Export'!CR1348=TRUE, "Not imaged",IF('Paste Data Here - Export'!AR1348="Y","Inpatient stroke",IF('Paste Data Here - Export'!BA1348="","",IF('Paste Data Here - Export'!CR1348="TRUE","",1440*('Paste Data Here - Export'!CP1348-'Paste Data Here - Export'!BA1348)))))</f>
        <v/>
      </c>
      <c r="R1348" s="95" t="str">
        <f>IF('Paste Data Here - Export'!CR1348=TRUE,"Not imaged",IF(OR(C1348="",'Paste Data Here - Export'!CP1348=""),"",1440*('Paste Data Here - Export'!CP1348-C1348)))</f>
        <v/>
      </c>
      <c r="S1348" s="93" t="str">
        <f>IF(R1348&lt;60.5,"Yes",IF('Paste Data Here - Export'!C1348="","","No"))</f>
        <v/>
      </c>
      <c r="T1348" s="93" t="str">
        <f t="shared" si="220"/>
        <v/>
      </c>
      <c r="U1348" s="94" t="str">
        <f>IF(OR(C1348="",'Paste Data Here - Export'!DF1348=""),"",1440*('Paste Data Here - Export'!DF1348-C1348))</f>
        <v/>
      </c>
      <c r="V1348" s="96" t="str">
        <f t="shared" si="229"/>
        <v/>
      </c>
      <c r="W1348" s="97" t="str">
        <f>IF(B1348="","",IF('Paste Data Here - Export'!KI1348=TRUE,"Yes",IF('Paste Data Here - Export'!L1348="","No","Yes")))</f>
        <v/>
      </c>
      <c r="X1348" s="98" t="str">
        <f>IF(E1348="Yes","6 Month Transfer",IF(AND(W1348="Yes",'Paste Data Here - Export'!KM1348="D"),"No",IF('Patient level info'!W1348="Yes","Yes","")))</f>
        <v/>
      </c>
      <c r="Y1348" s="91" t="str">
        <f t="shared" si="221"/>
        <v/>
      </c>
      <c r="Z1348" s="99" t="str">
        <f>IF('Paste Data Here - Export'!KQ1348="","",IF('Paste Data Here - Export'!KO1348="","",'Paste Data Here - Export'!KN1348-'Paste Data Here - Export'!KQ1348))</f>
        <v/>
      </c>
      <c r="AA1348" s="91" t="str">
        <f>IF(AND(W1348="Yes",'Paste Data Here - Export'!KM1348="D",'Paste Data Here - Export'!KO1348="Y"),'Paste Data Here - Export'!KN1348+'Patient level info'!AA$3,IF(AND(W1348="Yes",'Paste Data Here - Export'!KM1348="D",Z1348&lt;0),'Paste Data Here - Export'!KQ1348,IF(AND(W1348="Yes",'Paste Data Here - Export'!KM1348="D"),'Paste Data Here - Export'!KN1348,IF(X1348="Yes",'Paste Data Here - Export'!KS1348,""))))</f>
        <v/>
      </c>
      <c r="AB1348" s="100" t="str">
        <f>IF(W1348="No","",IF('Paste Data Here - Export'!HS1348="","",IF('Paste Data Here - Export'!KO1348="Y",'Patient level info'!AA1348-'Paste Data Here - Export'!HS1348,'Paste Data Here - Export'!KQ1348-'Paste Data Here - Export'!HS1348)))</f>
        <v/>
      </c>
      <c r="AC1348" s="100" t="str">
        <f>IF(E1348="Yes","",IF(BPT!C1348="Record transferred to this team",AA1348-C1348-(1/6),""))</f>
        <v/>
      </c>
      <c r="AD1348" s="100" t="str">
        <f t="shared" si="222"/>
        <v/>
      </c>
      <c r="AE1348" s="100" t="str">
        <f t="shared" si="230"/>
        <v/>
      </c>
      <c r="AF1348" s="101" t="str">
        <f>IF(AE1348="","",IF(Y1348="Died same day","Died same day as arrival",IF(AB1348="","Did not stay on SU",IF('Paste Data Here - Export'!HR1348="ICH","ICU/CCU/HDU",IF(AB1348&gt;AE1348,100,100*AB1348/AE1348)))))</f>
        <v/>
      </c>
      <c r="AG1348" s="82" t="str">
        <f>IF(E1348="Yes","6 Month Transfer",IF(W1348="No","Not locked to discharge/transfer",IF(AF1348="Did not stay on SU","Not achieved as did not stay on SU",IF('Patient level info'!A1348="","",IF(AND(A1348=B1348,M1348="Achieved",P1348="Achieved",AF1348&gt;=90,AF1348&lt;&gt;"Died same day as arrival"),"Achieved",IF(AND(A1348&lt;&gt;B1348,AF1348&gt;=90,M1348="Achieved",P1348="Achieved"),"Not directly admitted by this team, but achieved criteria at previous team, and achieved 90% of stay on SU whilst at this team",IF(AF1348="ICU/CCU/HDU","Admitted to ICU/CCU/HDU",IF(AF1348="Died same day as arrival",AF1348,IF(AND(AF1348&lt;90,M1348="Not achieved",P1348="Not achieved"),"Not achieved as not direct to SU within 4h, not seen by a consultant within 14h, and less than 90% of stay on SU",IF(AND(AF1348&lt;90,M1348="Not achieved",P1348="Achieved"),"Not achieved as not direct to SU within 4h and less than 90% of stay on SU",IF(AND(AF1348&lt;90,M1348="Achieved",P1348="Not achieved"),"Not achieved as not seen by a consultant within 14h and less than 90% of stay on SU",IF(AND(AF1348&gt;=90,M1348="Not achieved",P1348="Not achieved"),"Not achieved as not direct to SU within 4h and not seen by a consultant within 14h",IF(AND(AF1348&gt;=90,M1348="Achieved",P1348="Not achieved"),"Not achieved as not seen by a consultant within 14h",IF(AF1348&lt;90,"Not achieved as less than 90% of stay on SU","Not achieved as not direct to SU within 4h"))))))))))))))</f>
        <v/>
      </c>
    </row>
    <row r="1349" spans="1:33" x14ac:dyDescent="0.25">
      <c r="A1349" s="89" t="str">
        <f>IF('Paste Data Here - Export'!A1349="","",'Paste Data Here - Export'!A1349)</f>
        <v/>
      </c>
      <c r="B1349" s="90" t="str">
        <f>IF('Paste Data Here - Export'!B1349="","",'Paste Data Here - Export'!B1349)</f>
        <v/>
      </c>
      <c r="C1349" s="91" t="str">
        <f>IF('Paste Data Here - Export'!AR1349="Y",'Paste Data Here - Export'!AS1349,IF('Paste Data Here - Export'!C1349="","",'Paste Data Here - Export'!BA1349))</f>
        <v/>
      </c>
      <c r="D1349" s="103" t="str">
        <f>IF(B1349="","",IF('Paste Data Here - Export'!A1349 ='Paste Data Here - Export'!B1349, "Yes", "No"))</f>
        <v/>
      </c>
      <c r="E1349" s="103" t="str">
        <f>IF(A1349="","",IF(AND('Paste Data Here - Export'!P1349="",'Paste Data Here - Export'!Q1349&lt;&gt;""),"Yes","No"))</f>
        <v/>
      </c>
      <c r="F1349" s="104" t="str">
        <f>IF('Paste Data Here - Export'!A1349='Paste Data Here - Export'!B1349,C1349,IF(W1349="No","",IF(E1349="Yes","6 Month Transfer",'Paste Data Here - Export'!HP1349)))</f>
        <v/>
      </c>
      <c r="G1349" s="92" t="str">
        <f>IF(B1349="","",IF(OR('Paste Data Here - Export'!KB1349="Y",'Paste Data Here - Export'!GE1349="Y"),"Yes","No"))</f>
        <v/>
      </c>
      <c r="H1349" s="93" t="str">
        <f t="shared" si="223"/>
        <v/>
      </c>
      <c r="I1349" s="93" t="str">
        <f t="shared" si="224"/>
        <v/>
      </c>
      <c r="J1349" s="93" t="str">
        <f t="shared" si="225"/>
        <v/>
      </c>
      <c r="K1349" s="125" t="str">
        <f>IF(OR(C1349="",'Paste Data Here - Export'!BD1349=""),"",1440*('Paste Data Here - Export'!BD1349-C1349))</f>
        <v/>
      </c>
      <c r="L1349" s="93" t="str">
        <f t="shared" si="226"/>
        <v/>
      </c>
      <c r="M1349" s="93" t="str">
        <f>IF(AND(L1349="Yes",'Paste Data Here - Export'!BC1349="SU",'Paste Data Here - Export'!EJ1349&lt;&gt;"Y"),"Achieved",IF('Paste Data Here - Export'!EJ1349="Y","Not applicable",(IF(AND('Patient level info'!L1349="No",'Paste Data Here - Export'!BC1349="SU"),"Not achieved",IF('Paste Data Here - Export'!BC1349="ICH","Not applicable",IF(OR('Paste Data Here - Export'!BC1349="O",'Paste Data Here - Export'!BC1349="MAC"),"Not achieved",""))))))</f>
        <v/>
      </c>
      <c r="N1349" s="142" t="str">
        <f>IF(B1349="","",IF(OR('Paste Data Here - Export'!GN1349="PERS",'Paste Data Here - Export'!GN1349="TELEM"),'Paste Data Here - Export'!GK1349,IF('Paste Data Here - Export'!GO1349="","Not seen in person",'Paste Data Here - Export'!GO1349)))</f>
        <v/>
      </c>
      <c r="O1349" s="125" t="str">
        <f t="shared" si="227"/>
        <v/>
      </c>
      <c r="P1349" s="126" t="str">
        <f t="shared" si="228"/>
        <v/>
      </c>
      <c r="Q1349" s="95" t="str">
        <f>IF('Paste Data Here - Export'!CR1349=TRUE, "Not imaged",IF('Paste Data Here - Export'!AR1349="Y","Inpatient stroke",IF('Paste Data Here - Export'!BA1349="","",IF('Paste Data Here - Export'!CR1349="TRUE","",1440*('Paste Data Here - Export'!CP1349-'Paste Data Here - Export'!BA1349)))))</f>
        <v/>
      </c>
      <c r="R1349" s="95" t="str">
        <f>IF('Paste Data Here - Export'!CR1349=TRUE,"Not imaged",IF(OR(C1349="",'Paste Data Here - Export'!CP1349=""),"",1440*('Paste Data Here - Export'!CP1349-C1349)))</f>
        <v/>
      </c>
      <c r="S1349" s="93" t="str">
        <f>IF(R1349&lt;60.5,"Yes",IF('Paste Data Here - Export'!C1349="","","No"))</f>
        <v/>
      </c>
      <c r="T1349" s="93" t="str">
        <f t="shared" si="220"/>
        <v/>
      </c>
      <c r="U1349" s="94" t="str">
        <f>IF(OR(C1349="",'Paste Data Here - Export'!DF1349=""),"",1440*('Paste Data Here - Export'!DF1349-C1349))</f>
        <v/>
      </c>
      <c r="V1349" s="96" t="str">
        <f t="shared" si="229"/>
        <v/>
      </c>
      <c r="W1349" s="97" t="str">
        <f>IF(B1349="","",IF('Paste Data Here - Export'!KI1349=TRUE,"Yes",IF('Paste Data Here - Export'!L1349="","No","Yes")))</f>
        <v/>
      </c>
      <c r="X1349" s="98" t="str">
        <f>IF(E1349="Yes","6 Month Transfer",IF(AND(W1349="Yes",'Paste Data Here - Export'!KM1349="D"),"No",IF('Patient level info'!W1349="Yes","Yes","")))</f>
        <v/>
      </c>
      <c r="Y1349" s="91" t="str">
        <f t="shared" si="221"/>
        <v/>
      </c>
      <c r="Z1349" s="99" t="str">
        <f>IF('Paste Data Here - Export'!KQ1349="","",IF('Paste Data Here - Export'!KO1349="","",'Paste Data Here - Export'!KN1349-'Paste Data Here - Export'!KQ1349))</f>
        <v/>
      </c>
      <c r="AA1349" s="91" t="str">
        <f>IF(AND(W1349="Yes",'Paste Data Here - Export'!KM1349="D",'Paste Data Here - Export'!KO1349="Y"),'Paste Data Here - Export'!KN1349+'Patient level info'!AA$3,IF(AND(W1349="Yes",'Paste Data Here - Export'!KM1349="D",Z1349&lt;0),'Paste Data Here - Export'!KQ1349,IF(AND(W1349="Yes",'Paste Data Here - Export'!KM1349="D"),'Paste Data Here - Export'!KN1349,IF(X1349="Yes",'Paste Data Here - Export'!KS1349,""))))</f>
        <v/>
      </c>
      <c r="AB1349" s="100" t="str">
        <f>IF(W1349="No","",IF('Paste Data Here - Export'!HS1349="","",IF('Paste Data Here - Export'!KO1349="Y",'Patient level info'!AA1349-'Paste Data Here - Export'!HS1349,'Paste Data Here - Export'!KQ1349-'Paste Data Here - Export'!HS1349)))</f>
        <v/>
      </c>
      <c r="AC1349" s="100" t="str">
        <f>IF(E1349="Yes","",IF(BPT!C1349="Record transferred to this team",AA1349-C1349-(1/6),""))</f>
        <v/>
      </c>
      <c r="AD1349" s="100" t="str">
        <f t="shared" si="222"/>
        <v/>
      </c>
      <c r="AE1349" s="100" t="str">
        <f t="shared" si="230"/>
        <v/>
      </c>
      <c r="AF1349" s="101" t="str">
        <f>IF(AE1349="","",IF(Y1349="Died same day","Died same day as arrival",IF(AB1349="","Did not stay on SU",IF('Paste Data Here - Export'!HR1349="ICH","ICU/CCU/HDU",IF(AB1349&gt;AE1349,100,100*AB1349/AE1349)))))</f>
        <v/>
      </c>
      <c r="AG1349" s="82" t="str">
        <f>IF(E1349="Yes","6 Month Transfer",IF(W1349="No","Not locked to discharge/transfer",IF(AF1349="Did not stay on SU","Not achieved as did not stay on SU",IF('Patient level info'!A1349="","",IF(AND(A1349=B1349,M1349="Achieved",P1349="Achieved",AF1349&gt;=90,AF1349&lt;&gt;"Died same day as arrival"),"Achieved",IF(AND(A1349&lt;&gt;B1349,AF1349&gt;=90,M1349="Achieved",P1349="Achieved"),"Not directly admitted by this team, but achieved criteria at previous team, and achieved 90% of stay on SU whilst at this team",IF(AF1349="ICU/CCU/HDU","Admitted to ICU/CCU/HDU",IF(AF1349="Died same day as arrival",AF1349,IF(AND(AF1349&lt;90,M1349="Not achieved",P1349="Not achieved"),"Not achieved as not direct to SU within 4h, not seen by a consultant within 14h, and less than 90% of stay on SU",IF(AND(AF1349&lt;90,M1349="Not achieved",P1349="Achieved"),"Not achieved as not direct to SU within 4h and less than 90% of stay on SU",IF(AND(AF1349&lt;90,M1349="Achieved",P1349="Not achieved"),"Not achieved as not seen by a consultant within 14h and less than 90% of stay on SU",IF(AND(AF1349&gt;=90,M1349="Not achieved",P1349="Not achieved"),"Not achieved as not direct to SU within 4h and not seen by a consultant within 14h",IF(AND(AF1349&gt;=90,M1349="Achieved",P1349="Not achieved"),"Not achieved as not seen by a consultant within 14h",IF(AF1349&lt;90,"Not achieved as less than 90% of stay on SU","Not achieved as not direct to SU within 4h"))))))))))))))</f>
        <v/>
      </c>
    </row>
    <row r="1350" spans="1:33" x14ac:dyDescent="0.25">
      <c r="A1350" s="89" t="str">
        <f>IF('Paste Data Here - Export'!A1350="","",'Paste Data Here - Export'!A1350)</f>
        <v/>
      </c>
      <c r="B1350" s="90" t="str">
        <f>IF('Paste Data Here - Export'!B1350="","",'Paste Data Here - Export'!B1350)</f>
        <v/>
      </c>
      <c r="C1350" s="91" t="str">
        <f>IF('Paste Data Here - Export'!AR1350="Y",'Paste Data Here - Export'!AS1350,IF('Paste Data Here - Export'!C1350="","",'Paste Data Here - Export'!BA1350))</f>
        <v/>
      </c>
      <c r="D1350" s="103" t="str">
        <f>IF(B1350="","",IF('Paste Data Here - Export'!A1350 ='Paste Data Here - Export'!B1350, "Yes", "No"))</f>
        <v/>
      </c>
      <c r="E1350" s="103" t="str">
        <f>IF(A1350="","",IF(AND('Paste Data Here - Export'!P1350="",'Paste Data Here - Export'!Q1350&lt;&gt;""),"Yes","No"))</f>
        <v/>
      </c>
      <c r="F1350" s="104" t="str">
        <f>IF('Paste Data Here - Export'!A1350='Paste Data Here - Export'!B1350,C1350,IF(W1350="No","",IF(E1350="Yes","6 Month Transfer",'Paste Data Here - Export'!HP1350)))</f>
        <v/>
      </c>
      <c r="G1350" s="92" t="str">
        <f>IF(B1350="","",IF(OR('Paste Data Here - Export'!KB1350="Y",'Paste Data Here - Export'!GE1350="Y"),"Yes","No"))</f>
        <v/>
      </c>
      <c r="H1350" s="93" t="str">
        <f t="shared" si="223"/>
        <v/>
      </c>
      <c r="I1350" s="93" t="str">
        <f t="shared" si="224"/>
        <v/>
      </c>
      <c r="J1350" s="93" t="str">
        <f t="shared" si="225"/>
        <v/>
      </c>
      <c r="K1350" s="125" t="str">
        <f>IF(OR(C1350="",'Paste Data Here - Export'!BD1350=""),"",1440*('Paste Data Here - Export'!BD1350-C1350))</f>
        <v/>
      </c>
      <c r="L1350" s="93" t="str">
        <f t="shared" si="226"/>
        <v/>
      </c>
      <c r="M1350" s="93" t="str">
        <f>IF(AND(L1350="Yes",'Paste Data Here - Export'!BC1350="SU",'Paste Data Here - Export'!EJ1350&lt;&gt;"Y"),"Achieved",IF('Paste Data Here - Export'!EJ1350="Y","Not applicable",(IF(AND('Patient level info'!L1350="No",'Paste Data Here - Export'!BC1350="SU"),"Not achieved",IF('Paste Data Here - Export'!BC1350="ICH","Not applicable",IF(OR('Paste Data Here - Export'!BC1350="O",'Paste Data Here - Export'!BC1350="MAC"),"Not achieved",""))))))</f>
        <v/>
      </c>
      <c r="N1350" s="142" t="str">
        <f>IF(B1350="","",IF(OR('Paste Data Here - Export'!GN1350="PERS",'Paste Data Here - Export'!GN1350="TELEM"),'Paste Data Here - Export'!GK1350,IF('Paste Data Here - Export'!GO1350="","Not seen in person",'Paste Data Here - Export'!GO1350)))</f>
        <v/>
      </c>
      <c r="O1350" s="125" t="str">
        <f t="shared" si="227"/>
        <v/>
      </c>
      <c r="P1350" s="126" t="str">
        <f t="shared" si="228"/>
        <v/>
      </c>
      <c r="Q1350" s="95" t="str">
        <f>IF('Paste Data Here - Export'!CR1350=TRUE, "Not imaged",IF('Paste Data Here - Export'!AR1350="Y","Inpatient stroke",IF('Paste Data Here - Export'!BA1350="","",IF('Paste Data Here - Export'!CR1350="TRUE","",1440*('Paste Data Here - Export'!CP1350-'Paste Data Here - Export'!BA1350)))))</f>
        <v/>
      </c>
      <c r="R1350" s="95" t="str">
        <f>IF('Paste Data Here - Export'!CR1350=TRUE,"Not imaged",IF(OR(C1350="",'Paste Data Here - Export'!CP1350=""),"",1440*('Paste Data Here - Export'!CP1350-C1350)))</f>
        <v/>
      </c>
      <c r="S1350" s="93" t="str">
        <f>IF(R1350&lt;60.5,"Yes",IF('Paste Data Here - Export'!C1350="","","No"))</f>
        <v/>
      </c>
      <c r="T1350" s="93" t="str">
        <f t="shared" ref="T1350:T1405" si="231">IF(B1350="","",IF(R1350&lt;720.5,"Yes","No"))</f>
        <v/>
      </c>
      <c r="U1350" s="94" t="str">
        <f>IF(OR(C1350="",'Paste Data Here - Export'!DF1350=""),"",1440*('Paste Data Here - Export'!DF1350-C1350))</f>
        <v/>
      </c>
      <c r="V1350" s="96" t="str">
        <f t="shared" si="229"/>
        <v/>
      </c>
      <c r="W1350" s="97" t="str">
        <f>IF(B1350="","",IF('Paste Data Here - Export'!KI1350=TRUE,"Yes",IF('Paste Data Here - Export'!L1350="","No","Yes")))</f>
        <v/>
      </c>
      <c r="X1350" s="98" t="str">
        <f>IF(E1350="Yes","6 Month Transfer",IF(AND(W1350="Yes",'Paste Data Here - Export'!KM1350="D"),"No",IF('Patient level info'!W1350="Yes","Yes","")))</f>
        <v/>
      </c>
      <c r="Y1350" s="91" t="str">
        <f t="shared" ref="Y1350:Y1405" si="232">IF(E1350="Yes","",IF(X1350="","",IF(X1350="Yes","Alive",IF(AND(DAY(AA1350)-DAY(F1350)=0,AA1350-F1350&lt;2),"Died same day","Died different day"))))</f>
        <v/>
      </c>
      <c r="Z1350" s="99" t="str">
        <f>IF('Paste Data Here - Export'!KQ1350="","",IF('Paste Data Here - Export'!KO1350="","",'Paste Data Here - Export'!KN1350-'Paste Data Here - Export'!KQ1350))</f>
        <v/>
      </c>
      <c r="AA1350" s="91" t="str">
        <f>IF(AND(W1350="Yes",'Paste Data Here - Export'!KM1350="D",'Paste Data Here - Export'!KO1350="Y"),'Paste Data Here - Export'!KN1350+'Patient level info'!AA$3,IF(AND(W1350="Yes",'Paste Data Here - Export'!KM1350="D",Z1350&lt;0),'Paste Data Here - Export'!KQ1350,IF(AND(W1350="Yes",'Paste Data Here - Export'!KM1350="D"),'Paste Data Here - Export'!KN1350,IF(X1350="Yes",'Paste Data Here - Export'!KS1350,""))))</f>
        <v/>
      </c>
      <c r="AB1350" s="100" t="str">
        <f>IF(W1350="No","",IF('Paste Data Here - Export'!HS1350="","",IF('Paste Data Here - Export'!KO1350="Y",'Patient level info'!AA1350-'Paste Data Here - Export'!HS1350,'Paste Data Here - Export'!KQ1350-'Paste Data Here - Export'!HS1350)))</f>
        <v/>
      </c>
      <c r="AC1350" s="100" t="str">
        <f>IF(E1350="Yes","",IF(BPT!C1350="Record transferred to this team",AA1350-C1350-(1/6),""))</f>
        <v/>
      </c>
      <c r="AD1350" s="100" t="str">
        <f t="shared" ref="AD1350:AD1405" si="233">IF(AA1350="","",AA1350-F1350)</f>
        <v/>
      </c>
      <c r="AE1350" s="100" t="str">
        <f t="shared" si="230"/>
        <v/>
      </c>
      <c r="AF1350" s="101" t="str">
        <f>IF(AE1350="","",IF(Y1350="Died same day","Died same day as arrival",IF(AB1350="","Did not stay on SU",IF('Paste Data Here - Export'!HR1350="ICH","ICU/CCU/HDU",IF(AB1350&gt;AE1350,100,100*AB1350/AE1350)))))</f>
        <v/>
      </c>
      <c r="AG1350" s="82" t="str">
        <f>IF(E1350="Yes","6 Month Transfer",IF(W1350="No","Not locked to discharge/transfer",IF(AF1350="Did not stay on SU","Not achieved as did not stay on SU",IF('Patient level info'!A1350="","",IF(AND(A1350=B1350,M1350="Achieved",P1350="Achieved",AF1350&gt;=90,AF1350&lt;&gt;"Died same day as arrival"),"Achieved",IF(AND(A1350&lt;&gt;B1350,AF1350&gt;=90,M1350="Achieved",P1350="Achieved"),"Not directly admitted by this team, but achieved criteria at previous team, and achieved 90% of stay on SU whilst at this team",IF(AF1350="ICU/CCU/HDU","Admitted to ICU/CCU/HDU",IF(AF1350="Died same day as arrival",AF1350,IF(AND(AF1350&lt;90,M1350="Not achieved",P1350="Not achieved"),"Not achieved as not direct to SU within 4h, not seen by a consultant within 14h, and less than 90% of stay on SU",IF(AND(AF1350&lt;90,M1350="Not achieved",P1350="Achieved"),"Not achieved as not direct to SU within 4h and less than 90% of stay on SU",IF(AND(AF1350&lt;90,M1350="Achieved",P1350="Not achieved"),"Not achieved as not seen by a consultant within 14h and less than 90% of stay on SU",IF(AND(AF1350&gt;=90,M1350="Not achieved",P1350="Not achieved"),"Not achieved as not direct to SU within 4h and not seen by a consultant within 14h",IF(AND(AF1350&gt;=90,M1350="Achieved",P1350="Not achieved"),"Not achieved as not seen by a consultant within 14h",IF(AF1350&lt;90,"Not achieved as less than 90% of stay on SU","Not achieved as not direct to SU within 4h"))))))))))))))</f>
        <v/>
      </c>
    </row>
    <row r="1351" spans="1:33" x14ac:dyDescent="0.25">
      <c r="A1351" s="89" t="str">
        <f>IF('Paste Data Here - Export'!A1351="","",'Paste Data Here - Export'!A1351)</f>
        <v/>
      </c>
      <c r="B1351" s="90" t="str">
        <f>IF('Paste Data Here - Export'!B1351="","",'Paste Data Here - Export'!B1351)</f>
        <v/>
      </c>
      <c r="C1351" s="91" t="str">
        <f>IF('Paste Data Here - Export'!AR1351="Y",'Paste Data Here - Export'!AS1351,IF('Paste Data Here - Export'!C1351="","",'Paste Data Here - Export'!BA1351))</f>
        <v/>
      </c>
      <c r="D1351" s="103" t="str">
        <f>IF(B1351="","",IF('Paste Data Here - Export'!A1351 ='Paste Data Here - Export'!B1351, "Yes", "No"))</f>
        <v/>
      </c>
      <c r="E1351" s="103" t="str">
        <f>IF(A1351="","",IF(AND('Paste Data Here - Export'!P1351="",'Paste Data Here - Export'!Q1351&lt;&gt;""),"Yes","No"))</f>
        <v/>
      </c>
      <c r="F1351" s="104" t="str">
        <f>IF('Paste Data Here - Export'!A1351='Paste Data Here - Export'!B1351,C1351,IF(W1351="No","",IF(E1351="Yes","6 Month Transfer",'Paste Data Here - Export'!HP1351)))</f>
        <v/>
      </c>
      <c r="G1351" s="92" t="str">
        <f>IF(B1351="","",IF(OR('Paste Data Here - Export'!KB1351="Y",'Paste Data Here - Export'!GE1351="Y"),"Yes","No"))</f>
        <v/>
      </c>
      <c r="H1351" s="93" t="str">
        <f t="shared" ref="H1351:H1357" si="234">IF(F1351="","",(TEXT(F1351,"ddd")))</f>
        <v/>
      </c>
      <c r="I1351" s="93" t="str">
        <f t="shared" ref="I1351:I1357" si="235">IF(F1351="","",(TEXT(F1351,"h")))</f>
        <v/>
      </c>
      <c r="J1351" s="93" t="str">
        <f t="shared" ref="J1351:J1357" si="236">IF(F1351="","",IF(OR(H1351="Sat",H1351="Sun",I1351="18",I1351="19",I1351="20",I1351="21",I1351="22",I1351="23",I1351="0",I1351="1",I1351="2",I1351="3",I1351="4",I1351="5",I1351="6",I1351="7"),"Out of hours","In hours"))</f>
        <v/>
      </c>
      <c r="K1351" s="125" t="str">
        <f>IF(OR(C1351="",'Paste Data Here - Export'!BD1351=""),"",1440*('Paste Data Here - Export'!BD1351-C1351))</f>
        <v/>
      </c>
      <c r="L1351" s="93" t="str">
        <f t="shared" ref="L1351:L1405" si="237">IF(B1351="","",IF(K1351="","No",IF(K1351&lt;240.5,"Yes","No")))</f>
        <v/>
      </c>
      <c r="M1351" s="93" t="str">
        <f>IF(AND(L1351="Yes",'Paste Data Here - Export'!BC1351="SU",'Paste Data Here - Export'!EJ1351&lt;&gt;"Y"),"Achieved",IF('Paste Data Here - Export'!EJ1351="Y","Not applicable",(IF(AND('Patient level info'!L1351="No",'Paste Data Here - Export'!BC1351="SU"),"Not achieved",IF('Paste Data Here - Export'!BC1351="ICH","Not applicable",IF(OR('Paste Data Here - Export'!BC1351="O",'Paste Data Here - Export'!BC1351="MAC"),"Not achieved",""))))))</f>
        <v/>
      </c>
      <c r="N1351" s="142" t="str">
        <f>IF(B1351="","",IF(OR('Paste Data Here - Export'!GN1351="PERS",'Paste Data Here - Export'!GN1351="TELEM"),'Paste Data Here - Export'!GK1351,IF('Paste Data Here - Export'!GO1351="","Not seen in person",'Paste Data Here - Export'!GO1351)))</f>
        <v/>
      </c>
      <c r="O1351" s="125" t="str">
        <f t="shared" ref="O1351:O1406" si="238">IF(C1351="","",IF(N1351="Not seen in person","Not seen within 72h",1440*(N1351-C1351)))</f>
        <v/>
      </c>
      <c r="P1351" s="126" t="str">
        <f t="shared" ref="P1351:P1406" si="239">IF(C1351="","",IF(O1351="Not seen within 72h","Not achieved",IF(O1351&lt;840.5,"Achieved","Not achieved")))</f>
        <v/>
      </c>
      <c r="Q1351" s="95" t="str">
        <f>IF('Paste Data Here - Export'!CR1351=TRUE, "Not imaged",IF('Paste Data Here - Export'!AR1351="Y","Inpatient stroke",IF('Paste Data Here - Export'!BA1351="","",IF('Paste Data Here - Export'!CR1351="TRUE","",1440*('Paste Data Here - Export'!CP1351-'Paste Data Here - Export'!BA1351)))))</f>
        <v/>
      </c>
      <c r="R1351" s="95" t="str">
        <f>IF('Paste Data Here - Export'!CR1351=TRUE,"Not imaged",IF(OR(C1351="",'Paste Data Here - Export'!CP1351=""),"",1440*('Paste Data Here - Export'!CP1351-C1351)))</f>
        <v/>
      </c>
      <c r="S1351" s="93" t="str">
        <f>IF(R1351&lt;60.5,"Yes",IF('Paste Data Here - Export'!C1351="","","No"))</f>
        <v/>
      </c>
      <c r="T1351" s="93" t="str">
        <f t="shared" si="231"/>
        <v/>
      </c>
      <c r="U1351" s="94" t="str">
        <f>IF(OR(C1351="",'Paste Data Here - Export'!DF1351=""),"",1440*('Paste Data Here - Export'!DF1351-C1351))</f>
        <v/>
      </c>
      <c r="V1351" s="96" t="str">
        <f t="shared" ref="V1351:V1405" si="240">IF(U1351="","",IF(U1351&lt;60.5,"Yes","No"))</f>
        <v/>
      </c>
      <c r="W1351" s="97" t="str">
        <f>IF(B1351="","",IF('Paste Data Here - Export'!KI1351=TRUE,"Yes",IF('Paste Data Here - Export'!L1351="","No","Yes")))</f>
        <v/>
      </c>
      <c r="X1351" s="98" t="str">
        <f>IF(E1351="Yes","6 Month Transfer",IF(AND(W1351="Yes",'Paste Data Here - Export'!KM1351="D"),"No",IF('Patient level info'!W1351="Yes","Yes","")))</f>
        <v/>
      </c>
      <c r="Y1351" s="91" t="str">
        <f t="shared" si="232"/>
        <v/>
      </c>
      <c r="Z1351" s="99" t="str">
        <f>IF('Paste Data Here - Export'!KQ1351="","",IF('Paste Data Here - Export'!KO1351="","",'Paste Data Here - Export'!KN1351-'Paste Data Here - Export'!KQ1351))</f>
        <v/>
      </c>
      <c r="AA1351" s="91" t="str">
        <f>IF(AND(W1351="Yes",'Paste Data Here - Export'!KM1351="D",'Paste Data Here - Export'!KO1351="Y"),'Paste Data Here - Export'!KN1351+'Patient level info'!AA$3,IF(AND(W1351="Yes",'Paste Data Here - Export'!KM1351="D",Z1351&lt;0),'Paste Data Here - Export'!KQ1351,IF(AND(W1351="Yes",'Paste Data Here - Export'!KM1351="D"),'Paste Data Here - Export'!KN1351,IF(X1351="Yes",'Paste Data Here - Export'!KS1351,""))))</f>
        <v/>
      </c>
      <c r="AB1351" s="100" t="str">
        <f>IF(W1351="No","",IF('Paste Data Here - Export'!HS1351="","",IF('Paste Data Here - Export'!KO1351="Y",'Patient level info'!AA1351-'Paste Data Here - Export'!HS1351,'Paste Data Here - Export'!KQ1351-'Paste Data Here - Export'!HS1351)))</f>
        <v/>
      </c>
      <c r="AC1351" s="100" t="str">
        <f>IF(E1351="Yes","",IF(BPT!C1351="Record transferred to this team",AA1351-C1351-(1/6),""))</f>
        <v/>
      </c>
      <c r="AD1351" s="100" t="str">
        <f t="shared" si="233"/>
        <v/>
      </c>
      <c r="AE1351" s="100" t="str">
        <f t="shared" ref="AE1351:AE1405" si="241">IF(AD1351="","",AD1351-(1/6))</f>
        <v/>
      </c>
      <c r="AF1351" s="101" t="str">
        <f>IF(AE1351="","",IF(Y1351="Died same day","Died same day as arrival",IF(AB1351="","Did not stay on SU",IF('Paste Data Here - Export'!HR1351="ICH","ICU/CCU/HDU",IF(AB1351&gt;AE1351,100,100*AB1351/AE1351)))))</f>
        <v/>
      </c>
      <c r="AG1351" s="82" t="str">
        <f>IF(E1351="Yes","6 Month Transfer",IF(W1351="No","Not locked to discharge/transfer",IF(AF1351="Did not stay on SU","Not achieved as did not stay on SU",IF('Patient level info'!A1351="","",IF(AND(A1351=B1351,M1351="Achieved",P1351="Achieved",AF1351&gt;=90,AF1351&lt;&gt;"Died same day as arrival"),"Achieved",IF(AND(A1351&lt;&gt;B1351,AF1351&gt;=90,M1351="Achieved",P1351="Achieved"),"Not directly admitted by this team, but achieved criteria at previous team, and achieved 90% of stay on SU whilst at this team",IF(AF1351="ICU/CCU/HDU","Admitted to ICU/CCU/HDU",IF(AF1351="Died same day as arrival",AF1351,IF(AND(AF1351&lt;90,M1351="Not achieved",P1351="Not achieved"),"Not achieved as not direct to SU within 4h, not seen by a consultant within 14h, and less than 90% of stay on SU",IF(AND(AF1351&lt;90,M1351="Not achieved",P1351="Achieved"),"Not achieved as not direct to SU within 4h and less than 90% of stay on SU",IF(AND(AF1351&lt;90,M1351="Achieved",P1351="Not achieved"),"Not achieved as not seen by a consultant within 14h and less than 90% of stay on SU",IF(AND(AF1351&gt;=90,M1351="Not achieved",P1351="Not achieved"),"Not achieved as not direct to SU within 4h and not seen by a consultant within 14h",IF(AND(AF1351&gt;=90,M1351="Achieved",P1351="Not achieved"),"Not achieved as not seen by a consultant within 14h",IF(AF1351&lt;90,"Not achieved as less than 90% of stay on SU","Not achieved as not direct to SU within 4h"))))))))))))))</f>
        <v/>
      </c>
    </row>
    <row r="1352" spans="1:33" x14ac:dyDescent="0.25">
      <c r="A1352" s="89" t="str">
        <f>IF('Paste Data Here - Export'!A1352="","",'Paste Data Here - Export'!A1352)</f>
        <v/>
      </c>
      <c r="B1352" s="90" t="str">
        <f>IF('Paste Data Here - Export'!B1352="","",'Paste Data Here - Export'!B1352)</f>
        <v/>
      </c>
      <c r="C1352" s="91" t="str">
        <f>IF('Paste Data Here - Export'!AR1352="Y",'Paste Data Here - Export'!AS1352,IF('Paste Data Here - Export'!C1352="","",'Paste Data Here - Export'!BA1352))</f>
        <v/>
      </c>
      <c r="D1352" s="103" t="str">
        <f>IF(B1352="","",IF('Paste Data Here - Export'!A1352 ='Paste Data Here - Export'!B1352, "Yes", "No"))</f>
        <v/>
      </c>
      <c r="E1352" s="103" t="str">
        <f>IF(A1352="","",IF(AND('Paste Data Here - Export'!P1352="",'Paste Data Here - Export'!Q1352&lt;&gt;""),"Yes","No"))</f>
        <v/>
      </c>
      <c r="F1352" s="104" t="str">
        <f>IF('Paste Data Here - Export'!A1352='Paste Data Here - Export'!B1352,C1352,IF(W1352="No","",IF(E1352="Yes","6 Month Transfer",'Paste Data Here - Export'!HP1352)))</f>
        <v/>
      </c>
      <c r="G1352" s="92" t="str">
        <f>IF(B1352="","",IF(OR('Paste Data Here - Export'!KB1352="Y",'Paste Data Here - Export'!GE1352="Y"),"Yes","No"))</f>
        <v/>
      </c>
      <c r="H1352" s="93" t="str">
        <f t="shared" si="234"/>
        <v/>
      </c>
      <c r="I1352" s="93" t="str">
        <f t="shared" si="235"/>
        <v/>
      </c>
      <c r="J1352" s="93" t="str">
        <f t="shared" si="236"/>
        <v/>
      </c>
      <c r="K1352" s="125" t="str">
        <f>IF(OR(C1352="",'Paste Data Here - Export'!BD1352=""),"",1440*('Paste Data Here - Export'!BD1352-C1352))</f>
        <v/>
      </c>
      <c r="L1352" s="93" t="str">
        <f t="shared" si="237"/>
        <v/>
      </c>
      <c r="M1352" s="93" t="str">
        <f>IF(AND(L1352="Yes",'Paste Data Here - Export'!BC1352="SU",'Paste Data Here - Export'!EJ1352&lt;&gt;"Y"),"Achieved",IF('Paste Data Here - Export'!EJ1352="Y","Not applicable",(IF(AND('Patient level info'!L1352="No",'Paste Data Here - Export'!BC1352="SU"),"Not achieved",IF('Paste Data Here - Export'!BC1352="ICH","Not applicable",IF(OR('Paste Data Here - Export'!BC1352="O",'Paste Data Here - Export'!BC1352="MAC"),"Not achieved",""))))))</f>
        <v/>
      </c>
      <c r="N1352" s="142" t="str">
        <f>IF(B1352="","",IF(OR('Paste Data Here - Export'!GN1352="PERS",'Paste Data Here - Export'!GN1352="TELEM"),'Paste Data Here - Export'!GK1352,IF('Paste Data Here - Export'!GO1352="","Not seen in person",'Paste Data Here - Export'!GO1352)))</f>
        <v/>
      </c>
      <c r="O1352" s="125" t="str">
        <f t="shared" si="238"/>
        <v/>
      </c>
      <c r="P1352" s="126" t="str">
        <f t="shared" si="239"/>
        <v/>
      </c>
      <c r="Q1352" s="95" t="str">
        <f>IF('Paste Data Here - Export'!CR1352=TRUE, "Not imaged",IF('Paste Data Here - Export'!AR1352="Y","Inpatient stroke",IF('Paste Data Here - Export'!BA1352="","",IF('Paste Data Here - Export'!CR1352="TRUE","",1440*('Paste Data Here - Export'!CP1352-'Paste Data Here - Export'!BA1352)))))</f>
        <v/>
      </c>
      <c r="R1352" s="95" t="str">
        <f>IF('Paste Data Here - Export'!CR1352=TRUE,"Not imaged",IF(OR(C1352="",'Paste Data Here - Export'!CP1352=""),"",1440*('Paste Data Here - Export'!CP1352-C1352)))</f>
        <v/>
      </c>
      <c r="S1352" s="93" t="str">
        <f>IF(R1352&lt;60.5,"Yes",IF('Paste Data Here - Export'!C1352="","","No"))</f>
        <v/>
      </c>
      <c r="T1352" s="93" t="str">
        <f t="shared" si="231"/>
        <v/>
      </c>
      <c r="U1352" s="94" t="str">
        <f>IF(OR(C1352="",'Paste Data Here - Export'!DF1352=""),"",1440*('Paste Data Here - Export'!DF1352-C1352))</f>
        <v/>
      </c>
      <c r="V1352" s="96" t="str">
        <f t="shared" si="240"/>
        <v/>
      </c>
      <c r="W1352" s="97" t="str">
        <f>IF(B1352="","",IF('Paste Data Here - Export'!KI1352=TRUE,"Yes",IF('Paste Data Here - Export'!L1352="","No","Yes")))</f>
        <v/>
      </c>
      <c r="X1352" s="98" t="str">
        <f>IF(E1352="Yes","6 Month Transfer",IF(AND(W1352="Yes",'Paste Data Here - Export'!KM1352="D"),"No",IF('Patient level info'!W1352="Yes","Yes","")))</f>
        <v/>
      </c>
      <c r="Y1352" s="91" t="str">
        <f t="shared" si="232"/>
        <v/>
      </c>
      <c r="Z1352" s="99" t="str">
        <f>IF('Paste Data Here - Export'!KQ1352="","",IF('Paste Data Here - Export'!KO1352="","",'Paste Data Here - Export'!KN1352-'Paste Data Here - Export'!KQ1352))</f>
        <v/>
      </c>
      <c r="AA1352" s="91" t="str">
        <f>IF(AND(W1352="Yes",'Paste Data Here - Export'!KM1352="D",'Paste Data Here - Export'!KO1352="Y"),'Paste Data Here - Export'!KN1352+'Patient level info'!AA$3,IF(AND(W1352="Yes",'Paste Data Here - Export'!KM1352="D",Z1352&lt;0),'Paste Data Here - Export'!KQ1352,IF(AND(W1352="Yes",'Paste Data Here - Export'!KM1352="D"),'Paste Data Here - Export'!KN1352,IF(X1352="Yes",'Paste Data Here - Export'!KS1352,""))))</f>
        <v/>
      </c>
      <c r="AB1352" s="100" t="str">
        <f>IF(W1352="No","",IF('Paste Data Here - Export'!HS1352="","",IF('Paste Data Here - Export'!KO1352="Y",'Patient level info'!AA1352-'Paste Data Here - Export'!HS1352,'Paste Data Here - Export'!KQ1352-'Paste Data Here - Export'!HS1352)))</f>
        <v/>
      </c>
      <c r="AC1352" s="100" t="str">
        <f>IF(E1352="Yes","",IF(BPT!C1352="Record transferred to this team",AA1352-C1352-(1/6),""))</f>
        <v/>
      </c>
      <c r="AD1352" s="100" t="str">
        <f t="shared" si="233"/>
        <v/>
      </c>
      <c r="AE1352" s="100" t="str">
        <f t="shared" si="241"/>
        <v/>
      </c>
      <c r="AF1352" s="101" t="str">
        <f>IF(AE1352="","",IF(Y1352="Died same day","Died same day as arrival",IF(AB1352="","Did not stay on SU",IF('Paste Data Here - Export'!HR1352="ICH","ICU/CCU/HDU",IF(AB1352&gt;AE1352,100,100*AB1352/AE1352)))))</f>
        <v/>
      </c>
      <c r="AG1352" s="82" t="str">
        <f>IF(E1352="Yes","6 Month Transfer",IF(W1352="No","Not locked to discharge/transfer",IF(AF1352="Did not stay on SU","Not achieved as did not stay on SU",IF('Patient level info'!A1352="","",IF(AND(A1352=B1352,M1352="Achieved",P1352="Achieved",AF1352&gt;=90,AF1352&lt;&gt;"Died same day as arrival"),"Achieved",IF(AND(A1352&lt;&gt;B1352,AF1352&gt;=90,M1352="Achieved",P1352="Achieved"),"Not directly admitted by this team, but achieved criteria at previous team, and achieved 90% of stay on SU whilst at this team",IF(AF1352="ICU/CCU/HDU","Admitted to ICU/CCU/HDU",IF(AF1352="Died same day as arrival",AF1352,IF(AND(AF1352&lt;90,M1352="Not achieved",P1352="Not achieved"),"Not achieved as not direct to SU within 4h, not seen by a consultant within 14h, and less than 90% of stay on SU",IF(AND(AF1352&lt;90,M1352="Not achieved",P1352="Achieved"),"Not achieved as not direct to SU within 4h and less than 90% of stay on SU",IF(AND(AF1352&lt;90,M1352="Achieved",P1352="Not achieved"),"Not achieved as not seen by a consultant within 14h and less than 90% of stay on SU",IF(AND(AF1352&gt;=90,M1352="Not achieved",P1352="Not achieved"),"Not achieved as not direct to SU within 4h and not seen by a consultant within 14h",IF(AND(AF1352&gt;=90,M1352="Achieved",P1352="Not achieved"),"Not achieved as not seen by a consultant within 14h",IF(AF1352&lt;90,"Not achieved as less than 90% of stay on SU","Not achieved as not direct to SU within 4h"))))))))))))))</f>
        <v/>
      </c>
    </row>
    <row r="1353" spans="1:33" x14ac:dyDescent="0.25">
      <c r="A1353" s="89" t="str">
        <f>IF('Paste Data Here - Export'!A1353="","",'Paste Data Here - Export'!A1353)</f>
        <v/>
      </c>
      <c r="B1353" s="90" t="str">
        <f>IF('Paste Data Here - Export'!B1353="","",'Paste Data Here - Export'!B1353)</f>
        <v/>
      </c>
      <c r="C1353" s="91" t="str">
        <f>IF('Paste Data Here - Export'!AR1353="Y",'Paste Data Here - Export'!AS1353,IF('Paste Data Here - Export'!C1353="","",'Paste Data Here - Export'!BA1353))</f>
        <v/>
      </c>
      <c r="D1353" s="103" t="str">
        <f>IF(B1353="","",IF('Paste Data Here - Export'!A1353 ='Paste Data Here - Export'!B1353, "Yes", "No"))</f>
        <v/>
      </c>
      <c r="E1353" s="103" t="str">
        <f>IF(A1353="","",IF(AND('Paste Data Here - Export'!P1353="",'Paste Data Here - Export'!Q1353&lt;&gt;""),"Yes","No"))</f>
        <v/>
      </c>
      <c r="F1353" s="104" t="str">
        <f>IF('Paste Data Here - Export'!A1353='Paste Data Here - Export'!B1353,C1353,IF(W1353="No","",IF(E1353="Yes","6 Month Transfer",'Paste Data Here - Export'!HP1353)))</f>
        <v/>
      </c>
      <c r="G1353" s="92" t="str">
        <f>IF(B1353="","",IF(OR('Paste Data Here - Export'!KB1353="Y",'Paste Data Here - Export'!GE1353="Y"),"Yes","No"))</f>
        <v/>
      </c>
      <c r="H1353" s="93" t="str">
        <f t="shared" si="234"/>
        <v/>
      </c>
      <c r="I1353" s="93" t="str">
        <f t="shared" si="235"/>
        <v/>
      </c>
      <c r="J1353" s="93" t="str">
        <f t="shared" si="236"/>
        <v/>
      </c>
      <c r="K1353" s="125" t="str">
        <f>IF(OR(C1353="",'Paste Data Here - Export'!BD1353=""),"",1440*('Paste Data Here - Export'!BD1353-C1353))</f>
        <v/>
      </c>
      <c r="L1353" s="93" t="str">
        <f t="shared" si="237"/>
        <v/>
      </c>
      <c r="M1353" s="93" t="str">
        <f>IF(AND(L1353="Yes",'Paste Data Here - Export'!BC1353="SU",'Paste Data Here - Export'!EJ1353&lt;&gt;"Y"),"Achieved",IF('Paste Data Here - Export'!EJ1353="Y","Not applicable",(IF(AND('Patient level info'!L1353="No",'Paste Data Here - Export'!BC1353="SU"),"Not achieved",IF('Paste Data Here - Export'!BC1353="ICH","Not applicable",IF(OR('Paste Data Here - Export'!BC1353="O",'Paste Data Here - Export'!BC1353="MAC"),"Not achieved",""))))))</f>
        <v/>
      </c>
      <c r="N1353" s="142" t="str">
        <f>IF(B1353="","",IF(OR('Paste Data Here - Export'!GN1353="PERS",'Paste Data Here - Export'!GN1353="TELEM"),'Paste Data Here - Export'!GK1353,IF('Paste Data Here - Export'!GO1353="","Not seen in person",'Paste Data Here - Export'!GO1353)))</f>
        <v/>
      </c>
      <c r="O1353" s="125" t="str">
        <f t="shared" si="238"/>
        <v/>
      </c>
      <c r="P1353" s="126" t="str">
        <f t="shared" si="239"/>
        <v/>
      </c>
      <c r="Q1353" s="95" t="str">
        <f>IF('Paste Data Here - Export'!CR1353=TRUE, "Not imaged",IF('Paste Data Here - Export'!AR1353="Y","Inpatient stroke",IF('Paste Data Here - Export'!BA1353="","",IF('Paste Data Here - Export'!CR1353="TRUE","",1440*('Paste Data Here - Export'!CP1353-'Paste Data Here - Export'!BA1353)))))</f>
        <v/>
      </c>
      <c r="R1353" s="95" t="str">
        <f>IF('Paste Data Here - Export'!CR1353=TRUE,"Not imaged",IF(OR(C1353="",'Paste Data Here - Export'!CP1353=""),"",1440*('Paste Data Here - Export'!CP1353-C1353)))</f>
        <v/>
      </c>
      <c r="S1353" s="93" t="str">
        <f>IF(R1353&lt;60.5,"Yes",IF('Paste Data Here - Export'!C1353="","","No"))</f>
        <v/>
      </c>
      <c r="T1353" s="93" t="str">
        <f t="shared" si="231"/>
        <v/>
      </c>
      <c r="U1353" s="94" t="str">
        <f>IF(OR(C1353="",'Paste Data Here - Export'!DF1353=""),"",1440*('Paste Data Here - Export'!DF1353-C1353))</f>
        <v/>
      </c>
      <c r="V1353" s="96" t="str">
        <f t="shared" si="240"/>
        <v/>
      </c>
      <c r="W1353" s="97" t="str">
        <f>IF(B1353="","",IF('Paste Data Here - Export'!KI1353=TRUE,"Yes",IF('Paste Data Here - Export'!L1353="","No","Yes")))</f>
        <v/>
      </c>
      <c r="X1353" s="98" t="str">
        <f>IF(E1353="Yes","6 Month Transfer",IF(AND(W1353="Yes",'Paste Data Here - Export'!KM1353="D"),"No",IF('Patient level info'!W1353="Yes","Yes","")))</f>
        <v/>
      </c>
      <c r="Y1353" s="91" t="str">
        <f t="shared" si="232"/>
        <v/>
      </c>
      <c r="Z1353" s="99" t="str">
        <f>IF('Paste Data Here - Export'!KQ1353="","",IF('Paste Data Here - Export'!KO1353="","",'Paste Data Here - Export'!KN1353-'Paste Data Here - Export'!KQ1353))</f>
        <v/>
      </c>
      <c r="AA1353" s="91" t="str">
        <f>IF(AND(W1353="Yes",'Paste Data Here - Export'!KM1353="D",'Paste Data Here - Export'!KO1353="Y"),'Paste Data Here - Export'!KN1353+'Patient level info'!AA$3,IF(AND(W1353="Yes",'Paste Data Here - Export'!KM1353="D",Z1353&lt;0),'Paste Data Here - Export'!KQ1353,IF(AND(W1353="Yes",'Paste Data Here - Export'!KM1353="D"),'Paste Data Here - Export'!KN1353,IF(X1353="Yes",'Paste Data Here - Export'!KS1353,""))))</f>
        <v/>
      </c>
      <c r="AB1353" s="100" t="str">
        <f>IF(W1353="No","",IF('Paste Data Here - Export'!HS1353="","",IF('Paste Data Here - Export'!KO1353="Y",'Patient level info'!AA1353-'Paste Data Here - Export'!HS1353,'Paste Data Here - Export'!KQ1353-'Paste Data Here - Export'!HS1353)))</f>
        <v/>
      </c>
      <c r="AC1353" s="100" t="str">
        <f>IF(E1353="Yes","",IF(BPT!C1353="Record transferred to this team",AA1353-C1353-(1/6),""))</f>
        <v/>
      </c>
      <c r="AD1353" s="100" t="str">
        <f t="shared" si="233"/>
        <v/>
      </c>
      <c r="AE1353" s="100" t="str">
        <f t="shared" si="241"/>
        <v/>
      </c>
      <c r="AF1353" s="101" t="str">
        <f>IF(AE1353="","",IF(Y1353="Died same day","Died same day as arrival",IF(AB1353="","Did not stay on SU",IF('Paste Data Here - Export'!HR1353="ICH","ICU/CCU/HDU",IF(AB1353&gt;AE1353,100,100*AB1353/AE1353)))))</f>
        <v/>
      </c>
      <c r="AG1353" s="82" t="str">
        <f>IF(E1353="Yes","6 Month Transfer",IF(W1353="No","Not locked to discharge/transfer",IF(AF1353="Did not stay on SU","Not achieved as did not stay on SU",IF('Patient level info'!A1353="","",IF(AND(A1353=B1353,M1353="Achieved",P1353="Achieved",AF1353&gt;=90,AF1353&lt;&gt;"Died same day as arrival"),"Achieved",IF(AND(A1353&lt;&gt;B1353,AF1353&gt;=90,M1353="Achieved",P1353="Achieved"),"Not directly admitted by this team, but achieved criteria at previous team, and achieved 90% of stay on SU whilst at this team",IF(AF1353="ICU/CCU/HDU","Admitted to ICU/CCU/HDU",IF(AF1353="Died same day as arrival",AF1353,IF(AND(AF1353&lt;90,M1353="Not achieved",P1353="Not achieved"),"Not achieved as not direct to SU within 4h, not seen by a consultant within 14h, and less than 90% of stay on SU",IF(AND(AF1353&lt;90,M1353="Not achieved",P1353="Achieved"),"Not achieved as not direct to SU within 4h and less than 90% of stay on SU",IF(AND(AF1353&lt;90,M1353="Achieved",P1353="Not achieved"),"Not achieved as not seen by a consultant within 14h and less than 90% of stay on SU",IF(AND(AF1353&gt;=90,M1353="Not achieved",P1353="Not achieved"),"Not achieved as not direct to SU within 4h and not seen by a consultant within 14h",IF(AND(AF1353&gt;=90,M1353="Achieved",P1353="Not achieved"),"Not achieved as not seen by a consultant within 14h",IF(AF1353&lt;90,"Not achieved as less than 90% of stay on SU","Not achieved as not direct to SU within 4h"))))))))))))))</f>
        <v/>
      </c>
    </row>
    <row r="1354" spans="1:33" x14ac:dyDescent="0.25">
      <c r="A1354" s="89" t="str">
        <f>IF('Paste Data Here - Export'!A1354="","",'Paste Data Here - Export'!A1354)</f>
        <v/>
      </c>
      <c r="B1354" s="90" t="str">
        <f>IF('Paste Data Here - Export'!B1354="","",'Paste Data Here - Export'!B1354)</f>
        <v/>
      </c>
      <c r="C1354" s="91" t="str">
        <f>IF('Paste Data Here - Export'!AR1354="Y",'Paste Data Here - Export'!AS1354,IF('Paste Data Here - Export'!C1354="","",'Paste Data Here - Export'!BA1354))</f>
        <v/>
      </c>
      <c r="D1354" s="103" t="str">
        <f>IF(B1354="","",IF('Paste Data Here - Export'!A1354 ='Paste Data Here - Export'!B1354, "Yes", "No"))</f>
        <v/>
      </c>
      <c r="E1354" s="103" t="str">
        <f>IF(A1354="","",IF(AND('Paste Data Here - Export'!P1354="",'Paste Data Here - Export'!Q1354&lt;&gt;""),"Yes","No"))</f>
        <v/>
      </c>
      <c r="F1354" s="104" t="str">
        <f>IF('Paste Data Here - Export'!A1354='Paste Data Here - Export'!B1354,C1354,IF(W1354="No","",IF(E1354="Yes","6 Month Transfer",'Paste Data Here - Export'!HP1354)))</f>
        <v/>
      </c>
      <c r="G1354" s="92" t="str">
        <f>IF(B1354="","",IF(OR('Paste Data Here - Export'!KB1354="Y",'Paste Data Here - Export'!GE1354="Y"),"Yes","No"))</f>
        <v/>
      </c>
      <c r="H1354" s="93" t="str">
        <f t="shared" si="234"/>
        <v/>
      </c>
      <c r="I1354" s="93" t="str">
        <f t="shared" si="235"/>
        <v/>
      </c>
      <c r="J1354" s="93" t="str">
        <f t="shared" si="236"/>
        <v/>
      </c>
      <c r="K1354" s="125" t="str">
        <f>IF(OR(C1354="",'Paste Data Here - Export'!BD1354=""),"",1440*('Paste Data Here - Export'!BD1354-C1354))</f>
        <v/>
      </c>
      <c r="L1354" s="93" t="str">
        <f t="shared" si="237"/>
        <v/>
      </c>
      <c r="M1354" s="93" t="str">
        <f>IF(AND(L1354="Yes",'Paste Data Here - Export'!BC1354="SU",'Paste Data Here - Export'!EJ1354&lt;&gt;"Y"),"Achieved",IF('Paste Data Here - Export'!EJ1354="Y","Not applicable",(IF(AND('Patient level info'!L1354="No",'Paste Data Here - Export'!BC1354="SU"),"Not achieved",IF('Paste Data Here - Export'!BC1354="ICH","Not applicable",IF(OR('Paste Data Here - Export'!BC1354="O",'Paste Data Here - Export'!BC1354="MAC"),"Not achieved",""))))))</f>
        <v/>
      </c>
      <c r="N1354" s="142" t="str">
        <f>IF(B1354="","",IF(OR('Paste Data Here - Export'!GN1354="PERS",'Paste Data Here - Export'!GN1354="TELEM"),'Paste Data Here - Export'!GK1354,IF('Paste Data Here - Export'!GO1354="","Not seen in person",'Paste Data Here - Export'!GO1354)))</f>
        <v/>
      </c>
      <c r="O1354" s="125" t="str">
        <f t="shared" si="238"/>
        <v/>
      </c>
      <c r="P1354" s="126" t="str">
        <f t="shared" si="239"/>
        <v/>
      </c>
      <c r="Q1354" s="95" t="str">
        <f>IF('Paste Data Here - Export'!CR1354=TRUE, "Not imaged",IF('Paste Data Here - Export'!AR1354="Y","Inpatient stroke",IF('Paste Data Here - Export'!BA1354="","",IF('Paste Data Here - Export'!CR1354="TRUE","",1440*('Paste Data Here - Export'!CP1354-'Paste Data Here - Export'!BA1354)))))</f>
        <v/>
      </c>
      <c r="R1354" s="95" t="str">
        <f>IF('Paste Data Here - Export'!CR1354=TRUE,"Not imaged",IF(OR(C1354="",'Paste Data Here - Export'!CP1354=""),"",1440*('Paste Data Here - Export'!CP1354-C1354)))</f>
        <v/>
      </c>
      <c r="S1354" s="93" t="str">
        <f>IF(R1354&lt;60.5,"Yes",IF('Paste Data Here - Export'!C1354="","","No"))</f>
        <v/>
      </c>
      <c r="T1354" s="93" t="str">
        <f t="shared" si="231"/>
        <v/>
      </c>
      <c r="U1354" s="94" t="str">
        <f>IF(OR(C1354="",'Paste Data Here - Export'!DF1354=""),"",1440*('Paste Data Here - Export'!DF1354-C1354))</f>
        <v/>
      </c>
      <c r="V1354" s="96" t="str">
        <f t="shared" si="240"/>
        <v/>
      </c>
      <c r="W1354" s="97" t="str">
        <f>IF(B1354="","",IF('Paste Data Here - Export'!KI1354=TRUE,"Yes",IF('Paste Data Here - Export'!L1354="","No","Yes")))</f>
        <v/>
      </c>
      <c r="X1354" s="98" t="str">
        <f>IF(E1354="Yes","6 Month Transfer",IF(AND(W1354="Yes",'Paste Data Here - Export'!KM1354="D"),"No",IF('Patient level info'!W1354="Yes","Yes","")))</f>
        <v/>
      </c>
      <c r="Y1354" s="91" t="str">
        <f t="shared" si="232"/>
        <v/>
      </c>
      <c r="Z1354" s="99" t="str">
        <f>IF('Paste Data Here - Export'!KQ1354="","",IF('Paste Data Here - Export'!KO1354="","",'Paste Data Here - Export'!KN1354-'Paste Data Here - Export'!KQ1354))</f>
        <v/>
      </c>
      <c r="AA1354" s="91" t="str">
        <f>IF(AND(W1354="Yes",'Paste Data Here - Export'!KM1354="D",'Paste Data Here - Export'!KO1354="Y"),'Paste Data Here - Export'!KN1354+'Patient level info'!AA$3,IF(AND(W1354="Yes",'Paste Data Here - Export'!KM1354="D",Z1354&lt;0),'Paste Data Here - Export'!KQ1354,IF(AND(W1354="Yes",'Paste Data Here - Export'!KM1354="D"),'Paste Data Here - Export'!KN1354,IF(X1354="Yes",'Paste Data Here - Export'!KS1354,""))))</f>
        <v/>
      </c>
      <c r="AB1354" s="100" t="str">
        <f>IF(W1354="No","",IF('Paste Data Here - Export'!HS1354="","",IF('Paste Data Here - Export'!KO1354="Y",'Patient level info'!AA1354-'Paste Data Here - Export'!HS1354,'Paste Data Here - Export'!KQ1354-'Paste Data Here - Export'!HS1354)))</f>
        <v/>
      </c>
      <c r="AC1354" s="100" t="str">
        <f>IF(E1354="Yes","",IF(BPT!C1354="Record transferred to this team",AA1354-C1354-(1/6),""))</f>
        <v/>
      </c>
      <c r="AD1354" s="100" t="str">
        <f t="shared" si="233"/>
        <v/>
      </c>
      <c r="AE1354" s="100" t="str">
        <f t="shared" si="241"/>
        <v/>
      </c>
      <c r="AF1354" s="101" t="str">
        <f>IF(AE1354="","",IF(Y1354="Died same day","Died same day as arrival",IF(AB1354="","Did not stay on SU",IF('Paste Data Here - Export'!HR1354="ICH","ICU/CCU/HDU",IF(AB1354&gt;AE1354,100,100*AB1354/AE1354)))))</f>
        <v/>
      </c>
      <c r="AG1354" s="82" t="str">
        <f>IF(E1354="Yes","6 Month Transfer",IF(W1354="No","Not locked to discharge/transfer",IF(AF1354="Did not stay on SU","Not achieved as did not stay on SU",IF('Patient level info'!A1354="","",IF(AND(A1354=B1354,M1354="Achieved",P1354="Achieved",AF1354&gt;=90,AF1354&lt;&gt;"Died same day as arrival"),"Achieved",IF(AND(A1354&lt;&gt;B1354,AF1354&gt;=90,M1354="Achieved",P1354="Achieved"),"Not directly admitted by this team, but achieved criteria at previous team, and achieved 90% of stay on SU whilst at this team",IF(AF1354="ICU/CCU/HDU","Admitted to ICU/CCU/HDU",IF(AF1354="Died same day as arrival",AF1354,IF(AND(AF1354&lt;90,M1354="Not achieved",P1354="Not achieved"),"Not achieved as not direct to SU within 4h, not seen by a consultant within 14h, and less than 90% of stay on SU",IF(AND(AF1354&lt;90,M1354="Not achieved",P1354="Achieved"),"Not achieved as not direct to SU within 4h and less than 90% of stay on SU",IF(AND(AF1354&lt;90,M1354="Achieved",P1354="Not achieved"),"Not achieved as not seen by a consultant within 14h and less than 90% of stay on SU",IF(AND(AF1354&gt;=90,M1354="Not achieved",P1354="Not achieved"),"Not achieved as not direct to SU within 4h and not seen by a consultant within 14h",IF(AND(AF1354&gt;=90,M1354="Achieved",P1354="Not achieved"),"Not achieved as not seen by a consultant within 14h",IF(AF1354&lt;90,"Not achieved as less than 90% of stay on SU","Not achieved as not direct to SU within 4h"))))))))))))))</f>
        <v/>
      </c>
    </row>
    <row r="1355" spans="1:33" x14ac:dyDescent="0.25">
      <c r="A1355" s="89" t="str">
        <f>IF('Paste Data Here - Export'!A1355="","",'Paste Data Here - Export'!A1355)</f>
        <v/>
      </c>
      <c r="B1355" s="90" t="str">
        <f>IF('Paste Data Here - Export'!B1355="","",'Paste Data Here - Export'!B1355)</f>
        <v/>
      </c>
      <c r="C1355" s="91" t="str">
        <f>IF('Paste Data Here - Export'!AR1355="Y",'Paste Data Here - Export'!AS1355,IF('Paste Data Here - Export'!C1355="","",'Paste Data Here - Export'!BA1355))</f>
        <v/>
      </c>
      <c r="D1355" s="103" t="str">
        <f>IF(B1355="","",IF('Paste Data Here - Export'!A1355 ='Paste Data Here - Export'!B1355, "Yes", "No"))</f>
        <v/>
      </c>
      <c r="E1355" s="103" t="str">
        <f>IF(A1355="","",IF(AND('Paste Data Here - Export'!P1355="",'Paste Data Here - Export'!Q1355&lt;&gt;""),"Yes","No"))</f>
        <v/>
      </c>
      <c r="F1355" s="104" t="str">
        <f>IF('Paste Data Here - Export'!A1355='Paste Data Here - Export'!B1355,C1355,IF(W1355="No","",IF(E1355="Yes","6 Month Transfer",'Paste Data Here - Export'!HP1355)))</f>
        <v/>
      </c>
      <c r="G1355" s="92" t="str">
        <f>IF(B1355="","",IF(OR('Paste Data Here - Export'!KB1355="Y",'Paste Data Here - Export'!GE1355="Y"),"Yes","No"))</f>
        <v/>
      </c>
      <c r="H1355" s="93" t="str">
        <f t="shared" si="234"/>
        <v/>
      </c>
      <c r="I1355" s="93" t="str">
        <f t="shared" si="235"/>
        <v/>
      </c>
      <c r="J1355" s="93" t="str">
        <f t="shared" si="236"/>
        <v/>
      </c>
      <c r="K1355" s="125" t="str">
        <f>IF(OR(C1355="",'Paste Data Here - Export'!BD1355=""),"",1440*('Paste Data Here - Export'!BD1355-C1355))</f>
        <v/>
      </c>
      <c r="L1355" s="93" t="str">
        <f t="shared" si="237"/>
        <v/>
      </c>
      <c r="M1355" s="93" t="str">
        <f>IF(AND(L1355="Yes",'Paste Data Here - Export'!BC1355="SU",'Paste Data Here - Export'!EJ1355&lt;&gt;"Y"),"Achieved",IF('Paste Data Here - Export'!EJ1355="Y","Not applicable",(IF(AND('Patient level info'!L1355="No",'Paste Data Here - Export'!BC1355="SU"),"Not achieved",IF('Paste Data Here - Export'!BC1355="ICH","Not applicable",IF(OR('Paste Data Here - Export'!BC1355="O",'Paste Data Here - Export'!BC1355="MAC"),"Not achieved",""))))))</f>
        <v/>
      </c>
      <c r="N1355" s="142" t="str">
        <f>IF(B1355="","",IF(OR('Paste Data Here - Export'!GN1355="PERS",'Paste Data Here - Export'!GN1355="TELEM"),'Paste Data Here - Export'!GK1355,IF('Paste Data Here - Export'!GO1355="","Not seen in person",'Paste Data Here - Export'!GO1355)))</f>
        <v/>
      </c>
      <c r="O1355" s="125" t="str">
        <f t="shared" si="238"/>
        <v/>
      </c>
      <c r="P1355" s="126" t="str">
        <f t="shared" si="239"/>
        <v/>
      </c>
      <c r="Q1355" s="95" t="str">
        <f>IF('Paste Data Here - Export'!CR1355=TRUE, "Not imaged",IF('Paste Data Here - Export'!AR1355="Y","Inpatient stroke",IF('Paste Data Here - Export'!BA1355="","",IF('Paste Data Here - Export'!CR1355="TRUE","",1440*('Paste Data Here - Export'!CP1355-'Paste Data Here - Export'!BA1355)))))</f>
        <v/>
      </c>
      <c r="R1355" s="95" t="str">
        <f>IF('Paste Data Here - Export'!CR1355=TRUE,"Not imaged",IF(OR(C1355="",'Paste Data Here - Export'!CP1355=""),"",1440*('Paste Data Here - Export'!CP1355-C1355)))</f>
        <v/>
      </c>
      <c r="S1355" s="93" t="str">
        <f>IF(R1355&lt;60.5,"Yes",IF('Paste Data Here - Export'!C1355="","","No"))</f>
        <v/>
      </c>
      <c r="T1355" s="93" t="str">
        <f t="shared" si="231"/>
        <v/>
      </c>
      <c r="U1355" s="94" t="str">
        <f>IF(OR(C1355="",'Paste Data Here - Export'!DF1355=""),"",1440*('Paste Data Here - Export'!DF1355-C1355))</f>
        <v/>
      </c>
      <c r="V1355" s="96" t="str">
        <f t="shared" si="240"/>
        <v/>
      </c>
      <c r="W1355" s="97" t="str">
        <f>IF(B1355="","",IF('Paste Data Here - Export'!KI1355=TRUE,"Yes",IF('Paste Data Here - Export'!L1355="","No","Yes")))</f>
        <v/>
      </c>
      <c r="X1355" s="98" t="str">
        <f>IF(E1355="Yes","6 Month Transfer",IF(AND(W1355="Yes",'Paste Data Here - Export'!KM1355="D"),"No",IF('Patient level info'!W1355="Yes","Yes","")))</f>
        <v/>
      </c>
      <c r="Y1355" s="91" t="str">
        <f t="shared" si="232"/>
        <v/>
      </c>
      <c r="Z1355" s="99" t="str">
        <f>IF('Paste Data Here - Export'!KQ1355="","",IF('Paste Data Here - Export'!KO1355="","",'Paste Data Here - Export'!KN1355-'Paste Data Here - Export'!KQ1355))</f>
        <v/>
      </c>
      <c r="AA1355" s="91" t="str">
        <f>IF(AND(W1355="Yes",'Paste Data Here - Export'!KM1355="D",'Paste Data Here - Export'!KO1355="Y"),'Paste Data Here - Export'!KN1355+'Patient level info'!AA$3,IF(AND(W1355="Yes",'Paste Data Here - Export'!KM1355="D",Z1355&lt;0),'Paste Data Here - Export'!KQ1355,IF(AND(W1355="Yes",'Paste Data Here - Export'!KM1355="D"),'Paste Data Here - Export'!KN1355,IF(X1355="Yes",'Paste Data Here - Export'!KS1355,""))))</f>
        <v/>
      </c>
      <c r="AB1355" s="100" t="str">
        <f>IF(W1355="No","",IF('Paste Data Here - Export'!HS1355="","",IF('Paste Data Here - Export'!KO1355="Y",'Patient level info'!AA1355-'Paste Data Here - Export'!HS1355,'Paste Data Here - Export'!KQ1355-'Paste Data Here - Export'!HS1355)))</f>
        <v/>
      </c>
      <c r="AC1355" s="100" t="str">
        <f>IF(E1355="Yes","",IF(BPT!C1355="Record transferred to this team",AA1355-C1355-(1/6),""))</f>
        <v/>
      </c>
      <c r="AD1355" s="100" t="str">
        <f t="shared" si="233"/>
        <v/>
      </c>
      <c r="AE1355" s="100" t="str">
        <f t="shared" si="241"/>
        <v/>
      </c>
      <c r="AF1355" s="101" t="str">
        <f>IF(AE1355="","",IF(Y1355="Died same day","Died same day as arrival",IF(AB1355="","Did not stay on SU",IF('Paste Data Here - Export'!HR1355="ICH","ICU/CCU/HDU",IF(AB1355&gt;AE1355,100,100*AB1355/AE1355)))))</f>
        <v/>
      </c>
      <c r="AG1355" s="82" t="str">
        <f>IF(E1355="Yes","6 Month Transfer",IF(W1355="No","Not locked to discharge/transfer",IF(AF1355="Did not stay on SU","Not achieved as did not stay on SU",IF('Patient level info'!A1355="","",IF(AND(A1355=B1355,M1355="Achieved",P1355="Achieved",AF1355&gt;=90,AF1355&lt;&gt;"Died same day as arrival"),"Achieved",IF(AND(A1355&lt;&gt;B1355,AF1355&gt;=90,M1355="Achieved",P1355="Achieved"),"Not directly admitted by this team, but achieved criteria at previous team, and achieved 90% of stay on SU whilst at this team",IF(AF1355="ICU/CCU/HDU","Admitted to ICU/CCU/HDU",IF(AF1355="Died same day as arrival",AF1355,IF(AND(AF1355&lt;90,M1355="Not achieved",P1355="Not achieved"),"Not achieved as not direct to SU within 4h, not seen by a consultant within 14h, and less than 90% of stay on SU",IF(AND(AF1355&lt;90,M1355="Not achieved",P1355="Achieved"),"Not achieved as not direct to SU within 4h and less than 90% of stay on SU",IF(AND(AF1355&lt;90,M1355="Achieved",P1355="Not achieved"),"Not achieved as not seen by a consultant within 14h and less than 90% of stay on SU",IF(AND(AF1355&gt;=90,M1355="Not achieved",P1355="Not achieved"),"Not achieved as not direct to SU within 4h and not seen by a consultant within 14h",IF(AND(AF1355&gt;=90,M1355="Achieved",P1355="Not achieved"),"Not achieved as not seen by a consultant within 14h",IF(AF1355&lt;90,"Not achieved as less than 90% of stay on SU","Not achieved as not direct to SU within 4h"))))))))))))))</f>
        <v/>
      </c>
    </row>
    <row r="1356" spans="1:33" x14ac:dyDescent="0.25">
      <c r="A1356" s="89" t="str">
        <f>IF('Paste Data Here - Export'!A1356="","",'Paste Data Here - Export'!A1356)</f>
        <v/>
      </c>
      <c r="B1356" s="90" t="str">
        <f>IF('Paste Data Here - Export'!B1356="","",'Paste Data Here - Export'!B1356)</f>
        <v/>
      </c>
      <c r="C1356" s="91" t="str">
        <f>IF('Paste Data Here - Export'!AR1356="Y",'Paste Data Here - Export'!AS1356,IF('Paste Data Here - Export'!C1356="","",'Paste Data Here - Export'!BA1356))</f>
        <v/>
      </c>
      <c r="D1356" s="103" t="str">
        <f>IF(B1356="","",IF('Paste Data Here - Export'!A1356 ='Paste Data Here - Export'!B1356, "Yes", "No"))</f>
        <v/>
      </c>
      <c r="E1356" s="103" t="str">
        <f>IF(A1356="","",IF(AND('Paste Data Here - Export'!P1356="",'Paste Data Here - Export'!Q1356&lt;&gt;""),"Yes","No"))</f>
        <v/>
      </c>
      <c r="F1356" s="104" t="str">
        <f>IF('Paste Data Here - Export'!A1356='Paste Data Here - Export'!B1356,C1356,IF(W1356="No","",IF(E1356="Yes","6 Month Transfer",'Paste Data Here - Export'!HP1356)))</f>
        <v/>
      </c>
      <c r="G1356" s="92" t="str">
        <f>IF(B1356="","",IF(OR('Paste Data Here - Export'!KB1356="Y",'Paste Data Here - Export'!GE1356="Y"),"Yes","No"))</f>
        <v/>
      </c>
      <c r="H1356" s="93" t="str">
        <f t="shared" si="234"/>
        <v/>
      </c>
      <c r="I1356" s="93" t="str">
        <f t="shared" si="235"/>
        <v/>
      </c>
      <c r="J1356" s="93" t="str">
        <f t="shared" si="236"/>
        <v/>
      </c>
      <c r="K1356" s="125" t="str">
        <f>IF(OR(C1356="",'Paste Data Here - Export'!BD1356=""),"",1440*('Paste Data Here - Export'!BD1356-C1356))</f>
        <v/>
      </c>
      <c r="L1356" s="93" t="str">
        <f t="shared" si="237"/>
        <v/>
      </c>
      <c r="M1356" s="93" t="str">
        <f>IF(AND(L1356="Yes",'Paste Data Here - Export'!BC1356="SU",'Paste Data Here - Export'!EJ1356&lt;&gt;"Y"),"Achieved",IF('Paste Data Here - Export'!EJ1356="Y","Not applicable",(IF(AND('Patient level info'!L1356="No",'Paste Data Here - Export'!BC1356="SU"),"Not achieved",IF('Paste Data Here - Export'!BC1356="ICH","Not applicable",IF(OR('Paste Data Here - Export'!BC1356="O",'Paste Data Here - Export'!BC1356="MAC"),"Not achieved",""))))))</f>
        <v/>
      </c>
      <c r="N1356" s="142" t="str">
        <f>IF(B1356="","",IF(OR('Paste Data Here - Export'!GN1356="PERS",'Paste Data Here - Export'!GN1356="TELEM"),'Paste Data Here - Export'!GK1356,IF('Paste Data Here - Export'!GO1356="","Not seen in person",'Paste Data Here - Export'!GO1356)))</f>
        <v/>
      </c>
      <c r="O1356" s="125" t="str">
        <f t="shared" si="238"/>
        <v/>
      </c>
      <c r="P1356" s="126" t="str">
        <f t="shared" si="239"/>
        <v/>
      </c>
      <c r="Q1356" s="95" t="str">
        <f>IF('Paste Data Here - Export'!CR1356=TRUE, "Not imaged",IF('Paste Data Here - Export'!AR1356="Y","Inpatient stroke",IF('Paste Data Here - Export'!BA1356="","",IF('Paste Data Here - Export'!CR1356="TRUE","",1440*('Paste Data Here - Export'!CP1356-'Paste Data Here - Export'!BA1356)))))</f>
        <v/>
      </c>
      <c r="R1356" s="95" t="str">
        <f>IF('Paste Data Here - Export'!CR1356=TRUE,"Not imaged",IF(OR(C1356="",'Paste Data Here - Export'!CP1356=""),"",1440*('Paste Data Here - Export'!CP1356-C1356)))</f>
        <v/>
      </c>
      <c r="S1356" s="93" t="str">
        <f>IF(R1356&lt;60.5,"Yes",IF('Paste Data Here - Export'!C1356="","","No"))</f>
        <v/>
      </c>
      <c r="T1356" s="93" t="str">
        <f t="shared" si="231"/>
        <v/>
      </c>
      <c r="U1356" s="94" t="str">
        <f>IF(OR(C1356="",'Paste Data Here - Export'!DF1356=""),"",1440*('Paste Data Here - Export'!DF1356-C1356))</f>
        <v/>
      </c>
      <c r="V1356" s="96" t="str">
        <f t="shared" si="240"/>
        <v/>
      </c>
      <c r="W1356" s="97" t="str">
        <f>IF(B1356="","",IF('Paste Data Here - Export'!KI1356=TRUE,"Yes",IF('Paste Data Here - Export'!L1356="","No","Yes")))</f>
        <v/>
      </c>
      <c r="X1356" s="98" t="str">
        <f>IF(E1356="Yes","6 Month Transfer",IF(AND(W1356="Yes",'Paste Data Here - Export'!KM1356="D"),"No",IF('Patient level info'!W1356="Yes","Yes","")))</f>
        <v/>
      </c>
      <c r="Y1356" s="91" t="str">
        <f t="shared" si="232"/>
        <v/>
      </c>
      <c r="Z1356" s="99" t="str">
        <f>IF('Paste Data Here - Export'!KQ1356="","",IF('Paste Data Here - Export'!KO1356="","",'Paste Data Here - Export'!KN1356-'Paste Data Here - Export'!KQ1356))</f>
        <v/>
      </c>
      <c r="AA1356" s="91" t="str">
        <f>IF(AND(W1356="Yes",'Paste Data Here - Export'!KM1356="D",'Paste Data Here - Export'!KO1356="Y"),'Paste Data Here - Export'!KN1356+'Patient level info'!AA$3,IF(AND(W1356="Yes",'Paste Data Here - Export'!KM1356="D",Z1356&lt;0),'Paste Data Here - Export'!KQ1356,IF(AND(W1356="Yes",'Paste Data Here - Export'!KM1356="D"),'Paste Data Here - Export'!KN1356,IF(X1356="Yes",'Paste Data Here - Export'!KS1356,""))))</f>
        <v/>
      </c>
      <c r="AB1356" s="100" t="str">
        <f>IF(W1356="No","",IF('Paste Data Here - Export'!HS1356="","",IF('Paste Data Here - Export'!KO1356="Y",'Patient level info'!AA1356-'Paste Data Here - Export'!HS1356,'Paste Data Here - Export'!KQ1356-'Paste Data Here - Export'!HS1356)))</f>
        <v/>
      </c>
      <c r="AC1356" s="100" t="str">
        <f>IF(E1356="Yes","",IF(BPT!C1356="Record transferred to this team",AA1356-C1356-(1/6),""))</f>
        <v/>
      </c>
      <c r="AD1356" s="100" t="str">
        <f t="shared" si="233"/>
        <v/>
      </c>
      <c r="AE1356" s="100" t="str">
        <f t="shared" si="241"/>
        <v/>
      </c>
      <c r="AF1356" s="101" t="str">
        <f>IF(AE1356="","",IF(Y1356="Died same day","Died same day as arrival",IF(AB1356="","Did not stay on SU",IF('Paste Data Here - Export'!HR1356="ICH","ICU/CCU/HDU",IF(AB1356&gt;AE1356,100,100*AB1356/AE1356)))))</f>
        <v/>
      </c>
      <c r="AG1356" s="82" t="str">
        <f>IF(E1356="Yes","6 Month Transfer",IF(W1356="No","Not locked to discharge/transfer",IF(AF1356="Did not stay on SU","Not achieved as did not stay on SU",IF('Patient level info'!A1356="","",IF(AND(A1356=B1356,M1356="Achieved",P1356="Achieved",AF1356&gt;=90,AF1356&lt;&gt;"Died same day as arrival"),"Achieved",IF(AND(A1356&lt;&gt;B1356,AF1356&gt;=90,M1356="Achieved",P1356="Achieved"),"Not directly admitted by this team, but achieved criteria at previous team, and achieved 90% of stay on SU whilst at this team",IF(AF1356="ICU/CCU/HDU","Admitted to ICU/CCU/HDU",IF(AF1356="Died same day as arrival",AF1356,IF(AND(AF1356&lt;90,M1356="Not achieved",P1356="Not achieved"),"Not achieved as not direct to SU within 4h, not seen by a consultant within 14h, and less than 90% of stay on SU",IF(AND(AF1356&lt;90,M1356="Not achieved",P1356="Achieved"),"Not achieved as not direct to SU within 4h and less than 90% of stay on SU",IF(AND(AF1356&lt;90,M1356="Achieved",P1356="Not achieved"),"Not achieved as not seen by a consultant within 14h and less than 90% of stay on SU",IF(AND(AF1356&gt;=90,M1356="Not achieved",P1356="Not achieved"),"Not achieved as not direct to SU within 4h and not seen by a consultant within 14h",IF(AND(AF1356&gt;=90,M1356="Achieved",P1356="Not achieved"),"Not achieved as not seen by a consultant within 14h",IF(AF1356&lt;90,"Not achieved as less than 90% of stay on SU","Not achieved as not direct to SU within 4h"))))))))))))))</f>
        <v/>
      </c>
    </row>
    <row r="1357" spans="1:33" x14ac:dyDescent="0.25">
      <c r="A1357" s="89" t="str">
        <f>IF('Paste Data Here - Export'!A1357="","",'Paste Data Here - Export'!A1357)</f>
        <v/>
      </c>
      <c r="B1357" s="90" t="str">
        <f>IF('Paste Data Here - Export'!B1357="","",'Paste Data Here - Export'!B1357)</f>
        <v/>
      </c>
      <c r="C1357" s="91" t="str">
        <f>IF('Paste Data Here - Export'!AR1357="Y",'Paste Data Here - Export'!AS1357,IF('Paste Data Here - Export'!C1357="","",'Paste Data Here - Export'!BA1357))</f>
        <v/>
      </c>
      <c r="D1357" s="103" t="str">
        <f>IF(B1357="","",IF('Paste Data Here - Export'!A1357 ='Paste Data Here - Export'!B1357, "Yes", "No"))</f>
        <v/>
      </c>
      <c r="E1357" s="103" t="str">
        <f>IF(A1357="","",IF(AND('Paste Data Here - Export'!P1357="",'Paste Data Here - Export'!Q1357&lt;&gt;""),"Yes","No"))</f>
        <v/>
      </c>
      <c r="F1357" s="104" t="str">
        <f>IF('Paste Data Here - Export'!A1357='Paste Data Here - Export'!B1357,C1357,IF(W1357="No","",IF(E1357="Yes","6 Month Transfer",'Paste Data Here - Export'!HP1357)))</f>
        <v/>
      </c>
      <c r="G1357" s="92" t="str">
        <f>IF(B1357="","",IF(OR('Paste Data Here - Export'!KB1357="Y",'Paste Data Here - Export'!GE1357="Y"),"Yes","No"))</f>
        <v/>
      </c>
      <c r="H1357" s="93" t="str">
        <f t="shared" si="234"/>
        <v/>
      </c>
      <c r="I1357" s="93" t="str">
        <f t="shared" si="235"/>
        <v/>
      </c>
      <c r="J1357" s="93" t="str">
        <f t="shared" si="236"/>
        <v/>
      </c>
      <c r="K1357" s="125" t="str">
        <f>IF(OR(C1357="",'Paste Data Here - Export'!BD1357=""),"",1440*('Paste Data Here - Export'!BD1357-C1357))</f>
        <v/>
      </c>
      <c r="L1357" s="93" t="str">
        <f t="shared" si="237"/>
        <v/>
      </c>
      <c r="M1357" s="93" t="str">
        <f>IF(AND(L1357="Yes",'Paste Data Here - Export'!BC1357="SU",'Paste Data Here - Export'!EJ1357&lt;&gt;"Y"),"Achieved",IF('Paste Data Here - Export'!EJ1357="Y","Not applicable",(IF(AND('Patient level info'!L1357="No",'Paste Data Here - Export'!BC1357="SU"),"Not achieved",IF('Paste Data Here - Export'!BC1357="ICH","Not applicable",IF(OR('Paste Data Here - Export'!BC1357="O",'Paste Data Here - Export'!BC1357="MAC"),"Not achieved",""))))))</f>
        <v/>
      </c>
      <c r="N1357" s="142" t="str">
        <f>IF(B1357="","",IF(OR('Paste Data Here - Export'!GN1357="PERS",'Paste Data Here - Export'!GN1357="TELEM"),'Paste Data Here - Export'!GK1357,IF('Paste Data Here - Export'!GO1357="","Not seen in person",'Paste Data Here - Export'!GO1357)))</f>
        <v/>
      </c>
      <c r="O1357" s="125" t="str">
        <f t="shared" si="238"/>
        <v/>
      </c>
      <c r="P1357" s="126" t="str">
        <f t="shared" si="239"/>
        <v/>
      </c>
      <c r="Q1357" s="95" t="str">
        <f>IF('Paste Data Here - Export'!CR1357=TRUE, "Not imaged",IF('Paste Data Here - Export'!AR1357="Y","Inpatient stroke",IF('Paste Data Here - Export'!BA1357="","",IF('Paste Data Here - Export'!CR1357="TRUE","",1440*('Paste Data Here - Export'!CP1357-'Paste Data Here - Export'!BA1357)))))</f>
        <v/>
      </c>
      <c r="R1357" s="95" t="str">
        <f>IF('Paste Data Here - Export'!CR1357=TRUE,"Not imaged",IF(OR(C1357="",'Paste Data Here - Export'!CP1357=""),"",1440*('Paste Data Here - Export'!CP1357-C1357)))</f>
        <v/>
      </c>
      <c r="S1357" s="93" t="str">
        <f>IF(R1357&lt;60.5,"Yes",IF('Paste Data Here - Export'!C1357="","","No"))</f>
        <v/>
      </c>
      <c r="T1357" s="93" t="str">
        <f t="shared" si="231"/>
        <v/>
      </c>
      <c r="U1357" s="94" t="str">
        <f>IF(OR(C1357="",'Paste Data Here - Export'!DF1357=""),"",1440*('Paste Data Here - Export'!DF1357-C1357))</f>
        <v/>
      </c>
      <c r="V1357" s="96" t="str">
        <f t="shared" si="240"/>
        <v/>
      </c>
      <c r="W1357" s="97" t="str">
        <f>IF(B1357="","",IF('Paste Data Here - Export'!KI1357=TRUE,"Yes",IF('Paste Data Here - Export'!L1357="","No","Yes")))</f>
        <v/>
      </c>
      <c r="X1357" s="98" t="str">
        <f>IF(E1357="Yes","6 Month Transfer",IF(AND(W1357="Yes",'Paste Data Here - Export'!KM1357="D"),"No",IF('Patient level info'!W1357="Yes","Yes","")))</f>
        <v/>
      </c>
      <c r="Y1357" s="91" t="str">
        <f t="shared" si="232"/>
        <v/>
      </c>
      <c r="Z1357" s="99" t="str">
        <f>IF('Paste Data Here - Export'!KQ1357="","",IF('Paste Data Here - Export'!KO1357="","",'Paste Data Here - Export'!KN1357-'Paste Data Here - Export'!KQ1357))</f>
        <v/>
      </c>
      <c r="AA1357" s="91" t="str">
        <f>IF(AND(W1357="Yes",'Paste Data Here - Export'!KM1357="D",'Paste Data Here - Export'!KO1357="Y"),'Paste Data Here - Export'!KN1357+'Patient level info'!AA$3,IF(AND(W1357="Yes",'Paste Data Here - Export'!KM1357="D",Z1357&lt;0),'Paste Data Here - Export'!KQ1357,IF(AND(W1357="Yes",'Paste Data Here - Export'!KM1357="D"),'Paste Data Here - Export'!KN1357,IF(X1357="Yes",'Paste Data Here - Export'!KS1357,""))))</f>
        <v/>
      </c>
      <c r="AB1357" s="100" t="str">
        <f>IF(W1357="No","",IF('Paste Data Here - Export'!HS1357="","",IF('Paste Data Here - Export'!KO1357="Y",'Patient level info'!AA1357-'Paste Data Here - Export'!HS1357,'Paste Data Here - Export'!KQ1357-'Paste Data Here - Export'!HS1357)))</f>
        <v/>
      </c>
      <c r="AC1357" s="100" t="str">
        <f>IF(E1357="Yes","",IF(BPT!C1357="Record transferred to this team",AA1357-C1357-(1/6),""))</f>
        <v/>
      </c>
      <c r="AD1357" s="100" t="str">
        <f t="shared" si="233"/>
        <v/>
      </c>
      <c r="AE1357" s="100" t="str">
        <f t="shared" si="241"/>
        <v/>
      </c>
      <c r="AF1357" s="101" t="str">
        <f>IF(AE1357="","",IF(Y1357="Died same day","Died same day as arrival",IF(AB1357="","Did not stay on SU",IF('Paste Data Here - Export'!HR1357="ICH","ICU/CCU/HDU",IF(AB1357&gt;AE1357,100,100*AB1357/AE1357)))))</f>
        <v/>
      </c>
      <c r="AG1357" s="82" t="str">
        <f>IF(E1357="Yes","6 Month Transfer",IF(W1357="No","Not locked to discharge/transfer",IF(AF1357="Did not stay on SU","Not achieved as did not stay on SU",IF('Patient level info'!A1357="","",IF(AND(A1357=B1357,M1357="Achieved",P1357="Achieved",AF1357&gt;=90,AF1357&lt;&gt;"Died same day as arrival"),"Achieved",IF(AND(A1357&lt;&gt;B1357,AF1357&gt;=90,M1357="Achieved",P1357="Achieved"),"Not directly admitted by this team, but achieved criteria at previous team, and achieved 90% of stay on SU whilst at this team",IF(AF1357="ICU/CCU/HDU","Admitted to ICU/CCU/HDU",IF(AF1357="Died same day as arrival",AF1357,IF(AND(AF1357&lt;90,M1357="Not achieved",P1357="Not achieved"),"Not achieved as not direct to SU within 4h, not seen by a consultant within 14h, and less than 90% of stay on SU",IF(AND(AF1357&lt;90,M1357="Not achieved",P1357="Achieved"),"Not achieved as not direct to SU within 4h and less than 90% of stay on SU",IF(AND(AF1357&lt;90,M1357="Achieved",P1357="Not achieved"),"Not achieved as not seen by a consultant within 14h and less than 90% of stay on SU",IF(AND(AF1357&gt;=90,M1357="Not achieved",P1357="Not achieved"),"Not achieved as not direct to SU within 4h and not seen by a consultant within 14h",IF(AND(AF1357&gt;=90,M1357="Achieved",P1357="Not achieved"),"Not achieved as not seen by a consultant within 14h",IF(AF1357&lt;90,"Not achieved as less than 90% of stay on SU","Not achieved as not direct to SU within 4h"))))))))))))))</f>
        <v/>
      </c>
    </row>
    <row r="1358" spans="1:33" x14ac:dyDescent="0.25">
      <c r="A1358" s="89" t="str">
        <f>IF('Paste Data Here - Export'!A1358="","",'Paste Data Here - Export'!A1358)</f>
        <v/>
      </c>
      <c r="B1358" s="90" t="str">
        <f>IF('Paste Data Here - Export'!B1358="","",'Paste Data Here - Export'!B1358)</f>
        <v/>
      </c>
      <c r="C1358" s="91" t="str">
        <f>IF('Paste Data Here - Export'!AR1358="Y",'Paste Data Here - Export'!AS1358,IF('Paste Data Here - Export'!C1358="","",'Paste Data Here - Export'!BA1358))</f>
        <v/>
      </c>
      <c r="D1358" s="103" t="str">
        <f>IF(B1358="","",IF('Paste Data Here - Export'!A1358 ='Paste Data Here - Export'!B1358, "Yes", "No"))</f>
        <v/>
      </c>
      <c r="E1358" s="103" t="str">
        <f>IF(A1358="","",IF(AND('Paste Data Here - Export'!P1358="",'Paste Data Here - Export'!Q1358&lt;&gt;""),"Yes","No"))</f>
        <v/>
      </c>
      <c r="F1358" s="104" t="str">
        <f>IF('Paste Data Here - Export'!A1358='Paste Data Here - Export'!B1358,C1358,IF(W1358="No","",IF(E1358="Yes","6 Month Transfer",'Paste Data Here - Export'!HP1358)))</f>
        <v/>
      </c>
      <c r="G1358" s="92" t="str">
        <f>IF(B1358="","",IF(OR('Paste Data Here - Export'!KB1358="Y",'Paste Data Here - Export'!GE1358="Y"),"Yes","No"))</f>
        <v/>
      </c>
      <c r="H1358" s="93" t="str">
        <f t="shared" ref="H1358:H1395" si="242">IF(F1358="","",(TEXT(F1358,"ddd")))</f>
        <v/>
      </c>
      <c r="I1358" s="93" t="str">
        <f t="shared" ref="I1358:I1395" si="243">IF(F1358="","",(TEXT(F1358,"h")))</f>
        <v/>
      </c>
      <c r="J1358" s="93" t="str">
        <f t="shared" ref="J1358:J1395" si="244">IF(F1358="","",IF(OR(H1358="Sat",H1358="Sun",I1358="18",I1358="19",I1358="20",I1358="21",I1358="22",I1358="23",I1358="0",I1358="1",I1358="2",I1358="3",I1358="4",I1358="5",I1358="6",I1358="7"),"Out of hours","In hours"))</f>
        <v/>
      </c>
      <c r="K1358" s="125" t="str">
        <f>IF(OR(C1358="",'Paste Data Here - Export'!BD1358=""),"",1440*('Paste Data Here - Export'!BD1358-C1358))</f>
        <v/>
      </c>
      <c r="L1358" s="93" t="str">
        <f t="shared" si="237"/>
        <v/>
      </c>
      <c r="M1358" s="93" t="str">
        <f>IF(AND(L1358="Yes",'Paste Data Here - Export'!BC1358="SU",'Paste Data Here - Export'!EJ1358&lt;&gt;"Y"),"Achieved",IF('Paste Data Here - Export'!EJ1358="Y","Not applicable",(IF(AND('Patient level info'!L1358="No",'Paste Data Here - Export'!BC1358="SU"),"Not achieved",IF('Paste Data Here - Export'!BC1358="ICH","Not applicable",IF(OR('Paste Data Here - Export'!BC1358="O",'Paste Data Here - Export'!BC1358="MAC"),"Not achieved",""))))))</f>
        <v/>
      </c>
      <c r="N1358" s="142" t="str">
        <f>IF(B1358="","",IF(OR('Paste Data Here - Export'!GN1358="PERS",'Paste Data Here - Export'!GN1358="TELEM"),'Paste Data Here - Export'!GK1358,IF('Paste Data Here - Export'!GO1358="","Not seen in person",'Paste Data Here - Export'!GO1358)))</f>
        <v/>
      </c>
      <c r="O1358" s="125" t="str">
        <f t="shared" si="238"/>
        <v/>
      </c>
      <c r="P1358" s="126" t="str">
        <f t="shared" si="239"/>
        <v/>
      </c>
      <c r="Q1358" s="95" t="str">
        <f>IF('Paste Data Here - Export'!CR1358=TRUE, "Not imaged",IF('Paste Data Here - Export'!AR1358="Y","Inpatient stroke",IF('Paste Data Here - Export'!BA1358="","",IF('Paste Data Here - Export'!CR1358="TRUE","",1440*('Paste Data Here - Export'!CP1358-'Paste Data Here - Export'!BA1358)))))</f>
        <v/>
      </c>
      <c r="R1358" s="95" t="str">
        <f>IF('Paste Data Here - Export'!CR1358=TRUE,"Not imaged",IF(OR(C1358="",'Paste Data Here - Export'!CP1358=""),"",1440*('Paste Data Here - Export'!CP1358-C1358)))</f>
        <v/>
      </c>
      <c r="S1358" s="93" t="str">
        <f>IF(R1358&lt;60.5,"Yes",IF('Paste Data Here - Export'!C1358="","","No"))</f>
        <v/>
      </c>
      <c r="T1358" s="93" t="str">
        <f t="shared" si="231"/>
        <v/>
      </c>
      <c r="U1358" s="94" t="str">
        <f>IF(OR(C1358="",'Paste Data Here - Export'!DF1358=""),"",1440*('Paste Data Here - Export'!DF1358-C1358))</f>
        <v/>
      </c>
      <c r="V1358" s="96" t="str">
        <f t="shared" si="240"/>
        <v/>
      </c>
      <c r="W1358" s="97" t="str">
        <f>IF(B1358="","",IF('Paste Data Here - Export'!KI1358=TRUE,"Yes",IF('Paste Data Here - Export'!L1358="","No","Yes")))</f>
        <v/>
      </c>
      <c r="X1358" s="98" t="str">
        <f>IF(E1358="Yes","6 Month Transfer",IF(AND(W1358="Yes",'Paste Data Here - Export'!KM1358="D"),"No",IF('Patient level info'!W1358="Yes","Yes","")))</f>
        <v/>
      </c>
      <c r="Y1358" s="91" t="str">
        <f t="shared" si="232"/>
        <v/>
      </c>
      <c r="Z1358" s="99" t="str">
        <f>IF('Paste Data Here - Export'!KQ1358="","",IF('Paste Data Here - Export'!KO1358="","",'Paste Data Here - Export'!KN1358-'Paste Data Here - Export'!KQ1358))</f>
        <v/>
      </c>
      <c r="AA1358" s="91" t="str">
        <f>IF(AND(W1358="Yes",'Paste Data Here - Export'!KM1358="D",'Paste Data Here - Export'!KO1358="Y"),'Paste Data Here - Export'!KN1358+'Patient level info'!AA$3,IF(AND(W1358="Yes",'Paste Data Here - Export'!KM1358="D",Z1358&lt;0),'Paste Data Here - Export'!KQ1358,IF(AND(W1358="Yes",'Paste Data Here - Export'!KM1358="D"),'Paste Data Here - Export'!KN1358,IF(X1358="Yes",'Paste Data Here - Export'!KS1358,""))))</f>
        <v/>
      </c>
      <c r="AB1358" s="100" t="str">
        <f>IF(W1358="No","",IF('Paste Data Here - Export'!HS1358="","",IF('Paste Data Here - Export'!KO1358="Y",'Patient level info'!AA1358-'Paste Data Here - Export'!HS1358,'Paste Data Here - Export'!KQ1358-'Paste Data Here - Export'!HS1358)))</f>
        <v/>
      </c>
      <c r="AC1358" s="100" t="str">
        <f>IF(E1358="Yes","",IF(BPT!C1358="Record transferred to this team",AA1358-C1358-(1/6),""))</f>
        <v/>
      </c>
      <c r="AD1358" s="100" t="str">
        <f t="shared" si="233"/>
        <v/>
      </c>
      <c r="AE1358" s="100" t="str">
        <f t="shared" si="241"/>
        <v/>
      </c>
      <c r="AF1358" s="101" t="str">
        <f>IF(AE1358="","",IF(Y1358="Died same day","Died same day as arrival",IF(AB1358="","Did not stay on SU",IF('Paste Data Here - Export'!HR1358="ICH","ICU/CCU/HDU",IF(AB1358&gt;AE1358,100,100*AB1358/AE1358)))))</f>
        <v/>
      </c>
      <c r="AG1358" s="82" t="str">
        <f>IF(E1358="Yes","6 Month Transfer",IF(W1358="No","Not locked to discharge/transfer",IF(AF1358="Did not stay on SU","Not achieved as did not stay on SU",IF('Patient level info'!A1358="","",IF(AND(A1358=B1358,M1358="Achieved",P1358="Achieved",AF1358&gt;=90,AF1358&lt;&gt;"Died same day as arrival"),"Achieved",IF(AND(A1358&lt;&gt;B1358,AF1358&gt;=90,M1358="Achieved",P1358="Achieved"),"Not directly admitted by this team, but achieved criteria at previous team, and achieved 90% of stay on SU whilst at this team",IF(AF1358="ICU/CCU/HDU","Admitted to ICU/CCU/HDU",IF(AF1358="Died same day as arrival",AF1358,IF(AND(AF1358&lt;90,M1358="Not achieved",P1358="Not achieved"),"Not achieved as not direct to SU within 4h, not seen by a consultant within 14h, and less than 90% of stay on SU",IF(AND(AF1358&lt;90,M1358="Not achieved",P1358="Achieved"),"Not achieved as not direct to SU within 4h and less than 90% of stay on SU",IF(AND(AF1358&lt;90,M1358="Achieved",P1358="Not achieved"),"Not achieved as not seen by a consultant within 14h and less than 90% of stay on SU",IF(AND(AF1358&gt;=90,M1358="Not achieved",P1358="Not achieved"),"Not achieved as not direct to SU within 4h and not seen by a consultant within 14h",IF(AND(AF1358&gt;=90,M1358="Achieved",P1358="Not achieved"),"Not achieved as not seen by a consultant within 14h",IF(AF1358&lt;90,"Not achieved as less than 90% of stay on SU","Not achieved as not direct to SU within 4h"))))))))))))))</f>
        <v/>
      </c>
    </row>
    <row r="1359" spans="1:33" x14ac:dyDescent="0.25">
      <c r="A1359" s="89" t="str">
        <f>IF('Paste Data Here - Export'!A1359="","",'Paste Data Here - Export'!A1359)</f>
        <v/>
      </c>
      <c r="B1359" s="90" t="str">
        <f>IF('Paste Data Here - Export'!B1359="","",'Paste Data Here - Export'!B1359)</f>
        <v/>
      </c>
      <c r="C1359" s="91" t="str">
        <f>IF('Paste Data Here - Export'!AR1359="Y",'Paste Data Here - Export'!AS1359,IF('Paste Data Here - Export'!C1359="","",'Paste Data Here - Export'!BA1359))</f>
        <v/>
      </c>
      <c r="D1359" s="103" t="str">
        <f>IF(B1359="","",IF('Paste Data Here - Export'!A1359 ='Paste Data Here - Export'!B1359, "Yes", "No"))</f>
        <v/>
      </c>
      <c r="E1359" s="103" t="str">
        <f>IF(A1359="","",IF(AND('Paste Data Here - Export'!P1359="",'Paste Data Here - Export'!Q1359&lt;&gt;""),"Yes","No"))</f>
        <v/>
      </c>
      <c r="F1359" s="104" t="str">
        <f>IF('Paste Data Here - Export'!A1359='Paste Data Here - Export'!B1359,C1359,IF(W1359="No","",IF(E1359="Yes","6 Month Transfer",'Paste Data Here - Export'!HP1359)))</f>
        <v/>
      </c>
      <c r="G1359" s="92" t="str">
        <f>IF(B1359="","",IF(OR('Paste Data Here - Export'!KB1359="Y",'Paste Data Here - Export'!GE1359="Y"),"Yes","No"))</f>
        <v/>
      </c>
      <c r="H1359" s="93" t="str">
        <f t="shared" si="242"/>
        <v/>
      </c>
      <c r="I1359" s="93" t="str">
        <f t="shared" si="243"/>
        <v/>
      </c>
      <c r="J1359" s="93" t="str">
        <f t="shared" si="244"/>
        <v/>
      </c>
      <c r="K1359" s="125" t="str">
        <f>IF(OR(C1359="",'Paste Data Here - Export'!BD1359=""),"",1440*('Paste Data Here - Export'!BD1359-C1359))</f>
        <v/>
      </c>
      <c r="L1359" s="93" t="str">
        <f t="shared" si="237"/>
        <v/>
      </c>
      <c r="M1359" s="93" t="str">
        <f>IF(AND(L1359="Yes",'Paste Data Here - Export'!BC1359="SU",'Paste Data Here - Export'!EJ1359&lt;&gt;"Y"),"Achieved",IF('Paste Data Here - Export'!EJ1359="Y","Not applicable",(IF(AND('Patient level info'!L1359="No",'Paste Data Here - Export'!BC1359="SU"),"Not achieved",IF('Paste Data Here - Export'!BC1359="ICH","Not applicable",IF(OR('Paste Data Here - Export'!BC1359="O",'Paste Data Here - Export'!BC1359="MAC"),"Not achieved",""))))))</f>
        <v/>
      </c>
      <c r="N1359" s="142" t="str">
        <f>IF(B1359="","",IF(OR('Paste Data Here - Export'!GN1359="PERS",'Paste Data Here - Export'!GN1359="TELEM"),'Paste Data Here - Export'!GK1359,IF('Paste Data Here - Export'!GO1359="","Not seen in person",'Paste Data Here - Export'!GO1359)))</f>
        <v/>
      </c>
      <c r="O1359" s="125" t="str">
        <f t="shared" si="238"/>
        <v/>
      </c>
      <c r="P1359" s="126" t="str">
        <f t="shared" si="239"/>
        <v/>
      </c>
      <c r="Q1359" s="95" t="str">
        <f>IF('Paste Data Here - Export'!CR1359=TRUE, "Not imaged",IF('Paste Data Here - Export'!AR1359="Y","Inpatient stroke",IF('Paste Data Here - Export'!BA1359="","",IF('Paste Data Here - Export'!CR1359="TRUE","",1440*('Paste Data Here - Export'!CP1359-'Paste Data Here - Export'!BA1359)))))</f>
        <v/>
      </c>
      <c r="R1359" s="95" t="str">
        <f>IF('Paste Data Here - Export'!CR1359=TRUE,"Not imaged",IF(OR(C1359="",'Paste Data Here - Export'!CP1359=""),"",1440*('Paste Data Here - Export'!CP1359-C1359)))</f>
        <v/>
      </c>
      <c r="S1359" s="93" t="str">
        <f>IF(R1359&lt;60.5,"Yes",IF('Paste Data Here - Export'!C1359="","","No"))</f>
        <v/>
      </c>
      <c r="T1359" s="93" t="str">
        <f t="shared" si="231"/>
        <v/>
      </c>
      <c r="U1359" s="94" t="str">
        <f>IF(OR(C1359="",'Paste Data Here - Export'!DF1359=""),"",1440*('Paste Data Here - Export'!DF1359-C1359))</f>
        <v/>
      </c>
      <c r="V1359" s="96" t="str">
        <f t="shared" si="240"/>
        <v/>
      </c>
      <c r="W1359" s="97" t="str">
        <f>IF(B1359="","",IF('Paste Data Here - Export'!KI1359=TRUE,"Yes",IF('Paste Data Here - Export'!L1359="","No","Yes")))</f>
        <v/>
      </c>
      <c r="X1359" s="98" t="str">
        <f>IF(E1359="Yes","6 Month Transfer",IF(AND(W1359="Yes",'Paste Data Here - Export'!KM1359="D"),"No",IF('Patient level info'!W1359="Yes","Yes","")))</f>
        <v/>
      </c>
      <c r="Y1359" s="91" t="str">
        <f t="shared" si="232"/>
        <v/>
      </c>
      <c r="Z1359" s="99" t="str">
        <f>IF('Paste Data Here - Export'!KQ1359="","",IF('Paste Data Here - Export'!KO1359="","",'Paste Data Here - Export'!KN1359-'Paste Data Here - Export'!KQ1359))</f>
        <v/>
      </c>
      <c r="AA1359" s="91" t="str">
        <f>IF(AND(W1359="Yes",'Paste Data Here - Export'!KM1359="D",'Paste Data Here - Export'!KO1359="Y"),'Paste Data Here - Export'!KN1359+'Patient level info'!AA$3,IF(AND(W1359="Yes",'Paste Data Here - Export'!KM1359="D",Z1359&lt;0),'Paste Data Here - Export'!KQ1359,IF(AND(W1359="Yes",'Paste Data Here - Export'!KM1359="D"),'Paste Data Here - Export'!KN1359,IF(X1359="Yes",'Paste Data Here - Export'!KS1359,""))))</f>
        <v/>
      </c>
      <c r="AB1359" s="100" t="str">
        <f>IF(W1359="No","",IF('Paste Data Here - Export'!HS1359="","",IF('Paste Data Here - Export'!KO1359="Y",'Patient level info'!AA1359-'Paste Data Here - Export'!HS1359,'Paste Data Here - Export'!KQ1359-'Paste Data Here - Export'!HS1359)))</f>
        <v/>
      </c>
      <c r="AC1359" s="100" t="str">
        <f>IF(E1359="Yes","",IF(BPT!C1359="Record transferred to this team",AA1359-C1359-(1/6),""))</f>
        <v/>
      </c>
      <c r="AD1359" s="100" t="str">
        <f t="shared" si="233"/>
        <v/>
      </c>
      <c r="AE1359" s="100" t="str">
        <f t="shared" si="241"/>
        <v/>
      </c>
      <c r="AF1359" s="101" t="str">
        <f>IF(AE1359="","",IF(Y1359="Died same day","Died same day as arrival",IF(AB1359="","Did not stay on SU",IF('Paste Data Here - Export'!HR1359="ICH","ICU/CCU/HDU",IF(AB1359&gt;AE1359,100,100*AB1359/AE1359)))))</f>
        <v/>
      </c>
      <c r="AG1359" s="82" t="str">
        <f>IF(E1359="Yes","6 Month Transfer",IF(W1359="No","Not locked to discharge/transfer",IF(AF1359="Did not stay on SU","Not achieved as did not stay on SU",IF('Patient level info'!A1359="","",IF(AND(A1359=B1359,M1359="Achieved",P1359="Achieved",AF1359&gt;=90,AF1359&lt;&gt;"Died same day as arrival"),"Achieved",IF(AND(A1359&lt;&gt;B1359,AF1359&gt;=90,M1359="Achieved",P1359="Achieved"),"Not directly admitted by this team, but achieved criteria at previous team, and achieved 90% of stay on SU whilst at this team",IF(AF1359="ICU/CCU/HDU","Admitted to ICU/CCU/HDU",IF(AF1359="Died same day as arrival",AF1359,IF(AND(AF1359&lt;90,M1359="Not achieved",P1359="Not achieved"),"Not achieved as not direct to SU within 4h, not seen by a consultant within 14h, and less than 90% of stay on SU",IF(AND(AF1359&lt;90,M1359="Not achieved",P1359="Achieved"),"Not achieved as not direct to SU within 4h and less than 90% of stay on SU",IF(AND(AF1359&lt;90,M1359="Achieved",P1359="Not achieved"),"Not achieved as not seen by a consultant within 14h and less than 90% of stay on SU",IF(AND(AF1359&gt;=90,M1359="Not achieved",P1359="Not achieved"),"Not achieved as not direct to SU within 4h and not seen by a consultant within 14h",IF(AND(AF1359&gt;=90,M1359="Achieved",P1359="Not achieved"),"Not achieved as not seen by a consultant within 14h",IF(AF1359&lt;90,"Not achieved as less than 90% of stay on SU","Not achieved as not direct to SU within 4h"))))))))))))))</f>
        <v/>
      </c>
    </row>
    <row r="1360" spans="1:33" x14ac:dyDescent="0.25">
      <c r="A1360" s="89" t="str">
        <f>IF('Paste Data Here - Export'!A1360="","",'Paste Data Here - Export'!A1360)</f>
        <v/>
      </c>
      <c r="B1360" s="90" t="str">
        <f>IF('Paste Data Here - Export'!B1360="","",'Paste Data Here - Export'!B1360)</f>
        <v/>
      </c>
      <c r="C1360" s="91" t="str">
        <f>IF('Paste Data Here - Export'!AR1360="Y",'Paste Data Here - Export'!AS1360,IF('Paste Data Here - Export'!C1360="","",'Paste Data Here - Export'!BA1360))</f>
        <v/>
      </c>
      <c r="D1360" s="103" t="str">
        <f>IF(B1360="","",IF('Paste Data Here - Export'!A1360 ='Paste Data Here - Export'!B1360, "Yes", "No"))</f>
        <v/>
      </c>
      <c r="E1360" s="103" t="str">
        <f>IF(A1360="","",IF(AND('Paste Data Here - Export'!P1360="",'Paste Data Here - Export'!Q1360&lt;&gt;""),"Yes","No"))</f>
        <v/>
      </c>
      <c r="F1360" s="104" t="str">
        <f>IF('Paste Data Here - Export'!A1360='Paste Data Here - Export'!B1360,C1360,IF(W1360="No","",IF(E1360="Yes","6 Month Transfer",'Paste Data Here - Export'!HP1360)))</f>
        <v/>
      </c>
      <c r="G1360" s="92" t="str">
        <f>IF(B1360="","",IF(OR('Paste Data Here - Export'!KB1360="Y",'Paste Data Here - Export'!GE1360="Y"),"Yes","No"))</f>
        <v/>
      </c>
      <c r="H1360" s="93" t="str">
        <f t="shared" si="242"/>
        <v/>
      </c>
      <c r="I1360" s="93" t="str">
        <f t="shared" si="243"/>
        <v/>
      </c>
      <c r="J1360" s="93" t="str">
        <f t="shared" si="244"/>
        <v/>
      </c>
      <c r="K1360" s="125" t="str">
        <f>IF(OR(C1360="",'Paste Data Here - Export'!BD1360=""),"",1440*('Paste Data Here - Export'!BD1360-C1360))</f>
        <v/>
      </c>
      <c r="L1360" s="93" t="str">
        <f t="shared" si="237"/>
        <v/>
      </c>
      <c r="M1360" s="93" t="str">
        <f>IF(AND(L1360="Yes",'Paste Data Here - Export'!BC1360="SU",'Paste Data Here - Export'!EJ1360&lt;&gt;"Y"),"Achieved",IF('Paste Data Here - Export'!EJ1360="Y","Not applicable",(IF(AND('Patient level info'!L1360="No",'Paste Data Here - Export'!BC1360="SU"),"Not achieved",IF('Paste Data Here - Export'!BC1360="ICH","Not applicable",IF(OR('Paste Data Here - Export'!BC1360="O",'Paste Data Here - Export'!BC1360="MAC"),"Not achieved",""))))))</f>
        <v/>
      </c>
      <c r="N1360" s="142" t="str">
        <f>IF(B1360="","",IF(OR('Paste Data Here - Export'!GN1360="PERS",'Paste Data Here - Export'!GN1360="TELEM"),'Paste Data Here - Export'!GK1360,IF('Paste Data Here - Export'!GO1360="","Not seen in person",'Paste Data Here - Export'!GO1360)))</f>
        <v/>
      </c>
      <c r="O1360" s="125" t="str">
        <f t="shared" si="238"/>
        <v/>
      </c>
      <c r="P1360" s="126" t="str">
        <f t="shared" si="239"/>
        <v/>
      </c>
      <c r="Q1360" s="95" t="str">
        <f>IF('Paste Data Here - Export'!CR1360=TRUE, "Not imaged",IF('Paste Data Here - Export'!AR1360="Y","Inpatient stroke",IF('Paste Data Here - Export'!BA1360="","",IF('Paste Data Here - Export'!CR1360="TRUE","",1440*('Paste Data Here - Export'!CP1360-'Paste Data Here - Export'!BA1360)))))</f>
        <v/>
      </c>
      <c r="R1360" s="95" t="str">
        <f>IF('Paste Data Here - Export'!CR1360=TRUE,"Not imaged",IF(OR(C1360="",'Paste Data Here - Export'!CP1360=""),"",1440*('Paste Data Here - Export'!CP1360-C1360)))</f>
        <v/>
      </c>
      <c r="S1360" s="93" t="str">
        <f>IF(R1360&lt;60.5,"Yes",IF('Paste Data Here - Export'!C1360="","","No"))</f>
        <v/>
      </c>
      <c r="T1360" s="93" t="str">
        <f t="shared" si="231"/>
        <v/>
      </c>
      <c r="U1360" s="94" t="str">
        <f>IF(OR(C1360="",'Paste Data Here - Export'!DF1360=""),"",1440*('Paste Data Here - Export'!DF1360-C1360))</f>
        <v/>
      </c>
      <c r="V1360" s="96" t="str">
        <f t="shared" si="240"/>
        <v/>
      </c>
      <c r="W1360" s="97" t="str">
        <f>IF(B1360="","",IF('Paste Data Here - Export'!KI1360=TRUE,"Yes",IF('Paste Data Here - Export'!L1360="","No","Yes")))</f>
        <v/>
      </c>
      <c r="X1360" s="98" t="str">
        <f>IF(E1360="Yes","6 Month Transfer",IF(AND(W1360="Yes",'Paste Data Here - Export'!KM1360="D"),"No",IF('Patient level info'!W1360="Yes","Yes","")))</f>
        <v/>
      </c>
      <c r="Y1360" s="91" t="str">
        <f t="shared" si="232"/>
        <v/>
      </c>
      <c r="Z1360" s="99" t="str">
        <f>IF('Paste Data Here - Export'!KQ1360="","",IF('Paste Data Here - Export'!KO1360="","",'Paste Data Here - Export'!KN1360-'Paste Data Here - Export'!KQ1360))</f>
        <v/>
      </c>
      <c r="AA1360" s="91" t="str">
        <f>IF(AND(W1360="Yes",'Paste Data Here - Export'!KM1360="D",'Paste Data Here - Export'!KO1360="Y"),'Paste Data Here - Export'!KN1360+'Patient level info'!AA$3,IF(AND(W1360="Yes",'Paste Data Here - Export'!KM1360="D",Z1360&lt;0),'Paste Data Here - Export'!KQ1360,IF(AND(W1360="Yes",'Paste Data Here - Export'!KM1360="D"),'Paste Data Here - Export'!KN1360,IF(X1360="Yes",'Paste Data Here - Export'!KS1360,""))))</f>
        <v/>
      </c>
      <c r="AB1360" s="100" t="str">
        <f>IF(W1360="No","",IF('Paste Data Here - Export'!HS1360="","",IF('Paste Data Here - Export'!KO1360="Y",'Patient level info'!AA1360-'Paste Data Here - Export'!HS1360,'Paste Data Here - Export'!KQ1360-'Paste Data Here - Export'!HS1360)))</f>
        <v/>
      </c>
      <c r="AC1360" s="100" t="str">
        <f>IF(E1360="Yes","",IF(BPT!C1360="Record transferred to this team",AA1360-C1360-(1/6),""))</f>
        <v/>
      </c>
      <c r="AD1360" s="100" t="str">
        <f t="shared" si="233"/>
        <v/>
      </c>
      <c r="AE1360" s="100" t="str">
        <f t="shared" si="241"/>
        <v/>
      </c>
      <c r="AF1360" s="101" t="str">
        <f>IF(AE1360="","",IF(Y1360="Died same day","Died same day as arrival",IF(AB1360="","Did not stay on SU",IF('Paste Data Here - Export'!HR1360="ICH","ICU/CCU/HDU",IF(AB1360&gt;AE1360,100,100*AB1360/AE1360)))))</f>
        <v/>
      </c>
      <c r="AG1360" s="82" t="str">
        <f>IF(E1360="Yes","6 Month Transfer",IF(W1360="No","Not locked to discharge/transfer",IF(AF1360="Did not stay on SU","Not achieved as did not stay on SU",IF('Patient level info'!A1360="","",IF(AND(A1360=B1360,M1360="Achieved",P1360="Achieved",AF1360&gt;=90,AF1360&lt;&gt;"Died same day as arrival"),"Achieved",IF(AND(A1360&lt;&gt;B1360,AF1360&gt;=90,M1360="Achieved",P1360="Achieved"),"Not directly admitted by this team, but achieved criteria at previous team, and achieved 90% of stay on SU whilst at this team",IF(AF1360="ICU/CCU/HDU","Admitted to ICU/CCU/HDU",IF(AF1360="Died same day as arrival",AF1360,IF(AND(AF1360&lt;90,M1360="Not achieved",P1360="Not achieved"),"Not achieved as not direct to SU within 4h, not seen by a consultant within 14h, and less than 90% of stay on SU",IF(AND(AF1360&lt;90,M1360="Not achieved",P1360="Achieved"),"Not achieved as not direct to SU within 4h and less than 90% of stay on SU",IF(AND(AF1360&lt;90,M1360="Achieved",P1360="Not achieved"),"Not achieved as not seen by a consultant within 14h and less than 90% of stay on SU",IF(AND(AF1360&gt;=90,M1360="Not achieved",P1360="Not achieved"),"Not achieved as not direct to SU within 4h and not seen by a consultant within 14h",IF(AND(AF1360&gt;=90,M1360="Achieved",P1360="Not achieved"),"Not achieved as not seen by a consultant within 14h",IF(AF1360&lt;90,"Not achieved as less than 90% of stay on SU","Not achieved as not direct to SU within 4h"))))))))))))))</f>
        <v/>
      </c>
    </row>
    <row r="1361" spans="1:33" x14ac:dyDescent="0.25">
      <c r="A1361" s="89" t="str">
        <f>IF('Paste Data Here - Export'!A1361="","",'Paste Data Here - Export'!A1361)</f>
        <v/>
      </c>
      <c r="B1361" s="90" t="str">
        <f>IF('Paste Data Here - Export'!B1361="","",'Paste Data Here - Export'!B1361)</f>
        <v/>
      </c>
      <c r="C1361" s="91" t="str">
        <f>IF('Paste Data Here - Export'!AR1361="Y",'Paste Data Here - Export'!AS1361,IF('Paste Data Here - Export'!C1361="","",'Paste Data Here - Export'!BA1361))</f>
        <v/>
      </c>
      <c r="D1361" s="103" t="str">
        <f>IF(B1361="","",IF('Paste Data Here - Export'!A1361 ='Paste Data Here - Export'!B1361, "Yes", "No"))</f>
        <v/>
      </c>
      <c r="E1361" s="103" t="str">
        <f>IF(A1361="","",IF(AND('Paste Data Here - Export'!P1361="",'Paste Data Here - Export'!Q1361&lt;&gt;""),"Yes","No"))</f>
        <v/>
      </c>
      <c r="F1361" s="104" t="str">
        <f>IF('Paste Data Here - Export'!A1361='Paste Data Here - Export'!B1361,C1361,IF(W1361="No","",IF(E1361="Yes","6 Month Transfer",'Paste Data Here - Export'!HP1361)))</f>
        <v/>
      </c>
      <c r="G1361" s="92" t="str">
        <f>IF(B1361="","",IF(OR('Paste Data Here - Export'!KB1361="Y",'Paste Data Here - Export'!GE1361="Y"),"Yes","No"))</f>
        <v/>
      </c>
      <c r="H1361" s="93" t="str">
        <f t="shared" si="242"/>
        <v/>
      </c>
      <c r="I1361" s="93" t="str">
        <f t="shared" si="243"/>
        <v/>
      </c>
      <c r="J1361" s="93" t="str">
        <f t="shared" si="244"/>
        <v/>
      </c>
      <c r="K1361" s="125" t="str">
        <f>IF(OR(C1361="",'Paste Data Here - Export'!BD1361=""),"",1440*('Paste Data Here - Export'!BD1361-C1361))</f>
        <v/>
      </c>
      <c r="L1361" s="93" t="str">
        <f t="shared" si="237"/>
        <v/>
      </c>
      <c r="M1361" s="93" t="str">
        <f>IF(AND(L1361="Yes",'Paste Data Here - Export'!BC1361="SU",'Paste Data Here - Export'!EJ1361&lt;&gt;"Y"),"Achieved",IF('Paste Data Here - Export'!EJ1361="Y","Not applicable",(IF(AND('Patient level info'!L1361="No",'Paste Data Here - Export'!BC1361="SU"),"Not achieved",IF('Paste Data Here - Export'!BC1361="ICH","Not applicable",IF(OR('Paste Data Here - Export'!BC1361="O",'Paste Data Here - Export'!BC1361="MAC"),"Not achieved",""))))))</f>
        <v/>
      </c>
      <c r="N1361" s="142" t="str">
        <f>IF(B1361="","",IF(OR('Paste Data Here - Export'!GN1361="PERS",'Paste Data Here - Export'!GN1361="TELEM"),'Paste Data Here - Export'!GK1361,IF('Paste Data Here - Export'!GO1361="","Not seen in person",'Paste Data Here - Export'!GO1361)))</f>
        <v/>
      </c>
      <c r="O1361" s="125" t="str">
        <f t="shared" si="238"/>
        <v/>
      </c>
      <c r="P1361" s="126" t="str">
        <f t="shared" si="239"/>
        <v/>
      </c>
      <c r="Q1361" s="95" t="str">
        <f>IF('Paste Data Here - Export'!CR1361=TRUE, "Not imaged",IF('Paste Data Here - Export'!AR1361="Y","Inpatient stroke",IF('Paste Data Here - Export'!BA1361="","",IF('Paste Data Here - Export'!CR1361="TRUE","",1440*('Paste Data Here - Export'!CP1361-'Paste Data Here - Export'!BA1361)))))</f>
        <v/>
      </c>
      <c r="R1361" s="95" t="str">
        <f>IF('Paste Data Here - Export'!CR1361=TRUE,"Not imaged",IF(OR(C1361="",'Paste Data Here - Export'!CP1361=""),"",1440*('Paste Data Here - Export'!CP1361-C1361)))</f>
        <v/>
      </c>
      <c r="S1361" s="93" t="str">
        <f>IF(R1361&lt;60.5,"Yes",IF('Paste Data Here - Export'!C1361="","","No"))</f>
        <v/>
      </c>
      <c r="T1361" s="93" t="str">
        <f t="shared" si="231"/>
        <v/>
      </c>
      <c r="U1361" s="94" t="str">
        <f>IF(OR(C1361="",'Paste Data Here - Export'!DF1361=""),"",1440*('Paste Data Here - Export'!DF1361-C1361))</f>
        <v/>
      </c>
      <c r="V1361" s="96" t="str">
        <f t="shared" si="240"/>
        <v/>
      </c>
      <c r="W1361" s="97" t="str">
        <f>IF(B1361="","",IF('Paste Data Here - Export'!KI1361=TRUE,"Yes",IF('Paste Data Here - Export'!L1361="","No","Yes")))</f>
        <v/>
      </c>
      <c r="X1361" s="98" t="str">
        <f>IF(E1361="Yes","6 Month Transfer",IF(AND(W1361="Yes",'Paste Data Here - Export'!KM1361="D"),"No",IF('Patient level info'!W1361="Yes","Yes","")))</f>
        <v/>
      </c>
      <c r="Y1361" s="91" t="str">
        <f t="shared" si="232"/>
        <v/>
      </c>
      <c r="Z1361" s="99" t="str">
        <f>IF('Paste Data Here - Export'!KQ1361="","",IF('Paste Data Here - Export'!KO1361="","",'Paste Data Here - Export'!KN1361-'Paste Data Here - Export'!KQ1361))</f>
        <v/>
      </c>
      <c r="AA1361" s="91" t="str">
        <f>IF(AND(W1361="Yes",'Paste Data Here - Export'!KM1361="D",'Paste Data Here - Export'!KO1361="Y"),'Paste Data Here - Export'!KN1361+'Patient level info'!AA$3,IF(AND(W1361="Yes",'Paste Data Here - Export'!KM1361="D",Z1361&lt;0),'Paste Data Here - Export'!KQ1361,IF(AND(W1361="Yes",'Paste Data Here - Export'!KM1361="D"),'Paste Data Here - Export'!KN1361,IF(X1361="Yes",'Paste Data Here - Export'!KS1361,""))))</f>
        <v/>
      </c>
      <c r="AB1361" s="100" t="str">
        <f>IF(W1361="No","",IF('Paste Data Here - Export'!HS1361="","",IF('Paste Data Here - Export'!KO1361="Y",'Patient level info'!AA1361-'Paste Data Here - Export'!HS1361,'Paste Data Here - Export'!KQ1361-'Paste Data Here - Export'!HS1361)))</f>
        <v/>
      </c>
      <c r="AC1361" s="100" t="str">
        <f>IF(E1361="Yes","",IF(BPT!C1361="Record transferred to this team",AA1361-C1361-(1/6),""))</f>
        <v/>
      </c>
      <c r="AD1361" s="100" t="str">
        <f t="shared" si="233"/>
        <v/>
      </c>
      <c r="AE1361" s="100" t="str">
        <f t="shared" si="241"/>
        <v/>
      </c>
      <c r="AF1361" s="101" t="str">
        <f>IF(AE1361="","",IF(Y1361="Died same day","Died same day as arrival",IF(AB1361="","Did not stay on SU",IF('Paste Data Here - Export'!HR1361="ICH","ICU/CCU/HDU",IF(AB1361&gt;AE1361,100,100*AB1361/AE1361)))))</f>
        <v/>
      </c>
      <c r="AG1361" s="82" t="str">
        <f>IF(E1361="Yes","6 Month Transfer",IF(W1361="No","Not locked to discharge/transfer",IF(AF1361="Did not stay on SU","Not achieved as did not stay on SU",IF('Patient level info'!A1361="","",IF(AND(A1361=B1361,M1361="Achieved",P1361="Achieved",AF1361&gt;=90,AF1361&lt;&gt;"Died same day as arrival"),"Achieved",IF(AND(A1361&lt;&gt;B1361,AF1361&gt;=90,M1361="Achieved",P1361="Achieved"),"Not directly admitted by this team, but achieved criteria at previous team, and achieved 90% of stay on SU whilst at this team",IF(AF1361="ICU/CCU/HDU","Admitted to ICU/CCU/HDU",IF(AF1361="Died same day as arrival",AF1361,IF(AND(AF1361&lt;90,M1361="Not achieved",P1361="Not achieved"),"Not achieved as not direct to SU within 4h, not seen by a consultant within 14h, and less than 90% of stay on SU",IF(AND(AF1361&lt;90,M1361="Not achieved",P1361="Achieved"),"Not achieved as not direct to SU within 4h and less than 90% of stay on SU",IF(AND(AF1361&lt;90,M1361="Achieved",P1361="Not achieved"),"Not achieved as not seen by a consultant within 14h and less than 90% of stay on SU",IF(AND(AF1361&gt;=90,M1361="Not achieved",P1361="Not achieved"),"Not achieved as not direct to SU within 4h and not seen by a consultant within 14h",IF(AND(AF1361&gt;=90,M1361="Achieved",P1361="Not achieved"),"Not achieved as not seen by a consultant within 14h",IF(AF1361&lt;90,"Not achieved as less than 90% of stay on SU","Not achieved as not direct to SU within 4h"))))))))))))))</f>
        <v/>
      </c>
    </row>
    <row r="1362" spans="1:33" x14ac:dyDescent="0.25">
      <c r="A1362" s="89" t="str">
        <f>IF('Paste Data Here - Export'!A1362="","",'Paste Data Here - Export'!A1362)</f>
        <v/>
      </c>
      <c r="B1362" s="90" t="str">
        <f>IF('Paste Data Here - Export'!B1362="","",'Paste Data Here - Export'!B1362)</f>
        <v/>
      </c>
      <c r="C1362" s="91" t="str">
        <f>IF('Paste Data Here - Export'!AR1362="Y",'Paste Data Here - Export'!AS1362,IF('Paste Data Here - Export'!C1362="","",'Paste Data Here - Export'!BA1362))</f>
        <v/>
      </c>
      <c r="D1362" s="103" t="str">
        <f>IF(B1362="","",IF('Paste Data Here - Export'!A1362 ='Paste Data Here - Export'!B1362, "Yes", "No"))</f>
        <v/>
      </c>
      <c r="E1362" s="103" t="str">
        <f>IF(A1362="","",IF(AND('Paste Data Here - Export'!P1362="",'Paste Data Here - Export'!Q1362&lt;&gt;""),"Yes","No"))</f>
        <v/>
      </c>
      <c r="F1362" s="104" t="str">
        <f>IF('Paste Data Here - Export'!A1362='Paste Data Here - Export'!B1362,C1362,IF(W1362="No","",IF(E1362="Yes","6 Month Transfer",'Paste Data Here - Export'!HP1362)))</f>
        <v/>
      </c>
      <c r="G1362" s="92" t="str">
        <f>IF(B1362="","",IF(OR('Paste Data Here - Export'!KB1362="Y",'Paste Data Here - Export'!GE1362="Y"),"Yes","No"))</f>
        <v/>
      </c>
      <c r="H1362" s="93" t="str">
        <f t="shared" si="242"/>
        <v/>
      </c>
      <c r="I1362" s="93" t="str">
        <f t="shared" si="243"/>
        <v/>
      </c>
      <c r="J1362" s="93" t="str">
        <f t="shared" si="244"/>
        <v/>
      </c>
      <c r="K1362" s="125" t="str">
        <f>IF(OR(C1362="",'Paste Data Here - Export'!BD1362=""),"",1440*('Paste Data Here - Export'!BD1362-C1362))</f>
        <v/>
      </c>
      <c r="L1362" s="93" t="str">
        <f t="shared" si="237"/>
        <v/>
      </c>
      <c r="M1362" s="93" t="str">
        <f>IF(AND(L1362="Yes",'Paste Data Here - Export'!BC1362="SU",'Paste Data Here - Export'!EJ1362&lt;&gt;"Y"),"Achieved",IF('Paste Data Here - Export'!EJ1362="Y","Not applicable",(IF(AND('Patient level info'!L1362="No",'Paste Data Here - Export'!BC1362="SU"),"Not achieved",IF('Paste Data Here - Export'!BC1362="ICH","Not applicable",IF(OR('Paste Data Here - Export'!BC1362="O",'Paste Data Here - Export'!BC1362="MAC"),"Not achieved",""))))))</f>
        <v/>
      </c>
      <c r="N1362" s="142" t="str">
        <f>IF(B1362="","",IF(OR('Paste Data Here - Export'!GN1362="PERS",'Paste Data Here - Export'!GN1362="TELEM"),'Paste Data Here - Export'!GK1362,IF('Paste Data Here - Export'!GO1362="","Not seen in person",'Paste Data Here - Export'!GO1362)))</f>
        <v/>
      </c>
      <c r="O1362" s="125" t="str">
        <f t="shared" si="238"/>
        <v/>
      </c>
      <c r="P1362" s="126" t="str">
        <f t="shared" si="239"/>
        <v/>
      </c>
      <c r="Q1362" s="95" t="str">
        <f>IF('Paste Data Here - Export'!CR1362=TRUE, "Not imaged",IF('Paste Data Here - Export'!AR1362="Y","Inpatient stroke",IF('Paste Data Here - Export'!BA1362="","",IF('Paste Data Here - Export'!CR1362="TRUE","",1440*('Paste Data Here - Export'!CP1362-'Paste Data Here - Export'!BA1362)))))</f>
        <v/>
      </c>
      <c r="R1362" s="95" t="str">
        <f>IF('Paste Data Here - Export'!CR1362=TRUE,"Not imaged",IF(OR(C1362="",'Paste Data Here - Export'!CP1362=""),"",1440*('Paste Data Here - Export'!CP1362-C1362)))</f>
        <v/>
      </c>
      <c r="S1362" s="93" t="str">
        <f>IF(R1362&lt;60.5,"Yes",IF('Paste Data Here - Export'!C1362="","","No"))</f>
        <v/>
      </c>
      <c r="T1362" s="93" t="str">
        <f t="shared" si="231"/>
        <v/>
      </c>
      <c r="U1362" s="94" t="str">
        <f>IF(OR(C1362="",'Paste Data Here - Export'!DF1362=""),"",1440*('Paste Data Here - Export'!DF1362-C1362))</f>
        <v/>
      </c>
      <c r="V1362" s="96" t="str">
        <f t="shared" si="240"/>
        <v/>
      </c>
      <c r="W1362" s="97" t="str">
        <f>IF(B1362="","",IF('Paste Data Here - Export'!KI1362=TRUE,"Yes",IF('Paste Data Here - Export'!L1362="","No","Yes")))</f>
        <v/>
      </c>
      <c r="X1362" s="98" t="str">
        <f>IF(E1362="Yes","6 Month Transfer",IF(AND(W1362="Yes",'Paste Data Here - Export'!KM1362="D"),"No",IF('Patient level info'!W1362="Yes","Yes","")))</f>
        <v/>
      </c>
      <c r="Y1362" s="91" t="str">
        <f t="shared" si="232"/>
        <v/>
      </c>
      <c r="Z1362" s="99" t="str">
        <f>IF('Paste Data Here - Export'!KQ1362="","",IF('Paste Data Here - Export'!KO1362="","",'Paste Data Here - Export'!KN1362-'Paste Data Here - Export'!KQ1362))</f>
        <v/>
      </c>
      <c r="AA1362" s="91" t="str">
        <f>IF(AND(W1362="Yes",'Paste Data Here - Export'!KM1362="D",'Paste Data Here - Export'!KO1362="Y"),'Paste Data Here - Export'!KN1362+'Patient level info'!AA$3,IF(AND(W1362="Yes",'Paste Data Here - Export'!KM1362="D",Z1362&lt;0),'Paste Data Here - Export'!KQ1362,IF(AND(W1362="Yes",'Paste Data Here - Export'!KM1362="D"),'Paste Data Here - Export'!KN1362,IF(X1362="Yes",'Paste Data Here - Export'!KS1362,""))))</f>
        <v/>
      </c>
      <c r="AB1362" s="100" t="str">
        <f>IF(W1362="No","",IF('Paste Data Here - Export'!HS1362="","",IF('Paste Data Here - Export'!KO1362="Y",'Patient level info'!AA1362-'Paste Data Here - Export'!HS1362,'Paste Data Here - Export'!KQ1362-'Paste Data Here - Export'!HS1362)))</f>
        <v/>
      </c>
      <c r="AC1362" s="100" t="str">
        <f>IF(E1362="Yes","",IF(BPT!C1362="Record transferred to this team",AA1362-C1362-(1/6),""))</f>
        <v/>
      </c>
      <c r="AD1362" s="100" t="str">
        <f t="shared" si="233"/>
        <v/>
      </c>
      <c r="AE1362" s="100" t="str">
        <f t="shared" si="241"/>
        <v/>
      </c>
      <c r="AF1362" s="101" t="str">
        <f>IF(AE1362="","",IF(Y1362="Died same day","Died same day as arrival",IF(AB1362="","Did not stay on SU",IF('Paste Data Here - Export'!HR1362="ICH","ICU/CCU/HDU",IF(AB1362&gt;AE1362,100,100*AB1362/AE1362)))))</f>
        <v/>
      </c>
      <c r="AG1362" s="82" t="str">
        <f>IF(E1362="Yes","6 Month Transfer",IF(W1362="No","Not locked to discharge/transfer",IF(AF1362="Did not stay on SU","Not achieved as did not stay on SU",IF('Patient level info'!A1362="","",IF(AND(A1362=B1362,M1362="Achieved",P1362="Achieved",AF1362&gt;=90,AF1362&lt;&gt;"Died same day as arrival"),"Achieved",IF(AND(A1362&lt;&gt;B1362,AF1362&gt;=90,M1362="Achieved",P1362="Achieved"),"Not directly admitted by this team, but achieved criteria at previous team, and achieved 90% of stay on SU whilst at this team",IF(AF1362="ICU/CCU/HDU","Admitted to ICU/CCU/HDU",IF(AF1362="Died same day as arrival",AF1362,IF(AND(AF1362&lt;90,M1362="Not achieved",P1362="Not achieved"),"Not achieved as not direct to SU within 4h, not seen by a consultant within 14h, and less than 90% of stay on SU",IF(AND(AF1362&lt;90,M1362="Not achieved",P1362="Achieved"),"Not achieved as not direct to SU within 4h and less than 90% of stay on SU",IF(AND(AF1362&lt;90,M1362="Achieved",P1362="Not achieved"),"Not achieved as not seen by a consultant within 14h and less than 90% of stay on SU",IF(AND(AF1362&gt;=90,M1362="Not achieved",P1362="Not achieved"),"Not achieved as not direct to SU within 4h and not seen by a consultant within 14h",IF(AND(AF1362&gt;=90,M1362="Achieved",P1362="Not achieved"),"Not achieved as not seen by a consultant within 14h",IF(AF1362&lt;90,"Not achieved as less than 90% of stay on SU","Not achieved as not direct to SU within 4h"))))))))))))))</f>
        <v/>
      </c>
    </row>
    <row r="1363" spans="1:33" x14ac:dyDescent="0.25">
      <c r="A1363" s="89" t="str">
        <f>IF('Paste Data Here - Export'!A1363="","",'Paste Data Here - Export'!A1363)</f>
        <v/>
      </c>
      <c r="B1363" s="90" t="str">
        <f>IF('Paste Data Here - Export'!B1363="","",'Paste Data Here - Export'!B1363)</f>
        <v/>
      </c>
      <c r="C1363" s="91" t="str">
        <f>IF('Paste Data Here - Export'!AR1363="Y",'Paste Data Here - Export'!AS1363,IF('Paste Data Here - Export'!C1363="","",'Paste Data Here - Export'!BA1363))</f>
        <v/>
      </c>
      <c r="D1363" s="103" t="str">
        <f>IF(B1363="","",IF('Paste Data Here - Export'!A1363 ='Paste Data Here - Export'!B1363, "Yes", "No"))</f>
        <v/>
      </c>
      <c r="E1363" s="103" t="str">
        <f>IF(A1363="","",IF(AND('Paste Data Here - Export'!P1363="",'Paste Data Here - Export'!Q1363&lt;&gt;""),"Yes","No"))</f>
        <v/>
      </c>
      <c r="F1363" s="104" t="str">
        <f>IF('Paste Data Here - Export'!A1363='Paste Data Here - Export'!B1363,C1363,IF(W1363="No","",IF(E1363="Yes","6 Month Transfer",'Paste Data Here - Export'!HP1363)))</f>
        <v/>
      </c>
      <c r="G1363" s="92" t="str">
        <f>IF(B1363="","",IF(OR('Paste Data Here - Export'!KB1363="Y",'Paste Data Here - Export'!GE1363="Y"),"Yes","No"))</f>
        <v/>
      </c>
      <c r="H1363" s="93" t="str">
        <f t="shared" si="242"/>
        <v/>
      </c>
      <c r="I1363" s="93" t="str">
        <f t="shared" si="243"/>
        <v/>
      </c>
      <c r="J1363" s="93" t="str">
        <f t="shared" si="244"/>
        <v/>
      </c>
      <c r="K1363" s="125" t="str">
        <f>IF(OR(C1363="",'Paste Data Here - Export'!BD1363=""),"",1440*('Paste Data Here - Export'!BD1363-C1363))</f>
        <v/>
      </c>
      <c r="L1363" s="93" t="str">
        <f t="shared" si="237"/>
        <v/>
      </c>
      <c r="M1363" s="93" t="str">
        <f>IF(AND(L1363="Yes",'Paste Data Here - Export'!BC1363="SU",'Paste Data Here - Export'!EJ1363&lt;&gt;"Y"),"Achieved",IF('Paste Data Here - Export'!EJ1363="Y","Not applicable",(IF(AND('Patient level info'!L1363="No",'Paste Data Here - Export'!BC1363="SU"),"Not achieved",IF('Paste Data Here - Export'!BC1363="ICH","Not applicable",IF(OR('Paste Data Here - Export'!BC1363="O",'Paste Data Here - Export'!BC1363="MAC"),"Not achieved",""))))))</f>
        <v/>
      </c>
      <c r="N1363" s="142" t="str">
        <f>IF(B1363="","",IF(OR('Paste Data Here - Export'!GN1363="PERS",'Paste Data Here - Export'!GN1363="TELEM"),'Paste Data Here - Export'!GK1363,IF('Paste Data Here - Export'!GO1363="","Not seen in person",'Paste Data Here - Export'!GO1363)))</f>
        <v/>
      </c>
      <c r="O1363" s="125" t="str">
        <f t="shared" si="238"/>
        <v/>
      </c>
      <c r="P1363" s="126" t="str">
        <f t="shared" si="239"/>
        <v/>
      </c>
      <c r="Q1363" s="95" t="str">
        <f>IF('Paste Data Here - Export'!CR1363=TRUE, "Not imaged",IF('Paste Data Here - Export'!AR1363="Y","Inpatient stroke",IF('Paste Data Here - Export'!BA1363="","",IF('Paste Data Here - Export'!CR1363="TRUE","",1440*('Paste Data Here - Export'!CP1363-'Paste Data Here - Export'!BA1363)))))</f>
        <v/>
      </c>
      <c r="R1363" s="95" t="str">
        <f>IF('Paste Data Here - Export'!CR1363=TRUE,"Not imaged",IF(OR(C1363="",'Paste Data Here - Export'!CP1363=""),"",1440*('Paste Data Here - Export'!CP1363-C1363)))</f>
        <v/>
      </c>
      <c r="S1363" s="93" t="str">
        <f>IF(R1363&lt;60.5,"Yes",IF('Paste Data Here - Export'!C1363="","","No"))</f>
        <v/>
      </c>
      <c r="T1363" s="93" t="str">
        <f t="shared" si="231"/>
        <v/>
      </c>
      <c r="U1363" s="94" t="str">
        <f>IF(OR(C1363="",'Paste Data Here - Export'!DF1363=""),"",1440*('Paste Data Here - Export'!DF1363-C1363))</f>
        <v/>
      </c>
      <c r="V1363" s="96" t="str">
        <f t="shared" si="240"/>
        <v/>
      </c>
      <c r="W1363" s="97" t="str">
        <f>IF(B1363="","",IF('Paste Data Here - Export'!KI1363=TRUE,"Yes",IF('Paste Data Here - Export'!L1363="","No","Yes")))</f>
        <v/>
      </c>
      <c r="X1363" s="98" t="str">
        <f>IF(E1363="Yes","6 Month Transfer",IF(AND(W1363="Yes",'Paste Data Here - Export'!KM1363="D"),"No",IF('Patient level info'!W1363="Yes","Yes","")))</f>
        <v/>
      </c>
      <c r="Y1363" s="91" t="str">
        <f t="shared" si="232"/>
        <v/>
      </c>
      <c r="Z1363" s="99" t="str">
        <f>IF('Paste Data Here - Export'!KQ1363="","",IF('Paste Data Here - Export'!KO1363="","",'Paste Data Here - Export'!KN1363-'Paste Data Here - Export'!KQ1363))</f>
        <v/>
      </c>
      <c r="AA1363" s="91" t="str">
        <f>IF(AND(W1363="Yes",'Paste Data Here - Export'!KM1363="D",'Paste Data Here - Export'!KO1363="Y"),'Paste Data Here - Export'!KN1363+'Patient level info'!AA$3,IF(AND(W1363="Yes",'Paste Data Here - Export'!KM1363="D",Z1363&lt;0),'Paste Data Here - Export'!KQ1363,IF(AND(W1363="Yes",'Paste Data Here - Export'!KM1363="D"),'Paste Data Here - Export'!KN1363,IF(X1363="Yes",'Paste Data Here - Export'!KS1363,""))))</f>
        <v/>
      </c>
      <c r="AB1363" s="100" t="str">
        <f>IF(W1363="No","",IF('Paste Data Here - Export'!HS1363="","",IF('Paste Data Here - Export'!KO1363="Y",'Patient level info'!AA1363-'Paste Data Here - Export'!HS1363,'Paste Data Here - Export'!KQ1363-'Paste Data Here - Export'!HS1363)))</f>
        <v/>
      </c>
      <c r="AC1363" s="100" t="str">
        <f>IF(E1363="Yes","",IF(BPT!C1363="Record transferred to this team",AA1363-C1363-(1/6),""))</f>
        <v/>
      </c>
      <c r="AD1363" s="100" t="str">
        <f t="shared" si="233"/>
        <v/>
      </c>
      <c r="AE1363" s="100" t="str">
        <f t="shared" si="241"/>
        <v/>
      </c>
      <c r="AF1363" s="101" t="str">
        <f>IF(AE1363="","",IF(Y1363="Died same day","Died same day as arrival",IF(AB1363="","Did not stay on SU",IF('Paste Data Here - Export'!HR1363="ICH","ICU/CCU/HDU",IF(AB1363&gt;AE1363,100,100*AB1363/AE1363)))))</f>
        <v/>
      </c>
      <c r="AG1363" s="82" t="str">
        <f>IF(E1363="Yes","6 Month Transfer",IF(W1363="No","Not locked to discharge/transfer",IF(AF1363="Did not stay on SU","Not achieved as did not stay on SU",IF('Patient level info'!A1363="","",IF(AND(A1363=B1363,M1363="Achieved",P1363="Achieved",AF1363&gt;=90,AF1363&lt;&gt;"Died same day as arrival"),"Achieved",IF(AND(A1363&lt;&gt;B1363,AF1363&gt;=90,M1363="Achieved",P1363="Achieved"),"Not directly admitted by this team, but achieved criteria at previous team, and achieved 90% of stay on SU whilst at this team",IF(AF1363="ICU/CCU/HDU","Admitted to ICU/CCU/HDU",IF(AF1363="Died same day as arrival",AF1363,IF(AND(AF1363&lt;90,M1363="Not achieved",P1363="Not achieved"),"Not achieved as not direct to SU within 4h, not seen by a consultant within 14h, and less than 90% of stay on SU",IF(AND(AF1363&lt;90,M1363="Not achieved",P1363="Achieved"),"Not achieved as not direct to SU within 4h and less than 90% of stay on SU",IF(AND(AF1363&lt;90,M1363="Achieved",P1363="Not achieved"),"Not achieved as not seen by a consultant within 14h and less than 90% of stay on SU",IF(AND(AF1363&gt;=90,M1363="Not achieved",P1363="Not achieved"),"Not achieved as not direct to SU within 4h and not seen by a consultant within 14h",IF(AND(AF1363&gt;=90,M1363="Achieved",P1363="Not achieved"),"Not achieved as not seen by a consultant within 14h",IF(AF1363&lt;90,"Not achieved as less than 90% of stay on SU","Not achieved as not direct to SU within 4h"))))))))))))))</f>
        <v/>
      </c>
    </row>
    <row r="1364" spans="1:33" x14ac:dyDescent="0.25">
      <c r="A1364" s="89" t="str">
        <f>IF('Paste Data Here - Export'!A1364="","",'Paste Data Here - Export'!A1364)</f>
        <v/>
      </c>
      <c r="B1364" s="90" t="str">
        <f>IF('Paste Data Here - Export'!B1364="","",'Paste Data Here - Export'!B1364)</f>
        <v/>
      </c>
      <c r="C1364" s="91" t="str">
        <f>IF('Paste Data Here - Export'!AR1364="Y",'Paste Data Here - Export'!AS1364,IF('Paste Data Here - Export'!C1364="","",'Paste Data Here - Export'!BA1364))</f>
        <v/>
      </c>
      <c r="D1364" s="103" t="str">
        <f>IF(B1364="","",IF('Paste Data Here - Export'!A1364 ='Paste Data Here - Export'!B1364, "Yes", "No"))</f>
        <v/>
      </c>
      <c r="E1364" s="103" t="str">
        <f>IF(A1364="","",IF(AND('Paste Data Here - Export'!P1364="",'Paste Data Here - Export'!Q1364&lt;&gt;""),"Yes","No"))</f>
        <v/>
      </c>
      <c r="F1364" s="104" t="str">
        <f>IF('Paste Data Here - Export'!A1364='Paste Data Here - Export'!B1364,C1364,IF(W1364="No","",IF(E1364="Yes","6 Month Transfer",'Paste Data Here - Export'!HP1364)))</f>
        <v/>
      </c>
      <c r="G1364" s="92" t="str">
        <f>IF(B1364="","",IF(OR('Paste Data Here - Export'!KB1364="Y",'Paste Data Here - Export'!GE1364="Y"),"Yes","No"))</f>
        <v/>
      </c>
      <c r="H1364" s="93" t="str">
        <f t="shared" si="242"/>
        <v/>
      </c>
      <c r="I1364" s="93" t="str">
        <f t="shared" si="243"/>
        <v/>
      </c>
      <c r="J1364" s="93" t="str">
        <f t="shared" si="244"/>
        <v/>
      </c>
      <c r="K1364" s="125" t="str">
        <f>IF(OR(C1364="",'Paste Data Here - Export'!BD1364=""),"",1440*('Paste Data Here - Export'!BD1364-C1364))</f>
        <v/>
      </c>
      <c r="L1364" s="93" t="str">
        <f t="shared" si="237"/>
        <v/>
      </c>
      <c r="M1364" s="93" t="str">
        <f>IF(AND(L1364="Yes",'Paste Data Here - Export'!BC1364="SU",'Paste Data Here - Export'!EJ1364&lt;&gt;"Y"),"Achieved",IF('Paste Data Here - Export'!EJ1364="Y","Not applicable",(IF(AND('Patient level info'!L1364="No",'Paste Data Here - Export'!BC1364="SU"),"Not achieved",IF('Paste Data Here - Export'!BC1364="ICH","Not applicable",IF(OR('Paste Data Here - Export'!BC1364="O",'Paste Data Here - Export'!BC1364="MAC"),"Not achieved",""))))))</f>
        <v/>
      </c>
      <c r="N1364" s="142" t="str">
        <f>IF(B1364="","",IF(OR('Paste Data Here - Export'!GN1364="PERS",'Paste Data Here - Export'!GN1364="TELEM"),'Paste Data Here - Export'!GK1364,IF('Paste Data Here - Export'!GO1364="","Not seen in person",'Paste Data Here - Export'!GO1364)))</f>
        <v/>
      </c>
      <c r="O1364" s="125" t="str">
        <f t="shared" si="238"/>
        <v/>
      </c>
      <c r="P1364" s="126" t="str">
        <f t="shared" si="239"/>
        <v/>
      </c>
      <c r="Q1364" s="95" t="str">
        <f>IF('Paste Data Here - Export'!CR1364=TRUE, "Not imaged",IF('Paste Data Here - Export'!AR1364="Y","Inpatient stroke",IF('Paste Data Here - Export'!BA1364="","",IF('Paste Data Here - Export'!CR1364="TRUE","",1440*('Paste Data Here - Export'!CP1364-'Paste Data Here - Export'!BA1364)))))</f>
        <v/>
      </c>
      <c r="R1364" s="95" t="str">
        <f>IF('Paste Data Here - Export'!CR1364=TRUE,"Not imaged",IF(OR(C1364="",'Paste Data Here - Export'!CP1364=""),"",1440*('Paste Data Here - Export'!CP1364-C1364)))</f>
        <v/>
      </c>
      <c r="S1364" s="93" t="str">
        <f>IF(R1364&lt;60.5,"Yes",IF('Paste Data Here - Export'!C1364="","","No"))</f>
        <v/>
      </c>
      <c r="T1364" s="93" t="str">
        <f t="shared" si="231"/>
        <v/>
      </c>
      <c r="U1364" s="94" t="str">
        <f>IF(OR(C1364="",'Paste Data Here - Export'!DF1364=""),"",1440*('Paste Data Here - Export'!DF1364-C1364))</f>
        <v/>
      </c>
      <c r="V1364" s="96" t="str">
        <f t="shared" si="240"/>
        <v/>
      </c>
      <c r="W1364" s="97" t="str">
        <f>IF(B1364="","",IF('Paste Data Here - Export'!KI1364=TRUE,"Yes",IF('Paste Data Here - Export'!L1364="","No","Yes")))</f>
        <v/>
      </c>
      <c r="X1364" s="98" t="str">
        <f>IF(E1364="Yes","6 Month Transfer",IF(AND(W1364="Yes",'Paste Data Here - Export'!KM1364="D"),"No",IF('Patient level info'!W1364="Yes","Yes","")))</f>
        <v/>
      </c>
      <c r="Y1364" s="91" t="str">
        <f t="shared" si="232"/>
        <v/>
      </c>
      <c r="Z1364" s="99" t="str">
        <f>IF('Paste Data Here - Export'!KQ1364="","",IF('Paste Data Here - Export'!KO1364="","",'Paste Data Here - Export'!KN1364-'Paste Data Here - Export'!KQ1364))</f>
        <v/>
      </c>
      <c r="AA1364" s="91" t="str">
        <f>IF(AND(W1364="Yes",'Paste Data Here - Export'!KM1364="D",'Paste Data Here - Export'!KO1364="Y"),'Paste Data Here - Export'!KN1364+'Patient level info'!AA$3,IF(AND(W1364="Yes",'Paste Data Here - Export'!KM1364="D",Z1364&lt;0),'Paste Data Here - Export'!KQ1364,IF(AND(W1364="Yes",'Paste Data Here - Export'!KM1364="D"),'Paste Data Here - Export'!KN1364,IF(X1364="Yes",'Paste Data Here - Export'!KS1364,""))))</f>
        <v/>
      </c>
      <c r="AB1364" s="100" t="str">
        <f>IF(W1364="No","",IF('Paste Data Here - Export'!HS1364="","",IF('Paste Data Here - Export'!KO1364="Y",'Patient level info'!AA1364-'Paste Data Here - Export'!HS1364,'Paste Data Here - Export'!KQ1364-'Paste Data Here - Export'!HS1364)))</f>
        <v/>
      </c>
      <c r="AC1364" s="100" t="str">
        <f>IF(E1364="Yes","",IF(BPT!C1364="Record transferred to this team",AA1364-C1364-(1/6),""))</f>
        <v/>
      </c>
      <c r="AD1364" s="100" t="str">
        <f t="shared" si="233"/>
        <v/>
      </c>
      <c r="AE1364" s="100" t="str">
        <f t="shared" si="241"/>
        <v/>
      </c>
      <c r="AF1364" s="101" t="str">
        <f>IF(AE1364="","",IF(Y1364="Died same day","Died same day as arrival",IF(AB1364="","Did not stay on SU",IF('Paste Data Here - Export'!HR1364="ICH","ICU/CCU/HDU",IF(AB1364&gt;AE1364,100,100*AB1364/AE1364)))))</f>
        <v/>
      </c>
      <c r="AG1364" s="82" t="str">
        <f>IF(E1364="Yes","6 Month Transfer",IF(W1364="No","Not locked to discharge/transfer",IF(AF1364="Did not stay on SU","Not achieved as did not stay on SU",IF('Patient level info'!A1364="","",IF(AND(A1364=B1364,M1364="Achieved",P1364="Achieved",AF1364&gt;=90,AF1364&lt;&gt;"Died same day as arrival"),"Achieved",IF(AND(A1364&lt;&gt;B1364,AF1364&gt;=90,M1364="Achieved",P1364="Achieved"),"Not directly admitted by this team, but achieved criteria at previous team, and achieved 90% of stay on SU whilst at this team",IF(AF1364="ICU/CCU/HDU","Admitted to ICU/CCU/HDU",IF(AF1364="Died same day as arrival",AF1364,IF(AND(AF1364&lt;90,M1364="Not achieved",P1364="Not achieved"),"Not achieved as not direct to SU within 4h, not seen by a consultant within 14h, and less than 90% of stay on SU",IF(AND(AF1364&lt;90,M1364="Not achieved",P1364="Achieved"),"Not achieved as not direct to SU within 4h and less than 90% of stay on SU",IF(AND(AF1364&lt;90,M1364="Achieved",P1364="Not achieved"),"Not achieved as not seen by a consultant within 14h and less than 90% of stay on SU",IF(AND(AF1364&gt;=90,M1364="Not achieved",P1364="Not achieved"),"Not achieved as not direct to SU within 4h and not seen by a consultant within 14h",IF(AND(AF1364&gt;=90,M1364="Achieved",P1364="Not achieved"),"Not achieved as not seen by a consultant within 14h",IF(AF1364&lt;90,"Not achieved as less than 90% of stay on SU","Not achieved as not direct to SU within 4h"))))))))))))))</f>
        <v/>
      </c>
    </row>
    <row r="1365" spans="1:33" x14ac:dyDescent="0.25">
      <c r="A1365" s="89" t="str">
        <f>IF('Paste Data Here - Export'!A1365="","",'Paste Data Here - Export'!A1365)</f>
        <v/>
      </c>
      <c r="B1365" s="90" t="str">
        <f>IF('Paste Data Here - Export'!B1365="","",'Paste Data Here - Export'!B1365)</f>
        <v/>
      </c>
      <c r="C1365" s="91" t="str">
        <f>IF('Paste Data Here - Export'!AR1365="Y",'Paste Data Here - Export'!AS1365,IF('Paste Data Here - Export'!C1365="","",'Paste Data Here - Export'!BA1365))</f>
        <v/>
      </c>
      <c r="D1365" s="103" t="str">
        <f>IF(B1365="","",IF('Paste Data Here - Export'!A1365 ='Paste Data Here - Export'!B1365, "Yes", "No"))</f>
        <v/>
      </c>
      <c r="E1365" s="103" t="str">
        <f>IF(A1365="","",IF(AND('Paste Data Here - Export'!P1365="",'Paste Data Here - Export'!Q1365&lt;&gt;""),"Yes","No"))</f>
        <v/>
      </c>
      <c r="F1365" s="104" t="str">
        <f>IF('Paste Data Here - Export'!A1365='Paste Data Here - Export'!B1365,C1365,IF(W1365="No","",IF(E1365="Yes","6 Month Transfer",'Paste Data Here - Export'!HP1365)))</f>
        <v/>
      </c>
      <c r="G1365" s="92" t="str">
        <f>IF(B1365="","",IF(OR('Paste Data Here - Export'!KB1365="Y",'Paste Data Here - Export'!GE1365="Y"),"Yes","No"))</f>
        <v/>
      </c>
      <c r="H1365" s="93" t="str">
        <f t="shared" si="242"/>
        <v/>
      </c>
      <c r="I1365" s="93" t="str">
        <f t="shared" si="243"/>
        <v/>
      </c>
      <c r="J1365" s="93" t="str">
        <f t="shared" si="244"/>
        <v/>
      </c>
      <c r="K1365" s="125" t="str">
        <f>IF(OR(C1365="",'Paste Data Here - Export'!BD1365=""),"",1440*('Paste Data Here - Export'!BD1365-C1365))</f>
        <v/>
      </c>
      <c r="L1365" s="93" t="str">
        <f t="shared" si="237"/>
        <v/>
      </c>
      <c r="M1365" s="93" t="str">
        <f>IF(AND(L1365="Yes",'Paste Data Here - Export'!BC1365="SU",'Paste Data Here - Export'!EJ1365&lt;&gt;"Y"),"Achieved",IF('Paste Data Here - Export'!EJ1365="Y","Not applicable",(IF(AND('Patient level info'!L1365="No",'Paste Data Here - Export'!BC1365="SU"),"Not achieved",IF('Paste Data Here - Export'!BC1365="ICH","Not applicable",IF(OR('Paste Data Here - Export'!BC1365="O",'Paste Data Here - Export'!BC1365="MAC"),"Not achieved",""))))))</f>
        <v/>
      </c>
      <c r="N1365" s="142" t="str">
        <f>IF(B1365="","",IF(OR('Paste Data Here - Export'!GN1365="PERS",'Paste Data Here - Export'!GN1365="TELEM"),'Paste Data Here - Export'!GK1365,IF('Paste Data Here - Export'!GO1365="","Not seen in person",'Paste Data Here - Export'!GO1365)))</f>
        <v/>
      </c>
      <c r="O1365" s="125" t="str">
        <f t="shared" si="238"/>
        <v/>
      </c>
      <c r="P1365" s="126" t="str">
        <f t="shared" si="239"/>
        <v/>
      </c>
      <c r="Q1365" s="95" t="str">
        <f>IF('Paste Data Here - Export'!CR1365=TRUE, "Not imaged",IF('Paste Data Here - Export'!AR1365="Y","Inpatient stroke",IF('Paste Data Here - Export'!BA1365="","",IF('Paste Data Here - Export'!CR1365="TRUE","",1440*('Paste Data Here - Export'!CP1365-'Paste Data Here - Export'!BA1365)))))</f>
        <v/>
      </c>
      <c r="R1365" s="95" t="str">
        <f>IF('Paste Data Here - Export'!CR1365=TRUE,"Not imaged",IF(OR(C1365="",'Paste Data Here - Export'!CP1365=""),"",1440*('Paste Data Here - Export'!CP1365-C1365)))</f>
        <v/>
      </c>
      <c r="S1365" s="93" t="str">
        <f>IF(R1365&lt;60.5,"Yes",IF('Paste Data Here - Export'!C1365="","","No"))</f>
        <v/>
      </c>
      <c r="T1365" s="93" t="str">
        <f t="shared" si="231"/>
        <v/>
      </c>
      <c r="U1365" s="94" t="str">
        <f>IF(OR(C1365="",'Paste Data Here - Export'!DF1365=""),"",1440*('Paste Data Here - Export'!DF1365-C1365))</f>
        <v/>
      </c>
      <c r="V1365" s="96" t="str">
        <f t="shared" si="240"/>
        <v/>
      </c>
      <c r="W1365" s="97" t="str">
        <f>IF(B1365="","",IF('Paste Data Here - Export'!KI1365=TRUE,"Yes",IF('Paste Data Here - Export'!L1365="","No","Yes")))</f>
        <v/>
      </c>
      <c r="X1365" s="98" t="str">
        <f>IF(E1365="Yes","6 Month Transfer",IF(AND(W1365="Yes",'Paste Data Here - Export'!KM1365="D"),"No",IF('Patient level info'!W1365="Yes","Yes","")))</f>
        <v/>
      </c>
      <c r="Y1365" s="91" t="str">
        <f t="shared" si="232"/>
        <v/>
      </c>
      <c r="Z1365" s="99" t="str">
        <f>IF('Paste Data Here - Export'!KQ1365="","",IF('Paste Data Here - Export'!KO1365="","",'Paste Data Here - Export'!KN1365-'Paste Data Here - Export'!KQ1365))</f>
        <v/>
      </c>
      <c r="AA1365" s="91" t="str">
        <f>IF(AND(W1365="Yes",'Paste Data Here - Export'!KM1365="D",'Paste Data Here - Export'!KO1365="Y"),'Paste Data Here - Export'!KN1365+'Patient level info'!AA$3,IF(AND(W1365="Yes",'Paste Data Here - Export'!KM1365="D",Z1365&lt;0),'Paste Data Here - Export'!KQ1365,IF(AND(W1365="Yes",'Paste Data Here - Export'!KM1365="D"),'Paste Data Here - Export'!KN1365,IF(X1365="Yes",'Paste Data Here - Export'!KS1365,""))))</f>
        <v/>
      </c>
      <c r="AB1365" s="100" t="str">
        <f>IF(W1365="No","",IF('Paste Data Here - Export'!HS1365="","",IF('Paste Data Here - Export'!KO1365="Y",'Patient level info'!AA1365-'Paste Data Here - Export'!HS1365,'Paste Data Here - Export'!KQ1365-'Paste Data Here - Export'!HS1365)))</f>
        <v/>
      </c>
      <c r="AC1365" s="100" t="str">
        <f>IF(E1365="Yes","",IF(BPT!C1365="Record transferred to this team",AA1365-C1365-(1/6),""))</f>
        <v/>
      </c>
      <c r="AD1365" s="100" t="str">
        <f t="shared" si="233"/>
        <v/>
      </c>
      <c r="AE1365" s="100" t="str">
        <f t="shared" si="241"/>
        <v/>
      </c>
      <c r="AF1365" s="101" t="str">
        <f>IF(AE1365="","",IF(Y1365="Died same day","Died same day as arrival",IF(AB1365="","Did not stay on SU",IF('Paste Data Here - Export'!HR1365="ICH","ICU/CCU/HDU",IF(AB1365&gt;AE1365,100,100*AB1365/AE1365)))))</f>
        <v/>
      </c>
      <c r="AG1365" s="82" t="str">
        <f>IF(E1365="Yes","6 Month Transfer",IF(W1365="No","Not locked to discharge/transfer",IF(AF1365="Did not stay on SU","Not achieved as did not stay on SU",IF('Patient level info'!A1365="","",IF(AND(A1365=B1365,M1365="Achieved",P1365="Achieved",AF1365&gt;=90,AF1365&lt;&gt;"Died same day as arrival"),"Achieved",IF(AND(A1365&lt;&gt;B1365,AF1365&gt;=90,M1365="Achieved",P1365="Achieved"),"Not directly admitted by this team, but achieved criteria at previous team, and achieved 90% of stay on SU whilst at this team",IF(AF1365="ICU/CCU/HDU","Admitted to ICU/CCU/HDU",IF(AF1365="Died same day as arrival",AF1365,IF(AND(AF1365&lt;90,M1365="Not achieved",P1365="Not achieved"),"Not achieved as not direct to SU within 4h, not seen by a consultant within 14h, and less than 90% of stay on SU",IF(AND(AF1365&lt;90,M1365="Not achieved",P1365="Achieved"),"Not achieved as not direct to SU within 4h and less than 90% of stay on SU",IF(AND(AF1365&lt;90,M1365="Achieved",P1365="Not achieved"),"Not achieved as not seen by a consultant within 14h and less than 90% of stay on SU",IF(AND(AF1365&gt;=90,M1365="Not achieved",P1365="Not achieved"),"Not achieved as not direct to SU within 4h and not seen by a consultant within 14h",IF(AND(AF1365&gt;=90,M1365="Achieved",P1365="Not achieved"),"Not achieved as not seen by a consultant within 14h",IF(AF1365&lt;90,"Not achieved as less than 90% of stay on SU","Not achieved as not direct to SU within 4h"))))))))))))))</f>
        <v/>
      </c>
    </row>
    <row r="1366" spans="1:33" x14ac:dyDescent="0.25">
      <c r="A1366" s="89" t="str">
        <f>IF('Paste Data Here - Export'!A1366="","",'Paste Data Here - Export'!A1366)</f>
        <v/>
      </c>
      <c r="B1366" s="90" t="str">
        <f>IF('Paste Data Here - Export'!B1366="","",'Paste Data Here - Export'!B1366)</f>
        <v/>
      </c>
      <c r="C1366" s="91" t="str">
        <f>IF('Paste Data Here - Export'!AR1366="Y",'Paste Data Here - Export'!AS1366,IF('Paste Data Here - Export'!C1366="","",'Paste Data Here - Export'!BA1366))</f>
        <v/>
      </c>
      <c r="D1366" s="103" t="str">
        <f>IF(B1366="","",IF('Paste Data Here - Export'!A1366 ='Paste Data Here - Export'!B1366, "Yes", "No"))</f>
        <v/>
      </c>
      <c r="E1366" s="103" t="str">
        <f>IF(A1366="","",IF(AND('Paste Data Here - Export'!P1366="",'Paste Data Here - Export'!Q1366&lt;&gt;""),"Yes","No"))</f>
        <v/>
      </c>
      <c r="F1366" s="104" t="str">
        <f>IF('Paste Data Here - Export'!A1366='Paste Data Here - Export'!B1366,C1366,IF(W1366="No","",IF(E1366="Yes","6 Month Transfer",'Paste Data Here - Export'!HP1366)))</f>
        <v/>
      </c>
      <c r="G1366" s="92" t="str">
        <f>IF(B1366="","",IF(OR('Paste Data Here - Export'!KB1366="Y",'Paste Data Here - Export'!GE1366="Y"),"Yes","No"))</f>
        <v/>
      </c>
      <c r="H1366" s="93" t="str">
        <f t="shared" si="242"/>
        <v/>
      </c>
      <c r="I1366" s="93" t="str">
        <f t="shared" si="243"/>
        <v/>
      </c>
      <c r="J1366" s="93" t="str">
        <f t="shared" si="244"/>
        <v/>
      </c>
      <c r="K1366" s="125" t="str">
        <f>IF(OR(C1366="",'Paste Data Here - Export'!BD1366=""),"",1440*('Paste Data Here - Export'!BD1366-C1366))</f>
        <v/>
      </c>
      <c r="L1366" s="93" t="str">
        <f t="shared" si="237"/>
        <v/>
      </c>
      <c r="M1366" s="93" t="str">
        <f>IF(AND(L1366="Yes",'Paste Data Here - Export'!BC1366="SU",'Paste Data Here - Export'!EJ1366&lt;&gt;"Y"),"Achieved",IF('Paste Data Here - Export'!EJ1366="Y","Not applicable",(IF(AND('Patient level info'!L1366="No",'Paste Data Here - Export'!BC1366="SU"),"Not achieved",IF('Paste Data Here - Export'!BC1366="ICH","Not applicable",IF(OR('Paste Data Here - Export'!BC1366="O",'Paste Data Here - Export'!BC1366="MAC"),"Not achieved",""))))))</f>
        <v/>
      </c>
      <c r="N1366" s="142" t="str">
        <f>IF(B1366="","",IF(OR('Paste Data Here - Export'!GN1366="PERS",'Paste Data Here - Export'!GN1366="TELEM"),'Paste Data Here - Export'!GK1366,IF('Paste Data Here - Export'!GO1366="","Not seen in person",'Paste Data Here - Export'!GO1366)))</f>
        <v/>
      </c>
      <c r="O1366" s="125" t="str">
        <f t="shared" si="238"/>
        <v/>
      </c>
      <c r="P1366" s="126" t="str">
        <f t="shared" si="239"/>
        <v/>
      </c>
      <c r="Q1366" s="95" t="str">
        <f>IF('Paste Data Here - Export'!CR1366=TRUE, "Not imaged",IF('Paste Data Here - Export'!AR1366="Y","Inpatient stroke",IF('Paste Data Here - Export'!BA1366="","",IF('Paste Data Here - Export'!CR1366="TRUE","",1440*('Paste Data Here - Export'!CP1366-'Paste Data Here - Export'!BA1366)))))</f>
        <v/>
      </c>
      <c r="R1366" s="95" t="str">
        <f>IF('Paste Data Here - Export'!CR1366=TRUE,"Not imaged",IF(OR(C1366="",'Paste Data Here - Export'!CP1366=""),"",1440*('Paste Data Here - Export'!CP1366-C1366)))</f>
        <v/>
      </c>
      <c r="S1366" s="93" t="str">
        <f>IF(R1366&lt;60.5,"Yes",IF('Paste Data Here - Export'!C1366="","","No"))</f>
        <v/>
      </c>
      <c r="T1366" s="93" t="str">
        <f t="shared" si="231"/>
        <v/>
      </c>
      <c r="U1366" s="94" t="str">
        <f>IF(OR(C1366="",'Paste Data Here - Export'!DF1366=""),"",1440*('Paste Data Here - Export'!DF1366-C1366))</f>
        <v/>
      </c>
      <c r="V1366" s="96" t="str">
        <f t="shared" si="240"/>
        <v/>
      </c>
      <c r="W1366" s="97" t="str">
        <f>IF(B1366="","",IF('Paste Data Here - Export'!KI1366=TRUE,"Yes",IF('Paste Data Here - Export'!L1366="","No","Yes")))</f>
        <v/>
      </c>
      <c r="X1366" s="98" t="str">
        <f>IF(E1366="Yes","6 Month Transfer",IF(AND(W1366="Yes",'Paste Data Here - Export'!KM1366="D"),"No",IF('Patient level info'!W1366="Yes","Yes","")))</f>
        <v/>
      </c>
      <c r="Y1366" s="91" t="str">
        <f t="shared" si="232"/>
        <v/>
      </c>
      <c r="Z1366" s="99" t="str">
        <f>IF('Paste Data Here - Export'!KQ1366="","",IF('Paste Data Here - Export'!KO1366="","",'Paste Data Here - Export'!KN1366-'Paste Data Here - Export'!KQ1366))</f>
        <v/>
      </c>
      <c r="AA1366" s="91" t="str">
        <f>IF(AND(W1366="Yes",'Paste Data Here - Export'!KM1366="D",'Paste Data Here - Export'!KO1366="Y"),'Paste Data Here - Export'!KN1366+'Patient level info'!AA$3,IF(AND(W1366="Yes",'Paste Data Here - Export'!KM1366="D",Z1366&lt;0),'Paste Data Here - Export'!KQ1366,IF(AND(W1366="Yes",'Paste Data Here - Export'!KM1366="D"),'Paste Data Here - Export'!KN1366,IF(X1366="Yes",'Paste Data Here - Export'!KS1366,""))))</f>
        <v/>
      </c>
      <c r="AB1366" s="100" t="str">
        <f>IF(W1366="No","",IF('Paste Data Here - Export'!HS1366="","",IF('Paste Data Here - Export'!KO1366="Y",'Patient level info'!AA1366-'Paste Data Here - Export'!HS1366,'Paste Data Here - Export'!KQ1366-'Paste Data Here - Export'!HS1366)))</f>
        <v/>
      </c>
      <c r="AC1366" s="100" t="str">
        <f>IF(E1366="Yes","",IF(BPT!C1366="Record transferred to this team",AA1366-C1366-(1/6),""))</f>
        <v/>
      </c>
      <c r="AD1366" s="100" t="str">
        <f t="shared" si="233"/>
        <v/>
      </c>
      <c r="AE1366" s="100" t="str">
        <f t="shared" si="241"/>
        <v/>
      </c>
      <c r="AF1366" s="101" t="str">
        <f>IF(AE1366="","",IF(Y1366="Died same day","Died same day as arrival",IF(AB1366="","Did not stay on SU",IF('Paste Data Here - Export'!HR1366="ICH","ICU/CCU/HDU",IF(AB1366&gt;AE1366,100,100*AB1366/AE1366)))))</f>
        <v/>
      </c>
      <c r="AG1366" s="82" t="str">
        <f>IF(E1366="Yes","6 Month Transfer",IF(W1366="No","Not locked to discharge/transfer",IF(AF1366="Did not stay on SU","Not achieved as did not stay on SU",IF('Patient level info'!A1366="","",IF(AND(A1366=B1366,M1366="Achieved",P1366="Achieved",AF1366&gt;=90,AF1366&lt;&gt;"Died same day as arrival"),"Achieved",IF(AND(A1366&lt;&gt;B1366,AF1366&gt;=90,M1366="Achieved",P1366="Achieved"),"Not directly admitted by this team, but achieved criteria at previous team, and achieved 90% of stay on SU whilst at this team",IF(AF1366="ICU/CCU/HDU","Admitted to ICU/CCU/HDU",IF(AF1366="Died same day as arrival",AF1366,IF(AND(AF1366&lt;90,M1366="Not achieved",P1366="Not achieved"),"Not achieved as not direct to SU within 4h, not seen by a consultant within 14h, and less than 90% of stay on SU",IF(AND(AF1366&lt;90,M1366="Not achieved",P1366="Achieved"),"Not achieved as not direct to SU within 4h and less than 90% of stay on SU",IF(AND(AF1366&lt;90,M1366="Achieved",P1366="Not achieved"),"Not achieved as not seen by a consultant within 14h and less than 90% of stay on SU",IF(AND(AF1366&gt;=90,M1366="Not achieved",P1366="Not achieved"),"Not achieved as not direct to SU within 4h and not seen by a consultant within 14h",IF(AND(AF1366&gt;=90,M1366="Achieved",P1366="Not achieved"),"Not achieved as not seen by a consultant within 14h",IF(AF1366&lt;90,"Not achieved as less than 90% of stay on SU","Not achieved as not direct to SU within 4h"))))))))))))))</f>
        <v/>
      </c>
    </row>
    <row r="1367" spans="1:33" x14ac:dyDescent="0.25">
      <c r="A1367" s="89" t="str">
        <f>IF('Paste Data Here - Export'!A1367="","",'Paste Data Here - Export'!A1367)</f>
        <v/>
      </c>
      <c r="B1367" s="90" t="str">
        <f>IF('Paste Data Here - Export'!B1367="","",'Paste Data Here - Export'!B1367)</f>
        <v/>
      </c>
      <c r="C1367" s="91" t="str">
        <f>IF('Paste Data Here - Export'!AR1367="Y",'Paste Data Here - Export'!AS1367,IF('Paste Data Here - Export'!C1367="","",'Paste Data Here - Export'!BA1367))</f>
        <v/>
      </c>
      <c r="D1367" s="103" t="str">
        <f>IF(B1367="","",IF('Paste Data Here - Export'!A1367 ='Paste Data Here - Export'!B1367, "Yes", "No"))</f>
        <v/>
      </c>
      <c r="E1367" s="103" t="str">
        <f>IF(A1367="","",IF(AND('Paste Data Here - Export'!P1367="",'Paste Data Here - Export'!Q1367&lt;&gt;""),"Yes","No"))</f>
        <v/>
      </c>
      <c r="F1367" s="104" t="str">
        <f>IF('Paste Data Here - Export'!A1367='Paste Data Here - Export'!B1367,C1367,IF(W1367="No","",IF(E1367="Yes","6 Month Transfer",'Paste Data Here - Export'!HP1367)))</f>
        <v/>
      </c>
      <c r="G1367" s="92" t="str">
        <f>IF(B1367="","",IF(OR('Paste Data Here - Export'!KB1367="Y",'Paste Data Here - Export'!GE1367="Y"),"Yes","No"))</f>
        <v/>
      </c>
      <c r="H1367" s="93" t="str">
        <f t="shared" si="242"/>
        <v/>
      </c>
      <c r="I1367" s="93" t="str">
        <f t="shared" si="243"/>
        <v/>
      </c>
      <c r="J1367" s="93" t="str">
        <f t="shared" si="244"/>
        <v/>
      </c>
      <c r="K1367" s="125" t="str">
        <f>IF(OR(C1367="",'Paste Data Here - Export'!BD1367=""),"",1440*('Paste Data Here - Export'!BD1367-C1367))</f>
        <v/>
      </c>
      <c r="L1367" s="93" t="str">
        <f t="shared" si="237"/>
        <v/>
      </c>
      <c r="M1367" s="93" t="str">
        <f>IF(AND(L1367="Yes",'Paste Data Here - Export'!BC1367="SU",'Paste Data Here - Export'!EJ1367&lt;&gt;"Y"),"Achieved",IF('Paste Data Here - Export'!EJ1367="Y","Not applicable",(IF(AND('Patient level info'!L1367="No",'Paste Data Here - Export'!BC1367="SU"),"Not achieved",IF('Paste Data Here - Export'!BC1367="ICH","Not applicable",IF(OR('Paste Data Here - Export'!BC1367="O",'Paste Data Here - Export'!BC1367="MAC"),"Not achieved",""))))))</f>
        <v/>
      </c>
      <c r="N1367" s="142" t="str">
        <f>IF(B1367="","",IF(OR('Paste Data Here - Export'!GN1367="PERS",'Paste Data Here - Export'!GN1367="TELEM"),'Paste Data Here - Export'!GK1367,IF('Paste Data Here - Export'!GO1367="","Not seen in person",'Paste Data Here - Export'!GO1367)))</f>
        <v/>
      </c>
      <c r="O1367" s="125" t="str">
        <f t="shared" si="238"/>
        <v/>
      </c>
      <c r="P1367" s="126" t="str">
        <f t="shared" si="239"/>
        <v/>
      </c>
      <c r="Q1367" s="95" t="str">
        <f>IF('Paste Data Here - Export'!CR1367=TRUE, "Not imaged",IF('Paste Data Here - Export'!AR1367="Y","Inpatient stroke",IF('Paste Data Here - Export'!BA1367="","",IF('Paste Data Here - Export'!CR1367="TRUE","",1440*('Paste Data Here - Export'!CP1367-'Paste Data Here - Export'!BA1367)))))</f>
        <v/>
      </c>
      <c r="R1367" s="95" t="str">
        <f>IF('Paste Data Here - Export'!CR1367=TRUE,"Not imaged",IF(OR(C1367="",'Paste Data Here - Export'!CP1367=""),"",1440*('Paste Data Here - Export'!CP1367-C1367)))</f>
        <v/>
      </c>
      <c r="S1367" s="93" t="str">
        <f>IF(R1367&lt;60.5,"Yes",IF('Paste Data Here - Export'!C1367="","","No"))</f>
        <v/>
      </c>
      <c r="T1367" s="93" t="str">
        <f t="shared" si="231"/>
        <v/>
      </c>
      <c r="U1367" s="94" t="str">
        <f>IF(OR(C1367="",'Paste Data Here - Export'!DF1367=""),"",1440*('Paste Data Here - Export'!DF1367-C1367))</f>
        <v/>
      </c>
      <c r="V1367" s="96" t="str">
        <f t="shared" si="240"/>
        <v/>
      </c>
      <c r="W1367" s="97" t="str">
        <f>IF(B1367="","",IF('Paste Data Here - Export'!KI1367=TRUE,"Yes",IF('Paste Data Here - Export'!L1367="","No","Yes")))</f>
        <v/>
      </c>
      <c r="X1367" s="98" t="str">
        <f>IF(E1367="Yes","6 Month Transfer",IF(AND(W1367="Yes",'Paste Data Here - Export'!KM1367="D"),"No",IF('Patient level info'!W1367="Yes","Yes","")))</f>
        <v/>
      </c>
      <c r="Y1367" s="91" t="str">
        <f t="shared" si="232"/>
        <v/>
      </c>
      <c r="Z1367" s="99" t="str">
        <f>IF('Paste Data Here - Export'!KQ1367="","",IF('Paste Data Here - Export'!KO1367="","",'Paste Data Here - Export'!KN1367-'Paste Data Here - Export'!KQ1367))</f>
        <v/>
      </c>
      <c r="AA1367" s="91" t="str">
        <f>IF(AND(W1367="Yes",'Paste Data Here - Export'!KM1367="D",'Paste Data Here - Export'!KO1367="Y"),'Paste Data Here - Export'!KN1367+'Patient level info'!AA$3,IF(AND(W1367="Yes",'Paste Data Here - Export'!KM1367="D",Z1367&lt;0),'Paste Data Here - Export'!KQ1367,IF(AND(W1367="Yes",'Paste Data Here - Export'!KM1367="D"),'Paste Data Here - Export'!KN1367,IF(X1367="Yes",'Paste Data Here - Export'!KS1367,""))))</f>
        <v/>
      </c>
      <c r="AB1367" s="100" t="str">
        <f>IF(W1367="No","",IF('Paste Data Here - Export'!HS1367="","",IF('Paste Data Here - Export'!KO1367="Y",'Patient level info'!AA1367-'Paste Data Here - Export'!HS1367,'Paste Data Here - Export'!KQ1367-'Paste Data Here - Export'!HS1367)))</f>
        <v/>
      </c>
      <c r="AC1367" s="100" t="str">
        <f>IF(E1367="Yes","",IF(BPT!C1367="Record transferred to this team",AA1367-C1367-(1/6),""))</f>
        <v/>
      </c>
      <c r="AD1367" s="100" t="str">
        <f t="shared" si="233"/>
        <v/>
      </c>
      <c r="AE1367" s="100" t="str">
        <f t="shared" si="241"/>
        <v/>
      </c>
      <c r="AF1367" s="101" t="str">
        <f>IF(AE1367="","",IF(Y1367="Died same day","Died same day as arrival",IF(AB1367="","Did not stay on SU",IF('Paste Data Here - Export'!HR1367="ICH","ICU/CCU/HDU",IF(AB1367&gt;AE1367,100,100*AB1367/AE1367)))))</f>
        <v/>
      </c>
      <c r="AG1367" s="82" t="str">
        <f>IF(E1367="Yes","6 Month Transfer",IF(W1367="No","Not locked to discharge/transfer",IF(AF1367="Did not stay on SU","Not achieved as did not stay on SU",IF('Patient level info'!A1367="","",IF(AND(A1367=B1367,M1367="Achieved",P1367="Achieved",AF1367&gt;=90,AF1367&lt;&gt;"Died same day as arrival"),"Achieved",IF(AND(A1367&lt;&gt;B1367,AF1367&gt;=90,M1367="Achieved",P1367="Achieved"),"Not directly admitted by this team, but achieved criteria at previous team, and achieved 90% of stay on SU whilst at this team",IF(AF1367="ICU/CCU/HDU","Admitted to ICU/CCU/HDU",IF(AF1367="Died same day as arrival",AF1367,IF(AND(AF1367&lt;90,M1367="Not achieved",P1367="Not achieved"),"Not achieved as not direct to SU within 4h, not seen by a consultant within 14h, and less than 90% of stay on SU",IF(AND(AF1367&lt;90,M1367="Not achieved",P1367="Achieved"),"Not achieved as not direct to SU within 4h and less than 90% of stay on SU",IF(AND(AF1367&lt;90,M1367="Achieved",P1367="Not achieved"),"Not achieved as not seen by a consultant within 14h and less than 90% of stay on SU",IF(AND(AF1367&gt;=90,M1367="Not achieved",P1367="Not achieved"),"Not achieved as not direct to SU within 4h and not seen by a consultant within 14h",IF(AND(AF1367&gt;=90,M1367="Achieved",P1367="Not achieved"),"Not achieved as not seen by a consultant within 14h",IF(AF1367&lt;90,"Not achieved as less than 90% of stay on SU","Not achieved as not direct to SU within 4h"))))))))))))))</f>
        <v/>
      </c>
    </row>
    <row r="1368" spans="1:33" x14ac:dyDescent="0.25">
      <c r="A1368" s="89" t="str">
        <f>IF('Paste Data Here - Export'!A1368="","",'Paste Data Here - Export'!A1368)</f>
        <v/>
      </c>
      <c r="B1368" s="90" t="str">
        <f>IF('Paste Data Here - Export'!B1368="","",'Paste Data Here - Export'!B1368)</f>
        <v/>
      </c>
      <c r="C1368" s="91" t="str">
        <f>IF('Paste Data Here - Export'!AR1368="Y",'Paste Data Here - Export'!AS1368,IF('Paste Data Here - Export'!C1368="","",'Paste Data Here - Export'!BA1368))</f>
        <v/>
      </c>
      <c r="D1368" s="103" t="str">
        <f>IF(B1368="","",IF('Paste Data Here - Export'!A1368 ='Paste Data Here - Export'!B1368, "Yes", "No"))</f>
        <v/>
      </c>
      <c r="E1368" s="103" t="str">
        <f>IF(A1368="","",IF(AND('Paste Data Here - Export'!P1368="",'Paste Data Here - Export'!Q1368&lt;&gt;""),"Yes","No"))</f>
        <v/>
      </c>
      <c r="F1368" s="104" t="str">
        <f>IF('Paste Data Here - Export'!A1368='Paste Data Here - Export'!B1368,C1368,IF(W1368="No","",IF(E1368="Yes","6 Month Transfer",'Paste Data Here - Export'!HP1368)))</f>
        <v/>
      </c>
      <c r="G1368" s="92" t="str">
        <f>IF(B1368="","",IF(OR('Paste Data Here - Export'!KB1368="Y",'Paste Data Here - Export'!GE1368="Y"),"Yes","No"))</f>
        <v/>
      </c>
      <c r="H1368" s="93" t="str">
        <f t="shared" si="242"/>
        <v/>
      </c>
      <c r="I1368" s="93" t="str">
        <f t="shared" si="243"/>
        <v/>
      </c>
      <c r="J1368" s="93" t="str">
        <f t="shared" si="244"/>
        <v/>
      </c>
      <c r="K1368" s="125" t="str">
        <f>IF(OR(C1368="",'Paste Data Here - Export'!BD1368=""),"",1440*('Paste Data Here - Export'!BD1368-C1368))</f>
        <v/>
      </c>
      <c r="L1368" s="93" t="str">
        <f t="shared" si="237"/>
        <v/>
      </c>
      <c r="M1368" s="93" t="str">
        <f>IF(AND(L1368="Yes",'Paste Data Here - Export'!BC1368="SU",'Paste Data Here - Export'!EJ1368&lt;&gt;"Y"),"Achieved",IF('Paste Data Here - Export'!EJ1368="Y","Not applicable",(IF(AND('Patient level info'!L1368="No",'Paste Data Here - Export'!BC1368="SU"),"Not achieved",IF('Paste Data Here - Export'!BC1368="ICH","Not applicable",IF(OR('Paste Data Here - Export'!BC1368="O",'Paste Data Here - Export'!BC1368="MAC"),"Not achieved",""))))))</f>
        <v/>
      </c>
      <c r="N1368" s="142" t="str">
        <f>IF(B1368="","",IF(OR('Paste Data Here - Export'!GN1368="PERS",'Paste Data Here - Export'!GN1368="TELEM"),'Paste Data Here - Export'!GK1368,IF('Paste Data Here - Export'!GO1368="","Not seen in person",'Paste Data Here - Export'!GO1368)))</f>
        <v/>
      </c>
      <c r="O1368" s="125" t="str">
        <f t="shared" si="238"/>
        <v/>
      </c>
      <c r="P1368" s="126" t="str">
        <f t="shared" si="239"/>
        <v/>
      </c>
      <c r="Q1368" s="95" t="str">
        <f>IF('Paste Data Here - Export'!CR1368=TRUE, "Not imaged",IF('Paste Data Here - Export'!AR1368="Y","Inpatient stroke",IF('Paste Data Here - Export'!BA1368="","",IF('Paste Data Here - Export'!CR1368="TRUE","",1440*('Paste Data Here - Export'!CP1368-'Paste Data Here - Export'!BA1368)))))</f>
        <v/>
      </c>
      <c r="R1368" s="95" t="str">
        <f>IF('Paste Data Here - Export'!CR1368=TRUE,"Not imaged",IF(OR(C1368="",'Paste Data Here - Export'!CP1368=""),"",1440*('Paste Data Here - Export'!CP1368-C1368)))</f>
        <v/>
      </c>
      <c r="S1368" s="93" t="str">
        <f>IF(R1368&lt;60.5,"Yes",IF('Paste Data Here - Export'!C1368="","","No"))</f>
        <v/>
      </c>
      <c r="T1368" s="93" t="str">
        <f t="shared" si="231"/>
        <v/>
      </c>
      <c r="U1368" s="94" t="str">
        <f>IF(OR(C1368="",'Paste Data Here - Export'!DF1368=""),"",1440*('Paste Data Here - Export'!DF1368-C1368))</f>
        <v/>
      </c>
      <c r="V1368" s="96" t="str">
        <f t="shared" si="240"/>
        <v/>
      </c>
      <c r="W1368" s="97" t="str">
        <f>IF(B1368="","",IF('Paste Data Here - Export'!KI1368=TRUE,"Yes",IF('Paste Data Here - Export'!L1368="","No","Yes")))</f>
        <v/>
      </c>
      <c r="X1368" s="98" t="str">
        <f>IF(E1368="Yes","6 Month Transfer",IF(AND(W1368="Yes",'Paste Data Here - Export'!KM1368="D"),"No",IF('Patient level info'!W1368="Yes","Yes","")))</f>
        <v/>
      </c>
      <c r="Y1368" s="91" t="str">
        <f t="shared" si="232"/>
        <v/>
      </c>
      <c r="Z1368" s="99" t="str">
        <f>IF('Paste Data Here - Export'!KQ1368="","",IF('Paste Data Here - Export'!KO1368="","",'Paste Data Here - Export'!KN1368-'Paste Data Here - Export'!KQ1368))</f>
        <v/>
      </c>
      <c r="AA1368" s="91" t="str">
        <f>IF(AND(W1368="Yes",'Paste Data Here - Export'!KM1368="D",'Paste Data Here - Export'!KO1368="Y"),'Paste Data Here - Export'!KN1368+'Patient level info'!AA$3,IF(AND(W1368="Yes",'Paste Data Here - Export'!KM1368="D",Z1368&lt;0),'Paste Data Here - Export'!KQ1368,IF(AND(W1368="Yes",'Paste Data Here - Export'!KM1368="D"),'Paste Data Here - Export'!KN1368,IF(X1368="Yes",'Paste Data Here - Export'!KS1368,""))))</f>
        <v/>
      </c>
      <c r="AB1368" s="100" t="str">
        <f>IF(W1368="No","",IF('Paste Data Here - Export'!HS1368="","",IF('Paste Data Here - Export'!KO1368="Y",'Patient level info'!AA1368-'Paste Data Here - Export'!HS1368,'Paste Data Here - Export'!KQ1368-'Paste Data Here - Export'!HS1368)))</f>
        <v/>
      </c>
      <c r="AC1368" s="100" t="str">
        <f>IF(E1368="Yes","",IF(BPT!C1368="Record transferred to this team",AA1368-C1368-(1/6),""))</f>
        <v/>
      </c>
      <c r="AD1368" s="100" t="str">
        <f t="shared" si="233"/>
        <v/>
      </c>
      <c r="AE1368" s="100" t="str">
        <f t="shared" si="241"/>
        <v/>
      </c>
      <c r="AF1368" s="101" t="str">
        <f>IF(AE1368="","",IF(Y1368="Died same day","Died same day as arrival",IF(AB1368="","Did not stay on SU",IF('Paste Data Here - Export'!HR1368="ICH","ICU/CCU/HDU",IF(AB1368&gt;AE1368,100,100*AB1368/AE1368)))))</f>
        <v/>
      </c>
      <c r="AG1368" s="82" t="str">
        <f>IF(E1368="Yes","6 Month Transfer",IF(W1368="No","Not locked to discharge/transfer",IF(AF1368="Did not stay on SU","Not achieved as did not stay on SU",IF('Patient level info'!A1368="","",IF(AND(A1368=B1368,M1368="Achieved",P1368="Achieved",AF1368&gt;=90,AF1368&lt;&gt;"Died same day as arrival"),"Achieved",IF(AND(A1368&lt;&gt;B1368,AF1368&gt;=90,M1368="Achieved",P1368="Achieved"),"Not directly admitted by this team, but achieved criteria at previous team, and achieved 90% of stay on SU whilst at this team",IF(AF1368="ICU/CCU/HDU","Admitted to ICU/CCU/HDU",IF(AF1368="Died same day as arrival",AF1368,IF(AND(AF1368&lt;90,M1368="Not achieved",P1368="Not achieved"),"Not achieved as not direct to SU within 4h, not seen by a consultant within 14h, and less than 90% of stay on SU",IF(AND(AF1368&lt;90,M1368="Not achieved",P1368="Achieved"),"Not achieved as not direct to SU within 4h and less than 90% of stay on SU",IF(AND(AF1368&lt;90,M1368="Achieved",P1368="Not achieved"),"Not achieved as not seen by a consultant within 14h and less than 90% of stay on SU",IF(AND(AF1368&gt;=90,M1368="Not achieved",P1368="Not achieved"),"Not achieved as not direct to SU within 4h and not seen by a consultant within 14h",IF(AND(AF1368&gt;=90,M1368="Achieved",P1368="Not achieved"),"Not achieved as not seen by a consultant within 14h",IF(AF1368&lt;90,"Not achieved as less than 90% of stay on SU","Not achieved as not direct to SU within 4h"))))))))))))))</f>
        <v/>
      </c>
    </row>
    <row r="1369" spans="1:33" x14ac:dyDescent="0.25">
      <c r="A1369" s="89" t="str">
        <f>IF('Paste Data Here - Export'!A1369="","",'Paste Data Here - Export'!A1369)</f>
        <v/>
      </c>
      <c r="B1369" s="90" t="str">
        <f>IF('Paste Data Here - Export'!B1369="","",'Paste Data Here - Export'!B1369)</f>
        <v/>
      </c>
      <c r="C1369" s="91" t="str">
        <f>IF('Paste Data Here - Export'!AR1369="Y",'Paste Data Here - Export'!AS1369,IF('Paste Data Here - Export'!C1369="","",'Paste Data Here - Export'!BA1369))</f>
        <v/>
      </c>
      <c r="D1369" s="103" t="str">
        <f>IF(B1369="","",IF('Paste Data Here - Export'!A1369 ='Paste Data Here - Export'!B1369, "Yes", "No"))</f>
        <v/>
      </c>
      <c r="E1369" s="103" t="str">
        <f>IF(A1369="","",IF(AND('Paste Data Here - Export'!P1369="",'Paste Data Here - Export'!Q1369&lt;&gt;""),"Yes","No"))</f>
        <v/>
      </c>
      <c r="F1369" s="104" t="str">
        <f>IF('Paste Data Here - Export'!A1369='Paste Data Here - Export'!B1369,C1369,IF(W1369="No","",IF(E1369="Yes","6 Month Transfer",'Paste Data Here - Export'!HP1369)))</f>
        <v/>
      </c>
      <c r="G1369" s="92" t="str">
        <f>IF(B1369="","",IF(OR('Paste Data Here - Export'!KB1369="Y",'Paste Data Here - Export'!GE1369="Y"),"Yes","No"))</f>
        <v/>
      </c>
      <c r="H1369" s="93" t="str">
        <f t="shared" si="242"/>
        <v/>
      </c>
      <c r="I1369" s="93" t="str">
        <f t="shared" si="243"/>
        <v/>
      </c>
      <c r="J1369" s="93" t="str">
        <f t="shared" si="244"/>
        <v/>
      </c>
      <c r="K1369" s="125" t="str">
        <f>IF(OR(C1369="",'Paste Data Here - Export'!BD1369=""),"",1440*('Paste Data Here - Export'!BD1369-C1369))</f>
        <v/>
      </c>
      <c r="L1369" s="93" t="str">
        <f t="shared" si="237"/>
        <v/>
      </c>
      <c r="M1369" s="93" t="str">
        <f>IF(AND(L1369="Yes",'Paste Data Here - Export'!BC1369="SU",'Paste Data Here - Export'!EJ1369&lt;&gt;"Y"),"Achieved",IF('Paste Data Here - Export'!EJ1369="Y","Not applicable",(IF(AND('Patient level info'!L1369="No",'Paste Data Here - Export'!BC1369="SU"),"Not achieved",IF('Paste Data Here - Export'!BC1369="ICH","Not applicable",IF(OR('Paste Data Here - Export'!BC1369="O",'Paste Data Here - Export'!BC1369="MAC"),"Not achieved",""))))))</f>
        <v/>
      </c>
      <c r="N1369" s="142" t="str">
        <f>IF(B1369="","",IF(OR('Paste Data Here - Export'!GN1369="PERS",'Paste Data Here - Export'!GN1369="TELEM"),'Paste Data Here - Export'!GK1369,IF('Paste Data Here - Export'!GO1369="","Not seen in person",'Paste Data Here - Export'!GO1369)))</f>
        <v/>
      </c>
      <c r="O1369" s="125" t="str">
        <f t="shared" si="238"/>
        <v/>
      </c>
      <c r="P1369" s="126" t="str">
        <f t="shared" si="239"/>
        <v/>
      </c>
      <c r="Q1369" s="95" t="str">
        <f>IF('Paste Data Here - Export'!CR1369=TRUE, "Not imaged",IF('Paste Data Here - Export'!AR1369="Y","Inpatient stroke",IF('Paste Data Here - Export'!BA1369="","",IF('Paste Data Here - Export'!CR1369="TRUE","",1440*('Paste Data Here - Export'!CP1369-'Paste Data Here - Export'!BA1369)))))</f>
        <v/>
      </c>
      <c r="R1369" s="95" t="str">
        <f>IF('Paste Data Here - Export'!CR1369=TRUE,"Not imaged",IF(OR(C1369="",'Paste Data Here - Export'!CP1369=""),"",1440*('Paste Data Here - Export'!CP1369-C1369)))</f>
        <v/>
      </c>
      <c r="S1369" s="93" t="str">
        <f>IF(R1369&lt;60.5,"Yes",IF('Paste Data Here - Export'!C1369="","","No"))</f>
        <v/>
      </c>
      <c r="T1369" s="93" t="str">
        <f t="shared" si="231"/>
        <v/>
      </c>
      <c r="U1369" s="94" t="str">
        <f>IF(OR(C1369="",'Paste Data Here - Export'!DF1369=""),"",1440*('Paste Data Here - Export'!DF1369-C1369))</f>
        <v/>
      </c>
      <c r="V1369" s="96" t="str">
        <f t="shared" si="240"/>
        <v/>
      </c>
      <c r="W1369" s="97" t="str">
        <f>IF(B1369="","",IF('Paste Data Here - Export'!KI1369=TRUE,"Yes",IF('Paste Data Here - Export'!L1369="","No","Yes")))</f>
        <v/>
      </c>
      <c r="X1369" s="98" t="str">
        <f>IF(E1369="Yes","6 Month Transfer",IF(AND(W1369="Yes",'Paste Data Here - Export'!KM1369="D"),"No",IF('Patient level info'!W1369="Yes","Yes","")))</f>
        <v/>
      </c>
      <c r="Y1369" s="91" t="str">
        <f t="shared" si="232"/>
        <v/>
      </c>
      <c r="Z1369" s="99" t="str">
        <f>IF('Paste Data Here - Export'!KQ1369="","",IF('Paste Data Here - Export'!KO1369="","",'Paste Data Here - Export'!KN1369-'Paste Data Here - Export'!KQ1369))</f>
        <v/>
      </c>
      <c r="AA1369" s="91" t="str">
        <f>IF(AND(W1369="Yes",'Paste Data Here - Export'!KM1369="D",'Paste Data Here - Export'!KO1369="Y"),'Paste Data Here - Export'!KN1369+'Patient level info'!AA$3,IF(AND(W1369="Yes",'Paste Data Here - Export'!KM1369="D",Z1369&lt;0),'Paste Data Here - Export'!KQ1369,IF(AND(W1369="Yes",'Paste Data Here - Export'!KM1369="D"),'Paste Data Here - Export'!KN1369,IF(X1369="Yes",'Paste Data Here - Export'!KS1369,""))))</f>
        <v/>
      </c>
      <c r="AB1369" s="100" t="str">
        <f>IF(W1369="No","",IF('Paste Data Here - Export'!HS1369="","",IF('Paste Data Here - Export'!KO1369="Y",'Patient level info'!AA1369-'Paste Data Here - Export'!HS1369,'Paste Data Here - Export'!KQ1369-'Paste Data Here - Export'!HS1369)))</f>
        <v/>
      </c>
      <c r="AC1369" s="100" t="str">
        <f>IF(E1369="Yes","",IF(BPT!C1369="Record transferred to this team",AA1369-C1369-(1/6),""))</f>
        <v/>
      </c>
      <c r="AD1369" s="100" t="str">
        <f t="shared" si="233"/>
        <v/>
      </c>
      <c r="AE1369" s="100" t="str">
        <f t="shared" si="241"/>
        <v/>
      </c>
      <c r="AF1369" s="101" t="str">
        <f>IF(AE1369="","",IF(Y1369="Died same day","Died same day as arrival",IF(AB1369="","Did not stay on SU",IF('Paste Data Here - Export'!HR1369="ICH","ICU/CCU/HDU",IF(AB1369&gt;AE1369,100,100*AB1369/AE1369)))))</f>
        <v/>
      </c>
      <c r="AG1369" s="82" t="str">
        <f>IF(E1369="Yes","6 Month Transfer",IF(W1369="No","Not locked to discharge/transfer",IF(AF1369="Did not stay on SU","Not achieved as did not stay on SU",IF('Patient level info'!A1369="","",IF(AND(A1369=B1369,M1369="Achieved",P1369="Achieved",AF1369&gt;=90,AF1369&lt;&gt;"Died same day as arrival"),"Achieved",IF(AND(A1369&lt;&gt;B1369,AF1369&gt;=90,M1369="Achieved",P1369="Achieved"),"Not directly admitted by this team, but achieved criteria at previous team, and achieved 90% of stay on SU whilst at this team",IF(AF1369="ICU/CCU/HDU","Admitted to ICU/CCU/HDU",IF(AF1369="Died same day as arrival",AF1369,IF(AND(AF1369&lt;90,M1369="Not achieved",P1369="Not achieved"),"Not achieved as not direct to SU within 4h, not seen by a consultant within 14h, and less than 90% of stay on SU",IF(AND(AF1369&lt;90,M1369="Not achieved",P1369="Achieved"),"Not achieved as not direct to SU within 4h and less than 90% of stay on SU",IF(AND(AF1369&lt;90,M1369="Achieved",P1369="Not achieved"),"Not achieved as not seen by a consultant within 14h and less than 90% of stay on SU",IF(AND(AF1369&gt;=90,M1369="Not achieved",P1369="Not achieved"),"Not achieved as not direct to SU within 4h and not seen by a consultant within 14h",IF(AND(AF1369&gt;=90,M1369="Achieved",P1369="Not achieved"),"Not achieved as not seen by a consultant within 14h",IF(AF1369&lt;90,"Not achieved as less than 90% of stay on SU","Not achieved as not direct to SU within 4h"))))))))))))))</f>
        <v/>
      </c>
    </row>
    <row r="1370" spans="1:33" x14ac:dyDescent="0.25">
      <c r="A1370" s="89" t="str">
        <f>IF('Paste Data Here - Export'!A1370="","",'Paste Data Here - Export'!A1370)</f>
        <v/>
      </c>
      <c r="B1370" s="90" t="str">
        <f>IF('Paste Data Here - Export'!B1370="","",'Paste Data Here - Export'!B1370)</f>
        <v/>
      </c>
      <c r="C1370" s="91" t="str">
        <f>IF('Paste Data Here - Export'!AR1370="Y",'Paste Data Here - Export'!AS1370,IF('Paste Data Here - Export'!C1370="","",'Paste Data Here - Export'!BA1370))</f>
        <v/>
      </c>
      <c r="D1370" s="103" t="str">
        <f>IF(B1370="","",IF('Paste Data Here - Export'!A1370 ='Paste Data Here - Export'!B1370, "Yes", "No"))</f>
        <v/>
      </c>
      <c r="E1370" s="103" t="str">
        <f>IF(A1370="","",IF(AND('Paste Data Here - Export'!P1370="",'Paste Data Here - Export'!Q1370&lt;&gt;""),"Yes","No"))</f>
        <v/>
      </c>
      <c r="F1370" s="104" t="str">
        <f>IF('Paste Data Here - Export'!A1370='Paste Data Here - Export'!B1370,C1370,IF(W1370="No","",IF(E1370="Yes","6 Month Transfer",'Paste Data Here - Export'!HP1370)))</f>
        <v/>
      </c>
      <c r="G1370" s="92" t="str">
        <f>IF(B1370="","",IF(OR('Paste Data Here - Export'!KB1370="Y",'Paste Data Here - Export'!GE1370="Y"),"Yes","No"))</f>
        <v/>
      </c>
      <c r="H1370" s="93" t="str">
        <f t="shared" si="242"/>
        <v/>
      </c>
      <c r="I1370" s="93" t="str">
        <f t="shared" si="243"/>
        <v/>
      </c>
      <c r="J1370" s="93" t="str">
        <f t="shared" si="244"/>
        <v/>
      </c>
      <c r="K1370" s="125" t="str">
        <f>IF(OR(C1370="",'Paste Data Here - Export'!BD1370=""),"",1440*('Paste Data Here - Export'!BD1370-C1370))</f>
        <v/>
      </c>
      <c r="L1370" s="93" t="str">
        <f t="shared" si="237"/>
        <v/>
      </c>
      <c r="M1370" s="93" t="str">
        <f>IF(AND(L1370="Yes",'Paste Data Here - Export'!BC1370="SU",'Paste Data Here - Export'!EJ1370&lt;&gt;"Y"),"Achieved",IF('Paste Data Here - Export'!EJ1370="Y","Not applicable",(IF(AND('Patient level info'!L1370="No",'Paste Data Here - Export'!BC1370="SU"),"Not achieved",IF('Paste Data Here - Export'!BC1370="ICH","Not applicable",IF(OR('Paste Data Here - Export'!BC1370="O",'Paste Data Here - Export'!BC1370="MAC"),"Not achieved",""))))))</f>
        <v/>
      </c>
      <c r="N1370" s="142" t="str">
        <f>IF(B1370="","",IF(OR('Paste Data Here - Export'!GN1370="PERS",'Paste Data Here - Export'!GN1370="TELEM"),'Paste Data Here - Export'!GK1370,IF('Paste Data Here - Export'!GO1370="","Not seen in person",'Paste Data Here - Export'!GO1370)))</f>
        <v/>
      </c>
      <c r="O1370" s="125" t="str">
        <f t="shared" si="238"/>
        <v/>
      </c>
      <c r="P1370" s="126" t="str">
        <f t="shared" si="239"/>
        <v/>
      </c>
      <c r="Q1370" s="95" t="str">
        <f>IF('Paste Data Here - Export'!CR1370=TRUE, "Not imaged",IF('Paste Data Here - Export'!AR1370="Y","Inpatient stroke",IF('Paste Data Here - Export'!BA1370="","",IF('Paste Data Here - Export'!CR1370="TRUE","",1440*('Paste Data Here - Export'!CP1370-'Paste Data Here - Export'!BA1370)))))</f>
        <v/>
      </c>
      <c r="R1370" s="95" t="str">
        <f>IF('Paste Data Here - Export'!CR1370=TRUE,"Not imaged",IF(OR(C1370="",'Paste Data Here - Export'!CP1370=""),"",1440*('Paste Data Here - Export'!CP1370-C1370)))</f>
        <v/>
      </c>
      <c r="S1370" s="93" t="str">
        <f>IF(R1370&lt;60.5,"Yes",IF('Paste Data Here - Export'!C1370="","","No"))</f>
        <v/>
      </c>
      <c r="T1370" s="93" t="str">
        <f t="shared" si="231"/>
        <v/>
      </c>
      <c r="U1370" s="94" t="str">
        <f>IF(OR(C1370="",'Paste Data Here - Export'!DF1370=""),"",1440*('Paste Data Here - Export'!DF1370-C1370))</f>
        <v/>
      </c>
      <c r="V1370" s="96" t="str">
        <f t="shared" si="240"/>
        <v/>
      </c>
      <c r="W1370" s="97" t="str">
        <f>IF(B1370="","",IF('Paste Data Here - Export'!KI1370=TRUE,"Yes",IF('Paste Data Here - Export'!L1370="","No","Yes")))</f>
        <v/>
      </c>
      <c r="X1370" s="98" t="str">
        <f>IF(E1370="Yes","6 Month Transfer",IF(AND(W1370="Yes",'Paste Data Here - Export'!KM1370="D"),"No",IF('Patient level info'!W1370="Yes","Yes","")))</f>
        <v/>
      </c>
      <c r="Y1370" s="91" t="str">
        <f t="shared" si="232"/>
        <v/>
      </c>
      <c r="Z1370" s="99" t="str">
        <f>IF('Paste Data Here - Export'!KQ1370="","",IF('Paste Data Here - Export'!KO1370="","",'Paste Data Here - Export'!KN1370-'Paste Data Here - Export'!KQ1370))</f>
        <v/>
      </c>
      <c r="AA1370" s="91" t="str">
        <f>IF(AND(W1370="Yes",'Paste Data Here - Export'!KM1370="D",'Paste Data Here - Export'!KO1370="Y"),'Paste Data Here - Export'!KN1370+'Patient level info'!AA$3,IF(AND(W1370="Yes",'Paste Data Here - Export'!KM1370="D",Z1370&lt;0),'Paste Data Here - Export'!KQ1370,IF(AND(W1370="Yes",'Paste Data Here - Export'!KM1370="D"),'Paste Data Here - Export'!KN1370,IF(X1370="Yes",'Paste Data Here - Export'!KS1370,""))))</f>
        <v/>
      </c>
      <c r="AB1370" s="100" t="str">
        <f>IF(W1370="No","",IF('Paste Data Here - Export'!HS1370="","",IF('Paste Data Here - Export'!KO1370="Y",'Patient level info'!AA1370-'Paste Data Here - Export'!HS1370,'Paste Data Here - Export'!KQ1370-'Paste Data Here - Export'!HS1370)))</f>
        <v/>
      </c>
      <c r="AC1370" s="100" t="str">
        <f>IF(E1370="Yes","",IF(BPT!C1370="Record transferred to this team",AA1370-C1370-(1/6),""))</f>
        <v/>
      </c>
      <c r="AD1370" s="100" t="str">
        <f t="shared" si="233"/>
        <v/>
      </c>
      <c r="AE1370" s="100" t="str">
        <f t="shared" si="241"/>
        <v/>
      </c>
      <c r="AF1370" s="101" t="str">
        <f>IF(AE1370="","",IF(Y1370="Died same day","Died same day as arrival",IF(AB1370="","Did not stay on SU",IF('Paste Data Here - Export'!HR1370="ICH","ICU/CCU/HDU",IF(AB1370&gt;AE1370,100,100*AB1370/AE1370)))))</f>
        <v/>
      </c>
      <c r="AG1370" s="82" t="str">
        <f>IF(E1370="Yes","6 Month Transfer",IF(W1370="No","Not locked to discharge/transfer",IF(AF1370="Did not stay on SU","Not achieved as did not stay on SU",IF('Patient level info'!A1370="","",IF(AND(A1370=B1370,M1370="Achieved",P1370="Achieved",AF1370&gt;=90,AF1370&lt;&gt;"Died same day as arrival"),"Achieved",IF(AND(A1370&lt;&gt;B1370,AF1370&gt;=90,M1370="Achieved",P1370="Achieved"),"Not directly admitted by this team, but achieved criteria at previous team, and achieved 90% of stay on SU whilst at this team",IF(AF1370="ICU/CCU/HDU","Admitted to ICU/CCU/HDU",IF(AF1370="Died same day as arrival",AF1370,IF(AND(AF1370&lt;90,M1370="Not achieved",P1370="Not achieved"),"Not achieved as not direct to SU within 4h, not seen by a consultant within 14h, and less than 90% of stay on SU",IF(AND(AF1370&lt;90,M1370="Not achieved",P1370="Achieved"),"Not achieved as not direct to SU within 4h and less than 90% of stay on SU",IF(AND(AF1370&lt;90,M1370="Achieved",P1370="Not achieved"),"Not achieved as not seen by a consultant within 14h and less than 90% of stay on SU",IF(AND(AF1370&gt;=90,M1370="Not achieved",P1370="Not achieved"),"Not achieved as not direct to SU within 4h and not seen by a consultant within 14h",IF(AND(AF1370&gt;=90,M1370="Achieved",P1370="Not achieved"),"Not achieved as not seen by a consultant within 14h",IF(AF1370&lt;90,"Not achieved as less than 90% of stay on SU","Not achieved as not direct to SU within 4h"))))))))))))))</f>
        <v/>
      </c>
    </row>
    <row r="1371" spans="1:33" x14ac:dyDescent="0.25">
      <c r="A1371" s="89" t="str">
        <f>IF('Paste Data Here - Export'!A1371="","",'Paste Data Here - Export'!A1371)</f>
        <v/>
      </c>
      <c r="B1371" s="90" t="str">
        <f>IF('Paste Data Here - Export'!B1371="","",'Paste Data Here - Export'!B1371)</f>
        <v/>
      </c>
      <c r="C1371" s="91" t="str">
        <f>IF('Paste Data Here - Export'!AR1371="Y",'Paste Data Here - Export'!AS1371,IF('Paste Data Here - Export'!C1371="","",'Paste Data Here - Export'!BA1371))</f>
        <v/>
      </c>
      <c r="D1371" s="103" t="str">
        <f>IF(B1371="","",IF('Paste Data Here - Export'!A1371 ='Paste Data Here - Export'!B1371, "Yes", "No"))</f>
        <v/>
      </c>
      <c r="E1371" s="103" t="str">
        <f>IF(A1371="","",IF(AND('Paste Data Here - Export'!P1371="",'Paste Data Here - Export'!Q1371&lt;&gt;""),"Yes","No"))</f>
        <v/>
      </c>
      <c r="F1371" s="104" t="str">
        <f>IF('Paste Data Here - Export'!A1371='Paste Data Here - Export'!B1371,C1371,IF(W1371="No","",IF(E1371="Yes","6 Month Transfer",'Paste Data Here - Export'!HP1371)))</f>
        <v/>
      </c>
      <c r="G1371" s="92" t="str">
        <f>IF(B1371="","",IF(OR('Paste Data Here - Export'!KB1371="Y",'Paste Data Here - Export'!GE1371="Y"),"Yes","No"))</f>
        <v/>
      </c>
      <c r="H1371" s="93" t="str">
        <f t="shared" si="242"/>
        <v/>
      </c>
      <c r="I1371" s="93" t="str">
        <f t="shared" si="243"/>
        <v/>
      </c>
      <c r="J1371" s="93" t="str">
        <f t="shared" si="244"/>
        <v/>
      </c>
      <c r="K1371" s="125" t="str">
        <f>IF(OR(C1371="",'Paste Data Here - Export'!BD1371=""),"",1440*('Paste Data Here - Export'!BD1371-C1371))</f>
        <v/>
      </c>
      <c r="L1371" s="93" t="str">
        <f t="shared" si="237"/>
        <v/>
      </c>
      <c r="M1371" s="93" t="str">
        <f>IF(AND(L1371="Yes",'Paste Data Here - Export'!BC1371="SU",'Paste Data Here - Export'!EJ1371&lt;&gt;"Y"),"Achieved",IF('Paste Data Here - Export'!EJ1371="Y","Not applicable",(IF(AND('Patient level info'!L1371="No",'Paste Data Here - Export'!BC1371="SU"),"Not achieved",IF('Paste Data Here - Export'!BC1371="ICH","Not applicable",IF(OR('Paste Data Here - Export'!BC1371="O",'Paste Data Here - Export'!BC1371="MAC"),"Not achieved",""))))))</f>
        <v/>
      </c>
      <c r="N1371" s="142" t="str">
        <f>IF(B1371="","",IF(OR('Paste Data Here - Export'!GN1371="PERS",'Paste Data Here - Export'!GN1371="TELEM"),'Paste Data Here - Export'!GK1371,IF('Paste Data Here - Export'!GO1371="","Not seen in person",'Paste Data Here - Export'!GO1371)))</f>
        <v/>
      </c>
      <c r="O1371" s="125" t="str">
        <f t="shared" si="238"/>
        <v/>
      </c>
      <c r="P1371" s="126" t="str">
        <f t="shared" si="239"/>
        <v/>
      </c>
      <c r="Q1371" s="95" t="str">
        <f>IF('Paste Data Here - Export'!CR1371=TRUE, "Not imaged",IF('Paste Data Here - Export'!AR1371="Y","Inpatient stroke",IF('Paste Data Here - Export'!BA1371="","",IF('Paste Data Here - Export'!CR1371="TRUE","",1440*('Paste Data Here - Export'!CP1371-'Paste Data Here - Export'!BA1371)))))</f>
        <v/>
      </c>
      <c r="R1371" s="95" t="str">
        <f>IF('Paste Data Here - Export'!CR1371=TRUE,"Not imaged",IF(OR(C1371="",'Paste Data Here - Export'!CP1371=""),"",1440*('Paste Data Here - Export'!CP1371-C1371)))</f>
        <v/>
      </c>
      <c r="S1371" s="93" t="str">
        <f>IF(R1371&lt;60.5,"Yes",IF('Paste Data Here - Export'!C1371="","","No"))</f>
        <v/>
      </c>
      <c r="T1371" s="93" t="str">
        <f t="shared" si="231"/>
        <v/>
      </c>
      <c r="U1371" s="94" t="str">
        <f>IF(OR(C1371="",'Paste Data Here - Export'!DF1371=""),"",1440*('Paste Data Here - Export'!DF1371-C1371))</f>
        <v/>
      </c>
      <c r="V1371" s="96" t="str">
        <f t="shared" si="240"/>
        <v/>
      </c>
      <c r="W1371" s="97" t="str">
        <f>IF(B1371="","",IF('Paste Data Here - Export'!KI1371=TRUE,"Yes",IF('Paste Data Here - Export'!L1371="","No","Yes")))</f>
        <v/>
      </c>
      <c r="X1371" s="98" t="str">
        <f>IF(E1371="Yes","6 Month Transfer",IF(AND(W1371="Yes",'Paste Data Here - Export'!KM1371="D"),"No",IF('Patient level info'!W1371="Yes","Yes","")))</f>
        <v/>
      </c>
      <c r="Y1371" s="91" t="str">
        <f t="shared" si="232"/>
        <v/>
      </c>
      <c r="Z1371" s="99" t="str">
        <f>IF('Paste Data Here - Export'!KQ1371="","",IF('Paste Data Here - Export'!KO1371="","",'Paste Data Here - Export'!KN1371-'Paste Data Here - Export'!KQ1371))</f>
        <v/>
      </c>
      <c r="AA1371" s="91" t="str">
        <f>IF(AND(W1371="Yes",'Paste Data Here - Export'!KM1371="D",'Paste Data Here - Export'!KO1371="Y"),'Paste Data Here - Export'!KN1371+'Patient level info'!AA$3,IF(AND(W1371="Yes",'Paste Data Here - Export'!KM1371="D",Z1371&lt;0),'Paste Data Here - Export'!KQ1371,IF(AND(W1371="Yes",'Paste Data Here - Export'!KM1371="D"),'Paste Data Here - Export'!KN1371,IF(X1371="Yes",'Paste Data Here - Export'!KS1371,""))))</f>
        <v/>
      </c>
      <c r="AB1371" s="100" t="str">
        <f>IF(W1371="No","",IF('Paste Data Here - Export'!HS1371="","",IF('Paste Data Here - Export'!KO1371="Y",'Patient level info'!AA1371-'Paste Data Here - Export'!HS1371,'Paste Data Here - Export'!KQ1371-'Paste Data Here - Export'!HS1371)))</f>
        <v/>
      </c>
      <c r="AC1371" s="100" t="str">
        <f>IF(E1371="Yes","",IF(BPT!C1371="Record transferred to this team",AA1371-C1371-(1/6),""))</f>
        <v/>
      </c>
      <c r="AD1371" s="100" t="str">
        <f t="shared" si="233"/>
        <v/>
      </c>
      <c r="AE1371" s="100" t="str">
        <f t="shared" si="241"/>
        <v/>
      </c>
      <c r="AF1371" s="101" t="str">
        <f>IF(AE1371="","",IF(Y1371="Died same day","Died same day as arrival",IF(AB1371="","Did not stay on SU",IF('Paste Data Here - Export'!HR1371="ICH","ICU/CCU/HDU",IF(AB1371&gt;AE1371,100,100*AB1371/AE1371)))))</f>
        <v/>
      </c>
      <c r="AG1371" s="82" t="str">
        <f>IF(E1371="Yes","6 Month Transfer",IF(W1371="No","Not locked to discharge/transfer",IF(AF1371="Did not stay on SU","Not achieved as did not stay on SU",IF('Patient level info'!A1371="","",IF(AND(A1371=B1371,M1371="Achieved",P1371="Achieved",AF1371&gt;=90,AF1371&lt;&gt;"Died same day as arrival"),"Achieved",IF(AND(A1371&lt;&gt;B1371,AF1371&gt;=90,M1371="Achieved",P1371="Achieved"),"Not directly admitted by this team, but achieved criteria at previous team, and achieved 90% of stay on SU whilst at this team",IF(AF1371="ICU/CCU/HDU","Admitted to ICU/CCU/HDU",IF(AF1371="Died same day as arrival",AF1371,IF(AND(AF1371&lt;90,M1371="Not achieved",P1371="Not achieved"),"Not achieved as not direct to SU within 4h, not seen by a consultant within 14h, and less than 90% of stay on SU",IF(AND(AF1371&lt;90,M1371="Not achieved",P1371="Achieved"),"Not achieved as not direct to SU within 4h and less than 90% of stay on SU",IF(AND(AF1371&lt;90,M1371="Achieved",P1371="Not achieved"),"Not achieved as not seen by a consultant within 14h and less than 90% of stay on SU",IF(AND(AF1371&gt;=90,M1371="Not achieved",P1371="Not achieved"),"Not achieved as not direct to SU within 4h and not seen by a consultant within 14h",IF(AND(AF1371&gt;=90,M1371="Achieved",P1371="Not achieved"),"Not achieved as not seen by a consultant within 14h",IF(AF1371&lt;90,"Not achieved as less than 90% of stay on SU","Not achieved as not direct to SU within 4h"))))))))))))))</f>
        <v/>
      </c>
    </row>
    <row r="1372" spans="1:33" x14ac:dyDescent="0.25">
      <c r="A1372" s="89" t="str">
        <f>IF('Paste Data Here - Export'!A1372="","",'Paste Data Here - Export'!A1372)</f>
        <v/>
      </c>
      <c r="B1372" s="90" t="str">
        <f>IF('Paste Data Here - Export'!B1372="","",'Paste Data Here - Export'!B1372)</f>
        <v/>
      </c>
      <c r="C1372" s="91" t="str">
        <f>IF('Paste Data Here - Export'!AR1372="Y",'Paste Data Here - Export'!AS1372,IF('Paste Data Here - Export'!C1372="","",'Paste Data Here - Export'!BA1372))</f>
        <v/>
      </c>
      <c r="D1372" s="103" t="str">
        <f>IF(B1372="","",IF('Paste Data Here - Export'!A1372 ='Paste Data Here - Export'!B1372, "Yes", "No"))</f>
        <v/>
      </c>
      <c r="E1372" s="103" t="str">
        <f>IF(A1372="","",IF(AND('Paste Data Here - Export'!P1372="",'Paste Data Here - Export'!Q1372&lt;&gt;""),"Yes","No"))</f>
        <v/>
      </c>
      <c r="F1372" s="104" t="str">
        <f>IF('Paste Data Here - Export'!A1372='Paste Data Here - Export'!B1372,C1372,IF(W1372="No","",IF(E1372="Yes","6 Month Transfer",'Paste Data Here - Export'!HP1372)))</f>
        <v/>
      </c>
      <c r="G1372" s="92" t="str">
        <f>IF(B1372="","",IF(OR('Paste Data Here - Export'!KB1372="Y",'Paste Data Here - Export'!GE1372="Y"),"Yes","No"))</f>
        <v/>
      </c>
      <c r="H1372" s="93" t="str">
        <f t="shared" si="242"/>
        <v/>
      </c>
      <c r="I1372" s="93" t="str">
        <f t="shared" si="243"/>
        <v/>
      </c>
      <c r="J1372" s="93" t="str">
        <f t="shared" si="244"/>
        <v/>
      </c>
      <c r="K1372" s="125" t="str">
        <f>IF(OR(C1372="",'Paste Data Here - Export'!BD1372=""),"",1440*('Paste Data Here - Export'!BD1372-C1372))</f>
        <v/>
      </c>
      <c r="L1372" s="93" t="str">
        <f t="shared" si="237"/>
        <v/>
      </c>
      <c r="M1372" s="93" t="str">
        <f>IF(AND(L1372="Yes",'Paste Data Here - Export'!BC1372="SU",'Paste Data Here - Export'!EJ1372&lt;&gt;"Y"),"Achieved",IF('Paste Data Here - Export'!EJ1372="Y","Not applicable",(IF(AND('Patient level info'!L1372="No",'Paste Data Here - Export'!BC1372="SU"),"Not achieved",IF('Paste Data Here - Export'!BC1372="ICH","Not applicable",IF(OR('Paste Data Here - Export'!BC1372="O",'Paste Data Here - Export'!BC1372="MAC"),"Not achieved",""))))))</f>
        <v/>
      </c>
      <c r="N1372" s="142" t="str">
        <f>IF(B1372="","",IF(OR('Paste Data Here - Export'!GN1372="PERS",'Paste Data Here - Export'!GN1372="TELEM"),'Paste Data Here - Export'!GK1372,IF('Paste Data Here - Export'!GO1372="","Not seen in person",'Paste Data Here - Export'!GO1372)))</f>
        <v/>
      </c>
      <c r="O1372" s="125" t="str">
        <f t="shared" si="238"/>
        <v/>
      </c>
      <c r="P1372" s="126" t="str">
        <f t="shared" si="239"/>
        <v/>
      </c>
      <c r="Q1372" s="95" t="str">
        <f>IF('Paste Data Here - Export'!CR1372=TRUE, "Not imaged",IF('Paste Data Here - Export'!AR1372="Y","Inpatient stroke",IF('Paste Data Here - Export'!BA1372="","",IF('Paste Data Here - Export'!CR1372="TRUE","",1440*('Paste Data Here - Export'!CP1372-'Paste Data Here - Export'!BA1372)))))</f>
        <v/>
      </c>
      <c r="R1372" s="95" t="str">
        <f>IF('Paste Data Here - Export'!CR1372=TRUE,"Not imaged",IF(OR(C1372="",'Paste Data Here - Export'!CP1372=""),"",1440*('Paste Data Here - Export'!CP1372-C1372)))</f>
        <v/>
      </c>
      <c r="S1372" s="93" t="str">
        <f>IF(R1372&lt;60.5,"Yes",IF('Paste Data Here - Export'!C1372="","","No"))</f>
        <v/>
      </c>
      <c r="T1372" s="93" t="str">
        <f t="shared" si="231"/>
        <v/>
      </c>
      <c r="U1372" s="94" t="str">
        <f>IF(OR(C1372="",'Paste Data Here - Export'!DF1372=""),"",1440*('Paste Data Here - Export'!DF1372-C1372))</f>
        <v/>
      </c>
      <c r="V1372" s="96" t="str">
        <f t="shared" si="240"/>
        <v/>
      </c>
      <c r="W1372" s="97" t="str">
        <f>IF(B1372="","",IF('Paste Data Here - Export'!KI1372=TRUE,"Yes",IF('Paste Data Here - Export'!L1372="","No","Yes")))</f>
        <v/>
      </c>
      <c r="X1372" s="98" t="str">
        <f>IF(E1372="Yes","6 Month Transfer",IF(AND(W1372="Yes",'Paste Data Here - Export'!KM1372="D"),"No",IF('Patient level info'!W1372="Yes","Yes","")))</f>
        <v/>
      </c>
      <c r="Y1372" s="91" t="str">
        <f t="shared" si="232"/>
        <v/>
      </c>
      <c r="Z1372" s="99" t="str">
        <f>IF('Paste Data Here - Export'!KQ1372="","",IF('Paste Data Here - Export'!KO1372="","",'Paste Data Here - Export'!KN1372-'Paste Data Here - Export'!KQ1372))</f>
        <v/>
      </c>
      <c r="AA1372" s="91" t="str">
        <f>IF(AND(W1372="Yes",'Paste Data Here - Export'!KM1372="D",'Paste Data Here - Export'!KO1372="Y"),'Paste Data Here - Export'!KN1372+'Patient level info'!AA$3,IF(AND(W1372="Yes",'Paste Data Here - Export'!KM1372="D",Z1372&lt;0),'Paste Data Here - Export'!KQ1372,IF(AND(W1372="Yes",'Paste Data Here - Export'!KM1372="D"),'Paste Data Here - Export'!KN1372,IF(X1372="Yes",'Paste Data Here - Export'!KS1372,""))))</f>
        <v/>
      </c>
      <c r="AB1372" s="100" t="str">
        <f>IF(W1372="No","",IF('Paste Data Here - Export'!HS1372="","",IF('Paste Data Here - Export'!KO1372="Y",'Patient level info'!AA1372-'Paste Data Here - Export'!HS1372,'Paste Data Here - Export'!KQ1372-'Paste Data Here - Export'!HS1372)))</f>
        <v/>
      </c>
      <c r="AC1372" s="100" t="str">
        <f>IF(E1372="Yes","",IF(BPT!C1372="Record transferred to this team",AA1372-C1372-(1/6),""))</f>
        <v/>
      </c>
      <c r="AD1372" s="100" t="str">
        <f t="shared" si="233"/>
        <v/>
      </c>
      <c r="AE1372" s="100" t="str">
        <f t="shared" si="241"/>
        <v/>
      </c>
      <c r="AF1372" s="101" t="str">
        <f>IF(AE1372="","",IF(Y1372="Died same day","Died same day as arrival",IF(AB1372="","Did not stay on SU",IF('Paste Data Here - Export'!HR1372="ICH","ICU/CCU/HDU",IF(AB1372&gt;AE1372,100,100*AB1372/AE1372)))))</f>
        <v/>
      </c>
      <c r="AG1372" s="82" t="str">
        <f>IF(E1372="Yes","6 Month Transfer",IF(W1372="No","Not locked to discharge/transfer",IF(AF1372="Did not stay on SU","Not achieved as did not stay on SU",IF('Patient level info'!A1372="","",IF(AND(A1372=B1372,M1372="Achieved",P1372="Achieved",AF1372&gt;=90,AF1372&lt;&gt;"Died same day as arrival"),"Achieved",IF(AND(A1372&lt;&gt;B1372,AF1372&gt;=90,M1372="Achieved",P1372="Achieved"),"Not directly admitted by this team, but achieved criteria at previous team, and achieved 90% of stay on SU whilst at this team",IF(AF1372="ICU/CCU/HDU","Admitted to ICU/CCU/HDU",IF(AF1372="Died same day as arrival",AF1372,IF(AND(AF1372&lt;90,M1372="Not achieved",P1372="Not achieved"),"Not achieved as not direct to SU within 4h, not seen by a consultant within 14h, and less than 90% of stay on SU",IF(AND(AF1372&lt;90,M1372="Not achieved",P1372="Achieved"),"Not achieved as not direct to SU within 4h and less than 90% of stay on SU",IF(AND(AF1372&lt;90,M1372="Achieved",P1372="Not achieved"),"Not achieved as not seen by a consultant within 14h and less than 90% of stay on SU",IF(AND(AF1372&gt;=90,M1372="Not achieved",P1372="Not achieved"),"Not achieved as not direct to SU within 4h and not seen by a consultant within 14h",IF(AND(AF1372&gt;=90,M1372="Achieved",P1372="Not achieved"),"Not achieved as not seen by a consultant within 14h",IF(AF1372&lt;90,"Not achieved as less than 90% of stay on SU","Not achieved as not direct to SU within 4h"))))))))))))))</f>
        <v/>
      </c>
    </row>
    <row r="1373" spans="1:33" x14ac:dyDescent="0.25">
      <c r="A1373" s="89" t="str">
        <f>IF('Paste Data Here - Export'!A1373="","",'Paste Data Here - Export'!A1373)</f>
        <v/>
      </c>
      <c r="B1373" s="90" t="str">
        <f>IF('Paste Data Here - Export'!B1373="","",'Paste Data Here - Export'!B1373)</f>
        <v/>
      </c>
      <c r="C1373" s="91" t="str">
        <f>IF('Paste Data Here - Export'!AR1373="Y",'Paste Data Here - Export'!AS1373,IF('Paste Data Here - Export'!C1373="","",'Paste Data Here - Export'!BA1373))</f>
        <v/>
      </c>
      <c r="D1373" s="103" t="str">
        <f>IF(B1373="","",IF('Paste Data Here - Export'!A1373 ='Paste Data Here - Export'!B1373, "Yes", "No"))</f>
        <v/>
      </c>
      <c r="E1373" s="103" t="str">
        <f>IF(A1373="","",IF(AND('Paste Data Here - Export'!P1373="",'Paste Data Here - Export'!Q1373&lt;&gt;""),"Yes","No"))</f>
        <v/>
      </c>
      <c r="F1373" s="104" t="str">
        <f>IF('Paste Data Here - Export'!A1373='Paste Data Here - Export'!B1373,C1373,IF(W1373="No","",IF(E1373="Yes","6 Month Transfer",'Paste Data Here - Export'!HP1373)))</f>
        <v/>
      </c>
      <c r="G1373" s="92" t="str">
        <f>IF(B1373="","",IF(OR('Paste Data Here - Export'!KB1373="Y",'Paste Data Here - Export'!GE1373="Y"),"Yes","No"))</f>
        <v/>
      </c>
      <c r="H1373" s="93" t="str">
        <f t="shared" si="242"/>
        <v/>
      </c>
      <c r="I1373" s="93" t="str">
        <f t="shared" si="243"/>
        <v/>
      </c>
      <c r="J1373" s="93" t="str">
        <f t="shared" si="244"/>
        <v/>
      </c>
      <c r="K1373" s="125" t="str">
        <f>IF(OR(C1373="",'Paste Data Here - Export'!BD1373=""),"",1440*('Paste Data Here - Export'!BD1373-C1373))</f>
        <v/>
      </c>
      <c r="L1373" s="93" t="str">
        <f t="shared" si="237"/>
        <v/>
      </c>
      <c r="M1373" s="93" t="str">
        <f>IF(AND(L1373="Yes",'Paste Data Here - Export'!BC1373="SU",'Paste Data Here - Export'!EJ1373&lt;&gt;"Y"),"Achieved",IF('Paste Data Here - Export'!EJ1373="Y","Not applicable",(IF(AND('Patient level info'!L1373="No",'Paste Data Here - Export'!BC1373="SU"),"Not achieved",IF('Paste Data Here - Export'!BC1373="ICH","Not applicable",IF(OR('Paste Data Here - Export'!BC1373="O",'Paste Data Here - Export'!BC1373="MAC"),"Not achieved",""))))))</f>
        <v/>
      </c>
      <c r="N1373" s="142" t="str">
        <f>IF(B1373="","",IF(OR('Paste Data Here - Export'!GN1373="PERS",'Paste Data Here - Export'!GN1373="TELEM"),'Paste Data Here - Export'!GK1373,IF('Paste Data Here - Export'!GO1373="","Not seen in person",'Paste Data Here - Export'!GO1373)))</f>
        <v/>
      </c>
      <c r="O1373" s="125" t="str">
        <f t="shared" si="238"/>
        <v/>
      </c>
      <c r="P1373" s="126" t="str">
        <f t="shared" si="239"/>
        <v/>
      </c>
      <c r="Q1373" s="95" t="str">
        <f>IF('Paste Data Here - Export'!CR1373=TRUE, "Not imaged",IF('Paste Data Here - Export'!AR1373="Y","Inpatient stroke",IF('Paste Data Here - Export'!BA1373="","",IF('Paste Data Here - Export'!CR1373="TRUE","",1440*('Paste Data Here - Export'!CP1373-'Paste Data Here - Export'!BA1373)))))</f>
        <v/>
      </c>
      <c r="R1373" s="95" t="str">
        <f>IF('Paste Data Here - Export'!CR1373=TRUE,"Not imaged",IF(OR(C1373="",'Paste Data Here - Export'!CP1373=""),"",1440*('Paste Data Here - Export'!CP1373-C1373)))</f>
        <v/>
      </c>
      <c r="S1373" s="93" t="str">
        <f>IF(R1373&lt;60.5,"Yes",IF('Paste Data Here - Export'!C1373="","","No"))</f>
        <v/>
      </c>
      <c r="T1373" s="93" t="str">
        <f t="shared" si="231"/>
        <v/>
      </c>
      <c r="U1373" s="94" t="str">
        <f>IF(OR(C1373="",'Paste Data Here - Export'!DF1373=""),"",1440*('Paste Data Here - Export'!DF1373-C1373))</f>
        <v/>
      </c>
      <c r="V1373" s="96" t="str">
        <f t="shared" si="240"/>
        <v/>
      </c>
      <c r="W1373" s="97" t="str">
        <f>IF(B1373="","",IF('Paste Data Here - Export'!KI1373=TRUE,"Yes",IF('Paste Data Here - Export'!L1373="","No","Yes")))</f>
        <v/>
      </c>
      <c r="X1373" s="98" t="str">
        <f>IF(E1373="Yes","6 Month Transfer",IF(AND(W1373="Yes",'Paste Data Here - Export'!KM1373="D"),"No",IF('Patient level info'!W1373="Yes","Yes","")))</f>
        <v/>
      </c>
      <c r="Y1373" s="91" t="str">
        <f t="shared" si="232"/>
        <v/>
      </c>
      <c r="Z1373" s="99" t="str">
        <f>IF('Paste Data Here - Export'!KQ1373="","",IF('Paste Data Here - Export'!KO1373="","",'Paste Data Here - Export'!KN1373-'Paste Data Here - Export'!KQ1373))</f>
        <v/>
      </c>
      <c r="AA1373" s="91" t="str">
        <f>IF(AND(W1373="Yes",'Paste Data Here - Export'!KM1373="D",'Paste Data Here - Export'!KO1373="Y"),'Paste Data Here - Export'!KN1373+'Patient level info'!AA$3,IF(AND(W1373="Yes",'Paste Data Here - Export'!KM1373="D",Z1373&lt;0),'Paste Data Here - Export'!KQ1373,IF(AND(W1373="Yes",'Paste Data Here - Export'!KM1373="D"),'Paste Data Here - Export'!KN1373,IF(X1373="Yes",'Paste Data Here - Export'!KS1373,""))))</f>
        <v/>
      </c>
      <c r="AB1373" s="100" t="str">
        <f>IF(W1373="No","",IF('Paste Data Here - Export'!HS1373="","",IF('Paste Data Here - Export'!KO1373="Y",'Patient level info'!AA1373-'Paste Data Here - Export'!HS1373,'Paste Data Here - Export'!KQ1373-'Paste Data Here - Export'!HS1373)))</f>
        <v/>
      </c>
      <c r="AC1373" s="100" t="str">
        <f>IF(E1373="Yes","",IF(BPT!C1373="Record transferred to this team",AA1373-C1373-(1/6),""))</f>
        <v/>
      </c>
      <c r="AD1373" s="100" t="str">
        <f t="shared" si="233"/>
        <v/>
      </c>
      <c r="AE1373" s="100" t="str">
        <f t="shared" si="241"/>
        <v/>
      </c>
      <c r="AF1373" s="101" t="str">
        <f>IF(AE1373="","",IF(Y1373="Died same day","Died same day as arrival",IF(AB1373="","Did not stay on SU",IF('Paste Data Here - Export'!HR1373="ICH","ICU/CCU/HDU",IF(AB1373&gt;AE1373,100,100*AB1373/AE1373)))))</f>
        <v/>
      </c>
      <c r="AG1373" s="82" t="str">
        <f>IF(E1373="Yes","6 Month Transfer",IF(W1373="No","Not locked to discharge/transfer",IF(AF1373="Did not stay on SU","Not achieved as did not stay on SU",IF('Patient level info'!A1373="","",IF(AND(A1373=B1373,M1373="Achieved",P1373="Achieved",AF1373&gt;=90,AF1373&lt;&gt;"Died same day as arrival"),"Achieved",IF(AND(A1373&lt;&gt;B1373,AF1373&gt;=90,M1373="Achieved",P1373="Achieved"),"Not directly admitted by this team, but achieved criteria at previous team, and achieved 90% of stay on SU whilst at this team",IF(AF1373="ICU/CCU/HDU","Admitted to ICU/CCU/HDU",IF(AF1373="Died same day as arrival",AF1373,IF(AND(AF1373&lt;90,M1373="Not achieved",P1373="Not achieved"),"Not achieved as not direct to SU within 4h, not seen by a consultant within 14h, and less than 90% of stay on SU",IF(AND(AF1373&lt;90,M1373="Not achieved",P1373="Achieved"),"Not achieved as not direct to SU within 4h and less than 90% of stay on SU",IF(AND(AF1373&lt;90,M1373="Achieved",P1373="Not achieved"),"Not achieved as not seen by a consultant within 14h and less than 90% of stay on SU",IF(AND(AF1373&gt;=90,M1373="Not achieved",P1373="Not achieved"),"Not achieved as not direct to SU within 4h and not seen by a consultant within 14h",IF(AND(AF1373&gt;=90,M1373="Achieved",P1373="Not achieved"),"Not achieved as not seen by a consultant within 14h",IF(AF1373&lt;90,"Not achieved as less than 90% of stay on SU","Not achieved as not direct to SU within 4h"))))))))))))))</f>
        <v/>
      </c>
    </row>
    <row r="1374" spans="1:33" x14ac:dyDescent="0.25">
      <c r="A1374" s="89" t="str">
        <f>IF('Paste Data Here - Export'!A1374="","",'Paste Data Here - Export'!A1374)</f>
        <v/>
      </c>
      <c r="B1374" s="90" t="str">
        <f>IF('Paste Data Here - Export'!B1374="","",'Paste Data Here - Export'!B1374)</f>
        <v/>
      </c>
      <c r="C1374" s="91" t="str">
        <f>IF('Paste Data Here - Export'!AR1374="Y",'Paste Data Here - Export'!AS1374,IF('Paste Data Here - Export'!C1374="","",'Paste Data Here - Export'!BA1374))</f>
        <v/>
      </c>
      <c r="D1374" s="103" t="str">
        <f>IF(B1374="","",IF('Paste Data Here - Export'!A1374 ='Paste Data Here - Export'!B1374, "Yes", "No"))</f>
        <v/>
      </c>
      <c r="E1374" s="103" t="str">
        <f>IF(A1374="","",IF(AND('Paste Data Here - Export'!P1374="",'Paste Data Here - Export'!Q1374&lt;&gt;""),"Yes","No"))</f>
        <v/>
      </c>
      <c r="F1374" s="104" t="str">
        <f>IF('Paste Data Here - Export'!A1374='Paste Data Here - Export'!B1374,C1374,IF(W1374="No","",IF(E1374="Yes","6 Month Transfer",'Paste Data Here - Export'!HP1374)))</f>
        <v/>
      </c>
      <c r="G1374" s="92" t="str">
        <f>IF(B1374="","",IF(OR('Paste Data Here - Export'!KB1374="Y",'Paste Data Here - Export'!GE1374="Y"),"Yes","No"))</f>
        <v/>
      </c>
      <c r="H1374" s="93" t="str">
        <f t="shared" si="242"/>
        <v/>
      </c>
      <c r="I1374" s="93" t="str">
        <f t="shared" si="243"/>
        <v/>
      </c>
      <c r="J1374" s="93" t="str">
        <f t="shared" si="244"/>
        <v/>
      </c>
      <c r="K1374" s="125" t="str">
        <f>IF(OR(C1374="",'Paste Data Here - Export'!BD1374=""),"",1440*('Paste Data Here - Export'!BD1374-C1374))</f>
        <v/>
      </c>
      <c r="L1374" s="93" t="str">
        <f t="shared" si="237"/>
        <v/>
      </c>
      <c r="M1374" s="93" t="str">
        <f>IF(AND(L1374="Yes",'Paste Data Here - Export'!BC1374="SU",'Paste Data Here - Export'!EJ1374&lt;&gt;"Y"),"Achieved",IF('Paste Data Here - Export'!EJ1374="Y","Not applicable",(IF(AND('Patient level info'!L1374="No",'Paste Data Here - Export'!BC1374="SU"),"Not achieved",IF('Paste Data Here - Export'!BC1374="ICH","Not applicable",IF(OR('Paste Data Here - Export'!BC1374="O",'Paste Data Here - Export'!BC1374="MAC"),"Not achieved",""))))))</f>
        <v/>
      </c>
      <c r="N1374" s="142" t="str">
        <f>IF(B1374="","",IF(OR('Paste Data Here - Export'!GN1374="PERS",'Paste Data Here - Export'!GN1374="TELEM"),'Paste Data Here - Export'!GK1374,IF('Paste Data Here - Export'!GO1374="","Not seen in person",'Paste Data Here - Export'!GO1374)))</f>
        <v/>
      </c>
      <c r="O1374" s="125" t="str">
        <f t="shared" si="238"/>
        <v/>
      </c>
      <c r="P1374" s="126" t="str">
        <f t="shared" si="239"/>
        <v/>
      </c>
      <c r="Q1374" s="95" t="str">
        <f>IF('Paste Data Here - Export'!CR1374=TRUE, "Not imaged",IF('Paste Data Here - Export'!AR1374="Y","Inpatient stroke",IF('Paste Data Here - Export'!BA1374="","",IF('Paste Data Here - Export'!CR1374="TRUE","",1440*('Paste Data Here - Export'!CP1374-'Paste Data Here - Export'!BA1374)))))</f>
        <v/>
      </c>
      <c r="R1374" s="95" t="str">
        <f>IF('Paste Data Here - Export'!CR1374=TRUE,"Not imaged",IF(OR(C1374="",'Paste Data Here - Export'!CP1374=""),"",1440*('Paste Data Here - Export'!CP1374-C1374)))</f>
        <v/>
      </c>
      <c r="S1374" s="93" t="str">
        <f>IF(R1374&lt;60.5,"Yes",IF('Paste Data Here - Export'!C1374="","","No"))</f>
        <v/>
      </c>
      <c r="T1374" s="93" t="str">
        <f t="shared" si="231"/>
        <v/>
      </c>
      <c r="U1374" s="94" t="str">
        <f>IF(OR(C1374="",'Paste Data Here - Export'!DF1374=""),"",1440*('Paste Data Here - Export'!DF1374-C1374))</f>
        <v/>
      </c>
      <c r="V1374" s="96" t="str">
        <f t="shared" si="240"/>
        <v/>
      </c>
      <c r="W1374" s="97" t="str">
        <f>IF(B1374="","",IF('Paste Data Here - Export'!KI1374=TRUE,"Yes",IF('Paste Data Here - Export'!L1374="","No","Yes")))</f>
        <v/>
      </c>
      <c r="X1374" s="98" t="str">
        <f>IF(E1374="Yes","6 Month Transfer",IF(AND(W1374="Yes",'Paste Data Here - Export'!KM1374="D"),"No",IF('Patient level info'!W1374="Yes","Yes","")))</f>
        <v/>
      </c>
      <c r="Y1374" s="91" t="str">
        <f t="shared" si="232"/>
        <v/>
      </c>
      <c r="Z1374" s="99" t="str">
        <f>IF('Paste Data Here - Export'!KQ1374="","",IF('Paste Data Here - Export'!KO1374="","",'Paste Data Here - Export'!KN1374-'Paste Data Here - Export'!KQ1374))</f>
        <v/>
      </c>
      <c r="AA1374" s="91" t="str">
        <f>IF(AND(W1374="Yes",'Paste Data Here - Export'!KM1374="D",'Paste Data Here - Export'!KO1374="Y"),'Paste Data Here - Export'!KN1374+'Patient level info'!AA$3,IF(AND(W1374="Yes",'Paste Data Here - Export'!KM1374="D",Z1374&lt;0),'Paste Data Here - Export'!KQ1374,IF(AND(W1374="Yes",'Paste Data Here - Export'!KM1374="D"),'Paste Data Here - Export'!KN1374,IF(X1374="Yes",'Paste Data Here - Export'!KS1374,""))))</f>
        <v/>
      </c>
      <c r="AB1374" s="100" t="str">
        <f>IF(W1374="No","",IF('Paste Data Here - Export'!HS1374="","",IF('Paste Data Here - Export'!KO1374="Y",'Patient level info'!AA1374-'Paste Data Here - Export'!HS1374,'Paste Data Here - Export'!KQ1374-'Paste Data Here - Export'!HS1374)))</f>
        <v/>
      </c>
      <c r="AC1374" s="100" t="str">
        <f>IF(E1374="Yes","",IF(BPT!C1374="Record transferred to this team",AA1374-C1374-(1/6),""))</f>
        <v/>
      </c>
      <c r="AD1374" s="100" t="str">
        <f t="shared" si="233"/>
        <v/>
      </c>
      <c r="AE1374" s="100" t="str">
        <f t="shared" si="241"/>
        <v/>
      </c>
      <c r="AF1374" s="101" t="str">
        <f>IF(AE1374="","",IF(Y1374="Died same day","Died same day as arrival",IF(AB1374="","Did not stay on SU",IF('Paste Data Here - Export'!HR1374="ICH","ICU/CCU/HDU",IF(AB1374&gt;AE1374,100,100*AB1374/AE1374)))))</f>
        <v/>
      </c>
      <c r="AG1374" s="82" t="str">
        <f>IF(E1374="Yes","6 Month Transfer",IF(W1374="No","Not locked to discharge/transfer",IF(AF1374="Did not stay on SU","Not achieved as did not stay on SU",IF('Patient level info'!A1374="","",IF(AND(A1374=B1374,M1374="Achieved",P1374="Achieved",AF1374&gt;=90,AF1374&lt;&gt;"Died same day as arrival"),"Achieved",IF(AND(A1374&lt;&gt;B1374,AF1374&gt;=90,M1374="Achieved",P1374="Achieved"),"Not directly admitted by this team, but achieved criteria at previous team, and achieved 90% of stay on SU whilst at this team",IF(AF1374="ICU/CCU/HDU","Admitted to ICU/CCU/HDU",IF(AF1374="Died same day as arrival",AF1374,IF(AND(AF1374&lt;90,M1374="Not achieved",P1374="Not achieved"),"Not achieved as not direct to SU within 4h, not seen by a consultant within 14h, and less than 90% of stay on SU",IF(AND(AF1374&lt;90,M1374="Not achieved",P1374="Achieved"),"Not achieved as not direct to SU within 4h and less than 90% of stay on SU",IF(AND(AF1374&lt;90,M1374="Achieved",P1374="Not achieved"),"Not achieved as not seen by a consultant within 14h and less than 90% of stay on SU",IF(AND(AF1374&gt;=90,M1374="Not achieved",P1374="Not achieved"),"Not achieved as not direct to SU within 4h and not seen by a consultant within 14h",IF(AND(AF1374&gt;=90,M1374="Achieved",P1374="Not achieved"),"Not achieved as not seen by a consultant within 14h",IF(AF1374&lt;90,"Not achieved as less than 90% of stay on SU","Not achieved as not direct to SU within 4h"))))))))))))))</f>
        <v/>
      </c>
    </row>
    <row r="1375" spans="1:33" x14ac:dyDescent="0.25">
      <c r="A1375" s="89" t="str">
        <f>IF('Paste Data Here - Export'!A1375="","",'Paste Data Here - Export'!A1375)</f>
        <v/>
      </c>
      <c r="B1375" s="90" t="str">
        <f>IF('Paste Data Here - Export'!B1375="","",'Paste Data Here - Export'!B1375)</f>
        <v/>
      </c>
      <c r="C1375" s="91" t="str">
        <f>IF('Paste Data Here - Export'!AR1375="Y",'Paste Data Here - Export'!AS1375,IF('Paste Data Here - Export'!C1375="","",'Paste Data Here - Export'!BA1375))</f>
        <v/>
      </c>
      <c r="D1375" s="103" t="str">
        <f>IF(B1375="","",IF('Paste Data Here - Export'!A1375 ='Paste Data Here - Export'!B1375, "Yes", "No"))</f>
        <v/>
      </c>
      <c r="E1375" s="103" t="str">
        <f>IF(A1375="","",IF(AND('Paste Data Here - Export'!P1375="",'Paste Data Here - Export'!Q1375&lt;&gt;""),"Yes","No"))</f>
        <v/>
      </c>
      <c r="F1375" s="104" t="str">
        <f>IF('Paste Data Here - Export'!A1375='Paste Data Here - Export'!B1375,C1375,IF(W1375="No","",IF(E1375="Yes","6 Month Transfer",'Paste Data Here - Export'!HP1375)))</f>
        <v/>
      </c>
      <c r="G1375" s="92" t="str">
        <f>IF(B1375="","",IF(OR('Paste Data Here - Export'!KB1375="Y",'Paste Data Here - Export'!GE1375="Y"),"Yes","No"))</f>
        <v/>
      </c>
      <c r="H1375" s="93" t="str">
        <f t="shared" si="242"/>
        <v/>
      </c>
      <c r="I1375" s="93" t="str">
        <f t="shared" si="243"/>
        <v/>
      </c>
      <c r="J1375" s="93" t="str">
        <f t="shared" si="244"/>
        <v/>
      </c>
      <c r="K1375" s="125" t="str">
        <f>IF(OR(C1375="",'Paste Data Here - Export'!BD1375=""),"",1440*('Paste Data Here - Export'!BD1375-C1375))</f>
        <v/>
      </c>
      <c r="L1375" s="93" t="str">
        <f t="shared" si="237"/>
        <v/>
      </c>
      <c r="M1375" s="93" t="str">
        <f>IF(AND(L1375="Yes",'Paste Data Here - Export'!BC1375="SU",'Paste Data Here - Export'!EJ1375&lt;&gt;"Y"),"Achieved",IF('Paste Data Here - Export'!EJ1375="Y","Not applicable",(IF(AND('Patient level info'!L1375="No",'Paste Data Here - Export'!BC1375="SU"),"Not achieved",IF('Paste Data Here - Export'!BC1375="ICH","Not applicable",IF(OR('Paste Data Here - Export'!BC1375="O",'Paste Data Here - Export'!BC1375="MAC"),"Not achieved",""))))))</f>
        <v/>
      </c>
      <c r="N1375" s="142" t="str">
        <f>IF(B1375="","",IF(OR('Paste Data Here - Export'!GN1375="PERS",'Paste Data Here - Export'!GN1375="TELEM"),'Paste Data Here - Export'!GK1375,IF('Paste Data Here - Export'!GO1375="","Not seen in person",'Paste Data Here - Export'!GO1375)))</f>
        <v/>
      </c>
      <c r="O1375" s="125" t="str">
        <f t="shared" si="238"/>
        <v/>
      </c>
      <c r="P1375" s="126" t="str">
        <f t="shared" si="239"/>
        <v/>
      </c>
      <c r="Q1375" s="95" t="str">
        <f>IF('Paste Data Here - Export'!CR1375=TRUE, "Not imaged",IF('Paste Data Here - Export'!AR1375="Y","Inpatient stroke",IF('Paste Data Here - Export'!BA1375="","",IF('Paste Data Here - Export'!CR1375="TRUE","",1440*('Paste Data Here - Export'!CP1375-'Paste Data Here - Export'!BA1375)))))</f>
        <v/>
      </c>
      <c r="R1375" s="95" t="str">
        <f>IF('Paste Data Here - Export'!CR1375=TRUE,"Not imaged",IF(OR(C1375="",'Paste Data Here - Export'!CP1375=""),"",1440*('Paste Data Here - Export'!CP1375-C1375)))</f>
        <v/>
      </c>
      <c r="S1375" s="93" t="str">
        <f>IF(R1375&lt;60.5,"Yes",IF('Paste Data Here - Export'!C1375="","","No"))</f>
        <v/>
      </c>
      <c r="T1375" s="93" t="str">
        <f t="shared" si="231"/>
        <v/>
      </c>
      <c r="U1375" s="94" t="str">
        <f>IF(OR(C1375="",'Paste Data Here - Export'!DF1375=""),"",1440*('Paste Data Here - Export'!DF1375-C1375))</f>
        <v/>
      </c>
      <c r="V1375" s="96" t="str">
        <f t="shared" si="240"/>
        <v/>
      </c>
      <c r="W1375" s="97" t="str">
        <f>IF(B1375="","",IF('Paste Data Here - Export'!KI1375=TRUE,"Yes",IF('Paste Data Here - Export'!L1375="","No","Yes")))</f>
        <v/>
      </c>
      <c r="X1375" s="98" t="str">
        <f>IF(E1375="Yes","6 Month Transfer",IF(AND(W1375="Yes",'Paste Data Here - Export'!KM1375="D"),"No",IF('Patient level info'!W1375="Yes","Yes","")))</f>
        <v/>
      </c>
      <c r="Y1375" s="91" t="str">
        <f t="shared" si="232"/>
        <v/>
      </c>
      <c r="Z1375" s="99" t="str">
        <f>IF('Paste Data Here - Export'!KQ1375="","",IF('Paste Data Here - Export'!KO1375="","",'Paste Data Here - Export'!KN1375-'Paste Data Here - Export'!KQ1375))</f>
        <v/>
      </c>
      <c r="AA1375" s="91" t="str">
        <f>IF(AND(W1375="Yes",'Paste Data Here - Export'!KM1375="D",'Paste Data Here - Export'!KO1375="Y"),'Paste Data Here - Export'!KN1375+'Patient level info'!AA$3,IF(AND(W1375="Yes",'Paste Data Here - Export'!KM1375="D",Z1375&lt;0),'Paste Data Here - Export'!KQ1375,IF(AND(W1375="Yes",'Paste Data Here - Export'!KM1375="D"),'Paste Data Here - Export'!KN1375,IF(X1375="Yes",'Paste Data Here - Export'!KS1375,""))))</f>
        <v/>
      </c>
      <c r="AB1375" s="100" t="str">
        <f>IF(W1375="No","",IF('Paste Data Here - Export'!HS1375="","",IF('Paste Data Here - Export'!KO1375="Y",'Patient level info'!AA1375-'Paste Data Here - Export'!HS1375,'Paste Data Here - Export'!KQ1375-'Paste Data Here - Export'!HS1375)))</f>
        <v/>
      </c>
      <c r="AC1375" s="100" t="str">
        <f>IF(E1375="Yes","",IF(BPT!C1375="Record transferred to this team",AA1375-C1375-(1/6),""))</f>
        <v/>
      </c>
      <c r="AD1375" s="100" t="str">
        <f t="shared" si="233"/>
        <v/>
      </c>
      <c r="AE1375" s="100" t="str">
        <f t="shared" si="241"/>
        <v/>
      </c>
      <c r="AF1375" s="101" t="str">
        <f>IF(AE1375="","",IF(Y1375="Died same day","Died same day as arrival",IF(AB1375="","Did not stay on SU",IF('Paste Data Here - Export'!HR1375="ICH","ICU/CCU/HDU",IF(AB1375&gt;AE1375,100,100*AB1375/AE1375)))))</f>
        <v/>
      </c>
      <c r="AG1375" s="82" t="str">
        <f>IF(E1375="Yes","6 Month Transfer",IF(W1375="No","Not locked to discharge/transfer",IF(AF1375="Did not stay on SU","Not achieved as did not stay on SU",IF('Patient level info'!A1375="","",IF(AND(A1375=B1375,M1375="Achieved",P1375="Achieved",AF1375&gt;=90,AF1375&lt;&gt;"Died same day as arrival"),"Achieved",IF(AND(A1375&lt;&gt;B1375,AF1375&gt;=90,M1375="Achieved",P1375="Achieved"),"Not directly admitted by this team, but achieved criteria at previous team, and achieved 90% of stay on SU whilst at this team",IF(AF1375="ICU/CCU/HDU","Admitted to ICU/CCU/HDU",IF(AF1375="Died same day as arrival",AF1375,IF(AND(AF1375&lt;90,M1375="Not achieved",P1375="Not achieved"),"Not achieved as not direct to SU within 4h, not seen by a consultant within 14h, and less than 90% of stay on SU",IF(AND(AF1375&lt;90,M1375="Not achieved",P1375="Achieved"),"Not achieved as not direct to SU within 4h and less than 90% of stay on SU",IF(AND(AF1375&lt;90,M1375="Achieved",P1375="Not achieved"),"Not achieved as not seen by a consultant within 14h and less than 90% of stay on SU",IF(AND(AF1375&gt;=90,M1375="Not achieved",P1375="Not achieved"),"Not achieved as not direct to SU within 4h and not seen by a consultant within 14h",IF(AND(AF1375&gt;=90,M1375="Achieved",P1375="Not achieved"),"Not achieved as not seen by a consultant within 14h",IF(AF1375&lt;90,"Not achieved as less than 90% of stay on SU","Not achieved as not direct to SU within 4h"))))))))))))))</f>
        <v/>
      </c>
    </row>
    <row r="1376" spans="1:33" x14ac:dyDescent="0.25">
      <c r="A1376" s="89" t="str">
        <f>IF('Paste Data Here - Export'!A1376="","",'Paste Data Here - Export'!A1376)</f>
        <v/>
      </c>
      <c r="B1376" s="90" t="str">
        <f>IF('Paste Data Here - Export'!B1376="","",'Paste Data Here - Export'!B1376)</f>
        <v/>
      </c>
      <c r="C1376" s="91" t="str">
        <f>IF('Paste Data Here - Export'!AR1376="Y",'Paste Data Here - Export'!AS1376,IF('Paste Data Here - Export'!C1376="","",'Paste Data Here - Export'!BA1376))</f>
        <v/>
      </c>
      <c r="D1376" s="103" t="str">
        <f>IF(B1376="","",IF('Paste Data Here - Export'!A1376 ='Paste Data Here - Export'!B1376, "Yes", "No"))</f>
        <v/>
      </c>
      <c r="E1376" s="103" t="str">
        <f>IF(A1376="","",IF(AND('Paste Data Here - Export'!P1376="",'Paste Data Here - Export'!Q1376&lt;&gt;""),"Yes","No"))</f>
        <v/>
      </c>
      <c r="F1376" s="104" t="str">
        <f>IF('Paste Data Here - Export'!A1376='Paste Data Here - Export'!B1376,C1376,IF(W1376="No","",IF(E1376="Yes","6 Month Transfer",'Paste Data Here - Export'!HP1376)))</f>
        <v/>
      </c>
      <c r="G1376" s="92" t="str">
        <f>IF(B1376="","",IF(OR('Paste Data Here - Export'!KB1376="Y",'Paste Data Here - Export'!GE1376="Y"),"Yes","No"))</f>
        <v/>
      </c>
      <c r="H1376" s="93" t="str">
        <f t="shared" si="242"/>
        <v/>
      </c>
      <c r="I1376" s="93" t="str">
        <f t="shared" si="243"/>
        <v/>
      </c>
      <c r="J1376" s="93" t="str">
        <f t="shared" si="244"/>
        <v/>
      </c>
      <c r="K1376" s="125" t="str">
        <f>IF(OR(C1376="",'Paste Data Here - Export'!BD1376=""),"",1440*('Paste Data Here - Export'!BD1376-C1376))</f>
        <v/>
      </c>
      <c r="L1376" s="93" t="str">
        <f t="shared" si="237"/>
        <v/>
      </c>
      <c r="M1376" s="93" t="str">
        <f>IF(AND(L1376="Yes",'Paste Data Here - Export'!BC1376="SU",'Paste Data Here - Export'!EJ1376&lt;&gt;"Y"),"Achieved",IF('Paste Data Here - Export'!EJ1376="Y","Not applicable",(IF(AND('Patient level info'!L1376="No",'Paste Data Here - Export'!BC1376="SU"),"Not achieved",IF('Paste Data Here - Export'!BC1376="ICH","Not applicable",IF(OR('Paste Data Here - Export'!BC1376="O",'Paste Data Here - Export'!BC1376="MAC"),"Not achieved",""))))))</f>
        <v/>
      </c>
      <c r="N1376" s="142" t="str">
        <f>IF(B1376="","",IF(OR('Paste Data Here - Export'!GN1376="PERS",'Paste Data Here - Export'!GN1376="TELEM"),'Paste Data Here - Export'!GK1376,IF('Paste Data Here - Export'!GO1376="","Not seen in person",'Paste Data Here - Export'!GO1376)))</f>
        <v/>
      </c>
      <c r="O1376" s="125" t="str">
        <f t="shared" si="238"/>
        <v/>
      </c>
      <c r="P1376" s="126" t="str">
        <f t="shared" si="239"/>
        <v/>
      </c>
      <c r="Q1376" s="95" t="str">
        <f>IF('Paste Data Here - Export'!CR1376=TRUE, "Not imaged",IF('Paste Data Here - Export'!AR1376="Y","Inpatient stroke",IF('Paste Data Here - Export'!BA1376="","",IF('Paste Data Here - Export'!CR1376="TRUE","",1440*('Paste Data Here - Export'!CP1376-'Paste Data Here - Export'!BA1376)))))</f>
        <v/>
      </c>
      <c r="R1376" s="95" t="str">
        <f>IF('Paste Data Here - Export'!CR1376=TRUE,"Not imaged",IF(OR(C1376="",'Paste Data Here - Export'!CP1376=""),"",1440*('Paste Data Here - Export'!CP1376-C1376)))</f>
        <v/>
      </c>
      <c r="S1376" s="93" t="str">
        <f>IF(R1376&lt;60.5,"Yes",IF('Paste Data Here - Export'!C1376="","","No"))</f>
        <v/>
      </c>
      <c r="T1376" s="93" t="str">
        <f t="shared" si="231"/>
        <v/>
      </c>
      <c r="U1376" s="94" t="str">
        <f>IF(OR(C1376="",'Paste Data Here - Export'!DF1376=""),"",1440*('Paste Data Here - Export'!DF1376-C1376))</f>
        <v/>
      </c>
      <c r="V1376" s="96" t="str">
        <f t="shared" si="240"/>
        <v/>
      </c>
      <c r="W1376" s="97" t="str">
        <f>IF(B1376="","",IF('Paste Data Here - Export'!KI1376=TRUE,"Yes",IF('Paste Data Here - Export'!L1376="","No","Yes")))</f>
        <v/>
      </c>
      <c r="X1376" s="98" t="str">
        <f>IF(E1376="Yes","6 Month Transfer",IF(AND(W1376="Yes",'Paste Data Here - Export'!KM1376="D"),"No",IF('Patient level info'!W1376="Yes","Yes","")))</f>
        <v/>
      </c>
      <c r="Y1376" s="91" t="str">
        <f t="shared" si="232"/>
        <v/>
      </c>
      <c r="Z1376" s="99" t="str">
        <f>IF('Paste Data Here - Export'!KQ1376="","",IF('Paste Data Here - Export'!KO1376="","",'Paste Data Here - Export'!KN1376-'Paste Data Here - Export'!KQ1376))</f>
        <v/>
      </c>
      <c r="AA1376" s="91" t="str">
        <f>IF(AND(W1376="Yes",'Paste Data Here - Export'!KM1376="D",'Paste Data Here - Export'!KO1376="Y"),'Paste Data Here - Export'!KN1376+'Patient level info'!AA$3,IF(AND(W1376="Yes",'Paste Data Here - Export'!KM1376="D",Z1376&lt;0),'Paste Data Here - Export'!KQ1376,IF(AND(W1376="Yes",'Paste Data Here - Export'!KM1376="D"),'Paste Data Here - Export'!KN1376,IF(X1376="Yes",'Paste Data Here - Export'!KS1376,""))))</f>
        <v/>
      </c>
      <c r="AB1376" s="100" t="str">
        <f>IF(W1376="No","",IF('Paste Data Here - Export'!HS1376="","",IF('Paste Data Here - Export'!KO1376="Y",'Patient level info'!AA1376-'Paste Data Here - Export'!HS1376,'Paste Data Here - Export'!KQ1376-'Paste Data Here - Export'!HS1376)))</f>
        <v/>
      </c>
      <c r="AC1376" s="100" t="str">
        <f>IF(E1376="Yes","",IF(BPT!C1376="Record transferred to this team",AA1376-C1376-(1/6),""))</f>
        <v/>
      </c>
      <c r="AD1376" s="100" t="str">
        <f t="shared" si="233"/>
        <v/>
      </c>
      <c r="AE1376" s="100" t="str">
        <f t="shared" si="241"/>
        <v/>
      </c>
      <c r="AF1376" s="101" t="str">
        <f>IF(AE1376="","",IF(Y1376="Died same day","Died same day as arrival",IF(AB1376="","Did not stay on SU",IF('Paste Data Here - Export'!HR1376="ICH","ICU/CCU/HDU",IF(AB1376&gt;AE1376,100,100*AB1376/AE1376)))))</f>
        <v/>
      </c>
      <c r="AG1376" s="82" t="str">
        <f>IF(E1376="Yes","6 Month Transfer",IF(W1376="No","Not locked to discharge/transfer",IF(AF1376="Did not stay on SU","Not achieved as did not stay on SU",IF('Patient level info'!A1376="","",IF(AND(A1376=B1376,M1376="Achieved",P1376="Achieved",AF1376&gt;=90,AF1376&lt;&gt;"Died same day as arrival"),"Achieved",IF(AND(A1376&lt;&gt;B1376,AF1376&gt;=90,M1376="Achieved",P1376="Achieved"),"Not directly admitted by this team, but achieved criteria at previous team, and achieved 90% of stay on SU whilst at this team",IF(AF1376="ICU/CCU/HDU","Admitted to ICU/CCU/HDU",IF(AF1376="Died same day as arrival",AF1376,IF(AND(AF1376&lt;90,M1376="Not achieved",P1376="Not achieved"),"Not achieved as not direct to SU within 4h, not seen by a consultant within 14h, and less than 90% of stay on SU",IF(AND(AF1376&lt;90,M1376="Not achieved",P1376="Achieved"),"Not achieved as not direct to SU within 4h and less than 90% of stay on SU",IF(AND(AF1376&lt;90,M1376="Achieved",P1376="Not achieved"),"Not achieved as not seen by a consultant within 14h and less than 90% of stay on SU",IF(AND(AF1376&gt;=90,M1376="Not achieved",P1376="Not achieved"),"Not achieved as not direct to SU within 4h and not seen by a consultant within 14h",IF(AND(AF1376&gt;=90,M1376="Achieved",P1376="Not achieved"),"Not achieved as not seen by a consultant within 14h",IF(AF1376&lt;90,"Not achieved as less than 90% of stay on SU","Not achieved as not direct to SU within 4h"))))))))))))))</f>
        <v/>
      </c>
    </row>
    <row r="1377" spans="1:33" x14ac:dyDescent="0.25">
      <c r="A1377" s="89" t="str">
        <f>IF('Paste Data Here - Export'!A1377="","",'Paste Data Here - Export'!A1377)</f>
        <v/>
      </c>
      <c r="B1377" s="90" t="str">
        <f>IF('Paste Data Here - Export'!B1377="","",'Paste Data Here - Export'!B1377)</f>
        <v/>
      </c>
      <c r="C1377" s="91" t="str">
        <f>IF('Paste Data Here - Export'!AR1377="Y",'Paste Data Here - Export'!AS1377,IF('Paste Data Here - Export'!C1377="","",'Paste Data Here - Export'!BA1377))</f>
        <v/>
      </c>
      <c r="D1377" s="103" t="str">
        <f>IF(B1377="","",IF('Paste Data Here - Export'!A1377 ='Paste Data Here - Export'!B1377, "Yes", "No"))</f>
        <v/>
      </c>
      <c r="E1377" s="103" t="str">
        <f>IF(A1377="","",IF(AND('Paste Data Here - Export'!P1377="",'Paste Data Here - Export'!Q1377&lt;&gt;""),"Yes","No"))</f>
        <v/>
      </c>
      <c r="F1377" s="104" t="str">
        <f>IF('Paste Data Here - Export'!A1377='Paste Data Here - Export'!B1377,C1377,IF(W1377="No","",IF(E1377="Yes","6 Month Transfer",'Paste Data Here - Export'!HP1377)))</f>
        <v/>
      </c>
      <c r="G1377" s="92" t="str">
        <f>IF(B1377="","",IF(OR('Paste Data Here - Export'!KB1377="Y",'Paste Data Here - Export'!GE1377="Y"),"Yes","No"))</f>
        <v/>
      </c>
      <c r="H1377" s="93" t="str">
        <f t="shared" si="242"/>
        <v/>
      </c>
      <c r="I1377" s="93" t="str">
        <f t="shared" si="243"/>
        <v/>
      </c>
      <c r="J1377" s="93" t="str">
        <f t="shared" si="244"/>
        <v/>
      </c>
      <c r="K1377" s="125" t="str">
        <f>IF(OR(C1377="",'Paste Data Here - Export'!BD1377=""),"",1440*('Paste Data Here - Export'!BD1377-C1377))</f>
        <v/>
      </c>
      <c r="L1377" s="93" t="str">
        <f t="shared" si="237"/>
        <v/>
      </c>
      <c r="M1377" s="93" t="str">
        <f>IF(AND(L1377="Yes",'Paste Data Here - Export'!BC1377="SU",'Paste Data Here - Export'!EJ1377&lt;&gt;"Y"),"Achieved",IF('Paste Data Here - Export'!EJ1377="Y","Not applicable",(IF(AND('Patient level info'!L1377="No",'Paste Data Here - Export'!BC1377="SU"),"Not achieved",IF('Paste Data Here - Export'!BC1377="ICH","Not applicable",IF(OR('Paste Data Here - Export'!BC1377="O",'Paste Data Here - Export'!BC1377="MAC"),"Not achieved",""))))))</f>
        <v/>
      </c>
      <c r="N1377" s="142" t="str">
        <f>IF(B1377="","",IF(OR('Paste Data Here - Export'!GN1377="PERS",'Paste Data Here - Export'!GN1377="TELEM"),'Paste Data Here - Export'!GK1377,IF('Paste Data Here - Export'!GO1377="","Not seen in person",'Paste Data Here - Export'!GO1377)))</f>
        <v/>
      </c>
      <c r="O1377" s="125" t="str">
        <f t="shared" si="238"/>
        <v/>
      </c>
      <c r="P1377" s="126" t="str">
        <f t="shared" si="239"/>
        <v/>
      </c>
      <c r="Q1377" s="95" t="str">
        <f>IF('Paste Data Here - Export'!CR1377=TRUE, "Not imaged",IF('Paste Data Here - Export'!AR1377="Y","Inpatient stroke",IF('Paste Data Here - Export'!BA1377="","",IF('Paste Data Here - Export'!CR1377="TRUE","",1440*('Paste Data Here - Export'!CP1377-'Paste Data Here - Export'!BA1377)))))</f>
        <v/>
      </c>
      <c r="R1377" s="95" t="str">
        <f>IF('Paste Data Here - Export'!CR1377=TRUE,"Not imaged",IF(OR(C1377="",'Paste Data Here - Export'!CP1377=""),"",1440*('Paste Data Here - Export'!CP1377-C1377)))</f>
        <v/>
      </c>
      <c r="S1377" s="93" t="str">
        <f>IF(R1377&lt;60.5,"Yes",IF('Paste Data Here - Export'!C1377="","","No"))</f>
        <v/>
      </c>
      <c r="T1377" s="93" t="str">
        <f t="shared" si="231"/>
        <v/>
      </c>
      <c r="U1377" s="94" t="str">
        <f>IF(OR(C1377="",'Paste Data Here - Export'!DF1377=""),"",1440*('Paste Data Here - Export'!DF1377-C1377))</f>
        <v/>
      </c>
      <c r="V1377" s="96" t="str">
        <f t="shared" si="240"/>
        <v/>
      </c>
      <c r="W1377" s="97" t="str">
        <f>IF(B1377="","",IF('Paste Data Here - Export'!KI1377=TRUE,"Yes",IF('Paste Data Here - Export'!L1377="","No","Yes")))</f>
        <v/>
      </c>
      <c r="X1377" s="98" t="str">
        <f>IF(E1377="Yes","6 Month Transfer",IF(AND(W1377="Yes",'Paste Data Here - Export'!KM1377="D"),"No",IF('Patient level info'!W1377="Yes","Yes","")))</f>
        <v/>
      </c>
      <c r="Y1377" s="91" t="str">
        <f t="shared" si="232"/>
        <v/>
      </c>
      <c r="Z1377" s="99" t="str">
        <f>IF('Paste Data Here - Export'!KQ1377="","",IF('Paste Data Here - Export'!KO1377="","",'Paste Data Here - Export'!KN1377-'Paste Data Here - Export'!KQ1377))</f>
        <v/>
      </c>
      <c r="AA1377" s="91" t="str">
        <f>IF(AND(W1377="Yes",'Paste Data Here - Export'!KM1377="D",'Paste Data Here - Export'!KO1377="Y"),'Paste Data Here - Export'!KN1377+'Patient level info'!AA$3,IF(AND(W1377="Yes",'Paste Data Here - Export'!KM1377="D",Z1377&lt;0),'Paste Data Here - Export'!KQ1377,IF(AND(W1377="Yes",'Paste Data Here - Export'!KM1377="D"),'Paste Data Here - Export'!KN1377,IF(X1377="Yes",'Paste Data Here - Export'!KS1377,""))))</f>
        <v/>
      </c>
      <c r="AB1377" s="100" t="str">
        <f>IF(W1377="No","",IF('Paste Data Here - Export'!HS1377="","",IF('Paste Data Here - Export'!KO1377="Y",'Patient level info'!AA1377-'Paste Data Here - Export'!HS1377,'Paste Data Here - Export'!KQ1377-'Paste Data Here - Export'!HS1377)))</f>
        <v/>
      </c>
      <c r="AC1377" s="100" t="str">
        <f>IF(E1377="Yes","",IF(BPT!C1377="Record transferred to this team",AA1377-C1377-(1/6),""))</f>
        <v/>
      </c>
      <c r="AD1377" s="100" t="str">
        <f t="shared" si="233"/>
        <v/>
      </c>
      <c r="AE1377" s="100" t="str">
        <f t="shared" si="241"/>
        <v/>
      </c>
      <c r="AF1377" s="101" t="str">
        <f>IF(AE1377="","",IF(Y1377="Died same day","Died same day as arrival",IF(AB1377="","Did not stay on SU",IF('Paste Data Here - Export'!HR1377="ICH","ICU/CCU/HDU",IF(AB1377&gt;AE1377,100,100*AB1377/AE1377)))))</f>
        <v/>
      </c>
      <c r="AG1377" s="82" t="str">
        <f>IF(E1377="Yes","6 Month Transfer",IF(W1377="No","Not locked to discharge/transfer",IF(AF1377="Did not stay on SU","Not achieved as did not stay on SU",IF('Patient level info'!A1377="","",IF(AND(A1377=B1377,M1377="Achieved",P1377="Achieved",AF1377&gt;=90,AF1377&lt;&gt;"Died same day as arrival"),"Achieved",IF(AND(A1377&lt;&gt;B1377,AF1377&gt;=90,M1377="Achieved",P1377="Achieved"),"Not directly admitted by this team, but achieved criteria at previous team, and achieved 90% of stay on SU whilst at this team",IF(AF1377="ICU/CCU/HDU","Admitted to ICU/CCU/HDU",IF(AF1377="Died same day as arrival",AF1377,IF(AND(AF1377&lt;90,M1377="Not achieved",P1377="Not achieved"),"Not achieved as not direct to SU within 4h, not seen by a consultant within 14h, and less than 90% of stay on SU",IF(AND(AF1377&lt;90,M1377="Not achieved",P1377="Achieved"),"Not achieved as not direct to SU within 4h and less than 90% of stay on SU",IF(AND(AF1377&lt;90,M1377="Achieved",P1377="Not achieved"),"Not achieved as not seen by a consultant within 14h and less than 90% of stay on SU",IF(AND(AF1377&gt;=90,M1377="Not achieved",P1377="Not achieved"),"Not achieved as not direct to SU within 4h and not seen by a consultant within 14h",IF(AND(AF1377&gt;=90,M1377="Achieved",P1377="Not achieved"),"Not achieved as not seen by a consultant within 14h",IF(AF1377&lt;90,"Not achieved as less than 90% of stay on SU","Not achieved as not direct to SU within 4h"))))))))))))))</f>
        <v/>
      </c>
    </row>
    <row r="1378" spans="1:33" x14ac:dyDescent="0.25">
      <c r="A1378" s="89" t="str">
        <f>IF('Paste Data Here - Export'!A1378="","",'Paste Data Here - Export'!A1378)</f>
        <v/>
      </c>
      <c r="B1378" s="90" t="str">
        <f>IF('Paste Data Here - Export'!B1378="","",'Paste Data Here - Export'!B1378)</f>
        <v/>
      </c>
      <c r="C1378" s="91" t="str">
        <f>IF('Paste Data Here - Export'!AR1378="Y",'Paste Data Here - Export'!AS1378,IF('Paste Data Here - Export'!C1378="","",'Paste Data Here - Export'!BA1378))</f>
        <v/>
      </c>
      <c r="D1378" s="103" t="str">
        <f>IF(B1378="","",IF('Paste Data Here - Export'!A1378 ='Paste Data Here - Export'!B1378, "Yes", "No"))</f>
        <v/>
      </c>
      <c r="E1378" s="103" t="str">
        <f>IF(A1378="","",IF(AND('Paste Data Here - Export'!P1378="",'Paste Data Here - Export'!Q1378&lt;&gt;""),"Yes","No"))</f>
        <v/>
      </c>
      <c r="F1378" s="104" t="str">
        <f>IF('Paste Data Here - Export'!A1378='Paste Data Here - Export'!B1378,C1378,IF(W1378="No","",IF(E1378="Yes","6 Month Transfer",'Paste Data Here - Export'!HP1378)))</f>
        <v/>
      </c>
      <c r="G1378" s="92" t="str">
        <f>IF(B1378="","",IF(OR('Paste Data Here - Export'!KB1378="Y",'Paste Data Here - Export'!GE1378="Y"),"Yes","No"))</f>
        <v/>
      </c>
      <c r="H1378" s="93" t="str">
        <f t="shared" si="242"/>
        <v/>
      </c>
      <c r="I1378" s="93" t="str">
        <f t="shared" si="243"/>
        <v/>
      </c>
      <c r="J1378" s="93" t="str">
        <f t="shared" si="244"/>
        <v/>
      </c>
      <c r="K1378" s="125" t="str">
        <f>IF(OR(C1378="",'Paste Data Here - Export'!BD1378=""),"",1440*('Paste Data Here - Export'!BD1378-C1378))</f>
        <v/>
      </c>
      <c r="L1378" s="93" t="str">
        <f t="shared" si="237"/>
        <v/>
      </c>
      <c r="M1378" s="93" t="str">
        <f>IF(AND(L1378="Yes",'Paste Data Here - Export'!BC1378="SU",'Paste Data Here - Export'!EJ1378&lt;&gt;"Y"),"Achieved",IF('Paste Data Here - Export'!EJ1378="Y","Not applicable",(IF(AND('Patient level info'!L1378="No",'Paste Data Here - Export'!BC1378="SU"),"Not achieved",IF('Paste Data Here - Export'!BC1378="ICH","Not applicable",IF(OR('Paste Data Here - Export'!BC1378="O",'Paste Data Here - Export'!BC1378="MAC"),"Not achieved",""))))))</f>
        <v/>
      </c>
      <c r="N1378" s="142" t="str">
        <f>IF(B1378="","",IF(OR('Paste Data Here - Export'!GN1378="PERS",'Paste Data Here - Export'!GN1378="TELEM"),'Paste Data Here - Export'!GK1378,IF('Paste Data Here - Export'!GO1378="","Not seen in person",'Paste Data Here - Export'!GO1378)))</f>
        <v/>
      </c>
      <c r="O1378" s="125" t="str">
        <f t="shared" si="238"/>
        <v/>
      </c>
      <c r="P1378" s="126" t="str">
        <f t="shared" si="239"/>
        <v/>
      </c>
      <c r="Q1378" s="95" t="str">
        <f>IF('Paste Data Here - Export'!CR1378=TRUE, "Not imaged",IF('Paste Data Here - Export'!AR1378="Y","Inpatient stroke",IF('Paste Data Here - Export'!BA1378="","",IF('Paste Data Here - Export'!CR1378="TRUE","",1440*('Paste Data Here - Export'!CP1378-'Paste Data Here - Export'!BA1378)))))</f>
        <v/>
      </c>
      <c r="R1378" s="95" t="str">
        <f>IF('Paste Data Here - Export'!CR1378=TRUE,"Not imaged",IF(OR(C1378="",'Paste Data Here - Export'!CP1378=""),"",1440*('Paste Data Here - Export'!CP1378-C1378)))</f>
        <v/>
      </c>
      <c r="S1378" s="93" t="str">
        <f>IF(R1378&lt;60.5,"Yes",IF('Paste Data Here - Export'!C1378="","","No"))</f>
        <v/>
      </c>
      <c r="T1378" s="93" t="str">
        <f t="shared" si="231"/>
        <v/>
      </c>
      <c r="U1378" s="94" t="str">
        <f>IF(OR(C1378="",'Paste Data Here - Export'!DF1378=""),"",1440*('Paste Data Here - Export'!DF1378-C1378))</f>
        <v/>
      </c>
      <c r="V1378" s="96" t="str">
        <f t="shared" si="240"/>
        <v/>
      </c>
      <c r="W1378" s="97" t="str">
        <f>IF(B1378="","",IF('Paste Data Here - Export'!KI1378=TRUE,"Yes",IF('Paste Data Here - Export'!L1378="","No","Yes")))</f>
        <v/>
      </c>
      <c r="X1378" s="98" t="str">
        <f>IF(E1378="Yes","6 Month Transfer",IF(AND(W1378="Yes",'Paste Data Here - Export'!KM1378="D"),"No",IF('Patient level info'!W1378="Yes","Yes","")))</f>
        <v/>
      </c>
      <c r="Y1378" s="91" t="str">
        <f t="shared" si="232"/>
        <v/>
      </c>
      <c r="Z1378" s="99" t="str">
        <f>IF('Paste Data Here - Export'!KQ1378="","",IF('Paste Data Here - Export'!KO1378="","",'Paste Data Here - Export'!KN1378-'Paste Data Here - Export'!KQ1378))</f>
        <v/>
      </c>
      <c r="AA1378" s="91" t="str">
        <f>IF(AND(W1378="Yes",'Paste Data Here - Export'!KM1378="D",'Paste Data Here - Export'!KO1378="Y"),'Paste Data Here - Export'!KN1378+'Patient level info'!AA$3,IF(AND(W1378="Yes",'Paste Data Here - Export'!KM1378="D",Z1378&lt;0),'Paste Data Here - Export'!KQ1378,IF(AND(W1378="Yes",'Paste Data Here - Export'!KM1378="D"),'Paste Data Here - Export'!KN1378,IF(X1378="Yes",'Paste Data Here - Export'!KS1378,""))))</f>
        <v/>
      </c>
      <c r="AB1378" s="100" t="str">
        <f>IF(W1378="No","",IF('Paste Data Here - Export'!HS1378="","",IF('Paste Data Here - Export'!KO1378="Y",'Patient level info'!AA1378-'Paste Data Here - Export'!HS1378,'Paste Data Here - Export'!KQ1378-'Paste Data Here - Export'!HS1378)))</f>
        <v/>
      </c>
      <c r="AC1378" s="100" t="str">
        <f>IF(E1378="Yes","",IF(BPT!C1378="Record transferred to this team",AA1378-C1378-(1/6),""))</f>
        <v/>
      </c>
      <c r="AD1378" s="100" t="str">
        <f t="shared" si="233"/>
        <v/>
      </c>
      <c r="AE1378" s="100" t="str">
        <f t="shared" si="241"/>
        <v/>
      </c>
      <c r="AF1378" s="101" t="str">
        <f>IF(AE1378="","",IF(Y1378="Died same day","Died same day as arrival",IF(AB1378="","Did not stay on SU",IF('Paste Data Here - Export'!HR1378="ICH","ICU/CCU/HDU",IF(AB1378&gt;AE1378,100,100*AB1378/AE1378)))))</f>
        <v/>
      </c>
      <c r="AG1378" s="82" t="str">
        <f>IF(E1378="Yes","6 Month Transfer",IF(W1378="No","Not locked to discharge/transfer",IF(AF1378="Did not stay on SU","Not achieved as did not stay on SU",IF('Patient level info'!A1378="","",IF(AND(A1378=B1378,M1378="Achieved",P1378="Achieved",AF1378&gt;=90,AF1378&lt;&gt;"Died same day as arrival"),"Achieved",IF(AND(A1378&lt;&gt;B1378,AF1378&gt;=90,M1378="Achieved",P1378="Achieved"),"Not directly admitted by this team, but achieved criteria at previous team, and achieved 90% of stay on SU whilst at this team",IF(AF1378="ICU/CCU/HDU","Admitted to ICU/CCU/HDU",IF(AF1378="Died same day as arrival",AF1378,IF(AND(AF1378&lt;90,M1378="Not achieved",P1378="Not achieved"),"Not achieved as not direct to SU within 4h, not seen by a consultant within 14h, and less than 90% of stay on SU",IF(AND(AF1378&lt;90,M1378="Not achieved",P1378="Achieved"),"Not achieved as not direct to SU within 4h and less than 90% of stay on SU",IF(AND(AF1378&lt;90,M1378="Achieved",P1378="Not achieved"),"Not achieved as not seen by a consultant within 14h and less than 90% of stay on SU",IF(AND(AF1378&gt;=90,M1378="Not achieved",P1378="Not achieved"),"Not achieved as not direct to SU within 4h and not seen by a consultant within 14h",IF(AND(AF1378&gt;=90,M1378="Achieved",P1378="Not achieved"),"Not achieved as not seen by a consultant within 14h",IF(AF1378&lt;90,"Not achieved as less than 90% of stay on SU","Not achieved as not direct to SU within 4h"))))))))))))))</f>
        <v/>
      </c>
    </row>
    <row r="1379" spans="1:33" x14ac:dyDescent="0.25">
      <c r="A1379" s="89" t="str">
        <f>IF('Paste Data Here - Export'!A1379="","",'Paste Data Here - Export'!A1379)</f>
        <v/>
      </c>
      <c r="B1379" s="90" t="str">
        <f>IF('Paste Data Here - Export'!B1379="","",'Paste Data Here - Export'!B1379)</f>
        <v/>
      </c>
      <c r="C1379" s="91" t="str">
        <f>IF('Paste Data Here - Export'!AR1379="Y",'Paste Data Here - Export'!AS1379,IF('Paste Data Here - Export'!C1379="","",'Paste Data Here - Export'!BA1379))</f>
        <v/>
      </c>
      <c r="D1379" s="103" t="str">
        <f>IF(B1379="","",IF('Paste Data Here - Export'!A1379 ='Paste Data Here - Export'!B1379, "Yes", "No"))</f>
        <v/>
      </c>
      <c r="E1379" s="103" t="str">
        <f>IF(A1379="","",IF(AND('Paste Data Here - Export'!P1379="",'Paste Data Here - Export'!Q1379&lt;&gt;""),"Yes","No"))</f>
        <v/>
      </c>
      <c r="F1379" s="104" t="str">
        <f>IF('Paste Data Here - Export'!A1379='Paste Data Here - Export'!B1379,C1379,IF(W1379="No","",IF(E1379="Yes","6 Month Transfer",'Paste Data Here - Export'!HP1379)))</f>
        <v/>
      </c>
      <c r="G1379" s="92" t="str">
        <f>IF(B1379="","",IF(OR('Paste Data Here - Export'!KB1379="Y",'Paste Data Here - Export'!GE1379="Y"),"Yes","No"))</f>
        <v/>
      </c>
      <c r="H1379" s="93" t="str">
        <f t="shared" si="242"/>
        <v/>
      </c>
      <c r="I1379" s="93" t="str">
        <f t="shared" si="243"/>
        <v/>
      </c>
      <c r="J1379" s="93" t="str">
        <f t="shared" si="244"/>
        <v/>
      </c>
      <c r="K1379" s="125" t="str">
        <f>IF(OR(C1379="",'Paste Data Here - Export'!BD1379=""),"",1440*('Paste Data Here - Export'!BD1379-C1379))</f>
        <v/>
      </c>
      <c r="L1379" s="93" t="str">
        <f t="shared" si="237"/>
        <v/>
      </c>
      <c r="M1379" s="93" t="str">
        <f>IF(AND(L1379="Yes",'Paste Data Here - Export'!BC1379="SU",'Paste Data Here - Export'!EJ1379&lt;&gt;"Y"),"Achieved",IF('Paste Data Here - Export'!EJ1379="Y","Not applicable",(IF(AND('Patient level info'!L1379="No",'Paste Data Here - Export'!BC1379="SU"),"Not achieved",IF('Paste Data Here - Export'!BC1379="ICH","Not applicable",IF(OR('Paste Data Here - Export'!BC1379="O",'Paste Data Here - Export'!BC1379="MAC"),"Not achieved",""))))))</f>
        <v/>
      </c>
      <c r="N1379" s="142" t="str">
        <f>IF(B1379="","",IF(OR('Paste Data Here - Export'!GN1379="PERS",'Paste Data Here - Export'!GN1379="TELEM"),'Paste Data Here - Export'!GK1379,IF('Paste Data Here - Export'!GO1379="","Not seen in person",'Paste Data Here - Export'!GO1379)))</f>
        <v/>
      </c>
      <c r="O1379" s="125" t="str">
        <f t="shared" si="238"/>
        <v/>
      </c>
      <c r="P1379" s="126" t="str">
        <f t="shared" si="239"/>
        <v/>
      </c>
      <c r="Q1379" s="95" t="str">
        <f>IF('Paste Data Here - Export'!CR1379=TRUE, "Not imaged",IF('Paste Data Here - Export'!AR1379="Y","Inpatient stroke",IF('Paste Data Here - Export'!BA1379="","",IF('Paste Data Here - Export'!CR1379="TRUE","",1440*('Paste Data Here - Export'!CP1379-'Paste Data Here - Export'!BA1379)))))</f>
        <v/>
      </c>
      <c r="R1379" s="95" t="str">
        <f>IF('Paste Data Here - Export'!CR1379=TRUE,"Not imaged",IF(OR(C1379="",'Paste Data Here - Export'!CP1379=""),"",1440*('Paste Data Here - Export'!CP1379-C1379)))</f>
        <v/>
      </c>
      <c r="S1379" s="93" t="str">
        <f>IF(R1379&lt;60.5,"Yes",IF('Paste Data Here - Export'!C1379="","","No"))</f>
        <v/>
      </c>
      <c r="T1379" s="93" t="str">
        <f t="shared" si="231"/>
        <v/>
      </c>
      <c r="U1379" s="94" t="str">
        <f>IF(OR(C1379="",'Paste Data Here - Export'!DF1379=""),"",1440*('Paste Data Here - Export'!DF1379-C1379))</f>
        <v/>
      </c>
      <c r="V1379" s="96" t="str">
        <f t="shared" si="240"/>
        <v/>
      </c>
      <c r="W1379" s="97" t="str">
        <f>IF(B1379="","",IF('Paste Data Here - Export'!KI1379=TRUE,"Yes",IF('Paste Data Here - Export'!L1379="","No","Yes")))</f>
        <v/>
      </c>
      <c r="X1379" s="98" t="str">
        <f>IF(E1379="Yes","6 Month Transfer",IF(AND(W1379="Yes",'Paste Data Here - Export'!KM1379="D"),"No",IF('Patient level info'!W1379="Yes","Yes","")))</f>
        <v/>
      </c>
      <c r="Y1379" s="91" t="str">
        <f t="shared" si="232"/>
        <v/>
      </c>
      <c r="Z1379" s="99" t="str">
        <f>IF('Paste Data Here - Export'!KQ1379="","",IF('Paste Data Here - Export'!KO1379="","",'Paste Data Here - Export'!KN1379-'Paste Data Here - Export'!KQ1379))</f>
        <v/>
      </c>
      <c r="AA1379" s="91" t="str">
        <f>IF(AND(W1379="Yes",'Paste Data Here - Export'!KM1379="D",'Paste Data Here - Export'!KO1379="Y"),'Paste Data Here - Export'!KN1379+'Patient level info'!AA$3,IF(AND(W1379="Yes",'Paste Data Here - Export'!KM1379="D",Z1379&lt;0),'Paste Data Here - Export'!KQ1379,IF(AND(W1379="Yes",'Paste Data Here - Export'!KM1379="D"),'Paste Data Here - Export'!KN1379,IF(X1379="Yes",'Paste Data Here - Export'!KS1379,""))))</f>
        <v/>
      </c>
      <c r="AB1379" s="100" t="str">
        <f>IF(W1379="No","",IF('Paste Data Here - Export'!HS1379="","",IF('Paste Data Here - Export'!KO1379="Y",'Patient level info'!AA1379-'Paste Data Here - Export'!HS1379,'Paste Data Here - Export'!KQ1379-'Paste Data Here - Export'!HS1379)))</f>
        <v/>
      </c>
      <c r="AC1379" s="100" t="str">
        <f>IF(E1379="Yes","",IF(BPT!C1379="Record transferred to this team",AA1379-C1379-(1/6),""))</f>
        <v/>
      </c>
      <c r="AD1379" s="100" t="str">
        <f t="shared" si="233"/>
        <v/>
      </c>
      <c r="AE1379" s="100" t="str">
        <f t="shared" si="241"/>
        <v/>
      </c>
      <c r="AF1379" s="101" t="str">
        <f>IF(AE1379="","",IF(Y1379="Died same day","Died same day as arrival",IF(AB1379="","Did not stay on SU",IF('Paste Data Here - Export'!HR1379="ICH","ICU/CCU/HDU",IF(AB1379&gt;AE1379,100,100*AB1379/AE1379)))))</f>
        <v/>
      </c>
      <c r="AG1379" s="82" t="str">
        <f>IF(E1379="Yes","6 Month Transfer",IF(W1379="No","Not locked to discharge/transfer",IF(AF1379="Did not stay on SU","Not achieved as did not stay on SU",IF('Patient level info'!A1379="","",IF(AND(A1379=B1379,M1379="Achieved",P1379="Achieved",AF1379&gt;=90,AF1379&lt;&gt;"Died same day as arrival"),"Achieved",IF(AND(A1379&lt;&gt;B1379,AF1379&gt;=90,M1379="Achieved",P1379="Achieved"),"Not directly admitted by this team, but achieved criteria at previous team, and achieved 90% of stay on SU whilst at this team",IF(AF1379="ICU/CCU/HDU","Admitted to ICU/CCU/HDU",IF(AF1379="Died same day as arrival",AF1379,IF(AND(AF1379&lt;90,M1379="Not achieved",P1379="Not achieved"),"Not achieved as not direct to SU within 4h, not seen by a consultant within 14h, and less than 90% of stay on SU",IF(AND(AF1379&lt;90,M1379="Not achieved",P1379="Achieved"),"Not achieved as not direct to SU within 4h and less than 90% of stay on SU",IF(AND(AF1379&lt;90,M1379="Achieved",P1379="Not achieved"),"Not achieved as not seen by a consultant within 14h and less than 90% of stay on SU",IF(AND(AF1379&gt;=90,M1379="Not achieved",P1379="Not achieved"),"Not achieved as not direct to SU within 4h and not seen by a consultant within 14h",IF(AND(AF1379&gt;=90,M1379="Achieved",P1379="Not achieved"),"Not achieved as not seen by a consultant within 14h",IF(AF1379&lt;90,"Not achieved as less than 90% of stay on SU","Not achieved as not direct to SU within 4h"))))))))))))))</f>
        <v/>
      </c>
    </row>
    <row r="1380" spans="1:33" x14ac:dyDescent="0.25">
      <c r="A1380" s="89" t="str">
        <f>IF('Paste Data Here - Export'!A1380="","",'Paste Data Here - Export'!A1380)</f>
        <v/>
      </c>
      <c r="B1380" s="90" t="str">
        <f>IF('Paste Data Here - Export'!B1380="","",'Paste Data Here - Export'!B1380)</f>
        <v/>
      </c>
      <c r="C1380" s="91" t="str">
        <f>IF('Paste Data Here - Export'!AR1380="Y",'Paste Data Here - Export'!AS1380,IF('Paste Data Here - Export'!C1380="","",'Paste Data Here - Export'!BA1380))</f>
        <v/>
      </c>
      <c r="D1380" s="103" t="str">
        <f>IF(B1380="","",IF('Paste Data Here - Export'!A1380 ='Paste Data Here - Export'!B1380, "Yes", "No"))</f>
        <v/>
      </c>
      <c r="E1380" s="103" t="str">
        <f>IF(A1380="","",IF(AND('Paste Data Here - Export'!P1380="",'Paste Data Here - Export'!Q1380&lt;&gt;""),"Yes","No"))</f>
        <v/>
      </c>
      <c r="F1380" s="104" t="str">
        <f>IF('Paste Data Here - Export'!A1380='Paste Data Here - Export'!B1380,C1380,IF(W1380="No","",IF(E1380="Yes","6 Month Transfer",'Paste Data Here - Export'!HP1380)))</f>
        <v/>
      </c>
      <c r="G1380" s="92" t="str">
        <f>IF(B1380="","",IF(OR('Paste Data Here - Export'!KB1380="Y",'Paste Data Here - Export'!GE1380="Y"),"Yes","No"))</f>
        <v/>
      </c>
      <c r="H1380" s="93" t="str">
        <f t="shared" si="242"/>
        <v/>
      </c>
      <c r="I1380" s="93" t="str">
        <f t="shared" si="243"/>
        <v/>
      </c>
      <c r="J1380" s="93" t="str">
        <f t="shared" si="244"/>
        <v/>
      </c>
      <c r="K1380" s="125" t="str">
        <f>IF(OR(C1380="",'Paste Data Here - Export'!BD1380=""),"",1440*('Paste Data Here - Export'!BD1380-C1380))</f>
        <v/>
      </c>
      <c r="L1380" s="93" t="str">
        <f t="shared" si="237"/>
        <v/>
      </c>
      <c r="M1380" s="93" t="str">
        <f>IF(AND(L1380="Yes",'Paste Data Here - Export'!BC1380="SU",'Paste Data Here - Export'!EJ1380&lt;&gt;"Y"),"Achieved",IF('Paste Data Here - Export'!EJ1380="Y","Not applicable",(IF(AND('Patient level info'!L1380="No",'Paste Data Here - Export'!BC1380="SU"),"Not achieved",IF('Paste Data Here - Export'!BC1380="ICH","Not applicable",IF(OR('Paste Data Here - Export'!BC1380="O",'Paste Data Here - Export'!BC1380="MAC"),"Not achieved",""))))))</f>
        <v/>
      </c>
      <c r="N1380" s="142" t="str">
        <f>IF(B1380="","",IF(OR('Paste Data Here - Export'!GN1380="PERS",'Paste Data Here - Export'!GN1380="TELEM"),'Paste Data Here - Export'!GK1380,IF('Paste Data Here - Export'!GO1380="","Not seen in person",'Paste Data Here - Export'!GO1380)))</f>
        <v/>
      </c>
      <c r="O1380" s="125" t="str">
        <f t="shared" si="238"/>
        <v/>
      </c>
      <c r="P1380" s="126" t="str">
        <f t="shared" si="239"/>
        <v/>
      </c>
      <c r="Q1380" s="95" t="str">
        <f>IF('Paste Data Here - Export'!CR1380=TRUE, "Not imaged",IF('Paste Data Here - Export'!AR1380="Y","Inpatient stroke",IF('Paste Data Here - Export'!BA1380="","",IF('Paste Data Here - Export'!CR1380="TRUE","",1440*('Paste Data Here - Export'!CP1380-'Paste Data Here - Export'!BA1380)))))</f>
        <v/>
      </c>
      <c r="R1380" s="95" t="str">
        <f>IF('Paste Data Here - Export'!CR1380=TRUE,"Not imaged",IF(OR(C1380="",'Paste Data Here - Export'!CP1380=""),"",1440*('Paste Data Here - Export'!CP1380-C1380)))</f>
        <v/>
      </c>
      <c r="S1380" s="93" t="str">
        <f>IF(R1380&lt;60.5,"Yes",IF('Paste Data Here - Export'!C1380="","","No"))</f>
        <v/>
      </c>
      <c r="T1380" s="93" t="str">
        <f t="shared" si="231"/>
        <v/>
      </c>
      <c r="U1380" s="94" t="str">
        <f>IF(OR(C1380="",'Paste Data Here - Export'!DF1380=""),"",1440*('Paste Data Here - Export'!DF1380-C1380))</f>
        <v/>
      </c>
      <c r="V1380" s="96" t="str">
        <f t="shared" si="240"/>
        <v/>
      </c>
      <c r="W1380" s="97" t="str">
        <f>IF(B1380="","",IF('Paste Data Here - Export'!KI1380=TRUE,"Yes",IF('Paste Data Here - Export'!L1380="","No","Yes")))</f>
        <v/>
      </c>
      <c r="X1380" s="98" t="str">
        <f>IF(E1380="Yes","6 Month Transfer",IF(AND(W1380="Yes",'Paste Data Here - Export'!KM1380="D"),"No",IF('Patient level info'!W1380="Yes","Yes","")))</f>
        <v/>
      </c>
      <c r="Y1380" s="91" t="str">
        <f t="shared" si="232"/>
        <v/>
      </c>
      <c r="Z1380" s="99" t="str">
        <f>IF('Paste Data Here - Export'!KQ1380="","",IF('Paste Data Here - Export'!KO1380="","",'Paste Data Here - Export'!KN1380-'Paste Data Here - Export'!KQ1380))</f>
        <v/>
      </c>
      <c r="AA1380" s="91" t="str">
        <f>IF(AND(W1380="Yes",'Paste Data Here - Export'!KM1380="D",'Paste Data Here - Export'!KO1380="Y"),'Paste Data Here - Export'!KN1380+'Patient level info'!AA$3,IF(AND(W1380="Yes",'Paste Data Here - Export'!KM1380="D",Z1380&lt;0),'Paste Data Here - Export'!KQ1380,IF(AND(W1380="Yes",'Paste Data Here - Export'!KM1380="D"),'Paste Data Here - Export'!KN1380,IF(X1380="Yes",'Paste Data Here - Export'!KS1380,""))))</f>
        <v/>
      </c>
      <c r="AB1380" s="100" t="str">
        <f>IF(W1380="No","",IF('Paste Data Here - Export'!HS1380="","",IF('Paste Data Here - Export'!KO1380="Y",'Patient level info'!AA1380-'Paste Data Here - Export'!HS1380,'Paste Data Here - Export'!KQ1380-'Paste Data Here - Export'!HS1380)))</f>
        <v/>
      </c>
      <c r="AC1380" s="100" t="str">
        <f>IF(E1380="Yes","",IF(BPT!C1380="Record transferred to this team",AA1380-C1380-(1/6),""))</f>
        <v/>
      </c>
      <c r="AD1380" s="100" t="str">
        <f t="shared" si="233"/>
        <v/>
      </c>
      <c r="AE1380" s="100" t="str">
        <f t="shared" si="241"/>
        <v/>
      </c>
      <c r="AF1380" s="101" t="str">
        <f>IF(AE1380="","",IF(Y1380="Died same day","Died same day as arrival",IF(AB1380="","Did not stay on SU",IF('Paste Data Here - Export'!HR1380="ICH","ICU/CCU/HDU",IF(AB1380&gt;AE1380,100,100*AB1380/AE1380)))))</f>
        <v/>
      </c>
      <c r="AG1380" s="82" t="str">
        <f>IF(E1380="Yes","6 Month Transfer",IF(W1380="No","Not locked to discharge/transfer",IF(AF1380="Did not stay on SU","Not achieved as did not stay on SU",IF('Patient level info'!A1380="","",IF(AND(A1380=B1380,M1380="Achieved",P1380="Achieved",AF1380&gt;=90,AF1380&lt;&gt;"Died same day as arrival"),"Achieved",IF(AND(A1380&lt;&gt;B1380,AF1380&gt;=90,M1380="Achieved",P1380="Achieved"),"Not directly admitted by this team, but achieved criteria at previous team, and achieved 90% of stay on SU whilst at this team",IF(AF1380="ICU/CCU/HDU","Admitted to ICU/CCU/HDU",IF(AF1380="Died same day as arrival",AF1380,IF(AND(AF1380&lt;90,M1380="Not achieved",P1380="Not achieved"),"Not achieved as not direct to SU within 4h, not seen by a consultant within 14h, and less than 90% of stay on SU",IF(AND(AF1380&lt;90,M1380="Not achieved",P1380="Achieved"),"Not achieved as not direct to SU within 4h and less than 90% of stay on SU",IF(AND(AF1380&lt;90,M1380="Achieved",P1380="Not achieved"),"Not achieved as not seen by a consultant within 14h and less than 90% of stay on SU",IF(AND(AF1380&gt;=90,M1380="Not achieved",P1380="Not achieved"),"Not achieved as not direct to SU within 4h and not seen by a consultant within 14h",IF(AND(AF1380&gt;=90,M1380="Achieved",P1380="Not achieved"),"Not achieved as not seen by a consultant within 14h",IF(AF1380&lt;90,"Not achieved as less than 90% of stay on SU","Not achieved as not direct to SU within 4h"))))))))))))))</f>
        <v/>
      </c>
    </row>
    <row r="1381" spans="1:33" x14ac:dyDescent="0.25">
      <c r="A1381" s="89" t="str">
        <f>IF('Paste Data Here - Export'!A1381="","",'Paste Data Here - Export'!A1381)</f>
        <v/>
      </c>
      <c r="B1381" s="90" t="str">
        <f>IF('Paste Data Here - Export'!B1381="","",'Paste Data Here - Export'!B1381)</f>
        <v/>
      </c>
      <c r="C1381" s="91" t="str">
        <f>IF('Paste Data Here - Export'!AR1381="Y",'Paste Data Here - Export'!AS1381,IF('Paste Data Here - Export'!C1381="","",'Paste Data Here - Export'!BA1381))</f>
        <v/>
      </c>
      <c r="D1381" s="103" t="str">
        <f>IF(B1381="","",IF('Paste Data Here - Export'!A1381 ='Paste Data Here - Export'!B1381, "Yes", "No"))</f>
        <v/>
      </c>
      <c r="E1381" s="103" t="str">
        <f>IF(A1381="","",IF(AND('Paste Data Here - Export'!P1381="",'Paste Data Here - Export'!Q1381&lt;&gt;""),"Yes","No"))</f>
        <v/>
      </c>
      <c r="F1381" s="104" t="str">
        <f>IF('Paste Data Here - Export'!A1381='Paste Data Here - Export'!B1381,C1381,IF(W1381="No","",IF(E1381="Yes","6 Month Transfer",'Paste Data Here - Export'!HP1381)))</f>
        <v/>
      </c>
      <c r="G1381" s="92" t="str">
        <f>IF(B1381="","",IF(OR('Paste Data Here - Export'!KB1381="Y",'Paste Data Here - Export'!GE1381="Y"),"Yes","No"))</f>
        <v/>
      </c>
      <c r="H1381" s="93" t="str">
        <f t="shared" si="242"/>
        <v/>
      </c>
      <c r="I1381" s="93" t="str">
        <f t="shared" si="243"/>
        <v/>
      </c>
      <c r="J1381" s="93" t="str">
        <f t="shared" si="244"/>
        <v/>
      </c>
      <c r="K1381" s="125" t="str">
        <f>IF(OR(C1381="",'Paste Data Here - Export'!BD1381=""),"",1440*('Paste Data Here - Export'!BD1381-C1381))</f>
        <v/>
      </c>
      <c r="L1381" s="93" t="str">
        <f t="shared" si="237"/>
        <v/>
      </c>
      <c r="M1381" s="93" t="str">
        <f>IF(AND(L1381="Yes",'Paste Data Here - Export'!BC1381="SU",'Paste Data Here - Export'!EJ1381&lt;&gt;"Y"),"Achieved",IF('Paste Data Here - Export'!EJ1381="Y","Not applicable",(IF(AND('Patient level info'!L1381="No",'Paste Data Here - Export'!BC1381="SU"),"Not achieved",IF('Paste Data Here - Export'!BC1381="ICH","Not applicable",IF(OR('Paste Data Here - Export'!BC1381="O",'Paste Data Here - Export'!BC1381="MAC"),"Not achieved",""))))))</f>
        <v/>
      </c>
      <c r="N1381" s="142" t="str">
        <f>IF(B1381="","",IF(OR('Paste Data Here - Export'!GN1381="PERS",'Paste Data Here - Export'!GN1381="TELEM"),'Paste Data Here - Export'!GK1381,IF('Paste Data Here - Export'!GO1381="","Not seen in person",'Paste Data Here - Export'!GO1381)))</f>
        <v/>
      </c>
      <c r="O1381" s="125" t="str">
        <f t="shared" si="238"/>
        <v/>
      </c>
      <c r="P1381" s="126" t="str">
        <f t="shared" si="239"/>
        <v/>
      </c>
      <c r="Q1381" s="95" t="str">
        <f>IF('Paste Data Here - Export'!CR1381=TRUE, "Not imaged",IF('Paste Data Here - Export'!AR1381="Y","Inpatient stroke",IF('Paste Data Here - Export'!BA1381="","",IF('Paste Data Here - Export'!CR1381="TRUE","",1440*('Paste Data Here - Export'!CP1381-'Paste Data Here - Export'!BA1381)))))</f>
        <v/>
      </c>
      <c r="R1381" s="95" t="str">
        <f>IF('Paste Data Here - Export'!CR1381=TRUE,"Not imaged",IF(OR(C1381="",'Paste Data Here - Export'!CP1381=""),"",1440*('Paste Data Here - Export'!CP1381-C1381)))</f>
        <v/>
      </c>
      <c r="S1381" s="93" t="str">
        <f>IF(R1381&lt;60.5,"Yes",IF('Paste Data Here - Export'!C1381="","","No"))</f>
        <v/>
      </c>
      <c r="T1381" s="93" t="str">
        <f t="shared" si="231"/>
        <v/>
      </c>
      <c r="U1381" s="94" t="str">
        <f>IF(OR(C1381="",'Paste Data Here - Export'!DF1381=""),"",1440*('Paste Data Here - Export'!DF1381-C1381))</f>
        <v/>
      </c>
      <c r="V1381" s="96" t="str">
        <f t="shared" si="240"/>
        <v/>
      </c>
      <c r="W1381" s="97" t="str">
        <f>IF(B1381="","",IF('Paste Data Here - Export'!KI1381=TRUE,"Yes",IF('Paste Data Here - Export'!L1381="","No","Yes")))</f>
        <v/>
      </c>
      <c r="X1381" s="98" t="str">
        <f>IF(E1381="Yes","6 Month Transfer",IF(AND(W1381="Yes",'Paste Data Here - Export'!KM1381="D"),"No",IF('Patient level info'!W1381="Yes","Yes","")))</f>
        <v/>
      </c>
      <c r="Y1381" s="91" t="str">
        <f t="shared" si="232"/>
        <v/>
      </c>
      <c r="Z1381" s="99" t="str">
        <f>IF('Paste Data Here - Export'!KQ1381="","",IF('Paste Data Here - Export'!KO1381="","",'Paste Data Here - Export'!KN1381-'Paste Data Here - Export'!KQ1381))</f>
        <v/>
      </c>
      <c r="AA1381" s="91" t="str">
        <f>IF(AND(W1381="Yes",'Paste Data Here - Export'!KM1381="D",'Paste Data Here - Export'!KO1381="Y"),'Paste Data Here - Export'!KN1381+'Patient level info'!AA$3,IF(AND(W1381="Yes",'Paste Data Here - Export'!KM1381="D",Z1381&lt;0),'Paste Data Here - Export'!KQ1381,IF(AND(W1381="Yes",'Paste Data Here - Export'!KM1381="D"),'Paste Data Here - Export'!KN1381,IF(X1381="Yes",'Paste Data Here - Export'!KS1381,""))))</f>
        <v/>
      </c>
      <c r="AB1381" s="100" t="str">
        <f>IF(W1381="No","",IF('Paste Data Here - Export'!HS1381="","",IF('Paste Data Here - Export'!KO1381="Y",'Patient level info'!AA1381-'Paste Data Here - Export'!HS1381,'Paste Data Here - Export'!KQ1381-'Paste Data Here - Export'!HS1381)))</f>
        <v/>
      </c>
      <c r="AC1381" s="100" t="str">
        <f>IF(E1381="Yes","",IF(BPT!C1381="Record transferred to this team",AA1381-C1381-(1/6),""))</f>
        <v/>
      </c>
      <c r="AD1381" s="100" t="str">
        <f t="shared" si="233"/>
        <v/>
      </c>
      <c r="AE1381" s="100" t="str">
        <f t="shared" si="241"/>
        <v/>
      </c>
      <c r="AF1381" s="101" t="str">
        <f>IF(AE1381="","",IF(Y1381="Died same day","Died same day as arrival",IF(AB1381="","Did not stay on SU",IF('Paste Data Here - Export'!HR1381="ICH","ICU/CCU/HDU",IF(AB1381&gt;AE1381,100,100*AB1381/AE1381)))))</f>
        <v/>
      </c>
      <c r="AG1381" s="82" t="str">
        <f>IF(E1381="Yes","6 Month Transfer",IF(W1381="No","Not locked to discharge/transfer",IF(AF1381="Did not stay on SU","Not achieved as did not stay on SU",IF('Patient level info'!A1381="","",IF(AND(A1381=B1381,M1381="Achieved",P1381="Achieved",AF1381&gt;=90,AF1381&lt;&gt;"Died same day as arrival"),"Achieved",IF(AND(A1381&lt;&gt;B1381,AF1381&gt;=90,M1381="Achieved",P1381="Achieved"),"Not directly admitted by this team, but achieved criteria at previous team, and achieved 90% of stay on SU whilst at this team",IF(AF1381="ICU/CCU/HDU","Admitted to ICU/CCU/HDU",IF(AF1381="Died same day as arrival",AF1381,IF(AND(AF1381&lt;90,M1381="Not achieved",P1381="Not achieved"),"Not achieved as not direct to SU within 4h, not seen by a consultant within 14h, and less than 90% of stay on SU",IF(AND(AF1381&lt;90,M1381="Not achieved",P1381="Achieved"),"Not achieved as not direct to SU within 4h and less than 90% of stay on SU",IF(AND(AF1381&lt;90,M1381="Achieved",P1381="Not achieved"),"Not achieved as not seen by a consultant within 14h and less than 90% of stay on SU",IF(AND(AF1381&gt;=90,M1381="Not achieved",P1381="Not achieved"),"Not achieved as not direct to SU within 4h and not seen by a consultant within 14h",IF(AND(AF1381&gt;=90,M1381="Achieved",P1381="Not achieved"),"Not achieved as not seen by a consultant within 14h",IF(AF1381&lt;90,"Not achieved as less than 90% of stay on SU","Not achieved as not direct to SU within 4h"))))))))))))))</f>
        <v/>
      </c>
    </row>
    <row r="1382" spans="1:33" x14ac:dyDescent="0.25">
      <c r="A1382" s="89" t="str">
        <f>IF('Paste Data Here - Export'!A1382="","",'Paste Data Here - Export'!A1382)</f>
        <v/>
      </c>
      <c r="B1382" s="90" t="str">
        <f>IF('Paste Data Here - Export'!B1382="","",'Paste Data Here - Export'!B1382)</f>
        <v/>
      </c>
      <c r="C1382" s="91" t="str">
        <f>IF('Paste Data Here - Export'!AR1382="Y",'Paste Data Here - Export'!AS1382,IF('Paste Data Here - Export'!C1382="","",'Paste Data Here - Export'!BA1382))</f>
        <v/>
      </c>
      <c r="D1382" s="103" t="str">
        <f>IF(B1382="","",IF('Paste Data Here - Export'!A1382 ='Paste Data Here - Export'!B1382, "Yes", "No"))</f>
        <v/>
      </c>
      <c r="E1382" s="103" t="str">
        <f>IF(A1382="","",IF(AND('Paste Data Here - Export'!P1382="",'Paste Data Here - Export'!Q1382&lt;&gt;""),"Yes","No"))</f>
        <v/>
      </c>
      <c r="F1382" s="104" t="str">
        <f>IF('Paste Data Here - Export'!A1382='Paste Data Here - Export'!B1382,C1382,IF(W1382="No","",IF(E1382="Yes","6 Month Transfer",'Paste Data Here - Export'!HP1382)))</f>
        <v/>
      </c>
      <c r="G1382" s="92" t="str">
        <f>IF(B1382="","",IF(OR('Paste Data Here - Export'!KB1382="Y",'Paste Data Here - Export'!GE1382="Y"),"Yes","No"))</f>
        <v/>
      </c>
      <c r="H1382" s="93" t="str">
        <f t="shared" si="242"/>
        <v/>
      </c>
      <c r="I1382" s="93" t="str">
        <f t="shared" si="243"/>
        <v/>
      </c>
      <c r="J1382" s="93" t="str">
        <f t="shared" si="244"/>
        <v/>
      </c>
      <c r="K1382" s="125" t="str">
        <f>IF(OR(C1382="",'Paste Data Here - Export'!BD1382=""),"",1440*('Paste Data Here - Export'!BD1382-C1382))</f>
        <v/>
      </c>
      <c r="L1382" s="93" t="str">
        <f t="shared" si="237"/>
        <v/>
      </c>
      <c r="M1382" s="93" t="str">
        <f>IF(AND(L1382="Yes",'Paste Data Here - Export'!BC1382="SU",'Paste Data Here - Export'!EJ1382&lt;&gt;"Y"),"Achieved",IF('Paste Data Here - Export'!EJ1382="Y","Not applicable",(IF(AND('Patient level info'!L1382="No",'Paste Data Here - Export'!BC1382="SU"),"Not achieved",IF('Paste Data Here - Export'!BC1382="ICH","Not applicable",IF(OR('Paste Data Here - Export'!BC1382="O",'Paste Data Here - Export'!BC1382="MAC"),"Not achieved",""))))))</f>
        <v/>
      </c>
      <c r="N1382" s="142" t="str">
        <f>IF(B1382="","",IF(OR('Paste Data Here - Export'!GN1382="PERS",'Paste Data Here - Export'!GN1382="TELEM"),'Paste Data Here - Export'!GK1382,IF('Paste Data Here - Export'!GO1382="","Not seen in person",'Paste Data Here - Export'!GO1382)))</f>
        <v/>
      </c>
      <c r="O1382" s="125" t="str">
        <f t="shared" si="238"/>
        <v/>
      </c>
      <c r="P1382" s="126" t="str">
        <f t="shared" si="239"/>
        <v/>
      </c>
      <c r="Q1382" s="95" t="str">
        <f>IF('Paste Data Here - Export'!CR1382=TRUE, "Not imaged",IF('Paste Data Here - Export'!AR1382="Y","Inpatient stroke",IF('Paste Data Here - Export'!BA1382="","",IF('Paste Data Here - Export'!CR1382="TRUE","",1440*('Paste Data Here - Export'!CP1382-'Paste Data Here - Export'!BA1382)))))</f>
        <v/>
      </c>
      <c r="R1382" s="95" t="str">
        <f>IF('Paste Data Here - Export'!CR1382=TRUE,"Not imaged",IF(OR(C1382="",'Paste Data Here - Export'!CP1382=""),"",1440*('Paste Data Here - Export'!CP1382-C1382)))</f>
        <v/>
      </c>
      <c r="S1382" s="93" t="str">
        <f>IF(R1382&lt;60.5,"Yes",IF('Paste Data Here - Export'!C1382="","","No"))</f>
        <v/>
      </c>
      <c r="T1382" s="93" t="str">
        <f t="shared" si="231"/>
        <v/>
      </c>
      <c r="U1382" s="94" t="str">
        <f>IF(OR(C1382="",'Paste Data Here - Export'!DF1382=""),"",1440*('Paste Data Here - Export'!DF1382-C1382))</f>
        <v/>
      </c>
      <c r="V1382" s="96" t="str">
        <f t="shared" si="240"/>
        <v/>
      </c>
      <c r="W1382" s="97" t="str">
        <f>IF(B1382="","",IF('Paste Data Here - Export'!KI1382=TRUE,"Yes",IF('Paste Data Here - Export'!L1382="","No","Yes")))</f>
        <v/>
      </c>
      <c r="X1382" s="98" t="str">
        <f>IF(E1382="Yes","6 Month Transfer",IF(AND(W1382="Yes",'Paste Data Here - Export'!KM1382="D"),"No",IF('Patient level info'!W1382="Yes","Yes","")))</f>
        <v/>
      </c>
      <c r="Y1382" s="91" t="str">
        <f t="shared" si="232"/>
        <v/>
      </c>
      <c r="Z1382" s="99" t="str">
        <f>IF('Paste Data Here - Export'!KQ1382="","",IF('Paste Data Here - Export'!KO1382="","",'Paste Data Here - Export'!KN1382-'Paste Data Here - Export'!KQ1382))</f>
        <v/>
      </c>
      <c r="AA1382" s="91" t="str">
        <f>IF(AND(W1382="Yes",'Paste Data Here - Export'!KM1382="D",'Paste Data Here - Export'!KO1382="Y"),'Paste Data Here - Export'!KN1382+'Patient level info'!AA$3,IF(AND(W1382="Yes",'Paste Data Here - Export'!KM1382="D",Z1382&lt;0),'Paste Data Here - Export'!KQ1382,IF(AND(W1382="Yes",'Paste Data Here - Export'!KM1382="D"),'Paste Data Here - Export'!KN1382,IF(X1382="Yes",'Paste Data Here - Export'!KS1382,""))))</f>
        <v/>
      </c>
      <c r="AB1382" s="100" t="str">
        <f>IF(W1382="No","",IF('Paste Data Here - Export'!HS1382="","",IF('Paste Data Here - Export'!KO1382="Y",'Patient level info'!AA1382-'Paste Data Here - Export'!HS1382,'Paste Data Here - Export'!KQ1382-'Paste Data Here - Export'!HS1382)))</f>
        <v/>
      </c>
      <c r="AC1382" s="100" t="str">
        <f>IF(E1382="Yes","",IF(BPT!C1382="Record transferred to this team",AA1382-C1382-(1/6),""))</f>
        <v/>
      </c>
      <c r="AD1382" s="100" t="str">
        <f t="shared" si="233"/>
        <v/>
      </c>
      <c r="AE1382" s="100" t="str">
        <f t="shared" si="241"/>
        <v/>
      </c>
      <c r="AF1382" s="101" t="str">
        <f>IF(AE1382="","",IF(Y1382="Died same day","Died same day as arrival",IF(AB1382="","Did not stay on SU",IF('Paste Data Here - Export'!HR1382="ICH","ICU/CCU/HDU",IF(AB1382&gt;AE1382,100,100*AB1382/AE1382)))))</f>
        <v/>
      </c>
      <c r="AG1382" s="82" t="str">
        <f>IF(E1382="Yes","6 Month Transfer",IF(W1382="No","Not locked to discharge/transfer",IF(AF1382="Did not stay on SU","Not achieved as did not stay on SU",IF('Patient level info'!A1382="","",IF(AND(A1382=B1382,M1382="Achieved",P1382="Achieved",AF1382&gt;=90,AF1382&lt;&gt;"Died same day as arrival"),"Achieved",IF(AND(A1382&lt;&gt;B1382,AF1382&gt;=90,M1382="Achieved",P1382="Achieved"),"Not directly admitted by this team, but achieved criteria at previous team, and achieved 90% of stay on SU whilst at this team",IF(AF1382="ICU/CCU/HDU","Admitted to ICU/CCU/HDU",IF(AF1382="Died same day as arrival",AF1382,IF(AND(AF1382&lt;90,M1382="Not achieved",P1382="Not achieved"),"Not achieved as not direct to SU within 4h, not seen by a consultant within 14h, and less than 90% of stay on SU",IF(AND(AF1382&lt;90,M1382="Not achieved",P1382="Achieved"),"Not achieved as not direct to SU within 4h and less than 90% of stay on SU",IF(AND(AF1382&lt;90,M1382="Achieved",P1382="Not achieved"),"Not achieved as not seen by a consultant within 14h and less than 90% of stay on SU",IF(AND(AF1382&gt;=90,M1382="Not achieved",P1382="Not achieved"),"Not achieved as not direct to SU within 4h and not seen by a consultant within 14h",IF(AND(AF1382&gt;=90,M1382="Achieved",P1382="Not achieved"),"Not achieved as not seen by a consultant within 14h",IF(AF1382&lt;90,"Not achieved as less than 90% of stay on SU","Not achieved as not direct to SU within 4h"))))))))))))))</f>
        <v/>
      </c>
    </row>
    <row r="1383" spans="1:33" x14ac:dyDescent="0.25">
      <c r="A1383" s="89" t="str">
        <f>IF('Paste Data Here - Export'!A1383="","",'Paste Data Here - Export'!A1383)</f>
        <v/>
      </c>
      <c r="B1383" s="90" t="str">
        <f>IF('Paste Data Here - Export'!B1383="","",'Paste Data Here - Export'!B1383)</f>
        <v/>
      </c>
      <c r="C1383" s="91" t="str">
        <f>IF('Paste Data Here - Export'!AR1383="Y",'Paste Data Here - Export'!AS1383,IF('Paste Data Here - Export'!C1383="","",'Paste Data Here - Export'!BA1383))</f>
        <v/>
      </c>
      <c r="D1383" s="103" t="str">
        <f>IF(B1383="","",IF('Paste Data Here - Export'!A1383 ='Paste Data Here - Export'!B1383, "Yes", "No"))</f>
        <v/>
      </c>
      <c r="E1383" s="103" t="str">
        <f>IF(A1383="","",IF(AND('Paste Data Here - Export'!P1383="",'Paste Data Here - Export'!Q1383&lt;&gt;""),"Yes","No"))</f>
        <v/>
      </c>
      <c r="F1383" s="104" t="str">
        <f>IF('Paste Data Here - Export'!A1383='Paste Data Here - Export'!B1383,C1383,IF(W1383="No","",IF(E1383="Yes","6 Month Transfer",'Paste Data Here - Export'!HP1383)))</f>
        <v/>
      </c>
      <c r="G1383" s="92" t="str">
        <f>IF(B1383="","",IF(OR('Paste Data Here - Export'!KB1383="Y",'Paste Data Here - Export'!GE1383="Y"),"Yes","No"))</f>
        <v/>
      </c>
      <c r="H1383" s="93" t="str">
        <f t="shared" si="242"/>
        <v/>
      </c>
      <c r="I1383" s="93" t="str">
        <f t="shared" si="243"/>
        <v/>
      </c>
      <c r="J1383" s="93" t="str">
        <f t="shared" si="244"/>
        <v/>
      </c>
      <c r="K1383" s="125" t="str">
        <f>IF(OR(C1383="",'Paste Data Here - Export'!BD1383=""),"",1440*('Paste Data Here - Export'!BD1383-C1383))</f>
        <v/>
      </c>
      <c r="L1383" s="93" t="str">
        <f t="shared" si="237"/>
        <v/>
      </c>
      <c r="M1383" s="93" t="str">
        <f>IF(AND(L1383="Yes",'Paste Data Here - Export'!BC1383="SU",'Paste Data Here - Export'!EJ1383&lt;&gt;"Y"),"Achieved",IF('Paste Data Here - Export'!EJ1383="Y","Not applicable",(IF(AND('Patient level info'!L1383="No",'Paste Data Here - Export'!BC1383="SU"),"Not achieved",IF('Paste Data Here - Export'!BC1383="ICH","Not applicable",IF(OR('Paste Data Here - Export'!BC1383="O",'Paste Data Here - Export'!BC1383="MAC"),"Not achieved",""))))))</f>
        <v/>
      </c>
      <c r="N1383" s="142" t="str">
        <f>IF(B1383="","",IF(OR('Paste Data Here - Export'!GN1383="PERS",'Paste Data Here - Export'!GN1383="TELEM"),'Paste Data Here - Export'!GK1383,IF('Paste Data Here - Export'!GO1383="","Not seen in person",'Paste Data Here - Export'!GO1383)))</f>
        <v/>
      </c>
      <c r="O1383" s="125" t="str">
        <f t="shared" si="238"/>
        <v/>
      </c>
      <c r="P1383" s="126" t="str">
        <f t="shared" si="239"/>
        <v/>
      </c>
      <c r="Q1383" s="95" t="str">
        <f>IF('Paste Data Here - Export'!CR1383=TRUE, "Not imaged",IF('Paste Data Here - Export'!AR1383="Y","Inpatient stroke",IF('Paste Data Here - Export'!BA1383="","",IF('Paste Data Here - Export'!CR1383="TRUE","",1440*('Paste Data Here - Export'!CP1383-'Paste Data Here - Export'!BA1383)))))</f>
        <v/>
      </c>
      <c r="R1383" s="95" t="str">
        <f>IF('Paste Data Here - Export'!CR1383=TRUE,"Not imaged",IF(OR(C1383="",'Paste Data Here - Export'!CP1383=""),"",1440*('Paste Data Here - Export'!CP1383-C1383)))</f>
        <v/>
      </c>
      <c r="S1383" s="93" t="str">
        <f>IF(R1383&lt;60.5,"Yes",IF('Paste Data Here - Export'!C1383="","","No"))</f>
        <v/>
      </c>
      <c r="T1383" s="93" t="str">
        <f t="shared" si="231"/>
        <v/>
      </c>
      <c r="U1383" s="94" t="str">
        <f>IF(OR(C1383="",'Paste Data Here - Export'!DF1383=""),"",1440*('Paste Data Here - Export'!DF1383-C1383))</f>
        <v/>
      </c>
      <c r="V1383" s="96" t="str">
        <f t="shared" si="240"/>
        <v/>
      </c>
      <c r="W1383" s="97" t="str">
        <f>IF(B1383="","",IF('Paste Data Here - Export'!KI1383=TRUE,"Yes",IF('Paste Data Here - Export'!L1383="","No","Yes")))</f>
        <v/>
      </c>
      <c r="X1383" s="98" t="str">
        <f>IF(E1383="Yes","6 Month Transfer",IF(AND(W1383="Yes",'Paste Data Here - Export'!KM1383="D"),"No",IF('Patient level info'!W1383="Yes","Yes","")))</f>
        <v/>
      </c>
      <c r="Y1383" s="91" t="str">
        <f t="shared" si="232"/>
        <v/>
      </c>
      <c r="Z1383" s="99" t="str">
        <f>IF('Paste Data Here - Export'!KQ1383="","",IF('Paste Data Here - Export'!KO1383="","",'Paste Data Here - Export'!KN1383-'Paste Data Here - Export'!KQ1383))</f>
        <v/>
      </c>
      <c r="AA1383" s="91" t="str">
        <f>IF(AND(W1383="Yes",'Paste Data Here - Export'!KM1383="D",'Paste Data Here - Export'!KO1383="Y"),'Paste Data Here - Export'!KN1383+'Patient level info'!AA$3,IF(AND(W1383="Yes",'Paste Data Here - Export'!KM1383="D",Z1383&lt;0),'Paste Data Here - Export'!KQ1383,IF(AND(W1383="Yes",'Paste Data Here - Export'!KM1383="D"),'Paste Data Here - Export'!KN1383,IF(X1383="Yes",'Paste Data Here - Export'!KS1383,""))))</f>
        <v/>
      </c>
      <c r="AB1383" s="100" t="str">
        <f>IF(W1383="No","",IF('Paste Data Here - Export'!HS1383="","",IF('Paste Data Here - Export'!KO1383="Y",'Patient level info'!AA1383-'Paste Data Here - Export'!HS1383,'Paste Data Here - Export'!KQ1383-'Paste Data Here - Export'!HS1383)))</f>
        <v/>
      </c>
      <c r="AC1383" s="100" t="str">
        <f>IF(E1383="Yes","",IF(BPT!C1383="Record transferred to this team",AA1383-C1383-(1/6),""))</f>
        <v/>
      </c>
      <c r="AD1383" s="100" t="str">
        <f t="shared" si="233"/>
        <v/>
      </c>
      <c r="AE1383" s="100" t="str">
        <f t="shared" si="241"/>
        <v/>
      </c>
      <c r="AF1383" s="101" t="str">
        <f>IF(AE1383="","",IF(Y1383="Died same day","Died same day as arrival",IF(AB1383="","Did not stay on SU",IF('Paste Data Here - Export'!HR1383="ICH","ICU/CCU/HDU",IF(AB1383&gt;AE1383,100,100*AB1383/AE1383)))))</f>
        <v/>
      </c>
      <c r="AG1383" s="82" t="str">
        <f>IF(E1383="Yes","6 Month Transfer",IF(W1383="No","Not locked to discharge/transfer",IF(AF1383="Did not stay on SU","Not achieved as did not stay on SU",IF('Patient level info'!A1383="","",IF(AND(A1383=B1383,M1383="Achieved",P1383="Achieved",AF1383&gt;=90,AF1383&lt;&gt;"Died same day as arrival"),"Achieved",IF(AND(A1383&lt;&gt;B1383,AF1383&gt;=90,M1383="Achieved",P1383="Achieved"),"Not directly admitted by this team, but achieved criteria at previous team, and achieved 90% of stay on SU whilst at this team",IF(AF1383="ICU/CCU/HDU","Admitted to ICU/CCU/HDU",IF(AF1383="Died same day as arrival",AF1383,IF(AND(AF1383&lt;90,M1383="Not achieved",P1383="Not achieved"),"Not achieved as not direct to SU within 4h, not seen by a consultant within 14h, and less than 90% of stay on SU",IF(AND(AF1383&lt;90,M1383="Not achieved",P1383="Achieved"),"Not achieved as not direct to SU within 4h and less than 90% of stay on SU",IF(AND(AF1383&lt;90,M1383="Achieved",P1383="Not achieved"),"Not achieved as not seen by a consultant within 14h and less than 90% of stay on SU",IF(AND(AF1383&gt;=90,M1383="Not achieved",P1383="Not achieved"),"Not achieved as not direct to SU within 4h and not seen by a consultant within 14h",IF(AND(AF1383&gt;=90,M1383="Achieved",P1383="Not achieved"),"Not achieved as not seen by a consultant within 14h",IF(AF1383&lt;90,"Not achieved as less than 90% of stay on SU","Not achieved as not direct to SU within 4h"))))))))))))))</f>
        <v/>
      </c>
    </row>
    <row r="1384" spans="1:33" x14ac:dyDescent="0.25">
      <c r="A1384" s="89" t="str">
        <f>IF('Paste Data Here - Export'!A1384="","",'Paste Data Here - Export'!A1384)</f>
        <v/>
      </c>
      <c r="B1384" s="90" t="str">
        <f>IF('Paste Data Here - Export'!B1384="","",'Paste Data Here - Export'!B1384)</f>
        <v/>
      </c>
      <c r="C1384" s="91" t="str">
        <f>IF('Paste Data Here - Export'!AR1384="Y",'Paste Data Here - Export'!AS1384,IF('Paste Data Here - Export'!C1384="","",'Paste Data Here - Export'!BA1384))</f>
        <v/>
      </c>
      <c r="D1384" s="103" t="str">
        <f>IF(B1384="","",IF('Paste Data Here - Export'!A1384 ='Paste Data Here - Export'!B1384, "Yes", "No"))</f>
        <v/>
      </c>
      <c r="E1384" s="103" t="str">
        <f>IF(A1384="","",IF(AND('Paste Data Here - Export'!P1384="",'Paste Data Here - Export'!Q1384&lt;&gt;""),"Yes","No"))</f>
        <v/>
      </c>
      <c r="F1384" s="104" t="str">
        <f>IF('Paste Data Here - Export'!A1384='Paste Data Here - Export'!B1384,C1384,IF(W1384="No","",IF(E1384="Yes","6 Month Transfer",'Paste Data Here - Export'!HP1384)))</f>
        <v/>
      </c>
      <c r="G1384" s="92" t="str">
        <f>IF(B1384="","",IF(OR('Paste Data Here - Export'!KB1384="Y",'Paste Data Here - Export'!GE1384="Y"),"Yes","No"))</f>
        <v/>
      </c>
      <c r="H1384" s="93" t="str">
        <f t="shared" si="242"/>
        <v/>
      </c>
      <c r="I1384" s="93" t="str">
        <f t="shared" si="243"/>
        <v/>
      </c>
      <c r="J1384" s="93" t="str">
        <f t="shared" si="244"/>
        <v/>
      </c>
      <c r="K1384" s="125" t="str">
        <f>IF(OR(C1384="",'Paste Data Here - Export'!BD1384=""),"",1440*('Paste Data Here - Export'!BD1384-C1384))</f>
        <v/>
      </c>
      <c r="L1384" s="93" t="str">
        <f t="shared" si="237"/>
        <v/>
      </c>
      <c r="M1384" s="93" t="str">
        <f>IF(AND(L1384="Yes",'Paste Data Here - Export'!BC1384="SU",'Paste Data Here - Export'!EJ1384&lt;&gt;"Y"),"Achieved",IF('Paste Data Here - Export'!EJ1384="Y","Not applicable",(IF(AND('Patient level info'!L1384="No",'Paste Data Here - Export'!BC1384="SU"),"Not achieved",IF('Paste Data Here - Export'!BC1384="ICH","Not applicable",IF(OR('Paste Data Here - Export'!BC1384="O",'Paste Data Here - Export'!BC1384="MAC"),"Not achieved",""))))))</f>
        <v/>
      </c>
      <c r="N1384" s="142" t="str">
        <f>IF(B1384="","",IF(OR('Paste Data Here - Export'!GN1384="PERS",'Paste Data Here - Export'!GN1384="TELEM"),'Paste Data Here - Export'!GK1384,IF('Paste Data Here - Export'!GO1384="","Not seen in person",'Paste Data Here - Export'!GO1384)))</f>
        <v/>
      </c>
      <c r="O1384" s="125" t="str">
        <f t="shared" si="238"/>
        <v/>
      </c>
      <c r="P1384" s="126" t="str">
        <f t="shared" si="239"/>
        <v/>
      </c>
      <c r="Q1384" s="95" t="str">
        <f>IF('Paste Data Here - Export'!CR1384=TRUE, "Not imaged",IF('Paste Data Here - Export'!AR1384="Y","Inpatient stroke",IF('Paste Data Here - Export'!BA1384="","",IF('Paste Data Here - Export'!CR1384="TRUE","",1440*('Paste Data Here - Export'!CP1384-'Paste Data Here - Export'!BA1384)))))</f>
        <v/>
      </c>
      <c r="R1384" s="95" t="str">
        <f>IF('Paste Data Here - Export'!CR1384=TRUE,"Not imaged",IF(OR(C1384="",'Paste Data Here - Export'!CP1384=""),"",1440*('Paste Data Here - Export'!CP1384-C1384)))</f>
        <v/>
      </c>
      <c r="S1384" s="93" t="str">
        <f>IF(R1384&lt;60.5,"Yes",IF('Paste Data Here - Export'!C1384="","","No"))</f>
        <v/>
      </c>
      <c r="T1384" s="93" t="str">
        <f t="shared" si="231"/>
        <v/>
      </c>
      <c r="U1384" s="94" t="str">
        <f>IF(OR(C1384="",'Paste Data Here - Export'!DF1384=""),"",1440*('Paste Data Here - Export'!DF1384-C1384))</f>
        <v/>
      </c>
      <c r="V1384" s="96" t="str">
        <f t="shared" si="240"/>
        <v/>
      </c>
      <c r="W1384" s="97" t="str">
        <f>IF(B1384="","",IF('Paste Data Here - Export'!KI1384=TRUE,"Yes",IF('Paste Data Here - Export'!L1384="","No","Yes")))</f>
        <v/>
      </c>
      <c r="X1384" s="98" t="str">
        <f>IF(E1384="Yes","6 Month Transfer",IF(AND(W1384="Yes",'Paste Data Here - Export'!KM1384="D"),"No",IF('Patient level info'!W1384="Yes","Yes","")))</f>
        <v/>
      </c>
      <c r="Y1384" s="91" t="str">
        <f t="shared" si="232"/>
        <v/>
      </c>
      <c r="Z1384" s="99" t="str">
        <f>IF('Paste Data Here - Export'!KQ1384="","",IF('Paste Data Here - Export'!KO1384="","",'Paste Data Here - Export'!KN1384-'Paste Data Here - Export'!KQ1384))</f>
        <v/>
      </c>
      <c r="AA1384" s="91" t="str">
        <f>IF(AND(W1384="Yes",'Paste Data Here - Export'!KM1384="D",'Paste Data Here - Export'!KO1384="Y"),'Paste Data Here - Export'!KN1384+'Patient level info'!AA$3,IF(AND(W1384="Yes",'Paste Data Here - Export'!KM1384="D",Z1384&lt;0),'Paste Data Here - Export'!KQ1384,IF(AND(W1384="Yes",'Paste Data Here - Export'!KM1384="D"),'Paste Data Here - Export'!KN1384,IF(X1384="Yes",'Paste Data Here - Export'!KS1384,""))))</f>
        <v/>
      </c>
      <c r="AB1384" s="100" t="str">
        <f>IF(W1384="No","",IF('Paste Data Here - Export'!HS1384="","",IF('Paste Data Here - Export'!KO1384="Y",'Patient level info'!AA1384-'Paste Data Here - Export'!HS1384,'Paste Data Here - Export'!KQ1384-'Paste Data Here - Export'!HS1384)))</f>
        <v/>
      </c>
      <c r="AC1384" s="100" t="str">
        <f>IF(E1384="Yes","",IF(BPT!C1384="Record transferred to this team",AA1384-C1384-(1/6),""))</f>
        <v/>
      </c>
      <c r="AD1384" s="100" t="str">
        <f t="shared" si="233"/>
        <v/>
      </c>
      <c r="AE1384" s="100" t="str">
        <f t="shared" si="241"/>
        <v/>
      </c>
      <c r="AF1384" s="101" t="str">
        <f>IF(AE1384="","",IF(Y1384="Died same day","Died same day as arrival",IF(AB1384="","Did not stay on SU",IF('Paste Data Here - Export'!HR1384="ICH","ICU/CCU/HDU",IF(AB1384&gt;AE1384,100,100*AB1384/AE1384)))))</f>
        <v/>
      </c>
      <c r="AG1384" s="82" t="str">
        <f>IF(E1384="Yes","6 Month Transfer",IF(W1384="No","Not locked to discharge/transfer",IF(AF1384="Did not stay on SU","Not achieved as did not stay on SU",IF('Patient level info'!A1384="","",IF(AND(A1384=B1384,M1384="Achieved",P1384="Achieved",AF1384&gt;=90,AF1384&lt;&gt;"Died same day as arrival"),"Achieved",IF(AND(A1384&lt;&gt;B1384,AF1384&gt;=90,M1384="Achieved",P1384="Achieved"),"Not directly admitted by this team, but achieved criteria at previous team, and achieved 90% of stay on SU whilst at this team",IF(AF1384="ICU/CCU/HDU","Admitted to ICU/CCU/HDU",IF(AF1384="Died same day as arrival",AF1384,IF(AND(AF1384&lt;90,M1384="Not achieved",P1384="Not achieved"),"Not achieved as not direct to SU within 4h, not seen by a consultant within 14h, and less than 90% of stay on SU",IF(AND(AF1384&lt;90,M1384="Not achieved",P1384="Achieved"),"Not achieved as not direct to SU within 4h and less than 90% of stay on SU",IF(AND(AF1384&lt;90,M1384="Achieved",P1384="Not achieved"),"Not achieved as not seen by a consultant within 14h and less than 90% of stay on SU",IF(AND(AF1384&gt;=90,M1384="Not achieved",P1384="Not achieved"),"Not achieved as not direct to SU within 4h and not seen by a consultant within 14h",IF(AND(AF1384&gt;=90,M1384="Achieved",P1384="Not achieved"),"Not achieved as not seen by a consultant within 14h",IF(AF1384&lt;90,"Not achieved as less than 90% of stay on SU","Not achieved as not direct to SU within 4h"))))))))))))))</f>
        <v/>
      </c>
    </row>
    <row r="1385" spans="1:33" x14ac:dyDescent="0.25">
      <c r="A1385" s="89" t="str">
        <f>IF('Paste Data Here - Export'!A1385="","",'Paste Data Here - Export'!A1385)</f>
        <v/>
      </c>
      <c r="B1385" s="90" t="str">
        <f>IF('Paste Data Here - Export'!B1385="","",'Paste Data Here - Export'!B1385)</f>
        <v/>
      </c>
      <c r="C1385" s="91" t="str">
        <f>IF('Paste Data Here - Export'!AR1385="Y",'Paste Data Here - Export'!AS1385,IF('Paste Data Here - Export'!C1385="","",'Paste Data Here - Export'!BA1385))</f>
        <v/>
      </c>
      <c r="D1385" s="103" t="str">
        <f>IF(B1385="","",IF('Paste Data Here - Export'!A1385 ='Paste Data Here - Export'!B1385, "Yes", "No"))</f>
        <v/>
      </c>
      <c r="E1385" s="103" t="str">
        <f>IF(A1385="","",IF(AND('Paste Data Here - Export'!P1385="",'Paste Data Here - Export'!Q1385&lt;&gt;""),"Yes","No"))</f>
        <v/>
      </c>
      <c r="F1385" s="104" t="str">
        <f>IF('Paste Data Here - Export'!A1385='Paste Data Here - Export'!B1385,C1385,IF(W1385="No","",IF(E1385="Yes","6 Month Transfer",'Paste Data Here - Export'!HP1385)))</f>
        <v/>
      </c>
      <c r="G1385" s="92" t="str">
        <f>IF(B1385="","",IF(OR('Paste Data Here - Export'!KB1385="Y",'Paste Data Here - Export'!GE1385="Y"),"Yes","No"))</f>
        <v/>
      </c>
      <c r="H1385" s="93" t="str">
        <f t="shared" si="242"/>
        <v/>
      </c>
      <c r="I1385" s="93" t="str">
        <f t="shared" si="243"/>
        <v/>
      </c>
      <c r="J1385" s="93" t="str">
        <f t="shared" si="244"/>
        <v/>
      </c>
      <c r="K1385" s="125" t="str">
        <f>IF(OR(C1385="",'Paste Data Here - Export'!BD1385=""),"",1440*('Paste Data Here - Export'!BD1385-C1385))</f>
        <v/>
      </c>
      <c r="L1385" s="93" t="str">
        <f t="shared" si="237"/>
        <v/>
      </c>
      <c r="M1385" s="93" t="str">
        <f>IF(AND(L1385="Yes",'Paste Data Here - Export'!BC1385="SU",'Paste Data Here - Export'!EJ1385&lt;&gt;"Y"),"Achieved",IF('Paste Data Here - Export'!EJ1385="Y","Not applicable",(IF(AND('Patient level info'!L1385="No",'Paste Data Here - Export'!BC1385="SU"),"Not achieved",IF('Paste Data Here - Export'!BC1385="ICH","Not applicable",IF(OR('Paste Data Here - Export'!BC1385="O",'Paste Data Here - Export'!BC1385="MAC"),"Not achieved",""))))))</f>
        <v/>
      </c>
      <c r="N1385" s="142" t="str">
        <f>IF(B1385="","",IF(OR('Paste Data Here - Export'!GN1385="PERS",'Paste Data Here - Export'!GN1385="TELEM"),'Paste Data Here - Export'!GK1385,IF('Paste Data Here - Export'!GO1385="","Not seen in person",'Paste Data Here - Export'!GO1385)))</f>
        <v/>
      </c>
      <c r="O1385" s="125" t="str">
        <f t="shared" si="238"/>
        <v/>
      </c>
      <c r="P1385" s="126" t="str">
        <f t="shared" si="239"/>
        <v/>
      </c>
      <c r="Q1385" s="95" t="str">
        <f>IF('Paste Data Here - Export'!CR1385=TRUE, "Not imaged",IF('Paste Data Here - Export'!AR1385="Y","Inpatient stroke",IF('Paste Data Here - Export'!BA1385="","",IF('Paste Data Here - Export'!CR1385="TRUE","",1440*('Paste Data Here - Export'!CP1385-'Paste Data Here - Export'!BA1385)))))</f>
        <v/>
      </c>
      <c r="R1385" s="95" t="str">
        <f>IF('Paste Data Here - Export'!CR1385=TRUE,"Not imaged",IF(OR(C1385="",'Paste Data Here - Export'!CP1385=""),"",1440*('Paste Data Here - Export'!CP1385-C1385)))</f>
        <v/>
      </c>
      <c r="S1385" s="93" t="str">
        <f>IF(R1385&lt;60.5,"Yes",IF('Paste Data Here - Export'!C1385="","","No"))</f>
        <v/>
      </c>
      <c r="T1385" s="93" t="str">
        <f t="shared" si="231"/>
        <v/>
      </c>
      <c r="U1385" s="94" t="str">
        <f>IF(OR(C1385="",'Paste Data Here - Export'!DF1385=""),"",1440*('Paste Data Here - Export'!DF1385-C1385))</f>
        <v/>
      </c>
      <c r="V1385" s="96" t="str">
        <f t="shared" si="240"/>
        <v/>
      </c>
      <c r="W1385" s="97" t="str">
        <f>IF(B1385="","",IF('Paste Data Here - Export'!KI1385=TRUE,"Yes",IF('Paste Data Here - Export'!L1385="","No","Yes")))</f>
        <v/>
      </c>
      <c r="X1385" s="98" t="str">
        <f>IF(E1385="Yes","6 Month Transfer",IF(AND(W1385="Yes",'Paste Data Here - Export'!KM1385="D"),"No",IF('Patient level info'!W1385="Yes","Yes","")))</f>
        <v/>
      </c>
      <c r="Y1385" s="91" t="str">
        <f t="shared" si="232"/>
        <v/>
      </c>
      <c r="Z1385" s="99" t="str">
        <f>IF('Paste Data Here - Export'!KQ1385="","",IF('Paste Data Here - Export'!KO1385="","",'Paste Data Here - Export'!KN1385-'Paste Data Here - Export'!KQ1385))</f>
        <v/>
      </c>
      <c r="AA1385" s="91" t="str">
        <f>IF(AND(W1385="Yes",'Paste Data Here - Export'!KM1385="D",'Paste Data Here - Export'!KO1385="Y"),'Paste Data Here - Export'!KN1385+'Patient level info'!AA$3,IF(AND(W1385="Yes",'Paste Data Here - Export'!KM1385="D",Z1385&lt;0),'Paste Data Here - Export'!KQ1385,IF(AND(W1385="Yes",'Paste Data Here - Export'!KM1385="D"),'Paste Data Here - Export'!KN1385,IF(X1385="Yes",'Paste Data Here - Export'!KS1385,""))))</f>
        <v/>
      </c>
      <c r="AB1385" s="100" t="str">
        <f>IF(W1385="No","",IF('Paste Data Here - Export'!HS1385="","",IF('Paste Data Here - Export'!KO1385="Y",'Patient level info'!AA1385-'Paste Data Here - Export'!HS1385,'Paste Data Here - Export'!KQ1385-'Paste Data Here - Export'!HS1385)))</f>
        <v/>
      </c>
      <c r="AC1385" s="100" t="str">
        <f>IF(E1385="Yes","",IF(BPT!C1385="Record transferred to this team",AA1385-C1385-(1/6),""))</f>
        <v/>
      </c>
      <c r="AD1385" s="100" t="str">
        <f t="shared" si="233"/>
        <v/>
      </c>
      <c r="AE1385" s="100" t="str">
        <f t="shared" si="241"/>
        <v/>
      </c>
      <c r="AF1385" s="101" t="str">
        <f>IF(AE1385="","",IF(Y1385="Died same day","Died same day as arrival",IF(AB1385="","Did not stay on SU",IF('Paste Data Here - Export'!HR1385="ICH","ICU/CCU/HDU",IF(AB1385&gt;AE1385,100,100*AB1385/AE1385)))))</f>
        <v/>
      </c>
      <c r="AG1385" s="82" t="str">
        <f>IF(E1385="Yes","6 Month Transfer",IF(W1385="No","Not locked to discharge/transfer",IF(AF1385="Did not stay on SU","Not achieved as did not stay on SU",IF('Patient level info'!A1385="","",IF(AND(A1385=B1385,M1385="Achieved",P1385="Achieved",AF1385&gt;=90,AF1385&lt;&gt;"Died same day as arrival"),"Achieved",IF(AND(A1385&lt;&gt;B1385,AF1385&gt;=90,M1385="Achieved",P1385="Achieved"),"Not directly admitted by this team, but achieved criteria at previous team, and achieved 90% of stay on SU whilst at this team",IF(AF1385="ICU/CCU/HDU","Admitted to ICU/CCU/HDU",IF(AF1385="Died same day as arrival",AF1385,IF(AND(AF1385&lt;90,M1385="Not achieved",P1385="Not achieved"),"Not achieved as not direct to SU within 4h, not seen by a consultant within 14h, and less than 90% of stay on SU",IF(AND(AF1385&lt;90,M1385="Not achieved",P1385="Achieved"),"Not achieved as not direct to SU within 4h and less than 90% of stay on SU",IF(AND(AF1385&lt;90,M1385="Achieved",P1385="Not achieved"),"Not achieved as not seen by a consultant within 14h and less than 90% of stay on SU",IF(AND(AF1385&gt;=90,M1385="Not achieved",P1385="Not achieved"),"Not achieved as not direct to SU within 4h and not seen by a consultant within 14h",IF(AND(AF1385&gt;=90,M1385="Achieved",P1385="Not achieved"),"Not achieved as not seen by a consultant within 14h",IF(AF1385&lt;90,"Not achieved as less than 90% of stay on SU","Not achieved as not direct to SU within 4h"))))))))))))))</f>
        <v/>
      </c>
    </row>
    <row r="1386" spans="1:33" x14ac:dyDescent="0.25">
      <c r="A1386" s="89" t="str">
        <f>IF('Paste Data Here - Export'!A1386="","",'Paste Data Here - Export'!A1386)</f>
        <v/>
      </c>
      <c r="B1386" s="90" t="str">
        <f>IF('Paste Data Here - Export'!B1386="","",'Paste Data Here - Export'!B1386)</f>
        <v/>
      </c>
      <c r="C1386" s="91" t="str">
        <f>IF('Paste Data Here - Export'!AR1386="Y",'Paste Data Here - Export'!AS1386,IF('Paste Data Here - Export'!C1386="","",'Paste Data Here - Export'!BA1386))</f>
        <v/>
      </c>
      <c r="D1386" s="103" t="str">
        <f>IF(B1386="","",IF('Paste Data Here - Export'!A1386 ='Paste Data Here - Export'!B1386, "Yes", "No"))</f>
        <v/>
      </c>
      <c r="E1386" s="103" t="str">
        <f>IF(A1386="","",IF(AND('Paste Data Here - Export'!P1386="",'Paste Data Here - Export'!Q1386&lt;&gt;""),"Yes","No"))</f>
        <v/>
      </c>
      <c r="F1386" s="104" t="str">
        <f>IF('Paste Data Here - Export'!A1386='Paste Data Here - Export'!B1386,C1386,IF(W1386="No","",IF(E1386="Yes","6 Month Transfer",'Paste Data Here - Export'!HP1386)))</f>
        <v/>
      </c>
      <c r="G1386" s="92" t="str">
        <f>IF(B1386="","",IF(OR('Paste Data Here - Export'!KB1386="Y",'Paste Data Here - Export'!GE1386="Y"),"Yes","No"))</f>
        <v/>
      </c>
      <c r="H1386" s="93" t="str">
        <f t="shared" si="242"/>
        <v/>
      </c>
      <c r="I1386" s="93" t="str">
        <f t="shared" si="243"/>
        <v/>
      </c>
      <c r="J1386" s="93" t="str">
        <f t="shared" si="244"/>
        <v/>
      </c>
      <c r="K1386" s="125" t="str">
        <f>IF(OR(C1386="",'Paste Data Here - Export'!BD1386=""),"",1440*('Paste Data Here - Export'!BD1386-C1386))</f>
        <v/>
      </c>
      <c r="L1386" s="93" t="str">
        <f t="shared" si="237"/>
        <v/>
      </c>
      <c r="M1386" s="93" t="str">
        <f>IF(AND(L1386="Yes",'Paste Data Here - Export'!BC1386="SU",'Paste Data Here - Export'!EJ1386&lt;&gt;"Y"),"Achieved",IF('Paste Data Here - Export'!EJ1386="Y","Not applicable",(IF(AND('Patient level info'!L1386="No",'Paste Data Here - Export'!BC1386="SU"),"Not achieved",IF('Paste Data Here - Export'!BC1386="ICH","Not applicable",IF(OR('Paste Data Here - Export'!BC1386="O",'Paste Data Here - Export'!BC1386="MAC"),"Not achieved",""))))))</f>
        <v/>
      </c>
      <c r="N1386" s="142" t="str">
        <f>IF(B1386="","",IF(OR('Paste Data Here - Export'!GN1386="PERS",'Paste Data Here - Export'!GN1386="TELEM"),'Paste Data Here - Export'!GK1386,IF('Paste Data Here - Export'!GO1386="","Not seen in person",'Paste Data Here - Export'!GO1386)))</f>
        <v/>
      </c>
      <c r="O1386" s="125" t="str">
        <f t="shared" si="238"/>
        <v/>
      </c>
      <c r="P1386" s="126" t="str">
        <f t="shared" si="239"/>
        <v/>
      </c>
      <c r="Q1386" s="95" t="str">
        <f>IF('Paste Data Here - Export'!CR1386=TRUE, "Not imaged",IF('Paste Data Here - Export'!AR1386="Y","Inpatient stroke",IF('Paste Data Here - Export'!BA1386="","",IF('Paste Data Here - Export'!CR1386="TRUE","",1440*('Paste Data Here - Export'!CP1386-'Paste Data Here - Export'!BA1386)))))</f>
        <v/>
      </c>
      <c r="R1386" s="95" t="str">
        <f>IF('Paste Data Here - Export'!CR1386=TRUE,"Not imaged",IF(OR(C1386="",'Paste Data Here - Export'!CP1386=""),"",1440*('Paste Data Here - Export'!CP1386-C1386)))</f>
        <v/>
      </c>
      <c r="S1386" s="93" t="str">
        <f>IF(R1386&lt;60.5,"Yes",IF('Paste Data Here - Export'!C1386="","","No"))</f>
        <v/>
      </c>
      <c r="T1386" s="93" t="str">
        <f t="shared" si="231"/>
        <v/>
      </c>
      <c r="U1386" s="94" t="str">
        <f>IF(OR(C1386="",'Paste Data Here - Export'!DF1386=""),"",1440*('Paste Data Here - Export'!DF1386-C1386))</f>
        <v/>
      </c>
      <c r="V1386" s="96" t="str">
        <f t="shared" si="240"/>
        <v/>
      </c>
      <c r="W1386" s="97" t="str">
        <f>IF(B1386="","",IF('Paste Data Here - Export'!KI1386=TRUE,"Yes",IF('Paste Data Here - Export'!L1386="","No","Yes")))</f>
        <v/>
      </c>
      <c r="X1386" s="98" t="str">
        <f>IF(E1386="Yes","6 Month Transfer",IF(AND(W1386="Yes",'Paste Data Here - Export'!KM1386="D"),"No",IF('Patient level info'!W1386="Yes","Yes","")))</f>
        <v/>
      </c>
      <c r="Y1386" s="91" t="str">
        <f t="shared" si="232"/>
        <v/>
      </c>
      <c r="Z1386" s="99" t="str">
        <f>IF('Paste Data Here - Export'!KQ1386="","",IF('Paste Data Here - Export'!KO1386="","",'Paste Data Here - Export'!KN1386-'Paste Data Here - Export'!KQ1386))</f>
        <v/>
      </c>
      <c r="AA1386" s="91" t="str">
        <f>IF(AND(W1386="Yes",'Paste Data Here - Export'!KM1386="D",'Paste Data Here - Export'!KO1386="Y"),'Paste Data Here - Export'!KN1386+'Patient level info'!AA$3,IF(AND(W1386="Yes",'Paste Data Here - Export'!KM1386="D",Z1386&lt;0),'Paste Data Here - Export'!KQ1386,IF(AND(W1386="Yes",'Paste Data Here - Export'!KM1386="D"),'Paste Data Here - Export'!KN1386,IF(X1386="Yes",'Paste Data Here - Export'!KS1386,""))))</f>
        <v/>
      </c>
      <c r="AB1386" s="100" t="str">
        <f>IF(W1386="No","",IF('Paste Data Here - Export'!HS1386="","",IF('Paste Data Here - Export'!KO1386="Y",'Patient level info'!AA1386-'Paste Data Here - Export'!HS1386,'Paste Data Here - Export'!KQ1386-'Paste Data Here - Export'!HS1386)))</f>
        <v/>
      </c>
      <c r="AC1386" s="100" t="str">
        <f>IF(E1386="Yes","",IF(BPT!C1386="Record transferred to this team",AA1386-C1386-(1/6),""))</f>
        <v/>
      </c>
      <c r="AD1386" s="100" t="str">
        <f t="shared" si="233"/>
        <v/>
      </c>
      <c r="AE1386" s="100" t="str">
        <f t="shared" si="241"/>
        <v/>
      </c>
      <c r="AF1386" s="101" t="str">
        <f>IF(AE1386="","",IF(Y1386="Died same day","Died same day as arrival",IF(AB1386="","Did not stay on SU",IF('Paste Data Here - Export'!HR1386="ICH","ICU/CCU/HDU",IF(AB1386&gt;AE1386,100,100*AB1386/AE1386)))))</f>
        <v/>
      </c>
      <c r="AG1386" s="82" t="str">
        <f>IF(E1386="Yes","6 Month Transfer",IF(W1386="No","Not locked to discharge/transfer",IF(AF1386="Did not stay on SU","Not achieved as did not stay on SU",IF('Patient level info'!A1386="","",IF(AND(A1386=B1386,M1386="Achieved",P1386="Achieved",AF1386&gt;=90,AF1386&lt;&gt;"Died same day as arrival"),"Achieved",IF(AND(A1386&lt;&gt;B1386,AF1386&gt;=90,M1386="Achieved",P1386="Achieved"),"Not directly admitted by this team, but achieved criteria at previous team, and achieved 90% of stay on SU whilst at this team",IF(AF1386="ICU/CCU/HDU","Admitted to ICU/CCU/HDU",IF(AF1386="Died same day as arrival",AF1386,IF(AND(AF1386&lt;90,M1386="Not achieved",P1386="Not achieved"),"Not achieved as not direct to SU within 4h, not seen by a consultant within 14h, and less than 90% of stay on SU",IF(AND(AF1386&lt;90,M1386="Not achieved",P1386="Achieved"),"Not achieved as not direct to SU within 4h and less than 90% of stay on SU",IF(AND(AF1386&lt;90,M1386="Achieved",P1386="Not achieved"),"Not achieved as not seen by a consultant within 14h and less than 90% of stay on SU",IF(AND(AF1386&gt;=90,M1386="Not achieved",P1386="Not achieved"),"Not achieved as not direct to SU within 4h and not seen by a consultant within 14h",IF(AND(AF1386&gt;=90,M1386="Achieved",P1386="Not achieved"),"Not achieved as not seen by a consultant within 14h",IF(AF1386&lt;90,"Not achieved as less than 90% of stay on SU","Not achieved as not direct to SU within 4h"))))))))))))))</f>
        <v/>
      </c>
    </row>
    <row r="1387" spans="1:33" x14ac:dyDescent="0.25">
      <c r="A1387" s="89" t="str">
        <f>IF('Paste Data Here - Export'!A1387="","",'Paste Data Here - Export'!A1387)</f>
        <v/>
      </c>
      <c r="B1387" s="90" t="str">
        <f>IF('Paste Data Here - Export'!B1387="","",'Paste Data Here - Export'!B1387)</f>
        <v/>
      </c>
      <c r="C1387" s="91" t="str">
        <f>IF('Paste Data Here - Export'!AR1387="Y",'Paste Data Here - Export'!AS1387,IF('Paste Data Here - Export'!C1387="","",'Paste Data Here - Export'!BA1387))</f>
        <v/>
      </c>
      <c r="D1387" s="103" t="str">
        <f>IF(B1387="","",IF('Paste Data Here - Export'!A1387 ='Paste Data Here - Export'!B1387, "Yes", "No"))</f>
        <v/>
      </c>
      <c r="E1387" s="103" t="str">
        <f>IF(A1387="","",IF(AND('Paste Data Here - Export'!P1387="",'Paste Data Here - Export'!Q1387&lt;&gt;""),"Yes","No"))</f>
        <v/>
      </c>
      <c r="F1387" s="104" t="str">
        <f>IF('Paste Data Here - Export'!A1387='Paste Data Here - Export'!B1387,C1387,IF(W1387="No","",IF(E1387="Yes","6 Month Transfer",'Paste Data Here - Export'!HP1387)))</f>
        <v/>
      </c>
      <c r="G1387" s="92" t="str">
        <f>IF(B1387="","",IF(OR('Paste Data Here - Export'!KB1387="Y",'Paste Data Here - Export'!GE1387="Y"),"Yes","No"))</f>
        <v/>
      </c>
      <c r="H1387" s="93" t="str">
        <f t="shared" si="242"/>
        <v/>
      </c>
      <c r="I1387" s="93" t="str">
        <f t="shared" si="243"/>
        <v/>
      </c>
      <c r="J1387" s="93" t="str">
        <f t="shared" si="244"/>
        <v/>
      </c>
      <c r="K1387" s="125" t="str">
        <f>IF(OR(C1387="",'Paste Data Here - Export'!BD1387=""),"",1440*('Paste Data Here - Export'!BD1387-C1387))</f>
        <v/>
      </c>
      <c r="L1387" s="93" t="str">
        <f t="shared" si="237"/>
        <v/>
      </c>
      <c r="M1387" s="93" t="str">
        <f>IF(AND(L1387="Yes",'Paste Data Here - Export'!BC1387="SU",'Paste Data Here - Export'!EJ1387&lt;&gt;"Y"),"Achieved",IF('Paste Data Here - Export'!EJ1387="Y","Not applicable",(IF(AND('Patient level info'!L1387="No",'Paste Data Here - Export'!BC1387="SU"),"Not achieved",IF('Paste Data Here - Export'!BC1387="ICH","Not applicable",IF(OR('Paste Data Here - Export'!BC1387="O",'Paste Data Here - Export'!BC1387="MAC"),"Not achieved",""))))))</f>
        <v/>
      </c>
      <c r="N1387" s="142" t="str">
        <f>IF(B1387="","",IF(OR('Paste Data Here - Export'!GN1387="PERS",'Paste Data Here - Export'!GN1387="TELEM"),'Paste Data Here - Export'!GK1387,IF('Paste Data Here - Export'!GO1387="","Not seen in person",'Paste Data Here - Export'!GO1387)))</f>
        <v/>
      </c>
      <c r="O1387" s="125" t="str">
        <f t="shared" si="238"/>
        <v/>
      </c>
      <c r="P1387" s="126" t="str">
        <f t="shared" si="239"/>
        <v/>
      </c>
      <c r="Q1387" s="95" t="str">
        <f>IF('Paste Data Here - Export'!CR1387=TRUE, "Not imaged",IF('Paste Data Here - Export'!AR1387="Y","Inpatient stroke",IF('Paste Data Here - Export'!BA1387="","",IF('Paste Data Here - Export'!CR1387="TRUE","",1440*('Paste Data Here - Export'!CP1387-'Paste Data Here - Export'!BA1387)))))</f>
        <v/>
      </c>
      <c r="R1387" s="95" t="str">
        <f>IF('Paste Data Here - Export'!CR1387=TRUE,"Not imaged",IF(OR(C1387="",'Paste Data Here - Export'!CP1387=""),"",1440*('Paste Data Here - Export'!CP1387-C1387)))</f>
        <v/>
      </c>
      <c r="S1387" s="93" t="str">
        <f>IF(R1387&lt;60.5,"Yes",IF('Paste Data Here - Export'!C1387="","","No"))</f>
        <v/>
      </c>
      <c r="T1387" s="93" t="str">
        <f t="shared" si="231"/>
        <v/>
      </c>
      <c r="U1387" s="94" t="str">
        <f>IF(OR(C1387="",'Paste Data Here - Export'!DF1387=""),"",1440*('Paste Data Here - Export'!DF1387-C1387))</f>
        <v/>
      </c>
      <c r="V1387" s="96" t="str">
        <f t="shared" si="240"/>
        <v/>
      </c>
      <c r="W1387" s="97" t="str">
        <f>IF(B1387="","",IF('Paste Data Here - Export'!KI1387=TRUE,"Yes",IF('Paste Data Here - Export'!L1387="","No","Yes")))</f>
        <v/>
      </c>
      <c r="X1387" s="98" t="str">
        <f>IF(E1387="Yes","6 Month Transfer",IF(AND(W1387="Yes",'Paste Data Here - Export'!KM1387="D"),"No",IF('Patient level info'!W1387="Yes","Yes","")))</f>
        <v/>
      </c>
      <c r="Y1387" s="91" t="str">
        <f t="shared" si="232"/>
        <v/>
      </c>
      <c r="Z1387" s="99" t="str">
        <f>IF('Paste Data Here - Export'!KQ1387="","",IF('Paste Data Here - Export'!KO1387="","",'Paste Data Here - Export'!KN1387-'Paste Data Here - Export'!KQ1387))</f>
        <v/>
      </c>
      <c r="AA1387" s="91" t="str">
        <f>IF(AND(W1387="Yes",'Paste Data Here - Export'!KM1387="D",'Paste Data Here - Export'!KO1387="Y"),'Paste Data Here - Export'!KN1387+'Patient level info'!AA$3,IF(AND(W1387="Yes",'Paste Data Here - Export'!KM1387="D",Z1387&lt;0),'Paste Data Here - Export'!KQ1387,IF(AND(W1387="Yes",'Paste Data Here - Export'!KM1387="D"),'Paste Data Here - Export'!KN1387,IF(X1387="Yes",'Paste Data Here - Export'!KS1387,""))))</f>
        <v/>
      </c>
      <c r="AB1387" s="100" t="str">
        <f>IF(W1387="No","",IF('Paste Data Here - Export'!HS1387="","",IF('Paste Data Here - Export'!KO1387="Y",'Patient level info'!AA1387-'Paste Data Here - Export'!HS1387,'Paste Data Here - Export'!KQ1387-'Paste Data Here - Export'!HS1387)))</f>
        <v/>
      </c>
      <c r="AC1387" s="100" t="str">
        <f>IF(E1387="Yes","",IF(BPT!C1387="Record transferred to this team",AA1387-C1387-(1/6),""))</f>
        <v/>
      </c>
      <c r="AD1387" s="100" t="str">
        <f t="shared" si="233"/>
        <v/>
      </c>
      <c r="AE1387" s="100" t="str">
        <f t="shared" si="241"/>
        <v/>
      </c>
      <c r="AF1387" s="101" t="str">
        <f>IF(AE1387="","",IF(Y1387="Died same day","Died same day as arrival",IF(AB1387="","Did not stay on SU",IF('Paste Data Here - Export'!HR1387="ICH","ICU/CCU/HDU",IF(AB1387&gt;AE1387,100,100*AB1387/AE1387)))))</f>
        <v/>
      </c>
      <c r="AG1387" s="82" t="str">
        <f>IF(E1387="Yes","6 Month Transfer",IF(W1387="No","Not locked to discharge/transfer",IF(AF1387="Did not stay on SU","Not achieved as did not stay on SU",IF('Patient level info'!A1387="","",IF(AND(A1387=B1387,M1387="Achieved",P1387="Achieved",AF1387&gt;=90,AF1387&lt;&gt;"Died same day as arrival"),"Achieved",IF(AND(A1387&lt;&gt;B1387,AF1387&gt;=90,M1387="Achieved",P1387="Achieved"),"Not directly admitted by this team, but achieved criteria at previous team, and achieved 90% of stay on SU whilst at this team",IF(AF1387="ICU/CCU/HDU","Admitted to ICU/CCU/HDU",IF(AF1387="Died same day as arrival",AF1387,IF(AND(AF1387&lt;90,M1387="Not achieved",P1387="Not achieved"),"Not achieved as not direct to SU within 4h, not seen by a consultant within 14h, and less than 90% of stay on SU",IF(AND(AF1387&lt;90,M1387="Not achieved",P1387="Achieved"),"Not achieved as not direct to SU within 4h and less than 90% of stay on SU",IF(AND(AF1387&lt;90,M1387="Achieved",P1387="Not achieved"),"Not achieved as not seen by a consultant within 14h and less than 90% of stay on SU",IF(AND(AF1387&gt;=90,M1387="Not achieved",P1387="Not achieved"),"Not achieved as not direct to SU within 4h and not seen by a consultant within 14h",IF(AND(AF1387&gt;=90,M1387="Achieved",P1387="Not achieved"),"Not achieved as not seen by a consultant within 14h",IF(AF1387&lt;90,"Not achieved as less than 90% of stay on SU","Not achieved as not direct to SU within 4h"))))))))))))))</f>
        <v/>
      </c>
    </row>
    <row r="1388" spans="1:33" x14ac:dyDescent="0.25">
      <c r="A1388" s="89" t="str">
        <f>IF('Paste Data Here - Export'!A1388="","",'Paste Data Here - Export'!A1388)</f>
        <v/>
      </c>
      <c r="B1388" s="90" t="str">
        <f>IF('Paste Data Here - Export'!B1388="","",'Paste Data Here - Export'!B1388)</f>
        <v/>
      </c>
      <c r="C1388" s="91" t="str">
        <f>IF('Paste Data Here - Export'!AR1388="Y",'Paste Data Here - Export'!AS1388,IF('Paste Data Here - Export'!C1388="","",'Paste Data Here - Export'!BA1388))</f>
        <v/>
      </c>
      <c r="D1388" s="103" t="str">
        <f>IF(B1388="","",IF('Paste Data Here - Export'!A1388 ='Paste Data Here - Export'!B1388, "Yes", "No"))</f>
        <v/>
      </c>
      <c r="E1388" s="103" t="str">
        <f>IF(A1388="","",IF(AND('Paste Data Here - Export'!P1388="",'Paste Data Here - Export'!Q1388&lt;&gt;""),"Yes","No"))</f>
        <v/>
      </c>
      <c r="F1388" s="104" t="str">
        <f>IF('Paste Data Here - Export'!A1388='Paste Data Here - Export'!B1388,C1388,IF(W1388="No","",IF(E1388="Yes","6 Month Transfer",'Paste Data Here - Export'!HP1388)))</f>
        <v/>
      </c>
      <c r="G1388" s="92" t="str">
        <f>IF(B1388="","",IF(OR('Paste Data Here - Export'!KB1388="Y",'Paste Data Here - Export'!GE1388="Y"),"Yes","No"))</f>
        <v/>
      </c>
      <c r="H1388" s="93" t="str">
        <f t="shared" si="242"/>
        <v/>
      </c>
      <c r="I1388" s="93" t="str">
        <f t="shared" si="243"/>
        <v/>
      </c>
      <c r="J1388" s="93" t="str">
        <f t="shared" si="244"/>
        <v/>
      </c>
      <c r="K1388" s="125" t="str">
        <f>IF(OR(C1388="",'Paste Data Here - Export'!BD1388=""),"",1440*('Paste Data Here - Export'!BD1388-C1388))</f>
        <v/>
      </c>
      <c r="L1388" s="93" t="str">
        <f t="shared" si="237"/>
        <v/>
      </c>
      <c r="M1388" s="93" t="str">
        <f>IF(AND(L1388="Yes",'Paste Data Here - Export'!BC1388="SU",'Paste Data Here - Export'!EJ1388&lt;&gt;"Y"),"Achieved",IF('Paste Data Here - Export'!EJ1388="Y","Not applicable",(IF(AND('Patient level info'!L1388="No",'Paste Data Here - Export'!BC1388="SU"),"Not achieved",IF('Paste Data Here - Export'!BC1388="ICH","Not applicable",IF(OR('Paste Data Here - Export'!BC1388="O",'Paste Data Here - Export'!BC1388="MAC"),"Not achieved",""))))))</f>
        <v/>
      </c>
      <c r="N1388" s="142" t="str">
        <f>IF(B1388="","",IF(OR('Paste Data Here - Export'!GN1388="PERS",'Paste Data Here - Export'!GN1388="TELEM"),'Paste Data Here - Export'!GK1388,IF('Paste Data Here - Export'!GO1388="","Not seen in person",'Paste Data Here - Export'!GO1388)))</f>
        <v/>
      </c>
      <c r="O1388" s="125" t="str">
        <f t="shared" si="238"/>
        <v/>
      </c>
      <c r="P1388" s="126" t="str">
        <f t="shared" si="239"/>
        <v/>
      </c>
      <c r="Q1388" s="95" t="str">
        <f>IF('Paste Data Here - Export'!CR1388=TRUE, "Not imaged",IF('Paste Data Here - Export'!AR1388="Y","Inpatient stroke",IF('Paste Data Here - Export'!BA1388="","",IF('Paste Data Here - Export'!CR1388="TRUE","",1440*('Paste Data Here - Export'!CP1388-'Paste Data Here - Export'!BA1388)))))</f>
        <v/>
      </c>
      <c r="R1388" s="95" t="str">
        <f>IF('Paste Data Here - Export'!CR1388=TRUE,"Not imaged",IF(OR(C1388="",'Paste Data Here - Export'!CP1388=""),"",1440*('Paste Data Here - Export'!CP1388-C1388)))</f>
        <v/>
      </c>
      <c r="S1388" s="93" t="str">
        <f>IF(R1388&lt;60.5,"Yes",IF('Paste Data Here - Export'!C1388="","","No"))</f>
        <v/>
      </c>
      <c r="T1388" s="93" t="str">
        <f t="shared" si="231"/>
        <v/>
      </c>
      <c r="U1388" s="94" t="str">
        <f>IF(OR(C1388="",'Paste Data Here - Export'!DF1388=""),"",1440*('Paste Data Here - Export'!DF1388-C1388))</f>
        <v/>
      </c>
      <c r="V1388" s="96" t="str">
        <f t="shared" si="240"/>
        <v/>
      </c>
      <c r="W1388" s="97" t="str">
        <f>IF(B1388="","",IF('Paste Data Here - Export'!KI1388=TRUE,"Yes",IF('Paste Data Here - Export'!L1388="","No","Yes")))</f>
        <v/>
      </c>
      <c r="X1388" s="98" t="str">
        <f>IF(E1388="Yes","6 Month Transfer",IF(AND(W1388="Yes",'Paste Data Here - Export'!KM1388="D"),"No",IF('Patient level info'!W1388="Yes","Yes","")))</f>
        <v/>
      </c>
      <c r="Y1388" s="91" t="str">
        <f t="shared" si="232"/>
        <v/>
      </c>
      <c r="Z1388" s="99" t="str">
        <f>IF('Paste Data Here - Export'!KQ1388="","",IF('Paste Data Here - Export'!KO1388="","",'Paste Data Here - Export'!KN1388-'Paste Data Here - Export'!KQ1388))</f>
        <v/>
      </c>
      <c r="AA1388" s="91" t="str">
        <f>IF(AND(W1388="Yes",'Paste Data Here - Export'!KM1388="D",'Paste Data Here - Export'!KO1388="Y"),'Paste Data Here - Export'!KN1388+'Patient level info'!AA$3,IF(AND(W1388="Yes",'Paste Data Here - Export'!KM1388="D",Z1388&lt;0),'Paste Data Here - Export'!KQ1388,IF(AND(W1388="Yes",'Paste Data Here - Export'!KM1388="D"),'Paste Data Here - Export'!KN1388,IF(X1388="Yes",'Paste Data Here - Export'!KS1388,""))))</f>
        <v/>
      </c>
      <c r="AB1388" s="100" t="str">
        <f>IF(W1388="No","",IF('Paste Data Here - Export'!HS1388="","",IF('Paste Data Here - Export'!KO1388="Y",'Patient level info'!AA1388-'Paste Data Here - Export'!HS1388,'Paste Data Here - Export'!KQ1388-'Paste Data Here - Export'!HS1388)))</f>
        <v/>
      </c>
      <c r="AC1388" s="100" t="str">
        <f>IF(E1388="Yes","",IF(BPT!C1388="Record transferred to this team",AA1388-C1388-(1/6),""))</f>
        <v/>
      </c>
      <c r="AD1388" s="100" t="str">
        <f t="shared" si="233"/>
        <v/>
      </c>
      <c r="AE1388" s="100" t="str">
        <f t="shared" si="241"/>
        <v/>
      </c>
      <c r="AF1388" s="101" t="str">
        <f>IF(AE1388="","",IF(Y1388="Died same day","Died same day as arrival",IF(AB1388="","Did not stay on SU",IF('Paste Data Here - Export'!HR1388="ICH","ICU/CCU/HDU",IF(AB1388&gt;AE1388,100,100*AB1388/AE1388)))))</f>
        <v/>
      </c>
      <c r="AG1388" s="82" t="str">
        <f>IF(E1388="Yes","6 Month Transfer",IF(W1388="No","Not locked to discharge/transfer",IF(AF1388="Did not stay on SU","Not achieved as did not stay on SU",IF('Patient level info'!A1388="","",IF(AND(A1388=B1388,M1388="Achieved",P1388="Achieved",AF1388&gt;=90,AF1388&lt;&gt;"Died same day as arrival"),"Achieved",IF(AND(A1388&lt;&gt;B1388,AF1388&gt;=90,M1388="Achieved",P1388="Achieved"),"Not directly admitted by this team, but achieved criteria at previous team, and achieved 90% of stay on SU whilst at this team",IF(AF1388="ICU/CCU/HDU","Admitted to ICU/CCU/HDU",IF(AF1388="Died same day as arrival",AF1388,IF(AND(AF1388&lt;90,M1388="Not achieved",P1388="Not achieved"),"Not achieved as not direct to SU within 4h, not seen by a consultant within 14h, and less than 90% of stay on SU",IF(AND(AF1388&lt;90,M1388="Not achieved",P1388="Achieved"),"Not achieved as not direct to SU within 4h and less than 90% of stay on SU",IF(AND(AF1388&lt;90,M1388="Achieved",P1388="Not achieved"),"Not achieved as not seen by a consultant within 14h and less than 90% of stay on SU",IF(AND(AF1388&gt;=90,M1388="Not achieved",P1388="Not achieved"),"Not achieved as not direct to SU within 4h and not seen by a consultant within 14h",IF(AND(AF1388&gt;=90,M1388="Achieved",P1388="Not achieved"),"Not achieved as not seen by a consultant within 14h",IF(AF1388&lt;90,"Not achieved as less than 90% of stay on SU","Not achieved as not direct to SU within 4h"))))))))))))))</f>
        <v/>
      </c>
    </row>
    <row r="1389" spans="1:33" x14ac:dyDescent="0.25">
      <c r="A1389" s="89" t="str">
        <f>IF('Paste Data Here - Export'!A1389="","",'Paste Data Here - Export'!A1389)</f>
        <v/>
      </c>
      <c r="B1389" s="90" t="str">
        <f>IF('Paste Data Here - Export'!B1389="","",'Paste Data Here - Export'!B1389)</f>
        <v/>
      </c>
      <c r="C1389" s="91" t="str">
        <f>IF('Paste Data Here - Export'!AR1389="Y",'Paste Data Here - Export'!AS1389,IF('Paste Data Here - Export'!C1389="","",'Paste Data Here - Export'!BA1389))</f>
        <v/>
      </c>
      <c r="D1389" s="103" t="str">
        <f>IF(B1389="","",IF('Paste Data Here - Export'!A1389 ='Paste Data Here - Export'!B1389, "Yes", "No"))</f>
        <v/>
      </c>
      <c r="E1389" s="103" t="str">
        <f>IF(A1389="","",IF(AND('Paste Data Here - Export'!P1389="",'Paste Data Here - Export'!Q1389&lt;&gt;""),"Yes","No"))</f>
        <v/>
      </c>
      <c r="F1389" s="104" t="str">
        <f>IF('Paste Data Here - Export'!A1389='Paste Data Here - Export'!B1389,C1389,IF(W1389="No","",IF(E1389="Yes","6 Month Transfer",'Paste Data Here - Export'!HP1389)))</f>
        <v/>
      </c>
      <c r="G1389" s="92" t="str">
        <f>IF(B1389="","",IF(OR('Paste Data Here - Export'!KB1389="Y",'Paste Data Here - Export'!GE1389="Y"),"Yes","No"))</f>
        <v/>
      </c>
      <c r="H1389" s="93" t="str">
        <f t="shared" si="242"/>
        <v/>
      </c>
      <c r="I1389" s="93" t="str">
        <f t="shared" si="243"/>
        <v/>
      </c>
      <c r="J1389" s="93" t="str">
        <f t="shared" si="244"/>
        <v/>
      </c>
      <c r="K1389" s="125" t="str">
        <f>IF(OR(C1389="",'Paste Data Here - Export'!BD1389=""),"",1440*('Paste Data Here - Export'!BD1389-C1389))</f>
        <v/>
      </c>
      <c r="L1389" s="93" t="str">
        <f t="shared" si="237"/>
        <v/>
      </c>
      <c r="M1389" s="93" t="str">
        <f>IF(AND(L1389="Yes",'Paste Data Here - Export'!BC1389="SU",'Paste Data Here - Export'!EJ1389&lt;&gt;"Y"),"Achieved",IF('Paste Data Here - Export'!EJ1389="Y","Not applicable",(IF(AND('Patient level info'!L1389="No",'Paste Data Here - Export'!BC1389="SU"),"Not achieved",IF('Paste Data Here - Export'!BC1389="ICH","Not applicable",IF(OR('Paste Data Here - Export'!BC1389="O",'Paste Data Here - Export'!BC1389="MAC"),"Not achieved",""))))))</f>
        <v/>
      </c>
      <c r="N1389" s="142" t="str">
        <f>IF(B1389="","",IF(OR('Paste Data Here - Export'!GN1389="PERS",'Paste Data Here - Export'!GN1389="TELEM"),'Paste Data Here - Export'!GK1389,IF('Paste Data Here - Export'!GO1389="","Not seen in person",'Paste Data Here - Export'!GO1389)))</f>
        <v/>
      </c>
      <c r="O1389" s="125" t="str">
        <f t="shared" si="238"/>
        <v/>
      </c>
      <c r="P1389" s="126" t="str">
        <f t="shared" si="239"/>
        <v/>
      </c>
      <c r="Q1389" s="95" t="str">
        <f>IF('Paste Data Here - Export'!CR1389=TRUE, "Not imaged",IF('Paste Data Here - Export'!AR1389="Y","Inpatient stroke",IF('Paste Data Here - Export'!BA1389="","",IF('Paste Data Here - Export'!CR1389="TRUE","",1440*('Paste Data Here - Export'!CP1389-'Paste Data Here - Export'!BA1389)))))</f>
        <v/>
      </c>
      <c r="R1389" s="95" t="str">
        <f>IF('Paste Data Here - Export'!CR1389=TRUE,"Not imaged",IF(OR(C1389="",'Paste Data Here - Export'!CP1389=""),"",1440*('Paste Data Here - Export'!CP1389-C1389)))</f>
        <v/>
      </c>
      <c r="S1389" s="93" t="str">
        <f>IF(R1389&lt;60.5,"Yes",IF('Paste Data Here - Export'!C1389="","","No"))</f>
        <v/>
      </c>
      <c r="T1389" s="93" t="str">
        <f t="shared" si="231"/>
        <v/>
      </c>
      <c r="U1389" s="94" t="str">
        <f>IF(OR(C1389="",'Paste Data Here - Export'!DF1389=""),"",1440*('Paste Data Here - Export'!DF1389-C1389))</f>
        <v/>
      </c>
      <c r="V1389" s="96" t="str">
        <f t="shared" si="240"/>
        <v/>
      </c>
      <c r="W1389" s="97" t="str">
        <f>IF(B1389="","",IF('Paste Data Here - Export'!KI1389=TRUE,"Yes",IF('Paste Data Here - Export'!L1389="","No","Yes")))</f>
        <v/>
      </c>
      <c r="X1389" s="98" t="str">
        <f>IF(E1389="Yes","6 Month Transfer",IF(AND(W1389="Yes",'Paste Data Here - Export'!KM1389="D"),"No",IF('Patient level info'!W1389="Yes","Yes","")))</f>
        <v/>
      </c>
      <c r="Y1389" s="91" t="str">
        <f t="shared" si="232"/>
        <v/>
      </c>
      <c r="Z1389" s="99" t="str">
        <f>IF('Paste Data Here - Export'!KQ1389="","",IF('Paste Data Here - Export'!KO1389="","",'Paste Data Here - Export'!KN1389-'Paste Data Here - Export'!KQ1389))</f>
        <v/>
      </c>
      <c r="AA1389" s="91" t="str">
        <f>IF(AND(W1389="Yes",'Paste Data Here - Export'!KM1389="D",'Paste Data Here - Export'!KO1389="Y"),'Paste Data Here - Export'!KN1389+'Patient level info'!AA$3,IF(AND(W1389="Yes",'Paste Data Here - Export'!KM1389="D",Z1389&lt;0),'Paste Data Here - Export'!KQ1389,IF(AND(W1389="Yes",'Paste Data Here - Export'!KM1389="D"),'Paste Data Here - Export'!KN1389,IF(X1389="Yes",'Paste Data Here - Export'!KS1389,""))))</f>
        <v/>
      </c>
      <c r="AB1389" s="100" t="str">
        <f>IF(W1389="No","",IF('Paste Data Here - Export'!HS1389="","",IF('Paste Data Here - Export'!KO1389="Y",'Patient level info'!AA1389-'Paste Data Here - Export'!HS1389,'Paste Data Here - Export'!KQ1389-'Paste Data Here - Export'!HS1389)))</f>
        <v/>
      </c>
      <c r="AC1389" s="100" t="str">
        <f>IF(E1389="Yes","",IF(BPT!C1389="Record transferred to this team",AA1389-C1389-(1/6),""))</f>
        <v/>
      </c>
      <c r="AD1389" s="100" t="str">
        <f t="shared" si="233"/>
        <v/>
      </c>
      <c r="AE1389" s="100" t="str">
        <f t="shared" si="241"/>
        <v/>
      </c>
      <c r="AF1389" s="101" t="str">
        <f>IF(AE1389="","",IF(Y1389="Died same day","Died same day as arrival",IF(AB1389="","Did not stay on SU",IF('Paste Data Here - Export'!HR1389="ICH","ICU/CCU/HDU",IF(AB1389&gt;AE1389,100,100*AB1389/AE1389)))))</f>
        <v/>
      </c>
      <c r="AG1389" s="82" t="str">
        <f>IF(E1389="Yes","6 Month Transfer",IF(W1389="No","Not locked to discharge/transfer",IF(AF1389="Did not stay on SU","Not achieved as did not stay on SU",IF('Patient level info'!A1389="","",IF(AND(A1389=B1389,M1389="Achieved",P1389="Achieved",AF1389&gt;=90,AF1389&lt;&gt;"Died same day as arrival"),"Achieved",IF(AND(A1389&lt;&gt;B1389,AF1389&gt;=90,M1389="Achieved",P1389="Achieved"),"Not directly admitted by this team, but achieved criteria at previous team, and achieved 90% of stay on SU whilst at this team",IF(AF1389="ICU/CCU/HDU","Admitted to ICU/CCU/HDU",IF(AF1389="Died same day as arrival",AF1389,IF(AND(AF1389&lt;90,M1389="Not achieved",P1389="Not achieved"),"Not achieved as not direct to SU within 4h, not seen by a consultant within 14h, and less than 90% of stay on SU",IF(AND(AF1389&lt;90,M1389="Not achieved",P1389="Achieved"),"Not achieved as not direct to SU within 4h and less than 90% of stay on SU",IF(AND(AF1389&lt;90,M1389="Achieved",P1389="Not achieved"),"Not achieved as not seen by a consultant within 14h and less than 90% of stay on SU",IF(AND(AF1389&gt;=90,M1389="Not achieved",P1389="Not achieved"),"Not achieved as not direct to SU within 4h and not seen by a consultant within 14h",IF(AND(AF1389&gt;=90,M1389="Achieved",P1389="Not achieved"),"Not achieved as not seen by a consultant within 14h",IF(AF1389&lt;90,"Not achieved as less than 90% of stay on SU","Not achieved as not direct to SU within 4h"))))))))))))))</f>
        <v/>
      </c>
    </row>
    <row r="1390" spans="1:33" x14ac:dyDescent="0.25">
      <c r="A1390" s="89" t="str">
        <f>IF('Paste Data Here - Export'!A1390="","",'Paste Data Here - Export'!A1390)</f>
        <v/>
      </c>
      <c r="B1390" s="90" t="str">
        <f>IF('Paste Data Here - Export'!B1390="","",'Paste Data Here - Export'!B1390)</f>
        <v/>
      </c>
      <c r="C1390" s="91" t="str">
        <f>IF('Paste Data Here - Export'!AR1390="Y",'Paste Data Here - Export'!AS1390,IF('Paste Data Here - Export'!C1390="","",'Paste Data Here - Export'!BA1390))</f>
        <v/>
      </c>
      <c r="D1390" s="103" t="str">
        <f>IF(B1390="","",IF('Paste Data Here - Export'!A1390 ='Paste Data Here - Export'!B1390, "Yes", "No"))</f>
        <v/>
      </c>
      <c r="E1390" s="103" t="str">
        <f>IF(A1390="","",IF(AND('Paste Data Here - Export'!P1390="",'Paste Data Here - Export'!Q1390&lt;&gt;""),"Yes","No"))</f>
        <v/>
      </c>
      <c r="F1390" s="104" t="str">
        <f>IF('Paste Data Here - Export'!A1390='Paste Data Here - Export'!B1390,C1390,IF(W1390="No","",IF(E1390="Yes","6 Month Transfer",'Paste Data Here - Export'!HP1390)))</f>
        <v/>
      </c>
      <c r="G1390" s="92" t="str">
        <f>IF(B1390="","",IF(OR('Paste Data Here - Export'!KB1390="Y",'Paste Data Here - Export'!GE1390="Y"),"Yes","No"))</f>
        <v/>
      </c>
      <c r="H1390" s="93" t="str">
        <f t="shared" si="242"/>
        <v/>
      </c>
      <c r="I1390" s="93" t="str">
        <f t="shared" si="243"/>
        <v/>
      </c>
      <c r="J1390" s="93" t="str">
        <f t="shared" si="244"/>
        <v/>
      </c>
      <c r="K1390" s="125" t="str">
        <f>IF(OR(C1390="",'Paste Data Here - Export'!BD1390=""),"",1440*('Paste Data Here - Export'!BD1390-C1390))</f>
        <v/>
      </c>
      <c r="L1390" s="93" t="str">
        <f t="shared" si="237"/>
        <v/>
      </c>
      <c r="M1390" s="93" t="str">
        <f>IF(AND(L1390="Yes",'Paste Data Here - Export'!BC1390="SU",'Paste Data Here - Export'!EJ1390&lt;&gt;"Y"),"Achieved",IF('Paste Data Here - Export'!EJ1390="Y","Not applicable",(IF(AND('Patient level info'!L1390="No",'Paste Data Here - Export'!BC1390="SU"),"Not achieved",IF('Paste Data Here - Export'!BC1390="ICH","Not applicable",IF(OR('Paste Data Here - Export'!BC1390="O",'Paste Data Here - Export'!BC1390="MAC"),"Not achieved",""))))))</f>
        <v/>
      </c>
      <c r="N1390" s="142" t="str">
        <f>IF(B1390="","",IF(OR('Paste Data Here - Export'!GN1390="PERS",'Paste Data Here - Export'!GN1390="TELEM"),'Paste Data Here - Export'!GK1390,IF('Paste Data Here - Export'!GO1390="","Not seen in person",'Paste Data Here - Export'!GO1390)))</f>
        <v/>
      </c>
      <c r="O1390" s="125" t="str">
        <f t="shared" si="238"/>
        <v/>
      </c>
      <c r="P1390" s="126" t="str">
        <f t="shared" si="239"/>
        <v/>
      </c>
      <c r="Q1390" s="95" t="str">
        <f>IF('Paste Data Here - Export'!CR1390=TRUE, "Not imaged",IF('Paste Data Here - Export'!AR1390="Y","Inpatient stroke",IF('Paste Data Here - Export'!BA1390="","",IF('Paste Data Here - Export'!CR1390="TRUE","",1440*('Paste Data Here - Export'!CP1390-'Paste Data Here - Export'!BA1390)))))</f>
        <v/>
      </c>
      <c r="R1390" s="95" t="str">
        <f>IF('Paste Data Here - Export'!CR1390=TRUE,"Not imaged",IF(OR(C1390="",'Paste Data Here - Export'!CP1390=""),"",1440*('Paste Data Here - Export'!CP1390-C1390)))</f>
        <v/>
      </c>
      <c r="S1390" s="93" t="str">
        <f>IF(R1390&lt;60.5,"Yes",IF('Paste Data Here - Export'!C1390="","","No"))</f>
        <v/>
      </c>
      <c r="T1390" s="93" t="str">
        <f t="shared" si="231"/>
        <v/>
      </c>
      <c r="U1390" s="94" t="str">
        <f>IF(OR(C1390="",'Paste Data Here - Export'!DF1390=""),"",1440*('Paste Data Here - Export'!DF1390-C1390))</f>
        <v/>
      </c>
      <c r="V1390" s="96" t="str">
        <f t="shared" si="240"/>
        <v/>
      </c>
      <c r="W1390" s="97" t="str">
        <f>IF(B1390="","",IF('Paste Data Here - Export'!KI1390=TRUE,"Yes",IF('Paste Data Here - Export'!L1390="","No","Yes")))</f>
        <v/>
      </c>
      <c r="X1390" s="98" t="str">
        <f>IF(E1390="Yes","6 Month Transfer",IF(AND(W1390="Yes",'Paste Data Here - Export'!KM1390="D"),"No",IF('Patient level info'!W1390="Yes","Yes","")))</f>
        <v/>
      </c>
      <c r="Y1390" s="91" t="str">
        <f t="shared" si="232"/>
        <v/>
      </c>
      <c r="Z1390" s="99" t="str">
        <f>IF('Paste Data Here - Export'!KQ1390="","",IF('Paste Data Here - Export'!KO1390="","",'Paste Data Here - Export'!KN1390-'Paste Data Here - Export'!KQ1390))</f>
        <v/>
      </c>
      <c r="AA1390" s="91" t="str">
        <f>IF(AND(W1390="Yes",'Paste Data Here - Export'!KM1390="D",'Paste Data Here - Export'!KO1390="Y"),'Paste Data Here - Export'!KN1390+'Patient level info'!AA$3,IF(AND(W1390="Yes",'Paste Data Here - Export'!KM1390="D",Z1390&lt;0),'Paste Data Here - Export'!KQ1390,IF(AND(W1390="Yes",'Paste Data Here - Export'!KM1390="D"),'Paste Data Here - Export'!KN1390,IF(X1390="Yes",'Paste Data Here - Export'!KS1390,""))))</f>
        <v/>
      </c>
      <c r="AB1390" s="100" t="str">
        <f>IF(W1390="No","",IF('Paste Data Here - Export'!HS1390="","",IF('Paste Data Here - Export'!KO1390="Y",'Patient level info'!AA1390-'Paste Data Here - Export'!HS1390,'Paste Data Here - Export'!KQ1390-'Paste Data Here - Export'!HS1390)))</f>
        <v/>
      </c>
      <c r="AC1390" s="100" t="str">
        <f>IF(E1390="Yes","",IF(BPT!C1390="Record transferred to this team",AA1390-C1390-(1/6),""))</f>
        <v/>
      </c>
      <c r="AD1390" s="100" t="str">
        <f t="shared" si="233"/>
        <v/>
      </c>
      <c r="AE1390" s="100" t="str">
        <f t="shared" si="241"/>
        <v/>
      </c>
      <c r="AF1390" s="101" t="str">
        <f>IF(AE1390="","",IF(Y1390="Died same day","Died same day as arrival",IF(AB1390="","Did not stay on SU",IF('Paste Data Here - Export'!HR1390="ICH","ICU/CCU/HDU",IF(AB1390&gt;AE1390,100,100*AB1390/AE1390)))))</f>
        <v/>
      </c>
      <c r="AG1390" s="82" t="str">
        <f>IF(E1390="Yes","6 Month Transfer",IF(W1390="No","Not locked to discharge/transfer",IF(AF1390="Did not stay on SU","Not achieved as did not stay on SU",IF('Patient level info'!A1390="","",IF(AND(A1390=B1390,M1390="Achieved",P1390="Achieved",AF1390&gt;=90,AF1390&lt;&gt;"Died same day as arrival"),"Achieved",IF(AND(A1390&lt;&gt;B1390,AF1390&gt;=90,M1390="Achieved",P1390="Achieved"),"Not directly admitted by this team, but achieved criteria at previous team, and achieved 90% of stay on SU whilst at this team",IF(AF1390="ICU/CCU/HDU","Admitted to ICU/CCU/HDU",IF(AF1390="Died same day as arrival",AF1390,IF(AND(AF1390&lt;90,M1390="Not achieved",P1390="Not achieved"),"Not achieved as not direct to SU within 4h, not seen by a consultant within 14h, and less than 90% of stay on SU",IF(AND(AF1390&lt;90,M1390="Not achieved",P1390="Achieved"),"Not achieved as not direct to SU within 4h and less than 90% of stay on SU",IF(AND(AF1390&lt;90,M1390="Achieved",P1390="Not achieved"),"Not achieved as not seen by a consultant within 14h and less than 90% of stay on SU",IF(AND(AF1390&gt;=90,M1390="Not achieved",P1390="Not achieved"),"Not achieved as not direct to SU within 4h and not seen by a consultant within 14h",IF(AND(AF1390&gt;=90,M1390="Achieved",P1390="Not achieved"),"Not achieved as not seen by a consultant within 14h",IF(AF1390&lt;90,"Not achieved as less than 90% of stay on SU","Not achieved as not direct to SU within 4h"))))))))))))))</f>
        <v/>
      </c>
    </row>
    <row r="1391" spans="1:33" x14ac:dyDescent="0.25">
      <c r="A1391" s="89" t="str">
        <f>IF('Paste Data Here - Export'!A1391="","",'Paste Data Here - Export'!A1391)</f>
        <v/>
      </c>
      <c r="B1391" s="90" t="str">
        <f>IF('Paste Data Here - Export'!B1391="","",'Paste Data Here - Export'!B1391)</f>
        <v/>
      </c>
      <c r="C1391" s="91" t="str">
        <f>IF('Paste Data Here - Export'!AR1391="Y",'Paste Data Here - Export'!AS1391,IF('Paste Data Here - Export'!C1391="","",'Paste Data Here - Export'!BA1391))</f>
        <v/>
      </c>
      <c r="D1391" s="103" t="str">
        <f>IF(B1391="","",IF('Paste Data Here - Export'!A1391 ='Paste Data Here - Export'!B1391, "Yes", "No"))</f>
        <v/>
      </c>
      <c r="E1391" s="103" t="str">
        <f>IF(A1391="","",IF(AND('Paste Data Here - Export'!P1391="",'Paste Data Here - Export'!Q1391&lt;&gt;""),"Yes","No"))</f>
        <v/>
      </c>
      <c r="F1391" s="104" t="str">
        <f>IF('Paste Data Here - Export'!A1391='Paste Data Here - Export'!B1391,C1391,IF(W1391="No","",IF(E1391="Yes","6 Month Transfer",'Paste Data Here - Export'!HP1391)))</f>
        <v/>
      </c>
      <c r="G1391" s="92" t="str">
        <f>IF(B1391="","",IF(OR('Paste Data Here - Export'!KB1391="Y",'Paste Data Here - Export'!GE1391="Y"),"Yes","No"))</f>
        <v/>
      </c>
      <c r="H1391" s="93" t="str">
        <f t="shared" si="242"/>
        <v/>
      </c>
      <c r="I1391" s="93" t="str">
        <f t="shared" si="243"/>
        <v/>
      </c>
      <c r="J1391" s="93" t="str">
        <f t="shared" si="244"/>
        <v/>
      </c>
      <c r="K1391" s="125" t="str">
        <f>IF(OR(C1391="",'Paste Data Here - Export'!BD1391=""),"",1440*('Paste Data Here - Export'!BD1391-C1391))</f>
        <v/>
      </c>
      <c r="L1391" s="93" t="str">
        <f t="shared" si="237"/>
        <v/>
      </c>
      <c r="M1391" s="93" t="str">
        <f>IF(AND(L1391="Yes",'Paste Data Here - Export'!BC1391="SU",'Paste Data Here - Export'!EJ1391&lt;&gt;"Y"),"Achieved",IF('Paste Data Here - Export'!EJ1391="Y","Not applicable",(IF(AND('Patient level info'!L1391="No",'Paste Data Here - Export'!BC1391="SU"),"Not achieved",IF('Paste Data Here - Export'!BC1391="ICH","Not applicable",IF(OR('Paste Data Here - Export'!BC1391="O",'Paste Data Here - Export'!BC1391="MAC"),"Not achieved",""))))))</f>
        <v/>
      </c>
      <c r="N1391" s="142" t="str">
        <f>IF(B1391="","",IF(OR('Paste Data Here - Export'!GN1391="PERS",'Paste Data Here - Export'!GN1391="TELEM"),'Paste Data Here - Export'!GK1391,IF('Paste Data Here - Export'!GO1391="","Not seen in person",'Paste Data Here - Export'!GO1391)))</f>
        <v/>
      </c>
      <c r="O1391" s="125" t="str">
        <f t="shared" si="238"/>
        <v/>
      </c>
      <c r="P1391" s="126" t="str">
        <f t="shared" si="239"/>
        <v/>
      </c>
      <c r="Q1391" s="95" t="str">
        <f>IF('Paste Data Here - Export'!CR1391=TRUE, "Not imaged",IF('Paste Data Here - Export'!AR1391="Y","Inpatient stroke",IF('Paste Data Here - Export'!BA1391="","",IF('Paste Data Here - Export'!CR1391="TRUE","",1440*('Paste Data Here - Export'!CP1391-'Paste Data Here - Export'!BA1391)))))</f>
        <v/>
      </c>
      <c r="R1391" s="95" t="str">
        <f>IF('Paste Data Here - Export'!CR1391=TRUE,"Not imaged",IF(OR(C1391="",'Paste Data Here - Export'!CP1391=""),"",1440*('Paste Data Here - Export'!CP1391-C1391)))</f>
        <v/>
      </c>
      <c r="S1391" s="93" t="str">
        <f>IF(R1391&lt;60.5,"Yes",IF('Paste Data Here - Export'!C1391="","","No"))</f>
        <v/>
      </c>
      <c r="T1391" s="93" t="str">
        <f t="shared" si="231"/>
        <v/>
      </c>
      <c r="U1391" s="94" t="str">
        <f>IF(OR(C1391="",'Paste Data Here - Export'!DF1391=""),"",1440*('Paste Data Here - Export'!DF1391-C1391))</f>
        <v/>
      </c>
      <c r="V1391" s="96" t="str">
        <f t="shared" si="240"/>
        <v/>
      </c>
      <c r="W1391" s="97" t="str">
        <f>IF(B1391="","",IF('Paste Data Here - Export'!KI1391=TRUE,"Yes",IF('Paste Data Here - Export'!L1391="","No","Yes")))</f>
        <v/>
      </c>
      <c r="X1391" s="98" t="str">
        <f>IF(E1391="Yes","6 Month Transfer",IF(AND(W1391="Yes",'Paste Data Here - Export'!KM1391="D"),"No",IF('Patient level info'!W1391="Yes","Yes","")))</f>
        <v/>
      </c>
      <c r="Y1391" s="91" t="str">
        <f t="shared" si="232"/>
        <v/>
      </c>
      <c r="Z1391" s="99" t="str">
        <f>IF('Paste Data Here - Export'!KQ1391="","",IF('Paste Data Here - Export'!KO1391="","",'Paste Data Here - Export'!KN1391-'Paste Data Here - Export'!KQ1391))</f>
        <v/>
      </c>
      <c r="AA1391" s="91" t="str">
        <f>IF(AND(W1391="Yes",'Paste Data Here - Export'!KM1391="D",'Paste Data Here - Export'!KO1391="Y"),'Paste Data Here - Export'!KN1391+'Patient level info'!AA$3,IF(AND(W1391="Yes",'Paste Data Here - Export'!KM1391="D",Z1391&lt;0),'Paste Data Here - Export'!KQ1391,IF(AND(W1391="Yes",'Paste Data Here - Export'!KM1391="D"),'Paste Data Here - Export'!KN1391,IF(X1391="Yes",'Paste Data Here - Export'!KS1391,""))))</f>
        <v/>
      </c>
      <c r="AB1391" s="100" t="str">
        <f>IF(W1391="No","",IF('Paste Data Here - Export'!HS1391="","",IF('Paste Data Here - Export'!KO1391="Y",'Patient level info'!AA1391-'Paste Data Here - Export'!HS1391,'Paste Data Here - Export'!KQ1391-'Paste Data Here - Export'!HS1391)))</f>
        <v/>
      </c>
      <c r="AC1391" s="100" t="str">
        <f>IF(E1391="Yes","",IF(BPT!C1391="Record transferred to this team",AA1391-C1391-(1/6),""))</f>
        <v/>
      </c>
      <c r="AD1391" s="100" t="str">
        <f t="shared" si="233"/>
        <v/>
      </c>
      <c r="AE1391" s="100" t="str">
        <f t="shared" si="241"/>
        <v/>
      </c>
      <c r="AF1391" s="101" t="str">
        <f>IF(AE1391="","",IF(Y1391="Died same day","Died same day as arrival",IF(AB1391="","Did not stay on SU",IF('Paste Data Here - Export'!HR1391="ICH","ICU/CCU/HDU",IF(AB1391&gt;AE1391,100,100*AB1391/AE1391)))))</f>
        <v/>
      </c>
      <c r="AG1391" s="82" t="str">
        <f>IF(E1391="Yes","6 Month Transfer",IF(W1391="No","Not locked to discharge/transfer",IF(AF1391="Did not stay on SU","Not achieved as did not stay on SU",IF('Patient level info'!A1391="","",IF(AND(A1391=B1391,M1391="Achieved",P1391="Achieved",AF1391&gt;=90,AF1391&lt;&gt;"Died same day as arrival"),"Achieved",IF(AND(A1391&lt;&gt;B1391,AF1391&gt;=90,M1391="Achieved",P1391="Achieved"),"Not directly admitted by this team, but achieved criteria at previous team, and achieved 90% of stay on SU whilst at this team",IF(AF1391="ICU/CCU/HDU","Admitted to ICU/CCU/HDU",IF(AF1391="Died same day as arrival",AF1391,IF(AND(AF1391&lt;90,M1391="Not achieved",P1391="Not achieved"),"Not achieved as not direct to SU within 4h, not seen by a consultant within 14h, and less than 90% of stay on SU",IF(AND(AF1391&lt;90,M1391="Not achieved",P1391="Achieved"),"Not achieved as not direct to SU within 4h and less than 90% of stay on SU",IF(AND(AF1391&lt;90,M1391="Achieved",P1391="Not achieved"),"Not achieved as not seen by a consultant within 14h and less than 90% of stay on SU",IF(AND(AF1391&gt;=90,M1391="Not achieved",P1391="Not achieved"),"Not achieved as not direct to SU within 4h and not seen by a consultant within 14h",IF(AND(AF1391&gt;=90,M1391="Achieved",P1391="Not achieved"),"Not achieved as not seen by a consultant within 14h",IF(AF1391&lt;90,"Not achieved as less than 90% of stay on SU","Not achieved as not direct to SU within 4h"))))))))))))))</f>
        <v/>
      </c>
    </row>
    <row r="1392" spans="1:33" x14ac:dyDescent="0.25">
      <c r="A1392" s="89" t="str">
        <f>IF('Paste Data Here - Export'!A1392="","",'Paste Data Here - Export'!A1392)</f>
        <v/>
      </c>
      <c r="B1392" s="90" t="str">
        <f>IF('Paste Data Here - Export'!B1392="","",'Paste Data Here - Export'!B1392)</f>
        <v/>
      </c>
      <c r="C1392" s="91" t="str">
        <f>IF('Paste Data Here - Export'!AR1392="Y",'Paste Data Here - Export'!AS1392,IF('Paste Data Here - Export'!C1392="","",'Paste Data Here - Export'!BA1392))</f>
        <v/>
      </c>
      <c r="D1392" s="103" t="str">
        <f>IF(B1392="","",IF('Paste Data Here - Export'!A1392 ='Paste Data Here - Export'!B1392, "Yes", "No"))</f>
        <v/>
      </c>
      <c r="E1392" s="103" t="str">
        <f>IF(A1392="","",IF(AND('Paste Data Here - Export'!P1392="",'Paste Data Here - Export'!Q1392&lt;&gt;""),"Yes","No"))</f>
        <v/>
      </c>
      <c r="F1392" s="104" t="str">
        <f>IF('Paste Data Here - Export'!A1392='Paste Data Here - Export'!B1392,C1392,IF(W1392="No","",IF(E1392="Yes","6 Month Transfer",'Paste Data Here - Export'!HP1392)))</f>
        <v/>
      </c>
      <c r="G1392" s="92" t="str">
        <f>IF(B1392="","",IF(OR('Paste Data Here - Export'!KB1392="Y",'Paste Data Here - Export'!GE1392="Y"),"Yes","No"))</f>
        <v/>
      </c>
      <c r="H1392" s="93" t="str">
        <f t="shared" si="242"/>
        <v/>
      </c>
      <c r="I1392" s="93" t="str">
        <f t="shared" si="243"/>
        <v/>
      </c>
      <c r="J1392" s="93" t="str">
        <f t="shared" si="244"/>
        <v/>
      </c>
      <c r="K1392" s="125" t="str">
        <f>IF(OR(C1392="",'Paste Data Here - Export'!BD1392=""),"",1440*('Paste Data Here - Export'!BD1392-C1392))</f>
        <v/>
      </c>
      <c r="L1392" s="93" t="str">
        <f t="shared" si="237"/>
        <v/>
      </c>
      <c r="M1392" s="93" t="str">
        <f>IF(AND(L1392="Yes",'Paste Data Here - Export'!BC1392="SU",'Paste Data Here - Export'!EJ1392&lt;&gt;"Y"),"Achieved",IF('Paste Data Here - Export'!EJ1392="Y","Not applicable",(IF(AND('Patient level info'!L1392="No",'Paste Data Here - Export'!BC1392="SU"),"Not achieved",IF('Paste Data Here - Export'!BC1392="ICH","Not applicable",IF(OR('Paste Data Here - Export'!BC1392="O",'Paste Data Here - Export'!BC1392="MAC"),"Not achieved",""))))))</f>
        <v/>
      </c>
      <c r="N1392" s="142" t="str">
        <f>IF(B1392="","",IF(OR('Paste Data Here - Export'!GN1392="PERS",'Paste Data Here - Export'!GN1392="TELEM"),'Paste Data Here - Export'!GK1392,IF('Paste Data Here - Export'!GO1392="","Not seen in person",'Paste Data Here - Export'!GO1392)))</f>
        <v/>
      </c>
      <c r="O1392" s="125" t="str">
        <f t="shared" si="238"/>
        <v/>
      </c>
      <c r="P1392" s="126" t="str">
        <f t="shared" si="239"/>
        <v/>
      </c>
      <c r="Q1392" s="95" t="str">
        <f>IF('Paste Data Here - Export'!CR1392=TRUE, "Not imaged",IF('Paste Data Here - Export'!AR1392="Y","Inpatient stroke",IF('Paste Data Here - Export'!BA1392="","",IF('Paste Data Here - Export'!CR1392="TRUE","",1440*('Paste Data Here - Export'!CP1392-'Paste Data Here - Export'!BA1392)))))</f>
        <v/>
      </c>
      <c r="R1392" s="95" t="str">
        <f>IF('Paste Data Here - Export'!CR1392=TRUE,"Not imaged",IF(OR(C1392="",'Paste Data Here - Export'!CP1392=""),"",1440*('Paste Data Here - Export'!CP1392-C1392)))</f>
        <v/>
      </c>
      <c r="S1392" s="93" t="str">
        <f>IF(R1392&lt;60.5,"Yes",IF('Paste Data Here - Export'!C1392="","","No"))</f>
        <v/>
      </c>
      <c r="T1392" s="93" t="str">
        <f t="shared" si="231"/>
        <v/>
      </c>
      <c r="U1392" s="94" t="str">
        <f>IF(OR(C1392="",'Paste Data Here - Export'!DF1392=""),"",1440*('Paste Data Here - Export'!DF1392-C1392))</f>
        <v/>
      </c>
      <c r="V1392" s="96" t="str">
        <f t="shared" si="240"/>
        <v/>
      </c>
      <c r="W1392" s="97" t="str">
        <f>IF(B1392="","",IF('Paste Data Here - Export'!KI1392=TRUE,"Yes",IF('Paste Data Here - Export'!L1392="","No","Yes")))</f>
        <v/>
      </c>
      <c r="X1392" s="98" t="str">
        <f>IF(E1392="Yes","6 Month Transfer",IF(AND(W1392="Yes",'Paste Data Here - Export'!KM1392="D"),"No",IF('Patient level info'!W1392="Yes","Yes","")))</f>
        <v/>
      </c>
      <c r="Y1392" s="91" t="str">
        <f t="shared" si="232"/>
        <v/>
      </c>
      <c r="Z1392" s="99" t="str">
        <f>IF('Paste Data Here - Export'!KQ1392="","",IF('Paste Data Here - Export'!KO1392="","",'Paste Data Here - Export'!KN1392-'Paste Data Here - Export'!KQ1392))</f>
        <v/>
      </c>
      <c r="AA1392" s="91" t="str">
        <f>IF(AND(W1392="Yes",'Paste Data Here - Export'!KM1392="D",'Paste Data Here - Export'!KO1392="Y"),'Paste Data Here - Export'!KN1392+'Patient level info'!AA$3,IF(AND(W1392="Yes",'Paste Data Here - Export'!KM1392="D",Z1392&lt;0),'Paste Data Here - Export'!KQ1392,IF(AND(W1392="Yes",'Paste Data Here - Export'!KM1392="D"),'Paste Data Here - Export'!KN1392,IF(X1392="Yes",'Paste Data Here - Export'!KS1392,""))))</f>
        <v/>
      </c>
      <c r="AB1392" s="100" t="str">
        <f>IF(W1392="No","",IF('Paste Data Here - Export'!HS1392="","",IF('Paste Data Here - Export'!KO1392="Y",'Patient level info'!AA1392-'Paste Data Here - Export'!HS1392,'Paste Data Here - Export'!KQ1392-'Paste Data Here - Export'!HS1392)))</f>
        <v/>
      </c>
      <c r="AC1392" s="100" t="str">
        <f>IF(E1392="Yes","",IF(BPT!C1392="Record transferred to this team",AA1392-C1392-(1/6),""))</f>
        <v/>
      </c>
      <c r="AD1392" s="100" t="str">
        <f t="shared" si="233"/>
        <v/>
      </c>
      <c r="AE1392" s="100" t="str">
        <f t="shared" si="241"/>
        <v/>
      </c>
      <c r="AF1392" s="101" t="str">
        <f>IF(AE1392="","",IF(Y1392="Died same day","Died same day as arrival",IF(AB1392="","Did not stay on SU",IF('Paste Data Here - Export'!HR1392="ICH","ICU/CCU/HDU",IF(AB1392&gt;AE1392,100,100*AB1392/AE1392)))))</f>
        <v/>
      </c>
      <c r="AG1392" s="82" t="str">
        <f>IF(E1392="Yes","6 Month Transfer",IF(W1392="No","Not locked to discharge/transfer",IF(AF1392="Did not stay on SU","Not achieved as did not stay on SU",IF('Patient level info'!A1392="","",IF(AND(A1392=B1392,M1392="Achieved",P1392="Achieved",AF1392&gt;=90,AF1392&lt;&gt;"Died same day as arrival"),"Achieved",IF(AND(A1392&lt;&gt;B1392,AF1392&gt;=90,M1392="Achieved",P1392="Achieved"),"Not directly admitted by this team, but achieved criteria at previous team, and achieved 90% of stay on SU whilst at this team",IF(AF1392="ICU/CCU/HDU","Admitted to ICU/CCU/HDU",IF(AF1392="Died same day as arrival",AF1392,IF(AND(AF1392&lt;90,M1392="Not achieved",P1392="Not achieved"),"Not achieved as not direct to SU within 4h, not seen by a consultant within 14h, and less than 90% of stay on SU",IF(AND(AF1392&lt;90,M1392="Not achieved",P1392="Achieved"),"Not achieved as not direct to SU within 4h and less than 90% of stay on SU",IF(AND(AF1392&lt;90,M1392="Achieved",P1392="Not achieved"),"Not achieved as not seen by a consultant within 14h and less than 90% of stay on SU",IF(AND(AF1392&gt;=90,M1392="Not achieved",P1392="Not achieved"),"Not achieved as not direct to SU within 4h and not seen by a consultant within 14h",IF(AND(AF1392&gt;=90,M1392="Achieved",P1392="Not achieved"),"Not achieved as not seen by a consultant within 14h",IF(AF1392&lt;90,"Not achieved as less than 90% of stay on SU","Not achieved as not direct to SU within 4h"))))))))))))))</f>
        <v/>
      </c>
    </row>
    <row r="1393" spans="1:33" x14ac:dyDescent="0.25">
      <c r="A1393" s="89" t="str">
        <f>IF('Paste Data Here - Export'!A1393="","",'Paste Data Here - Export'!A1393)</f>
        <v/>
      </c>
      <c r="B1393" s="90" t="str">
        <f>IF('Paste Data Here - Export'!B1393="","",'Paste Data Here - Export'!B1393)</f>
        <v/>
      </c>
      <c r="C1393" s="91" t="str">
        <f>IF('Paste Data Here - Export'!AR1393="Y",'Paste Data Here - Export'!AS1393,IF('Paste Data Here - Export'!C1393="","",'Paste Data Here - Export'!BA1393))</f>
        <v/>
      </c>
      <c r="D1393" s="103" t="str">
        <f>IF(B1393="","",IF('Paste Data Here - Export'!A1393 ='Paste Data Here - Export'!B1393, "Yes", "No"))</f>
        <v/>
      </c>
      <c r="E1393" s="103" t="str">
        <f>IF(A1393="","",IF(AND('Paste Data Here - Export'!P1393="",'Paste Data Here - Export'!Q1393&lt;&gt;""),"Yes","No"))</f>
        <v/>
      </c>
      <c r="F1393" s="104" t="str">
        <f>IF('Paste Data Here - Export'!A1393='Paste Data Here - Export'!B1393,C1393,IF(W1393="No","",IF(E1393="Yes","6 Month Transfer",'Paste Data Here - Export'!HP1393)))</f>
        <v/>
      </c>
      <c r="G1393" s="92" t="str">
        <f>IF(B1393="","",IF(OR('Paste Data Here - Export'!KB1393="Y",'Paste Data Here - Export'!GE1393="Y"),"Yes","No"))</f>
        <v/>
      </c>
      <c r="H1393" s="93" t="str">
        <f t="shared" si="242"/>
        <v/>
      </c>
      <c r="I1393" s="93" t="str">
        <f t="shared" si="243"/>
        <v/>
      </c>
      <c r="J1393" s="93" t="str">
        <f t="shared" si="244"/>
        <v/>
      </c>
      <c r="K1393" s="125" t="str">
        <f>IF(OR(C1393="",'Paste Data Here - Export'!BD1393=""),"",1440*('Paste Data Here - Export'!BD1393-C1393))</f>
        <v/>
      </c>
      <c r="L1393" s="93" t="str">
        <f t="shared" si="237"/>
        <v/>
      </c>
      <c r="M1393" s="93" t="str">
        <f>IF(AND(L1393="Yes",'Paste Data Here - Export'!BC1393="SU",'Paste Data Here - Export'!EJ1393&lt;&gt;"Y"),"Achieved",IF('Paste Data Here - Export'!EJ1393="Y","Not applicable",(IF(AND('Patient level info'!L1393="No",'Paste Data Here - Export'!BC1393="SU"),"Not achieved",IF('Paste Data Here - Export'!BC1393="ICH","Not applicable",IF(OR('Paste Data Here - Export'!BC1393="O",'Paste Data Here - Export'!BC1393="MAC"),"Not achieved",""))))))</f>
        <v/>
      </c>
      <c r="N1393" s="142" t="str">
        <f>IF(B1393="","",IF(OR('Paste Data Here - Export'!GN1393="PERS",'Paste Data Here - Export'!GN1393="TELEM"),'Paste Data Here - Export'!GK1393,IF('Paste Data Here - Export'!GO1393="","Not seen in person",'Paste Data Here - Export'!GO1393)))</f>
        <v/>
      </c>
      <c r="O1393" s="125" t="str">
        <f t="shared" si="238"/>
        <v/>
      </c>
      <c r="P1393" s="126" t="str">
        <f t="shared" si="239"/>
        <v/>
      </c>
      <c r="Q1393" s="95" t="str">
        <f>IF('Paste Data Here - Export'!CR1393=TRUE, "Not imaged",IF('Paste Data Here - Export'!AR1393="Y","Inpatient stroke",IF('Paste Data Here - Export'!BA1393="","",IF('Paste Data Here - Export'!CR1393="TRUE","",1440*('Paste Data Here - Export'!CP1393-'Paste Data Here - Export'!BA1393)))))</f>
        <v/>
      </c>
      <c r="R1393" s="95" t="str">
        <f>IF('Paste Data Here - Export'!CR1393=TRUE,"Not imaged",IF(OR(C1393="",'Paste Data Here - Export'!CP1393=""),"",1440*('Paste Data Here - Export'!CP1393-C1393)))</f>
        <v/>
      </c>
      <c r="S1393" s="93" t="str">
        <f>IF(R1393&lt;60.5,"Yes",IF('Paste Data Here - Export'!C1393="","","No"))</f>
        <v/>
      </c>
      <c r="T1393" s="93" t="str">
        <f t="shared" si="231"/>
        <v/>
      </c>
      <c r="U1393" s="94" t="str">
        <f>IF(OR(C1393="",'Paste Data Here - Export'!DF1393=""),"",1440*('Paste Data Here - Export'!DF1393-C1393))</f>
        <v/>
      </c>
      <c r="V1393" s="96" t="str">
        <f t="shared" si="240"/>
        <v/>
      </c>
      <c r="W1393" s="97" t="str">
        <f>IF(B1393="","",IF('Paste Data Here - Export'!KI1393=TRUE,"Yes",IF('Paste Data Here - Export'!L1393="","No","Yes")))</f>
        <v/>
      </c>
      <c r="X1393" s="98" t="str">
        <f>IF(E1393="Yes","6 Month Transfer",IF(AND(W1393="Yes",'Paste Data Here - Export'!KM1393="D"),"No",IF('Patient level info'!W1393="Yes","Yes","")))</f>
        <v/>
      </c>
      <c r="Y1393" s="91" t="str">
        <f t="shared" si="232"/>
        <v/>
      </c>
      <c r="Z1393" s="99" t="str">
        <f>IF('Paste Data Here - Export'!KQ1393="","",IF('Paste Data Here - Export'!KO1393="","",'Paste Data Here - Export'!KN1393-'Paste Data Here - Export'!KQ1393))</f>
        <v/>
      </c>
      <c r="AA1393" s="91" t="str">
        <f>IF(AND(W1393="Yes",'Paste Data Here - Export'!KM1393="D",'Paste Data Here - Export'!KO1393="Y"),'Paste Data Here - Export'!KN1393+'Patient level info'!AA$3,IF(AND(W1393="Yes",'Paste Data Here - Export'!KM1393="D",Z1393&lt;0),'Paste Data Here - Export'!KQ1393,IF(AND(W1393="Yes",'Paste Data Here - Export'!KM1393="D"),'Paste Data Here - Export'!KN1393,IF(X1393="Yes",'Paste Data Here - Export'!KS1393,""))))</f>
        <v/>
      </c>
      <c r="AB1393" s="100" t="str">
        <f>IF(W1393="No","",IF('Paste Data Here - Export'!HS1393="","",IF('Paste Data Here - Export'!KO1393="Y",'Patient level info'!AA1393-'Paste Data Here - Export'!HS1393,'Paste Data Here - Export'!KQ1393-'Paste Data Here - Export'!HS1393)))</f>
        <v/>
      </c>
      <c r="AC1393" s="100" t="str">
        <f>IF(E1393="Yes","",IF(BPT!C1393="Record transferred to this team",AA1393-C1393-(1/6),""))</f>
        <v/>
      </c>
      <c r="AD1393" s="100" t="str">
        <f t="shared" si="233"/>
        <v/>
      </c>
      <c r="AE1393" s="100" t="str">
        <f t="shared" si="241"/>
        <v/>
      </c>
      <c r="AF1393" s="101" t="str">
        <f>IF(AE1393="","",IF(Y1393="Died same day","Died same day as arrival",IF(AB1393="","Did not stay on SU",IF('Paste Data Here - Export'!HR1393="ICH","ICU/CCU/HDU",IF(AB1393&gt;AE1393,100,100*AB1393/AE1393)))))</f>
        <v/>
      </c>
      <c r="AG1393" s="82" t="str">
        <f>IF(E1393="Yes","6 Month Transfer",IF(W1393="No","Not locked to discharge/transfer",IF(AF1393="Did not stay on SU","Not achieved as did not stay on SU",IF('Patient level info'!A1393="","",IF(AND(A1393=B1393,M1393="Achieved",P1393="Achieved",AF1393&gt;=90,AF1393&lt;&gt;"Died same day as arrival"),"Achieved",IF(AND(A1393&lt;&gt;B1393,AF1393&gt;=90,M1393="Achieved",P1393="Achieved"),"Not directly admitted by this team, but achieved criteria at previous team, and achieved 90% of stay on SU whilst at this team",IF(AF1393="ICU/CCU/HDU","Admitted to ICU/CCU/HDU",IF(AF1393="Died same day as arrival",AF1393,IF(AND(AF1393&lt;90,M1393="Not achieved",P1393="Not achieved"),"Not achieved as not direct to SU within 4h, not seen by a consultant within 14h, and less than 90% of stay on SU",IF(AND(AF1393&lt;90,M1393="Not achieved",P1393="Achieved"),"Not achieved as not direct to SU within 4h and less than 90% of stay on SU",IF(AND(AF1393&lt;90,M1393="Achieved",P1393="Not achieved"),"Not achieved as not seen by a consultant within 14h and less than 90% of stay on SU",IF(AND(AF1393&gt;=90,M1393="Not achieved",P1393="Not achieved"),"Not achieved as not direct to SU within 4h and not seen by a consultant within 14h",IF(AND(AF1393&gt;=90,M1393="Achieved",P1393="Not achieved"),"Not achieved as not seen by a consultant within 14h",IF(AF1393&lt;90,"Not achieved as less than 90% of stay on SU","Not achieved as not direct to SU within 4h"))))))))))))))</f>
        <v/>
      </c>
    </row>
    <row r="1394" spans="1:33" x14ac:dyDescent="0.25">
      <c r="A1394" s="89" t="str">
        <f>IF('Paste Data Here - Export'!A1394="","",'Paste Data Here - Export'!A1394)</f>
        <v/>
      </c>
      <c r="B1394" s="90" t="str">
        <f>IF('Paste Data Here - Export'!B1394="","",'Paste Data Here - Export'!B1394)</f>
        <v/>
      </c>
      <c r="C1394" s="91" t="str">
        <f>IF('Paste Data Here - Export'!AR1394="Y",'Paste Data Here - Export'!AS1394,IF('Paste Data Here - Export'!C1394="","",'Paste Data Here - Export'!BA1394))</f>
        <v/>
      </c>
      <c r="D1394" s="103" t="str">
        <f>IF(B1394="","",IF('Paste Data Here - Export'!A1394 ='Paste Data Here - Export'!B1394, "Yes", "No"))</f>
        <v/>
      </c>
      <c r="E1394" s="103" t="str">
        <f>IF(A1394="","",IF(AND('Paste Data Here - Export'!P1394="",'Paste Data Here - Export'!Q1394&lt;&gt;""),"Yes","No"))</f>
        <v/>
      </c>
      <c r="F1394" s="104" t="str">
        <f>IF('Paste Data Here - Export'!A1394='Paste Data Here - Export'!B1394,C1394,IF(W1394="No","",IF(E1394="Yes","6 Month Transfer",'Paste Data Here - Export'!HP1394)))</f>
        <v/>
      </c>
      <c r="G1394" s="92" t="str">
        <f>IF(B1394="","",IF(OR('Paste Data Here - Export'!KB1394="Y",'Paste Data Here - Export'!GE1394="Y"),"Yes","No"))</f>
        <v/>
      </c>
      <c r="H1394" s="93" t="str">
        <f t="shared" si="242"/>
        <v/>
      </c>
      <c r="I1394" s="93" t="str">
        <f t="shared" si="243"/>
        <v/>
      </c>
      <c r="J1394" s="93" t="str">
        <f t="shared" si="244"/>
        <v/>
      </c>
      <c r="K1394" s="125" t="str">
        <f>IF(OR(C1394="",'Paste Data Here - Export'!BD1394=""),"",1440*('Paste Data Here - Export'!BD1394-C1394))</f>
        <v/>
      </c>
      <c r="L1394" s="93" t="str">
        <f t="shared" si="237"/>
        <v/>
      </c>
      <c r="M1394" s="93" t="str">
        <f>IF(AND(L1394="Yes",'Paste Data Here - Export'!BC1394="SU",'Paste Data Here - Export'!EJ1394&lt;&gt;"Y"),"Achieved",IF('Paste Data Here - Export'!EJ1394="Y","Not applicable",(IF(AND('Patient level info'!L1394="No",'Paste Data Here - Export'!BC1394="SU"),"Not achieved",IF('Paste Data Here - Export'!BC1394="ICH","Not applicable",IF(OR('Paste Data Here - Export'!BC1394="O",'Paste Data Here - Export'!BC1394="MAC"),"Not achieved",""))))))</f>
        <v/>
      </c>
      <c r="N1394" s="142" t="str">
        <f>IF(B1394="","",IF(OR('Paste Data Here - Export'!GN1394="PERS",'Paste Data Here - Export'!GN1394="TELEM"),'Paste Data Here - Export'!GK1394,IF('Paste Data Here - Export'!GO1394="","Not seen in person",'Paste Data Here - Export'!GO1394)))</f>
        <v/>
      </c>
      <c r="O1394" s="125" t="str">
        <f t="shared" si="238"/>
        <v/>
      </c>
      <c r="P1394" s="126" t="str">
        <f t="shared" si="239"/>
        <v/>
      </c>
      <c r="Q1394" s="95" t="str">
        <f>IF('Paste Data Here - Export'!CR1394=TRUE, "Not imaged",IF('Paste Data Here - Export'!AR1394="Y","Inpatient stroke",IF('Paste Data Here - Export'!BA1394="","",IF('Paste Data Here - Export'!CR1394="TRUE","",1440*('Paste Data Here - Export'!CP1394-'Paste Data Here - Export'!BA1394)))))</f>
        <v/>
      </c>
      <c r="R1394" s="95" t="str">
        <f>IF('Paste Data Here - Export'!CR1394=TRUE,"Not imaged",IF(OR(C1394="",'Paste Data Here - Export'!CP1394=""),"",1440*('Paste Data Here - Export'!CP1394-C1394)))</f>
        <v/>
      </c>
      <c r="S1394" s="93" t="str">
        <f>IF(R1394&lt;60.5,"Yes",IF('Paste Data Here - Export'!C1394="","","No"))</f>
        <v/>
      </c>
      <c r="T1394" s="93" t="str">
        <f t="shared" si="231"/>
        <v/>
      </c>
      <c r="U1394" s="94" t="str">
        <f>IF(OR(C1394="",'Paste Data Here - Export'!DF1394=""),"",1440*('Paste Data Here - Export'!DF1394-C1394))</f>
        <v/>
      </c>
      <c r="V1394" s="96" t="str">
        <f t="shared" si="240"/>
        <v/>
      </c>
      <c r="W1394" s="97" t="str">
        <f>IF(B1394="","",IF('Paste Data Here - Export'!KI1394=TRUE,"Yes",IF('Paste Data Here - Export'!L1394="","No","Yes")))</f>
        <v/>
      </c>
      <c r="X1394" s="98" t="str">
        <f>IF(E1394="Yes","6 Month Transfer",IF(AND(W1394="Yes",'Paste Data Here - Export'!KM1394="D"),"No",IF('Patient level info'!W1394="Yes","Yes","")))</f>
        <v/>
      </c>
      <c r="Y1394" s="91" t="str">
        <f t="shared" si="232"/>
        <v/>
      </c>
      <c r="Z1394" s="99" t="str">
        <f>IF('Paste Data Here - Export'!KQ1394="","",IF('Paste Data Here - Export'!KO1394="","",'Paste Data Here - Export'!KN1394-'Paste Data Here - Export'!KQ1394))</f>
        <v/>
      </c>
      <c r="AA1394" s="91" t="str">
        <f>IF(AND(W1394="Yes",'Paste Data Here - Export'!KM1394="D",'Paste Data Here - Export'!KO1394="Y"),'Paste Data Here - Export'!KN1394+'Patient level info'!AA$3,IF(AND(W1394="Yes",'Paste Data Here - Export'!KM1394="D",Z1394&lt;0),'Paste Data Here - Export'!KQ1394,IF(AND(W1394="Yes",'Paste Data Here - Export'!KM1394="D"),'Paste Data Here - Export'!KN1394,IF(X1394="Yes",'Paste Data Here - Export'!KS1394,""))))</f>
        <v/>
      </c>
      <c r="AB1394" s="100" t="str">
        <f>IF(W1394="No","",IF('Paste Data Here - Export'!HS1394="","",IF('Paste Data Here - Export'!KO1394="Y",'Patient level info'!AA1394-'Paste Data Here - Export'!HS1394,'Paste Data Here - Export'!KQ1394-'Paste Data Here - Export'!HS1394)))</f>
        <v/>
      </c>
      <c r="AC1394" s="100" t="str">
        <f>IF(E1394="Yes","",IF(BPT!C1394="Record transferred to this team",AA1394-C1394-(1/6),""))</f>
        <v/>
      </c>
      <c r="AD1394" s="100" t="str">
        <f t="shared" si="233"/>
        <v/>
      </c>
      <c r="AE1394" s="100" t="str">
        <f t="shared" si="241"/>
        <v/>
      </c>
      <c r="AF1394" s="101" t="str">
        <f>IF(AE1394="","",IF(Y1394="Died same day","Died same day as arrival",IF(AB1394="","Did not stay on SU",IF('Paste Data Here - Export'!HR1394="ICH","ICU/CCU/HDU",IF(AB1394&gt;AE1394,100,100*AB1394/AE1394)))))</f>
        <v/>
      </c>
      <c r="AG1394" s="82" t="str">
        <f>IF(E1394="Yes","6 Month Transfer",IF(W1394="No","Not locked to discharge/transfer",IF(AF1394="Did not stay on SU","Not achieved as did not stay on SU",IF('Patient level info'!A1394="","",IF(AND(A1394=B1394,M1394="Achieved",P1394="Achieved",AF1394&gt;=90,AF1394&lt;&gt;"Died same day as arrival"),"Achieved",IF(AND(A1394&lt;&gt;B1394,AF1394&gt;=90,M1394="Achieved",P1394="Achieved"),"Not directly admitted by this team, but achieved criteria at previous team, and achieved 90% of stay on SU whilst at this team",IF(AF1394="ICU/CCU/HDU","Admitted to ICU/CCU/HDU",IF(AF1394="Died same day as arrival",AF1394,IF(AND(AF1394&lt;90,M1394="Not achieved",P1394="Not achieved"),"Not achieved as not direct to SU within 4h, not seen by a consultant within 14h, and less than 90% of stay on SU",IF(AND(AF1394&lt;90,M1394="Not achieved",P1394="Achieved"),"Not achieved as not direct to SU within 4h and less than 90% of stay on SU",IF(AND(AF1394&lt;90,M1394="Achieved",P1394="Not achieved"),"Not achieved as not seen by a consultant within 14h and less than 90% of stay on SU",IF(AND(AF1394&gt;=90,M1394="Not achieved",P1394="Not achieved"),"Not achieved as not direct to SU within 4h and not seen by a consultant within 14h",IF(AND(AF1394&gt;=90,M1394="Achieved",P1394="Not achieved"),"Not achieved as not seen by a consultant within 14h",IF(AF1394&lt;90,"Not achieved as less than 90% of stay on SU","Not achieved as not direct to SU within 4h"))))))))))))))</f>
        <v/>
      </c>
    </row>
    <row r="1395" spans="1:33" x14ac:dyDescent="0.25">
      <c r="A1395" s="89" t="str">
        <f>IF('Paste Data Here - Export'!A1395="","",'Paste Data Here - Export'!A1395)</f>
        <v/>
      </c>
      <c r="B1395" s="90" t="str">
        <f>IF('Paste Data Here - Export'!B1395="","",'Paste Data Here - Export'!B1395)</f>
        <v/>
      </c>
      <c r="C1395" s="91" t="str">
        <f>IF('Paste Data Here - Export'!AR1395="Y",'Paste Data Here - Export'!AS1395,IF('Paste Data Here - Export'!C1395="","",'Paste Data Here - Export'!BA1395))</f>
        <v/>
      </c>
      <c r="D1395" s="103" t="str">
        <f>IF(B1395="","",IF('Paste Data Here - Export'!A1395 ='Paste Data Here - Export'!B1395, "Yes", "No"))</f>
        <v/>
      </c>
      <c r="E1395" s="103" t="str">
        <f>IF(A1395="","",IF(AND('Paste Data Here - Export'!P1395="",'Paste Data Here - Export'!Q1395&lt;&gt;""),"Yes","No"))</f>
        <v/>
      </c>
      <c r="F1395" s="104" t="str">
        <f>IF('Paste Data Here - Export'!A1395='Paste Data Here - Export'!B1395,C1395,IF(W1395="No","",IF(E1395="Yes","6 Month Transfer",'Paste Data Here - Export'!HP1395)))</f>
        <v/>
      </c>
      <c r="G1395" s="92" t="str">
        <f>IF(B1395="","",IF(OR('Paste Data Here - Export'!KB1395="Y",'Paste Data Here - Export'!GE1395="Y"),"Yes","No"))</f>
        <v/>
      </c>
      <c r="H1395" s="93" t="str">
        <f t="shared" si="242"/>
        <v/>
      </c>
      <c r="I1395" s="93" t="str">
        <f t="shared" si="243"/>
        <v/>
      </c>
      <c r="J1395" s="93" t="str">
        <f t="shared" si="244"/>
        <v/>
      </c>
      <c r="K1395" s="125" t="str">
        <f>IF(OR(C1395="",'Paste Data Here - Export'!BD1395=""),"",1440*('Paste Data Here - Export'!BD1395-C1395))</f>
        <v/>
      </c>
      <c r="L1395" s="93" t="str">
        <f t="shared" si="237"/>
        <v/>
      </c>
      <c r="M1395" s="93" t="str">
        <f>IF(AND(L1395="Yes",'Paste Data Here - Export'!BC1395="SU",'Paste Data Here - Export'!EJ1395&lt;&gt;"Y"),"Achieved",IF('Paste Data Here - Export'!EJ1395="Y","Not applicable",(IF(AND('Patient level info'!L1395="No",'Paste Data Here - Export'!BC1395="SU"),"Not achieved",IF('Paste Data Here - Export'!BC1395="ICH","Not applicable",IF(OR('Paste Data Here - Export'!BC1395="O",'Paste Data Here - Export'!BC1395="MAC"),"Not achieved",""))))))</f>
        <v/>
      </c>
      <c r="N1395" s="142" t="str">
        <f>IF(B1395="","",IF(OR('Paste Data Here - Export'!GN1395="PERS",'Paste Data Here - Export'!GN1395="TELEM"),'Paste Data Here - Export'!GK1395,IF('Paste Data Here - Export'!GO1395="","Not seen in person",'Paste Data Here - Export'!GO1395)))</f>
        <v/>
      </c>
      <c r="O1395" s="125" t="str">
        <f t="shared" si="238"/>
        <v/>
      </c>
      <c r="P1395" s="126" t="str">
        <f t="shared" si="239"/>
        <v/>
      </c>
      <c r="Q1395" s="95" t="str">
        <f>IF('Paste Data Here - Export'!CR1395=TRUE, "Not imaged",IF('Paste Data Here - Export'!AR1395="Y","Inpatient stroke",IF('Paste Data Here - Export'!BA1395="","",IF('Paste Data Here - Export'!CR1395="TRUE","",1440*('Paste Data Here - Export'!CP1395-'Paste Data Here - Export'!BA1395)))))</f>
        <v/>
      </c>
      <c r="R1395" s="95" t="str">
        <f>IF('Paste Data Here - Export'!CR1395=TRUE,"Not imaged",IF(OR(C1395="",'Paste Data Here - Export'!CP1395=""),"",1440*('Paste Data Here - Export'!CP1395-C1395)))</f>
        <v/>
      </c>
      <c r="S1395" s="93" t="str">
        <f>IF(R1395&lt;60.5,"Yes",IF('Paste Data Here - Export'!C1395="","","No"))</f>
        <v/>
      </c>
      <c r="T1395" s="93" t="str">
        <f t="shared" si="231"/>
        <v/>
      </c>
      <c r="U1395" s="94" t="str">
        <f>IF(OR(C1395="",'Paste Data Here - Export'!DF1395=""),"",1440*('Paste Data Here - Export'!DF1395-C1395))</f>
        <v/>
      </c>
      <c r="V1395" s="96" t="str">
        <f t="shared" si="240"/>
        <v/>
      </c>
      <c r="W1395" s="97" t="str">
        <f>IF(B1395="","",IF('Paste Data Here - Export'!KI1395=TRUE,"Yes",IF('Paste Data Here - Export'!L1395="","No","Yes")))</f>
        <v/>
      </c>
      <c r="X1395" s="98" t="str">
        <f>IF(E1395="Yes","6 Month Transfer",IF(AND(W1395="Yes",'Paste Data Here - Export'!KM1395="D"),"No",IF('Patient level info'!W1395="Yes","Yes","")))</f>
        <v/>
      </c>
      <c r="Y1395" s="91" t="str">
        <f t="shared" si="232"/>
        <v/>
      </c>
      <c r="Z1395" s="99" t="str">
        <f>IF('Paste Data Here - Export'!KQ1395="","",IF('Paste Data Here - Export'!KO1395="","",'Paste Data Here - Export'!KN1395-'Paste Data Here - Export'!KQ1395))</f>
        <v/>
      </c>
      <c r="AA1395" s="91" t="str">
        <f>IF(AND(W1395="Yes",'Paste Data Here - Export'!KM1395="D",'Paste Data Here - Export'!KO1395="Y"),'Paste Data Here - Export'!KN1395+'Patient level info'!AA$3,IF(AND(W1395="Yes",'Paste Data Here - Export'!KM1395="D",Z1395&lt;0),'Paste Data Here - Export'!KQ1395,IF(AND(W1395="Yes",'Paste Data Here - Export'!KM1395="D"),'Paste Data Here - Export'!KN1395,IF(X1395="Yes",'Paste Data Here - Export'!KS1395,""))))</f>
        <v/>
      </c>
      <c r="AB1395" s="100" t="str">
        <f>IF(W1395="No","",IF('Paste Data Here - Export'!HS1395="","",IF('Paste Data Here - Export'!KO1395="Y",'Patient level info'!AA1395-'Paste Data Here - Export'!HS1395,'Paste Data Here - Export'!KQ1395-'Paste Data Here - Export'!HS1395)))</f>
        <v/>
      </c>
      <c r="AC1395" s="100" t="str">
        <f>IF(E1395="Yes","",IF(BPT!C1395="Record transferred to this team",AA1395-C1395-(1/6),""))</f>
        <v/>
      </c>
      <c r="AD1395" s="100" t="str">
        <f t="shared" si="233"/>
        <v/>
      </c>
      <c r="AE1395" s="100" t="str">
        <f t="shared" si="241"/>
        <v/>
      </c>
      <c r="AF1395" s="101" t="str">
        <f>IF(AE1395="","",IF(Y1395="Died same day","Died same day as arrival",IF(AB1395="","Did not stay on SU",IF('Paste Data Here - Export'!HR1395="ICH","ICU/CCU/HDU",IF(AB1395&gt;AE1395,100,100*AB1395/AE1395)))))</f>
        <v/>
      </c>
      <c r="AG1395" s="82" t="str">
        <f>IF(E1395="Yes","6 Month Transfer",IF(W1395="No","Not locked to discharge/transfer",IF(AF1395="Did not stay on SU","Not achieved as did not stay on SU",IF('Patient level info'!A1395="","",IF(AND(A1395=B1395,M1395="Achieved",P1395="Achieved",AF1395&gt;=90,AF1395&lt;&gt;"Died same day as arrival"),"Achieved",IF(AND(A1395&lt;&gt;B1395,AF1395&gt;=90,M1395="Achieved",P1395="Achieved"),"Not directly admitted by this team, but achieved criteria at previous team, and achieved 90% of stay on SU whilst at this team",IF(AF1395="ICU/CCU/HDU","Admitted to ICU/CCU/HDU",IF(AF1395="Died same day as arrival",AF1395,IF(AND(AF1395&lt;90,M1395="Not achieved",P1395="Not achieved"),"Not achieved as not direct to SU within 4h, not seen by a consultant within 14h, and less than 90% of stay on SU",IF(AND(AF1395&lt;90,M1395="Not achieved",P1395="Achieved"),"Not achieved as not direct to SU within 4h and less than 90% of stay on SU",IF(AND(AF1395&lt;90,M1395="Achieved",P1395="Not achieved"),"Not achieved as not seen by a consultant within 14h and less than 90% of stay on SU",IF(AND(AF1395&gt;=90,M1395="Not achieved",P1395="Not achieved"),"Not achieved as not direct to SU within 4h and not seen by a consultant within 14h",IF(AND(AF1395&gt;=90,M1395="Achieved",P1395="Not achieved"),"Not achieved as not seen by a consultant within 14h",IF(AF1395&lt;90,"Not achieved as less than 90% of stay on SU","Not achieved as not direct to SU within 4h"))))))))))))))</f>
        <v/>
      </c>
    </row>
    <row r="1396" spans="1:33" x14ac:dyDescent="0.25">
      <c r="A1396" s="89" t="str">
        <f>IF('Paste Data Here - Export'!A1396="","",'Paste Data Here - Export'!A1396)</f>
        <v/>
      </c>
      <c r="B1396" s="90" t="str">
        <f>IF('Paste Data Here - Export'!B1396="","",'Paste Data Here - Export'!B1396)</f>
        <v/>
      </c>
      <c r="C1396" s="91" t="str">
        <f>IF('Paste Data Here - Export'!AR1396="Y",'Paste Data Here - Export'!AS1396,IF('Paste Data Here - Export'!C1396="","",'Paste Data Here - Export'!BA1396))</f>
        <v/>
      </c>
      <c r="D1396" s="103" t="str">
        <f>IF(B1396="","",IF('Paste Data Here - Export'!A1396 ='Paste Data Here - Export'!B1396, "Yes", "No"))</f>
        <v/>
      </c>
      <c r="E1396" s="103" t="str">
        <f>IF(A1396="","",IF(AND('Paste Data Here - Export'!P1396="",'Paste Data Here - Export'!Q1396&lt;&gt;""),"Yes","No"))</f>
        <v/>
      </c>
      <c r="F1396" s="104" t="str">
        <f>IF('Paste Data Here - Export'!A1396='Paste Data Here - Export'!B1396,C1396,IF(W1396="No","",IF(E1396="Yes","6 Month Transfer",'Paste Data Here - Export'!HP1396)))</f>
        <v/>
      </c>
      <c r="G1396" s="92" t="str">
        <f>IF(B1396="","",IF(OR('Paste Data Here - Export'!KB1396="Y",'Paste Data Here - Export'!GE1396="Y"),"Yes","No"))</f>
        <v/>
      </c>
      <c r="H1396" s="93" t="str">
        <f t="shared" ref="H1396:H1405" si="245">IF(F1396="","",(TEXT(F1396,"ddd")))</f>
        <v/>
      </c>
      <c r="I1396" s="93" t="str">
        <f t="shared" ref="I1396:I1405" si="246">IF(F1396="","",(TEXT(F1396,"h")))</f>
        <v/>
      </c>
      <c r="J1396" s="93" t="str">
        <f t="shared" ref="J1396:J1405" si="247">IF(F1396="","",IF(OR(H1396="Sat",H1396="Sun",I1396="18",I1396="19",I1396="20",I1396="21",I1396="22",I1396="23",I1396="0",I1396="1",I1396="2",I1396="3",I1396="4",I1396="5",I1396="6",I1396="7"),"Out of hours","In hours"))</f>
        <v/>
      </c>
      <c r="K1396" s="125" t="str">
        <f>IF(OR(C1396="",'Paste Data Here - Export'!BD1396=""),"",1440*('Paste Data Here - Export'!BD1396-C1396))</f>
        <v/>
      </c>
      <c r="L1396" s="93" t="str">
        <f t="shared" si="237"/>
        <v/>
      </c>
      <c r="M1396" s="93" t="str">
        <f>IF(AND(L1396="Yes",'Paste Data Here - Export'!BC1396="SU",'Paste Data Here - Export'!EJ1396&lt;&gt;"Y"),"Achieved",IF('Paste Data Here - Export'!EJ1396="Y","Not applicable",(IF(AND('Patient level info'!L1396="No",'Paste Data Here - Export'!BC1396="SU"),"Not achieved",IF('Paste Data Here - Export'!BC1396="ICH","Not applicable",IF(OR('Paste Data Here - Export'!BC1396="O",'Paste Data Here - Export'!BC1396="MAC"),"Not achieved",""))))))</f>
        <v/>
      </c>
      <c r="N1396" s="142" t="str">
        <f>IF(B1396="","",IF(OR('Paste Data Here - Export'!GN1396="PERS",'Paste Data Here - Export'!GN1396="TELEM"),'Paste Data Here - Export'!GK1396,IF('Paste Data Here - Export'!GO1396="","Not seen in person",'Paste Data Here - Export'!GO1396)))</f>
        <v/>
      </c>
      <c r="O1396" s="125" t="str">
        <f t="shared" si="238"/>
        <v/>
      </c>
      <c r="P1396" s="126" t="str">
        <f t="shared" si="239"/>
        <v/>
      </c>
      <c r="Q1396" s="95" t="str">
        <f>IF('Paste Data Here - Export'!CR1396=TRUE, "Not imaged",IF('Paste Data Here - Export'!AR1396="Y","Inpatient stroke",IF('Paste Data Here - Export'!BA1396="","",IF('Paste Data Here - Export'!CR1396="TRUE","",1440*('Paste Data Here - Export'!CP1396-'Paste Data Here - Export'!BA1396)))))</f>
        <v/>
      </c>
      <c r="R1396" s="95" t="str">
        <f>IF('Paste Data Here - Export'!CR1396=TRUE,"Not imaged",IF(OR(C1396="",'Paste Data Here - Export'!CP1396=""),"",1440*('Paste Data Here - Export'!CP1396-C1396)))</f>
        <v/>
      </c>
      <c r="S1396" s="93" t="str">
        <f>IF(R1396&lt;60.5,"Yes",IF('Paste Data Here - Export'!C1396="","","No"))</f>
        <v/>
      </c>
      <c r="T1396" s="93" t="str">
        <f t="shared" si="231"/>
        <v/>
      </c>
      <c r="U1396" s="94" t="str">
        <f>IF(OR(C1396="",'Paste Data Here - Export'!DF1396=""),"",1440*('Paste Data Here - Export'!DF1396-C1396))</f>
        <v/>
      </c>
      <c r="V1396" s="96" t="str">
        <f t="shared" si="240"/>
        <v/>
      </c>
      <c r="W1396" s="97" t="str">
        <f>IF(B1396="","",IF('Paste Data Here - Export'!KI1396=TRUE,"Yes",IF('Paste Data Here - Export'!L1396="","No","Yes")))</f>
        <v/>
      </c>
      <c r="X1396" s="98" t="str">
        <f>IF(E1396="Yes","6 Month Transfer",IF(AND(W1396="Yes",'Paste Data Here - Export'!KM1396="D"),"No",IF('Patient level info'!W1396="Yes","Yes","")))</f>
        <v/>
      </c>
      <c r="Y1396" s="91" t="str">
        <f t="shared" si="232"/>
        <v/>
      </c>
      <c r="Z1396" s="99" t="str">
        <f>IF('Paste Data Here - Export'!KQ1396="","",IF('Paste Data Here - Export'!KO1396="","",'Paste Data Here - Export'!KN1396-'Paste Data Here - Export'!KQ1396))</f>
        <v/>
      </c>
      <c r="AA1396" s="91" t="str">
        <f>IF(AND(W1396="Yes",'Paste Data Here - Export'!KM1396="D",'Paste Data Here - Export'!KO1396="Y"),'Paste Data Here - Export'!KN1396+'Patient level info'!AA$3,IF(AND(W1396="Yes",'Paste Data Here - Export'!KM1396="D",Z1396&lt;0),'Paste Data Here - Export'!KQ1396,IF(AND(W1396="Yes",'Paste Data Here - Export'!KM1396="D"),'Paste Data Here - Export'!KN1396,IF(X1396="Yes",'Paste Data Here - Export'!KS1396,""))))</f>
        <v/>
      </c>
      <c r="AB1396" s="100" t="str">
        <f>IF(W1396="No","",IF('Paste Data Here - Export'!HS1396="","",IF('Paste Data Here - Export'!KO1396="Y",'Patient level info'!AA1396-'Paste Data Here - Export'!HS1396,'Paste Data Here - Export'!KQ1396-'Paste Data Here - Export'!HS1396)))</f>
        <v/>
      </c>
      <c r="AC1396" s="100" t="str">
        <f>IF(E1396="Yes","",IF(BPT!C1396="Record transferred to this team",AA1396-C1396-(1/6),""))</f>
        <v/>
      </c>
      <c r="AD1396" s="100" t="str">
        <f t="shared" si="233"/>
        <v/>
      </c>
      <c r="AE1396" s="100" t="str">
        <f t="shared" si="241"/>
        <v/>
      </c>
      <c r="AF1396" s="101" t="str">
        <f>IF(AE1396="","",IF(Y1396="Died same day","Died same day as arrival",IF(AB1396="","Did not stay on SU",IF('Paste Data Here - Export'!HR1396="ICH","ICU/CCU/HDU",IF(AB1396&gt;AE1396,100,100*AB1396/AE1396)))))</f>
        <v/>
      </c>
      <c r="AG1396" s="82" t="str">
        <f>IF(E1396="Yes","6 Month Transfer",IF(W1396="No","Not locked to discharge/transfer",IF(AF1396="Did not stay on SU","Not achieved as did not stay on SU",IF('Patient level info'!A1396="","",IF(AND(A1396=B1396,M1396="Achieved",P1396="Achieved",AF1396&gt;=90,AF1396&lt;&gt;"Died same day as arrival"),"Achieved",IF(AND(A1396&lt;&gt;B1396,AF1396&gt;=90,M1396="Achieved",P1396="Achieved"),"Not directly admitted by this team, but achieved criteria at previous team, and achieved 90% of stay on SU whilst at this team",IF(AF1396="ICU/CCU/HDU","Admitted to ICU/CCU/HDU",IF(AF1396="Died same day as arrival",AF1396,IF(AND(AF1396&lt;90,M1396="Not achieved",P1396="Not achieved"),"Not achieved as not direct to SU within 4h, not seen by a consultant within 14h, and less than 90% of stay on SU",IF(AND(AF1396&lt;90,M1396="Not achieved",P1396="Achieved"),"Not achieved as not direct to SU within 4h and less than 90% of stay on SU",IF(AND(AF1396&lt;90,M1396="Achieved",P1396="Not achieved"),"Not achieved as not seen by a consultant within 14h and less than 90% of stay on SU",IF(AND(AF1396&gt;=90,M1396="Not achieved",P1396="Not achieved"),"Not achieved as not direct to SU within 4h and not seen by a consultant within 14h",IF(AND(AF1396&gt;=90,M1396="Achieved",P1396="Not achieved"),"Not achieved as not seen by a consultant within 14h",IF(AF1396&lt;90,"Not achieved as less than 90% of stay on SU","Not achieved as not direct to SU within 4h"))))))))))))))</f>
        <v/>
      </c>
    </row>
    <row r="1397" spans="1:33" x14ac:dyDescent="0.25">
      <c r="A1397" s="89" t="str">
        <f>IF('Paste Data Here - Export'!A1397="","",'Paste Data Here - Export'!A1397)</f>
        <v/>
      </c>
      <c r="B1397" s="90" t="str">
        <f>IF('Paste Data Here - Export'!B1397="","",'Paste Data Here - Export'!B1397)</f>
        <v/>
      </c>
      <c r="C1397" s="91" t="str">
        <f>IF('Paste Data Here - Export'!AR1397="Y",'Paste Data Here - Export'!AS1397,IF('Paste Data Here - Export'!C1397="","",'Paste Data Here - Export'!BA1397))</f>
        <v/>
      </c>
      <c r="D1397" s="103" t="str">
        <f>IF(B1397="","",IF('Paste Data Here - Export'!A1397 ='Paste Data Here - Export'!B1397, "Yes", "No"))</f>
        <v/>
      </c>
      <c r="E1397" s="103" t="str">
        <f>IF(A1397="","",IF(AND('Paste Data Here - Export'!P1397="",'Paste Data Here - Export'!Q1397&lt;&gt;""),"Yes","No"))</f>
        <v/>
      </c>
      <c r="F1397" s="104" t="str">
        <f>IF('Paste Data Here - Export'!A1397='Paste Data Here - Export'!B1397,C1397,IF(W1397="No","",IF(E1397="Yes","6 Month Transfer",'Paste Data Here - Export'!HP1397)))</f>
        <v/>
      </c>
      <c r="G1397" s="92" t="str">
        <f>IF(B1397="","",IF(OR('Paste Data Here - Export'!KB1397="Y",'Paste Data Here - Export'!GE1397="Y"),"Yes","No"))</f>
        <v/>
      </c>
      <c r="H1397" s="93" t="str">
        <f t="shared" si="245"/>
        <v/>
      </c>
      <c r="I1397" s="93" t="str">
        <f t="shared" si="246"/>
        <v/>
      </c>
      <c r="J1397" s="93" t="str">
        <f t="shared" si="247"/>
        <v/>
      </c>
      <c r="K1397" s="125" t="str">
        <f>IF(OR(C1397="",'Paste Data Here - Export'!BD1397=""),"",1440*('Paste Data Here - Export'!BD1397-C1397))</f>
        <v/>
      </c>
      <c r="L1397" s="93" t="str">
        <f t="shared" si="237"/>
        <v/>
      </c>
      <c r="M1397" s="93" t="str">
        <f>IF(AND(L1397="Yes",'Paste Data Here - Export'!BC1397="SU",'Paste Data Here - Export'!EJ1397&lt;&gt;"Y"),"Achieved",IF('Paste Data Here - Export'!EJ1397="Y","Not applicable",(IF(AND('Patient level info'!L1397="No",'Paste Data Here - Export'!BC1397="SU"),"Not achieved",IF('Paste Data Here - Export'!BC1397="ICH","Not applicable",IF(OR('Paste Data Here - Export'!BC1397="O",'Paste Data Here - Export'!BC1397="MAC"),"Not achieved",""))))))</f>
        <v/>
      </c>
      <c r="N1397" s="142" t="str">
        <f>IF(B1397="","",IF(OR('Paste Data Here - Export'!GN1397="PERS",'Paste Data Here - Export'!GN1397="TELEM"),'Paste Data Here - Export'!GK1397,IF('Paste Data Here - Export'!GO1397="","Not seen in person",'Paste Data Here - Export'!GO1397)))</f>
        <v/>
      </c>
      <c r="O1397" s="125" t="str">
        <f t="shared" si="238"/>
        <v/>
      </c>
      <c r="P1397" s="126" t="str">
        <f t="shared" si="239"/>
        <v/>
      </c>
      <c r="Q1397" s="95" t="str">
        <f>IF('Paste Data Here - Export'!CR1397=TRUE, "Not imaged",IF('Paste Data Here - Export'!AR1397="Y","Inpatient stroke",IF('Paste Data Here - Export'!BA1397="","",IF('Paste Data Here - Export'!CR1397="TRUE","",1440*('Paste Data Here - Export'!CP1397-'Paste Data Here - Export'!BA1397)))))</f>
        <v/>
      </c>
      <c r="R1397" s="95" t="str">
        <f>IF('Paste Data Here - Export'!CR1397=TRUE,"Not imaged",IF(OR(C1397="",'Paste Data Here - Export'!CP1397=""),"",1440*('Paste Data Here - Export'!CP1397-C1397)))</f>
        <v/>
      </c>
      <c r="S1397" s="93" t="str">
        <f>IF(R1397&lt;60.5,"Yes",IF('Paste Data Here - Export'!C1397="","","No"))</f>
        <v/>
      </c>
      <c r="T1397" s="93" t="str">
        <f t="shared" si="231"/>
        <v/>
      </c>
      <c r="U1397" s="94" t="str">
        <f>IF(OR(C1397="",'Paste Data Here - Export'!DF1397=""),"",1440*('Paste Data Here - Export'!DF1397-C1397))</f>
        <v/>
      </c>
      <c r="V1397" s="96" t="str">
        <f t="shared" si="240"/>
        <v/>
      </c>
      <c r="W1397" s="97" t="str">
        <f>IF(B1397="","",IF('Paste Data Here - Export'!KI1397=TRUE,"Yes",IF('Paste Data Here - Export'!L1397="","No","Yes")))</f>
        <v/>
      </c>
      <c r="X1397" s="98" t="str">
        <f>IF(E1397="Yes","6 Month Transfer",IF(AND(W1397="Yes",'Paste Data Here - Export'!KM1397="D"),"No",IF('Patient level info'!W1397="Yes","Yes","")))</f>
        <v/>
      </c>
      <c r="Y1397" s="91" t="str">
        <f t="shared" si="232"/>
        <v/>
      </c>
      <c r="Z1397" s="99" t="str">
        <f>IF('Paste Data Here - Export'!KQ1397="","",IF('Paste Data Here - Export'!KO1397="","",'Paste Data Here - Export'!KN1397-'Paste Data Here - Export'!KQ1397))</f>
        <v/>
      </c>
      <c r="AA1397" s="91" t="str">
        <f>IF(AND(W1397="Yes",'Paste Data Here - Export'!KM1397="D",'Paste Data Here - Export'!KO1397="Y"),'Paste Data Here - Export'!KN1397+'Patient level info'!AA$3,IF(AND(W1397="Yes",'Paste Data Here - Export'!KM1397="D",Z1397&lt;0),'Paste Data Here - Export'!KQ1397,IF(AND(W1397="Yes",'Paste Data Here - Export'!KM1397="D"),'Paste Data Here - Export'!KN1397,IF(X1397="Yes",'Paste Data Here - Export'!KS1397,""))))</f>
        <v/>
      </c>
      <c r="AB1397" s="100" t="str">
        <f>IF(W1397="No","",IF('Paste Data Here - Export'!HS1397="","",IF('Paste Data Here - Export'!KO1397="Y",'Patient level info'!AA1397-'Paste Data Here - Export'!HS1397,'Paste Data Here - Export'!KQ1397-'Paste Data Here - Export'!HS1397)))</f>
        <v/>
      </c>
      <c r="AC1397" s="100" t="str">
        <f>IF(E1397="Yes","",IF(BPT!C1397="Record transferred to this team",AA1397-C1397-(1/6),""))</f>
        <v/>
      </c>
      <c r="AD1397" s="100" t="str">
        <f t="shared" si="233"/>
        <v/>
      </c>
      <c r="AE1397" s="100" t="str">
        <f t="shared" si="241"/>
        <v/>
      </c>
      <c r="AF1397" s="101" t="str">
        <f>IF(AE1397="","",IF(Y1397="Died same day","Died same day as arrival",IF(AB1397="","Did not stay on SU",IF('Paste Data Here - Export'!HR1397="ICH","ICU/CCU/HDU",IF(AB1397&gt;AE1397,100,100*AB1397/AE1397)))))</f>
        <v/>
      </c>
      <c r="AG1397" s="82" t="str">
        <f>IF(E1397="Yes","6 Month Transfer",IF(W1397="No","Not locked to discharge/transfer",IF(AF1397="Did not stay on SU","Not achieved as did not stay on SU",IF('Patient level info'!A1397="","",IF(AND(A1397=B1397,M1397="Achieved",P1397="Achieved",AF1397&gt;=90,AF1397&lt;&gt;"Died same day as arrival"),"Achieved",IF(AND(A1397&lt;&gt;B1397,AF1397&gt;=90,M1397="Achieved",P1397="Achieved"),"Not directly admitted by this team, but achieved criteria at previous team, and achieved 90% of stay on SU whilst at this team",IF(AF1397="ICU/CCU/HDU","Admitted to ICU/CCU/HDU",IF(AF1397="Died same day as arrival",AF1397,IF(AND(AF1397&lt;90,M1397="Not achieved",P1397="Not achieved"),"Not achieved as not direct to SU within 4h, not seen by a consultant within 14h, and less than 90% of stay on SU",IF(AND(AF1397&lt;90,M1397="Not achieved",P1397="Achieved"),"Not achieved as not direct to SU within 4h and less than 90% of stay on SU",IF(AND(AF1397&lt;90,M1397="Achieved",P1397="Not achieved"),"Not achieved as not seen by a consultant within 14h and less than 90% of stay on SU",IF(AND(AF1397&gt;=90,M1397="Not achieved",P1397="Not achieved"),"Not achieved as not direct to SU within 4h and not seen by a consultant within 14h",IF(AND(AF1397&gt;=90,M1397="Achieved",P1397="Not achieved"),"Not achieved as not seen by a consultant within 14h",IF(AF1397&lt;90,"Not achieved as less than 90% of stay on SU","Not achieved as not direct to SU within 4h"))))))))))))))</f>
        <v/>
      </c>
    </row>
    <row r="1398" spans="1:33" x14ac:dyDescent="0.25">
      <c r="A1398" s="89" t="str">
        <f>IF('Paste Data Here - Export'!A1398="","",'Paste Data Here - Export'!A1398)</f>
        <v/>
      </c>
      <c r="B1398" s="90" t="str">
        <f>IF('Paste Data Here - Export'!B1398="","",'Paste Data Here - Export'!B1398)</f>
        <v/>
      </c>
      <c r="C1398" s="91" t="str">
        <f>IF('Paste Data Here - Export'!AR1398="Y",'Paste Data Here - Export'!AS1398,IF('Paste Data Here - Export'!C1398="","",'Paste Data Here - Export'!BA1398))</f>
        <v/>
      </c>
      <c r="D1398" s="103" t="str">
        <f>IF(B1398="","",IF('Paste Data Here - Export'!A1398 ='Paste Data Here - Export'!B1398, "Yes", "No"))</f>
        <v/>
      </c>
      <c r="E1398" s="103" t="str">
        <f>IF(A1398="","",IF(AND('Paste Data Here - Export'!P1398="",'Paste Data Here - Export'!Q1398&lt;&gt;""),"Yes","No"))</f>
        <v/>
      </c>
      <c r="F1398" s="104" t="str">
        <f>IF('Paste Data Here - Export'!A1398='Paste Data Here - Export'!B1398,C1398,IF(W1398="No","",IF(E1398="Yes","6 Month Transfer",'Paste Data Here - Export'!HP1398)))</f>
        <v/>
      </c>
      <c r="G1398" s="92" t="str">
        <f>IF(B1398="","",IF(OR('Paste Data Here - Export'!KB1398="Y",'Paste Data Here - Export'!GE1398="Y"),"Yes","No"))</f>
        <v/>
      </c>
      <c r="H1398" s="93" t="str">
        <f t="shared" si="245"/>
        <v/>
      </c>
      <c r="I1398" s="93" t="str">
        <f t="shared" si="246"/>
        <v/>
      </c>
      <c r="J1398" s="93" t="str">
        <f t="shared" si="247"/>
        <v/>
      </c>
      <c r="K1398" s="125" t="str">
        <f>IF(OR(C1398="",'Paste Data Here - Export'!BD1398=""),"",1440*('Paste Data Here - Export'!BD1398-C1398))</f>
        <v/>
      </c>
      <c r="L1398" s="93" t="str">
        <f t="shared" si="237"/>
        <v/>
      </c>
      <c r="M1398" s="93" t="str">
        <f>IF(AND(L1398="Yes",'Paste Data Here - Export'!BC1398="SU",'Paste Data Here - Export'!EJ1398&lt;&gt;"Y"),"Achieved",IF('Paste Data Here - Export'!EJ1398="Y","Not applicable",(IF(AND('Patient level info'!L1398="No",'Paste Data Here - Export'!BC1398="SU"),"Not achieved",IF('Paste Data Here - Export'!BC1398="ICH","Not applicable",IF(OR('Paste Data Here - Export'!BC1398="O",'Paste Data Here - Export'!BC1398="MAC"),"Not achieved",""))))))</f>
        <v/>
      </c>
      <c r="N1398" s="142" t="str">
        <f>IF(B1398="","",IF(OR('Paste Data Here - Export'!GN1398="PERS",'Paste Data Here - Export'!GN1398="TELEM"),'Paste Data Here - Export'!GK1398,IF('Paste Data Here - Export'!GO1398="","Not seen in person",'Paste Data Here - Export'!GO1398)))</f>
        <v/>
      </c>
      <c r="O1398" s="125" t="str">
        <f t="shared" si="238"/>
        <v/>
      </c>
      <c r="P1398" s="126" t="str">
        <f t="shared" si="239"/>
        <v/>
      </c>
      <c r="Q1398" s="95" t="str">
        <f>IF('Paste Data Here - Export'!CR1398=TRUE, "Not imaged",IF('Paste Data Here - Export'!AR1398="Y","Inpatient stroke",IF('Paste Data Here - Export'!BA1398="","",IF('Paste Data Here - Export'!CR1398="TRUE","",1440*('Paste Data Here - Export'!CP1398-'Paste Data Here - Export'!BA1398)))))</f>
        <v/>
      </c>
      <c r="R1398" s="95" t="str">
        <f>IF('Paste Data Here - Export'!CR1398=TRUE,"Not imaged",IF(OR(C1398="",'Paste Data Here - Export'!CP1398=""),"",1440*('Paste Data Here - Export'!CP1398-C1398)))</f>
        <v/>
      </c>
      <c r="S1398" s="93" t="str">
        <f>IF(R1398&lt;60.5,"Yes",IF('Paste Data Here - Export'!C1398="","","No"))</f>
        <v/>
      </c>
      <c r="T1398" s="93" t="str">
        <f t="shared" si="231"/>
        <v/>
      </c>
      <c r="U1398" s="94" t="str">
        <f>IF(OR(C1398="",'Paste Data Here - Export'!DF1398=""),"",1440*('Paste Data Here - Export'!DF1398-C1398))</f>
        <v/>
      </c>
      <c r="V1398" s="96" t="str">
        <f t="shared" si="240"/>
        <v/>
      </c>
      <c r="W1398" s="97" t="str">
        <f>IF(B1398="","",IF('Paste Data Here - Export'!KI1398=TRUE,"Yes",IF('Paste Data Here - Export'!L1398="","No","Yes")))</f>
        <v/>
      </c>
      <c r="X1398" s="98" t="str">
        <f>IF(E1398="Yes","6 Month Transfer",IF(AND(W1398="Yes",'Paste Data Here - Export'!KM1398="D"),"No",IF('Patient level info'!W1398="Yes","Yes","")))</f>
        <v/>
      </c>
      <c r="Y1398" s="91" t="str">
        <f t="shared" si="232"/>
        <v/>
      </c>
      <c r="Z1398" s="99" t="str">
        <f>IF('Paste Data Here - Export'!KQ1398="","",IF('Paste Data Here - Export'!KO1398="","",'Paste Data Here - Export'!KN1398-'Paste Data Here - Export'!KQ1398))</f>
        <v/>
      </c>
      <c r="AA1398" s="91" t="str">
        <f>IF(AND(W1398="Yes",'Paste Data Here - Export'!KM1398="D",'Paste Data Here - Export'!KO1398="Y"),'Paste Data Here - Export'!KN1398+'Patient level info'!AA$3,IF(AND(W1398="Yes",'Paste Data Here - Export'!KM1398="D",Z1398&lt;0),'Paste Data Here - Export'!KQ1398,IF(AND(W1398="Yes",'Paste Data Here - Export'!KM1398="D"),'Paste Data Here - Export'!KN1398,IF(X1398="Yes",'Paste Data Here - Export'!KS1398,""))))</f>
        <v/>
      </c>
      <c r="AB1398" s="100" t="str">
        <f>IF(W1398="No","",IF('Paste Data Here - Export'!HS1398="","",IF('Paste Data Here - Export'!KO1398="Y",'Patient level info'!AA1398-'Paste Data Here - Export'!HS1398,'Paste Data Here - Export'!KQ1398-'Paste Data Here - Export'!HS1398)))</f>
        <v/>
      </c>
      <c r="AC1398" s="100" t="str">
        <f>IF(E1398="Yes","",IF(BPT!C1398="Record transferred to this team",AA1398-C1398-(1/6),""))</f>
        <v/>
      </c>
      <c r="AD1398" s="100" t="str">
        <f t="shared" si="233"/>
        <v/>
      </c>
      <c r="AE1398" s="100" t="str">
        <f t="shared" si="241"/>
        <v/>
      </c>
      <c r="AF1398" s="101" t="str">
        <f>IF(AE1398="","",IF(Y1398="Died same day","Died same day as arrival",IF(AB1398="","Did not stay on SU",IF('Paste Data Here - Export'!HR1398="ICH","ICU/CCU/HDU",IF(AB1398&gt;AE1398,100,100*AB1398/AE1398)))))</f>
        <v/>
      </c>
      <c r="AG1398" s="82" t="str">
        <f>IF(E1398="Yes","6 Month Transfer",IF(W1398="No","Not locked to discharge/transfer",IF(AF1398="Did not stay on SU","Not achieved as did not stay on SU",IF('Patient level info'!A1398="","",IF(AND(A1398=B1398,M1398="Achieved",P1398="Achieved",AF1398&gt;=90,AF1398&lt;&gt;"Died same day as arrival"),"Achieved",IF(AND(A1398&lt;&gt;B1398,AF1398&gt;=90,M1398="Achieved",P1398="Achieved"),"Not directly admitted by this team, but achieved criteria at previous team, and achieved 90% of stay on SU whilst at this team",IF(AF1398="ICU/CCU/HDU","Admitted to ICU/CCU/HDU",IF(AF1398="Died same day as arrival",AF1398,IF(AND(AF1398&lt;90,M1398="Not achieved",P1398="Not achieved"),"Not achieved as not direct to SU within 4h, not seen by a consultant within 14h, and less than 90% of stay on SU",IF(AND(AF1398&lt;90,M1398="Not achieved",P1398="Achieved"),"Not achieved as not direct to SU within 4h and less than 90% of stay on SU",IF(AND(AF1398&lt;90,M1398="Achieved",P1398="Not achieved"),"Not achieved as not seen by a consultant within 14h and less than 90% of stay on SU",IF(AND(AF1398&gt;=90,M1398="Not achieved",P1398="Not achieved"),"Not achieved as not direct to SU within 4h and not seen by a consultant within 14h",IF(AND(AF1398&gt;=90,M1398="Achieved",P1398="Not achieved"),"Not achieved as not seen by a consultant within 14h",IF(AF1398&lt;90,"Not achieved as less than 90% of stay on SU","Not achieved as not direct to SU within 4h"))))))))))))))</f>
        <v/>
      </c>
    </row>
    <row r="1399" spans="1:33" x14ac:dyDescent="0.25">
      <c r="A1399" s="89" t="str">
        <f>IF('Paste Data Here - Export'!A1399="","",'Paste Data Here - Export'!A1399)</f>
        <v/>
      </c>
      <c r="B1399" s="90" t="str">
        <f>IF('Paste Data Here - Export'!B1399="","",'Paste Data Here - Export'!B1399)</f>
        <v/>
      </c>
      <c r="C1399" s="91" t="str">
        <f>IF('Paste Data Here - Export'!AR1399="Y",'Paste Data Here - Export'!AS1399,IF('Paste Data Here - Export'!C1399="","",'Paste Data Here - Export'!BA1399))</f>
        <v/>
      </c>
      <c r="D1399" s="103" t="str">
        <f>IF(B1399="","",IF('Paste Data Here - Export'!A1399 ='Paste Data Here - Export'!B1399, "Yes", "No"))</f>
        <v/>
      </c>
      <c r="E1399" s="103" t="str">
        <f>IF(A1399="","",IF(AND('Paste Data Here - Export'!P1399="",'Paste Data Here - Export'!Q1399&lt;&gt;""),"Yes","No"))</f>
        <v/>
      </c>
      <c r="F1399" s="104" t="str">
        <f>IF('Paste Data Here - Export'!A1399='Paste Data Here - Export'!B1399,C1399,IF(W1399="No","",IF(E1399="Yes","6 Month Transfer",'Paste Data Here - Export'!HP1399)))</f>
        <v/>
      </c>
      <c r="G1399" s="92" t="str">
        <f>IF(B1399="","",IF(OR('Paste Data Here - Export'!KB1399="Y",'Paste Data Here - Export'!GE1399="Y"),"Yes","No"))</f>
        <v/>
      </c>
      <c r="H1399" s="93" t="str">
        <f t="shared" si="245"/>
        <v/>
      </c>
      <c r="I1399" s="93" t="str">
        <f t="shared" si="246"/>
        <v/>
      </c>
      <c r="J1399" s="93" t="str">
        <f t="shared" si="247"/>
        <v/>
      </c>
      <c r="K1399" s="125" t="str">
        <f>IF(OR(C1399="",'Paste Data Here - Export'!BD1399=""),"",1440*('Paste Data Here - Export'!BD1399-C1399))</f>
        <v/>
      </c>
      <c r="L1399" s="93" t="str">
        <f t="shared" si="237"/>
        <v/>
      </c>
      <c r="M1399" s="93" t="str">
        <f>IF(AND(L1399="Yes",'Paste Data Here - Export'!BC1399="SU",'Paste Data Here - Export'!EJ1399&lt;&gt;"Y"),"Achieved",IF('Paste Data Here - Export'!EJ1399="Y","Not applicable",(IF(AND('Patient level info'!L1399="No",'Paste Data Here - Export'!BC1399="SU"),"Not achieved",IF('Paste Data Here - Export'!BC1399="ICH","Not applicable",IF(OR('Paste Data Here - Export'!BC1399="O",'Paste Data Here - Export'!BC1399="MAC"),"Not achieved",""))))))</f>
        <v/>
      </c>
      <c r="N1399" s="142" t="str">
        <f>IF(B1399="","",IF(OR('Paste Data Here - Export'!GN1399="PERS",'Paste Data Here - Export'!GN1399="TELEM"),'Paste Data Here - Export'!GK1399,IF('Paste Data Here - Export'!GO1399="","Not seen in person",'Paste Data Here - Export'!GO1399)))</f>
        <v/>
      </c>
      <c r="O1399" s="125" t="str">
        <f t="shared" si="238"/>
        <v/>
      </c>
      <c r="P1399" s="126" t="str">
        <f t="shared" si="239"/>
        <v/>
      </c>
      <c r="Q1399" s="95" t="str">
        <f>IF('Paste Data Here - Export'!CR1399=TRUE, "Not imaged",IF('Paste Data Here - Export'!AR1399="Y","Inpatient stroke",IF('Paste Data Here - Export'!BA1399="","",IF('Paste Data Here - Export'!CR1399="TRUE","",1440*('Paste Data Here - Export'!CP1399-'Paste Data Here - Export'!BA1399)))))</f>
        <v/>
      </c>
      <c r="R1399" s="95" t="str">
        <f>IF('Paste Data Here - Export'!CR1399=TRUE,"Not imaged",IF(OR(C1399="",'Paste Data Here - Export'!CP1399=""),"",1440*('Paste Data Here - Export'!CP1399-C1399)))</f>
        <v/>
      </c>
      <c r="S1399" s="93" t="str">
        <f>IF(R1399&lt;60.5,"Yes",IF('Paste Data Here - Export'!C1399="","","No"))</f>
        <v/>
      </c>
      <c r="T1399" s="93" t="str">
        <f t="shared" si="231"/>
        <v/>
      </c>
      <c r="U1399" s="94" t="str">
        <f>IF(OR(C1399="",'Paste Data Here - Export'!DF1399=""),"",1440*('Paste Data Here - Export'!DF1399-C1399))</f>
        <v/>
      </c>
      <c r="V1399" s="96" t="str">
        <f t="shared" si="240"/>
        <v/>
      </c>
      <c r="W1399" s="97" t="str">
        <f>IF(B1399="","",IF('Paste Data Here - Export'!KI1399=TRUE,"Yes",IF('Paste Data Here - Export'!L1399="","No","Yes")))</f>
        <v/>
      </c>
      <c r="X1399" s="98" t="str">
        <f>IF(E1399="Yes","6 Month Transfer",IF(AND(W1399="Yes",'Paste Data Here - Export'!KM1399="D"),"No",IF('Patient level info'!W1399="Yes","Yes","")))</f>
        <v/>
      </c>
      <c r="Y1399" s="91" t="str">
        <f t="shared" si="232"/>
        <v/>
      </c>
      <c r="Z1399" s="99" t="str">
        <f>IF('Paste Data Here - Export'!KQ1399="","",IF('Paste Data Here - Export'!KO1399="","",'Paste Data Here - Export'!KN1399-'Paste Data Here - Export'!KQ1399))</f>
        <v/>
      </c>
      <c r="AA1399" s="91" t="str">
        <f>IF(AND(W1399="Yes",'Paste Data Here - Export'!KM1399="D",'Paste Data Here - Export'!KO1399="Y"),'Paste Data Here - Export'!KN1399+'Patient level info'!AA$3,IF(AND(W1399="Yes",'Paste Data Here - Export'!KM1399="D",Z1399&lt;0),'Paste Data Here - Export'!KQ1399,IF(AND(W1399="Yes",'Paste Data Here - Export'!KM1399="D"),'Paste Data Here - Export'!KN1399,IF(X1399="Yes",'Paste Data Here - Export'!KS1399,""))))</f>
        <v/>
      </c>
      <c r="AB1399" s="100" t="str">
        <f>IF(W1399="No","",IF('Paste Data Here - Export'!HS1399="","",IF('Paste Data Here - Export'!KO1399="Y",'Patient level info'!AA1399-'Paste Data Here - Export'!HS1399,'Paste Data Here - Export'!KQ1399-'Paste Data Here - Export'!HS1399)))</f>
        <v/>
      </c>
      <c r="AC1399" s="100" t="str">
        <f>IF(E1399="Yes","",IF(BPT!C1399="Record transferred to this team",AA1399-C1399-(1/6),""))</f>
        <v/>
      </c>
      <c r="AD1399" s="100" t="str">
        <f t="shared" si="233"/>
        <v/>
      </c>
      <c r="AE1399" s="100" t="str">
        <f t="shared" si="241"/>
        <v/>
      </c>
      <c r="AF1399" s="101" t="str">
        <f>IF(AE1399="","",IF(Y1399="Died same day","Died same day as arrival",IF(AB1399="","Did not stay on SU",IF('Paste Data Here - Export'!HR1399="ICH","ICU/CCU/HDU",IF(AB1399&gt;AE1399,100,100*AB1399/AE1399)))))</f>
        <v/>
      </c>
      <c r="AG1399" s="82" t="str">
        <f>IF(E1399="Yes","6 Month Transfer",IF(W1399="No","Not locked to discharge/transfer",IF(AF1399="Did not stay on SU","Not achieved as did not stay on SU",IF('Patient level info'!A1399="","",IF(AND(A1399=B1399,M1399="Achieved",P1399="Achieved",AF1399&gt;=90,AF1399&lt;&gt;"Died same day as arrival"),"Achieved",IF(AND(A1399&lt;&gt;B1399,AF1399&gt;=90,M1399="Achieved",P1399="Achieved"),"Not directly admitted by this team, but achieved criteria at previous team, and achieved 90% of stay on SU whilst at this team",IF(AF1399="ICU/CCU/HDU","Admitted to ICU/CCU/HDU",IF(AF1399="Died same day as arrival",AF1399,IF(AND(AF1399&lt;90,M1399="Not achieved",P1399="Not achieved"),"Not achieved as not direct to SU within 4h, not seen by a consultant within 14h, and less than 90% of stay on SU",IF(AND(AF1399&lt;90,M1399="Not achieved",P1399="Achieved"),"Not achieved as not direct to SU within 4h and less than 90% of stay on SU",IF(AND(AF1399&lt;90,M1399="Achieved",P1399="Not achieved"),"Not achieved as not seen by a consultant within 14h and less than 90% of stay on SU",IF(AND(AF1399&gt;=90,M1399="Not achieved",P1399="Not achieved"),"Not achieved as not direct to SU within 4h and not seen by a consultant within 14h",IF(AND(AF1399&gt;=90,M1399="Achieved",P1399="Not achieved"),"Not achieved as not seen by a consultant within 14h",IF(AF1399&lt;90,"Not achieved as less than 90% of stay on SU","Not achieved as not direct to SU within 4h"))))))))))))))</f>
        <v/>
      </c>
    </row>
    <row r="1400" spans="1:33" x14ac:dyDescent="0.25">
      <c r="A1400" s="89" t="str">
        <f>IF('Paste Data Here - Export'!A1400="","",'Paste Data Here - Export'!A1400)</f>
        <v/>
      </c>
      <c r="B1400" s="90" t="str">
        <f>IF('Paste Data Here - Export'!B1400="","",'Paste Data Here - Export'!B1400)</f>
        <v/>
      </c>
      <c r="C1400" s="91" t="str">
        <f>IF('Paste Data Here - Export'!AR1400="Y",'Paste Data Here - Export'!AS1400,IF('Paste Data Here - Export'!C1400="","",'Paste Data Here - Export'!BA1400))</f>
        <v/>
      </c>
      <c r="D1400" s="103" t="str">
        <f>IF(B1400="","",IF('Paste Data Here - Export'!A1400 ='Paste Data Here - Export'!B1400, "Yes", "No"))</f>
        <v/>
      </c>
      <c r="E1400" s="103" t="str">
        <f>IF(A1400="","",IF(AND('Paste Data Here - Export'!P1400="",'Paste Data Here - Export'!Q1400&lt;&gt;""),"Yes","No"))</f>
        <v/>
      </c>
      <c r="F1400" s="104" t="str">
        <f>IF('Paste Data Here - Export'!A1400='Paste Data Here - Export'!B1400,C1400,IF(W1400="No","",IF(E1400="Yes","6 Month Transfer",'Paste Data Here - Export'!HP1400)))</f>
        <v/>
      </c>
      <c r="G1400" s="92" t="str">
        <f>IF(B1400="","",IF(OR('Paste Data Here - Export'!KB1400="Y",'Paste Data Here - Export'!GE1400="Y"),"Yes","No"))</f>
        <v/>
      </c>
      <c r="H1400" s="93" t="str">
        <f t="shared" si="245"/>
        <v/>
      </c>
      <c r="I1400" s="93" t="str">
        <f t="shared" si="246"/>
        <v/>
      </c>
      <c r="J1400" s="93" t="str">
        <f t="shared" si="247"/>
        <v/>
      </c>
      <c r="K1400" s="125" t="str">
        <f>IF(OR(C1400="",'Paste Data Here - Export'!BD1400=""),"",1440*('Paste Data Here - Export'!BD1400-C1400))</f>
        <v/>
      </c>
      <c r="L1400" s="93" t="str">
        <f t="shared" si="237"/>
        <v/>
      </c>
      <c r="M1400" s="93" t="str">
        <f>IF(AND(L1400="Yes",'Paste Data Here - Export'!BC1400="SU",'Paste Data Here - Export'!EJ1400&lt;&gt;"Y"),"Achieved",IF('Paste Data Here - Export'!EJ1400="Y","Not applicable",(IF(AND('Patient level info'!L1400="No",'Paste Data Here - Export'!BC1400="SU"),"Not achieved",IF('Paste Data Here - Export'!BC1400="ICH","Not applicable",IF(OR('Paste Data Here - Export'!BC1400="O",'Paste Data Here - Export'!BC1400="MAC"),"Not achieved",""))))))</f>
        <v/>
      </c>
      <c r="N1400" s="142" t="str">
        <f>IF(B1400="","",IF(OR('Paste Data Here - Export'!GN1400="PERS",'Paste Data Here - Export'!GN1400="TELEM"),'Paste Data Here - Export'!GK1400,IF('Paste Data Here - Export'!GO1400="","Not seen in person",'Paste Data Here - Export'!GO1400)))</f>
        <v/>
      </c>
      <c r="O1400" s="125" t="str">
        <f t="shared" si="238"/>
        <v/>
      </c>
      <c r="P1400" s="126" t="str">
        <f t="shared" si="239"/>
        <v/>
      </c>
      <c r="Q1400" s="95" t="str">
        <f>IF('Paste Data Here - Export'!CR1400=TRUE, "Not imaged",IF('Paste Data Here - Export'!AR1400="Y","Inpatient stroke",IF('Paste Data Here - Export'!BA1400="","",IF('Paste Data Here - Export'!CR1400="TRUE","",1440*('Paste Data Here - Export'!CP1400-'Paste Data Here - Export'!BA1400)))))</f>
        <v/>
      </c>
      <c r="R1400" s="95" t="str">
        <f>IF('Paste Data Here - Export'!CR1400=TRUE,"Not imaged",IF(OR(C1400="",'Paste Data Here - Export'!CP1400=""),"",1440*('Paste Data Here - Export'!CP1400-C1400)))</f>
        <v/>
      </c>
      <c r="S1400" s="93" t="str">
        <f>IF(R1400&lt;60.5,"Yes",IF('Paste Data Here - Export'!C1400="","","No"))</f>
        <v/>
      </c>
      <c r="T1400" s="93" t="str">
        <f t="shared" si="231"/>
        <v/>
      </c>
      <c r="U1400" s="94" t="str">
        <f>IF(OR(C1400="",'Paste Data Here - Export'!DF1400=""),"",1440*('Paste Data Here - Export'!DF1400-C1400))</f>
        <v/>
      </c>
      <c r="V1400" s="96" t="str">
        <f t="shared" si="240"/>
        <v/>
      </c>
      <c r="W1400" s="97" t="str">
        <f>IF(B1400="","",IF('Paste Data Here - Export'!KI1400=TRUE,"Yes",IF('Paste Data Here - Export'!L1400="","No","Yes")))</f>
        <v/>
      </c>
      <c r="X1400" s="98" t="str">
        <f>IF(E1400="Yes","6 Month Transfer",IF(AND(W1400="Yes",'Paste Data Here - Export'!KM1400="D"),"No",IF('Patient level info'!W1400="Yes","Yes","")))</f>
        <v/>
      </c>
      <c r="Y1400" s="91" t="str">
        <f t="shared" si="232"/>
        <v/>
      </c>
      <c r="Z1400" s="99" t="str">
        <f>IF('Paste Data Here - Export'!KQ1400="","",IF('Paste Data Here - Export'!KO1400="","",'Paste Data Here - Export'!KN1400-'Paste Data Here - Export'!KQ1400))</f>
        <v/>
      </c>
      <c r="AA1400" s="91" t="str">
        <f>IF(AND(W1400="Yes",'Paste Data Here - Export'!KM1400="D",'Paste Data Here - Export'!KO1400="Y"),'Paste Data Here - Export'!KN1400+'Patient level info'!AA$3,IF(AND(W1400="Yes",'Paste Data Here - Export'!KM1400="D",Z1400&lt;0),'Paste Data Here - Export'!KQ1400,IF(AND(W1400="Yes",'Paste Data Here - Export'!KM1400="D"),'Paste Data Here - Export'!KN1400,IF(X1400="Yes",'Paste Data Here - Export'!KS1400,""))))</f>
        <v/>
      </c>
      <c r="AB1400" s="100" t="str">
        <f>IF(W1400="No","",IF('Paste Data Here - Export'!HS1400="","",IF('Paste Data Here - Export'!KO1400="Y",'Patient level info'!AA1400-'Paste Data Here - Export'!HS1400,'Paste Data Here - Export'!KQ1400-'Paste Data Here - Export'!HS1400)))</f>
        <v/>
      </c>
      <c r="AC1400" s="100" t="str">
        <f>IF(E1400="Yes","",IF(BPT!C1400="Record transferred to this team",AA1400-C1400-(1/6),""))</f>
        <v/>
      </c>
      <c r="AD1400" s="100" t="str">
        <f t="shared" si="233"/>
        <v/>
      </c>
      <c r="AE1400" s="100" t="str">
        <f t="shared" si="241"/>
        <v/>
      </c>
      <c r="AF1400" s="101" t="str">
        <f>IF(AE1400="","",IF(Y1400="Died same day","Died same day as arrival",IF(AB1400="","Did not stay on SU",IF('Paste Data Here - Export'!HR1400="ICH","ICU/CCU/HDU",IF(AB1400&gt;AE1400,100,100*AB1400/AE1400)))))</f>
        <v/>
      </c>
      <c r="AG1400" s="82" t="str">
        <f>IF(E1400="Yes","6 Month Transfer",IF(W1400="No","Not locked to discharge/transfer",IF(AF1400="Did not stay on SU","Not achieved as did not stay on SU",IF('Patient level info'!A1400="","",IF(AND(A1400=B1400,M1400="Achieved",P1400="Achieved",AF1400&gt;=90,AF1400&lt;&gt;"Died same day as arrival"),"Achieved",IF(AND(A1400&lt;&gt;B1400,AF1400&gt;=90,M1400="Achieved",P1400="Achieved"),"Not directly admitted by this team, but achieved criteria at previous team, and achieved 90% of stay on SU whilst at this team",IF(AF1400="ICU/CCU/HDU","Admitted to ICU/CCU/HDU",IF(AF1400="Died same day as arrival",AF1400,IF(AND(AF1400&lt;90,M1400="Not achieved",P1400="Not achieved"),"Not achieved as not direct to SU within 4h, not seen by a consultant within 14h, and less than 90% of stay on SU",IF(AND(AF1400&lt;90,M1400="Not achieved",P1400="Achieved"),"Not achieved as not direct to SU within 4h and less than 90% of stay on SU",IF(AND(AF1400&lt;90,M1400="Achieved",P1400="Not achieved"),"Not achieved as not seen by a consultant within 14h and less than 90% of stay on SU",IF(AND(AF1400&gt;=90,M1400="Not achieved",P1400="Not achieved"),"Not achieved as not direct to SU within 4h and not seen by a consultant within 14h",IF(AND(AF1400&gt;=90,M1400="Achieved",P1400="Not achieved"),"Not achieved as not seen by a consultant within 14h",IF(AF1400&lt;90,"Not achieved as less than 90% of stay on SU","Not achieved as not direct to SU within 4h"))))))))))))))</f>
        <v/>
      </c>
    </row>
    <row r="1401" spans="1:33" x14ac:dyDescent="0.25">
      <c r="A1401" s="89" t="str">
        <f>IF('Paste Data Here - Export'!A1401="","",'Paste Data Here - Export'!A1401)</f>
        <v/>
      </c>
      <c r="B1401" s="90" t="str">
        <f>IF('Paste Data Here - Export'!B1401="","",'Paste Data Here - Export'!B1401)</f>
        <v/>
      </c>
      <c r="C1401" s="91" t="str">
        <f>IF('Paste Data Here - Export'!AR1401="Y",'Paste Data Here - Export'!AS1401,IF('Paste Data Here - Export'!C1401="","",'Paste Data Here - Export'!BA1401))</f>
        <v/>
      </c>
      <c r="D1401" s="103" t="str">
        <f>IF(B1401="","",IF('Paste Data Here - Export'!A1401 ='Paste Data Here - Export'!B1401, "Yes", "No"))</f>
        <v/>
      </c>
      <c r="E1401" s="103" t="str">
        <f>IF(A1401="","",IF(AND('Paste Data Here - Export'!P1401="",'Paste Data Here - Export'!Q1401&lt;&gt;""),"Yes","No"))</f>
        <v/>
      </c>
      <c r="F1401" s="104" t="str">
        <f>IF('Paste Data Here - Export'!A1401='Paste Data Here - Export'!B1401,C1401,IF(W1401="No","",IF(E1401="Yes","6 Month Transfer",'Paste Data Here - Export'!HP1401)))</f>
        <v/>
      </c>
      <c r="G1401" s="92" t="str">
        <f>IF(B1401="","",IF(OR('Paste Data Here - Export'!KB1401="Y",'Paste Data Here - Export'!GE1401="Y"),"Yes","No"))</f>
        <v/>
      </c>
      <c r="H1401" s="93" t="str">
        <f t="shared" si="245"/>
        <v/>
      </c>
      <c r="I1401" s="93" t="str">
        <f t="shared" si="246"/>
        <v/>
      </c>
      <c r="J1401" s="93" t="str">
        <f t="shared" si="247"/>
        <v/>
      </c>
      <c r="K1401" s="125" t="str">
        <f>IF(OR(C1401="",'Paste Data Here - Export'!BD1401=""),"",1440*('Paste Data Here - Export'!BD1401-C1401))</f>
        <v/>
      </c>
      <c r="L1401" s="93" t="str">
        <f t="shared" si="237"/>
        <v/>
      </c>
      <c r="M1401" s="93" t="str">
        <f>IF(AND(L1401="Yes",'Paste Data Here - Export'!BC1401="SU",'Paste Data Here - Export'!EJ1401&lt;&gt;"Y"),"Achieved",IF('Paste Data Here - Export'!EJ1401="Y","Not applicable",(IF(AND('Patient level info'!L1401="No",'Paste Data Here - Export'!BC1401="SU"),"Not achieved",IF('Paste Data Here - Export'!BC1401="ICH","Not applicable",IF(OR('Paste Data Here - Export'!BC1401="O",'Paste Data Here - Export'!BC1401="MAC"),"Not achieved",""))))))</f>
        <v/>
      </c>
      <c r="N1401" s="142" t="str">
        <f>IF(B1401="","",IF(OR('Paste Data Here - Export'!GN1401="PERS",'Paste Data Here - Export'!GN1401="TELEM"),'Paste Data Here - Export'!GK1401,IF('Paste Data Here - Export'!GO1401="","Not seen in person",'Paste Data Here - Export'!GO1401)))</f>
        <v/>
      </c>
      <c r="O1401" s="125" t="str">
        <f t="shared" si="238"/>
        <v/>
      </c>
      <c r="P1401" s="126" t="str">
        <f t="shared" si="239"/>
        <v/>
      </c>
      <c r="Q1401" s="95" t="str">
        <f>IF('Paste Data Here - Export'!CR1401=TRUE, "Not imaged",IF('Paste Data Here - Export'!AR1401="Y","Inpatient stroke",IF('Paste Data Here - Export'!BA1401="","",IF('Paste Data Here - Export'!CR1401="TRUE","",1440*('Paste Data Here - Export'!CP1401-'Paste Data Here - Export'!BA1401)))))</f>
        <v/>
      </c>
      <c r="R1401" s="95" t="str">
        <f>IF('Paste Data Here - Export'!CR1401=TRUE,"Not imaged",IF(OR(C1401="",'Paste Data Here - Export'!CP1401=""),"",1440*('Paste Data Here - Export'!CP1401-C1401)))</f>
        <v/>
      </c>
      <c r="S1401" s="93" t="str">
        <f>IF(R1401&lt;60.5,"Yes",IF('Paste Data Here - Export'!C1401="","","No"))</f>
        <v/>
      </c>
      <c r="T1401" s="93" t="str">
        <f t="shared" si="231"/>
        <v/>
      </c>
      <c r="U1401" s="94" t="str">
        <f>IF(OR(C1401="",'Paste Data Here - Export'!DF1401=""),"",1440*('Paste Data Here - Export'!DF1401-C1401))</f>
        <v/>
      </c>
      <c r="V1401" s="96" t="str">
        <f t="shared" si="240"/>
        <v/>
      </c>
      <c r="W1401" s="97" t="str">
        <f>IF(B1401="","",IF('Paste Data Here - Export'!KI1401=TRUE,"Yes",IF('Paste Data Here - Export'!L1401="","No","Yes")))</f>
        <v/>
      </c>
      <c r="X1401" s="98" t="str">
        <f>IF(E1401="Yes","6 Month Transfer",IF(AND(W1401="Yes",'Paste Data Here - Export'!KM1401="D"),"No",IF('Patient level info'!W1401="Yes","Yes","")))</f>
        <v/>
      </c>
      <c r="Y1401" s="91" t="str">
        <f t="shared" si="232"/>
        <v/>
      </c>
      <c r="Z1401" s="99" t="str">
        <f>IF('Paste Data Here - Export'!KQ1401="","",IF('Paste Data Here - Export'!KO1401="","",'Paste Data Here - Export'!KN1401-'Paste Data Here - Export'!KQ1401))</f>
        <v/>
      </c>
      <c r="AA1401" s="91" t="str">
        <f>IF(AND(W1401="Yes",'Paste Data Here - Export'!KM1401="D",'Paste Data Here - Export'!KO1401="Y"),'Paste Data Here - Export'!KN1401+'Patient level info'!AA$3,IF(AND(W1401="Yes",'Paste Data Here - Export'!KM1401="D",Z1401&lt;0),'Paste Data Here - Export'!KQ1401,IF(AND(W1401="Yes",'Paste Data Here - Export'!KM1401="D"),'Paste Data Here - Export'!KN1401,IF(X1401="Yes",'Paste Data Here - Export'!KS1401,""))))</f>
        <v/>
      </c>
      <c r="AB1401" s="100" t="str">
        <f>IF(W1401="No","",IF('Paste Data Here - Export'!HS1401="","",IF('Paste Data Here - Export'!KO1401="Y",'Patient level info'!AA1401-'Paste Data Here - Export'!HS1401,'Paste Data Here - Export'!KQ1401-'Paste Data Here - Export'!HS1401)))</f>
        <v/>
      </c>
      <c r="AC1401" s="100" t="str">
        <f>IF(E1401="Yes","",IF(BPT!C1401="Record transferred to this team",AA1401-C1401-(1/6),""))</f>
        <v/>
      </c>
      <c r="AD1401" s="100" t="str">
        <f t="shared" si="233"/>
        <v/>
      </c>
      <c r="AE1401" s="100" t="str">
        <f t="shared" si="241"/>
        <v/>
      </c>
      <c r="AF1401" s="101" t="str">
        <f>IF(AE1401="","",IF(Y1401="Died same day","Died same day as arrival",IF(AB1401="","Did not stay on SU",IF('Paste Data Here - Export'!HR1401="ICH","ICU/CCU/HDU",IF(AB1401&gt;AE1401,100,100*AB1401/AE1401)))))</f>
        <v/>
      </c>
      <c r="AG1401" s="82" t="str">
        <f>IF(E1401="Yes","6 Month Transfer",IF(W1401="No","Not locked to discharge/transfer",IF(AF1401="Did not stay on SU","Not achieved as did not stay on SU",IF('Patient level info'!A1401="","",IF(AND(A1401=B1401,M1401="Achieved",P1401="Achieved",AF1401&gt;=90,AF1401&lt;&gt;"Died same day as arrival"),"Achieved",IF(AND(A1401&lt;&gt;B1401,AF1401&gt;=90,M1401="Achieved",P1401="Achieved"),"Not directly admitted by this team, but achieved criteria at previous team, and achieved 90% of stay on SU whilst at this team",IF(AF1401="ICU/CCU/HDU","Admitted to ICU/CCU/HDU",IF(AF1401="Died same day as arrival",AF1401,IF(AND(AF1401&lt;90,M1401="Not achieved",P1401="Not achieved"),"Not achieved as not direct to SU within 4h, not seen by a consultant within 14h, and less than 90% of stay on SU",IF(AND(AF1401&lt;90,M1401="Not achieved",P1401="Achieved"),"Not achieved as not direct to SU within 4h and less than 90% of stay on SU",IF(AND(AF1401&lt;90,M1401="Achieved",P1401="Not achieved"),"Not achieved as not seen by a consultant within 14h and less than 90% of stay on SU",IF(AND(AF1401&gt;=90,M1401="Not achieved",P1401="Not achieved"),"Not achieved as not direct to SU within 4h and not seen by a consultant within 14h",IF(AND(AF1401&gt;=90,M1401="Achieved",P1401="Not achieved"),"Not achieved as not seen by a consultant within 14h",IF(AF1401&lt;90,"Not achieved as less than 90% of stay on SU","Not achieved as not direct to SU within 4h"))))))))))))))</f>
        <v/>
      </c>
    </row>
    <row r="1402" spans="1:33" x14ac:dyDescent="0.25">
      <c r="A1402" s="89" t="str">
        <f>IF('Paste Data Here - Export'!A1402="","",'Paste Data Here - Export'!A1402)</f>
        <v/>
      </c>
      <c r="B1402" s="90" t="str">
        <f>IF('Paste Data Here - Export'!B1402="","",'Paste Data Here - Export'!B1402)</f>
        <v/>
      </c>
      <c r="C1402" s="91" t="str">
        <f>IF('Paste Data Here - Export'!AR1402="Y",'Paste Data Here - Export'!AS1402,IF('Paste Data Here - Export'!C1402="","",'Paste Data Here - Export'!BA1402))</f>
        <v/>
      </c>
      <c r="D1402" s="103" t="str">
        <f>IF(B1402="","",IF('Paste Data Here - Export'!A1402 ='Paste Data Here - Export'!B1402, "Yes", "No"))</f>
        <v/>
      </c>
      <c r="E1402" s="103" t="str">
        <f>IF(A1402="","",IF(AND('Paste Data Here - Export'!P1402="",'Paste Data Here - Export'!Q1402&lt;&gt;""),"Yes","No"))</f>
        <v/>
      </c>
      <c r="F1402" s="104" t="str">
        <f>IF('Paste Data Here - Export'!A1402='Paste Data Here - Export'!B1402,C1402,IF(W1402="No","",IF(E1402="Yes","6 Month Transfer",'Paste Data Here - Export'!HP1402)))</f>
        <v/>
      </c>
      <c r="G1402" s="92" t="str">
        <f>IF(B1402="","",IF(OR('Paste Data Here - Export'!KB1402="Y",'Paste Data Here - Export'!GE1402="Y"),"Yes","No"))</f>
        <v/>
      </c>
      <c r="H1402" s="93" t="str">
        <f t="shared" si="245"/>
        <v/>
      </c>
      <c r="I1402" s="93" t="str">
        <f t="shared" si="246"/>
        <v/>
      </c>
      <c r="J1402" s="93" t="str">
        <f t="shared" si="247"/>
        <v/>
      </c>
      <c r="K1402" s="125" t="str">
        <f>IF(OR(C1402="",'Paste Data Here - Export'!BD1402=""),"",1440*('Paste Data Here - Export'!BD1402-C1402))</f>
        <v/>
      </c>
      <c r="L1402" s="93" t="str">
        <f t="shared" si="237"/>
        <v/>
      </c>
      <c r="M1402" s="93" t="str">
        <f>IF(AND(L1402="Yes",'Paste Data Here - Export'!BC1402="SU",'Paste Data Here - Export'!EJ1402&lt;&gt;"Y"),"Achieved",IF('Paste Data Here - Export'!EJ1402="Y","Not applicable",(IF(AND('Patient level info'!L1402="No",'Paste Data Here - Export'!BC1402="SU"),"Not achieved",IF('Paste Data Here - Export'!BC1402="ICH","Not applicable",IF(OR('Paste Data Here - Export'!BC1402="O",'Paste Data Here - Export'!BC1402="MAC"),"Not achieved",""))))))</f>
        <v/>
      </c>
      <c r="N1402" s="142" t="str">
        <f>IF(B1402="","",IF(OR('Paste Data Here - Export'!GN1402="PERS",'Paste Data Here - Export'!GN1402="TELEM"),'Paste Data Here - Export'!GK1402,IF('Paste Data Here - Export'!GO1402="","Not seen in person",'Paste Data Here - Export'!GO1402)))</f>
        <v/>
      </c>
      <c r="O1402" s="125" t="str">
        <f t="shared" si="238"/>
        <v/>
      </c>
      <c r="P1402" s="126" t="str">
        <f t="shared" si="239"/>
        <v/>
      </c>
      <c r="Q1402" s="95" t="str">
        <f>IF('Paste Data Here - Export'!CR1402=TRUE, "Not imaged",IF('Paste Data Here - Export'!AR1402="Y","Inpatient stroke",IF('Paste Data Here - Export'!BA1402="","",IF('Paste Data Here - Export'!CR1402="TRUE","",1440*('Paste Data Here - Export'!CP1402-'Paste Data Here - Export'!BA1402)))))</f>
        <v/>
      </c>
      <c r="R1402" s="95" t="str">
        <f>IF('Paste Data Here - Export'!CR1402=TRUE,"Not imaged",IF(OR(C1402="",'Paste Data Here - Export'!CP1402=""),"",1440*('Paste Data Here - Export'!CP1402-C1402)))</f>
        <v/>
      </c>
      <c r="S1402" s="93" t="str">
        <f>IF(R1402&lt;60.5,"Yes",IF('Paste Data Here - Export'!C1402="","","No"))</f>
        <v/>
      </c>
      <c r="T1402" s="93" t="str">
        <f t="shared" si="231"/>
        <v/>
      </c>
      <c r="U1402" s="94" t="str">
        <f>IF(OR(C1402="",'Paste Data Here - Export'!DF1402=""),"",1440*('Paste Data Here - Export'!DF1402-C1402))</f>
        <v/>
      </c>
      <c r="V1402" s="96" t="str">
        <f t="shared" si="240"/>
        <v/>
      </c>
      <c r="W1402" s="97" t="str">
        <f>IF(B1402="","",IF('Paste Data Here - Export'!KI1402=TRUE,"Yes",IF('Paste Data Here - Export'!L1402="","No","Yes")))</f>
        <v/>
      </c>
      <c r="X1402" s="98" t="str">
        <f>IF(E1402="Yes","6 Month Transfer",IF(AND(W1402="Yes",'Paste Data Here - Export'!KM1402="D"),"No",IF('Patient level info'!W1402="Yes","Yes","")))</f>
        <v/>
      </c>
      <c r="Y1402" s="91" t="str">
        <f t="shared" si="232"/>
        <v/>
      </c>
      <c r="Z1402" s="99" t="str">
        <f>IF('Paste Data Here - Export'!KQ1402="","",IF('Paste Data Here - Export'!KO1402="","",'Paste Data Here - Export'!KN1402-'Paste Data Here - Export'!KQ1402))</f>
        <v/>
      </c>
      <c r="AA1402" s="91" t="str">
        <f>IF(AND(W1402="Yes",'Paste Data Here - Export'!KM1402="D",'Paste Data Here - Export'!KO1402="Y"),'Paste Data Here - Export'!KN1402+'Patient level info'!AA$3,IF(AND(W1402="Yes",'Paste Data Here - Export'!KM1402="D",Z1402&lt;0),'Paste Data Here - Export'!KQ1402,IF(AND(W1402="Yes",'Paste Data Here - Export'!KM1402="D"),'Paste Data Here - Export'!KN1402,IF(X1402="Yes",'Paste Data Here - Export'!KS1402,""))))</f>
        <v/>
      </c>
      <c r="AB1402" s="100" t="str">
        <f>IF(W1402="No","",IF('Paste Data Here - Export'!HS1402="","",IF('Paste Data Here - Export'!KO1402="Y",'Patient level info'!AA1402-'Paste Data Here - Export'!HS1402,'Paste Data Here - Export'!KQ1402-'Paste Data Here - Export'!HS1402)))</f>
        <v/>
      </c>
      <c r="AC1402" s="100" t="str">
        <f>IF(E1402="Yes","",IF(BPT!C1402="Record transferred to this team",AA1402-C1402-(1/6),""))</f>
        <v/>
      </c>
      <c r="AD1402" s="100" t="str">
        <f t="shared" si="233"/>
        <v/>
      </c>
      <c r="AE1402" s="100" t="str">
        <f t="shared" si="241"/>
        <v/>
      </c>
      <c r="AF1402" s="101" t="str">
        <f>IF(AE1402="","",IF(Y1402="Died same day","Died same day as arrival",IF(AB1402="","Did not stay on SU",IF('Paste Data Here - Export'!HR1402="ICH","ICU/CCU/HDU",IF(AB1402&gt;AE1402,100,100*AB1402/AE1402)))))</f>
        <v/>
      </c>
      <c r="AG1402" s="82" t="str">
        <f>IF(E1402="Yes","6 Month Transfer",IF(W1402="No","Not locked to discharge/transfer",IF(AF1402="Did not stay on SU","Not achieved as did not stay on SU",IF('Patient level info'!A1402="","",IF(AND(A1402=B1402,M1402="Achieved",P1402="Achieved",AF1402&gt;=90,AF1402&lt;&gt;"Died same day as arrival"),"Achieved",IF(AND(A1402&lt;&gt;B1402,AF1402&gt;=90,M1402="Achieved",P1402="Achieved"),"Not directly admitted by this team, but achieved criteria at previous team, and achieved 90% of stay on SU whilst at this team",IF(AF1402="ICU/CCU/HDU","Admitted to ICU/CCU/HDU",IF(AF1402="Died same day as arrival",AF1402,IF(AND(AF1402&lt;90,M1402="Not achieved",P1402="Not achieved"),"Not achieved as not direct to SU within 4h, not seen by a consultant within 14h, and less than 90% of stay on SU",IF(AND(AF1402&lt;90,M1402="Not achieved",P1402="Achieved"),"Not achieved as not direct to SU within 4h and less than 90% of stay on SU",IF(AND(AF1402&lt;90,M1402="Achieved",P1402="Not achieved"),"Not achieved as not seen by a consultant within 14h and less than 90% of stay on SU",IF(AND(AF1402&gt;=90,M1402="Not achieved",P1402="Not achieved"),"Not achieved as not direct to SU within 4h and not seen by a consultant within 14h",IF(AND(AF1402&gt;=90,M1402="Achieved",P1402="Not achieved"),"Not achieved as not seen by a consultant within 14h",IF(AF1402&lt;90,"Not achieved as less than 90% of stay on SU","Not achieved as not direct to SU within 4h"))))))))))))))</f>
        <v/>
      </c>
    </row>
    <row r="1403" spans="1:33" x14ac:dyDescent="0.25">
      <c r="A1403" s="89" t="str">
        <f>IF('Paste Data Here - Export'!A1403="","",'Paste Data Here - Export'!A1403)</f>
        <v/>
      </c>
      <c r="B1403" s="90" t="str">
        <f>IF('Paste Data Here - Export'!B1403="","",'Paste Data Here - Export'!B1403)</f>
        <v/>
      </c>
      <c r="C1403" s="91" t="str">
        <f>IF('Paste Data Here - Export'!AR1403="Y",'Paste Data Here - Export'!AS1403,IF('Paste Data Here - Export'!C1403="","",'Paste Data Here - Export'!BA1403))</f>
        <v/>
      </c>
      <c r="D1403" s="103" t="str">
        <f>IF(B1403="","",IF('Paste Data Here - Export'!A1403 ='Paste Data Here - Export'!B1403, "Yes", "No"))</f>
        <v/>
      </c>
      <c r="E1403" s="103" t="str">
        <f>IF(A1403="","",IF(AND('Paste Data Here - Export'!P1403="",'Paste Data Here - Export'!Q1403&lt;&gt;""),"Yes","No"))</f>
        <v/>
      </c>
      <c r="F1403" s="104" t="str">
        <f>IF('Paste Data Here - Export'!A1403='Paste Data Here - Export'!B1403,C1403,IF(W1403="No","",IF(E1403="Yes","6 Month Transfer",'Paste Data Here - Export'!HP1403)))</f>
        <v/>
      </c>
      <c r="G1403" s="92" t="str">
        <f>IF(B1403="","",IF(OR('Paste Data Here - Export'!KB1403="Y",'Paste Data Here - Export'!GE1403="Y"),"Yes","No"))</f>
        <v/>
      </c>
      <c r="H1403" s="93" t="str">
        <f t="shared" si="245"/>
        <v/>
      </c>
      <c r="I1403" s="93" t="str">
        <f t="shared" si="246"/>
        <v/>
      </c>
      <c r="J1403" s="93" t="str">
        <f t="shared" si="247"/>
        <v/>
      </c>
      <c r="K1403" s="125" t="str">
        <f>IF(OR(C1403="",'Paste Data Here - Export'!BD1403=""),"",1440*('Paste Data Here - Export'!BD1403-C1403))</f>
        <v/>
      </c>
      <c r="L1403" s="93" t="str">
        <f t="shared" si="237"/>
        <v/>
      </c>
      <c r="M1403" s="93" t="str">
        <f>IF(AND(L1403="Yes",'Paste Data Here - Export'!BC1403="SU",'Paste Data Here - Export'!EJ1403&lt;&gt;"Y"),"Achieved",IF('Paste Data Here - Export'!EJ1403="Y","Not applicable",(IF(AND('Patient level info'!L1403="No",'Paste Data Here - Export'!BC1403="SU"),"Not achieved",IF('Paste Data Here - Export'!BC1403="ICH","Not applicable",IF(OR('Paste Data Here - Export'!BC1403="O",'Paste Data Here - Export'!BC1403="MAC"),"Not achieved",""))))))</f>
        <v/>
      </c>
      <c r="N1403" s="142" t="str">
        <f>IF(B1403="","",IF(OR('Paste Data Here - Export'!GN1403="PERS",'Paste Data Here - Export'!GN1403="TELEM"),'Paste Data Here - Export'!GK1403,IF('Paste Data Here - Export'!GO1403="","Not seen in person",'Paste Data Here - Export'!GO1403)))</f>
        <v/>
      </c>
      <c r="O1403" s="125" t="str">
        <f t="shared" si="238"/>
        <v/>
      </c>
      <c r="P1403" s="126" t="str">
        <f t="shared" si="239"/>
        <v/>
      </c>
      <c r="Q1403" s="95" t="str">
        <f>IF('Paste Data Here - Export'!CR1403=TRUE, "Not imaged",IF('Paste Data Here - Export'!AR1403="Y","Inpatient stroke",IF('Paste Data Here - Export'!BA1403="","",IF('Paste Data Here - Export'!CR1403="TRUE","",1440*('Paste Data Here - Export'!CP1403-'Paste Data Here - Export'!BA1403)))))</f>
        <v/>
      </c>
      <c r="R1403" s="95" t="str">
        <f>IF('Paste Data Here - Export'!CR1403=TRUE,"Not imaged",IF(OR(C1403="",'Paste Data Here - Export'!CP1403=""),"",1440*('Paste Data Here - Export'!CP1403-C1403)))</f>
        <v/>
      </c>
      <c r="S1403" s="93" t="str">
        <f>IF(R1403&lt;60.5,"Yes",IF('Paste Data Here - Export'!C1403="","","No"))</f>
        <v/>
      </c>
      <c r="T1403" s="93" t="str">
        <f t="shared" si="231"/>
        <v/>
      </c>
      <c r="U1403" s="94" t="str">
        <f>IF(OR(C1403="",'Paste Data Here - Export'!DF1403=""),"",1440*('Paste Data Here - Export'!DF1403-C1403))</f>
        <v/>
      </c>
      <c r="V1403" s="96" t="str">
        <f t="shared" si="240"/>
        <v/>
      </c>
      <c r="W1403" s="97" t="str">
        <f>IF(B1403="","",IF('Paste Data Here - Export'!KI1403=TRUE,"Yes",IF('Paste Data Here - Export'!L1403="","No","Yes")))</f>
        <v/>
      </c>
      <c r="X1403" s="98" t="str">
        <f>IF(E1403="Yes","6 Month Transfer",IF(AND(W1403="Yes",'Paste Data Here - Export'!KM1403="D"),"No",IF('Patient level info'!W1403="Yes","Yes","")))</f>
        <v/>
      </c>
      <c r="Y1403" s="91" t="str">
        <f t="shared" si="232"/>
        <v/>
      </c>
      <c r="Z1403" s="99" t="str">
        <f>IF('Paste Data Here - Export'!KQ1403="","",IF('Paste Data Here - Export'!KO1403="","",'Paste Data Here - Export'!KN1403-'Paste Data Here - Export'!KQ1403))</f>
        <v/>
      </c>
      <c r="AA1403" s="91" t="str">
        <f>IF(AND(W1403="Yes",'Paste Data Here - Export'!KM1403="D",'Paste Data Here - Export'!KO1403="Y"),'Paste Data Here - Export'!KN1403+'Patient level info'!AA$3,IF(AND(W1403="Yes",'Paste Data Here - Export'!KM1403="D",Z1403&lt;0),'Paste Data Here - Export'!KQ1403,IF(AND(W1403="Yes",'Paste Data Here - Export'!KM1403="D"),'Paste Data Here - Export'!KN1403,IF(X1403="Yes",'Paste Data Here - Export'!KS1403,""))))</f>
        <v/>
      </c>
      <c r="AB1403" s="100" t="str">
        <f>IF(W1403="No","",IF('Paste Data Here - Export'!HS1403="","",IF('Paste Data Here - Export'!KO1403="Y",'Patient level info'!AA1403-'Paste Data Here - Export'!HS1403,'Paste Data Here - Export'!KQ1403-'Paste Data Here - Export'!HS1403)))</f>
        <v/>
      </c>
      <c r="AC1403" s="100" t="str">
        <f>IF(E1403="Yes","",IF(BPT!C1403="Record transferred to this team",AA1403-C1403-(1/6),""))</f>
        <v/>
      </c>
      <c r="AD1403" s="100" t="str">
        <f t="shared" si="233"/>
        <v/>
      </c>
      <c r="AE1403" s="100" t="str">
        <f t="shared" si="241"/>
        <v/>
      </c>
      <c r="AF1403" s="101" t="str">
        <f>IF(AE1403="","",IF(Y1403="Died same day","Died same day as arrival",IF(AB1403="","Did not stay on SU",IF('Paste Data Here - Export'!HR1403="ICH","ICU/CCU/HDU",IF(AB1403&gt;AE1403,100,100*AB1403/AE1403)))))</f>
        <v/>
      </c>
      <c r="AG1403" s="82" t="str">
        <f>IF(E1403="Yes","6 Month Transfer",IF(W1403="No","Not locked to discharge/transfer",IF(AF1403="Did not stay on SU","Not achieved as did not stay on SU",IF('Patient level info'!A1403="","",IF(AND(A1403=B1403,M1403="Achieved",P1403="Achieved",AF1403&gt;=90,AF1403&lt;&gt;"Died same day as arrival"),"Achieved",IF(AND(A1403&lt;&gt;B1403,AF1403&gt;=90,M1403="Achieved",P1403="Achieved"),"Not directly admitted by this team, but achieved criteria at previous team, and achieved 90% of stay on SU whilst at this team",IF(AF1403="ICU/CCU/HDU","Admitted to ICU/CCU/HDU",IF(AF1403="Died same day as arrival",AF1403,IF(AND(AF1403&lt;90,M1403="Not achieved",P1403="Not achieved"),"Not achieved as not direct to SU within 4h, not seen by a consultant within 14h, and less than 90% of stay on SU",IF(AND(AF1403&lt;90,M1403="Not achieved",P1403="Achieved"),"Not achieved as not direct to SU within 4h and less than 90% of stay on SU",IF(AND(AF1403&lt;90,M1403="Achieved",P1403="Not achieved"),"Not achieved as not seen by a consultant within 14h and less than 90% of stay on SU",IF(AND(AF1403&gt;=90,M1403="Not achieved",P1403="Not achieved"),"Not achieved as not direct to SU within 4h and not seen by a consultant within 14h",IF(AND(AF1403&gt;=90,M1403="Achieved",P1403="Not achieved"),"Not achieved as not seen by a consultant within 14h",IF(AF1403&lt;90,"Not achieved as less than 90% of stay on SU","Not achieved as not direct to SU within 4h"))))))))))))))</f>
        <v/>
      </c>
    </row>
    <row r="1404" spans="1:33" x14ac:dyDescent="0.25">
      <c r="A1404" s="89" t="str">
        <f>IF('Paste Data Here - Export'!A1404="","",'Paste Data Here - Export'!A1404)</f>
        <v/>
      </c>
      <c r="B1404" s="90" t="str">
        <f>IF('Paste Data Here - Export'!B1404="","",'Paste Data Here - Export'!B1404)</f>
        <v/>
      </c>
      <c r="C1404" s="91" t="str">
        <f>IF('Paste Data Here - Export'!AR1404="Y",'Paste Data Here - Export'!AS1404,IF('Paste Data Here - Export'!C1404="","",'Paste Data Here - Export'!BA1404))</f>
        <v/>
      </c>
      <c r="D1404" s="103" t="str">
        <f>IF(B1404="","",IF('Paste Data Here - Export'!A1404 ='Paste Data Here - Export'!B1404, "Yes", "No"))</f>
        <v/>
      </c>
      <c r="E1404" s="103" t="str">
        <f>IF(A1404="","",IF(AND('Paste Data Here - Export'!P1404="",'Paste Data Here - Export'!Q1404&lt;&gt;""),"Yes","No"))</f>
        <v/>
      </c>
      <c r="F1404" s="104" t="str">
        <f>IF('Paste Data Here - Export'!A1404='Paste Data Here - Export'!B1404,C1404,IF(W1404="No","",IF(E1404="Yes","6 Month Transfer",'Paste Data Here - Export'!HP1404)))</f>
        <v/>
      </c>
      <c r="G1404" s="92" t="str">
        <f>IF(B1404="","",IF(OR('Paste Data Here - Export'!KB1404="Y",'Paste Data Here - Export'!GE1404="Y"),"Yes","No"))</f>
        <v/>
      </c>
      <c r="H1404" s="93" t="str">
        <f t="shared" si="245"/>
        <v/>
      </c>
      <c r="I1404" s="93" t="str">
        <f t="shared" si="246"/>
        <v/>
      </c>
      <c r="J1404" s="93" t="str">
        <f t="shared" si="247"/>
        <v/>
      </c>
      <c r="K1404" s="125" t="str">
        <f>IF(OR(C1404="",'Paste Data Here - Export'!BD1404=""),"",1440*('Paste Data Here - Export'!BD1404-C1404))</f>
        <v/>
      </c>
      <c r="L1404" s="93" t="str">
        <f t="shared" si="237"/>
        <v/>
      </c>
      <c r="M1404" s="93" t="str">
        <f>IF(AND(L1404="Yes",'Paste Data Here - Export'!BC1404="SU",'Paste Data Here - Export'!EJ1404&lt;&gt;"Y"),"Achieved",IF('Paste Data Here - Export'!EJ1404="Y","Not applicable",(IF(AND('Patient level info'!L1404="No",'Paste Data Here - Export'!BC1404="SU"),"Not achieved",IF('Paste Data Here - Export'!BC1404="ICH","Not applicable",IF(OR('Paste Data Here - Export'!BC1404="O",'Paste Data Here - Export'!BC1404="MAC"),"Not achieved",""))))))</f>
        <v/>
      </c>
      <c r="N1404" s="142" t="str">
        <f>IF(B1404="","",IF(OR('Paste Data Here - Export'!GN1404="PERS",'Paste Data Here - Export'!GN1404="TELEM"),'Paste Data Here - Export'!GK1404,IF('Paste Data Here - Export'!GO1404="","Not seen in person",'Paste Data Here - Export'!GO1404)))</f>
        <v/>
      </c>
      <c r="O1404" s="125" t="str">
        <f t="shared" si="238"/>
        <v/>
      </c>
      <c r="P1404" s="126" t="str">
        <f t="shared" si="239"/>
        <v/>
      </c>
      <c r="Q1404" s="95" t="str">
        <f>IF('Paste Data Here - Export'!CR1404=TRUE, "Not imaged",IF('Paste Data Here - Export'!AR1404="Y","Inpatient stroke",IF('Paste Data Here - Export'!BA1404="","",IF('Paste Data Here - Export'!CR1404="TRUE","",1440*('Paste Data Here - Export'!CP1404-'Paste Data Here - Export'!BA1404)))))</f>
        <v/>
      </c>
      <c r="R1404" s="95" t="str">
        <f>IF('Paste Data Here - Export'!CR1404=TRUE,"Not imaged",IF(OR(C1404="",'Paste Data Here - Export'!CP1404=""),"",1440*('Paste Data Here - Export'!CP1404-C1404)))</f>
        <v/>
      </c>
      <c r="S1404" s="93" t="str">
        <f>IF(R1404&lt;60.5,"Yes",IF('Paste Data Here - Export'!C1404="","","No"))</f>
        <v/>
      </c>
      <c r="T1404" s="93" t="str">
        <f t="shared" si="231"/>
        <v/>
      </c>
      <c r="U1404" s="94" t="str">
        <f>IF(OR(C1404="",'Paste Data Here - Export'!DF1404=""),"",1440*('Paste Data Here - Export'!DF1404-C1404))</f>
        <v/>
      </c>
      <c r="V1404" s="96" t="str">
        <f t="shared" si="240"/>
        <v/>
      </c>
      <c r="W1404" s="97" t="str">
        <f>IF(B1404="","",IF('Paste Data Here - Export'!KI1404=TRUE,"Yes",IF('Paste Data Here - Export'!L1404="","No","Yes")))</f>
        <v/>
      </c>
      <c r="X1404" s="98" t="str">
        <f>IF(E1404="Yes","6 Month Transfer",IF(AND(W1404="Yes",'Paste Data Here - Export'!KM1404="D"),"No",IF('Patient level info'!W1404="Yes","Yes","")))</f>
        <v/>
      </c>
      <c r="Y1404" s="91" t="str">
        <f t="shared" si="232"/>
        <v/>
      </c>
      <c r="Z1404" s="99" t="str">
        <f>IF('Paste Data Here - Export'!KQ1404="","",IF('Paste Data Here - Export'!KO1404="","",'Paste Data Here - Export'!KN1404-'Paste Data Here - Export'!KQ1404))</f>
        <v/>
      </c>
      <c r="AA1404" s="91" t="str">
        <f>IF(AND(W1404="Yes",'Paste Data Here - Export'!KM1404="D",'Paste Data Here - Export'!KO1404="Y"),'Paste Data Here - Export'!KN1404+'Patient level info'!AA$3,IF(AND(W1404="Yes",'Paste Data Here - Export'!KM1404="D",Z1404&lt;0),'Paste Data Here - Export'!KQ1404,IF(AND(W1404="Yes",'Paste Data Here - Export'!KM1404="D"),'Paste Data Here - Export'!KN1404,IF(X1404="Yes",'Paste Data Here - Export'!KS1404,""))))</f>
        <v/>
      </c>
      <c r="AB1404" s="100" t="str">
        <f>IF(W1404="No","",IF('Paste Data Here - Export'!HS1404="","",IF('Paste Data Here - Export'!KO1404="Y",'Patient level info'!AA1404-'Paste Data Here - Export'!HS1404,'Paste Data Here - Export'!KQ1404-'Paste Data Here - Export'!HS1404)))</f>
        <v/>
      </c>
      <c r="AC1404" s="100" t="str">
        <f>IF(E1404="Yes","",IF(BPT!C1404="Record transferred to this team",AA1404-C1404-(1/6),""))</f>
        <v/>
      </c>
      <c r="AD1404" s="100" t="str">
        <f t="shared" si="233"/>
        <v/>
      </c>
      <c r="AE1404" s="100" t="str">
        <f t="shared" si="241"/>
        <v/>
      </c>
      <c r="AF1404" s="101" t="str">
        <f>IF(AE1404="","",IF(Y1404="Died same day","Died same day as arrival",IF(AB1404="","Did not stay on SU",IF('Paste Data Here - Export'!HR1404="ICH","ICU/CCU/HDU",IF(AB1404&gt;AE1404,100,100*AB1404/AE1404)))))</f>
        <v/>
      </c>
      <c r="AG1404" s="82" t="str">
        <f>IF(E1404="Yes","6 Month Transfer",IF(W1404="No","Not locked to discharge/transfer",IF(AF1404="Did not stay on SU","Not achieved as did not stay on SU",IF('Patient level info'!A1404="","",IF(AND(A1404=B1404,M1404="Achieved",P1404="Achieved",AF1404&gt;=90,AF1404&lt;&gt;"Died same day as arrival"),"Achieved",IF(AND(A1404&lt;&gt;B1404,AF1404&gt;=90,M1404="Achieved",P1404="Achieved"),"Not directly admitted by this team, but achieved criteria at previous team, and achieved 90% of stay on SU whilst at this team",IF(AF1404="ICU/CCU/HDU","Admitted to ICU/CCU/HDU",IF(AF1404="Died same day as arrival",AF1404,IF(AND(AF1404&lt;90,M1404="Not achieved",P1404="Not achieved"),"Not achieved as not direct to SU within 4h, not seen by a consultant within 14h, and less than 90% of stay on SU",IF(AND(AF1404&lt;90,M1404="Not achieved",P1404="Achieved"),"Not achieved as not direct to SU within 4h and less than 90% of stay on SU",IF(AND(AF1404&lt;90,M1404="Achieved",P1404="Not achieved"),"Not achieved as not seen by a consultant within 14h and less than 90% of stay on SU",IF(AND(AF1404&gt;=90,M1404="Not achieved",P1404="Not achieved"),"Not achieved as not direct to SU within 4h and not seen by a consultant within 14h",IF(AND(AF1404&gt;=90,M1404="Achieved",P1404="Not achieved"),"Not achieved as not seen by a consultant within 14h",IF(AF1404&lt;90,"Not achieved as less than 90% of stay on SU","Not achieved as not direct to SU within 4h"))))))))))))))</f>
        <v/>
      </c>
    </row>
    <row r="1405" spans="1:33" x14ac:dyDescent="0.25">
      <c r="A1405" s="89" t="str">
        <f>IF('Paste Data Here - Export'!A1405="","",'Paste Data Here - Export'!A1405)</f>
        <v/>
      </c>
      <c r="B1405" s="90" t="str">
        <f>IF('Paste Data Here - Export'!B1405="","",'Paste Data Here - Export'!B1405)</f>
        <v/>
      </c>
      <c r="C1405" s="91" t="str">
        <f>IF('Paste Data Here - Export'!AR1405="Y",'Paste Data Here - Export'!AS1405,IF('Paste Data Here - Export'!C1405="","",'Paste Data Here - Export'!BA1405))</f>
        <v/>
      </c>
      <c r="D1405" s="103" t="str">
        <f>IF(B1405="","",IF('Paste Data Here - Export'!A1405 ='Paste Data Here - Export'!B1405, "Yes", "No"))</f>
        <v/>
      </c>
      <c r="E1405" s="103" t="str">
        <f>IF(A1405="","",IF(AND('Paste Data Here - Export'!P1405="",'Paste Data Here - Export'!Q1405&lt;&gt;""),"Yes","No"))</f>
        <v/>
      </c>
      <c r="F1405" s="104" t="str">
        <f>IF('Paste Data Here - Export'!A1405='Paste Data Here - Export'!B1405,C1405,IF(W1405="No","",IF(E1405="Yes","6 Month Transfer",'Paste Data Here - Export'!HP1405)))</f>
        <v/>
      </c>
      <c r="G1405" s="92" t="str">
        <f>IF(B1405="","",IF(OR('Paste Data Here - Export'!KB1405="Y",'Paste Data Here - Export'!GE1405="Y"),"Yes","No"))</f>
        <v/>
      </c>
      <c r="H1405" s="93" t="str">
        <f t="shared" si="245"/>
        <v/>
      </c>
      <c r="I1405" s="93" t="str">
        <f t="shared" si="246"/>
        <v/>
      </c>
      <c r="J1405" s="93" t="str">
        <f t="shared" si="247"/>
        <v/>
      </c>
      <c r="K1405" s="125" t="str">
        <f>IF(OR(C1405="",'Paste Data Here - Export'!BD1405=""),"",1440*('Paste Data Here - Export'!BD1405-C1405))</f>
        <v/>
      </c>
      <c r="L1405" s="93" t="str">
        <f t="shared" si="237"/>
        <v/>
      </c>
      <c r="M1405" s="93" t="str">
        <f>IF(AND(L1405="Yes",'Paste Data Here - Export'!BC1405="SU",'Paste Data Here - Export'!EJ1405&lt;&gt;"Y"),"Achieved",IF('Paste Data Here - Export'!EJ1405="Y","Not applicable",(IF(AND('Patient level info'!L1405="No",'Paste Data Here - Export'!BC1405="SU"),"Not achieved",IF('Paste Data Here - Export'!BC1405="ICH","Not applicable",IF(OR('Paste Data Here - Export'!BC1405="O",'Paste Data Here - Export'!BC1405="MAC"),"Not achieved",""))))))</f>
        <v/>
      </c>
      <c r="N1405" s="142" t="str">
        <f>IF(B1405="","",IF(OR('Paste Data Here - Export'!GN1405="PERS",'Paste Data Here - Export'!GN1405="TELEM"),'Paste Data Here - Export'!GK1405,IF('Paste Data Here - Export'!GO1405="","Not seen in person",'Paste Data Here - Export'!GO1405)))</f>
        <v/>
      </c>
      <c r="O1405" s="125" t="str">
        <f t="shared" si="238"/>
        <v/>
      </c>
      <c r="P1405" s="126" t="str">
        <f t="shared" si="239"/>
        <v/>
      </c>
      <c r="Q1405" s="95" t="str">
        <f>IF('Paste Data Here - Export'!CR1405=TRUE, "Not imaged",IF('Paste Data Here - Export'!AR1405="Y","Inpatient stroke",IF('Paste Data Here - Export'!BA1405="","",IF('Paste Data Here - Export'!CR1405="TRUE","",1440*('Paste Data Here - Export'!CP1405-'Paste Data Here - Export'!BA1405)))))</f>
        <v/>
      </c>
      <c r="R1405" s="95" t="str">
        <f>IF('Paste Data Here - Export'!CR1405=TRUE,"Not imaged",IF(OR(C1405="",'Paste Data Here - Export'!CP1405=""),"",1440*('Paste Data Here - Export'!CP1405-C1405)))</f>
        <v/>
      </c>
      <c r="S1405" s="93" t="str">
        <f>IF(R1405&lt;60.5,"Yes",IF('Paste Data Here - Export'!C1405="","","No"))</f>
        <v/>
      </c>
      <c r="T1405" s="93" t="str">
        <f t="shared" si="231"/>
        <v/>
      </c>
      <c r="U1405" s="94" t="str">
        <f>IF(OR(C1405="",'Paste Data Here - Export'!DF1405=""),"",1440*('Paste Data Here - Export'!DF1405-C1405))</f>
        <v/>
      </c>
      <c r="V1405" s="96" t="str">
        <f t="shared" si="240"/>
        <v/>
      </c>
      <c r="W1405" s="97" t="str">
        <f>IF(B1405="","",IF('Paste Data Here - Export'!KI1405=TRUE,"Yes",IF('Paste Data Here - Export'!L1405="","No","Yes")))</f>
        <v/>
      </c>
      <c r="X1405" s="98" t="str">
        <f>IF(E1405="Yes","6 Month Transfer",IF(AND(W1405="Yes",'Paste Data Here - Export'!KM1405="D"),"No",IF('Patient level info'!W1405="Yes","Yes","")))</f>
        <v/>
      </c>
      <c r="Y1405" s="91" t="str">
        <f t="shared" si="232"/>
        <v/>
      </c>
      <c r="Z1405" s="99" t="str">
        <f>IF('Paste Data Here - Export'!KQ1405="","",IF('Paste Data Here - Export'!KO1405="","",'Paste Data Here - Export'!KN1405-'Paste Data Here - Export'!KQ1405))</f>
        <v/>
      </c>
      <c r="AA1405" s="91" t="str">
        <f>IF(AND(W1405="Yes",'Paste Data Here - Export'!KM1405="D",'Paste Data Here - Export'!KO1405="Y"),'Paste Data Here - Export'!KN1405+'Patient level info'!AA$3,IF(AND(W1405="Yes",'Paste Data Here - Export'!KM1405="D",Z1405&lt;0),'Paste Data Here - Export'!KQ1405,IF(AND(W1405="Yes",'Paste Data Here - Export'!KM1405="D"),'Paste Data Here - Export'!KN1405,IF(X1405="Yes",'Paste Data Here - Export'!KS1405,""))))</f>
        <v/>
      </c>
      <c r="AB1405" s="100" t="str">
        <f>IF(W1405="No","",IF('Paste Data Here - Export'!HS1405="","",IF('Paste Data Here - Export'!KO1405="Y",'Patient level info'!AA1405-'Paste Data Here - Export'!HS1405,'Paste Data Here - Export'!KQ1405-'Paste Data Here - Export'!HS1405)))</f>
        <v/>
      </c>
      <c r="AC1405" s="100" t="str">
        <f>IF(E1405="Yes","",IF(BPT!C1405="Record transferred to this team",AA1405-C1405-(1/6),""))</f>
        <v/>
      </c>
      <c r="AD1405" s="100" t="str">
        <f t="shared" si="233"/>
        <v/>
      </c>
      <c r="AE1405" s="100" t="str">
        <f t="shared" si="241"/>
        <v/>
      </c>
      <c r="AF1405" s="101" t="str">
        <f>IF(AE1405="","",IF(Y1405="Died same day","Died same day as arrival",IF(AB1405="","Did not stay on SU",IF('Paste Data Here - Export'!HR1405="ICH","ICU/CCU/HDU",IF(AB1405&gt;AE1405,100,100*AB1405/AE1405)))))</f>
        <v/>
      </c>
      <c r="AG1405" s="82" t="str">
        <f>IF(E1405="Yes","6 Month Transfer",IF(W1405="No","Not locked to discharge/transfer",IF(AF1405="Did not stay on SU","Not achieved as did not stay on SU",IF('Patient level info'!A1405="","",IF(AND(A1405=B1405,M1405="Achieved",P1405="Achieved",AF1405&gt;=90,AF1405&lt;&gt;"Died same day as arrival"),"Achieved",IF(AND(A1405&lt;&gt;B1405,AF1405&gt;=90,M1405="Achieved",P1405="Achieved"),"Not directly admitted by this team, but achieved criteria at previous team, and achieved 90% of stay on SU whilst at this team",IF(AF1405="ICU/CCU/HDU","Admitted to ICU/CCU/HDU",IF(AF1405="Died same day as arrival",AF1405,IF(AND(AF1405&lt;90,M1405="Not achieved",P1405="Not achieved"),"Not achieved as not direct to SU within 4h, not seen by a consultant within 14h, and less than 90% of stay on SU",IF(AND(AF1405&lt;90,M1405="Not achieved",P1405="Achieved"),"Not achieved as not direct to SU within 4h and less than 90% of stay on SU",IF(AND(AF1405&lt;90,M1405="Achieved",P1405="Not achieved"),"Not achieved as not seen by a consultant within 14h and less than 90% of stay on SU",IF(AND(AF1405&gt;=90,M1405="Not achieved",P1405="Not achieved"),"Not achieved as not direct to SU within 4h and not seen by a consultant within 14h",IF(AND(AF1405&gt;=90,M1405="Achieved",P1405="Not achieved"),"Not achieved as not seen by a consultant within 14h",IF(AF1405&lt;90,"Not achieved as less than 90% of stay on SU","Not achieved as not direct to SU within 4h"))))))))))))))</f>
        <v/>
      </c>
    </row>
    <row r="1406" spans="1:33" ht="240" x14ac:dyDescent="0.25">
      <c r="A1406" s="86" t="s">
        <v>735</v>
      </c>
      <c r="B1406" s="20"/>
      <c r="C1406" s="20"/>
      <c r="D1406" s="20"/>
      <c r="E1406" s="103"/>
      <c r="F1406" s="20"/>
      <c r="G1406" s="20"/>
      <c r="H1406" s="20"/>
      <c r="I1406" s="20"/>
      <c r="J1406" s="20"/>
      <c r="K1406" s="20"/>
      <c r="L1406" s="20"/>
      <c r="M1406" s="20"/>
      <c r="N1406" s="142" t="str">
        <f>IF(B1406="","",IF(OR('Paste Data Here - Export'!GN1406="PERS",'Paste Data Here - Export'!GN1406="TELEM"),'Paste Data Here - Export'!GK1406,IF('Paste Data Here - Export'!GO1406="","Not seen in person",'Paste Data Here - Export'!GO1406)))</f>
        <v/>
      </c>
      <c r="O1406" s="125" t="str">
        <f t="shared" si="238"/>
        <v/>
      </c>
      <c r="P1406" s="126" t="str">
        <f t="shared" si="239"/>
        <v/>
      </c>
      <c r="Q1406" s="20"/>
      <c r="R1406" s="20"/>
      <c r="S1406" s="20"/>
      <c r="T1406" s="20"/>
      <c r="U1406" s="20"/>
      <c r="V1406" s="20"/>
      <c r="W1406" s="20"/>
      <c r="X1406" s="20"/>
      <c r="Y1406" s="20"/>
      <c r="Z1406" s="20"/>
      <c r="AA1406" s="20"/>
      <c r="AB1406" s="20"/>
      <c r="AC1406" s="20"/>
      <c r="AD1406" s="20"/>
      <c r="AE1406" s="20"/>
      <c r="AF1406" s="20"/>
      <c r="AG1406" s="60"/>
    </row>
  </sheetData>
  <sheetProtection formatCells="0" formatColumns="0" formatRows="0" sort="0" autoFilter="0"/>
  <mergeCells count="9">
    <mergeCell ref="W1:AF1"/>
    <mergeCell ref="C1:D1"/>
    <mergeCell ref="A1:B1"/>
    <mergeCell ref="H2:J2"/>
    <mergeCell ref="G1:J1"/>
    <mergeCell ref="Q1:T1"/>
    <mergeCell ref="U1:V1"/>
    <mergeCell ref="K1:M1"/>
    <mergeCell ref="N1:P1"/>
  </mergeCells>
  <conditionalFormatting sqref="P6:P1406">
    <cfRule type="beginsWith" dxfId="26" priority="48" operator="beginsWith" text="Achieved">
      <formula>LEFT(P6,LEN("Achieved"))="Achieved"</formula>
    </cfRule>
    <cfRule type="beginsWith" dxfId="25" priority="51" operator="beginsWith" text="Not">
      <formula>LEFT(P6,LEN("Not"))="Not"</formula>
    </cfRule>
  </conditionalFormatting>
  <conditionalFormatting sqref="L6:L1405">
    <cfRule type="containsText" dxfId="24" priority="44" operator="containsText" text="No">
      <formula>NOT(ISERROR(SEARCH("No",L6)))</formula>
    </cfRule>
    <cfRule type="containsText" dxfId="23" priority="47" operator="containsText" text="Yes">
      <formula>NOT(ISERROR(SEARCH("Yes",L6)))</formula>
    </cfRule>
  </conditionalFormatting>
  <conditionalFormatting sqref="K6:K1405">
    <cfRule type="cellIs" dxfId="22" priority="46" operator="lessThan">
      <formula>240.5</formula>
    </cfRule>
    <cfRule type="cellIs" dxfId="21" priority="52" operator="greaterThan">
      <formula>240</formula>
    </cfRule>
  </conditionalFormatting>
  <conditionalFormatting sqref="S6:T1405">
    <cfRule type="containsText" dxfId="20" priority="41" operator="containsText" text="Yes">
      <formula>NOT(ISERROR(SEARCH("Yes",S6)))</formula>
    </cfRule>
  </conditionalFormatting>
  <conditionalFormatting sqref="W2:X1405 AA2:AE1405">
    <cfRule type="containsText" dxfId="19" priority="25" operator="containsText" text="Died same day as arrival">
      <formula>NOT(ISERROR(SEARCH("Died same day as arrival",W2)))</formula>
    </cfRule>
    <cfRule type="containsText" dxfId="18" priority="26" operator="containsText" text="ICH">
      <formula>NOT(ISERROR(SEARCH("ICH",W2)))</formula>
    </cfRule>
  </conditionalFormatting>
  <conditionalFormatting sqref="G6:J1405">
    <cfRule type="containsText" dxfId="17" priority="24" operator="containsText" text="Yes">
      <formula>NOT(ISERROR(SEARCH("Yes",G6)))</formula>
    </cfRule>
  </conditionalFormatting>
  <conditionalFormatting sqref="AF6:AF1405">
    <cfRule type="containsText" dxfId="16" priority="20" operator="containsText" text="Died same day as arrival">
      <formula>NOT(ISERROR(SEARCH("Died same day as arrival",AF6)))</formula>
    </cfRule>
    <cfRule type="containsText" dxfId="15" priority="21" operator="containsText" text="ICH">
      <formula>NOT(ISERROR(SEARCH("ICH",AF6)))</formula>
    </cfRule>
  </conditionalFormatting>
  <conditionalFormatting sqref="Z2:Z1405">
    <cfRule type="containsText" dxfId="14" priority="18" operator="containsText" text="Died same day as arrival">
      <formula>NOT(ISERROR(SEARCH("Died same day as arrival",Z2)))</formula>
    </cfRule>
    <cfRule type="containsText" dxfId="13" priority="19" operator="containsText" text="ICH">
      <formula>NOT(ISERROR(SEARCH("ICH",Z2)))</formula>
    </cfRule>
  </conditionalFormatting>
  <conditionalFormatting sqref="M6:M1405">
    <cfRule type="endsWith" dxfId="12" priority="3" operator="endsWith" text="applicable">
      <formula>RIGHT(M6,LEN("applicable"))="applicable"</formula>
    </cfRule>
    <cfRule type="beginsWith" dxfId="11" priority="4" operator="beginsWith" text="Achieved">
      <formula>LEFT(M6,LEN("Achieved"))="Achieved"</formula>
    </cfRule>
    <cfRule type="containsText" dxfId="10" priority="5" operator="containsText" text="Not achieved">
      <formula>NOT(ISERROR(SEARCH("Not achieved",M6)))</formula>
    </cfRule>
  </conditionalFormatting>
  <conditionalFormatting sqref="D6:D1405">
    <cfRule type="containsText" dxfId="9" priority="1" operator="containsText" text="No">
      <formula>NOT(ISERROR(SEARCH("No",D6)))</formula>
    </cfRule>
  </conditionalFormatting>
  <pageMargins left="0.7" right="0.7" top="0.75" bottom="0.75" header="0.3" footer="0.3"/>
  <pageSetup paperSize="9" scale="95"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1406"/>
  <sheetViews>
    <sheetView zoomScale="80" zoomScaleNormal="80" workbookViewId="0">
      <pane ySplit="5" topLeftCell="A6" activePane="bottomLeft" state="frozen"/>
      <selection pane="bottomLeft"/>
    </sheetView>
  </sheetViews>
  <sheetFormatPr defaultRowHeight="15" x14ac:dyDescent="0.25"/>
  <cols>
    <col min="1" max="1" width="24.7109375" style="20" bestFit="1" customWidth="1"/>
    <col min="2" max="2" width="17.7109375" style="20" customWidth="1"/>
    <col min="3" max="3" width="34.7109375" style="20" customWidth="1"/>
    <col min="4" max="4" width="49.42578125" style="20" bestFit="1" customWidth="1"/>
    <col min="5" max="6" width="26.28515625" style="20" customWidth="1"/>
  </cols>
  <sheetData>
    <row r="1" spans="1:6" x14ac:dyDescent="0.25">
      <c r="A1" s="84" t="s">
        <v>0</v>
      </c>
      <c r="B1" s="29"/>
      <c r="C1" s="29"/>
      <c r="D1" s="170" t="s">
        <v>715</v>
      </c>
      <c r="E1" s="171"/>
      <c r="F1" s="171"/>
    </row>
    <row r="2" spans="1:6" x14ac:dyDescent="0.25">
      <c r="A2" s="81"/>
      <c r="B2" s="59"/>
      <c r="C2" s="59"/>
      <c r="D2" s="57"/>
      <c r="E2" s="57"/>
      <c r="F2" s="57"/>
    </row>
    <row r="3" spans="1:6" ht="45" x14ac:dyDescent="0.25">
      <c r="A3" s="41" t="s">
        <v>624</v>
      </c>
      <c r="B3" s="29" t="s">
        <v>682</v>
      </c>
      <c r="C3" s="29" t="s">
        <v>805</v>
      </c>
      <c r="D3" s="83" t="s">
        <v>809</v>
      </c>
      <c r="E3" s="83" t="s">
        <v>733</v>
      </c>
      <c r="F3" s="83" t="s">
        <v>732</v>
      </c>
    </row>
    <row r="4" spans="1:6" ht="30" x14ac:dyDescent="0.25">
      <c r="A4" s="41"/>
      <c r="B4" s="59"/>
      <c r="C4" s="59"/>
      <c r="D4" s="80" t="s">
        <v>714</v>
      </c>
      <c r="E4" s="80" t="s">
        <v>720</v>
      </c>
      <c r="F4" s="80" t="s">
        <v>720</v>
      </c>
    </row>
    <row r="5" spans="1:6" x14ac:dyDescent="0.25">
      <c r="A5" s="41" t="s">
        <v>734</v>
      </c>
      <c r="B5" s="66"/>
      <c r="C5" s="66"/>
      <c r="D5" s="67" t="s">
        <v>711</v>
      </c>
      <c r="E5" s="67" t="s">
        <v>711</v>
      </c>
      <c r="F5" s="67" t="s">
        <v>711</v>
      </c>
    </row>
    <row r="6" spans="1:6" ht="30" customHeight="1" x14ac:dyDescent="0.25">
      <c r="A6" s="20" t="str">
        <f>IF('Patient level info'!A6="","",'Patient level info'!A6)</f>
        <v/>
      </c>
      <c r="B6" s="105" t="str">
        <f>IF(A6="","",IF('Patient level info'!E6="Yes","6 Month Transfer",IF('Paste Data Here - Export'!A6='Paste Data Here - Export'!B6,'Patient level info'!C6,IF('Patient level info'!W6="No","",'Paste Data Here - Export'!HP6))))</f>
        <v/>
      </c>
      <c r="C6" s="61" t="str">
        <f>IF(A6="","",IF(B6="6 Month Transfer",B6,IF('Patient level info'!W6="No","Record not locked to discharge/transfer",IF(AND('Paste Data Here - Export'!KM6="T",'Paste Data Here - Export'!A6&lt;&gt;'Paste Data Here - Export'!B6),"Record transferred to this team then transferred to another inpatient team",IF('Paste Data Here - Export'!KM6="T","Transferred to another inpatient team",IF('Paste Data Here - Export'!A6='Paste Data Here - Export'!B6,"Full record at this team","Record transferred to this team"))))))</f>
        <v/>
      </c>
      <c r="D6" s="106" t="str">
        <f>IF('Patient level info'!A6="","",IF(B6="6 Month Transfer","Not Applicable",IF(C6="Record not locked to discharge/transfer",C6,IF(OR(C6="Full record at this team",'Patient level info'!AG6="Died same day as arrival",'Patient level info'!AG6="Admitted to ICU/CCU/HDU"),'Patient level info'!AG6,IF('Patient level info'!P6="Not achieved",'Patient level info'!AG6,IF('Patient level info'!M6="Not achieved",'Patient level info'!AG6,IF('Patient level info'!AG6="Not directly admitted by this team, but achieved 90% of stay whilst at this team",'Patient level info'!AG6,CONCATENATE('Patient level info'!AG6," whilst at this team"))))))))</f>
        <v/>
      </c>
      <c r="E6" s="106" t="str">
        <f>IF('Patient level info'!A6="","",IF(B6="6 Month Transfer","Not Applicable",IF('Patient level info'!A6='Patient level info'!B6,IF('Patient level info'!T6="No","Not achieved","Achieved"),"Not directly admitted by this team")))</f>
        <v/>
      </c>
      <c r="F6" s="106" t="str">
        <f>IF('Patient level info'!A6="","",IF(B6="6 Month Transfer","Not Applicable",IF('Patient level info'!A6='Patient level info'!B6,IF('Patient level info'!U6="","Not achieved","Achieved"),"Not directly admitted by this team")))</f>
        <v/>
      </c>
    </row>
    <row r="7" spans="1:6" ht="30" customHeight="1" x14ac:dyDescent="0.25">
      <c r="A7" s="20" t="str">
        <f>IF('Patient level info'!A7="","",'Patient level info'!A7)</f>
        <v/>
      </c>
      <c r="B7" s="105" t="str">
        <f>IF(A7="","",IF('Patient level info'!E7="Yes","6 Month Transfer",IF('Paste Data Here - Export'!A7='Paste Data Here - Export'!B7,'Patient level info'!C7,IF('Patient level info'!W7="No","",'Paste Data Here - Export'!HP7))))</f>
        <v/>
      </c>
      <c r="C7" s="61" t="str">
        <f>IF(A7="","",IF(B7="6 Month Transfer",B7,IF('Patient level info'!W7="No","Record not locked to discharge/transfer",IF(AND('Paste Data Here - Export'!KM7="T",'Paste Data Here - Export'!A7&lt;&gt;'Paste Data Here - Export'!B7),"Record transferred to this team then transferred to another inpatient team",IF('Paste Data Here - Export'!KM7="T","Transferred to another inpatient team",IF('Paste Data Here - Export'!A7='Paste Data Here - Export'!B7,"Full record at this team","Record transferred to this team"))))))</f>
        <v/>
      </c>
      <c r="D7" s="106" t="str">
        <f>IF('Patient level info'!A7="","",IF(B7="6 Month Transfer","Not Applicable",IF(C7="Record not locked to discharge/transfer",C7,IF(OR(C7="Full record at this team",'Patient level info'!AG7="Died same day as arrival",'Patient level info'!AG7="Admitted to ICU/CCU/HDU"),'Patient level info'!AG7,IF('Patient level info'!P7="Not achieved",'Patient level info'!AG7,IF('Patient level info'!M7="Not achieved",'Patient level info'!AG7,IF('Patient level info'!AG7="Not directly admitted by this team, but achieved 90% of stay whilst at this team",'Patient level info'!AG7,CONCATENATE('Patient level info'!AG7," whilst at this team"))))))))</f>
        <v/>
      </c>
      <c r="E7" s="106" t="str">
        <f>IF('Patient level info'!A7="","",IF(B7="6 Month Transfer","Not Applicable",IF('Patient level info'!A7='Patient level info'!B7,IF('Patient level info'!T7="No","Not achieved","Achieved"),"Not directly admitted by this team")))</f>
        <v/>
      </c>
      <c r="F7" s="106" t="str">
        <f>IF('Patient level info'!A7="","",IF(B7="6 Month Transfer","Not Applicable",IF('Patient level info'!A7='Patient level info'!B7,IF('Patient level info'!U7="","Not achieved","Achieved"),"Not directly admitted by this team")))</f>
        <v/>
      </c>
    </row>
    <row r="8" spans="1:6" ht="30" customHeight="1" x14ac:dyDescent="0.25">
      <c r="A8" s="20" t="str">
        <f>IF('Patient level info'!A8="","",'Patient level info'!A8)</f>
        <v/>
      </c>
      <c r="B8" s="105" t="str">
        <f>IF(A8="","",IF('Patient level info'!E8="Yes","6 Month Transfer",IF('Paste Data Here - Export'!A8='Paste Data Here - Export'!B8,'Patient level info'!C8,IF('Patient level info'!W8="No","",'Paste Data Here - Export'!HP8))))</f>
        <v/>
      </c>
      <c r="C8" s="61" t="str">
        <f>IF(A8="","",IF(B8="6 Month Transfer",B8,IF('Patient level info'!W8="No","Record not locked to discharge/transfer",IF(AND('Paste Data Here - Export'!KM8="T",'Paste Data Here - Export'!A8&lt;&gt;'Paste Data Here - Export'!B8),"Record transferred to this team then transferred to another inpatient team",IF('Paste Data Here - Export'!KM8="T","Transferred to another inpatient team",IF('Paste Data Here - Export'!A8='Paste Data Here - Export'!B8,"Full record at this team","Record transferred to this team"))))))</f>
        <v/>
      </c>
      <c r="D8" s="106" t="str">
        <f>IF('Patient level info'!A8="","",IF(B8="6 Month Transfer","Not Applicable",IF(C8="Record not locked to discharge/transfer",C8,IF(OR(C8="Full record at this team",'Patient level info'!AG8="Died same day as arrival",'Patient level info'!AG8="Admitted to ICU/CCU/HDU"),'Patient level info'!AG8,IF('Patient level info'!P8="Not achieved",'Patient level info'!AG8,IF('Patient level info'!M8="Not achieved",'Patient level info'!AG8,IF('Patient level info'!AG8="Not directly admitted by this team, but achieved 90% of stay whilst at this team",'Patient level info'!AG8,CONCATENATE('Patient level info'!AG8," whilst at this team"))))))))</f>
        <v/>
      </c>
      <c r="E8" s="106" t="str">
        <f>IF('Patient level info'!A8="","",IF(B8="6 Month Transfer","Not Applicable",IF('Patient level info'!A8='Patient level info'!B8,IF('Patient level info'!T8="No","Not achieved","Achieved"),"Not directly admitted by this team")))</f>
        <v/>
      </c>
      <c r="F8" s="106" t="str">
        <f>IF('Patient level info'!A8="","",IF(B8="6 Month Transfer","Not Applicable",IF('Patient level info'!A8='Patient level info'!B8,IF('Patient level info'!U8="","Not achieved","Achieved"),"Not directly admitted by this team")))</f>
        <v/>
      </c>
    </row>
    <row r="9" spans="1:6" ht="30" customHeight="1" x14ac:dyDescent="0.25">
      <c r="A9" s="20" t="str">
        <f>IF('Patient level info'!A9="","",'Patient level info'!A9)</f>
        <v/>
      </c>
      <c r="B9" s="105" t="str">
        <f>IF(A9="","",IF('Patient level info'!E9="Yes","6 Month Transfer",IF('Paste Data Here - Export'!A9='Paste Data Here - Export'!B9,'Patient level info'!C9,IF('Patient level info'!W9="No","",'Paste Data Here - Export'!HP9))))</f>
        <v/>
      </c>
      <c r="C9" s="61" t="str">
        <f>IF(A9="","",IF(B9="6 Month Transfer",B9,IF('Patient level info'!W9="No","Record not locked to discharge/transfer",IF(AND('Paste Data Here - Export'!KM9="T",'Paste Data Here - Export'!A9&lt;&gt;'Paste Data Here - Export'!B9),"Record transferred to this team then transferred to another inpatient team",IF('Paste Data Here - Export'!KM9="T","Transferred to another inpatient team",IF('Paste Data Here - Export'!A9='Paste Data Here - Export'!B9,"Full record at this team","Record transferred to this team"))))))</f>
        <v/>
      </c>
      <c r="D9" s="106" t="str">
        <f>IF('Patient level info'!A9="","",IF(B9="6 Month Transfer","Not Applicable",IF(C9="Record not locked to discharge/transfer",C9,IF(OR(C9="Full record at this team",'Patient level info'!AG9="Died same day as arrival",'Patient level info'!AG9="Admitted to ICU/CCU/HDU"),'Patient level info'!AG9,IF('Patient level info'!P9="Not achieved",'Patient level info'!AG9,IF('Patient level info'!M9="Not achieved",'Patient level info'!AG9,IF('Patient level info'!AG9="Not directly admitted by this team, but achieved 90% of stay whilst at this team",'Patient level info'!AG9,CONCATENATE('Patient level info'!AG9," whilst at this team"))))))))</f>
        <v/>
      </c>
      <c r="E9" s="106" t="str">
        <f>IF('Patient level info'!A9="","",IF(B9="6 Month Transfer","Not Applicable",IF('Patient level info'!A9='Patient level info'!B9,IF('Patient level info'!T9="No","Not achieved","Achieved"),"Not directly admitted by this team")))</f>
        <v/>
      </c>
      <c r="F9" s="106" t="str">
        <f>IF('Patient level info'!A9="","",IF(B9="6 Month Transfer","Not Applicable",IF('Patient level info'!A9='Patient level info'!B9,IF('Patient level info'!U9="","Not achieved","Achieved"),"Not directly admitted by this team")))</f>
        <v/>
      </c>
    </row>
    <row r="10" spans="1:6" ht="30" customHeight="1" x14ac:dyDescent="0.25">
      <c r="A10" s="20" t="str">
        <f>IF('Patient level info'!A10="","",'Patient level info'!A10)</f>
        <v/>
      </c>
      <c r="B10" s="105" t="str">
        <f>IF(A10="","",IF('Patient level info'!E10="Yes","6 Month Transfer",IF('Paste Data Here - Export'!A10='Paste Data Here - Export'!B10,'Patient level info'!C10,IF('Patient level info'!W10="No","",'Paste Data Here - Export'!HP10))))</f>
        <v/>
      </c>
      <c r="C10" s="61" t="str">
        <f>IF(A10="","",IF(B10="6 Month Transfer",B10,IF('Patient level info'!W10="No","Record not locked to discharge/transfer",IF(AND('Paste Data Here - Export'!KM10="T",'Paste Data Here - Export'!A10&lt;&gt;'Paste Data Here - Export'!B10),"Record transferred to this team then transferred to another inpatient team",IF('Paste Data Here - Export'!KM10="T","Transferred to another inpatient team",IF('Paste Data Here - Export'!A10='Paste Data Here - Export'!B10,"Full record at this team","Record transferred to this team"))))))</f>
        <v/>
      </c>
      <c r="D10" s="106" t="str">
        <f>IF('Patient level info'!A10="","",IF(B10="6 Month Transfer","Not Applicable",IF(C10="Record not locked to discharge/transfer",C10,IF(OR(C10="Full record at this team",'Patient level info'!AG10="Died same day as arrival",'Patient level info'!AG10="Admitted to ICU/CCU/HDU"),'Patient level info'!AG10,IF('Patient level info'!P10="Not achieved",'Patient level info'!AG10,IF('Patient level info'!M10="Not achieved",'Patient level info'!AG10,IF('Patient level info'!AG10="Not directly admitted by this team, but achieved 90% of stay whilst at this team",'Patient level info'!AG10,CONCATENATE('Patient level info'!AG10," whilst at this team"))))))))</f>
        <v/>
      </c>
      <c r="E10" s="106" t="str">
        <f>IF('Patient level info'!A10="","",IF(B10="6 Month Transfer","Not Applicable",IF('Patient level info'!A10='Patient level info'!B10,IF('Patient level info'!T10="No","Not achieved","Achieved"),"Not directly admitted by this team")))</f>
        <v/>
      </c>
      <c r="F10" s="106" t="str">
        <f>IF('Patient level info'!A10="","",IF(B10="6 Month Transfer","Not Applicable",IF('Patient level info'!A10='Patient level info'!B10,IF('Patient level info'!U10="","Not achieved","Achieved"),"Not directly admitted by this team")))</f>
        <v/>
      </c>
    </row>
    <row r="11" spans="1:6" ht="30" customHeight="1" x14ac:dyDescent="0.25">
      <c r="A11" s="20" t="str">
        <f>IF('Patient level info'!A11="","",'Patient level info'!A11)</f>
        <v/>
      </c>
      <c r="B11" s="105" t="str">
        <f>IF(A11="","",IF('Patient level info'!E11="Yes","6 Month Transfer",IF('Paste Data Here - Export'!A11='Paste Data Here - Export'!B11,'Patient level info'!C11,IF('Patient level info'!W11="No","",'Paste Data Here - Export'!HP11))))</f>
        <v/>
      </c>
      <c r="C11" s="61" t="str">
        <f>IF(A11="","",IF(B11="6 Month Transfer",B11,IF('Patient level info'!W11="No","Record not locked to discharge/transfer",IF(AND('Paste Data Here - Export'!KM11="T",'Paste Data Here - Export'!A11&lt;&gt;'Paste Data Here - Export'!B11),"Record transferred to this team then transferred to another inpatient team",IF('Paste Data Here - Export'!KM11="T","Transferred to another inpatient team",IF('Paste Data Here - Export'!A11='Paste Data Here - Export'!B11,"Full record at this team","Record transferred to this team"))))))</f>
        <v/>
      </c>
      <c r="D11" s="106" t="str">
        <f>IF('Patient level info'!A11="","",IF(B11="6 Month Transfer","Not Applicable",IF(C11="Record not locked to discharge/transfer",C11,IF(OR(C11="Full record at this team",'Patient level info'!AG11="Died same day as arrival",'Patient level info'!AG11="Admitted to ICU/CCU/HDU"),'Patient level info'!AG11,IF('Patient level info'!P11="Not achieved",'Patient level info'!AG11,IF('Patient level info'!M11="Not achieved",'Patient level info'!AG11,IF('Patient level info'!AG11="Not directly admitted by this team, but achieved 90% of stay whilst at this team",'Patient level info'!AG11,CONCATENATE('Patient level info'!AG11," whilst at this team"))))))))</f>
        <v/>
      </c>
      <c r="E11" s="106" t="str">
        <f>IF('Patient level info'!A11="","",IF(B11="6 Month Transfer","Not Applicable",IF('Patient level info'!A11='Patient level info'!B11,IF('Patient level info'!T11="No","Not achieved","Achieved"),"Not directly admitted by this team")))</f>
        <v/>
      </c>
      <c r="F11" s="106" t="str">
        <f>IF('Patient level info'!A11="","",IF(B11="6 Month Transfer","Not Applicable",IF('Patient level info'!A11='Patient level info'!B11,IF('Patient level info'!U11="","Not achieved","Achieved"),"Not directly admitted by this team")))</f>
        <v/>
      </c>
    </row>
    <row r="12" spans="1:6" ht="30" customHeight="1" x14ac:dyDescent="0.25">
      <c r="A12" s="20" t="str">
        <f>IF('Patient level info'!A12="","",'Patient level info'!A12)</f>
        <v/>
      </c>
      <c r="B12" s="105" t="str">
        <f>IF(A12="","",IF('Patient level info'!E12="Yes","6 Month Transfer",IF('Paste Data Here - Export'!A12='Paste Data Here - Export'!B12,'Patient level info'!C12,IF('Patient level info'!W12="No","",'Paste Data Here - Export'!HP12))))</f>
        <v/>
      </c>
      <c r="C12" s="61" t="str">
        <f>IF(A12="","",IF(B12="6 Month Transfer",B12,IF('Patient level info'!W12="No","Record not locked to discharge/transfer",IF(AND('Paste Data Here - Export'!KM12="T",'Paste Data Here - Export'!A12&lt;&gt;'Paste Data Here - Export'!B12),"Record transferred to this team then transferred to another inpatient team",IF('Paste Data Here - Export'!KM12="T","Transferred to another inpatient team",IF('Paste Data Here - Export'!A12='Paste Data Here - Export'!B12,"Full record at this team","Record transferred to this team"))))))</f>
        <v/>
      </c>
      <c r="D12" s="106" t="str">
        <f>IF('Patient level info'!A12="","",IF(B12="6 Month Transfer","Not Applicable",IF(C12="Record not locked to discharge/transfer",C12,IF(OR(C12="Full record at this team",'Patient level info'!AG12="Died same day as arrival",'Patient level info'!AG12="Admitted to ICU/CCU/HDU"),'Patient level info'!AG12,IF('Patient level info'!P12="Not achieved",'Patient level info'!AG12,IF('Patient level info'!M12="Not achieved",'Patient level info'!AG12,IF('Patient level info'!AG12="Not directly admitted by this team, but achieved 90% of stay whilst at this team",'Patient level info'!AG12,CONCATENATE('Patient level info'!AG12," whilst at this team"))))))))</f>
        <v/>
      </c>
      <c r="E12" s="106" t="str">
        <f>IF('Patient level info'!A12="","",IF(B12="6 Month Transfer","Not Applicable",IF('Patient level info'!A12='Patient level info'!B12,IF('Patient level info'!T12="No","Not achieved","Achieved"),"Not directly admitted by this team")))</f>
        <v/>
      </c>
      <c r="F12" s="106" t="str">
        <f>IF('Patient level info'!A12="","",IF(B12="6 Month Transfer","Not Applicable",IF('Patient level info'!A12='Patient level info'!B12,IF('Patient level info'!U12="","Not achieved","Achieved"),"Not directly admitted by this team")))</f>
        <v/>
      </c>
    </row>
    <row r="13" spans="1:6" ht="30" customHeight="1" x14ac:dyDescent="0.25">
      <c r="A13" s="20" t="str">
        <f>IF('Patient level info'!A13="","",'Patient level info'!A13)</f>
        <v/>
      </c>
      <c r="B13" s="105" t="str">
        <f>IF(A13="","",IF('Patient level info'!E13="Yes","6 Month Transfer",IF('Paste Data Here - Export'!A13='Paste Data Here - Export'!B13,'Patient level info'!C13,IF('Patient level info'!W13="No","",'Paste Data Here - Export'!HP13))))</f>
        <v/>
      </c>
      <c r="C13" s="61" t="str">
        <f>IF(A13="","",IF(B13="6 Month Transfer",B13,IF('Patient level info'!W13="No","Record not locked to discharge/transfer",IF(AND('Paste Data Here - Export'!KM13="T",'Paste Data Here - Export'!A13&lt;&gt;'Paste Data Here - Export'!B13),"Record transferred to this team then transferred to another inpatient team",IF('Paste Data Here - Export'!KM13="T","Transferred to another inpatient team",IF('Paste Data Here - Export'!A13='Paste Data Here - Export'!B13,"Full record at this team","Record transferred to this team"))))))</f>
        <v/>
      </c>
      <c r="D13" s="106" t="str">
        <f>IF('Patient level info'!A13="","",IF(B13="6 Month Transfer","Not Applicable",IF(C13="Record not locked to discharge/transfer",C13,IF(OR(C13="Full record at this team",'Patient level info'!AG13="Died same day as arrival",'Patient level info'!AG13="Admitted to ICU/CCU/HDU"),'Patient level info'!AG13,IF('Patient level info'!P13="Not achieved",'Patient level info'!AG13,IF('Patient level info'!M13="Not achieved",'Patient level info'!AG13,IF('Patient level info'!AG13="Not directly admitted by this team, but achieved 90% of stay whilst at this team",'Patient level info'!AG13,CONCATENATE('Patient level info'!AG13," whilst at this team"))))))))</f>
        <v/>
      </c>
      <c r="E13" s="106" t="str">
        <f>IF('Patient level info'!A13="","",IF(B13="6 Month Transfer","Not Applicable",IF('Patient level info'!A13='Patient level info'!B13,IF('Patient level info'!T13="No","Not achieved","Achieved"),"Not directly admitted by this team")))</f>
        <v/>
      </c>
      <c r="F13" s="106" t="str">
        <f>IF('Patient level info'!A13="","",IF(B13="6 Month Transfer","Not Applicable",IF('Patient level info'!A13='Patient level info'!B13,IF('Patient level info'!U13="","Not achieved","Achieved"),"Not directly admitted by this team")))</f>
        <v/>
      </c>
    </row>
    <row r="14" spans="1:6" s="40" customFormat="1" ht="30" customHeight="1" x14ac:dyDescent="0.25">
      <c r="A14" s="20" t="str">
        <f>IF('Patient level info'!A14="","",'Patient level info'!A14)</f>
        <v/>
      </c>
      <c r="B14" s="105" t="str">
        <f>IF(A14="","",IF('Patient level info'!E14="Yes","6 Month Transfer",IF('Paste Data Here - Export'!A14='Paste Data Here - Export'!B14,'Patient level info'!C14,IF('Patient level info'!W14="No","",'Paste Data Here - Export'!HP14))))</f>
        <v/>
      </c>
      <c r="C14" s="61" t="str">
        <f>IF(A14="","",IF(B14="6 Month Transfer",B14,IF('Patient level info'!W14="No","Record not locked to discharge/transfer",IF(AND('Paste Data Here - Export'!KM14="T",'Paste Data Here - Export'!A14&lt;&gt;'Paste Data Here - Export'!B14),"Record transferred to this team then transferred to another inpatient team",IF('Paste Data Here - Export'!KM14="T","Transferred to another inpatient team",IF('Paste Data Here - Export'!A14='Paste Data Here - Export'!B14,"Full record at this team","Record transferred to this team"))))))</f>
        <v/>
      </c>
      <c r="D14" s="106" t="str">
        <f>IF('Patient level info'!A14="","",IF(B14="6 Month Transfer","Not Applicable",IF(C14="Record not locked to discharge/transfer",C14,IF(OR(C14="Full record at this team",'Patient level info'!AG14="Died same day as arrival",'Patient level info'!AG14="Admitted to ICU/CCU/HDU"),'Patient level info'!AG14,IF('Patient level info'!P14="Not achieved",'Patient level info'!AG14,IF('Patient level info'!M14="Not achieved",'Patient level info'!AG14,IF('Patient level info'!AG14="Not directly admitted by this team, but achieved 90% of stay whilst at this team",'Patient level info'!AG14,CONCATENATE('Patient level info'!AG14," whilst at this team"))))))))</f>
        <v/>
      </c>
      <c r="E14" s="106" t="str">
        <f>IF('Patient level info'!A14="","",IF(B14="6 Month Transfer","Not Applicable",IF('Patient level info'!A14='Patient level info'!B14,IF('Patient level info'!T14="No","Not achieved","Achieved"),"Not directly admitted by this team")))</f>
        <v/>
      </c>
      <c r="F14" s="106" t="str">
        <f>IF('Patient level info'!A14="","",IF(B14="6 Month Transfer","Not Applicable",IF('Patient level info'!A14='Patient level info'!B14,IF('Patient level info'!U14="","Not achieved","Achieved"),"Not directly admitted by this team")))</f>
        <v/>
      </c>
    </row>
    <row r="15" spans="1:6" s="40" customFormat="1" ht="30" customHeight="1" x14ac:dyDescent="0.25">
      <c r="A15" s="20" t="str">
        <f>IF('Patient level info'!A15="","",'Patient level info'!A15)</f>
        <v/>
      </c>
      <c r="B15" s="105" t="str">
        <f>IF(A15="","",IF('Patient level info'!E15="Yes","6 Month Transfer",IF('Paste Data Here - Export'!A15='Paste Data Here - Export'!B15,'Patient level info'!C15,IF('Patient level info'!W15="No","",'Paste Data Here - Export'!HP15))))</f>
        <v/>
      </c>
      <c r="C15" s="61" t="str">
        <f>IF(A15="","",IF(B15="6 Month Transfer",B15,IF('Patient level info'!W15="No","Record not locked to discharge/transfer",IF(AND('Paste Data Here - Export'!KM15="T",'Paste Data Here - Export'!A15&lt;&gt;'Paste Data Here - Export'!B15),"Record transferred to this team then transferred to another inpatient team",IF('Paste Data Here - Export'!KM15="T","Transferred to another inpatient team",IF('Paste Data Here - Export'!A15='Paste Data Here - Export'!B15,"Full record at this team","Record transferred to this team"))))))</f>
        <v/>
      </c>
      <c r="D15" s="106" t="str">
        <f>IF('Patient level info'!A15="","",IF(B15="6 Month Transfer","Not Applicable",IF(C15="Record not locked to discharge/transfer",C15,IF(OR(C15="Full record at this team",'Patient level info'!AG15="Died same day as arrival",'Patient level info'!AG15="Admitted to ICU/CCU/HDU"),'Patient level info'!AG15,IF('Patient level info'!P15="Not achieved",'Patient level info'!AG15,IF('Patient level info'!M15="Not achieved",'Patient level info'!AG15,IF('Patient level info'!AG15="Not directly admitted by this team, but achieved 90% of stay whilst at this team",'Patient level info'!AG15,CONCATENATE('Patient level info'!AG15," whilst at this team"))))))))</f>
        <v/>
      </c>
      <c r="E15" s="106" t="str">
        <f>IF('Patient level info'!A15="","",IF(B15="6 Month Transfer","Not Applicable",IF('Patient level info'!A15='Patient level info'!B15,IF('Patient level info'!T15="No","Not achieved","Achieved"),"Not directly admitted by this team")))</f>
        <v/>
      </c>
      <c r="F15" s="106" t="str">
        <f>IF('Patient level info'!A15="","",IF(B15="6 Month Transfer","Not Applicable",IF('Patient level info'!A15='Patient level info'!B15,IF('Patient level info'!U15="","Not achieved","Achieved"),"Not directly admitted by this team")))</f>
        <v/>
      </c>
    </row>
    <row r="16" spans="1:6" s="40" customFormat="1" ht="30" customHeight="1" x14ac:dyDescent="0.25">
      <c r="A16" s="20" t="str">
        <f>IF('Patient level info'!A16="","",'Patient level info'!A16)</f>
        <v/>
      </c>
      <c r="B16" s="105" t="str">
        <f>IF(A16="","",IF('Patient level info'!E16="Yes","6 Month Transfer",IF('Paste Data Here - Export'!A16='Paste Data Here - Export'!B16,'Patient level info'!C16,IF('Patient level info'!W16="No","",'Paste Data Here - Export'!HP16))))</f>
        <v/>
      </c>
      <c r="C16" s="61" t="str">
        <f>IF(A16="","",IF(B16="6 Month Transfer",B16,IF('Patient level info'!W16="No","Record not locked to discharge/transfer",IF(AND('Paste Data Here - Export'!KM16="T",'Paste Data Here - Export'!A16&lt;&gt;'Paste Data Here - Export'!B16),"Record transferred to this team then transferred to another inpatient team",IF('Paste Data Here - Export'!KM16="T","Transferred to another inpatient team",IF('Paste Data Here - Export'!A16='Paste Data Here - Export'!B16,"Full record at this team","Record transferred to this team"))))))</f>
        <v/>
      </c>
      <c r="D16" s="106" t="str">
        <f>IF('Patient level info'!A16="","",IF(B16="6 Month Transfer","Not Applicable",IF(C16="Record not locked to discharge/transfer",C16,IF(OR(C16="Full record at this team",'Patient level info'!AG16="Died same day as arrival",'Patient level info'!AG16="Admitted to ICU/CCU/HDU"),'Patient level info'!AG16,IF('Patient level info'!P16="Not achieved",'Patient level info'!AG16,IF('Patient level info'!M16="Not achieved",'Patient level info'!AG16,IF('Patient level info'!AG16="Not directly admitted by this team, but achieved 90% of stay whilst at this team",'Patient level info'!AG16,CONCATENATE('Patient level info'!AG16," whilst at this team"))))))))</f>
        <v/>
      </c>
      <c r="E16" s="106" t="str">
        <f>IF('Patient level info'!A16="","",IF(B16="6 Month Transfer","Not Applicable",IF('Patient level info'!A16='Patient level info'!B16,IF('Patient level info'!T16="No","Not achieved","Achieved"),"Not directly admitted by this team")))</f>
        <v/>
      </c>
      <c r="F16" s="106" t="str">
        <f>IF('Patient level info'!A16="","",IF(B16="6 Month Transfer","Not Applicable",IF('Patient level info'!A16='Patient level info'!B16,IF('Patient level info'!U16="","Not achieved","Achieved"),"Not directly admitted by this team")))</f>
        <v/>
      </c>
    </row>
    <row r="17" spans="1:6" s="40" customFormat="1" ht="30" customHeight="1" x14ac:dyDescent="0.25">
      <c r="A17" s="20" t="str">
        <f>IF('Patient level info'!A17="","",'Patient level info'!A17)</f>
        <v/>
      </c>
      <c r="B17" s="105" t="str">
        <f>IF(A17="","",IF('Patient level info'!E17="Yes","6 Month Transfer",IF('Paste Data Here - Export'!A17='Paste Data Here - Export'!B17,'Patient level info'!C17,IF('Patient level info'!W17="No","",'Paste Data Here - Export'!HP17))))</f>
        <v/>
      </c>
      <c r="C17" s="61" t="str">
        <f>IF(A17="","",IF(B17="6 Month Transfer",B17,IF('Patient level info'!W17="No","Record not locked to discharge/transfer",IF(AND('Paste Data Here - Export'!KM17="T",'Paste Data Here - Export'!A17&lt;&gt;'Paste Data Here - Export'!B17),"Record transferred to this team then transferred to another inpatient team",IF('Paste Data Here - Export'!KM17="T","Transferred to another inpatient team",IF('Paste Data Here - Export'!A17='Paste Data Here - Export'!B17,"Full record at this team","Record transferred to this team"))))))</f>
        <v/>
      </c>
      <c r="D17" s="106" t="str">
        <f>IF('Patient level info'!A17="","",IF(B17="6 Month Transfer","Not Applicable",IF(C17="Record not locked to discharge/transfer",C17,IF(OR(C17="Full record at this team",'Patient level info'!AG17="Died same day as arrival",'Patient level info'!AG17="Admitted to ICU/CCU/HDU"),'Patient level info'!AG17,IF('Patient level info'!P17="Not achieved",'Patient level info'!AG17,IF('Patient level info'!M17="Not achieved",'Patient level info'!AG17,IF('Patient level info'!AG17="Not directly admitted by this team, but achieved 90% of stay whilst at this team",'Patient level info'!AG17,CONCATENATE('Patient level info'!AG17," whilst at this team"))))))))</f>
        <v/>
      </c>
      <c r="E17" s="106" t="str">
        <f>IF('Patient level info'!A17="","",IF(B17="6 Month Transfer","Not Applicable",IF('Patient level info'!A17='Patient level info'!B17,IF('Patient level info'!T17="No","Not achieved","Achieved"),"Not directly admitted by this team")))</f>
        <v/>
      </c>
      <c r="F17" s="106" t="str">
        <f>IF('Patient level info'!A17="","",IF(B17="6 Month Transfer","Not Applicable",IF('Patient level info'!A17='Patient level info'!B17,IF('Patient level info'!U17="","Not achieved","Achieved"),"Not directly admitted by this team")))</f>
        <v/>
      </c>
    </row>
    <row r="18" spans="1:6" s="40" customFormat="1" ht="30" customHeight="1" x14ac:dyDescent="0.25">
      <c r="A18" s="20" t="str">
        <f>IF('Patient level info'!A18="","",'Patient level info'!A18)</f>
        <v/>
      </c>
      <c r="B18" s="105" t="str">
        <f>IF(A18="","",IF('Patient level info'!E18="Yes","6 Month Transfer",IF('Paste Data Here - Export'!A18='Paste Data Here - Export'!B18,'Patient level info'!C18,IF('Patient level info'!W18="No","",'Paste Data Here - Export'!HP18))))</f>
        <v/>
      </c>
      <c r="C18" s="61" t="str">
        <f>IF(A18="","",IF(B18="6 Month Transfer",B18,IF('Patient level info'!W18="No","Record not locked to discharge/transfer",IF(AND('Paste Data Here - Export'!KM18="T",'Paste Data Here - Export'!A18&lt;&gt;'Paste Data Here - Export'!B18),"Record transferred to this team then transferred to another inpatient team",IF('Paste Data Here - Export'!KM18="T","Transferred to another inpatient team",IF('Paste Data Here - Export'!A18='Paste Data Here - Export'!B18,"Full record at this team","Record transferred to this team"))))))</f>
        <v/>
      </c>
      <c r="D18" s="106" t="str">
        <f>IF('Patient level info'!A18="","",IF(B18="6 Month Transfer","Not Applicable",IF(C18="Record not locked to discharge/transfer",C18,IF(OR(C18="Full record at this team",'Patient level info'!AG18="Died same day as arrival",'Patient level info'!AG18="Admitted to ICU/CCU/HDU"),'Patient level info'!AG18,IF('Patient level info'!P18="Not achieved",'Patient level info'!AG18,IF('Patient level info'!M18="Not achieved",'Patient level info'!AG18,IF('Patient level info'!AG18="Not directly admitted by this team, but achieved 90% of stay whilst at this team",'Patient level info'!AG18,CONCATENATE('Patient level info'!AG18," whilst at this team"))))))))</f>
        <v/>
      </c>
      <c r="E18" s="106" t="str">
        <f>IF('Patient level info'!A18="","",IF(B18="6 Month Transfer","Not Applicable",IF('Patient level info'!A18='Patient level info'!B18,IF('Patient level info'!T18="No","Not achieved","Achieved"),"Not directly admitted by this team")))</f>
        <v/>
      </c>
      <c r="F18" s="106" t="str">
        <f>IF('Patient level info'!A18="","",IF(B18="6 Month Transfer","Not Applicable",IF('Patient level info'!A18='Patient level info'!B18,IF('Patient level info'!U18="","Not achieved","Achieved"),"Not directly admitted by this team")))</f>
        <v/>
      </c>
    </row>
    <row r="19" spans="1:6" s="40" customFormat="1" ht="30" customHeight="1" x14ac:dyDescent="0.25">
      <c r="A19" s="20" t="str">
        <f>IF('Patient level info'!A19="","",'Patient level info'!A19)</f>
        <v/>
      </c>
      <c r="B19" s="105" t="str">
        <f>IF(A19="","",IF('Patient level info'!E19="Yes","6 Month Transfer",IF('Paste Data Here - Export'!A19='Paste Data Here - Export'!B19,'Patient level info'!C19,IF('Patient level info'!W19="No","",'Paste Data Here - Export'!HP19))))</f>
        <v/>
      </c>
      <c r="C19" s="61" t="str">
        <f>IF(A19="","",IF(B19="6 Month Transfer",B19,IF('Patient level info'!W19="No","Record not locked to discharge/transfer",IF(AND('Paste Data Here - Export'!KM19="T",'Paste Data Here - Export'!A19&lt;&gt;'Paste Data Here - Export'!B19),"Record transferred to this team then transferred to another inpatient team",IF('Paste Data Here - Export'!KM19="T","Transferred to another inpatient team",IF('Paste Data Here - Export'!A19='Paste Data Here - Export'!B19,"Full record at this team","Record transferred to this team"))))))</f>
        <v/>
      </c>
      <c r="D19" s="106" t="str">
        <f>IF('Patient level info'!A19="","",IF(B19="6 Month Transfer","Not Applicable",IF(C19="Record not locked to discharge/transfer",C19,IF(OR(C19="Full record at this team",'Patient level info'!AG19="Died same day as arrival",'Patient level info'!AG19="Admitted to ICU/CCU/HDU"),'Patient level info'!AG19,IF('Patient level info'!P19="Not achieved",'Patient level info'!AG19,IF('Patient level info'!M19="Not achieved",'Patient level info'!AG19,IF('Patient level info'!AG19="Not directly admitted by this team, but achieved 90% of stay whilst at this team",'Patient level info'!AG19,CONCATENATE('Patient level info'!AG19," whilst at this team"))))))))</f>
        <v/>
      </c>
      <c r="E19" s="106" t="str">
        <f>IF('Patient level info'!A19="","",IF(B19="6 Month Transfer","Not Applicable",IF('Patient level info'!A19='Patient level info'!B19,IF('Patient level info'!T19="No","Not achieved","Achieved"),"Not directly admitted by this team")))</f>
        <v/>
      </c>
      <c r="F19" s="106" t="str">
        <f>IF('Patient level info'!A19="","",IF(B19="6 Month Transfer","Not Applicable",IF('Patient level info'!A19='Patient level info'!B19,IF('Patient level info'!U19="","Not achieved","Achieved"),"Not directly admitted by this team")))</f>
        <v/>
      </c>
    </row>
    <row r="20" spans="1:6" s="40" customFormat="1" ht="30" customHeight="1" x14ac:dyDescent="0.25">
      <c r="A20" s="20" t="str">
        <f>IF('Patient level info'!A20="","",'Patient level info'!A20)</f>
        <v/>
      </c>
      <c r="B20" s="105" t="str">
        <f>IF(A20="","",IF('Patient level info'!E20="Yes","6 Month Transfer",IF('Paste Data Here - Export'!A20='Paste Data Here - Export'!B20,'Patient level info'!C20,IF('Patient level info'!W20="No","",'Paste Data Here - Export'!HP20))))</f>
        <v/>
      </c>
      <c r="C20" s="61" t="str">
        <f>IF(A20="","",IF(B20="6 Month Transfer",B20,IF('Patient level info'!W20="No","Record not locked to discharge/transfer",IF(AND('Paste Data Here - Export'!KM20="T",'Paste Data Here - Export'!A20&lt;&gt;'Paste Data Here - Export'!B20),"Record transferred to this team then transferred to another inpatient team",IF('Paste Data Here - Export'!KM20="T","Transferred to another inpatient team",IF('Paste Data Here - Export'!A20='Paste Data Here - Export'!B20,"Full record at this team","Record transferred to this team"))))))</f>
        <v/>
      </c>
      <c r="D20" s="106" t="str">
        <f>IF('Patient level info'!A20="","",IF(B20="6 Month Transfer","Not Applicable",IF(C20="Record not locked to discharge/transfer",C20,IF(OR(C20="Full record at this team",'Patient level info'!AG20="Died same day as arrival",'Patient level info'!AG20="Admitted to ICU/CCU/HDU"),'Patient level info'!AG20,IF('Patient level info'!P20="Not achieved",'Patient level info'!AG20,IF('Patient level info'!M20="Not achieved",'Patient level info'!AG20,IF('Patient level info'!AG20="Not directly admitted by this team, but achieved 90% of stay whilst at this team",'Patient level info'!AG20,CONCATENATE('Patient level info'!AG20," whilst at this team"))))))))</f>
        <v/>
      </c>
      <c r="E20" s="106" t="str">
        <f>IF('Patient level info'!A20="","",IF(B20="6 Month Transfer","Not Applicable",IF('Patient level info'!A20='Patient level info'!B20,IF('Patient level info'!T20="No","Not achieved","Achieved"),"Not directly admitted by this team")))</f>
        <v/>
      </c>
      <c r="F20" s="106" t="str">
        <f>IF('Patient level info'!A20="","",IF(B20="6 Month Transfer","Not Applicable",IF('Patient level info'!A20='Patient level info'!B20,IF('Patient level info'!U20="","Not achieved","Achieved"),"Not directly admitted by this team")))</f>
        <v/>
      </c>
    </row>
    <row r="21" spans="1:6" s="40" customFormat="1" ht="30" customHeight="1" x14ac:dyDescent="0.25">
      <c r="A21" s="20" t="str">
        <f>IF('Patient level info'!A21="","",'Patient level info'!A21)</f>
        <v/>
      </c>
      <c r="B21" s="105" t="str">
        <f>IF(A21="","",IF('Patient level info'!E21="Yes","6 Month Transfer",IF('Paste Data Here - Export'!A21='Paste Data Here - Export'!B21,'Patient level info'!C21,IF('Patient level info'!W21="No","",'Paste Data Here - Export'!HP21))))</f>
        <v/>
      </c>
      <c r="C21" s="61" t="str">
        <f>IF(A21="","",IF(B21="6 Month Transfer",B21,IF('Patient level info'!W21="No","Record not locked to discharge/transfer",IF(AND('Paste Data Here - Export'!KM21="T",'Paste Data Here - Export'!A21&lt;&gt;'Paste Data Here - Export'!B21),"Record transferred to this team then transferred to another inpatient team",IF('Paste Data Here - Export'!KM21="T","Transferred to another inpatient team",IF('Paste Data Here - Export'!A21='Paste Data Here - Export'!B21,"Full record at this team","Record transferred to this team"))))))</f>
        <v/>
      </c>
      <c r="D21" s="106" t="str">
        <f>IF('Patient level info'!A21="","",IF(B21="6 Month Transfer","Not Applicable",IF(C21="Record not locked to discharge/transfer",C21,IF(OR(C21="Full record at this team",'Patient level info'!AG21="Died same day as arrival",'Patient level info'!AG21="Admitted to ICU/CCU/HDU"),'Patient level info'!AG21,IF('Patient level info'!P21="Not achieved",'Patient level info'!AG21,IF('Patient level info'!M21="Not achieved",'Patient level info'!AG21,IF('Patient level info'!AG21="Not directly admitted by this team, but achieved 90% of stay whilst at this team",'Patient level info'!AG21,CONCATENATE('Patient level info'!AG21," whilst at this team"))))))))</f>
        <v/>
      </c>
      <c r="E21" s="106" t="str">
        <f>IF('Patient level info'!A21="","",IF(B21="6 Month Transfer","Not Applicable",IF('Patient level info'!A21='Patient level info'!B21,IF('Patient level info'!T21="No","Not achieved","Achieved"),"Not directly admitted by this team")))</f>
        <v/>
      </c>
      <c r="F21" s="106" t="str">
        <f>IF('Patient level info'!A21="","",IF(B21="6 Month Transfer","Not Applicable",IF('Patient level info'!A21='Patient level info'!B21,IF('Patient level info'!U21="","Not achieved","Achieved"),"Not directly admitted by this team")))</f>
        <v/>
      </c>
    </row>
    <row r="22" spans="1:6" s="40" customFormat="1" ht="30" customHeight="1" x14ac:dyDescent="0.25">
      <c r="A22" s="20" t="str">
        <f>IF('Patient level info'!A22="","",'Patient level info'!A22)</f>
        <v/>
      </c>
      <c r="B22" s="105" t="str">
        <f>IF(A22="","",IF('Patient level info'!E22="Yes","6 Month Transfer",IF('Paste Data Here - Export'!A22='Paste Data Here - Export'!B22,'Patient level info'!C22,IF('Patient level info'!W22="No","",'Paste Data Here - Export'!HP22))))</f>
        <v/>
      </c>
      <c r="C22" s="61" t="str">
        <f>IF(A22="","",IF(B22="6 Month Transfer",B22,IF('Patient level info'!W22="No","Record not locked to discharge/transfer",IF(AND('Paste Data Here - Export'!KM22="T",'Paste Data Here - Export'!A22&lt;&gt;'Paste Data Here - Export'!B22),"Record transferred to this team then transferred to another inpatient team",IF('Paste Data Here - Export'!KM22="T","Transferred to another inpatient team",IF('Paste Data Here - Export'!A22='Paste Data Here - Export'!B22,"Full record at this team","Record transferred to this team"))))))</f>
        <v/>
      </c>
      <c r="D22" s="106" t="str">
        <f>IF('Patient level info'!A22="","",IF(B22="6 Month Transfer","Not Applicable",IF(C22="Record not locked to discharge/transfer",C22,IF(OR(C22="Full record at this team",'Patient level info'!AG22="Died same day as arrival",'Patient level info'!AG22="Admitted to ICU/CCU/HDU"),'Patient level info'!AG22,IF('Patient level info'!P22="Not achieved",'Patient level info'!AG22,IF('Patient level info'!M22="Not achieved",'Patient level info'!AG22,IF('Patient level info'!AG22="Not directly admitted by this team, but achieved 90% of stay whilst at this team",'Patient level info'!AG22,CONCATENATE('Patient level info'!AG22," whilst at this team"))))))))</f>
        <v/>
      </c>
      <c r="E22" s="106" t="str">
        <f>IF('Patient level info'!A22="","",IF(B22="6 Month Transfer","Not Applicable",IF('Patient level info'!A22='Patient level info'!B22,IF('Patient level info'!T22="No","Not achieved","Achieved"),"Not directly admitted by this team")))</f>
        <v/>
      </c>
      <c r="F22" s="106" t="str">
        <f>IF('Patient level info'!A22="","",IF(B22="6 Month Transfer","Not Applicable",IF('Patient level info'!A22='Patient level info'!B22,IF('Patient level info'!U22="","Not achieved","Achieved"),"Not directly admitted by this team")))</f>
        <v/>
      </c>
    </row>
    <row r="23" spans="1:6" s="40" customFormat="1" ht="30" customHeight="1" x14ac:dyDescent="0.25">
      <c r="A23" s="20" t="str">
        <f>IF('Patient level info'!A23="","",'Patient level info'!A23)</f>
        <v/>
      </c>
      <c r="B23" s="105" t="str">
        <f>IF(A23="","",IF('Patient level info'!E23="Yes","6 Month Transfer",IF('Paste Data Here - Export'!A23='Paste Data Here - Export'!B23,'Patient level info'!C23,IF('Patient level info'!W23="No","",'Paste Data Here - Export'!HP23))))</f>
        <v/>
      </c>
      <c r="C23" s="61" t="str">
        <f>IF(A23="","",IF(B23="6 Month Transfer",B23,IF('Patient level info'!W23="No","Record not locked to discharge/transfer",IF(AND('Paste Data Here - Export'!KM23="T",'Paste Data Here - Export'!A23&lt;&gt;'Paste Data Here - Export'!B23),"Record transferred to this team then transferred to another inpatient team",IF('Paste Data Here - Export'!KM23="T","Transferred to another inpatient team",IF('Paste Data Here - Export'!A23='Paste Data Here - Export'!B23,"Full record at this team","Record transferred to this team"))))))</f>
        <v/>
      </c>
      <c r="D23" s="106" t="str">
        <f>IF('Patient level info'!A23="","",IF(B23="6 Month Transfer","Not Applicable",IF(C23="Record not locked to discharge/transfer",C23,IF(OR(C23="Full record at this team",'Patient level info'!AG23="Died same day as arrival",'Patient level info'!AG23="Admitted to ICU/CCU/HDU"),'Patient level info'!AG23,IF('Patient level info'!P23="Not achieved",'Patient level info'!AG23,IF('Patient level info'!M23="Not achieved",'Patient level info'!AG23,IF('Patient level info'!AG23="Not directly admitted by this team, but achieved 90% of stay whilst at this team",'Patient level info'!AG23,CONCATENATE('Patient level info'!AG23," whilst at this team"))))))))</f>
        <v/>
      </c>
      <c r="E23" s="106" t="str">
        <f>IF('Patient level info'!A23="","",IF(B23="6 Month Transfer","Not Applicable",IF('Patient level info'!A23='Patient level info'!B23,IF('Patient level info'!T23="No","Not achieved","Achieved"),"Not directly admitted by this team")))</f>
        <v/>
      </c>
      <c r="F23" s="106" t="str">
        <f>IF('Patient level info'!A23="","",IF(B23="6 Month Transfer","Not Applicable",IF('Patient level info'!A23='Patient level info'!B23,IF('Patient level info'!U23="","Not achieved","Achieved"),"Not directly admitted by this team")))</f>
        <v/>
      </c>
    </row>
    <row r="24" spans="1:6" s="40" customFormat="1" ht="30" customHeight="1" x14ac:dyDescent="0.25">
      <c r="A24" s="20" t="str">
        <f>IF('Patient level info'!A24="","",'Patient level info'!A24)</f>
        <v/>
      </c>
      <c r="B24" s="105" t="str">
        <f>IF(A24="","",IF('Patient level info'!E24="Yes","6 Month Transfer",IF('Paste Data Here - Export'!A24='Paste Data Here - Export'!B24,'Patient level info'!C24,IF('Patient level info'!W24="No","",'Paste Data Here - Export'!HP24))))</f>
        <v/>
      </c>
      <c r="C24" s="61" t="str">
        <f>IF(A24="","",IF(B24="6 Month Transfer",B24,IF('Patient level info'!W24="No","Record not locked to discharge/transfer",IF(AND('Paste Data Here - Export'!KM24="T",'Paste Data Here - Export'!A24&lt;&gt;'Paste Data Here - Export'!B24),"Record transferred to this team then transferred to another inpatient team",IF('Paste Data Here - Export'!KM24="T","Transferred to another inpatient team",IF('Paste Data Here - Export'!A24='Paste Data Here - Export'!B24,"Full record at this team","Record transferred to this team"))))))</f>
        <v/>
      </c>
      <c r="D24" s="106" t="str">
        <f>IF('Patient level info'!A24="","",IF(B24="6 Month Transfer","Not Applicable",IF(C24="Record not locked to discharge/transfer",C24,IF(OR(C24="Full record at this team",'Patient level info'!AG24="Died same day as arrival",'Patient level info'!AG24="Admitted to ICU/CCU/HDU"),'Patient level info'!AG24,IF('Patient level info'!P24="Not achieved",'Patient level info'!AG24,IF('Patient level info'!M24="Not achieved",'Patient level info'!AG24,IF('Patient level info'!AG24="Not directly admitted by this team, but achieved 90% of stay whilst at this team",'Patient level info'!AG24,CONCATENATE('Patient level info'!AG24," whilst at this team"))))))))</f>
        <v/>
      </c>
      <c r="E24" s="106" t="str">
        <f>IF('Patient level info'!A24="","",IF(B24="6 Month Transfer","Not Applicable",IF('Patient level info'!A24='Patient level info'!B24,IF('Patient level info'!T24="No","Not achieved","Achieved"),"Not directly admitted by this team")))</f>
        <v/>
      </c>
      <c r="F24" s="106" t="str">
        <f>IF('Patient level info'!A24="","",IF(B24="6 Month Transfer","Not Applicable",IF('Patient level info'!A24='Patient level info'!B24,IF('Patient level info'!U24="","Not achieved","Achieved"),"Not directly admitted by this team")))</f>
        <v/>
      </c>
    </row>
    <row r="25" spans="1:6" s="40" customFormat="1" ht="30" customHeight="1" x14ac:dyDescent="0.25">
      <c r="A25" s="20" t="str">
        <f>IF('Patient level info'!A25="","",'Patient level info'!A25)</f>
        <v/>
      </c>
      <c r="B25" s="105" t="str">
        <f>IF(A25="","",IF('Patient level info'!E25="Yes","6 Month Transfer",IF('Paste Data Here - Export'!A25='Paste Data Here - Export'!B25,'Patient level info'!C25,IF('Patient level info'!W25="No","",'Paste Data Here - Export'!HP25))))</f>
        <v/>
      </c>
      <c r="C25" s="61" t="str">
        <f>IF(A25="","",IF(B25="6 Month Transfer",B25,IF('Patient level info'!W25="No","Record not locked to discharge/transfer",IF(AND('Paste Data Here - Export'!KM25="T",'Paste Data Here - Export'!A25&lt;&gt;'Paste Data Here - Export'!B25),"Record transferred to this team then transferred to another inpatient team",IF('Paste Data Here - Export'!KM25="T","Transferred to another inpatient team",IF('Paste Data Here - Export'!A25='Paste Data Here - Export'!B25,"Full record at this team","Record transferred to this team"))))))</f>
        <v/>
      </c>
      <c r="D25" s="106" t="str">
        <f>IF('Patient level info'!A25="","",IF(B25="6 Month Transfer","Not Applicable",IF(C25="Record not locked to discharge/transfer",C25,IF(OR(C25="Full record at this team",'Patient level info'!AG25="Died same day as arrival",'Patient level info'!AG25="Admitted to ICU/CCU/HDU"),'Patient level info'!AG25,IF('Patient level info'!P25="Not achieved",'Patient level info'!AG25,IF('Patient level info'!M25="Not achieved",'Patient level info'!AG25,IF('Patient level info'!AG25="Not directly admitted by this team, but achieved 90% of stay whilst at this team",'Patient level info'!AG25,CONCATENATE('Patient level info'!AG25," whilst at this team"))))))))</f>
        <v/>
      </c>
      <c r="E25" s="106" t="str">
        <f>IF('Patient level info'!A25="","",IF(B25="6 Month Transfer","Not Applicable",IF('Patient level info'!A25='Patient level info'!B25,IF('Patient level info'!T25="No","Not achieved","Achieved"),"Not directly admitted by this team")))</f>
        <v/>
      </c>
      <c r="F25" s="106" t="str">
        <f>IF('Patient level info'!A25="","",IF(B25="6 Month Transfer","Not Applicable",IF('Patient level info'!A25='Patient level info'!B25,IF('Patient level info'!U25="","Not achieved","Achieved"),"Not directly admitted by this team")))</f>
        <v/>
      </c>
    </row>
    <row r="26" spans="1:6" s="40" customFormat="1" ht="30" customHeight="1" x14ac:dyDescent="0.25">
      <c r="A26" s="20" t="str">
        <f>IF('Patient level info'!A26="","",'Patient level info'!A26)</f>
        <v/>
      </c>
      <c r="B26" s="105" t="str">
        <f>IF(A26="","",IF('Patient level info'!E26="Yes","6 Month Transfer",IF('Paste Data Here - Export'!A26='Paste Data Here - Export'!B26,'Patient level info'!C26,IF('Patient level info'!W26="No","",'Paste Data Here - Export'!HP26))))</f>
        <v/>
      </c>
      <c r="C26" s="61" t="str">
        <f>IF(A26="","",IF(B26="6 Month Transfer",B26,IF('Patient level info'!W26="No","Record not locked to discharge/transfer",IF(AND('Paste Data Here - Export'!KM26="T",'Paste Data Here - Export'!A26&lt;&gt;'Paste Data Here - Export'!B26),"Record transferred to this team then transferred to another inpatient team",IF('Paste Data Here - Export'!KM26="T","Transferred to another inpatient team",IF('Paste Data Here - Export'!A26='Paste Data Here - Export'!B26,"Full record at this team","Record transferred to this team"))))))</f>
        <v/>
      </c>
      <c r="D26" s="106" t="str">
        <f>IF('Patient level info'!A26="","",IF(B26="6 Month Transfer","Not Applicable",IF(C26="Record not locked to discharge/transfer",C26,IF(OR(C26="Full record at this team",'Patient level info'!AG26="Died same day as arrival",'Patient level info'!AG26="Admitted to ICU/CCU/HDU"),'Patient level info'!AG26,IF('Patient level info'!P26="Not achieved",'Patient level info'!AG26,IF('Patient level info'!M26="Not achieved",'Patient level info'!AG26,IF('Patient level info'!AG26="Not directly admitted by this team, but achieved 90% of stay whilst at this team",'Patient level info'!AG26,CONCATENATE('Patient level info'!AG26," whilst at this team"))))))))</f>
        <v/>
      </c>
      <c r="E26" s="106" t="str">
        <f>IF('Patient level info'!A26="","",IF(B26="6 Month Transfer","Not Applicable",IF('Patient level info'!A26='Patient level info'!B26,IF('Patient level info'!T26="No","Not achieved","Achieved"),"Not directly admitted by this team")))</f>
        <v/>
      </c>
      <c r="F26" s="106" t="str">
        <f>IF('Patient level info'!A26="","",IF(B26="6 Month Transfer","Not Applicable",IF('Patient level info'!A26='Patient level info'!B26,IF('Patient level info'!U26="","Not achieved","Achieved"),"Not directly admitted by this team")))</f>
        <v/>
      </c>
    </row>
    <row r="27" spans="1:6" s="40" customFormat="1" ht="30" customHeight="1" x14ac:dyDescent="0.25">
      <c r="A27" s="20" t="str">
        <f>IF('Patient level info'!A27="","",'Patient level info'!A27)</f>
        <v/>
      </c>
      <c r="B27" s="105" t="str">
        <f>IF(A27="","",IF('Patient level info'!E27="Yes","6 Month Transfer",IF('Paste Data Here - Export'!A27='Paste Data Here - Export'!B27,'Patient level info'!C27,IF('Patient level info'!W27="No","",'Paste Data Here - Export'!HP27))))</f>
        <v/>
      </c>
      <c r="C27" s="61" t="str">
        <f>IF(A27="","",IF(B27="6 Month Transfer",B27,IF('Patient level info'!W27="No","Record not locked to discharge/transfer",IF(AND('Paste Data Here - Export'!KM27="T",'Paste Data Here - Export'!A27&lt;&gt;'Paste Data Here - Export'!B27),"Record transferred to this team then transferred to another inpatient team",IF('Paste Data Here - Export'!KM27="T","Transferred to another inpatient team",IF('Paste Data Here - Export'!A27='Paste Data Here - Export'!B27,"Full record at this team","Record transferred to this team"))))))</f>
        <v/>
      </c>
      <c r="D27" s="106" t="str">
        <f>IF('Patient level info'!A27="","",IF(B27="6 Month Transfer","Not Applicable",IF(C27="Record not locked to discharge/transfer",C27,IF(OR(C27="Full record at this team",'Patient level info'!AG27="Died same day as arrival",'Patient level info'!AG27="Admitted to ICU/CCU/HDU"),'Patient level info'!AG27,IF('Patient level info'!P27="Not achieved",'Patient level info'!AG27,IF('Patient level info'!M27="Not achieved",'Patient level info'!AG27,IF('Patient level info'!AG27="Not directly admitted by this team, but achieved 90% of stay whilst at this team",'Patient level info'!AG27,CONCATENATE('Patient level info'!AG27," whilst at this team"))))))))</f>
        <v/>
      </c>
      <c r="E27" s="106" t="str">
        <f>IF('Patient level info'!A27="","",IF(B27="6 Month Transfer","Not Applicable",IF('Patient level info'!A27='Patient level info'!B27,IF('Patient level info'!T27="No","Not achieved","Achieved"),"Not directly admitted by this team")))</f>
        <v/>
      </c>
      <c r="F27" s="106" t="str">
        <f>IF('Patient level info'!A27="","",IF(B27="6 Month Transfer","Not Applicable",IF('Patient level info'!A27='Patient level info'!B27,IF('Patient level info'!U27="","Not achieved","Achieved"),"Not directly admitted by this team")))</f>
        <v/>
      </c>
    </row>
    <row r="28" spans="1:6" s="40" customFormat="1" ht="30" customHeight="1" x14ac:dyDescent="0.25">
      <c r="A28" s="20" t="str">
        <f>IF('Patient level info'!A28="","",'Patient level info'!A28)</f>
        <v/>
      </c>
      <c r="B28" s="105" t="str">
        <f>IF(A28="","",IF('Patient level info'!E28="Yes","6 Month Transfer",IF('Paste Data Here - Export'!A28='Paste Data Here - Export'!B28,'Patient level info'!C28,IF('Patient level info'!W28="No","",'Paste Data Here - Export'!HP28))))</f>
        <v/>
      </c>
      <c r="C28" s="61" t="str">
        <f>IF(A28="","",IF(B28="6 Month Transfer",B28,IF('Patient level info'!W28="No","Record not locked to discharge/transfer",IF(AND('Paste Data Here - Export'!KM28="T",'Paste Data Here - Export'!A28&lt;&gt;'Paste Data Here - Export'!B28),"Record transferred to this team then transferred to another inpatient team",IF('Paste Data Here - Export'!KM28="T","Transferred to another inpatient team",IF('Paste Data Here - Export'!A28='Paste Data Here - Export'!B28,"Full record at this team","Record transferred to this team"))))))</f>
        <v/>
      </c>
      <c r="D28" s="106" t="str">
        <f>IF('Patient level info'!A28="","",IF(B28="6 Month Transfer","Not Applicable",IF(C28="Record not locked to discharge/transfer",C28,IF(OR(C28="Full record at this team",'Patient level info'!AG28="Died same day as arrival",'Patient level info'!AG28="Admitted to ICU/CCU/HDU"),'Patient level info'!AG28,IF('Patient level info'!P28="Not achieved",'Patient level info'!AG28,IF('Patient level info'!M28="Not achieved",'Patient level info'!AG28,IF('Patient level info'!AG28="Not directly admitted by this team, but achieved 90% of stay whilst at this team",'Patient level info'!AG28,CONCATENATE('Patient level info'!AG28," whilst at this team"))))))))</f>
        <v/>
      </c>
      <c r="E28" s="106" t="str">
        <f>IF('Patient level info'!A28="","",IF(B28="6 Month Transfer","Not Applicable",IF('Patient level info'!A28='Patient level info'!B28,IF('Patient level info'!T28="No","Not achieved","Achieved"),"Not directly admitted by this team")))</f>
        <v/>
      </c>
      <c r="F28" s="106" t="str">
        <f>IF('Patient level info'!A28="","",IF(B28="6 Month Transfer","Not Applicable",IF('Patient level info'!A28='Patient level info'!B28,IF('Patient level info'!U28="","Not achieved","Achieved"),"Not directly admitted by this team")))</f>
        <v/>
      </c>
    </row>
    <row r="29" spans="1:6" s="40" customFormat="1" ht="30" customHeight="1" x14ac:dyDescent="0.25">
      <c r="A29" s="20" t="str">
        <f>IF('Patient level info'!A29="","",'Patient level info'!A29)</f>
        <v/>
      </c>
      <c r="B29" s="105" t="str">
        <f>IF(A29="","",IF('Patient level info'!E29="Yes","6 Month Transfer",IF('Paste Data Here - Export'!A29='Paste Data Here - Export'!B29,'Patient level info'!C29,IF('Patient level info'!W29="No","",'Paste Data Here - Export'!HP29))))</f>
        <v/>
      </c>
      <c r="C29" s="61" t="str">
        <f>IF(A29="","",IF(B29="6 Month Transfer",B29,IF('Patient level info'!W29="No","Record not locked to discharge/transfer",IF(AND('Paste Data Here - Export'!KM29="T",'Paste Data Here - Export'!A29&lt;&gt;'Paste Data Here - Export'!B29),"Record transferred to this team then transferred to another inpatient team",IF('Paste Data Here - Export'!KM29="T","Transferred to another inpatient team",IF('Paste Data Here - Export'!A29='Paste Data Here - Export'!B29,"Full record at this team","Record transferred to this team"))))))</f>
        <v/>
      </c>
      <c r="D29" s="106" t="str">
        <f>IF('Patient level info'!A29="","",IF(B29="6 Month Transfer","Not Applicable",IF(C29="Record not locked to discharge/transfer",C29,IF(OR(C29="Full record at this team",'Patient level info'!AG29="Died same day as arrival",'Patient level info'!AG29="Admitted to ICU/CCU/HDU"),'Patient level info'!AG29,IF('Patient level info'!P29="Not achieved",'Patient level info'!AG29,IF('Patient level info'!M29="Not achieved",'Patient level info'!AG29,IF('Patient level info'!AG29="Not directly admitted by this team, but achieved 90% of stay whilst at this team",'Patient level info'!AG29,CONCATENATE('Patient level info'!AG29," whilst at this team"))))))))</f>
        <v/>
      </c>
      <c r="E29" s="106" t="str">
        <f>IF('Patient level info'!A29="","",IF(B29="6 Month Transfer","Not Applicable",IF('Patient level info'!A29='Patient level info'!B29,IF('Patient level info'!T29="No","Not achieved","Achieved"),"Not directly admitted by this team")))</f>
        <v/>
      </c>
      <c r="F29" s="106" t="str">
        <f>IF('Patient level info'!A29="","",IF(B29="6 Month Transfer","Not Applicable",IF('Patient level info'!A29='Patient level info'!B29,IF('Patient level info'!U29="","Not achieved","Achieved"),"Not directly admitted by this team")))</f>
        <v/>
      </c>
    </row>
    <row r="30" spans="1:6" s="40" customFormat="1" ht="30" customHeight="1" x14ac:dyDescent="0.25">
      <c r="A30" s="20" t="str">
        <f>IF('Patient level info'!A30="","",'Patient level info'!A30)</f>
        <v/>
      </c>
      <c r="B30" s="105" t="str">
        <f>IF(A30="","",IF('Patient level info'!E30="Yes","6 Month Transfer",IF('Paste Data Here - Export'!A30='Paste Data Here - Export'!B30,'Patient level info'!C30,IF('Patient level info'!W30="No","",'Paste Data Here - Export'!HP30))))</f>
        <v/>
      </c>
      <c r="C30" s="61" t="str">
        <f>IF(A30="","",IF(B30="6 Month Transfer",B30,IF('Patient level info'!W30="No","Record not locked to discharge/transfer",IF(AND('Paste Data Here - Export'!KM30="T",'Paste Data Here - Export'!A30&lt;&gt;'Paste Data Here - Export'!B30),"Record transferred to this team then transferred to another inpatient team",IF('Paste Data Here - Export'!KM30="T","Transferred to another inpatient team",IF('Paste Data Here - Export'!A30='Paste Data Here - Export'!B30,"Full record at this team","Record transferred to this team"))))))</f>
        <v/>
      </c>
      <c r="D30" s="106" t="str">
        <f>IF('Patient level info'!A30="","",IF(B30="6 Month Transfer","Not Applicable",IF(C30="Record not locked to discharge/transfer",C30,IF(OR(C30="Full record at this team",'Patient level info'!AG30="Died same day as arrival",'Patient level info'!AG30="Admitted to ICU/CCU/HDU"),'Patient level info'!AG30,IF('Patient level info'!P30="Not achieved",'Patient level info'!AG30,IF('Patient level info'!M30="Not achieved",'Patient level info'!AG30,IF('Patient level info'!AG30="Not directly admitted by this team, but achieved 90% of stay whilst at this team",'Patient level info'!AG30,CONCATENATE('Patient level info'!AG30," whilst at this team"))))))))</f>
        <v/>
      </c>
      <c r="E30" s="106" t="str">
        <f>IF('Patient level info'!A30="","",IF(B30="6 Month Transfer","Not Applicable",IF('Patient level info'!A30='Patient level info'!B30,IF('Patient level info'!T30="No","Not achieved","Achieved"),"Not directly admitted by this team")))</f>
        <v/>
      </c>
      <c r="F30" s="106" t="str">
        <f>IF('Patient level info'!A30="","",IF(B30="6 Month Transfer","Not Applicable",IF('Patient level info'!A30='Patient level info'!B30,IF('Patient level info'!U30="","Not achieved","Achieved"),"Not directly admitted by this team")))</f>
        <v/>
      </c>
    </row>
    <row r="31" spans="1:6" s="40" customFormat="1" ht="30" customHeight="1" x14ac:dyDescent="0.25">
      <c r="A31" s="20" t="str">
        <f>IF('Patient level info'!A31="","",'Patient level info'!A31)</f>
        <v/>
      </c>
      <c r="B31" s="105" t="str">
        <f>IF(A31="","",IF('Patient level info'!E31="Yes","6 Month Transfer",IF('Paste Data Here - Export'!A31='Paste Data Here - Export'!B31,'Patient level info'!C31,IF('Patient level info'!W31="No","",'Paste Data Here - Export'!HP31))))</f>
        <v/>
      </c>
      <c r="C31" s="61" t="str">
        <f>IF(A31="","",IF(B31="6 Month Transfer",B31,IF('Patient level info'!W31="No","Record not locked to discharge/transfer",IF(AND('Paste Data Here - Export'!KM31="T",'Paste Data Here - Export'!A31&lt;&gt;'Paste Data Here - Export'!B31),"Record transferred to this team then transferred to another inpatient team",IF('Paste Data Here - Export'!KM31="T","Transferred to another inpatient team",IF('Paste Data Here - Export'!A31='Paste Data Here - Export'!B31,"Full record at this team","Record transferred to this team"))))))</f>
        <v/>
      </c>
      <c r="D31" s="106" t="str">
        <f>IF('Patient level info'!A31="","",IF(B31="6 Month Transfer","Not Applicable",IF(C31="Record not locked to discharge/transfer",C31,IF(OR(C31="Full record at this team",'Patient level info'!AG31="Died same day as arrival",'Patient level info'!AG31="Admitted to ICU/CCU/HDU"),'Patient level info'!AG31,IF('Patient level info'!P31="Not achieved",'Patient level info'!AG31,IF('Patient level info'!M31="Not achieved",'Patient level info'!AG31,IF('Patient level info'!AG31="Not directly admitted by this team, but achieved 90% of stay whilst at this team",'Patient level info'!AG31,CONCATENATE('Patient level info'!AG31," whilst at this team"))))))))</f>
        <v/>
      </c>
      <c r="E31" s="106" t="str">
        <f>IF('Patient level info'!A31="","",IF(B31="6 Month Transfer","Not Applicable",IF('Patient level info'!A31='Patient level info'!B31,IF('Patient level info'!T31="No","Not achieved","Achieved"),"Not directly admitted by this team")))</f>
        <v/>
      </c>
      <c r="F31" s="106" t="str">
        <f>IF('Patient level info'!A31="","",IF(B31="6 Month Transfer","Not Applicable",IF('Patient level info'!A31='Patient level info'!B31,IF('Patient level info'!U31="","Not achieved","Achieved"),"Not directly admitted by this team")))</f>
        <v/>
      </c>
    </row>
    <row r="32" spans="1:6" s="40" customFormat="1" ht="30" customHeight="1" x14ac:dyDescent="0.25">
      <c r="A32" s="20" t="str">
        <f>IF('Patient level info'!A32="","",'Patient level info'!A32)</f>
        <v/>
      </c>
      <c r="B32" s="105" t="str">
        <f>IF(A32="","",IF('Patient level info'!E32="Yes","6 Month Transfer",IF('Paste Data Here - Export'!A32='Paste Data Here - Export'!B32,'Patient level info'!C32,IF('Patient level info'!W32="No","",'Paste Data Here - Export'!HP32))))</f>
        <v/>
      </c>
      <c r="C32" s="61" t="str">
        <f>IF(A32="","",IF(B32="6 Month Transfer",B32,IF('Patient level info'!W32="No","Record not locked to discharge/transfer",IF(AND('Paste Data Here - Export'!KM32="T",'Paste Data Here - Export'!A32&lt;&gt;'Paste Data Here - Export'!B32),"Record transferred to this team then transferred to another inpatient team",IF('Paste Data Here - Export'!KM32="T","Transferred to another inpatient team",IF('Paste Data Here - Export'!A32='Paste Data Here - Export'!B32,"Full record at this team","Record transferred to this team"))))))</f>
        <v/>
      </c>
      <c r="D32" s="106" t="str">
        <f>IF('Patient level info'!A32="","",IF(B32="6 Month Transfer","Not Applicable",IF(C32="Record not locked to discharge/transfer",C32,IF(OR(C32="Full record at this team",'Patient level info'!AG32="Died same day as arrival",'Patient level info'!AG32="Admitted to ICU/CCU/HDU"),'Patient level info'!AG32,IF('Patient level info'!P32="Not achieved",'Patient level info'!AG32,IF('Patient level info'!M32="Not achieved",'Patient level info'!AG32,IF('Patient level info'!AG32="Not directly admitted by this team, but achieved 90% of stay whilst at this team",'Patient level info'!AG32,CONCATENATE('Patient level info'!AG32," whilst at this team"))))))))</f>
        <v/>
      </c>
      <c r="E32" s="106" t="str">
        <f>IF('Patient level info'!A32="","",IF(B32="6 Month Transfer","Not Applicable",IF('Patient level info'!A32='Patient level info'!B32,IF('Patient level info'!T32="No","Not achieved","Achieved"),"Not directly admitted by this team")))</f>
        <v/>
      </c>
      <c r="F32" s="106" t="str">
        <f>IF('Patient level info'!A32="","",IF(B32="6 Month Transfer","Not Applicable",IF('Patient level info'!A32='Patient level info'!B32,IF('Patient level info'!U32="","Not achieved","Achieved"),"Not directly admitted by this team")))</f>
        <v/>
      </c>
    </row>
    <row r="33" spans="1:6" s="40" customFormat="1" ht="30" customHeight="1" x14ac:dyDescent="0.25">
      <c r="A33" s="20" t="str">
        <f>IF('Patient level info'!A33="","",'Patient level info'!A33)</f>
        <v/>
      </c>
      <c r="B33" s="105" t="str">
        <f>IF(A33="","",IF('Patient level info'!E33="Yes","6 Month Transfer",IF('Paste Data Here - Export'!A33='Paste Data Here - Export'!B33,'Patient level info'!C33,IF('Patient level info'!W33="No","",'Paste Data Here - Export'!HP33))))</f>
        <v/>
      </c>
      <c r="C33" s="61" t="str">
        <f>IF(A33="","",IF(B33="6 Month Transfer",B33,IF('Patient level info'!W33="No","Record not locked to discharge/transfer",IF(AND('Paste Data Here - Export'!KM33="T",'Paste Data Here - Export'!A33&lt;&gt;'Paste Data Here - Export'!B33),"Record transferred to this team then transferred to another inpatient team",IF('Paste Data Here - Export'!KM33="T","Transferred to another inpatient team",IF('Paste Data Here - Export'!A33='Paste Data Here - Export'!B33,"Full record at this team","Record transferred to this team"))))))</f>
        <v/>
      </c>
      <c r="D33" s="106" t="str">
        <f>IF('Patient level info'!A33="","",IF(B33="6 Month Transfer","Not Applicable",IF(C33="Record not locked to discharge/transfer",C33,IF(OR(C33="Full record at this team",'Patient level info'!AG33="Died same day as arrival",'Patient level info'!AG33="Admitted to ICU/CCU/HDU"),'Patient level info'!AG33,IF('Patient level info'!P33="Not achieved",'Patient level info'!AG33,IF('Patient level info'!M33="Not achieved",'Patient level info'!AG33,IF('Patient level info'!AG33="Not directly admitted by this team, but achieved 90% of stay whilst at this team",'Patient level info'!AG33,CONCATENATE('Patient level info'!AG33," whilst at this team"))))))))</f>
        <v/>
      </c>
      <c r="E33" s="106" t="str">
        <f>IF('Patient level info'!A33="","",IF(B33="6 Month Transfer","Not Applicable",IF('Patient level info'!A33='Patient level info'!B33,IF('Patient level info'!T33="No","Not achieved","Achieved"),"Not directly admitted by this team")))</f>
        <v/>
      </c>
      <c r="F33" s="106" t="str">
        <f>IF('Patient level info'!A33="","",IF(B33="6 Month Transfer","Not Applicable",IF('Patient level info'!A33='Patient level info'!B33,IF('Patient level info'!U33="","Not achieved","Achieved"),"Not directly admitted by this team")))</f>
        <v/>
      </c>
    </row>
    <row r="34" spans="1:6" s="40" customFormat="1" ht="30" customHeight="1" x14ac:dyDescent="0.25">
      <c r="A34" s="20" t="str">
        <f>IF('Patient level info'!A34="","",'Patient level info'!A34)</f>
        <v/>
      </c>
      <c r="B34" s="105" t="str">
        <f>IF(A34="","",IF('Patient level info'!E34="Yes","6 Month Transfer",IF('Paste Data Here - Export'!A34='Paste Data Here - Export'!B34,'Patient level info'!C34,IF('Patient level info'!W34="No","",'Paste Data Here - Export'!HP34))))</f>
        <v/>
      </c>
      <c r="C34" s="61" t="str">
        <f>IF(A34="","",IF(B34="6 Month Transfer",B34,IF('Patient level info'!W34="No","Record not locked to discharge/transfer",IF(AND('Paste Data Here - Export'!KM34="T",'Paste Data Here - Export'!A34&lt;&gt;'Paste Data Here - Export'!B34),"Record transferred to this team then transferred to another inpatient team",IF('Paste Data Here - Export'!KM34="T","Transferred to another inpatient team",IF('Paste Data Here - Export'!A34='Paste Data Here - Export'!B34,"Full record at this team","Record transferred to this team"))))))</f>
        <v/>
      </c>
      <c r="D34" s="106" t="str">
        <f>IF('Patient level info'!A34="","",IF(B34="6 Month Transfer","Not Applicable",IF(C34="Record not locked to discharge/transfer",C34,IF(OR(C34="Full record at this team",'Patient level info'!AG34="Died same day as arrival",'Patient level info'!AG34="Admitted to ICU/CCU/HDU"),'Patient level info'!AG34,IF('Patient level info'!P34="Not achieved",'Patient level info'!AG34,IF('Patient level info'!M34="Not achieved",'Patient level info'!AG34,IF('Patient level info'!AG34="Not directly admitted by this team, but achieved 90% of stay whilst at this team",'Patient level info'!AG34,CONCATENATE('Patient level info'!AG34," whilst at this team"))))))))</f>
        <v/>
      </c>
      <c r="E34" s="106" t="str">
        <f>IF('Patient level info'!A34="","",IF(B34="6 Month Transfer","Not Applicable",IF('Patient level info'!A34='Patient level info'!B34,IF('Patient level info'!T34="No","Not achieved","Achieved"),"Not directly admitted by this team")))</f>
        <v/>
      </c>
      <c r="F34" s="106" t="str">
        <f>IF('Patient level info'!A34="","",IF(B34="6 Month Transfer","Not Applicable",IF('Patient level info'!A34='Patient level info'!B34,IF('Patient level info'!U34="","Not achieved","Achieved"),"Not directly admitted by this team")))</f>
        <v/>
      </c>
    </row>
    <row r="35" spans="1:6" s="40" customFormat="1" ht="30" customHeight="1" x14ac:dyDescent="0.25">
      <c r="A35" s="20" t="str">
        <f>IF('Patient level info'!A35="","",'Patient level info'!A35)</f>
        <v/>
      </c>
      <c r="B35" s="105" t="str">
        <f>IF(A35="","",IF('Patient level info'!E35="Yes","6 Month Transfer",IF('Paste Data Here - Export'!A35='Paste Data Here - Export'!B35,'Patient level info'!C35,IF('Patient level info'!W35="No","",'Paste Data Here - Export'!HP35))))</f>
        <v/>
      </c>
      <c r="C35" s="61" t="str">
        <f>IF(A35="","",IF(B35="6 Month Transfer",B35,IF('Patient level info'!W35="No","Record not locked to discharge/transfer",IF(AND('Paste Data Here - Export'!KM35="T",'Paste Data Here - Export'!A35&lt;&gt;'Paste Data Here - Export'!B35),"Record transferred to this team then transferred to another inpatient team",IF('Paste Data Here - Export'!KM35="T","Transferred to another inpatient team",IF('Paste Data Here - Export'!A35='Paste Data Here - Export'!B35,"Full record at this team","Record transferred to this team"))))))</f>
        <v/>
      </c>
      <c r="D35" s="106" t="str">
        <f>IF('Patient level info'!A35="","",IF(B35="6 Month Transfer","Not Applicable",IF(C35="Record not locked to discharge/transfer",C35,IF(OR(C35="Full record at this team",'Patient level info'!AG35="Died same day as arrival",'Patient level info'!AG35="Admitted to ICU/CCU/HDU"),'Patient level info'!AG35,IF('Patient level info'!P35="Not achieved",'Patient level info'!AG35,IF('Patient level info'!M35="Not achieved",'Patient level info'!AG35,IF('Patient level info'!AG35="Not directly admitted by this team, but achieved 90% of stay whilst at this team",'Patient level info'!AG35,CONCATENATE('Patient level info'!AG35," whilst at this team"))))))))</f>
        <v/>
      </c>
      <c r="E35" s="106" t="str">
        <f>IF('Patient level info'!A35="","",IF(B35="6 Month Transfer","Not Applicable",IF('Patient level info'!A35='Patient level info'!B35,IF('Patient level info'!T35="No","Not achieved","Achieved"),"Not directly admitted by this team")))</f>
        <v/>
      </c>
      <c r="F35" s="106" t="str">
        <f>IF('Patient level info'!A35="","",IF(B35="6 Month Transfer","Not Applicable",IF('Patient level info'!A35='Patient level info'!B35,IF('Patient level info'!U35="","Not achieved","Achieved"),"Not directly admitted by this team")))</f>
        <v/>
      </c>
    </row>
    <row r="36" spans="1:6" s="40" customFormat="1" ht="30" customHeight="1" x14ac:dyDescent="0.25">
      <c r="A36" s="20" t="str">
        <f>IF('Patient level info'!A36="","",'Patient level info'!A36)</f>
        <v/>
      </c>
      <c r="B36" s="105" t="str">
        <f>IF(A36="","",IF('Patient level info'!E36="Yes","6 Month Transfer",IF('Paste Data Here - Export'!A36='Paste Data Here - Export'!B36,'Patient level info'!C36,IF('Patient level info'!W36="No","",'Paste Data Here - Export'!HP36))))</f>
        <v/>
      </c>
      <c r="C36" s="61" t="str">
        <f>IF(A36="","",IF(B36="6 Month Transfer",B36,IF('Patient level info'!W36="No","Record not locked to discharge/transfer",IF(AND('Paste Data Here - Export'!KM36="T",'Paste Data Here - Export'!A36&lt;&gt;'Paste Data Here - Export'!B36),"Record transferred to this team then transferred to another inpatient team",IF('Paste Data Here - Export'!KM36="T","Transferred to another inpatient team",IF('Paste Data Here - Export'!A36='Paste Data Here - Export'!B36,"Full record at this team","Record transferred to this team"))))))</f>
        <v/>
      </c>
      <c r="D36" s="106" t="str">
        <f>IF('Patient level info'!A36="","",IF(B36="6 Month Transfer","Not Applicable",IF(C36="Record not locked to discharge/transfer",C36,IF(OR(C36="Full record at this team",'Patient level info'!AG36="Died same day as arrival",'Patient level info'!AG36="Admitted to ICU/CCU/HDU"),'Patient level info'!AG36,IF('Patient level info'!P36="Not achieved",'Patient level info'!AG36,IF('Patient level info'!M36="Not achieved",'Patient level info'!AG36,IF('Patient level info'!AG36="Not directly admitted by this team, but achieved 90% of stay whilst at this team",'Patient level info'!AG36,CONCATENATE('Patient level info'!AG36," whilst at this team"))))))))</f>
        <v/>
      </c>
      <c r="E36" s="106" t="str">
        <f>IF('Patient level info'!A36="","",IF(B36="6 Month Transfer","Not Applicable",IF('Patient level info'!A36='Patient level info'!B36,IF('Patient level info'!T36="No","Not achieved","Achieved"),"Not directly admitted by this team")))</f>
        <v/>
      </c>
      <c r="F36" s="106" t="str">
        <f>IF('Patient level info'!A36="","",IF(B36="6 Month Transfer","Not Applicable",IF('Patient level info'!A36='Patient level info'!B36,IF('Patient level info'!U36="","Not achieved","Achieved"),"Not directly admitted by this team")))</f>
        <v/>
      </c>
    </row>
    <row r="37" spans="1:6" s="40" customFormat="1" ht="30" customHeight="1" x14ac:dyDescent="0.25">
      <c r="A37" s="20" t="str">
        <f>IF('Patient level info'!A37="","",'Patient level info'!A37)</f>
        <v/>
      </c>
      <c r="B37" s="105" t="str">
        <f>IF(A37="","",IF('Patient level info'!E37="Yes","6 Month Transfer",IF('Paste Data Here - Export'!A37='Paste Data Here - Export'!B37,'Patient level info'!C37,IF('Patient level info'!W37="No","",'Paste Data Here - Export'!HP37))))</f>
        <v/>
      </c>
      <c r="C37" s="61" t="str">
        <f>IF(A37="","",IF(B37="6 Month Transfer",B37,IF('Patient level info'!W37="No","Record not locked to discharge/transfer",IF(AND('Paste Data Here - Export'!KM37="T",'Paste Data Here - Export'!A37&lt;&gt;'Paste Data Here - Export'!B37),"Record transferred to this team then transferred to another inpatient team",IF('Paste Data Here - Export'!KM37="T","Transferred to another inpatient team",IF('Paste Data Here - Export'!A37='Paste Data Here - Export'!B37,"Full record at this team","Record transferred to this team"))))))</f>
        <v/>
      </c>
      <c r="D37" s="106" t="str">
        <f>IF('Patient level info'!A37="","",IF(B37="6 Month Transfer","Not Applicable",IF(C37="Record not locked to discharge/transfer",C37,IF(OR(C37="Full record at this team",'Patient level info'!AG37="Died same day as arrival",'Patient level info'!AG37="Admitted to ICU/CCU/HDU"),'Patient level info'!AG37,IF('Patient level info'!P37="Not achieved",'Patient level info'!AG37,IF('Patient level info'!M37="Not achieved",'Patient level info'!AG37,IF('Patient level info'!AG37="Not directly admitted by this team, but achieved 90% of stay whilst at this team",'Patient level info'!AG37,CONCATENATE('Patient level info'!AG37," whilst at this team"))))))))</f>
        <v/>
      </c>
      <c r="E37" s="106" t="str">
        <f>IF('Patient level info'!A37="","",IF(B37="6 Month Transfer","Not Applicable",IF('Patient level info'!A37='Patient level info'!B37,IF('Patient level info'!T37="No","Not achieved","Achieved"),"Not directly admitted by this team")))</f>
        <v/>
      </c>
      <c r="F37" s="106" t="str">
        <f>IF('Patient level info'!A37="","",IF(B37="6 Month Transfer","Not Applicable",IF('Patient level info'!A37='Patient level info'!B37,IF('Patient level info'!U37="","Not achieved","Achieved"),"Not directly admitted by this team")))</f>
        <v/>
      </c>
    </row>
    <row r="38" spans="1:6" s="40" customFormat="1" ht="30" customHeight="1" x14ac:dyDescent="0.25">
      <c r="A38" s="20" t="str">
        <f>IF('Patient level info'!A38="","",'Patient level info'!A38)</f>
        <v/>
      </c>
      <c r="B38" s="105" t="str">
        <f>IF(A38="","",IF('Patient level info'!E38="Yes","6 Month Transfer",IF('Paste Data Here - Export'!A38='Paste Data Here - Export'!B38,'Patient level info'!C38,IF('Patient level info'!W38="No","",'Paste Data Here - Export'!HP38))))</f>
        <v/>
      </c>
      <c r="C38" s="61" t="str">
        <f>IF(A38="","",IF(B38="6 Month Transfer",B38,IF('Patient level info'!W38="No","Record not locked to discharge/transfer",IF(AND('Paste Data Here - Export'!KM38="T",'Paste Data Here - Export'!A38&lt;&gt;'Paste Data Here - Export'!B38),"Record transferred to this team then transferred to another inpatient team",IF('Paste Data Here - Export'!KM38="T","Transferred to another inpatient team",IF('Paste Data Here - Export'!A38='Paste Data Here - Export'!B38,"Full record at this team","Record transferred to this team"))))))</f>
        <v/>
      </c>
      <c r="D38" s="106" t="str">
        <f>IF('Patient level info'!A38="","",IF(B38="6 Month Transfer","Not Applicable",IF(C38="Record not locked to discharge/transfer",C38,IF(OR(C38="Full record at this team",'Patient level info'!AG38="Died same day as arrival",'Patient level info'!AG38="Admitted to ICU/CCU/HDU"),'Patient level info'!AG38,IF('Patient level info'!P38="Not achieved",'Patient level info'!AG38,IF('Patient level info'!M38="Not achieved",'Patient level info'!AG38,IF('Patient level info'!AG38="Not directly admitted by this team, but achieved 90% of stay whilst at this team",'Patient level info'!AG38,CONCATENATE('Patient level info'!AG38," whilst at this team"))))))))</f>
        <v/>
      </c>
      <c r="E38" s="106" t="str">
        <f>IF('Patient level info'!A38="","",IF(B38="6 Month Transfer","Not Applicable",IF('Patient level info'!A38='Patient level info'!B38,IF('Patient level info'!T38="No","Not achieved","Achieved"),"Not directly admitted by this team")))</f>
        <v/>
      </c>
      <c r="F38" s="106" t="str">
        <f>IF('Patient level info'!A38="","",IF(B38="6 Month Transfer","Not Applicable",IF('Patient level info'!A38='Patient level info'!B38,IF('Patient level info'!U38="","Not achieved","Achieved"),"Not directly admitted by this team")))</f>
        <v/>
      </c>
    </row>
    <row r="39" spans="1:6" s="40" customFormat="1" ht="30" customHeight="1" x14ac:dyDescent="0.25">
      <c r="A39" s="20" t="str">
        <f>IF('Patient level info'!A39="","",'Patient level info'!A39)</f>
        <v/>
      </c>
      <c r="B39" s="105" t="str">
        <f>IF(A39="","",IF('Patient level info'!E39="Yes","6 Month Transfer",IF('Paste Data Here - Export'!A39='Paste Data Here - Export'!B39,'Patient level info'!C39,IF('Patient level info'!W39="No","",'Paste Data Here - Export'!HP39))))</f>
        <v/>
      </c>
      <c r="C39" s="61" t="str">
        <f>IF(A39="","",IF(B39="6 Month Transfer",B39,IF('Patient level info'!W39="No","Record not locked to discharge/transfer",IF(AND('Paste Data Here - Export'!KM39="T",'Paste Data Here - Export'!A39&lt;&gt;'Paste Data Here - Export'!B39),"Record transferred to this team then transferred to another inpatient team",IF('Paste Data Here - Export'!KM39="T","Transferred to another inpatient team",IF('Paste Data Here - Export'!A39='Paste Data Here - Export'!B39,"Full record at this team","Record transferred to this team"))))))</f>
        <v/>
      </c>
      <c r="D39" s="106" t="str">
        <f>IF('Patient level info'!A39="","",IF(B39="6 Month Transfer","Not Applicable",IF(C39="Record not locked to discharge/transfer",C39,IF(OR(C39="Full record at this team",'Patient level info'!AG39="Died same day as arrival",'Patient level info'!AG39="Admitted to ICU/CCU/HDU"),'Patient level info'!AG39,IF('Patient level info'!P39="Not achieved",'Patient level info'!AG39,IF('Patient level info'!M39="Not achieved",'Patient level info'!AG39,IF('Patient level info'!AG39="Not directly admitted by this team, but achieved 90% of stay whilst at this team",'Patient level info'!AG39,CONCATENATE('Patient level info'!AG39," whilst at this team"))))))))</f>
        <v/>
      </c>
      <c r="E39" s="106" t="str">
        <f>IF('Patient level info'!A39="","",IF(B39="6 Month Transfer","Not Applicable",IF('Patient level info'!A39='Patient level info'!B39,IF('Patient level info'!T39="No","Not achieved","Achieved"),"Not directly admitted by this team")))</f>
        <v/>
      </c>
      <c r="F39" s="106" t="str">
        <f>IF('Patient level info'!A39="","",IF(B39="6 Month Transfer","Not Applicable",IF('Patient level info'!A39='Patient level info'!B39,IF('Patient level info'!U39="","Not achieved","Achieved"),"Not directly admitted by this team")))</f>
        <v/>
      </c>
    </row>
    <row r="40" spans="1:6" s="40" customFormat="1" ht="30" customHeight="1" x14ac:dyDescent="0.25">
      <c r="A40" s="20" t="str">
        <f>IF('Patient level info'!A40="","",'Patient level info'!A40)</f>
        <v/>
      </c>
      <c r="B40" s="105" t="str">
        <f>IF(A40="","",IF('Patient level info'!E40="Yes","6 Month Transfer",IF('Paste Data Here - Export'!A40='Paste Data Here - Export'!B40,'Patient level info'!C40,IF('Patient level info'!W40="No","",'Paste Data Here - Export'!HP40))))</f>
        <v/>
      </c>
      <c r="C40" s="61" t="str">
        <f>IF(A40="","",IF(B40="6 Month Transfer",B40,IF('Patient level info'!W40="No","Record not locked to discharge/transfer",IF(AND('Paste Data Here - Export'!KM40="T",'Paste Data Here - Export'!A40&lt;&gt;'Paste Data Here - Export'!B40),"Record transferred to this team then transferred to another inpatient team",IF('Paste Data Here - Export'!KM40="T","Transferred to another inpatient team",IF('Paste Data Here - Export'!A40='Paste Data Here - Export'!B40,"Full record at this team","Record transferred to this team"))))))</f>
        <v/>
      </c>
      <c r="D40" s="106" t="str">
        <f>IF('Patient level info'!A40="","",IF(B40="6 Month Transfer","Not Applicable",IF(C40="Record not locked to discharge/transfer",C40,IF(OR(C40="Full record at this team",'Patient level info'!AG40="Died same day as arrival",'Patient level info'!AG40="Admitted to ICU/CCU/HDU"),'Patient level info'!AG40,IF('Patient level info'!P40="Not achieved",'Patient level info'!AG40,IF('Patient level info'!M40="Not achieved",'Patient level info'!AG40,IF('Patient level info'!AG40="Not directly admitted by this team, but achieved 90% of stay whilst at this team",'Patient level info'!AG40,CONCATENATE('Patient level info'!AG40," whilst at this team"))))))))</f>
        <v/>
      </c>
      <c r="E40" s="106" t="str">
        <f>IF('Patient level info'!A40="","",IF(B40="6 Month Transfer","Not Applicable",IF('Patient level info'!A40='Patient level info'!B40,IF('Patient level info'!T40="No","Not achieved","Achieved"),"Not directly admitted by this team")))</f>
        <v/>
      </c>
      <c r="F40" s="106" t="str">
        <f>IF('Patient level info'!A40="","",IF(B40="6 Month Transfer","Not Applicable",IF('Patient level info'!A40='Patient level info'!B40,IF('Patient level info'!U40="","Not achieved","Achieved"),"Not directly admitted by this team")))</f>
        <v/>
      </c>
    </row>
    <row r="41" spans="1:6" s="40" customFormat="1" ht="30" customHeight="1" x14ac:dyDescent="0.25">
      <c r="A41" s="20" t="str">
        <f>IF('Patient level info'!A41="","",'Patient level info'!A41)</f>
        <v/>
      </c>
      <c r="B41" s="105" t="str">
        <f>IF(A41="","",IF('Patient level info'!E41="Yes","6 Month Transfer",IF('Paste Data Here - Export'!A41='Paste Data Here - Export'!B41,'Patient level info'!C41,IF('Patient level info'!W41="No","",'Paste Data Here - Export'!HP41))))</f>
        <v/>
      </c>
      <c r="C41" s="61" t="str">
        <f>IF(A41="","",IF(B41="6 Month Transfer",B41,IF('Patient level info'!W41="No","Record not locked to discharge/transfer",IF(AND('Paste Data Here - Export'!KM41="T",'Paste Data Here - Export'!A41&lt;&gt;'Paste Data Here - Export'!B41),"Record transferred to this team then transferred to another inpatient team",IF('Paste Data Here - Export'!KM41="T","Transferred to another inpatient team",IF('Paste Data Here - Export'!A41='Paste Data Here - Export'!B41,"Full record at this team","Record transferred to this team"))))))</f>
        <v/>
      </c>
      <c r="D41" s="106" t="str">
        <f>IF('Patient level info'!A41="","",IF(B41="6 Month Transfer","Not Applicable",IF(C41="Record not locked to discharge/transfer",C41,IF(OR(C41="Full record at this team",'Patient level info'!AG41="Died same day as arrival",'Patient level info'!AG41="Admitted to ICU/CCU/HDU"),'Patient level info'!AG41,IF('Patient level info'!P41="Not achieved",'Patient level info'!AG41,IF('Patient level info'!M41="Not achieved",'Patient level info'!AG41,IF('Patient level info'!AG41="Not directly admitted by this team, but achieved 90% of stay whilst at this team",'Patient level info'!AG41,CONCATENATE('Patient level info'!AG41," whilst at this team"))))))))</f>
        <v/>
      </c>
      <c r="E41" s="106" t="str">
        <f>IF('Patient level info'!A41="","",IF(B41="6 Month Transfer","Not Applicable",IF('Patient level info'!A41='Patient level info'!B41,IF('Patient level info'!T41="No","Not achieved","Achieved"),"Not directly admitted by this team")))</f>
        <v/>
      </c>
      <c r="F41" s="106" t="str">
        <f>IF('Patient level info'!A41="","",IF(B41="6 Month Transfer","Not Applicable",IF('Patient level info'!A41='Patient level info'!B41,IF('Patient level info'!U41="","Not achieved","Achieved"),"Not directly admitted by this team")))</f>
        <v/>
      </c>
    </row>
    <row r="42" spans="1:6" s="40" customFormat="1" ht="30" customHeight="1" x14ac:dyDescent="0.25">
      <c r="A42" s="20" t="str">
        <f>IF('Patient level info'!A42="","",'Patient level info'!A42)</f>
        <v/>
      </c>
      <c r="B42" s="105" t="str">
        <f>IF(A42="","",IF('Patient level info'!E42="Yes","6 Month Transfer",IF('Paste Data Here - Export'!A42='Paste Data Here - Export'!B42,'Patient level info'!C42,IF('Patient level info'!W42="No","",'Paste Data Here - Export'!HP42))))</f>
        <v/>
      </c>
      <c r="C42" s="61" t="str">
        <f>IF(A42="","",IF(B42="6 Month Transfer",B42,IF('Patient level info'!W42="No","Record not locked to discharge/transfer",IF(AND('Paste Data Here - Export'!KM42="T",'Paste Data Here - Export'!A42&lt;&gt;'Paste Data Here - Export'!B42),"Record transferred to this team then transferred to another inpatient team",IF('Paste Data Here - Export'!KM42="T","Transferred to another inpatient team",IF('Paste Data Here - Export'!A42='Paste Data Here - Export'!B42,"Full record at this team","Record transferred to this team"))))))</f>
        <v/>
      </c>
      <c r="D42" s="106" t="str">
        <f>IF('Patient level info'!A42="","",IF(B42="6 Month Transfer","Not Applicable",IF(C42="Record not locked to discharge/transfer",C42,IF(OR(C42="Full record at this team",'Patient level info'!AG42="Died same day as arrival",'Patient level info'!AG42="Admitted to ICU/CCU/HDU"),'Patient level info'!AG42,IF('Patient level info'!P42="Not achieved",'Patient level info'!AG42,IF('Patient level info'!M42="Not achieved",'Patient level info'!AG42,IF('Patient level info'!AG42="Not directly admitted by this team, but achieved 90% of stay whilst at this team",'Patient level info'!AG42,CONCATENATE('Patient level info'!AG42," whilst at this team"))))))))</f>
        <v/>
      </c>
      <c r="E42" s="106" t="str">
        <f>IF('Patient level info'!A42="","",IF(B42="6 Month Transfer","Not Applicable",IF('Patient level info'!A42='Patient level info'!B42,IF('Patient level info'!T42="No","Not achieved","Achieved"),"Not directly admitted by this team")))</f>
        <v/>
      </c>
      <c r="F42" s="106" t="str">
        <f>IF('Patient level info'!A42="","",IF(B42="6 Month Transfer","Not Applicable",IF('Patient level info'!A42='Patient level info'!B42,IF('Patient level info'!U42="","Not achieved","Achieved"),"Not directly admitted by this team")))</f>
        <v/>
      </c>
    </row>
    <row r="43" spans="1:6" s="40" customFormat="1" ht="30" customHeight="1" x14ac:dyDescent="0.25">
      <c r="A43" s="20" t="str">
        <f>IF('Patient level info'!A43="","",'Patient level info'!A43)</f>
        <v/>
      </c>
      <c r="B43" s="105" t="str">
        <f>IF(A43="","",IF('Patient level info'!E43="Yes","6 Month Transfer",IF('Paste Data Here - Export'!A43='Paste Data Here - Export'!B43,'Patient level info'!C43,IF('Patient level info'!W43="No","",'Paste Data Here - Export'!HP43))))</f>
        <v/>
      </c>
      <c r="C43" s="61" t="str">
        <f>IF(A43="","",IF(B43="6 Month Transfer",B43,IF('Patient level info'!W43="No","Record not locked to discharge/transfer",IF(AND('Paste Data Here - Export'!KM43="T",'Paste Data Here - Export'!A43&lt;&gt;'Paste Data Here - Export'!B43),"Record transferred to this team then transferred to another inpatient team",IF('Paste Data Here - Export'!KM43="T","Transferred to another inpatient team",IF('Paste Data Here - Export'!A43='Paste Data Here - Export'!B43,"Full record at this team","Record transferred to this team"))))))</f>
        <v/>
      </c>
      <c r="D43" s="106" t="str">
        <f>IF('Patient level info'!A43="","",IF(B43="6 Month Transfer","Not Applicable",IF(C43="Record not locked to discharge/transfer",C43,IF(OR(C43="Full record at this team",'Patient level info'!AG43="Died same day as arrival",'Patient level info'!AG43="Admitted to ICU/CCU/HDU"),'Patient level info'!AG43,IF('Patient level info'!P43="Not achieved",'Patient level info'!AG43,IF('Patient level info'!M43="Not achieved",'Patient level info'!AG43,IF('Patient level info'!AG43="Not directly admitted by this team, but achieved 90% of stay whilst at this team",'Patient level info'!AG43,CONCATENATE('Patient level info'!AG43," whilst at this team"))))))))</f>
        <v/>
      </c>
      <c r="E43" s="106" t="str">
        <f>IF('Patient level info'!A43="","",IF(B43="6 Month Transfer","Not Applicable",IF('Patient level info'!A43='Patient level info'!B43,IF('Patient level info'!T43="No","Not achieved","Achieved"),"Not directly admitted by this team")))</f>
        <v/>
      </c>
      <c r="F43" s="106" t="str">
        <f>IF('Patient level info'!A43="","",IF(B43="6 Month Transfer","Not Applicable",IF('Patient level info'!A43='Patient level info'!B43,IF('Patient level info'!U43="","Not achieved","Achieved"),"Not directly admitted by this team")))</f>
        <v/>
      </c>
    </row>
    <row r="44" spans="1:6" s="40" customFormat="1" ht="30" customHeight="1" x14ac:dyDescent="0.25">
      <c r="A44" s="20" t="str">
        <f>IF('Patient level info'!A44="","",'Patient level info'!A44)</f>
        <v/>
      </c>
      <c r="B44" s="105" t="str">
        <f>IF(A44="","",IF('Patient level info'!E44="Yes","6 Month Transfer",IF('Paste Data Here - Export'!A44='Paste Data Here - Export'!B44,'Patient level info'!C44,IF('Patient level info'!W44="No","",'Paste Data Here - Export'!HP44))))</f>
        <v/>
      </c>
      <c r="C44" s="61" t="str">
        <f>IF(A44="","",IF(B44="6 Month Transfer",B44,IF('Patient level info'!W44="No","Record not locked to discharge/transfer",IF(AND('Paste Data Here - Export'!KM44="T",'Paste Data Here - Export'!A44&lt;&gt;'Paste Data Here - Export'!B44),"Record transferred to this team then transferred to another inpatient team",IF('Paste Data Here - Export'!KM44="T","Transferred to another inpatient team",IF('Paste Data Here - Export'!A44='Paste Data Here - Export'!B44,"Full record at this team","Record transferred to this team"))))))</f>
        <v/>
      </c>
      <c r="D44" s="106" t="str">
        <f>IF('Patient level info'!A44="","",IF(B44="6 Month Transfer","Not Applicable",IF(C44="Record not locked to discharge/transfer",C44,IF(OR(C44="Full record at this team",'Patient level info'!AG44="Died same day as arrival",'Patient level info'!AG44="Admitted to ICU/CCU/HDU"),'Patient level info'!AG44,IF('Patient level info'!P44="Not achieved",'Patient level info'!AG44,IF('Patient level info'!M44="Not achieved",'Patient level info'!AG44,IF('Patient level info'!AG44="Not directly admitted by this team, but achieved 90% of stay whilst at this team",'Patient level info'!AG44,CONCATENATE('Patient level info'!AG44," whilst at this team"))))))))</f>
        <v/>
      </c>
      <c r="E44" s="106" t="str">
        <f>IF('Patient level info'!A44="","",IF(B44="6 Month Transfer","Not Applicable",IF('Patient level info'!A44='Patient level info'!B44,IF('Patient level info'!T44="No","Not achieved","Achieved"),"Not directly admitted by this team")))</f>
        <v/>
      </c>
      <c r="F44" s="106" t="str">
        <f>IF('Patient level info'!A44="","",IF(B44="6 Month Transfer","Not Applicable",IF('Patient level info'!A44='Patient level info'!B44,IF('Patient level info'!U44="","Not achieved","Achieved"),"Not directly admitted by this team")))</f>
        <v/>
      </c>
    </row>
    <row r="45" spans="1:6" s="40" customFormat="1" ht="30" customHeight="1" x14ac:dyDescent="0.25">
      <c r="A45" s="20" t="str">
        <f>IF('Patient level info'!A45="","",'Patient level info'!A45)</f>
        <v/>
      </c>
      <c r="B45" s="105" t="str">
        <f>IF(A45="","",IF('Patient level info'!E45="Yes","6 Month Transfer",IF('Paste Data Here - Export'!A45='Paste Data Here - Export'!B45,'Patient level info'!C45,IF('Patient level info'!W45="No","",'Paste Data Here - Export'!HP45))))</f>
        <v/>
      </c>
      <c r="C45" s="61" t="str">
        <f>IF(A45="","",IF(B45="6 Month Transfer",B45,IF('Patient level info'!W45="No","Record not locked to discharge/transfer",IF(AND('Paste Data Here - Export'!KM45="T",'Paste Data Here - Export'!A45&lt;&gt;'Paste Data Here - Export'!B45),"Record transferred to this team then transferred to another inpatient team",IF('Paste Data Here - Export'!KM45="T","Transferred to another inpatient team",IF('Paste Data Here - Export'!A45='Paste Data Here - Export'!B45,"Full record at this team","Record transferred to this team"))))))</f>
        <v/>
      </c>
      <c r="D45" s="106" t="str">
        <f>IF('Patient level info'!A45="","",IF(B45="6 Month Transfer","Not Applicable",IF(C45="Record not locked to discharge/transfer",C45,IF(OR(C45="Full record at this team",'Patient level info'!AG45="Died same day as arrival",'Patient level info'!AG45="Admitted to ICU/CCU/HDU"),'Patient level info'!AG45,IF('Patient level info'!P45="Not achieved",'Patient level info'!AG45,IF('Patient level info'!M45="Not achieved",'Patient level info'!AG45,IF('Patient level info'!AG45="Not directly admitted by this team, but achieved 90% of stay whilst at this team",'Patient level info'!AG45,CONCATENATE('Patient level info'!AG45," whilst at this team"))))))))</f>
        <v/>
      </c>
      <c r="E45" s="106" t="str">
        <f>IF('Patient level info'!A45="","",IF(B45="6 Month Transfer","Not Applicable",IF('Patient level info'!A45='Patient level info'!B45,IF('Patient level info'!T45="No","Not achieved","Achieved"),"Not directly admitted by this team")))</f>
        <v/>
      </c>
      <c r="F45" s="106" t="str">
        <f>IF('Patient level info'!A45="","",IF(B45="6 Month Transfer","Not Applicable",IF('Patient level info'!A45='Patient level info'!B45,IF('Patient level info'!U45="","Not achieved","Achieved"),"Not directly admitted by this team")))</f>
        <v/>
      </c>
    </row>
    <row r="46" spans="1:6" s="40" customFormat="1" ht="30" customHeight="1" x14ac:dyDescent="0.25">
      <c r="A46" s="20" t="str">
        <f>IF('Patient level info'!A46="","",'Patient level info'!A46)</f>
        <v/>
      </c>
      <c r="B46" s="105" t="str">
        <f>IF(A46="","",IF('Patient level info'!E46="Yes","6 Month Transfer",IF('Paste Data Here - Export'!A46='Paste Data Here - Export'!B46,'Patient level info'!C46,IF('Patient level info'!W46="No","",'Paste Data Here - Export'!HP46))))</f>
        <v/>
      </c>
      <c r="C46" s="61" t="str">
        <f>IF(A46="","",IF(B46="6 Month Transfer",B46,IF('Patient level info'!W46="No","Record not locked to discharge/transfer",IF(AND('Paste Data Here - Export'!KM46="T",'Paste Data Here - Export'!A46&lt;&gt;'Paste Data Here - Export'!B46),"Record transferred to this team then transferred to another inpatient team",IF('Paste Data Here - Export'!KM46="T","Transferred to another inpatient team",IF('Paste Data Here - Export'!A46='Paste Data Here - Export'!B46,"Full record at this team","Record transferred to this team"))))))</f>
        <v/>
      </c>
      <c r="D46" s="106" t="str">
        <f>IF('Patient level info'!A46="","",IF(B46="6 Month Transfer","Not Applicable",IF(C46="Record not locked to discharge/transfer",C46,IF(OR(C46="Full record at this team",'Patient level info'!AG46="Died same day as arrival",'Patient level info'!AG46="Admitted to ICU/CCU/HDU"),'Patient level info'!AG46,IF('Patient level info'!P46="Not achieved",'Patient level info'!AG46,IF('Patient level info'!M46="Not achieved",'Patient level info'!AG46,IF('Patient level info'!AG46="Not directly admitted by this team, but achieved 90% of stay whilst at this team",'Patient level info'!AG46,CONCATENATE('Patient level info'!AG46," whilst at this team"))))))))</f>
        <v/>
      </c>
      <c r="E46" s="106" t="str">
        <f>IF('Patient level info'!A46="","",IF(B46="6 Month Transfer","Not Applicable",IF('Patient level info'!A46='Patient level info'!B46,IF('Patient level info'!T46="No","Not achieved","Achieved"),"Not directly admitted by this team")))</f>
        <v/>
      </c>
      <c r="F46" s="106" t="str">
        <f>IF('Patient level info'!A46="","",IF(B46="6 Month Transfer","Not Applicable",IF('Patient level info'!A46='Patient level info'!B46,IF('Patient level info'!U46="","Not achieved","Achieved"),"Not directly admitted by this team")))</f>
        <v/>
      </c>
    </row>
    <row r="47" spans="1:6" s="40" customFormat="1" ht="30" customHeight="1" x14ac:dyDescent="0.25">
      <c r="A47" s="20" t="str">
        <f>IF('Patient level info'!A47="","",'Patient level info'!A47)</f>
        <v/>
      </c>
      <c r="B47" s="105" t="str">
        <f>IF(A47="","",IF('Patient level info'!E47="Yes","6 Month Transfer",IF('Paste Data Here - Export'!A47='Paste Data Here - Export'!B47,'Patient level info'!C47,IF('Patient level info'!W47="No","",'Paste Data Here - Export'!HP47))))</f>
        <v/>
      </c>
      <c r="C47" s="61" t="str">
        <f>IF(A47="","",IF(B47="6 Month Transfer",B47,IF('Patient level info'!W47="No","Record not locked to discharge/transfer",IF(AND('Paste Data Here - Export'!KM47="T",'Paste Data Here - Export'!A47&lt;&gt;'Paste Data Here - Export'!B47),"Record transferred to this team then transferred to another inpatient team",IF('Paste Data Here - Export'!KM47="T","Transferred to another inpatient team",IF('Paste Data Here - Export'!A47='Paste Data Here - Export'!B47,"Full record at this team","Record transferred to this team"))))))</f>
        <v/>
      </c>
      <c r="D47" s="106" t="str">
        <f>IF('Patient level info'!A47="","",IF(B47="6 Month Transfer","Not Applicable",IF(C47="Record not locked to discharge/transfer",C47,IF(OR(C47="Full record at this team",'Patient level info'!AG47="Died same day as arrival",'Patient level info'!AG47="Admitted to ICU/CCU/HDU"),'Patient level info'!AG47,IF('Patient level info'!P47="Not achieved",'Patient level info'!AG47,IF('Patient level info'!M47="Not achieved",'Patient level info'!AG47,IF('Patient level info'!AG47="Not directly admitted by this team, but achieved 90% of stay whilst at this team",'Patient level info'!AG47,CONCATENATE('Patient level info'!AG47," whilst at this team"))))))))</f>
        <v/>
      </c>
      <c r="E47" s="106" t="str">
        <f>IF('Patient level info'!A47="","",IF(B47="6 Month Transfer","Not Applicable",IF('Patient level info'!A47='Patient level info'!B47,IF('Patient level info'!T47="No","Not achieved","Achieved"),"Not directly admitted by this team")))</f>
        <v/>
      </c>
      <c r="F47" s="106" t="str">
        <f>IF('Patient level info'!A47="","",IF(B47="6 Month Transfer","Not Applicable",IF('Patient level info'!A47='Patient level info'!B47,IF('Patient level info'!U47="","Not achieved","Achieved"),"Not directly admitted by this team")))</f>
        <v/>
      </c>
    </row>
    <row r="48" spans="1:6" s="40" customFormat="1" ht="30" customHeight="1" x14ac:dyDescent="0.25">
      <c r="A48" s="20" t="str">
        <f>IF('Patient level info'!A48="","",'Patient level info'!A48)</f>
        <v/>
      </c>
      <c r="B48" s="105" t="str">
        <f>IF(A48="","",IF('Patient level info'!E48="Yes","6 Month Transfer",IF('Paste Data Here - Export'!A48='Paste Data Here - Export'!B48,'Patient level info'!C48,IF('Patient level info'!W48="No","",'Paste Data Here - Export'!HP48))))</f>
        <v/>
      </c>
      <c r="C48" s="61" t="str">
        <f>IF(A48="","",IF(B48="6 Month Transfer",B48,IF('Patient level info'!W48="No","Record not locked to discharge/transfer",IF(AND('Paste Data Here - Export'!KM48="T",'Paste Data Here - Export'!A48&lt;&gt;'Paste Data Here - Export'!B48),"Record transferred to this team then transferred to another inpatient team",IF('Paste Data Here - Export'!KM48="T","Transferred to another inpatient team",IF('Paste Data Here - Export'!A48='Paste Data Here - Export'!B48,"Full record at this team","Record transferred to this team"))))))</f>
        <v/>
      </c>
      <c r="D48" s="106" t="str">
        <f>IF('Patient level info'!A48="","",IF(B48="6 Month Transfer","Not Applicable",IF(C48="Record not locked to discharge/transfer",C48,IF(OR(C48="Full record at this team",'Patient level info'!AG48="Died same day as arrival",'Patient level info'!AG48="Admitted to ICU/CCU/HDU"),'Patient level info'!AG48,IF('Patient level info'!P48="Not achieved",'Patient level info'!AG48,IF('Patient level info'!M48="Not achieved",'Patient level info'!AG48,IF('Patient level info'!AG48="Not directly admitted by this team, but achieved 90% of stay whilst at this team",'Patient level info'!AG48,CONCATENATE('Patient level info'!AG48," whilst at this team"))))))))</f>
        <v/>
      </c>
      <c r="E48" s="106" t="str">
        <f>IF('Patient level info'!A48="","",IF(B48="6 Month Transfer","Not Applicable",IF('Patient level info'!A48='Patient level info'!B48,IF('Patient level info'!T48="No","Not achieved","Achieved"),"Not directly admitted by this team")))</f>
        <v/>
      </c>
      <c r="F48" s="106" t="str">
        <f>IF('Patient level info'!A48="","",IF(B48="6 Month Transfer","Not Applicable",IF('Patient level info'!A48='Patient level info'!B48,IF('Patient level info'!U48="","Not achieved","Achieved"),"Not directly admitted by this team")))</f>
        <v/>
      </c>
    </row>
    <row r="49" spans="1:6" s="40" customFormat="1" ht="30" customHeight="1" x14ac:dyDescent="0.25">
      <c r="A49" s="20" t="str">
        <f>IF('Patient level info'!A49="","",'Patient level info'!A49)</f>
        <v/>
      </c>
      <c r="B49" s="105" t="str">
        <f>IF(A49="","",IF('Patient level info'!E49="Yes","6 Month Transfer",IF('Paste Data Here - Export'!A49='Paste Data Here - Export'!B49,'Patient level info'!C49,IF('Patient level info'!W49="No","",'Paste Data Here - Export'!HP49))))</f>
        <v/>
      </c>
      <c r="C49" s="61" t="str">
        <f>IF(A49="","",IF(B49="6 Month Transfer",B49,IF('Patient level info'!W49="No","Record not locked to discharge/transfer",IF(AND('Paste Data Here - Export'!KM49="T",'Paste Data Here - Export'!A49&lt;&gt;'Paste Data Here - Export'!B49),"Record transferred to this team then transferred to another inpatient team",IF('Paste Data Here - Export'!KM49="T","Transferred to another inpatient team",IF('Paste Data Here - Export'!A49='Paste Data Here - Export'!B49,"Full record at this team","Record transferred to this team"))))))</f>
        <v/>
      </c>
      <c r="D49" s="106" t="str">
        <f>IF('Patient level info'!A49="","",IF(B49="6 Month Transfer","Not Applicable",IF(C49="Record not locked to discharge/transfer",C49,IF(OR(C49="Full record at this team",'Patient level info'!AG49="Died same day as arrival",'Patient level info'!AG49="Admitted to ICU/CCU/HDU"),'Patient level info'!AG49,IF('Patient level info'!P49="Not achieved",'Patient level info'!AG49,IF('Patient level info'!M49="Not achieved",'Patient level info'!AG49,IF('Patient level info'!AG49="Not directly admitted by this team, but achieved 90% of stay whilst at this team",'Patient level info'!AG49,CONCATENATE('Patient level info'!AG49," whilst at this team"))))))))</f>
        <v/>
      </c>
      <c r="E49" s="106" t="str">
        <f>IF('Patient level info'!A49="","",IF(B49="6 Month Transfer","Not Applicable",IF('Patient level info'!A49='Patient level info'!B49,IF('Patient level info'!T49="No","Not achieved","Achieved"),"Not directly admitted by this team")))</f>
        <v/>
      </c>
      <c r="F49" s="106" t="str">
        <f>IF('Patient level info'!A49="","",IF(B49="6 Month Transfer","Not Applicable",IF('Patient level info'!A49='Patient level info'!B49,IF('Patient level info'!U49="","Not achieved","Achieved"),"Not directly admitted by this team")))</f>
        <v/>
      </c>
    </row>
    <row r="50" spans="1:6" s="40" customFormat="1" ht="30" customHeight="1" x14ac:dyDescent="0.25">
      <c r="A50" s="20" t="str">
        <f>IF('Patient level info'!A50="","",'Patient level info'!A50)</f>
        <v/>
      </c>
      <c r="B50" s="105" t="str">
        <f>IF(A50="","",IF('Patient level info'!E50="Yes","6 Month Transfer",IF('Paste Data Here - Export'!A50='Paste Data Here - Export'!B50,'Patient level info'!C50,IF('Patient level info'!W50="No","",'Paste Data Here - Export'!HP50))))</f>
        <v/>
      </c>
      <c r="C50" s="61" t="str">
        <f>IF(A50="","",IF(B50="6 Month Transfer",B50,IF('Patient level info'!W50="No","Record not locked to discharge/transfer",IF(AND('Paste Data Here - Export'!KM50="T",'Paste Data Here - Export'!A50&lt;&gt;'Paste Data Here - Export'!B50),"Record transferred to this team then transferred to another inpatient team",IF('Paste Data Here - Export'!KM50="T","Transferred to another inpatient team",IF('Paste Data Here - Export'!A50='Paste Data Here - Export'!B50,"Full record at this team","Record transferred to this team"))))))</f>
        <v/>
      </c>
      <c r="D50" s="106" t="str">
        <f>IF('Patient level info'!A50="","",IF(B50="6 Month Transfer","Not Applicable",IF(C50="Record not locked to discharge/transfer",C50,IF(OR(C50="Full record at this team",'Patient level info'!AG50="Died same day as arrival",'Patient level info'!AG50="Admitted to ICU/CCU/HDU"),'Patient level info'!AG50,IF('Patient level info'!P50="Not achieved",'Patient level info'!AG50,IF('Patient level info'!M50="Not achieved",'Patient level info'!AG50,IF('Patient level info'!AG50="Not directly admitted by this team, but achieved 90% of stay whilst at this team",'Patient level info'!AG50,CONCATENATE('Patient level info'!AG50," whilst at this team"))))))))</f>
        <v/>
      </c>
      <c r="E50" s="106" t="str">
        <f>IF('Patient level info'!A50="","",IF(B50="6 Month Transfer","Not Applicable",IF('Patient level info'!A50='Patient level info'!B50,IF('Patient level info'!T50="No","Not achieved","Achieved"),"Not directly admitted by this team")))</f>
        <v/>
      </c>
      <c r="F50" s="106" t="str">
        <f>IF('Patient level info'!A50="","",IF(B50="6 Month Transfer","Not Applicable",IF('Patient level info'!A50='Patient level info'!B50,IF('Patient level info'!U50="","Not achieved","Achieved"),"Not directly admitted by this team")))</f>
        <v/>
      </c>
    </row>
    <row r="51" spans="1:6" s="40" customFormat="1" ht="30" customHeight="1" x14ac:dyDescent="0.25">
      <c r="A51" s="20" t="str">
        <f>IF('Patient level info'!A51="","",'Patient level info'!A51)</f>
        <v/>
      </c>
      <c r="B51" s="105" t="str">
        <f>IF(A51="","",IF('Patient level info'!E51="Yes","6 Month Transfer",IF('Paste Data Here - Export'!A51='Paste Data Here - Export'!B51,'Patient level info'!C51,IF('Patient level info'!W51="No","",'Paste Data Here - Export'!HP51))))</f>
        <v/>
      </c>
      <c r="C51" s="61" t="str">
        <f>IF(A51="","",IF(B51="6 Month Transfer",B51,IF('Patient level info'!W51="No","Record not locked to discharge/transfer",IF(AND('Paste Data Here - Export'!KM51="T",'Paste Data Here - Export'!A51&lt;&gt;'Paste Data Here - Export'!B51),"Record transferred to this team then transferred to another inpatient team",IF('Paste Data Here - Export'!KM51="T","Transferred to another inpatient team",IF('Paste Data Here - Export'!A51='Paste Data Here - Export'!B51,"Full record at this team","Record transferred to this team"))))))</f>
        <v/>
      </c>
      <c r="D51" s="106" t="str">
        <f>IF('Patient level info'!A51="","",IF(B51="6 Month Transfer","Not Applicable",IF(C51="Record not locked to discharge/transfer",C51,IF(OR(C51="Full record at this team",'Patient level info'!AG51="Died same day as arrival",'Patient level info'!AG51="Admitted to ICU/CCU/HDU"),'Patient level info'!AG51,IF('Patient level info'!P51="Not achieved",'Patient level info'!AG51,IF('Patient level info'!M51="Not achieved",'Patient level info'!AG51,IF('Patient level info'!AG51="Not directly admitted by this team, but achieved 90% of stay whilst at this team",'Patient level info'!AG51,CONCATENATE('Patient level info'!AG51," whilst at this team"))))))))</f>
        <v/>
      </c>
      <c r="E51" s="106" t="str">
        <f>IF('Patient level info'!A51="","",IF(B51="6 Month Transfer","Not Applicable",IF('Patient level info'!A51='Patient level info'!B51,IF('Patient level info'!T51="No","Not achieved","Achieved"),"Not directly admitted by this team")))</f>
        <v/>
      </c>
      <c r="F51" s="106" t="str">
        <f>IF('Patient level info'!A51="","",IF(B51="6 Month Transfer","Not Applicable",IF('Patient level info'!A51='Patient level info'!B51,IF('Patient level info'!U51="","Not achieved","Achieved"),"Not directly admitted by this team")))</f>
        <v/>
      </c>
    </row>
    <row r="52" spans="1:6" s="40" customFormat="1" ht="30" customHeight="1" x14ac:dyDescent="0.25">
      <c r="A52" s="20" t="str">
        <f>IF('Patient level info'!A52="","",'Patient level info'!A52)</f>
        <v/>
      </c>
      <c r="B52" s="105" t="str">
        <f>IF(A52="","",IF('Patient level info'!E52="Yes","6 Month Transfer",IF('Paste Data Here - Export'!A52='Paste Data Here - Export'!B52,'Patient level info'!C52,IF('Patient level info'!W52="No","",'Paste Data Here - Export'!HP52))))</f>
        <v/>
      </c>
      <c r="C52" s="61" t="str">
        <f>IF(A52="","",IF(B52="6 Month Transfer",B52,IF('Patient level info'!W52="No","Record not locked to discharge/transfer",IF(AND('Paste Data Here - Export'!KM52="T",'Paste Data Here - Export'!A52&lt;&gt;'Paste Data Here - Export'!B52),"Record transferred to this team then transferred to another inpatient team",IF('Paste Data Here - Export'!KM52="T","Transferred to another inpatient team",IF('Paste Data Here - Export'!A52='Paste Data Here - Export'!B52,"Full record at this team","Record transferred to this team"))))))</f>
        <v/>
      </c>
      <c r="D52" s="106" t="str">
        <f>IF('Patient level info'!A52="","",IF(B52="6 Month Transfer","Not Applicable",IF(C52="Record not locked to discharge/transfer",C52,IF(OR(C52="Full record at this team",'Patient level info'!AG52="Died same day as arrival",'Patient level info'!AG52="Admitted to ICU/CCU/HDU"),'Patient level info'!AG52,IF('Patient level info'!P52="Not achieved",'Patient level info'!AG52,IF('Patient level info'!M52="Not achieved",'Patient level info'!AG52,IF('Patient level info'!AG52="Not directly admitted by this team, but achieved 90% of stay whilst at this team",'Patient level info'!AG52,CONCATENATE('Patient level info'!AG52," whilst at this team"))))))))</f>
        <v/>
      </c>
      <c r="E52" s="106" t="str">
        <f>IF('Patient level info'!A52="","",IF(B52="6 Month Transfer","Not Applicable",IF('Patient level info'!A52='Patient level info'!B52,IF('Patient level info'!T52="No","Not achieved","Achieved"),"Not directly admitted by this team")))</f>
        <v/>
      </c>
      <c r="F52" s="106" t="str">
        <f>IF('Patient level info'!A52="","",IF(B52="6 Month Transfer","Not Applicable",IF('Patient level info'!A52='Patient level info'!B52,IF('Patient level info'!U52="","Not achieved","Achieved"),"Not directly admitted by this team")))</f>
        <v/>
      </c>
    </row>
    <row r="53" spans="1:6" s="40" customFormat="1" ht="30" customHeight="1" x14ac:dyDescent="0.25">
      <c r="A53" s="20" t="str">
        <f>IF('Patient level info'!A53="","",'Patient level info'!A53)</f>
        <v/>
      </c>
      <c r="B53" s="105" t="str">
        <f>IF(A53="","",IF('Patient level info'!E53="Yes","6 Month Transfer",IF('Paste Data Here - Export'!A53='Paste Data Here - Export'!B53,'Patient level info'!C53,IF('Patient level info'!W53="No","",'Paste Data Here - Export'!HP53))))</f>
        <v/>
      </c>
      <c r="C53" s="61" t="str">
        <f>IF(A53="","",IF(B53="6 Month Transfer",B53,IF('Patient level info'!W53="No","Record not locked to discharge/transfer",IF(AND('Paste Data Here - Export'!KM53="T",'Paste Data Here - Export'!A53&lt;&gt;'Paste Data Here - Export'!B53),"Record transferred to this team then transferred to another inpatient team",IF('Paste Data Here - Export'!KM53="T","Transferred to another inpatient team",IF('Paste Data Here - Export'!A53='Paste Data Here - Export'!B53,"Full record at this team","Record transferred to this team"))))))</f>
        <v/>
      </c>
      <c r="D53" s="106" t="str">
        <f>IF('Patient level info'!A53="","",IF(B53="6 Month Transfer","Not Applicable",IF(C53="Record not locked to discharge/transfer",C53,IF(OR(C53="Full record at this team",'Patient level info'!AG53="Died same day as arrival",'Patient level info'!AG53="Admitted to ICU/CCU/HDU"),'Patient level info'!AG53,IF('Patient level info'!P53="Not achieved",'Patient level info'!AG53,IF('Patient level info'!M53="Not achieved",'Patient level info'!AG53,IF('Patient level info'!AG53="Not directly admitted by this team, but achieved 90% of stay whilst at this team",'Patient level info'!AG53,CONCATENATE('Patient level info'!AG53," whilst at this team"))))))))</f>
        <v/>
      </c>
      <c r="E53" s="106" t="str">
        <f>IF('Patient level info'!A53="","",IF(B53="6 Month Transfer","Not Applicable",IF('Patient level info'!A53='Patient level info'!B53,IF('Patient level info'!T53="No","Not achieved","Achieved"),"Not directly admitted by this team")))</f>
        <v/>
      </c>
      <c r="F53" s="106" t="str">
        <f>IF('Patient level info'!A53="","",IF(B53="6 Month Transfer","Not Applicable",IF('Patient level info'!A53='Patient level info'!B53,IF('Patient level info'!U53="","Not achieved","Achieved"),"Not directly admitted by this team")))</f>
        <v/>
      </c>
    </row>
    <row r="54" spans="1:6" s="40" customFormat="1" ht="30" customHeight="1" x14ac:dyDescent="0.25">
      <c r="A54" s="20" t="str">
        <f>IF('Patient level info'!A54="","",'Patient level info'!A54)</f>
        <v/>
      </c>
      <c r="B54" s="105" t="str">
        <f>IF(A54="","",IF('Patient level info'!E54="Yes","6 Month Transfer",IF('Paste Data Here - Export'!A54='Paste Data Here - Export'!B54,'Patient level info'!C54,IF('Patient level info'!W54="No","",'Paste Data Here - Export'!HP54))))</f>
        <v/>
      </c>
      <c r="C54" s="61" t="str">
        <f>IF(A54="","",IF(B54="6 Month Transfer",B54,IF('Patient level info'!W54="No","Record not locked to discharge/transfer",IF(AND('Paste Data Here - Export'!KM54="T",'Paste Data Here - Export'!A54&lt;&gt;'Paste Data Here - Export'!B54),"Record transferred to this team then transferred to another inpatient team",IF('Paste Data Here - Export'!KM54="T","Transferred to another inpatient team",IF('Paste Data Here - Export'!A54='Paste Data Here - Export'!B54,"Full record at this team","Record transferred to this team"))))))</f>
        <v/>
      </c>
      <c r="D54" s="106" t="str">
        <f>IF('Patient level info'!A54="","",IF(B54="6 Month Transfer","Not Applicable",IF(C54="Record not locked to discharge/transfer",C54,IF(OR(C54="Full record at this team",'Patient level info'!AG54="Died same day as arrival",'Patient level info'!AG54="Admitted to ICU/CCU/HDU"),'Patient level info'!AG54,IF('Patient level info'!P54="Not achieved",'Patient level info'!AG54,IF('Patient level info'!M54="Not achieved",'Patient level info'!AG54,IF('Patient level info'!AG54="Not directly admitted by this team, but achieved 90% of stay whilst at this team",'Patient level info'!AG54,CONCATENATE('Patient level info'!AG54," whilst at this team"))))))))</f>
        <v/>
      </c>
      <c r="E54" s="106" t="str">
        <f>IF('Patient level info'!A54="","",IF(B54="6 Month Transfer","Not Applicable",IF('Patient level info'!A54='Patient level info'!B54,IF('Patient level info'!T54="No","Not achieved","Achieved"),"Not directly admitted by this team")))</f>
        <v/>
      </c>
      <c r="F54" s="106" t="str">
        <f>IF('Patient level info'!A54="","",IF(B54="6 Month Transfer","Not Applicable",IF('Patient level info'!A54='Patient level info'!B54,IF('Patient level info'!U54="","Not achieved","Achieved"),"Not directly admitted by this team")))</f>
        <v/>
      </c>
    </row>
    <row r="55" spans="1:6" s="40" customFormat="1" ht="30" customHeight="1" x14ac:dyDescent="0.25">
      <c r="A55" s="20" t="str">
        <f>IF('Patient level info'!A55="","",'Patient level info'!A55)</f>
        <v/>
      </c>
      <c r="B55" s="105" t="str">
        <f>IF(A55="","",IF('Patient level info'!E55="Yes","6 Month Transfer",IF('Paste Data Here - Export'!A55='Paste Data Here - Export'!B55,'Patient level info'!C55,IF('Patient level info'!W55="No","",'Paste Data Here - Export'!HP55))))</f>
        <v/>
      </c>
      <c r="C55" s="61" t="str">
        <f>IF(A55="","",IF(B55="6 Month Transfer",B55,IF('Patient level info'!W55="No","Record not locked to discharge/transfer",IF(AND('Paste Data Here - Export'!KM55="T",'Paste Data Here - Export'!A55&lt;&gt;'Paste Data Here - Export'!B55),"Record transferred to this team then transferred to another inpatient team",IF('Paste Data Here - Export'!KM55="T","Transferred to another inpatient team",IF('Paste Data Here - Export'!A55='Paste Data Here - Export'!B55,"Full record at this team","Record transferred to this team"))))))</f>
        <v/>
      </c>
      <c r="D55" s="106" t="str">
        <f>IF('Patient level info'!A55="","",IF(B55="6 Month Transfer","Not Applicable",IF(C55="Record not locked to discharge/transfer",C55,IF(OR(C55="Full record at this team",'Patient level info'!AG55="Died same day as arrival",'Patient level info'!AG55="Admitted to ICU/CCU/HDU"),'Patient level info'!AG55,IF('Patient level info'!P55="Not achieved",'Patient level info'!AG55,IF('Patient level info'!M55="Not achieved",'Patient level info'!AG55,IF('Patient level info'!AG55="Not directly admitted by this team, but achieved 90% of stay whilst at this team",'Patient level info'!AG55,CONCATENATE('Patient level info'!AG55," whilst at this team"))))))))</f>
        <v/>
      </c>
      <c r="E55" s="106" t="str">
        <f>IF('Patient level info'!A55="","",IF(B55="6 Month Transfer","Not Applicable",IF('Patient level info'!A55='Patient level info'!B55,IF('Patient level info'!T55="No","Not achieved","Achieved"),"Not directly admitted by this team")))</f>
        <v/>
      </c>
      <c r="F55" s="106" t="str">
        <f>IF('Patient level info'!A55="","",IF(B55="6 Month Transfer","Not Applicable",IF('Patient level info'!A55='Patient level info'!B55,IF('Patient level info'!U55="","Not achieved","Achieved"),"Not directly admitted by this team")))</f>
        <v/>
      </c>
    </row>
    <row r="56" spans="1:6" s="40" customFormat="1" ht="30" customHeight="1" x14ac:dyDescent="0.25">
      <c r="A56" s="20" t="str">
        <f>IF('Patient level info'!A56="","",'Patient level info'!A56)</f>
        <v/>
      </c>
      <c r="B56" s="105" t="str">
        <f>IF(A56="","",IF('Patient level info'!E56="Yes","6 Month Transfer",IF('Paste Data Here - Export'!A56='Paste Data Here - Export'!B56,'Patient level info'!C56,IF('Patient level info'!W56="No","",'Paste Data Here - Export'!HP56))))</f>
        <v/>
      </c>
      <c r="C56" s="61" t="str">
        <f>IF(A56="","",IF(B56="6 Month Transfer",B56,IF('Patient level info'!W56="No","Record not locked to discharge/transfer",IF(AND('Paste Data Here - Export'!KM56="T",'Paste Data Here - Export'!A56&lt;&gt;'Paste Data Here - Export'!B56),"Record transferred to this team then transferred to another inpatient team",IF('Paste Data Here - Export'!KM56="T","Transferred to another inpatient team",IF('Paste Data Here - Export'!A56='Paste Data Here - Export'!B56,"Full record at this team","Record transferred to this team"))))))</f>
        <v/>
      </c>
      <c r="D56" s="106" t="str">
        <f>IF('Patient level info'!A56="","",IF(B56="6 Month Transfer","Not Applicable",IF(C56="Record not locked to discharge/transfer",C56,IF(OR(C56="Full record at this team",'Patient level info'!AG56="Died same day as arrival",'Patient level info'!AG56="Admitted to ICU/CCU/HDU"),'Patient level info'!AG56,IF('Patient level info'!P56="Not achieved",'Patient level info'!AG56,IF('Patient level info'!M56="Not achieved",'Patient level info'!AG56,IF('Patient level info'!AG56="Not directly admitted by this team, but achieved 90% of stay whilst at this team",'Patient level info'!AG56,CONCATENATE('Patient level info'!AG56," whilst at this team"))))))))</f>
        <v/>
      </c>
      <c r="E56" s="106" t="str">
        <f>IF('Patient level info'!A56="","",IF(B56="6 Month Transfer","Not Applicable",IF('Patient level info'!A56='Patient level info'!B56,IF('Patient level info'!T56="No","Not achieved","Achieved"),"Not directly admitted by this team")))</f>
        <v/>
      </c>
      <c r="F56" s="106" t="str">
        <f>IF('Patient level info'!A56="","",IF(B56="6 Month Transfer","Not Applicable",IF('Patient level info'!A56='Patient level info'!B56,IF('Patient level info'!U56="","Not achieved","Achieved"),"Not directly admitted by this team")))</f>
        <v/>
      </c>
    </row>
    <row r="57" spans="1:6" s="40" customFormat="1" ht="30" customHeight="1" x14ac:dyDescent="0.25">
      <c r="A57" s="20" t="str">
        <f>IF('Patient level info'!A57="","",'Patient level info'!A57)</f>
        <v/>
      </c>
      <c r="B57" s="105" t="str">
        <f>IF(A57="","",IF('Patient level info'!E57="Yes","6 Month Transfer",IF('Paste Data Here - Export'!A57='Paste Data Here - Export'!B57,'Patient level info'!C57,IF('Patient level info'!W57="No","",'Paste Data Here - Export'!HP57))))</f>
        <v/>
      </c>
      <c r="C57" s="61" t="str">
        <f>IF(A57="","",IF(B57="6 Month Transfer",B57,IF('Patient level info'!W57="No","Record not locked to discharge/transfer",IF(AND('Paste Data Here - Export'!KM57="T",'Paste Data Here - Export'!A57&lt;&gt;'Paste Data Here - Export'!B57),"Record transferred to this team then transferred to another inpatient team",IF('Paste Data Here - Export'!KM57="T","Transferred to another inpatient team",IF('Paste Data Here - Export'!A57='Paste Data Here - Export'!B57,"Full record at this team","Record transferred to this team"))))))</f>
        <v/>
      </c>
      <c r="D57" s="106" t="str">
        <f>IF('Patient level info'!A57="","",IF(B57="6 Month Transfer","Not Applicable",IF(C57="Record not locked to discharge/transfer",C57,IF(OR(C57="Full record at this team",'Patient level info'!AG57="Died same day as arrival",'Patient level info'!AG57="Admitted to ICU/CCU/HDU"),'Patient level info'!AG57,IF('Patient level info'!P57="Not achieved",'Patient level info'!AG57,IF('Patient level info'!M57="Not achieved",'Patient level info'!AG57,IF('Patient level info'!AG57="Not directly admitted by this team, but achieved 90% of stay whilst at this team",'Patient level info'!AG57,CONCATENATE('Patient level info'!AG57," whilst at this team"))))))))</f>
        <v/>
      </c>
      <c r="E57" s="106" t="str">
        <f>IF('Patient level info'!A57="","",IF(B57="6 Month Transfer","Not Applicable",IF('Patient level info'!A57='Patient level info'!B57,IF('Patient level info'!T57="No","Not achieved","Achieved"),"Not directly admitted by this team")))</f>
        <v/>
      </c>
      <c r="F57" s="106" t="str">
        <f>IF('Patient level info'!A57="","",IF(B57="6 Month Transfer","Not Applicable",IF('Patient level info'!A57='Patient level info'!B57,IF('Patient level info'!U57="","Not achieved","Achieved"),"Not directly admitted by this team")))</f>
        <v/>
      </c>
    </row>
    <row r="58" spans="1:6" s="40" customFormat="1" ht="30" customHeight="1" x14ac:dyDescent="0.25">
      <c r="A58" s="20" t="str">
        <f>IF('Patient level info'!A58="","",'Patient level info'!A58)</f>
        <v/>
      </c>
      <c r="B58" s="105" t="str">
        <f>IF(A58="","",IF('Patient level info'!E58="Yes","6 Month Transfer",IF('Paste Data Here - Export'!A58='Paste Data Here - Export'!B58,'Patient level info'!C58,IF('Patient level info'!W58="No","",'Paste Data Here - Export'!HP58))))</f>
        <v/>
      </c>
      <c r="C58" s="61" t="str">
        <f>IF(A58="","",IF(B58="6 Month Transfer",B58,IF('Patient level info'!W58="No","Record not locked to discharge/transfer",IF(AND('Paste Data Here - Export'!KM58="T",'Paste Data Here - Export'!A58&lt;&gt;'Paste Data Here - Export'!B58),"Record transferred to this team then transferred to another inpatient team",IF('Paste Data Here - Export'!KM58="T","Transferred to another inpatient team",IF('Paste Data Here - Export'!A58='Paste Data Here - Export'!B58,"Full record at this team","Record transferred to this team"))))))</f>
        <v/>
      </c>
      <c r="D58" s="106" t="str">
        <f>IF('Patient level info'!A58="","",IF(B58="6 Month Transfer","Not Applicable",IF(C58="Record not locked to discharge/transfer",C58,IF(OR(C58="Full record at this team",'Patient level info'!AG58="Died same day as arrival",'Patient level info'!AG58="Admitted to ICU/CCU/HDU"),'Patient level info'!AG58,IF('Patient level info'!P58="Not achieved",'Patient level info'!AG58,IF('Patient level info'!M58="Not achieved",'Patient level info'!AG58,IF('Patient level info'!AG58="Not directly admitted by this team, but achieved 90% of stay whilst at this team",'Patient level info'!AG58,CONCATENATE('Patient level info'!AG58," whilst at this team"))))))))</f>
        <v/>
      </c>
      <c r="E58" s="106" t="str">
        <f>IF('Patient level info'!A58="","",IF(B58="6 Month Transfer","Not Applicable",IF('Patient level info'!A58='Patient level info'!B58,IF('Patient level info'!T58="No","Not achieved","Achieved"),"Not directly admitted by this team")))</f>
        <v/>
      </c>
      <c r="F58" s="106" t="str">
        <f>IF('Patient level info'!A58="","",IF(B58="6 Month Transfer","Not Applicable",IF('Patient level info'!A58='Patient level info'!B58,IF('Patient level info'!U58="","Not achieved","Achieved"),"Not directly admitted by this team")))</f>
        <v/>
      </c>
    </row>
    <row r="59" spans="1:6" s="40" customFormat="1" ht="30" customHeight="1" x14ac:dyDescent="0.25">
      <c r="A59" s="20" t="str">
        <f>IF('Patient level info'!A59="","",'Patient level info'!A59)</f>
        <v/>
      </c>
      <c r="B59" s="105" t="str">
        <f>IF(A59="","",IF('Patient level info'!E59="Yes","6 Month Transfer",IF('Paste Data Here - Export'!A59='Paste Data Here - Export'!B59,'Patient level info'!C59,IF('Patient level info'!W59="No","",'Paste Data Here - Export'!HP59))))</f>
        <v/>
      </c>
      <c r="C59" s="61" t="str">
        <f>IF(A59="","",IF(B59="6 Month Transfer",B59,IF('Patient level info'!W59="No","Record not locked to discharge/transfer",IF(AND('Paste Data Here - Export'!KM59="T",'Paste Data Here - Export'!A59&lt;&gt;'Paste Data Here - Export'!B59),"Record transferred to this team then transferred to another inpatient team",IF('Paste Data Here - Export'!KM59="T","Transferred to another inpatient team",IF('Paste Data Here - Export'!A59='Paste Data Here - Export'!B59,"Full record at this team","Record transferred to this team"))))))</f>
        <v/>
      </c>
      <c r="D59" s="106" t="str">
        <f>IF('Patient level info'!A59="","",IF(B59="6 Month Transfer","Not Applicable",IF(C59="Record not locked to discharge/transfer",C59,IF(OR(C59="Full record at this team",'Patient level info'!AG59="Died same day as arrival",'Patient level info'!AG59="Admitted to ICU/CCU/HDU"),'Patient level info'!AG59,IF('Patient level info'!P59="Not achieved",'Patient level info'!AG59,IF('Patient level info'!M59="Not achieved",'Patient level info'!AG59,IF('Patient level info'!AG59="Not directly admitted by this team, but achieved 90% of stay whilst at this team",'Patient level info'!AG59,CONCATENATE('Patient level info'!AG59," whilst at this team"))))))))</f>
        <v/>
      </c>
      <c r="E59" s="106" t="str">
        <f>IF('Patient level info'!A59="","",IF(B59="6 Month Transfer","Not Applicable",IF('Patient level info'!A59='Patient level info'!B59,IF('Patient level info'!T59="No","Not achieved","Achieved"),"Not directly admitted by this team")))</f>
        <v/>
      </c>
      <c r="F59" s="106" t="str">
        <f>IF('Patient level info'!A59="","",IF(B59="6 Month Transfer","Not Applicable",IF('Patient level info'!A59='Patient level info'!B59,IF('Patient level info'!U59="","Not achieved","Achieved"),"Not directly admitted by this team")))</f>
        <v/>
      </c>
    </row>
    <row r="60" spans="1:6" s="40" customFormat="1" ht="30" customHeight="1" x14ac:dyDescent="0.25">
      <c r="A60" s="20" t="str">
        <f>IF('Patient level info'!A60="","",'Patient level info'!A60)</f>
        <v/>
      </c>
      <c r="B60" s="105" t="str">
        <f>IF(A60="","",IF('Patient level info'!E60="Yes","6 Month Transfer",IF('Paste Data Here - Export'!A60='Paste Data Here - Export'!B60,'Patient level info'!C60,IF('Patient level info'!W60="No","",'Paste Data Here - Export'!HP60))))</f>
        <v/>
      </c>
      <c r="C60" s="61" t="str">
        <f>IF(A60="","",IF(B60="6 Month Transfer",B60,IF('Patient level info'!W60="No","Record not locked to discharge/transfer",IF(AND('Paste Data Here - Export'!KM60="T",'Paste Data Here - Export'!A60&lt;&gt;'Paste Data Here - Export'!B60),"Record transferred to this team then transferred to another inpatient team",IF('Paste Data Here - Export'!KM60="T","Transferred to another inpatient team",IF('Paste Data Here - Export'!A60='Paste Data Here - Export'!B60,"Full record at this team","Record transferred to this team"))))))</f>
        <v/>
      </c>
      <c r="D60" s="106" t="str">
        <f>IF('Patient level info'!A60="","",IF(B60="6 Month Transfer","Not Applicable",IF(C60="Record not locked to discharge/transfer",C60,IF(OR(C60="Full record at this team",'Patient level info'!AG60="Died same day as arrival",'Patient level info'!AG60="Admitted to ICU/CCU/HDU"),'Patient level info'!AG60,IF('Patient level info'!P60="Not achieved",'Patient level info'!AG60,IF('Patient level info'!M60="Not achieved",'Patient level info'!AG60,IF('Patient level info'!AG60="Not directly admitted by this team, but achieved 90% of stay whilst at this team",'Patient level info'!AG60,CONCATENATE('Patient level info'!AG60," whilst at this team"))))))))</f>
        <v/>
      </c>
      <c r="E60" s="106" t="str">
        <f>IF('Patient level info'!A60="","",IF(B60="6 Month Transfer","Not Applicable",IF('Patient level info'!A60='Patient level info'!B60,IF('Patient level info'!T60="No","Not achieved","Achieved"),"Not directly admitted by this team")))</f>
        <v/>
      </c>
      <c r="F60" s="106" t="str">
        <f>IF('Patient level info'!A60="","",IF(B60="6 Month Transfer","Not Applicable",IF('Patient level info'!A60='Patient level info'!B60,IF('Patient level info'!U60="","Not achieved","Achieved"),"Not directly admitted by this team")))</f>
        <v/>
      </c>
    </row>
    <row r="61" spans="1:6" s="40" customFormat="1" ht="30" customHeight="1" x14ac:dyDescent="0.25">
      <c r="A61" s="20" t="str">
        <f>IF('Patient level info'!A61="","",'Patient level info'!A61)</f>
        <v/>
      </c>
      <c r="B61" s="105" t="str">
        <f>IF(A61="","",IF('Patient level info'!E61="Yes","6 Month Transfer",IF('Paste Data Here - Export'!A61='Paste Data Here - Export'!B61,'Patient level info'!C61,IF('Patient level info'!W61="No","",'Paste Data Here - Export'!HP61))))</f>
        <v/>
      </c>
      <c r="C61" s="61" t="str">
        <f>IF(A61="","",IF(B61="6 Month Transfer",B61,IF('Patient level info'!W61="No","Record not locked to discharge/transfer",IF(AND('Paste Data Here - Export'!KM61="T",'Paste Data Here - Export'!A61&lt;&gt;'Paste Data Here - Export'!B61),"Record transferred to this team then transferred to another inpatient team",IF('Paste Data Here - Export'!KM61="T","Transferred to another inpatient team",IF('Paste Data Here - Export'!A61='Paste Data Here - Export'!B61,"Full record at this team","Record transferred to this team"))))))</f>
        <v/>
      </c>
      <c r="D61" s="106" t="str">
        <f>IF('Patient level info'!A61="","",IF(B61="6 Month Transfer","Not Applicable",IF(C61="Record not locked to discharge/transfer",C61,IF(OR(C61="Full record at this team",'Patient level info'!AG61="Died same day as arrival",'Patient level info'!AG61="Admitted to ICU/CCU/HDU"),'Patient level info'!AG61,IF('Patient level info'!P61="Not achieved",'Patient level info'!AG61,IF('Patient level info'!M61="Not achieved",'Patient level info'!AG61,IF('Patient level info'!AG61="Not directly admitted by this team, but achieved 90% of stay whilst at this team",'Patient level info'!AG61,CONCATENATE('Patient level info'!AG61," whilst at this team"))))))))</f>
        <v/>
      </c>
      <c r="E61" s="106" t="str">
        <f>IF('Patient level info'!A61="","",IF(B61="6 Month Transfer","Not Applicable",IF('Patient level info'!A61='Patient level info'!B61,IF('Patient level info'!T61="No","Not achieved","Achieved"),"Not directly admitted by this team")))</f>
        <v/>
      </c>
      <c r="F61" s="106" t="str">
        <f>IF('Patient level info'!A61="","",IF(B61="6 Month Transfer","Not Applicable",IF('Patient level info'!A61='Patient level info'!B61,IF('Patient level info'!U61="","Not achieved","Achieved"),"Not directly admitted by this team")))</f>
        <v/>
      </c>
    </row>
    <row r="62" spans="1:6" s="40" customFormat="1" ht="30" customHeight="1" x14ac:dyDescent="0.25">
      <c r="A62" s="20" t="str">
        <f>IF('Patient level info'!A62="","",'Patient level info'!A62)</f>
        <v/>
      </c>
      <c r="B62" s="105" t="str">
        <f>IF(A62="","",IF('Patient level info'!E62="Yes","6 Month Transfer",IF('Paste Data Here - Export'!A62='Paste Data Here - Export'!B62,'Patient level info'!C62,IF('Patient level info'!W62="No","",'Paste Data Here - Export'!HP62))))</f>
        <v/>
      </c>
      <c r="C62" s="61" t="str">
        <f>IF(A62="","",IF(B62="6 Month Transfer",B62,IF('Patient level info'!W62="No","Record not locked to discharge/transfer",IF(AND('Paste Data Here - Export'!KM62="T",'Paste Data Here - Export'!A62&lt;&gt;'Paste Data Here - Export'!B62),"Record transferred to this team then transferred to another inpatient team",IF('Paste Data Here - Export'!KM62="T","Transferred to another inpatient team",IF('Paste Data Here - Export'!A62='Paste Data Here - Export'!B62,"Full record at this team","Record transferred to this team"))))))</f>
        <v/>
      </c>
      <c r="D62" s="106" t="str">
        <f>IF('Patient level info'!A62="","",IF(B62="6 Month Transfer","Not Applicable",IF(C62="Record not locked to discharge/transfer",C62,IF(OR(C62="Full record at this team",'Patient level info'!AG62="Died same day as arrival",'Patient level info'!AG62="Admitted to ICU/CCU/HDU"),'Patient level info'!AG62,IF('Patient level info'!P62="Not achieved",'Patient level info'!AG62,IF('Patient level info'!M62="Not achieved",'Patient level info'!AG62,IF('Patient level info'!AG62="Not directly admitted by this team, but achieved 90% of stay whilst at this team",'Patient level info'!AG62,CONCATENATE('Patient level info'!AG62," whilst at this team"))))))))</f>
        <v/>
      </c>
      <c r="E62" s="106" t="str">
        <f>IF('Patient level info'!A62="","",IF(B62="6 Month Transfer","Not Applicable",IF('Patient level info'!A62='Patient level info'!B62,IF('Patient level info'!T62="No","Not achieved","Achieved"),"Not directly admitted by this team")))</f>
        <v/>
      </c>
      <c r="F62" s="106" t="str">
        <f>IF('Patient level info'!A62="","",IF(B62="6 Month Transfer","Not Applicable",IF('Patient level info'!A62='Patient level info'!B62,IF('Patient level info'!U62="","Not achieved","Achieved"),"Not directly admitted by this team")))</f>
        <v/>
      </c>
    </row>
    <row r="63" spans="1:6" s="40" customFormat="1" ht="30" customHeight="1" x14ac:dyDescent="0.25">
      <c r="A63" s="20" t="str">
        <f>IF('Patient level info'!A63="","",'Patient level info'!A63)</f>
        <v/>
      </c>
      <c r="B63" s="105" t="str">
        <f>IF(A63="","",IF('Patient level info'!E63="Yes","6 Month Transfer",IF('Paste Data Here - Export'!A63='Paste Data Here - Export'!B63,'Patient level info'!C63,IF('Patient level info'!W63="No","",'Paste Data Here - Export'!HP63))))</f>
        <v/>
      </c>
      <c r="C63" s="61" t="str">
        <f>IF(A63="","",IF(B63="6 Month Transfer",B63,IF('Patient level info'!W63="No","Record not locked to discharge/transfer",IF(AND('Paste Data Here - Export'!KM63="T",'Paste Data Here - Export'!A63&lt;&gt;'Paste Data Here - Export'!B63),"Record transferred to this team then transferred to another inpatient team",IF('Paste Data Here - Export'!KM63="T","Transferred to another inpatient team",IF('Paste Data Here - Export'!A63='Paste Data Here - Export'!B63,"Full record at this team","Record transferred to this team"))))))</f>
        <v/>
      </c>
      <c r="D63" s="106" t="str">
        <f>IF('Patient level info'!A63="","",IF(B63="6 Month Transfer","Not Applicable",IF(C63="Record not locked to discharge/transfer",C63,IF(OR(C63="Full record at this team",'Patient level info'!AG63="Died same day as arrival",'Patient level info'!AG63="Admitted to ICU/CCU/HDU"),'Patient level info'!AG63,IF('Patient level info'!P63="Not achieved",'Patient level info'!AG63,IF('Patient level info'!M63="Not achieved",'Patient level info'!AG63,IF('Patient level info'!AG63="Not directly admitted by this team, but achieved 90% of stay whilst at this team",'Patient level info'!AG63,CONCATENATE('Patient level info'!AG63," whilst at this team"))))))))</f>
        <v/>
      </c>
      <c r="E63" s="106" t="str">
        <f>IF('Patient level info'!A63="","",IF(B63="6 Month Transfer","Not Applicable",IF('Patient level info'!A63='Patient level info'!B63,IF('Patient level info'!T63="No","Not achieved","Achieved"),"Not directly admitted by this team")))</f>
        <v/>
      </c>
      <c r="F63" s="106" t="str">
        <f>IF('Patient level info'!A63="","",IF(B63="6 Month Transfer","Not Applicable",IF('Patient level info'!A63='Patient level info'!B63,IF('Patient level info'!U63="","Not achieved","Achieved"),"Not directly admitted by this team")))</f>
        <v/>
      </c>
    </row>
    <row r="64" spans="1:6" s="40" customFormat="1" ht="30" customHeight="1" x14ac:dyDescent="0.25">
      <c r="A64" s="20" t="str">
        <f>IF('Patient level info'!A64="","",'Patient level info'!A64)</f>
        <v/>
      </c>
      <c r="B64" s="105" t="str">
        <f>IF(A64="","",IF('Patient level info'!E64="Yes","6 Month Transfer",IF('Paste Data Here - Export'!A64='Paste Data Here - Export'!B64,'Patient level info'!C64,IF('Patient level info'!W64="No","",'Paste Data Here - Export'!HP64))))</f>
        <v/>
      </c>
      <c r="C64" s="61" t="str">
        <f>IF(A64="","",IF(B64="6 Month Transfer",B64,IF('Patient level info'!W64="No","Record not locked to discharge/transfer",IF(AND('Paste Data Here - Export'!KM64="T",'Paste Data Here - Export'!A64&lt;&gt;'Paste Data Here - Export'!B64),"Record transferred to this team then transferred to another inpatient team",IF('Paste Data Here - Export'!KM64="T","Transferred to another inpatient team",IF('Paste Data Here - Export'!A64='Paste Data Here - Export'!B64,"Full record at this team","Record transferred to this team"))))))</f>
        <v/>
      </c>
      <c r="D64" s="106" t="str">
        <f>IF('Patient level info'!A64="","",IF(B64="6 Month Transfer","Not Applicable",IF(C64="Record not locked to discharge/transfer",C64,IF(OR(C64="Full record at this team",'Patient level info'!AG64="Died same day as arrival",'Patient level info'!AG64="Admitted to ICU/CCU/HDU"),'Patient level info'!AG64,IF('Patient level info'!P64="Not achieved",'Patient level info'!AG64,IF('Patient level info'!M64="Not achieved",'Patient level info'!AG64,IF('Patient level info'!AG64="Not directly admitted by this team, but achieved 90% of stay whilst at this team",'Patient level info'!AG64,CONCATENATE('Patient level info'!AG64," whilst at this team"))))))))</f>
        <v/>
      </c>
      <c r="E64" s="106" t="str">
        <f>IF('Patient level info'!A64="","",IF(B64="6 Month Transfer","Not Applicable",IF('Patient level info'!A64='Patient level info'!B64,IF('Patient level info'!T64="No","Not achieved","Achieved"),"Not directly admitted by this team")))</f>
        <v/>
      </c>
      <c r="F64" s="106" t="str">
        <f>IF('Patient level info'!A64="","",IF(B64="6 Month Transfer","Not Applicable",IF('Patient level info'!A64='Patient level info'!B64,IF('Patient level info'!U64="","Not achieved","Achieved"),"Not directly admitted by this team")))</f>
        <v/>
      </c>
    </row>
    <row r="65" spans="1:6" s="40" customFormat="1" ht="30" customHeight="1" x14ac:dyDescent="0.25">
      <c r="A65" s="20" t="str">
        <f>IF('Patient level info'!A65="","",'Patient level info'!A65)</f>
        <v/>
      </c>
      <c r="B65" s="105" t="str">
        <f>IF(A65="","",IF('Patient level info'!E65="Yes","6 Month Transfer",IF('Paste Data Here - Export'!A65='Paste Data Here - Export'!B65,'Patient level info'!C65,IF('Patient level info'!W65="No","",'Paste Data Here - Export'!HP65))))</f>
        <v/>
      </c>
      <c r="C65" s="61" t="str">
        <f>IF(A65="","",IF(B65="6 Month Transfer",B65,IF('Patient level info'!W65="No","Record not locked to discharge/transfer",IF(AND('Paste Data Here - Export'!KM65="T",'Paste Data Here - Export'!A65&lt;&gt;'Paste Data Here - Export'!B65),"Record transferred to this team then transferred to another inpatient team",IF('Paste Data Here - Export'!KM65="T","Transferred to another inpatient team",IF('Paste Data Here - Export'!A65='Paste Data Here - Export'!B65,"Full record at this team","Record transferred to this team"))))))</f>
        <v/>
      </c>
      <c r="D65" s="106" t="str">
        <f>IF('Patient level info'!A65="","",IF(B65="6 Month Transfer","Not Applicable",IF(C65="Record not locked to discharge/transfer",C65,IF(OR(C65="Full record at this team",'Patient level info'!AG65="Died same day as arrival",'Patient level info'!AG65="Admitted to ICU/CCU/HDU"),'Patient level info'!AG65,IF('Patient level info'!P65="Not achieved",'Patient level info'!AG65,IF('Patient level info'!M65="Not achieved",'Patient level info'!AG65,IF('Patient level info'!AG65="Not directly admitted by this team, but achieved 90% of stay whilst at this team",'Patient level info'!AG65,CONCATENATE('Patient level info'!AG65," whilst at this team"))))))))</f>
        <v/>
      </c>
      <c r="E65" s="106" t="str">
        <f>IF('Patient level info'!A65="","",IF(B65="6 Month Transfer","Not Applicable",IF('Patient level info'!A65='Patient level info'!B65,IF('Patient level info'!T65="No","Not achieved","Achieved"),"Not directly admitted by this team")))</f>
        <v/>
      </c>
      <c r="F65" s="106" t="str">
        <f>IF('Patient level info'!A65="","",IF(B65="6 Month Transfer","Not Applicable",IF('Patient level info'!A65='Patient level info'!B65,IF('Patient level info'!U65="","Not achieved","Achieved"),"Not directly admitted by this team")))</f>
        <v/>
      </c>
    </row>
    <row r="66" spans="1:6" s="40" customFormat="1" ht="30" customHeight="1" x14ac:dyDescent="0.25">
      <c r="A66" s="20" t="str">
        <f>IF('Patient level info'!A66="","",'Patient level info'!A66)</f>
        <v/>
      </c>
      <c r="B66" s="105" t="str">
        <f>IF(A66="","",IF('Patient level info'!E66="Yes","6 Month Transfer",IF('Paste Data Here - Export'!A66='Paste Data Here - Export'!B66,'Patient level info'!C66,IF('Patient level info'!W66="No","",'Paste Data Here - Export'!HP66))))</f>
        <v/>
      </c>
      <c r="C66" s="61" t="str">
        <f>IF(A66="","",IF(B66="6 Month Transfer",B66,IF('Patient level info'!W66="No","Record not locked to discharge/transfer",IF(AND('Paste Data Here - Export'!KM66="T",'Paste Data Here - Export'!A66&lt;&gt;'Paste Data Here - Export'!B66),"Record transferred to this team then transferred to another inpatient team",IF('Paste Data Here - Export'!KM66="T","Transferred to another inpatient team",IF('Paste Data Here - Export'!A66='Paste Data Here - Export'!B66,"Full record at this team","Record transferred to this team"))))))</f>
        <v/>
      </c>
      <c r="D66" s="106" t="str">
        <f>IF('Patient level info'!A66="","",IF(B66="6 Month Transfer","Not Applicable",IF(C66="Record not locked to discharge/transfer",C66,IF(OR(C66="Full record at this team",'Patient level info'!AG66="Died same day as arrival",'Patient level info'!AG66="Admitted to ICU/CCU/HDU"),'Patient level info'!AG66,IF('Patient level info'!P66="Not achieved",'Patient level info'!AG66,IF('Patient level info'!M66="Not achieved",'Patient level info'!AG66,IF('Patient level info'!AG66="Not directly admitted by this team, but achieved 90% of stay whilst at this team",'Patient level info'!AG66,CONCATENATE('Patient level info'!AG66," whilst at this team"))))))))</f>
        <v/>
      </c>
      <c r="E66" s="106" t="str">
        <f>IF('Patient level info'!A66="","",IF(B66="6 Month Transfer","Not Applicable",IF('Patient level info'!A66='Patient level info'!B66,IF('Patient level info'!T66="No","Not achieved","Achieved"),"Not directly admitted by this team")))</f>
        <v/>
      </c>
      <c r="F66" s="106" t="str">
        <f>IF('Patient level info'!A66="","",IF(B66="6 Month Transfer","Not Applicable",IF('Patient level info'!A66='Patient level info'!B66,IF('Patient level info'!U66="","Not achieved","Achieved"),"Not directly admitted by this team")))</f>
        <v/>
      </c>
    </row>
    <row r="67" spans="1:6" s="40" customFormat="1" ht="30" customHeight="1" x14ac:dyDescent="0.25">
      <c r="A67" s="20" t="str">
        <f>IF('Patient level info'!A67="","",'Patient level info'!A67)</f>
        <v/>
      </c>
      <c r="B67" s="105" t="str">
        <f>IF(A67="","",IF('Patient level info'!E67="Yes","6 Month Transfer",IF('Paste Data Here - Export'!A67='Paste Data Here - Export'!B67,'Patient level info'!C67,IF('Patient level info'!W67="No","",'Paste Data Here - Export'!HP67))))</f>
        <v/>
      </c>
      <c r="C67" s="61" t="str">
        <f>IF(A67="","",IF(B67="6 Month Transfer",B67,IF('Patient level info'!W67="No","Record not locked to discharge/transfer",IF(AND('Paste Data Here - Export'!KM67="T",'Paste Data Here - Export'!A67&lt;&gt;'Paste Data Here - Export'!B67),"Record transferred to this team then transferred to another inpatient team",IF('Paste Data Here - Export'!KM67="T","Transferred to another inpatient team",IF('Paste Data Here - Export'!A67='Paste Data Here - Export'!B67,"Full record at this team","Record transferred to this team"))))))</f>
        <v/>
      </c>
      <c r="D67" s="106" t="str">
        <f>IF('Patient level info'!A67="","",IF(B67="6 Month Transfer","Not Applicable",IF(C67="Record not locked to discharge/transfer",C67,IF(OR(C67="Full record at this team",'Patient level info'!AG67="Died same day as arrival",'Patient level info'!AG67="Admitted to ICU/CCU/HDU"),'Patient level info'!AG67,IF('Patient level info'!P67="Not achieved",'Patient level info'!AG67,IF('Patient level info'!M67="Not achieved",'Patient level info'!AG67,IF('Patient level info'!AG67="Not directly admitted by this team, but achieved 90% of stay whilst at this team",'Patient level info'!AG67,CONCATENATE('Patient level info'!AG67," whilst at this team"))))))))</f>
        <v/>
      </c>
      <c r="E67" s="106" t="str">
        <f>IF('Patient level info'!A67="","",IF(B67="6 Month Transfer","Not Applicable",IF('Patient level info'!A67='Patient level info'!B67,IF('Patient level info'!T67="No","Not achieved","Achieved"),"Not directly admitted by this team")))</f>
        <v/>
      </c>
      <c r="F67" s="106" t="str">
        <f>IF('Patient level info'!A67="","",IF(B67="6 Month Transfer","Not Applicable",IF('Patient level info'!A67='Patient level info'!B67,IF('Patient level info'!U67="","Not achieved","Achieved"),"Not directly admitted by this team")))</f>
        <v/>
      </c>
    </row>
    <row r="68" spans="1:6" s="40" customFormat="1" ht="30" customHeight="1" x14ac:dyDescent="0.25">
      <c r="A68" s="20" t="str">
        <f>IF('Patient level info'!A68="","",'Patient level info'!A68)</f>
        <v/>
      </c>
      <c r="B68" s="105" t="str">
        <f>IF(A68="","",IF('Patient level info'!E68="Yes","6 Month Transfer",IF('Paste Data Here - Export'!A68='Paste Data Here - Export'!B68,'Patient level info'!C68,IF('Patient level info'!W68="No","",'Paste Data Here - Export'!HP68))))</f>
        <v/>
      </c>
      <c r="C68" s="61" t="str">
        <f>IF(A68="","",IF(B68="6 Month Transfer",B68,IF('Patient level info'!W68="No","Record not locked to discharge/transfer",IF(AND('Paste Data Here - Export'!KM68="T",'Paste Data Here - Export'!A68&lt;&gt;'Paste Data Here - Export'!B68),"Record transferred to this team then transferred to another inpatient team",IF('Paste Data Here - Export'!KM68="T","Transferred to another inpatient team",IF('Paste Data Here - Export'!A68='Paste Data Here - Export'!B68,"Full record at this team","Record transferred to this team"))))))</f>
        <v/>
      </c>
      <c r="D68" s="106" t="str">
        <f>IF('Patient level info'!A68="","",IF(B68="6 Month Transfer","Not Applicable",IF(C68="Record not locked to discharge/transfer",C68,IF(OR(C68="Full record at this team",'Patient level info'!AG68="Died same day as arrival",'Patient level info'!AG68="Admitted to ICU/CCU/HDU"),'Patient level info'!AG68,IF('Patient level info'!P68="Not achieved",'Patient level info'!AG68,IF('Patient level info'!M68="Not achieved",'Patient level info'!AG68,IF('Patient level info'!AG68="Not directly admitted by this team, but achieved 90% of stay whilst at this team",'Patient level info'!AG68,CONCATENATE('Patient level info'!AG68," whilst at this team"))))))))</f>
        <v/>
      </c>
      <c r="E68" s="106" t="str">
        <f>IF('Patient level info'!A68="","",IF(B68="6 Month Transfer","Not Applicable",IF('Patient level info'!A68='Patient level info'!B68,IF('Patient level info'!T68="No","Not achieved","Achieved"),"Not directly admitted by this team")))</f>
        <v/>
      </c>
      <c r="F68" s="106" t="str">
        <f>IF('Patient level info'!A68="","",IF(B68="6 Month Transfer","Not Applicable",IF('Patient level info'!A68='Patient level info'!B68,IF('Patient level info'!U68="","Not achieved","Achieved"),"Not directly admitted by this team")))</f>
        <v/>
      </c>
    </row>
    <row r="69" spans="1:6" s="40" customFormat="1" ht="30" customHeight="1" x14ac:dyDescent="0.25">
      <c r="A69" s="20" t="str">
        <f>IF('Patient level info'!A69="","",'Patient level info'!A69)</f>
        <v/>
      </c>
      <c r="B69" s="105" t="str">
        <f>IF(A69="","",IF('Patient level info'!E69="Yes","6 Month Transfer",IF('Paste Data Here - Export'!A69='Paste Data Here - Export'!B69,'Patient level info'!C69,IF('Patient level info'!W69="No","",'Paste Data Here - Export'!HP69))))</f>
        <v/>
      </c>
      <c r="C69" s="61" t="str">
        <f>IF(A69="","",IF(B69="6 Month Transfer",B69,IF('Patient level info'!W69="No","Record not locked to discharge/transfer",IF(AND('Paste Data Here - Export'!KM69="T",'Paste Data Here - Export'!A69&lt;&gt;'Paste Data Here - Export'!B69),"Record transferred to this team then transferred to another inpatient team",IF('Paste Data Here - Export'!KM69="T","Transferred to another inpatient team",IF('Paste Data Here - Export'!A69='Paste Data Here - Export'!B69,"Full record at this team","Record transferred to this team"))))))</f>
        <v/>
      </c>
      <c r="D69" s="106" t="str">
        <f>IF('Patient level info'!A69="","",IF(B69="6 Month Transfer","Not Applicable",IF(C69="Record not locked to discharge/transfer",C69,IF(OR(C69="Full record at this team",'Patient level info'!AG69="Died same day as arrival",'Patient level info'!AG69="Admitted to ICU/CCU/HDU"),'Patient level info'!AG69,IF('Patient level info'!P69="Not achieved",'Patient level info'!AG69,IF('Patient level info'!M69="Not achieved",'Patient level info'!AG69,IF('Patient level info'!AG69="Not directly admitted by this team, but achieved 90% of stay whilst at this team",'Patient level info'!AG69,CONCATENATE('Patient level info'!AG69," whilst at this team"))))))))</f>
        <v/>
      </c>
      <c r="E69" s="106" t="str">
        <f>IF('Patient level info'!A69="","",IF(B69="6 Month Transfer","Not Applicable",IF('Patient level info'!A69='Patient level info'!B69,IF('Patient level info'!T69="No","Not achieved","Achieved"),"Not directly admitted by this team")))</f>
        <v/>
      </c>
      <c r="F69" s="106" t="str">
        <f>IF('Patient level info'!A69="","",IF(B69="6 Month Transfer","Not Applicable",IF('Patient level info'!A69='Patient level info'!B69,IF('Patient level info'!U69="","Not achieved","Achieved"),"Not directly admitted by this team")))</f>
        <v/>
      </c>
    </row>
    <row r="70" spans="1:6" s="40" customFormat="1" ht="30" customHeight="1" x14ac:dyDescent="0.25">
      <c r="A70" s="20" t="str">
        <f>IF('Patient level info'!A70="","",'Patient level info'!A70)</f>
        <v/>
      </c>
      <c r="B70" s="105" t="str">
        <f>IF(A70="","",IF('Patient level info'!E70="Yes","6 Month Transfer",IF('Paste Data Here - Export'!A70='Paste Data Here - Export'!B70,'Patient level info'!C70,IF('Patient level info'!W70="No","",'Paste Data Here - Export'!HP70))))</f>
        <v/>
      </c>
      <c r="C70" s="61" t="str">
        <f>IF(A70="","",IF(B70="6 Month Transfer",B70,IF('Patient level info'!W70="No","Record not locked to discharge/transfer",IF(AND('Paste Data Here - Export'!KM70="T",'Paste Data Here - Export'!A70&lt;&gt;'Paste Data Here - Export'!B70),"Record transferred to this team then transferred to another inpatient team",IF('Paste Data Here - Export'!KM70="T","Transferred to another inpatient team",IF('Paste Data Here - Export'!A70='Paste Data Here - Export'!B70,"Full record at this team","Record transferred to this team"))))))</f>
        <v/>
      </c>
      <c r="D70" s="106" t="str">
        <f>IF('Patient level info'!A70="","",IF(B70="6 Month Transfer","Not Applicable",IF(C70="Record not locked to discharge/transfer",C70,IF(OR(C70="Full record at this team",'Patient level info'!AG70="Died same day as arrival",'Patient level info'!AG70="Admitted to ICU/CCU/HDU"),'Patient level info'!AG70,IF('Patient level info'!P70="Not achieved",'Patient level info'!AG70,IF('Patient level info'!M70="Not achieved",'Patient level info'!AG70,IF('Patient level info'!AG70="Not directly admitted by this team, but achieved 90% of stay whilst at this team",'Patient level info'!AG70,CONCATENATE('Patient level info'!AG70," whilst at this team"))))))))</f>
        <v/>
      </c>
      <c r="E70" s="106" t="str">
        <f>IF('Patient level info'!A70="","",IF(B70="6 Month Transfer","Not Applicable",IF('Patient level info'!A70='Patient level info'!B70,IF('Patient level info'!T70="No","Not achieved","Achieved"),"Not directly admitted by this team")))</f>
        <v/>
      </c>
      <c r="F70" s="106" t="str">
        <f>IF('Patient level info'!A70="","",IF(B70="6 Month Transfer","Not Applicable",IF('Patient level info'!A70='Patient level info'!B70,IF('Patient level info'!U70="","Not achieved","Achieved"),"Not directly admitted by this team")))</f>
        <v/>
      </c>
    </row>
    <row r="71" spans="1:6" s="40" customFormat="1" ht="30" customHeight="1" x14ac:dyDescent="0.25">
      <c r="A71" s="20" t="str">
        <f>IF('Patient level info'!A71="","",'Patient level info'!A71)</f>
        <v/>
      </c>
      <c r="B71" s="105" t="str">
        <f>IF(A71="","",IF('Patient level info'!E71="Yes","6 Month Transfer",IF('Paste Data Here - Export'!A71='Paste Data Here - Export'!B71,'Patient level info'!C71,IF('Patient level info'!W71="No","",'Paste Data Here - Export'!HP71))))</f>
        <v/>
      </c>
      <c r="C71" s="61" t="str">
        <f>IF(A71="","",IF(B71="6 Month Transfer",B71,IF('Patient level info'!W71="No","Record not locked to discharge/transfer",IF(AND('Paste Data Here - Export'!KM71="T",'Paste Data Here - Export'!A71&lt;&gt;'Paste Data Here - Export'!B71),"Record transferred to this team then transferred to another inpatient team",IF('Paste Data Here - Export'!KM71="T","Transferred to another inpatient team",IF('Paste Data Here - Export'!A71='Paste Data Here - Export'!B71,"Full record at this team","Record transferred to this team"))))))</f>
        <v/>
      </c>
      <c r="D71" s="106" t="str">
        <f>IF('Patient level info'!A71="","",IF(B71="6 Month Transfer","Not Applicable",IF(C71="Record not locked to discharge/transfer",C71,IF(OR(C71="Full record at this team",'Patient level info'!AG71="Died same day as arrival",'Patient level info'!AG71="Admitted to ICU/CCU/HDU"),'Patient level info'!AG71,IF('Patient level info'!P71="Not achieved",'Patient level info'!AG71,IF('Patient level info'!M71="Not achieved",'Patient level info'!AG71,IF('Patient level info'!AG71="Not directly admitted by this team, but achieved 90% of stay whilst at this team",'Patient level info'!AG71,CONCATENATE('Patient level info'!AG71," whilst at this team"))))))))</f>
        <v/>
      </c>
      <c r="E71" s="106" t="str">
        <f>IF('Patient level info'!A71="","",IF(B71="6 Month Transfer","Not Applicable",IF('Patient level info'!A71='Patient level info'!B71,IF('Patient level info'!T71="No","Not achieved","Achieved"),"Not directly admitted by this team")))</f>
        <v/>
      </c>
      <c r="F71" s="106" t="str">
        <f>IF('Patient level info'!A71="","",IF(B71="6 Month Transfer","Not Applicable",IF('Patient level info'!A71='Patient level info'!B71,IF('Patient level info'!U71="","Not achieved","Achieved"),"Not directly admitted by this team")))</f>
        <v/>
      </c>
    </row>
    <row r="72" spans="1:6" s="40" customFormat="1" ht="30" customHeight="1" x14ac:dyDescent="0.25">
      <c r="A72" s="20" t="str">
        <f>IF('Patient level info'!A72="","",'Patient level info'!A72)</f>
        <v/>
      </c>
      <c r="B72" s="105" t="str">
        <f>IF(A72="","",IF('Patient level info'!E72="Yes","6 Month Transfer",IF('Paste Data Here - Export'!A72='Paste Data Here - Export'!B72,'Patient level info'!C72,IF('Patient level info'!W72="No","",'Paste Data Here - Export'!HP72))))</f>
        <v/>
      </c>
      <c r="C72" s="61" t="str">
        <f>IF(A72="","",IF(B72="6 Month Transfer",B72,IF('Patient level info'!W72="No","Record not locked to discharge/transfer",IF(AND('Paste Data Here - Export'!KM72="T",'Paste Data Here - Export'!A72&lt;&gt;'Paste Data Here - Export'!B72),"Record transferred to this team then transferred to another inpatient team",IF('Paste Data Here - Export'!KM72="T","Transferred to another inpatient team",IF('Paste Data Here - Export'!A72='Paste Data Here - Export'!B72,"Full record at this team","Record transferred to this team"))))))</f>
        <v/>
      </c>
      <c r="D72" s="106" t="str">
        <f>IF('Patient level info'!A72="","",IF(B72="6 Month Transfer","Not Applicable",IF(C72="Record not locked to discharge/transfer",C72,IF(OR(C72="Full record at this team",'Patient level info'!AG72="Died same day as arrival",'Patient level info'!AG72="Admitted to ICU/CCU/HDU"),'Patient level info'!AG72,IF('Patient level info'!P72="Not achieved",'Patient level info'!AG72,IF('Patient level info'!M72="Not achieved",'Patient level info'!AG72,IF('Patient level info'!AG72="Not directly admitted by this team, but achieved 90% of stay whilst at this team",'Patient level info'!AG72,CONCATENATE('Patient level info'!AG72," whilst at this team"))))))))</f>
        <v/>
      </c>
      <c r="E72" s="106" t="str">
        <f>IF('Patient level info'!A72="","",IF(B72="6 Month Transfer","Not Applicable",IF('Patient level info'!A72='Patient level info'!B72,IF('Patient level info'!T72="No","Not achieved","Achieved"),"Not directly admitted by this team")))</f>
        <v/>
      </c>
      <c r="F72" s="106" t="str">
        <f>IF('Patient level info'!A72="","",IF(B72="6 Month Transfer","Not Applicable",IF('Patient level info'!A72='Patient level info'!B72,IF('Patient level info'!U72="","Not achieved","Achieved"),"Not directly admitted by this team")))</f>
        <v/>
      </c>
    </row>
    <row r="73" spans="1:6" s="40" customFormat="1" ht="30" customHeight="1" x14ac:dyDescent="0.25">
      <c r="A73" s="20" t="str">
        <f>IF('Patient level info'!A73="","",'Patient level info'!A73)</f>
        <v/>
      </c>
      <c r="B73" s="105" t="str">
        <f>IF(A73="","",IF('Patient level info'!E73="Yes","6 Month Transfer",IF('Paste Data Here - Export'!A73='Paste Data Here - Export'!B73,'Patient level info'!C73,IF('Patient level info'!W73="No","",'Paste Data Here - Export'!HP73))))</f>
        <v/>
      </c>
      <c r="C73" s="61" t="str">
        <f>IF(A73="","",IF(B73="6 Month Transfer",B73,IF('Patient level info'!W73="No","Record not locked to discharge/transfer",IF(AND('Paste Data Here - Export'!KM73="T",'Paste Data Here - Export'!A73&lt;&gt;'Paste Data Here - Export'!B73),"Record transferred to this team then transferred to another inpatient team",IF('Paste Data Here - Export'!KM73="T","Transferred to another inpatient team",IF('Paste Data Here - Export'!A73='Paste Data Here - Export'!B73,"Full record at this team","Record transferred to this team"))))))</f>
        <v/>
      </c>
      <c r="D73" s="106" t="str">
        <f>IF('Patient level info'!A73="","",IF(B73="6 Month Transfer","Not Applicable",IF(C73="Record not locked to discharge/transfer",C73,IF(OR(C73="Full record at this team",'Patient level info'!AG73="Died same day as arrival",'Patient level info'!AG73="Admitted to ICU/CCU/HDU"),'Patient level info'!AG73,IF('Patient level info'!P73="Not achieved",'Patient level info'!AG73,IF('Patient level info'!M73="Not achieved",'Patient level info'!AG73,IF('Patient level info'!AG73="Not directly admitted by this team, but achieved 90% of stay whilst at this team",'Patient level info'!AG73,CONCATENATE('Patient level info'!AG73," whilst at this team"))))))))</f>
        <v/>
      </c>
      <c r="E73" s="106" t="str">
        <f>IF('Patient level info'!A73="","",IF(B73="6 Month Transfer","Not Applicable",IF('Patient level info'!A73='Patient level info'!B73,IF('Patient level info'!T73="No","Not achieved","Achieved"),"Not directly admitted by this team")))</f>
        <v/>
      </c>
      <c r="F73" s="106" t="str">
        <f>IF('Patient level info'!A73="","",IF(B73="6 Month Transfer","Not Applicable",IF('Patient level info'!A73='Patient level info'!B73,IF('Patient level info'!U73="","Not achieved","Achieved"),"Not directly admitted by this team")))</f>
        <v/>
      </c>
    </row>
    <row r="74" spans="1:6" s="40" customFormat="1" ht="30" customHeight="1" x14ac:dyDescent="0.25">
      <c r="A74" s="20" t="str">
        <f>IF('Patient level info'!A74="","",'Patient level info'!A74)</f>
        <v/>
      </c>
      <c r="B74" s="105" t="str">
        <f>IF(A74="","",IF('Patient level info'!E74="Yes","6 Month Transfer",IF('Paste Data Here - Export'!A74='Paste Data Here - Export'!B74,'Patient level info'!C74,IF('Patient level info'!W74="No","",'Paste Data Here - Export'!HP74))))</f>
        <v/>
      </c>
      <c r="C74" s="61" t="str">
        <f>IF(A74="","",IF(B74="6 Month Transfer",B74,IF('Patient level info'!W74="No","Record not locked to discharge/transfer",IF(AND('Paste Data Here - Export'!KM74="T",'Paste Data Here - Export'!A74&lt;&gt;'Paste Data Here - Export'!B74),"Record transferred to this team then transferred to another inpatient team",IF('Paste Data Here - Export'!KM74="T","Transferred to another inpatient team",IF('Paste Data Here - Export'!A74='Paste Data Here - Export'!B74,"Full record at this team","Record transferred to this team"))))))</f>
        <v/>
      </c>
      <c r="D74" s="106" t="str">
        <f>IF('Patient level info'!A74="","",IF(B74="6 Month Transfer","Not Applicable",IF(C74="Record not locked to discharge/transfer",C74,IF(OR(C74="Full record at this team",'Patient level info'!AG74="Died same day as arrival",'Patient level info'!AG74="Admitted to ICU/CCU/HDU"),'Patient level info'!AG74,IF('Patient level info'!P74="Not achieved",'Patient level info'!AG74,IF('Patient level info'!M74="Not achieved",'Patient level info'!AG74,IF('Patient level info'!AG74="Not directly admitted by this team, but achieved 90% of stay whilst at this team",'Patient level info'!AG74,CONCATENATE('Patient level info'!AG74," whilst at this team"))))))))</f>
        <v/>
      </c>
      <c r="E74" s="106" t="str">
        <f>IF('Patient level info'!A74="","",IF(B74="6 Month Transfer","Not Applicable",IF('Patient level info'!A74='Patient level info'!B74,IF('Patient level info'!T74="No","Not achieved","Achieved"),"Not directly admitted by this team")))</f>
        <v/>
      </c>
      <c r="F74" s="106" t="str">
        <f>IF('Patient level info'!A74="","",IF(B74="6 Month Transfer","Not Applicable",IF('Patient level info'!A74='Patient level info'!B74,IF('Patient level info'!U74="","Not achieved","Achieved"),"Not directly admitted by this team")))</f>
        <v/>
      </c>
    </row>
    <row r="75" spans="1:6" s="40" customFormat="1" ht="30" customHeight="1" x14ac:dyDescent="0.25">
      <c r="A75" s="20" t="str">
        <f>IF('Patient level info'!A75="","",'Patient level info'!A75)</f>
        <v/>
      </c>
      <c r="B75" s="105" t="str">
        <f>IF(A75="","",IF('Patient level info'!E75="Yes","6 Month Transfer",IF('Paste Data Here - Export'!A75='Paste Data Here - Export'!B75,'Patient level info'!C75,IF('Patient level info'!W75="No","",'Paste Data Here - Export'!HP75))))</f>
        <v/>
      </c>
      <c r="C75" s="61" t="str">
        <f>IF(A75="","",IF(B75="6 Month Transfer",B75,IF('Patient level info'!W75="No","Record not locked to discharge/transfer",IF(AND('Paste Data Here - Export'!KM75="T",'Paste Data Here - Export'!A75&lt;&gt;'Paste Data Here - Export'!B75),"Record transferred to this team then transferred to another inpatient team",IF('Paste Data Here - Export'!KM75="T","Transferred to another inpatient team",IF('Paste Data Here - Export'!A75='Paste Data Here - Export'!B75,"Full record at this team","Record transferred to this team"))))))</f>
        <v/>
      </c>
      <c r="D75" s="106" t="str">
        <f>IF('Patient level info'!A75="","",IF(B75="6 Month Transfer","Not Applicable",IF(C75="Record not locked to discharge/transfer",C75,IF(OR(C75="Full record at this team",'Patient level info'!AG75="Died same day as arrival",'Patient level info'!AG75="Admitted to ICU/CCU/HDU"),'Patient level info'!AG75,IF('Patient level info'!P75="Not achieved",'Patient level info'!AG75,IF('Patient level info'!M75="Not achieved",'Patient level info'!AG75,IF('Patient level info'!AG75="Not directly admitted by this team, but achieved 90% of stay whilst at this team",'Patient level info'!AG75,CONCATENATE('Patient level info'!AG75," whilst at this team"))))))))</f>
        <v/>
      </c>
      <c r="E75" s="106" t="str">
        <f>IF('Patient level info'!A75="","",IF(B75="6 Month Transfer","Not Applicable",IF('Patient level info'!A75='Patient level info'!B75,IF('Patient level info'!T75="No","Not achieved","Achieved"),"Not directly admitted by this team")))</f>
        <v/>
      </c>
      <c r="F75" s="106" t="str">
        <f>IF('Patient level info'!A75="","",IF(B75="6 Month Transfer","Not Applicable",IF('Patient level info'!A75='Patient level info'!B75,IF('Patient level info'!U75="","Not achieved","Achieved"),"Not directly admitted by this team")))</f>
        <v/>
      </c>
    </row>
    <row r="76" spans="1:6" s="40" customFormat="1" ht="30" customHeight="1" x14ac:dyDescent="0.25">
      <c r="A76" s="20" t="str">
        <f>IF('Patient level info'!A76="","",'Patient level info'!A76)</f>
        <v/>
      </c>
      <c r="B76" s="105" t="str">
        <f>IF(A76="","",IF('Patient level info'!E76="Yes","6 Month Transfer",IF('Paste Data Here - Export'!A76='Paste Data Here - Export'!B76,'Patient level info'!C76,IF('Patient level info'!W76="No","",'Paste Data Here - Export'!HP76))))</f>
        <v/>
      </c>
      <c r="C76" s="61" t="str">
        <f>IF(A76="","",IF(B76="6 Month Transfer",B76,IF('Patient level info'!W76="No","Record not locked to discharge/transfer",IF(AND('Paste Data Here - Export'!KM76="T",'Paste Data Here - Export'!A76&lt;&gt;'Paste Data Here - Export'!B76),"Record transferred to this team then transferred to another inpatient team",IF('Paste Data Here - Export'!KM76="T","Transferred to another inpatient team",IF('Paste Data Here - Export'!A76='Paste Data Here - Export'!B76,"Full record at this team","Record transferred to this team"))))))</f>
        <v/>
      </c>
      <c r="D76" s="106" t="str">
        <f>IF('Patient level info'!A76="","",IF(B76="6 Month Transfer","Not Applicable",IF(C76="Record not locked to discharge/transfer",C76,IF(OR(C76="Full record at this team",'Patient level info'!AG76="Died same day as arrival",'Patient level info'!AG76="Admitted to ICU/CCU/HDU"),'Patient level info'!AG76,IF('Patient level info'!P76="Not achieved",'Patient level info'!AG76,IF('Patient level info'!M76="Not achieved",'Patient level info'!AG76,IF('Patient level info'!AG76="Not directly admitted by this team, but achieved 90% of stay whilst at this team",'Patient level info'!AG76,CONCATENATE('Patient level info'!AG76," whilst at this team"))))))))</f>
        <v/>
      </c>
      <c r="E76" s="106" t="str">
        <f>IF('Patient level info'!A76="","",IF(B76="6 Month Transfer","Not Applicable",IF('Patient level info'!A76='Patient level info'!B76,IF('Patient level info'!T76="No","Not achieved","Achieved"),"Not directly admitted by this team")))</f>
        <v/>
      </c>
      <c r="F76" s="106" t="str">
        <f>IF('Patient level info'!A76="","",IF(B76="6 Month Transfer","Not Applicable",IF('Patient level info'!A76='Patient level info'!B76,IF('Patient level info'!U76="","Not achieved","Achieved"),"Not directly admitted by this team")))</f>
        <v/>
      </c>
    </row>
    <row r="77" spans="1:6" s="40" customFormat="1" ht="30" customHeight="1" x14ac:dyDescent="0.25">
      <c r="A77" s="20" t="str">
        <f>IF('Patient level info'!A77="","",'Patient level info'!A77)</f>
        <v/>
      </c>
      <c r="B77" s="105" t="str">
        <f>IF(A77="","",IF('Patient level info'!E77="Yes","6 Month Transfer",IF('Paste Data Here - Export'!A77='Paste Data Here - Export'!B77,'Patient level info'!C77,IF('Patient level info'!W77="No","",'Paste Data Here - Export'!HP77))))</f>
        <v/>
      </c>
      <c r="C77" s="61" t="str">
        <f>IF(A77="","",IF(B77="6 Month Transfer",B77,IF('Patient level info'!W77="No","Record not locked to discharge/transfer",IF(AND('Paste Data Here - Export'!KM77="T",'Paste Data Here - Export'!A77&lt;&gt;'Paste Data Here - Export'!B77),"Record transferred to this team then transferred to another inpatient team",IF('Paste Data Here - Export'!KM77="T","Transferred to another inpatient team",IF('Paste Data Here - Export'!A77='Paste Data Here - Export'!B77,"Full record at this team","Record transferred to this team"))))))</f>
        <v/>
      </c>
      <c r="D77" s="106" t="str">
        <f>IF('Patient level info'!A77="","",IF(B77="6 Month Transfer","Not Applicable",IF(C77="Record not locked to discharge/transfer",C77,IF(OR(C77="Full record at this team",'Patient level info'!AG77="Died same day as arrival",'Patient level info'!AG77="Admitted to ICU/CCU/HDU"),'Patient level info'!AG77,IF('Patient level info'!P77="Not achieved",'Patient level info'!AG77,IF('Patient level info'!M77="Not achieved",'Patient level info'!AG77,IF('Patient level info'!AG77="Not directly admitted by this team, but achieved 90% of stay whilst at this team",'Patient level info'!AG77,CONCATENATE('Patient level info'!AG77," whilst at this team"))))))))</f>
        <v/>
      </c>
      <c r="E77" s="106" t="str">
        <f>IF('Patient level info'!A77="","",IF(B77="6 Month Transfer","Not Applicable",IF('Patient level info'!A77='Patient level info'!B77,IF('Patient level info'!T77="No","Not achieved","Achieved"),"Not directly admitted by this team")))</f>
        <v/>
      </c>
      <c r="F77" s="106" t="str">
        <f>IF('Patient level info'!A77="","",IF(B77="6 Month Transfer","Not Applicable",IF('Patient level info'!A77='Patient level info'!B77,IF('Patient level info'!U77="","Not achieved","Achieved"),"Not directly admitted by this team")))</f>
        <v/>
      </c>
    </row>
    <row r="78" spans="1:6" s="40" customFormat="1" ht="30" customHeight="1" x14ac:dyDescent="0.25">
      <c r="A78" s="20" t="str">
        <f>IF('Patient level info'!A78="","",'Patient level info'!A78)</f>
        <v/>
      </c>
      <c r="B78" s="105" t="str">
        <f>IF(A78="","",IF('Patient level info'!E78="Yes","6 Month Transfer",IF('Paste Data Here - Export'!A78='Paste Data Here - Export'!B78,'Patient level info'!C78,IF('Patient level info'!W78="No","",'Paste Data Here - Export'!HP78))))</f>
        <v/>
      </c>
      <c r="C78" s="61" t="str">
        <f>IF(A78="","",IF(B78="6 Month Transfer",B78,IF('Patient level info'!W78="No","Record not locked to discharge/transfer",IF(AND('Paste Data Here - Export'!KM78="T",'Paste Data Here - Export'!A78&lt;&gt;'Paste Data Here - Export'!B78),"Record transferred to this team then transferred to another inpatient team",IF('Paste Data Here - Export'!KM78="T","Transferred to another inpatient team",IF('Paste Data Here - Export'!A78='Paste Data Here - Export'!B78,"Full record at this team","Record transferred to this team"))))))</f>
        <v/>
      </c>
      <c r="D78" s="106" t="str">
        <f>IF('Patient level info'!A78="","",IF(B78="6 Month Transfer","Not Applicable",IF(C78="Record not locked to discharge/transfer",C78,IF(OR(C78="Full record at this team",'Patient level info'!AG78="Died same day as arrival",'Patient level info'!AG78="Admitted to ICU/CCU/HDU"),'Patient level info'!AG78,IF('Patient level info'!P78="Not achieved",'Patient level info'!AG78,IF('Patient level info'!M78="Not achieved",'Patient level info'!AG78,IF('Patient level info'!AG78="Not directly admitted by this team, but achieved 90% of stay whilst at this team",'Patient level info'!AG78,CONCATENATE('Patient level info'!AG78," whilst at this team"))))))))</f>
        <v/>
      </c>
      <c r="E78" s="106" t="str">
        <f>IF('Patient level info'!A78="","",IF(B78="6 Month Transfer","Not Applicable",IF('Patient level info'!A78='Patient level info'!B78,IF('Patient level info'!T78="No","Not achieved","Achieved"),"Not directly admitted by this team")))</f>
        <v/>
      </c>
      <c r="F78" s="106" t="str">
        <f>IF('Patient level info'!A78="","",IF(B78="6 Month Transfer","Not Applicable",IF('Patient level info'!A78='Patient level info'!B78,IF('Patient level info'!U78="","Not achieved","Achieved"),"Not directly admitted by this team")))</f>
        <v/>
      </c>
    </row>
    <row r="79" spans="1:6" s="40" customFormat="1" ht="30" customHeight="1" x14ac:dyDescent="0.25">
      <c r="A79" s="20" t="str">
        <f>IF('Patient level info'!A79="","",'Patient level info'!A79)</f>
        <v/>
      </c>
      <c r="B79" s="105" t="str">
        <f>IF(A79="","",IF('Patient level info'!E79="Yes","6 Month Transfer",IF('Paste Data Here - Export'!A79='Paste Data Here - Export'!B79,'Patient level info'!C79,IF('Patient level info'!W79="No","",'Paste Data Here - Export'!HP79))))</f>
        <v/>
      </c>
      <c r="C79" s="61" t="str">
        <f>IF(A79="","",IF(B79="6 Month Transfer",B79,IF('Patient level info'!W79="No","Record not locked to discharge/transfer",IF(AND('Paste Data Here - Export'!KM79="T",'Paste Data Here - Export'!A79&lt;&gt;'Paste Data Here - Export'!B79),"Record transferred to this team then transferred to another inpatient team",IF('Paste Data Here - Export'!KM79="T","Transferred to another inpatient team",IF('Paste Data Here - Export'!A79='Paste Data Here - Export'!B79,"Full record at this team","Record transferred to this team"))))))</f>
        <v/>
      </c>
      <c r="D79" s="106" t="str">
        <f>IF('Patient level info'!A79="","",IF(B79="6 Month Transfer","Not Applicable",IF(C79="Record not locked to discharge/transfer",C79,IF(OR(C79="Full record at this team",'Patient level info'!AG79="Died same day as arrival",'Patient level info'!AG79="Admitted to ICU/CCU/HDU"),'Patient level info'!AG79,IF('Patient level info'!P79="Not achieved",'Patient level info'!AG79,IF('Patient level info'!M79="Not achieved",'Patient level info'!AG79,IF('Patient level info'!AG79="Not directly admitted by this team, but achieved 90% of stay whilst at this team",'Patient level info'!AG79,CONCATENATE('Patient level info'!AG79," whilst at this team"))))))))</f>
        <v/>
      </c>
      <c r="E79" s="106" t="str">
        <f>IF('Patient level info'!A79="","",IF(B79="6 Month Transfer","Not Applicable",IF('Patient level info'!A79='Patient level info'!B79,IF('Patient level info'!T79="No","Not achieved","Achieved"),"Not directly admitted by this team")))</f>
        <v/>
      </c>
      <c r="F79" s="106" t="str">
        <f>IF('Patient level info'!A79="","",IF(B79="6 Month Transfer","Not Applicable",IF('Patient level info'!A79='Patient level info'!B79,IF('Patient level info'!U79="","Not achieved","Achieved"),"Not directly admitted by this team")))</f>
        <v/>
      </c>
    </row>
    <row r="80" spans="1:6" s="40" customFormat="1" ht="30" customHeight="1" x14ac:dyDescent="0.25">
      <c r="A80" s="20" t="str">
        <f>IF('Patient level info'!A80="","",'Patient level info'!A80)</f>
        <v/>
      </c>
      <c r="B80" s="105" t="str">
        <f>IF(A80="","",IF('Patient level info'!E80="Yes","6 Month Transfer",IF('Paste Data Here - Export'!A80='Paste Data Here - Export'!B80,'Patient level info'!C80,IF('Patient level info'!W80="No","",'Paste Data Here - Export'!HP80))))</f>
        <v/>
      </c>
      <c r="C80" s="61" t="str">
        <f>IF(A80="","",IF(B80="6 Month Transfer",B80,IF('Patient level info'!W80="No","Record not locked to discharge/transfer",IF(AND('Paste Data Here - Export'!KM80="T",'Paste Data Here - Export'!A80&lt;&gt;'Paste Data Here - Export'!B80),"Record transferred to this team then transferred to another inpatient team",IF('Paste Data Here - Export'!KM80="T","Transferred to another inpatient team",IF('Paste Data Here - Export'!A80='Paste Data Here - Export'!B80,"Full record at this team","Record transferred to this team"))))))</f>
        <v/>
      </c>
      <c r="D80" s="106" t="str">
        <f>IF('Patient level info'!A80="","",IF(B80="6 Month Transfer","Not Applicable",IF(C80="Record not locked to discharge/transfer",C80,IF(OR(C80="Full record at this team",'Patient level info'!AG80="Died same day as arrival",'Patient level info'!AG80="Admitted to ICU/CCU/HDU"),'Patient level info'!AG80,IF('Patient level info'!P80="Not achieved",'Patient level info'!AG80,IF('Patient level info'!M80="Not achieved",'Patient level info'!AG80,IF('Patient level info'!AG80="Not directly admitted by this team, but achieved 90% of stay whilst at this team",'Patient level info'!AG80,CONCATENATE('Patient level info'!AG80," whilst at this team"))))))))</f>
        <v/>
      </c>
      <c r="E80" s="106" t="str">
        <f>IF('Patient level info'!A80="","",IF(B80="6 Month Transfer","Not Applicable",IF('Patient level info'!A80='Patient level info'!B80,IF('Patient level info'!T80="No","Not achieved","Achieved"),"Not directly admitted by this team")))</f>
        <v/>
      </c>
      <c r="F80" s="106" t="str">
        <f>IF('Patient level info'!A80="","",IF(B80="6 Month Transfer","Not Applicable",IF('Patient level info'!A80='Patient level info'!B80,IF('Patient level info'!U80="","Not achieved","Achieved"),"Not directly admitted by this team")))</f>
        <v/>
      </c>
    </row>
    <row r="81" spans="1:6" s="40" customFormat="1" ht="30" customHeight="1" x14ac:dyDescent="0.25">
      <c r="A81" s="20" t="str">
        <f>IF('Patient level info'!A81="","",'Patient level info'!A81)</f>
        <v/>
      </c>
      <c r="B81" s="105" t="str">
        <f>IF(A81="","",IF('Patient level info'!E81="Yes","6 Month Transfer",IF('Paste Data Here - Export'!A81='Paste Data Here - Export'!B81,'Patient level info'!C81,IF('Patient level info'!W81="No","",'Paste Data Here - Export'!HP81))))</f>
        <v/>
      </c>
      <c r="C81" s="61" t="str">
        <f>IF(A81="","",IF(B81="6 Month Transfer",B81,IF('Patient level info'!W81="No","Record not locked to discharge/transfer",IF(AND('Paste Data Here - Export'!KM81="T",'Paste Data Here - Export'!A81&lt;&gt;'Paste Data Here - Export'!B81),"Record transferred to this team then transferred to another inpatient team",IF('Paste Data Here - Export'!KM81="T","Transferred to another inpatient team",IF('Paste Data Here - Export'!A81='Paste Data Here - Export'!B81,"Full record at this team","Record transferred to this team"))))))</f>
        <v/>
      </c>
      <c r="D81" s="106" t="str">
        <f>IF('Patient level info'!A81="","",IF(B81="6 Month Transfer","Not Applicable",IF(C81="Record not locked to discharge/transfer",C81,IF(OR(C81="Full record at this team",'Patient level info'!AG81="Died same day as arrival",'Patient level info'!AG81="Admitted to ICU/CCU/HDU"),'Patient level info'!AG81,IF('Patient level info'!P81="Not achieved",'Patient level info'!AG81,IF('Patient level info'!M81="Not achieved",'Patient level info'!AG81,IF('Patient level info'!AG81="Not directly admitted by this team, but achieved 90% of stay whilst at this team",'Patient level info'!AG81,CONCATENATE('Patient level info'!AG81," whilst at this team"))))))))</f>
        <v/>
      </c>
      <c r="E81" s="106" t="str">
        <f>IF('Patient level info'!A81="","",IF(B81="6 Month Transfer","Not Applicable",IF('Patient level info'!A81='Patient level info'!B81,IF('Patient level info'!T81="No","Not achieved","Achieved"),"Not directly admitted by this team")))</f>
        <v/>
      </c>
      <c r="F81" s="106" t="str">
        <f>IF('Patient level info'!A81="","",IF(B81="6 Month Transfer","Not Applicable",IF('Patient level info'!A81='Patient level info'!B81,IF('Patient level info'!U81="","Not achieved","Achieved"),"Not directly admitted by this team")))</f>
        <v/>
      </c>
    </row>
    <row r="82" spans="1:6" s="40" customFormat="1" ht="30" customHeight="1" x14ac:dyDescent="0.25">
      <c r="A82" s="20" t="str">
        <f>IF('Patient level info'!A82="","",'Patient level info'!A82)</f>
        <v/>
      </c>
      <c r="B82" s="105" t="str">
        <f>IF(A82="","",IF('Patient level info'!E82="Yes","6 Month Transfer",IF('Paste Data Here - Export'!A82='Paste Data Here - Export'!B82,'Patient level info'!C82,IF('Patient level info'!W82="No","",'Paste Data Here - Export'!HP82))))</f>
        <v/>
      </c>
      <c r="C82" s="61" t="str">
        <f>IF(A82="","",IF(B82="6 Month Transfer",B82,IF('Patient level info'!W82="No","Record not locked to discharge/transfer",IF(AND('Paste Data Here - Export'!KM82="T",'Paste Data Here - Export'!A82&lt;&gt;'Paste Data Here - Export'!B82),"Record transferred to this team then transferred to another inpatient team",IF('Paste Data Here - Export'!KM82="T","Transferred to another inpatient team",IF('Paste Data Here - Export'!A82='Paste Data Here - Export'!B82,"Full record at this team","Record transferred to this team"))))))</f>
        <v/>
      </c>
      <c r="D82" s="106" t="str">
        <f>IF('Patient level info'!A82="","",IF(B82="6 Month Transfer","Not Applicable",IF(C82="Record not locked to discharge/transfer",C82,IF(OR(C82="Full record at this team",'Patient level info'!AG82="Died same day as arrival",'Patient level info'!AG82="Admitted to ICU/CCU/HDU"),'Patient level info'!AG82,IF('Patient level info'!P82="Not achieved",'Patient level info'!AG82,IF('Patient level info'!M82="Not achieved",'Patient level info'!AG82,IF('Patient level info'!AG82="Not directly admitted by this team, but achieved 90% of stay whilst at this team",'Patient level info'!AG82,CONCATENATE('Patient level info'!AG82," whilst at this team"))))))))</f>
        <v/>
      </c>
      <c r="E82" s="106" t="str">
        <f>IF('Patient level info'!A82="","",IF(B82="6 Month Transfer","Not Applicable",IF('Patient level info'!A82='Patient level info'!B82,IF('Patient level info'!T82="No","Not achieved","Achieved"),"Not directly admitted by this team")))</f>
        <v/>
      </c>
      <c r="F82" s="106" t="str">
        <f>IF('Patient level info'!A82="","",IF(B82="6 Month Transfer","Not Applicable",IF('Patient level info'!A82='Patient level info'!B82,IF('Patient level info'!U82="","Not achieved","Achieved"),"Not directly admitted by this team")))</f>
        <v/>
      </c>
    </row>
    <row r="83" spans="1:6" s="40" customFormat="1" ht="30" customHeight="1" x14ac:dyDescent="0.25">
      <c r="A83" s="20" t="str">
        <f>IF('Patient level info'!A83="","",'Patient level info'!A83)</f>
        <v/>
      </c>
      <c r="B83" s="105" t="str">
        <f>IF(A83="","",IF('Patient level info'!E83="Yes","6 Month Transfer",IF('Paste Data Here - Export'!A83='Paste Data Here - Export'!B83,'Patient level info'!C83,IF('Patient level info'!W83="No","",'Paste Data Here - Export'!HP83))))</f>
        <v/>
      </c>
      <c r="C83" s="61" t="str">
        <f>IF(A83="","",IF(B83="6 Month Transfer",B83,IF('Patient level info'!W83="No","Record not locked to discharge/transfer",IF(AND('Paste Data Here - Export'!KM83="T",'Paste Data Here - Export'!A83&lt;&gt;'Paste Data Here - Export'!B83),"Record transferred to this team then transferred to another inpatient team",IF('Paste Data Here - Export'!KM83="T","Transferred to another inpatient team",IF('Paste Data Here - Export'!A83='Paste Data Here - Export'!B83,"Full record at this team","Record transferred to this team"))))))</f>
        <v/>
      </c>
      <c r="D83" s="106" t="str">
        <f>IF('Patient level info'!A83="","",IF(B83="6 Month Transfer","Not Applicable",IF(C83="Record not locked to discharge/transfer",C83,IF(OR(C83="Full record at this team",'Patient level info'!AG83="Died same day as arrival",'Patient level info'!AG83="Admitted to ICU/CCU/HDU"),'Patient level info'!AG83,IF('Patient level info'!P83="Not achieved",'Patient level info'!AG83,IF('Patient level info'!M83="Not achieved",'Patient level info'!AG83,IF('Patient level info'!AG83="Not directly admitted by this team, but achieved 90% of stay whilst at this team",'Patient level info'!AG83,CONCATENATE('Patient level info'!AG83," whilst at this team"))))))))</f>
        <v/>
      </c>
      <c r="E83" s="106" t="str">
        <f>IF('Patient level info'!A83="","",IF(B83="6 Month Transfer","Not Applicable",IF('Patient level info'!A83='Patient level info'!B83,IF('Patient level info'!T83="No","Not achieved","Achieved"),"Not directly admitted by this team")))</f>
        <v/>
      </c>
      <c r="F83" s="106" t="str">
        <f>IF('Patient level info'!A83="","",IF(B83="6 Month Transfer","Not Applicable",IF('Patient level info'!A83='Patient level info'!B83,IF('Patient level info'!U83="","Not achieved","Achieved"),"Not directly admitted by this team")))</f>
        <v/>
      </c>
    </row>
    <row r="84" spans="1:6" s="40" customFormat="1" ht="30" customHeight="1" x14ac:dyDescent="0.25">
      <c r="A84" s="20" t="str">
        <f>IF('Patient level info'!A84="","",'Patient level info'!A84)</f>
        <v/>
      </c>
      <c r="B84" s="105" t="str">
        <f>IF(A84="","",IF('Patient level info'!E84="Yes","6 Month Transfer",IF('Paste Data Here - Export'!A84='Paste Data Here - Export'!B84,'Patient level info'!C84,IF('Patient level info'!W84="No","",'Paste Data Here - Export'!HP84))))</f>
        <v/>
      </c>
      <c r="C84" s="61" t="str">
        <f>IF(A84="","",IF(B84="6 Month Transfer",B84,IF('Patient level info'!W84="No","Record not locked to discharge/transfer",IF(AND('Paste Data Here - Export'!KM84="T",'Paste Data Here - Export'!A84&lt;&gt;'Paste Data Here - Export'!B84),"Record transferred to this team then transferred to another inpatient team",IF('Paste Data Here - Export'!KM84="T","Transferred to another inpatient team",IF('Paste Data Here - Export'!A84='Paste Data Here - Export'!B84,"Full record at this team","Record transferred to this team"))))))</f>
        <v/>
      </c>
      <c r="D84" s="106" t="str">
        <f>IF('Patient level info'!A84="","",IF(B84="6 Month Transfer","Not Applicable",IF(C84="Record not locked to discharge/transfer",C84,IF(OR(C84="Full record at this team",'Patient level info'!AG84="Died same day as arrival",'Patient level info'!AG84="Admitted to ICU/CCU/HDU"),'Patient level info'!AG84,IF('Patient level info'!P84="Not achieved",'Patient level info'!AG84,IF('Patient level info'!M84="Not achieved",'Patient level info'!AG84,IF('Patient level info'!AG84="Not directly admitted by this team, but achieved 90% of stay whilst at this team",'Patient level info'!AG84,CONCATENATE('Patient level info'!AG84," whilst at this team"))))))))</f>
        <v/>
      </c>
      <c r="E84" s="106" t="str">
        <f>IF('Patient level info'!A84="","",IF(B84="6 Month Transfer","Not Applicable",IF('Patient level info'!A84='Patient level info'!B84,IF('Patient level info'!T84="No","Not achieved","Achieved"),"Not directly admitted by this team")))</f>
        <v/>
      </c>
      <c r="F84" s="106" t="str">
        <f>IF('Patient level info'!A84="","",IF(B84="6 Month Transfer","Not Applicable",IF('Patient level info'!A84='Patient level info'!B84,IF('Patient level info'!U84="","Not achieved","Achieved"),"Not directly admitted by this team")))</f>
        <v/>
      </c>
    </row>
    <row r="85" spans="1:6" s="40" customFormat="1" ht="30" customHeight="1" x14ac:dyDescent="0.25">
      <c r="A85" s="20" t="str">
        <f>IF('Patient level info'!A85="","",'Patient level info'!A85)</f>
        <v/>
      </c>
      <c r="B85" s="105" t="str">
        <f>IF(A85="","",IF('Patient level info'!E85="Yes","6 Month Transfer",IF('Paste Data Here - Export'!A85='Paste Data Here - Export'!B85,'Patient level info'!C85,IF('Patient level info'!W85="No","",'Paste Data Here - Export'!HP85))))</f>
        <v/>
      </c>
      <c r="C85" s="61" t="str">
        <f>IF(A85="","",IF(B85="6 Month Transfer",B85,IF('Patient level info'!W85="No","Record not locked to discharge/transfer",IF(AND('Paste Data Here - Export'!KM85="T",'Paste Data Here - Export'!A85&lt;&gt;'Paste Data Here - Export'!B85),"Record transferred to this team then transferred to another inpatient team",IF('Paste Data Here - Export'!KM85="T","Transferred to another inpatient team",IF('Paste Data Here - Export'!A85='Paste Data Here - Export'!B85,"Full record at this team","Record transferred to this team"))))))</f>
        <v/>
      </c>
      <c r="D85" s="106" t="str">
        <f>IF('Patient level info'!A85="","",IF(B85="6 Month Transfer","Not Applicable",IF(C85="Record not locked to discharge/transfer",C85,IF(OR(C85="Full record at this team",'Patient level info'!AG85="Died same day as arrival",'Patient level info'!AG85="Admitted to ICU/CCU/HDU"),'Patient level info'!AG85,IF('Patient level info'!P85="Not achieved",'Patient level info'!AG85,IF('Patient level info'!M85="Not achieved",'Patient level info'!AG85,IF('Patient level info'!AG85="Not directly admitted by this team, but achieved 90% of stay whilst at this team",'Patient level info'!AG85,CONCATENATE('Patient level info'!AG85," whilst at this team"))))))))</f>
        <v/>
      </c>
      <c r="E85" s="106" t="str">
        <f>IF('Patient level info'!A85="","",IF(B85="6 Month Transfer","Not Applicable",IF('Patient level info'!A85='Patient level info'!B85,IF('Patient level info'!T85="No","Not achieved","Achieved"),"Not directly admitted by this team")))</f>
        <v/>
      </c>
      <c r="F85" s="106" t="str">
        <f>IF('Patient level info'!A85="","",IF(B85="6 Month Transfer","Not Applicable",IF('Patient level info'!A85='Patient level info'!B85,IF('Patient level info'!U85="","Not achieved","Achieved"),"Not directly admitted by this team")))</f>
        <v/>
      </c>
    </row>
    <row r="86" spans="1:6" s="40" customFormat="1" ht="30" customHeight="1" x14ac:dyDescent="0.25">
      <c r="A86" s="20" t="str">
        <f>IF('Patient level info'!A86="","",'Patient level info'!A86)</f>
        <v/>
      </c>
      <c r="B86" s="105" t="str">
        <f>IF(A86="","",IF('Patient level info'!E86="Yes","6 Month Transfer",IF('Paste Data Here - Export'!A86='Paste Data Here - Export'!B86,'Patient level info'!C86,IF('Patient level info'!W86="No","",'Paste Data Here - Export'!HP86))))</f>
        <v/>
      </c>
      <c r="C86" s="61" t="str">
        <f>IF(A86="","",IF(B86="6 Month Transfer",B86,IF('Patient level info'!W86="No","Record not locked to discharge/transfer",IF(AND('Paste Data Here - Export'!KM86="T",'Paste Data Here - Export'!A86&lt;&gt;'Paste Data Here - Export'!B86),"Record transferred to this team then transferred to another inpatient team",IF('Paste Data Here - Export'!KM86="T","Transferred to another inpatient team",IF('Paste Data Here - Export'!A86='Paste Data Here - Export'!B86,"Full record at this team","Record transferred to this team"))))))</f>
        <v/>
      </c>
      <c r="D86" s="106" t="str">
        <f>IF('Patient level info'!A86="","",IF(B86="6 Month Transfer","Not Applicable",IF(C86="Record not locked to discharge/transfer",C86,IF(OR(C86="Full record at this team",'Patient level info'!AG86="Died same day as arrival",'Patient level info'!AG86="Admitted to ICU/CCU/HDU"),'Patient level info'!AG86,IF('Patient level info'!P86="Not achieved",'Patient level info'!AG86,IF('Patient level info'!M86="Not achieved",'Patient level info'!AG86,IF('Patient level info'!AG86="Not directly admitted by this team, but achieved 90% of stay whilst at this team",'Patient level info'!AG86,CONCATENATE('Patient level info'!AG86," whilst at this team"))))))))</f>
        <v/>
      </c>
      <c r="E86" s="106" t="str">
        <f>IF('Patient level info'!A86="","",IF(B86="6 Month Transfer","Not Applicable",IF('Patient level info'!A86='Patient level info'!B86,IF('Patient level info'!T86="No","Not achieved","Achieved"),"Not directly admitted by this team")))</f>
        <v/>
      </c>
      <c r="F86" s="106" t="str">
        <f>IF('Patient level info'!A86="","",IF(B86="6 Month Transfer","Not Applicable",IF('Patient level info'!A86='Patient level info'!B86,IF('Patient level info'!U86="","Not achieved","Achieved"),"Not directly admitted by this team")))</f>
        <v/>
      </c>
    </row>
    <row r="87" spans="1:6" s="40" customFormat="1" ht="30" customHeight="1" x14ac:dyDescent="0.25">
      <c r="A87" s="20" t="str">
        <f>IF('Patient level info'!A87="","",'Patient level info'!A87)</f>
        <v/>
      </c>
      <c r="B87" s="105" t="str">
        <f>IF(A87="","",IF('Patient level info'!E87="Yes","6 Month Transfer",IF('Paste Data Here - Export'!A87='Paste Data Here - Export'!B87,'Patient level info'!C87,IF('Patient level info'!W87="No","",'Paste Data Here - Export'!HP87))))</f>
        <v/>
      </c>
      <c r="C87" s="61" t="str">
        <f>IF(A87="","",IF(B87="6 Month Transfer",B87,IF('Patient level info'!W87="No","Record not locked to discharge/transfer",IF(AND('Paste Data Here - Export'!KM87="T",'Paste Data Here - Export'!A87&lt;&gt;'Paste Data Here - Export'!B87),"Record transferred to this team then transferred to another inpatient team",IF('Paste Data Here - Export'!KM87="T","Transferred to another inpatient team",IF('Paste Data Here - Export'!A87='Paste Data Here - Export'!B87,"Full record at this team","Record transferred to this team"))))))</f>
        <v/>
      </c>
      <c r="D87" s="106" t="str">
        <f>IF('Patient level info'!A87="","",IF(B87="6 Month Transfer","Not Applicable",IF(C87="Record not locked to discharge/transfer",C87,IF(OR(C87="Full record at this team",'Patient level info'!AG87="Died same day as arrival",'Patient level info'!AG87="Admitted to ICU/CCU/HDU"),'Patient level info'!AG87,IF('Patient level info'!P87="Not achieved",'Patient level info'!AG87,IF('Patient level info'!M87="Not achieved",'Patient level info'!AG87,IF('Patient level info'!AG87="Not directly admitted by this team, but achieved 90% of stay whilst at this team",'Patient level info'!AG87,CONCATENATE('Patient level info'!AG87," whilst at this team"))))))))</f>
        <v/>
      </c>
      <c r="E87" s="106" t="str">
        <f>IF('Patient level info'!A87="","",IF(B87="6 Month Transfer","Not Applicable",IF('Patient level info'!A87='Patient level info'!B87,IF('Patient level info'!T87="No","Not achieved","Achieved"),"Not directly admitted by this team")))</f>
        <v/>
      </c>
      <c r="F87" s="106" t="str">
        <f>IF('Patient level info'!A87="","",IF(B87="6 Month Transfer","Not Applicable",IF('Patient level info'!A87='Patient level info'!B87,IF('Patient level info'!U87="","Not achieved","Achieved"),"Not directly admitted by this team")))</f>
        <v/>
      </c>
    </row>
    <row r="88" spans="1:6" s="40" customFormat="1" ht="30" customHeight="1" x14ac:dyDescent="0.25">
      <c r="A88" s="20" t="str">
        <f>IF('Patient level info'!A88="","",'Patient level info'!A88)</f>
        <v/>
      </c>
      <c r="B88" s="105" t="str">
        <f>IF(A88="","",IF('Patient level info'!E88="Yes","6 Month Transfer",IF('Paste Data Here - Export'!A88='Paste Data Here - Export'!B88,'Patient level info'!C88,IF('Patient level info'!W88="No","",'Paste Data Here - Export'!HP88))))</f>
        <v/>
      </c>
      <c r="C88" s="61" t="str">
        <f>IF(A88="","",IF(B88="6 Month Transfer",B88,IF('Patient level info'!W88="No","Record not locked to discharge/transfer",IF(AND('Paste Data Here - Export'!KM88="T",'Paste Data Here - Export'!A88&lt;&gt;'Paste Data Here - Export'!B88),"Record transferred to this team then transferred to another inpatient team",IF('Paste Data Here - Export'!KM88="T","Transferred to another inpatient team",IF('Paste Data Here - Export'!A88='Paste Data Here - Export'!B88,"Full record at this team","Record transferred to this team"))))))</f>
        <v/>
      </c>
      <c r="D88" s="106" t="str">
        <f>IF('Patient level info'!A88="","",IF(B88="6 Month Transfer","Not Applicable",IF(C88="Record not locked to discharge/transfer",C88,IF(OR(C88="Full record at this team",'Patient level info'!AG88="Died same day as arrival",'Patient level info'!AG88="Admitted to ICU/CCU/HDU"),'Patient level info'!AG88,IF('Patient level info'!P88="Not achieved",'Patient level info'!AG88,IF('Patient level info'!M88="Not achieved",'Patient level info'!AG88,IF('Patient level info'!AG88="Not directly admitted by this team, but achieved 90% of stay whilst at this team",'Patient level info'!AG88,CONCATENATE('Patient level info'!AG88," whilst at this team"))))))))</f>
        <v/>
      </c>
      <c r="E88" s="106" t="str">
        <f>IF('Patient level info'!A88="","",IF(B88="6 Month Transfer","Not Applicable",IF('Patient level info'!A88='Patient level info'!B88,IF('Patient level info'!T88="No","Not achieved","Achieved"),"Not directly admitted by this team")))</f>
        <v/>
      </c>
      <c r="F88" s="106" t="str">
        <f>IF('Patient level info'!A88="","",IF(B88="6 Month Transfer","Not Applicable",IF('Patient level info'!A88='Patient level info'!B88,IF('Patient level info'!U88="","Not achieved","Achieved"),"Not directly admitted by this team")))</f>
        <v/>
      </c>
    </row>
    <row r="89" spans="1:6" s="40" customFormat="1" ht="30" customHeight="1" x14ac:dyDescent="0.25">
      <c r="A89" s="20" t="str">
        <f>IF('Patient level info'!A89="","",'Patient level info'!A89)</f>
        <v/>
      </c>
      <c r="B89" s="105" t="str">
        <f>IF(A89="","",IF('Patient level info'!E89="Yes","6 Month Transfer",IF('Paste Data Here - Export'!A89='Paste Data Here - Export'!B89,'Patient level info'!C89,IF('Patient level info'!W89="No","",'Paste Data Here - Export'!HP89))))</f>
        <v/>
      </c>
      <c r="C89" s="61" t="str">
        <f>IF(A89="","",IF(B89="6 Month Transfer",B89,IF('Patient level info'!W89="No","Record not locked to discharge/transfer",IF(AND('Paste Data Here - Export'!KM89="T",'Paste Data Here - Export'!A89&lt;&gt;'Paste Data Here - Export'!B89),"Record transferred to this team then transferred to another inpatient team",IF('Paste Data Here - Export'!KM89="T","Transferred to another inpatient team",IF('Paste Data Here - Export'!A89='Paste Data Here - Export'!B89,"Full record at this team","Record transferred to this team"))))))</f>
        <v/>
      </c>
      <c r="D89" s="106" t="str">
        <f>IF('Patient level info'!A89="","",IF(B89="6 Month Transfer","Not Applicable",IF(C89="Record not locked to discharge/transfer",C89,IF(OR(C89="Full record at this team",'Patient level info'!AG89="Died same day as arrival",'Patient level info'!AG89="Admitted to ICU/CCU/HDU"),'Patient level info'!AG89,IF('Patient level info'!P89="Not achieved",'Patient level info'!AG89,IF('Patient level info'!M89="Not achieved",'Patient level info'!AG89,IF('Patient level info'!AG89="Not directly admitted by this team, but achieved 90% of stay whilst at this team",'Patient level info'!AG89,CONCATENATE('Patient level info'!AG89," whilst at this team"))))))))</f>
        <v/>
      </c>
      <c r="E89" s="106" t="str">
        <f>IF('Patient level info'!A89="","",IF(B89="6 Month Transfer","Not Applicable",IF('Patient level info'!A89='Patient level info'!B89,IF('Patient level info'!T89="No","Not achieved","Achieved"),"Not directly admitted by this team")))</f>
        <v/>
      </c>
      <c r="F89" s="106" t="str">
        <f>IF('Patient level info'!A89="","",IF(B89="6 Month Transfer","Not Applicable",IF('Patient level info'!A89='Patient level info'!B89,IF('Patient level info'!U89="","Not achieved","Achieved"),"Not directly admitted by this team")))</f>
        <v/>
      </c>
    </row>
    <row r="90" spans="1:6" s="40" customFormat="1" ht="30" customHeight="1" x14ac:dyDescent="0.25">
      <c r="A90" s="20" t="str">
        <f>IF('Patient level info'!A90="","",'Patient level info'!A90)</f>
        <v/>
      </c>
      <c r="B90" s="105" t="str">
        <f>IF(A90="","",IF('Patient level info'!E90="Yes","6 Month Transfer",IF('Paste Data Here - Export'!A90='Paste Data Here - Export'!B90,'Patient level info'!C90,IF('Patient level info'!W90="No","",'Paste Data Here - Export'!HP90))))</f>
        <v/>
      </c>
      <c r="C90" s="61" t="str">
        <f>IF(A90="","",IF(B90="6 Month Transfer",B90,IF('Patient level info'!W90="No","Record not locked to discharge/transfer",IF(AND('Paste Data Here - Export'!KM90="T",'Paste Data Here - Export'!A90&lt;&gt;'Paste Data Here - Export'!B90),"Record transferred to this team then transferred to another inpatient team",IF('Paste Data Here - Export'!KM90="T","Transferred to another inpatient team",IF('Paste Data Here - Export'!A90='Paste Data Here - Export'!B90,"Full record at this team","Record transferred to this team"))))))</f>
        <v/>
      </c>
      <c r="D90" s="106" t="str">
        <f>IF('Patient level info'!A90="","",IF(B90="6 Month Transfer","Not Applicable",IF(C90="Record not locked to discharge/transfer",C90,IF(OR(C90="Full record at this team",'Patient level info'!AG90="Died same day as arrival",'Patient level info'!AG90="Admitted to ICU/CCU/HDU"),'Patient level info'!AG90,IF('Patient level info'!P90="Not achieved",'Patient level info'!AG90,IF('Patient level info'!M90="Not achieved",'Patient level info'!AG90,IF('Patient level info'!AG90="Not directly admitted by this team, but achieved 90% of stay whilst at this team",'Patient level info'!AG90,CONCATENATE('Patient level info'!AG90," whilst at this team"))))))))</f>
        <v/>
      </c>
      <c r="E90" s="106" t="str">
        <f>IF('Patient level info'!A90="","",IF(B90="6 Month Transfer","Not Applicable",IF('Patient level info'!A90='Patient level info'!B90,IF('Patient level info'!T90="No","Not achieved","Achieved"),"Not directly admitted by this team")))</f>
        <v/>
      </c>
      <c r="F90" s="106" t="str">
        <f>IF('Patient level info'!A90="","",IF(B90="6 Month Transfer","Not Applicable",IF('Patient level info'!A90='Patient level info'!B90,IF('Patient level info'!U90="","Not achieved","Achieved"),"Not directly admitted by this team")))</f>
        <v/>
      </c>
    </row>
    <row r="91" spans="1:6" s="40" customFormat="1" ht="30" customHeight="1" x14ac:dyDescent="0.25">
      <c r="A91" s="20" t="str">
        <f>IF('Patient level info'!A91="","",'Patient level info'!A91)</f>
        <v/>
      </c>
      <c r="B91" s="105" t="str">
        <f>IF(A91="","",IF('Patient level info'!E91="Yes","6 Month Transfer",IF('Paste Data Here - Export'!A91='Paste Data Here - Export'!B91,'Patient level info'!C91,IF('Patient level info'!W91="No","",'Paste Data Here - Export'!HP91))))</f>
        <v/>
      </c>
      <c r="C91" s="61" t="str">
        <f>IF(A91="","",IF(B91="6 Month Transfer",B91,IF('Patient level info'!W91="No","Record not locked to discharge/transfer",IF(AND('Paste Data Here - Export'!KM91="T",'Paste Data Here - Export'!A91&lt;&gt;'Paste Data Here - Export'!B91),"Record transferred to this team then transferred to another inpatient team",IF('Paste Data Here - Export'!KM91="T","Transferred to another inpatient team",IF('Paste Data Here - Export'!A91='Paste Data Here - Export'!B91,"Full record at this team","Record transferred to this team"))))))</f>
        <v/>
      </c>
      <c r="D91" s="106" t="str">
        <f>IF('Patient level info'!A91="","",IF(B91="6 Month Transfer","Not Applicable",IF(C91="Record not locked to discharge/transfer",C91,IF(OR(C91="Full record at this team",'Patient level info'!AG91="Died same day as arrival",'Patient level info'!AG91="Admitted to ICU/CCU/HDU"),'Patient level info'!AG91,IF('Patient level info'!P91="Not achieved",'Patient level info'!AG91,IF('Patient level info'!M91="Not achieved",'Patient level info'!AG91,IF('Patient level info'!AG91="Not directly admitted by this team, but achieved 90% of stay whilst at this team",'Patient level info'!AG91,CONCATENATE('Patient level info'!AG91," whilst at this team"))))))))</f>
        <v/>
      </c>
      <c r="E91" s="106" t="str">
        <f>IF('Patient level info'!A91="","",IF(B91="6 Month Transfer","Not Applicable",IF('Patient level info'!A91='Patient level info'!B91,IF('Patient level info'!T91="No","Not achieved","Achieved"),"Not directly admitted by this team")))</f>
        <v/>
      </c>
      <c r="F91" s="106" t="str">
        <f>IF('Patient level info'!A91="","",IF(B91="6 Month Transfer","Not Applicable",IF('Patient level info'!A91='Patient level info'!B91,IF('Patient level info'!U91="","Not achieved","Achieved"),"Not directly admitted by this team")))</f>
        <v/>
      </c>
    </row>
    <row r="92" spans="1:6" s="40" customFormat="1" ht="30" customHeight="1" x14ac:dyDescent="0.25">
      <c r="A92" s="20" t="str">
        <f>IF('Patient level info'!A92="","",'Patient level info'!A92)</f>
        <v/>
      </c>
      <c r="B92" s="105" t="str">
        <f>IF(A92="","",IF('Patient level info'!E92="Yes","6 Month Transfer",IF('Paste Data Here - Export'!A92='Paste Data Here - Export'!B92,'Patient level info'!C92,IF('Patient level info'!W92="No","",'Paste Data Here - Export'!HP92))))</f>
        <v/>
      </c>
      <c r="C92" s="61" t="str">
        <f>IF(A92="","",IF(B92="6 Month Transfer",B92,IF('Patient level info'!W92="No","Record not locked to discharge/transfer",IF(AND('Paste Data Here - Export'!KM92="T",'Paste Data Here - Export'!A92&lt;&gt;'Paste Data Here - Export'!B92),"Record transferred to this team then transferred to another inpatient team",IF('Paste Data Here - Export'!KM92="T","Transferred to another inpatient team",IF('Paste Data Here - Export'!A92='Paste Data Here - Export'!B92,"Full record at this team","Record transferred to this team"))))))</f>
        <v/>
      </c>
      <c r="D92" s="106" t="str">
        <f>IF('Patient level info'!A92="","",IF(B92="6 Month Transfer","Not Applicable",IF(C92="Record not locked to discharge/transfer",C92,IF(OR(C92="Full record at this team",'Patient level info'!AG92="Died same day as arrival",'Patient level info'!AG92="Admitted to ICU/CCU/HDU"),'Patient level info'!AG92,IF('Patient level info'!P92="Not achieved",'Patient level info'!AG92,IF('Patient level info'!M92="Not achieved",'Patient level info'!AG92,IF('Patient level info'!AG92="Not directly admitted by this team, but achieved 90% of stay whilst at this team",'Patient level info'!AG92,CONCATENATE('Patient level info'!AG92," whilst at this team"))))))))</f>
        <v/>
      </c>
      <c r="E92" s="106" t="str">
        <f>IF('Patient level info'!A92="","",IF(B92="6 Month Transfer","Not Applicable",IF('Patient level info'!A92='Patient level info'!B92,IF('Patient level info'!T92="No","Not achieved","Achieved"),"Not directly admitted by this team")))</f>
        <v/>
      </c>
      <c r="F92" s="106" t="str">
        <f>IF('Patient level info'!A92="","",IF(B92="6 Month Transfer","Not Applicable",IF('Patient level info'!A92='Patient level info'!B92,IF('Patient level info'!U92="","Not achieved","Achieved"),"Not directly admitted by this team")))</f>
        <v/>
      </c>
    </row>
    <row r="93" spans="1:6" s="40" customFormat="1" ht="30" customHeight="1" x14ac:dyDescent="0.25">
      <c r="A93" s="20" t="str">
        <f>IF('Patient level info'!A93="","",'Patient level info'!A93)</f>
        <v/>
      </c>
      <c r="B93" s="105" t="str">
        <f>IF(A93="","",IF('Patient level info'!E93="Yes","6 Month Transfer",IF('Paste Data Here - Export'!A93='Paste Data Here - Export'!B93,'Patient level info'!C93,IF('Patient level info'!W93="No","",'Paste Data Here - Export'!HP93))))</f>
        <v/>
      </c>
      <c r="C93" s="61" t="str">
        <f>IF(A93="","",IF(B93="6 Month Transfer",B93,IF('Patient level info'!W93="No","Record not locked to discharge/transfer",IF(AND('Paste Data Here - Export'!KM93="T",'Paste Data Here - Export'!A93&lt;&gt;'Paste Data Here - Export'!B93),"Record transferred to this team then transferred to another inpatient team",IF('Paste Data Here - Export'!KM93="T","Transferred to another inpatient team",IF('Paste Data Here - Export'!A93='Paste Data Here - Export'!B93,"Full record at this team","Record transferred to this team"))))))</f>
        <v/>
      </c>
      <c r="D93" s="106" t="str">
        <f>IF('Patient level info'!A93="","",IF(B93="6 Month Transfer","Not Applicable",IF(C93="Record not locked to discharge/transfer",C93,IF(OR(C93="Full record at this team",'Patient level info'!AG93="Died same day as arrival",'Patient level info'!AG93="Admitted to ICU/CCU/HDU"),'Patient level info'!AG93,IF('Patient level info'!P93="Not achieved",'Patient level info'!AG93,IF('Patient level info'!M93="Not achieved",'Patient level info'!AG93,IF('Patient level info'!AG93="Not directly admitted by this team, but achieved 90% of stay whilst at this team",'Patient level info'!AG93,CONCATENATE('Patient level info'!AG93," whilst at this team"))))))))</f>
        <v/>
      </c>
      <c r="E93" s="106" t="str">
        <f>IF('Patient level info'!A93="","",IF(B93="6 Month Transfer","Not Applicable",IF('Patient level info'!A93='Patient level info'!B93,IF('Patient level info'!T93="No","Not achieved","Achieved"),"Not directly admitted by this team")))</f>
        <v/>
      </c>
      <c r="F93" s="106" t="str">
        <f>IF('Patient level info'!A93="","",IF(B93="6 Month Transfer","Not Applicable",IF('Patient level info'!A93='Patient level info'!B93,IF('Patient level info'!U93="","Not achieved","Achieved"),"Not directly admitted by this team")))</f>
        <v/>
      </c>
    </row>
    <row r="94" spans="1:6" s="40" customFormat="1" ht="30" customHeight="1" x14ac:dyDescent="0.25">
      <c r="A94" s="20" t="str">
        <f>IF('Patient level info'!A94="","",'Patient level info'!A94)</f>
        <v/>
      </c>
      <c r="B94" s="105" t="str">
        <f>IF(A94="","",IF('Patient level info'!E94="Yes","6 Month Transfer",IF('Paste Data Here - Export'!A94='Paste Data Here - Export'!B94,'Patient level info'!C94,IF('Patient level info'!W94="No","",'Paste Data Here - Export'!HP94))))</f>
        <v/>
      </c>
      <c r="C94" s="61" t="str">
        <f>IF(A94="","",IF(B94="6 Month Transfer",B94,IF('Patient level info'!W94="No","Record not locked to discharge/transfer",IF(AND('Paste Data Here - Export'!KM94="T",'Paste Data Here - Export'!A94&lt;&gt;'Paste Data Here - Export'!B94),"Record transferred to this team then transferred to another inpatient team",IF('Paste Data Here - Export'!KM94="T","Transferred to another inpatient team",IF('Paste Data Here - Export'!A94='Paste Data Here - Export'!B94,"Full record at this team","Record transferred to this team"))))))</f>
        <v/>
      </c>
      <c r="D94" s="106" t="str">
        <f>IF('Patient level info'!A94="","",IF(B94="6 Month Transfer","Not Applicable",IF(C94="Record not locked to discharge/transfer",C94,IF(OR(C94="Full record at this team",'Patient level info'!AG94="Died same day as arrival",'Patient level info'!AG94="Admitted to ICU/CCU/HDU"),'Patient level info'!AG94,IF('Patient level info'!P94="Not achieved",'Patient level info'!AG94,IF('Patient level info'!M94="Not achieved",'Patient level info'!AG94,IF('Patient level info'!AG94="Not directly admitted by this team, but achieved 90% of stay whilst at this team",'Patient level info'!AG94,CONCATENATE('Patient level info'!AG94," whilst at this team"))))))))</f>
        <v/>
      </c>
      <c r="E94" s="106" t="str">
        <f>IF('Patient level info'!A94="","",IF(B94="6 Month Transfer","Not Applicable",IF('Patient level info'!A94='Patient level info'!B94,IF('Patient level info'!T94="No","Not achieved","Achieved"),"Not directly admitted by this team")))</f>
        <v/>
      </c>
      <c r="F94" s="106" t="str">
        <f>IF('Patient level info'!A94="","",IF(B94="6 Month Transfer","Not Applicable",IF('Patient level info'!A94='Patient level info'!B94,IF('Patient level info'!U94="","Not achieved","Achieved"),"Not directly admitted by this team")))</f>
        <v/>
      </c>
    </row>
    <row r="95" spans="1:6" s="40" customFormat="1" ht="30" customHeight="1" x14ac:dyDescent="0.25">
      <c r="A95" s="20" t="str">
        <f>IF('Patient level info'!A95="","",'Patient level info'!A95)</f>
        <v/>
      </c>
      <c r="B95" s="105" t="str">
        <f>IF(A95="","",IF('Patient level info'!E95="Yes","6 Month Transfer",IF('Paste Data Here - Export'!A95='Paste Data Here - Export'!B95,'Patient level info'!C95,IF('Patient level info'!W95="No","",'Paste Data Here - Export'!HP95))))</f>
        <v/>
      </c>
      <c r="C95" s="61" t="str">
        <f>IF(A95="","",IF(B95="6 Month Transfer",B95,IF('Patient level info'!W95="No","Record not locked to discharge/transfer",IF(AND('Paste Data Here - Export'!KM95="T",'Paste Data Here - Export'!A95&lt;&gt;'Paste Data Here - Export'!B95),"Record transferred to this team then transferred to another inpatient team",IF('Paste Data Here - Export'!KM95="T","Transferred to another inpatient team",IF('Paste Data Here - Export'!A95='Paste Data Here - Export'!B95,"Full record at this team","Record transferred to this team"))))))</f>
        <v/>
      </c>
      <c r="D95" s="106" t="str">
        <f>IF('Patient level info'!A95="","",IF(B95="6 Month Transfer","Not Applicable",IF(C95="Record not locked to discharge/transfer",C95,IF(OR(C95="Full record at this team",'Patient level info'!AG95="Died same day as arrival",'Patient level info'!AG95="Admitted to ICU/CCU/HDU"),'Patient level info'!AG95,IF('Patient level info'!P95="Not achieved",'Patient level info'!AG95,IF('Patient level info'!M95="Not achieved",'Patient level info'!AG95,IF('Patient level info'!AG95="Not directly admitted by this team, but achieved 90% of stay whilst at this team",'Patient level info'!AG95,CONCATENATE('Patient level info'!AG95," whilst at this team"))))))))</f>
        <v/>
      </c>
      <c r="E95" s="106" t="str">
        <f>IF('Patient level info'!A95="","",IF(B95="6 Month Transfer","Not Applicable",IF('Patient level info'!A95='Patient level info'!B95,IF('Patient level info'!T95="No","Not achieved","Achieved"),"Not directly admitted by this team")))</f>
        <v/>
      </c>
      <c r="F95" s="106" t="str">
        <f>IF('Patient level info'!A95="","",IF(B95="6 Month Transfer","Not Applicable",IF('Patient level info'!A95='Patient level info'!B95,IF('Patient level info'!U95="","Not achieved","Achieved"),"Not directly admitted by this team")))</f>
        <v/>
      </c>
    </row>
    <row r="96" spans="1:6" s="40" customFormat="1" ht="30" customHeight="1" x14ac:dyDescent="0.25">
      <c r="A96" s="20" t="str">
        <f>IF('Patient level info'!A96="","",'Patient level info'!A96)</f>
        <v/>
      </c>
      <c r="B96" s="105" t="str">
        <f>IF(A96="","",IF('Patient level info'!E96="Yes","6 Month Transfer",IF('Paste Data Here - Export'!A96='Paste Data Here - Export'!B96,'Patient level info'!C96,IF('Patient level info'!W96="No","",'Paste Data Here - Export'!HP96))))</f>
        <v/>
      </c>
      <c r="C96" s="61" t="str">
        <f>IF(A96="","",IF(B96="6 Month Transfer",B96,IF('Patient level info'!W96="No","Record not locked to discharge/transfer",IF(AND('Paste Data Here - Export'!KM96="T",'Paste Data Here - Export'!A96&lt;&gt;'Paste Data Here - Export'!B96),"Record transferred to this team then transferred to another inpatient team",IF('Paste Data Here - Export'!KM96="T","Transferred to another inpatient team",IF('Paste Data Here - Export'!A96='Paste Data Here - Export'!B96,"Full record at this team","Record transferred to this team"))))))</f>
        <v/>
      </c>
      <c r="D96" s="106" t="str">
        <f>IF('Patient level info'!A96="","",IF(B96="6 Month Transfer","Not Applicable",IF(C96="Record not locked to discharge/transfer",C96,IF(OR(C96="Full record at this team",'Patient level info'!AG96="Died same day as arrival",'Patient level info'!AG96="Admitted to ICU/CCU/HDU"),'Patient level info'!AG96,IF('Patient level info'!P96="Not achieved",'Patient level info'!AG96,IF('Patient level info'!M96="Not achieved",'Patient level info'!AG96,IF('Patient level info'!AG96="Not directly admitted by this team, but achieved 90% of stay whilst at this team",'Patient level info'!AG96,CONCATENATE('Patient level info'!AG96," whilst at this team"))))))))</f>
        <v/>
      </c>
      <c r="E96" s="106" t="str">
        <f>IF('Patient level info'!A96="","",IF(B96="6 Month Transfer","Not Applicable",IF('Patient level info'!A96='Patient level info'!B96,IF('Patient level info'!T96="No","Not achieved","Achieved"),"Not directly admitted by this team")))</f>
        <v/>
      </c>
      <c r="F96" s="106" t="str">
        <f>IF('Patient level info'!A96="","",IF(B96="6 Month Transfer","Not Applicable",IF('Patient level info'!A96='Patient level info'!B96,IF('Patient level info'!U96="","Not achieved","Achieved"),"Not directly admitted by this team")))</f>
        <v/>
      </c>
    </row>
    <row r="97" spans="1:6" s="40" customFormat="1" ht="30" customHeight="1" x14ac:dyDescent="0.25">
      <c r="A97" s="20" t="str">
        <f>IF('Patient level info'!A97="","",'Patient level info'!A97)</f>
        <v/>
      </c>
      <c r="B97" s="105" t="str">
        <f>IF(A97="","",IF('Patient level info'!E97="Yes","6 Month Transfer",IF('Paste Data Here - Export'!A97='Paste Data Here - Export'!B97,'Patient level info'!C97,IF('Patient level info'!W97="No","",'Paste Data Here - Export'!HP97))))</f>
        <v/>
      </c>
      <c r="C97" s="61" t="str">
        <f>IF(A97="","",IF(B97="6 Month Transfer",B97,IF('Patient level info'!W97="No","Record not locked to discharge/transfer",IF(AND('Paste Data Here - Export'!KM97="T",'Paste Data Here - Export'!A97&lt;&gt;'Paste Data Here - Export'!B97),"Record transferred to this team then transferred to another inpatient team",IF('Paste Data Here - Export'!KM97="T","Transferred to another inpatient team",IF('Paste Data Here - Export'!A97='Paste Data Here - Export'!B97,"Full record at this team","Record transferred to this team"))))))</f>
        <v/>
      </c>
      <c r="D97" s="106" t="str">
        <f>IF('Patient level info'!A97="","",IF(B97="6 Month Transfer","Not Applicable",IF(C97="Record not locked to discharge/transfer",C97,IF(OR(C97="Full record at this team",'Patient level info'!AG97="Died same day as arrival",'Patient level info'!AG97="Admitted to ICU/CCU/HDU"),'Patient level info'!AG97,IF('Patient level info'!P97="Not achieved",'Patient level info'!AG97,IF('Patient level info'!M97="Not achieved",'Patient level info'!AG97,IF('Patient level info'!AG97="Not directly admitted by this team, but achieved 90% of stay whilst at this team",'Patient level info'!AG97,CONCATENATE('Patient level info'!AG97," whilst at this team"))))))))</f>
        <v/>
      </c>
      <c r="E97" s="106" t="str">
        <f>IF('Patient level info'!A97="","",IF(B97="6 Month Transfer","Not Applicable",IF('Patient level info'!A97='Patient level info'!B97,IF('Patient level info'!T97="No","Not achieved","Achieved"),"Not directly admitted by this team")))</f>
        <v/>
      </c>
      <c r="F97" s="106" t="str">
        <f>IF('Patient level info'!A97="","",IF(B97="6 Month Transfer","Not Applicable",IF('Patient level info'!A97='Patient level info'!B97,IF('Patient level info'!U97="","Not achieved","Achieved"),"Not directly admitted by this team")))</f>
        <v/>
      </c>
    </row>
    <row r="98" spans="1:6" s="40" customFormat="1" ht="30" customHeight="1" x14ac:dyDescent="0.25">
      <c r="A98" s="20" t="str">
        <f>IF('Patient level info'!A98="","",'Patient level info'!A98)</f>
        <v/>
      </c>
      <c r="B98" s="105" t="str">
        <f>IF(A98="","",IF('Patient level info'!E98="Yes","6 Month Transfer",IF('Paste Data Here - Export'!A98='Paste Data Here - Export'!B98,'Patient level info'!C98,IF('Patient level info'!W98="No","",'Paste Data Here - Export'!HP98))))</f>
        <v/>
      </c>
      <c r="C98" s="61" t="str">
        <f>IF(A98="","",IF(B98="6 Month Transfer",B98,IF('Patient level info'!W98="No","Record not locked to discharge/transfer",IF(AND('Paste Data Here - Export'!KM98="T",'Paste Data Here - Export'!A98&lt;&gt;'Paste Data Here - Export'!B98),"Record transferred to this team then transferred to another inpatient team",IF('Paste Data Here - Export'!KM98="T","Transferred to another inpatient team",IF('Paste Data Here - Export'!A98='Paste Data Here - Export'!B98,"Full record at this team","Record transferred to this team"))))))</f>
        <v/>
      </c>
      <c r="D98" s="106" t="str">
        <f>IF('Patient level info'!A98="","",IF(B98="6 Month Transfer","Not Applicable",IF(C98="Record not locked to discharge/transfer",C98,IF(OR(C98="Full record at this team",'Patient level info'!AG98="Died same day as arrival",'Patient level info'!AG98="Admitted to ICU/CCU/HDU"),'Patient level info'!AG98,IF('Patient level info'!P98="Not achieved",'Patient level info'!AG98,IF('Patient level info'!M98="Not achieved",'Patient level info'!AG98,IF('Patient level info'!AG98="Not directly admitted by this team, but achieved 90% of stay whilst at this team",'Patient level info'!AG98,CONCATENATE('Patient level info'!AG98," whilst at this team"))))))))</f>
        <v/>
      </c>
      <c r="E98" s="106" t="str">
        <f>IF('Patient level info'!A98="","",IF(B98="6 Month Transfer","Not Applicable",IF('Patient level info'!A98='Patient level info'!B98,IF('Patient level info'!T98="No","Not achieved","Achieved"),"Not directly admitted by this team")))</f>
        <v/>
      </c>
      <c r="F98" s="106" t="str">
        <f>IF('Patient level info'!A98="","",IF(B98="6 Month Transfer","Not Applicable",IF('Patient level info'!A98='Patient level info'!B98,IF('Patient level info'!U98="","Not achieved","Achieved"),"Not directly admitted by this team")))</f>
        <v/>
      </c>
    </row>
    <row r="99" spans="1:6" s="40" customFormat="1" ht="30" customHeight="1" x14ac:dyDescent="0.25">
      <c r="A99" s="20" t="str">
        <f>IF('Patient level info'!A99="","",'Patient level info'!A99)</f>
        <v/>
      </c>
      <c r="B99" s="105" t="str">
        <f>IF(A99="","",IF('Patient level info'!E99="Yes","6 Month Transfer",IF('Paste Data Here - Export'!A99='Paste Data Here - Export'!B99,'Patient level info'!C99,IF('Patient level info'!W99="No","",'Paste Data Here - Export'!HP99))))</f>
        <v/>
      </c>
      <c r="C99" s="61" t="str">
        <f>IF(A99="","",IF(B99="6 Month Transfer",B99,IF('Patient level info'!W99="No","Record not locked to discharge/transfer",IF(AND('Paste Data Here - Export'!KM99="T",'Paste Data Here - Export'!A99&lt;&gt;'Paste Data Here - Export'!B99),"Record transferred to this team then transferred to another inpatient team",IF('Paste Data Here - Export'!KM99="T","Transferred to another inpatient team",IF('Paste Data Here - Export'!A99='Paste Data Here - Export'!B99,"Full record at this team","Record transferred to this team"))))))</f>
        <v/>
      </c>
      <c r="D99" s="106" t="str">
        <f>IF('Patient level info'!A99="","",IF(B99="6 Month Transfer","Not Applicable",IF(C99="Record not locked to discharge/transfer",C99,IF(OR(C99="Full record at this team",'Patient level info'!AG99="Died same day as arrival",'Patient level info'!AG99="Admitted to ICU/CCU/HDU"),'Patient level info'!AG99,IF('Patient level info'!P99="Not achieved",'Patient level info'!AG99,IF('Patient level info'!M99="Not achieved",'Patient level info'!AG99,IF('Patient level info'!AG99="Not directly admitted by this team, but achieved 90% of stay whilst at this team",'Patient level info'!AG99,CONCATENATE('Patient level info'!AG99," whilst at this team"))))))))</f>
        <v/>
      </c>
      <c r="E99" s="106" t="str">
        <f>IF('Patient level info'!A99="","",IF(B99="6 Month Transfer","Not Applicable",IF('Patient level info'!A99='Patient level info'!B99,IF('Patient level info'!T99="No","Not achieved","Achieved"),"Not directly admitted by this team")))</f>
        <v/>
      </c>
      <c r="F99" s="106" t="str">
        <f>IF('Patient level info'!A99="","",IF(B99="6 Month Transfer","Not Applicable",IF('Patient level info'!A99='Patient level info'!B99,IF('Patient level info'!U99="","Not achieved","Achieved"),"Not directly admitted by this team")))</f>
        <v/>
      </c>
    </row>
    <row r="100" spans="1:6" s="40" customFormat="1" ht="30" customHeight="1" x14ac:dyDescent="0.25">
      <c r="A100" s="20" t="str">
        <f>IF('Patient level info'!A100="","",'Patient level info'!A100)</f>
        <v/>
      </c>
      <c r="B100" s="105" t="str">
        <f>IF(A100="","",IF('Patient level info'!E100="Yes","6 Month Transfer",IF('Paste Data Here - Export'!A100='Paste Data Here - Export'!B100,'Patient level info'!C100,IF('Patient level info'!W100="No","",'Paste Data Here - Export'!HP100))))</f>
        <v/>
      </c>
      <c r="C100" s="61" t="str">
        <f>IF(A100="","",IF(B100="6 Month Transfer",B100,IF('Patient level info'!W100="No","Record not locked to discharge/transfer",IF(AND('Paste Data Here - Export'!KM100="T",'Paste Data Here - Export'!A100&lt;&gt;'Paste Data Here - Export'!B100),"Record transferred to this team then transferred to another inpatient team",IF('Paste Data Here - Export'!KM100="T","Transferred to another inpatient team",IF('Paste Data Here - Export'!A100='Paste Data Here - Export'!B100,"Full record at this team","Record transferred to this team"))))))</f>
        <v/>
      </c>
      <c r="D100" s="106" t="str">
        <f>IF('Patient level info'!A100="","",IF(B100="6 Month Transfer","Not Applicable",IF(C100="Record not locked to discharge/transfer",C100,IF(OR(C100="Full record at this team",'Patient level info'!AG100="Died same day as arrival",'Patient level info'!AG100="Admitted to ICU/CCU/HDU"),'Patient level info'!AG100,IF('Patient level info'!P100="Not achieved",'Patient level info'!AG100,IF('Patient level info'!M100="Not achieved",'Patient level info'!AG100,IF('Patient level info'!AG100="Not directly admitted by this team, but achieved 90% of stay whilst at this team",'Patient level info'!AG100,CONCATENATE('Patient level info'!AG100," whilst at this team"))))))))</f>
        <v/>
      </c>
      <c r="E100" s="106" t="str">
        <f>IF('Patient level info'!A100="","",IF(B100="6 Month Transfer","Not Applicable",IF('Patient level info'!A100='Patient level info'!B100,IF('Patient level info'!T100="No","Not achieved","Achieved"),"Not directly admitted by this team")))</f>
        <v/>
      </c>
      <c r="F100" s="106" t="str">
        <f>IF('Patient level info'!A100="","",IF(B100="6 Month Transfer","Not Applicable",IF('Patient level info'!A100='Patient level info'!B100,IF('Patient level info'!U100="","Not achieved","Achieved"),"Not directly admitted by this team")))</f>
        <v/>
      </c>
    </row>
    <row r="101" spans="1:6" s="40" customFormat="1" ht="30" customHeight="1" x14ac:dyDescent="0.25">
      <c r="A101" s="20" t="str">
        <f>IF('Patient level info'!A101="","",'Patient level info'!A101)</f>
        <v/>
      </c>
      <c r="B101" s="105" t="str">
        <f>IF(A101="","",IF('Patient level info'!E101="Yes","6 Month Transfer",IF('Paste Data Here - Export'!A101='Paste Data Here - Export'!B101,'Patient level info'!C101,IF('Patient level info'!W101="No","",'Paste Data Here - Export'!HP101))))</f>
        <v/>
      </c>
      <c r="C101" s="61" t="str">
        <f>IF(A101="","",IF(B101="6 Month Transfer",B101,IF('Patient level info'!W101="No","Record not locked to discharge/transfer",IF(AND('Paste Data Here - Export'!KM101="T",'Paste Data Here - Export'!A101&lt;&gt;'Paste Data Here - Export'!B101),"Record transferred to this team then transferred to another inpatient team",IF('Paste Data Here - Export'!KM101="T","Transferred to another inpatient team",IF('Paste Data Here - Export'!A101='Paste Data Here - Export'!B101,"Full record at this team","Record transferred to this team"))))))</f>
        <v/>
      </c>
      <c r="D101" s="106" t="str">
        <f>IF('Patient level info'!A101="","",IF(B101="6 Month Transfer","Not Applicable",IF(C101="Record not locked to discharge/transfer",C101,IF(OR(C101="Full record at this team",'Patient level info'!AG101="Died same day as arrival",'Patient level info'!AG101="Admitted to ICU/CCU/HDU"),'Patient level info'!AG101,IF('Patient level info'!P101="Not achieved",'Patient level info'!AG101,IF('Patient level info'!M101="Not achieved",'Patient level info'!AG101,IF('Patient level info'!AG101="Not directly admitted by this team, but achieved 90% of stay whilst at this team",'Patient level info'!AG101,CONCATENATE('Patient level info'!AG101," whilst at this team"))))))))</f>
        <v/>
      </c>
      <c r="E101" s="106" t="str">
        <f>IF('Patient level info'!A101="","",IF(B101="6 Month Transfer","Not Applicable",IF('Patient level info'!A101='Patient level info'!B101,IF('Patient level info'!T101="No","Not achieved","Achieved"),"Not directly admitted by this team")))</f>
        <v/>
      </c>
      <c r="F101" s="106" t="str">
        <f>IF('Patient level info'!A101="","",IF(B101="6 Month Transfer","Not Applicable",IF('Patient level info'!A101='Patient level info'!B101,IF('Patient level info'!U101="","Not achieved","Achieved"),"Not directly admitted by this team")))</f>
        <v/>
      </c>
    </row>
    <row r="102" spans="1:6" s="40" customFormat="1" ht="30" customHeight="1" x14ac:dyDescent="0.25">
      <c r="A102" s="20" t="str">
        <f>IF('Patient level info'!A102="","",'Patient level info'!A102)</f>
        <v/>
      </c>
      <c r="B102" s="105" t="str">
        <f>IF(A102="","",IF('Patient level info'!E102="Yes","6 Month Transfer",IF('Paste Data Here - Export'!A102='Paste Data Here - Export'!B102,'Patient level info'!C102,IF('Patient level info'!W102="No","",'Paste Data Here - Export'!HP102))))</f>
        <v/>
      </c>
      <c r="C102" s="61" t="str">
        <f>IF(A102="","",IF(B102="6 Month Transfer",B102,IF('Patient level info'!W102="No","Record not locked to discharge/transfer",IF(AND('Paste Data Here - Export'!KM102="T",'Paste Data Here - Export'!A102&lt;&gt;'Paste Data Here - Export'!B102),"Record transferred to this team then transferred to another inpatient team",IF('Paste Data Here - Export'!KM102="T","Transferred to another inpatient team",IF('Paste Data Here - Export'!A102='Paste Data Here - Export'!B102,"Full record at this team","Record transferred to this team"))))))</f>
        <v/>
      </c>
      <c r="D102" s="106" t="str">
        <f>IF('Patient level info'!A102="","",IF(B102="6 Month Transfer","Not Applicable",IF(C102="Record not locked to discharge/transfer",C102,IF(OR(C102="Full record at this team",'Patient level info'!AG102="Died same day as arrival",'Patient level info'!AG102="Admitted to ICU/CCU/HDU"),'Patient level info'!AG102,IF('Patient level info'!P102="Not achieved",'Patient level info'!AG102,IF('Patient level info'!M102="Not achieved",'Patient level info'!AG102,IF('Patient level info'!AG102="Not directly admitted by this team, but achieved 90% of stay whilst at this team",'Patient level info'!AG102,CONCATENATE('Patient level info'!AG102," whilst at this team"))))))))</f>
        <v/>
      </c>
      <c r="E102" s="106" t="str">
        <f>IF('Patient level info'!A102="","",IF(B102="6 Month Transfer","Not Applicable",IF('Patient level info'!A102='Patient level info'!B102,IF('Patient level info'!T102="No","Not achieved","Achieved"),"Not directly admitted by this team")))</f>
        <v/>
      </c>
      <c r="F102" s="106" t="str">
        <f>IF('Patient level info'!A102="","",IF(B102="6 Month Transfer","Not Applicable",IF('Patient level info'!A102='Patient level info'!B102,IF('Patient level info'!U102="","Not achieved","Achieved"),"Not directly admitted by this team")))</f>
        <v/>
      </c>
    </row>
    <row r="103" spans="1:6" s="40" customFormat="1" ht="30" customHeight="1" x14ac:dyDescent="0.25">
      <c r="A103" s="20" t="str">
        <f>IF('Patient level info'!A103="","",'Patient level info'!A103)</f>
        <v/>
      </c>
      <c r="B103" s="105" t="str">
        <f>IF(A103="","",IF('Patient level info'!E103="Yes","6 Month Transfer",IF('Paste Data Here - Export'!A103='Paste Data Here - Export'!B103,'Patient level info'!C103,IF('Patient level info'!W103="No","",'Paste Data Here - Export'!HP103))))</f>
        <v/>
      </c>
      <c r="C103" s="61" t="str">
        <f>IF(A103="","",IF(B103="6 Month Transfer",B103,IF('Patient level info'!W103="No","Record not locked to discharge/transfer",IF(AND('Paste Data Here - Export'!KM103="T",'Paste Data Here - Export'!A103&lt;&gt;'Paste Data Here - Export'!B103),"Record transferred to this team then transferred to another inpatient team",IF('Paste Data Here - Export'!KM103="T","Transferred to another inpatient team",IF('Paste Data Here - Export'!A103='Paste Data Here - Export'!B103,"Full record at this team","Record transferred to this team"))))))</f>
        <v/>
      </c>
      <c r="D103" s="106" t="str">
        <f>IF('Patient level info'!A103="","",IF(B103="6 Month Transfer","Not Applicable",IF(C103="Record not locked to discharge/transfer",C103,IF(OR(C103="Full record at this team",'Patient level info'!AG103="Died same day as arrival",'Patient level info'!AG103="Admitted to ICU/CCU/HDU"),'Patient level info'!AG103,IF('Patient level info'!P103="Not achieved",'Patient level info'!AG103,IF('Patient level info'!M103="Not achieved",'Patient level info'!AG103,IF('Patient level info'!AG103="Not directly admitted by this team, but achieved 90% of stay whilst at this team",'Patient level info'!AG103,CONCATENATE('Patient level info'!AG103," whilst at this team"))))))))</f>
        <v/>
      </c>
      <c r="E103" s="106" t="str">
        <f>IF('Patient level info'!A103="","",IF(B103="6 Month Transfer","Not Applicable",IF('Patient level info'!A103='Patient level info'!B103,IF('Patient level info'!T103="No","Not achieved","Achieved"),"Not directly admitted by this team")))</f>
        <v/>
      </c>
      <c r="F103" s="106" t="str">
        <f>IF('Patient level info'!A103="","",IF(B103="6 Month Transfer","Not Applicable",IF('Patient level info'!A103='Patient level info'!B103,IF('Patient level info'!U103="","Not achieved","Achieved"),"Not directly admitted by this team")))</f>
        <v/>
      </c>
    </row>
    <row r="104" spans="1:6" s="40" customFormat="1" ht="30" customHeight="1" x14ac:dyDescent="0.25">
      <c r="A104" s="20" t="str">
        <f>IF('Patient level info'!A104="","",'Patient level info'!A104)</f>
        <v/>
      </c>
      <c r="B104" s="105" t="str">
        <f>IF(A104="","",IF('Patient level info'!E104="Yes","6 Month Transfer",IF('Paste Data Here - Export'!A104='Paste Data Here - Export'!B104,'Patient level info'!C104,IF('Patient level info'!W104="No","",'Paste Data Here - Export'!HP104))))</f>
        <v/>
      </c>
      <c r="C104" s="61" t="str">
        <f>IF(A104="","",IF(B104="6 Month Transfer",B104,IF('Patient level info'!W104="No","Record not locked to discharge/transfer",IF(AND('Paste Data Here - Export'!KM104="T",'Paste Data Here - Export'!A104&lt;&gt;'Paste Data Here - Export'!B104),"Record transferred to this team then transferred to another inpatient team",IF('Paste Data Here - Export'!KM104="T","Transferred to another inpatient team",IF('Paste Data Here - Export'!A104='Paste Data Here - Export'!B104,"Full record at this team","Record transferred to this team"))))))</f>
        <v/>
      </c>
      <c r="D104" s="106" t="str">
        <f>IF('Patient level info'!A104="","",IF(B104="6 Month Transfer","Not Applicable",IF(C104="Record not locked to discharge/transfer",C104,IF(OR(C104="Full record at this team",'Patient level info'!AG104="Died same day as arrival",'Patient level info'!AG104="Admitted to ICU/CCU/HDU"),'Patient level info'!AG104,IF('Patient level info'!P104="Not achieved",'Patient level info'!AG104,IF('Patient level info'!M104="Not achieved",'Patient level info'!AG104,IF('Patient level info'!AG104="Not directly admitted by this team, but achieved 90% of stay whilst at this team",'Patient level info'!AG104,CONCATENATE('Patient level info'!AG104," whilst at this team"))))))))</f>
        <v/>
      </c>
      <c r="E104" s="106" t="str">
        <f>IF('Patient level info'!A104="","",IF(B104="6 Month Transfer","Not Applicable",IF('Patient level info'!A104='Patient level info'!B104,IF('Patient level info'!T104="No","Not achieved","Achieved"),"Not directly admitted by this team")))</f>
        <v/>
      </c>
      <c r="F104" s="106" t="str">
        <f>IF('Patient level info'!A104="","",IF(B104="6 Month Transfer","Not Applicable",IF('Patient level info'!A104='Patient level info'!B104,IF('Patient level info'!U104="","Not achieved","Achieved"),"Not directly admitted by this team")))</f>
        <v/>
      </c>
    </row>
    <row r="105" spans="1:6" s="40" customFormat="1" ht="30" customHeight="1" x14ac:dyDescent="0.25">
      <c r="A105" s="20" t="str">
        <f>IF('Patient level info'!A105="","",'Patient level info'!A105)</f>
        <v/>
      </c>
      <c r="B105" s="105" t="str">
        <f>IF(A105="","",IF('Patient level info'!E105="Yes","6 Month Transfer",IF('Paste Data Here - Export'!A105='Paste Data Here - Export'!B105,'Patient level info'!C105,IF('Patient level info'!W105="No","",'Paste Data Here - Export'!HP105))))</f>
        <v/>
      </c>
      <c r="C105" s="61" t="str">
        <f>IF(A105="","",IF(B105="6 Month Transfer",B105,IF('Patient level info'!W105="No","Record not locked to discharge/transfer",IF(AND('Paste Data Here - Export'!KM105="T",'Paste Data Here - Export'!A105&lt;&gt;'Paste Data Here - Export'!B105),"Record transferred to this team then transferred to another inpatient team",IF('Paste Data Here - Export'!KM105="T","Transferred to another inpatient team",IF('Paste Data Here - Export'!A105='Paste Data Here - Export'!B105,"Full record at this team","Record transferred to this team"))))))</f>
        <v/>
      </c>
      <c r="D105" s="106" t="str">
        <f>IF('Patient level info'!A105="","",IF(B105="6 Month Transfer","Not Applicable",IF(C105="Record not locked to discharge/transfer",C105,IF(OR(C105="Full record at this team",'Patient level info'!AG105="Died same day as arrival",'Patient level info'!AG105="Admitted to ICU/CCU/HDU"),'Patient level info'!AG105,IF('Patient level info'!P105="Not achieved",'Patient level info'!AG105,IF('Patient level info'!M105="Not achieved",'Patient level info'!AG105,IF('Patient level info'!AG105="Not directly admitted by this team, but achieved 90% of stay whilst at this team",'Patient level info'!AG105,CONCATENATE('Patient level info'!AG105," whilst at this team"))))))))</f>
        <v/>
      </c>
      <c r="E105" s="106" t="str">
        <f>IF('Patient level info'!A105="","",IF(B105="6 Month Transfer","Not Applicable",IF('Patient level info'!A105='Patient level info'!B105,IF('Patient level info'!T105="No","Not achieved","Achieved"),"Not directly admitted by this team")))</f>
        <v/>
      </c>
      <c r="F105" s="106" t="str">
        <f>IF('Patient level info'!A105="","",IF(B105="6 Month Transfer","Not Applicable",IF('Patient level info'!A105='Patient level info'!B105,IF('Patient level info'!U105="","Not achieved","Achieved"),"Not directly admitted by this team")))</f>
        <v/>
      </c>
    </row>
    <row r="106" spans="1:6" s="40" customFormat="1" ht="30" customHeight="1" x14ac:dyDescent="0.25">
      <c r="A106" s="20" t="str">
        <f>IF('Patient level info'!A106="","",'Patient level info'!A106)</f>
        <v/>
      </c>
      <c r="B106" s="105" t="str">
        <f>IF(A106="","",IF('Patient level info'!E106="Yes","6 Month Transfer",IF('Paste Data Here - Export'!A106='Paste Data Here - Export'!B106,'Patient level info'!C106,IF('Patient level info'!W106="No","",'Paste Data Here - Export'!HP106))))</f>
        <v/>
      </c>
      <c r="C106" s="61" t="str">
        <f>IF(A106="","",IF(B106="6 Month Transfer",B106,IF('Patient level info'!W106="No","Record not locked to discharge/transfer",IF(AND('Paste Data Here - Export'!KM106="T",'Paste Data Here - Export'!A106&lt;&gt;'Paste Data Here - Export'!B106),"Record transferred to this team then transferred to another inpatient team",IF('Paste Data Here - Export'!KM106="T","Transferred to another inpatient team",IF('Paste Data Here - Export'!A106='Paste Data Here - Export'!B106,"Full record at this team","Record transferred to this team"))))))</f>
        <v/>
      </c>
      <c r="D106" s="106" t="str">
        <f>IF('Patient level info'!A106="","",IF(B106="6 Month Transfer","Not Applicable",IF(C106="Record not locked to discharge/transfer",C106,IF(OR(C106="Full record at this team",'Patient level info'!AG106="Died same day as arrival",'Patient level info'!AG106="Admitted to ICU/CCU/HDU"),'Patient level info'!AG106,IF('Patient level info'!P106="Not achieved",'Patient level info'!AG106,IF('Patient level info'!M106="Not achieved",'Patient level info'!AG106,IF('Patient level info'!AG106="Not directly admitted by this team, but achieved 90% of stay whilst at this team",'Patient level info'!AG106,CONCATENATE('Patient level info'!AG106," whilst at this team"))))))))</f>
        <v/>
      </c>
      <c r="E106" s="106" t="str">
        <f>IF('Patient level info'!A106="","",IF(B106="6 Month Transfer","Not Applicable",IF('Patient level info'!A106='Patient level info'!B106,IF('Patient level info'!T106="No","Not achieved","Achieved"),"Not directly admitted by this team")))</f>
        <v/>
      </c>
      <c r="F106" s="106" t="str">
        <f>IF('Patient level info'!A106="","",IF(B106="6 Month Transfer","Not Applicable",IF('Patient level info'!A106='Patient level info'!B106,IF('Patient level info'!U106="","Not achieved","Achieved"),"Not directly admitted by this team")))</f>
        <v/>
      </c>
    </row>
    <row r="107" spans="1:6" s="40" customFormat="1" ht="30" customHeight="1" x14ac:dyDescent="0.25">
      <c r="A107" s="20" t="str">
        <f>IF('Patient level info'!A107="","",'Patient level info'!A107)</f>
        <v/>
      </c>
      <c r="B107" s="105" t="str">
        <f>IF(A107="","",IF('Patient level info'!E107="Yes","6 Month Transfer",IF('Paste Data Here - Export'!A107='Paste Data Here - Export'!B107,'Patient level info'!C107,IF('Patient level info'!W107="No","",'Paste Data Here - Export'!HP107))))</f>
        <v/>
      </c>
      <c r="C107" s="61" t="str">
        <f>IF(A107="","",IF(B107="6 Month Transfer",B107,IF('Patient level info'!W107="No","Record not locked to discharge/transfer",IF(AND('Paste Data Here - Export'!KM107="T",'Paste Data Here - Export'!A107&lt;&gt;'Paste Data Here - Export'!B107),"Record transferred to this team then transferred to another inpatient team",IF('Paste Data Here - Export'!KM107="T","Transferred to another inpatient team",IF('Paste Data Here - Export'!A107='Paste Data Here - Export'!B107,"Full record at this team","Record transferred to this team"))))))</f>
        <v/>
      </c>
      <c r="D107" s="106" t="str">
        <f>IF('Patient level info'!A107="","",IF(B107="6 Month Transfer","Not Applicable",IF(C107="Record not locked to discharge/transfer",C107,IF(OR(C107="Full record at this team",'Patient level info'!AG107="Died same day as arrival",'Patient level info'!AG107="Admitted to ICU/CCU/HDU"),'Patient level info'!AG107,IF('Patient level info'!P107="Not achieved",'Patient level info'!AG107,IF('Patient level info'!M107="Not achieved",'Patient level info'!AG107,IF('Patient level info'!AG107="Not directly admitted by this team, but achieved 90% of stay whilst at this team",'Patient level info'!AG107,CONCATENATE('Patient level info'!AG107," whilst at this team"))))))))</f>
        <v/>
      </c>
      <c r="E107" s="106" t="str">
        <f>IF('Patient level info'!A107="","",IF(B107="6 Month Transfer","Not Applicable",IF('Patient level info'!A107='Patient level info'!B107,IF('Patient level info'!T107="No","Not achieved","Achieved"),"Not directly admitted by this team")))</f>
        <v/>
      </c>
      <c r="F107" s="106" t="str">
        <f>IF('Patient level info'!A107="","",IF(B107="6 Month Transfer","Not Applicable",IF('Patient level info'!A107='Patient level info'!B107,IF('Patient level info'!U107="","Not achieved","Achieved"),"Not directly admitted by this team")))</f>
        <v/>
      </c>
    </row>
    <row r="108" spans="1:6" s="40" customFormat="1" ht="30" customHeight="1" x14ac:dyDescent="0.25">
      <c r="A108" s="20" t="str">
        <f>IF('Patient level info'!A108="","",'Patient level info'!A108)</f>
        <v/>
      </c>
      <c r="B108" s="105" t="str">
        <f>IF(A108="","",IF('Patient level info'!E108="Yes","6 Month Transfer",IF('Paste Data Here - Export'!A108='Paste Data Here - Export'!B108,'Patient level info'!C108,IF('Patient level info'!W108="No","",'Paste Data Here - Export'!HP108))))</f>
        <v/>
      </c>
      <c r="C108" s="61" t="str">
        <f>IF(A108="","",IF(B108="6 Month Transfer",B108,IF('Patient level info'!W108="No","Record not locked to discharge/transfer",IF(AND('Paste Data Here - Export'!KM108="T",'Paste Data Here - Export'!A108&lt;&gt;'Paste Data Here - Export'!B108),"Record transferred to this team then transferred to another inpatient team",IF('Paste Data Here - Export'!KM108="T","Transferred to another inpatient team",IF('Paste Data Here - Export'!A108='Paste Data Here - Export'!B108,"Full record at this team","Record transferred to this team"))))))</f>
        <v/>
      </c>
      <c r="D108" s="106" t="str">
        <f>IF('Patient level info'!A108="","",IF(B108="6 Month Transfer","Not Applicable",IF(C108="Record not locked to discharge/transfer",C108,IF(OR(C108="Full record at this team",'Patient level info'!AG108="Died same day as arrival",'Patient level info'!AG108="Admitted to ICU/CCU/HDU"),'Patient level info'!AG108,IF('Patient level info'!P108="Not achieved",'Patient level info'!AG108,IF('Patient level info'!M108="Not achieved",'Patient level info'!AG108,IF('Patient level info'!AG108="Not directly admitted by this team, but achieved 90% of stay whilst at this team",'Patient level info'!AG108,CONCATENATE('Patient level info'!AG108," whilst at this team"))))))))</f>
        <v/>
      </c>
      <c r="E108" s="106" t="str">
        <f>IF('Patient level info'!A108="","",IF(B108="6 Month Transfer","Not Applicable",IF('Patient level info'!A108='Patient level info'!B108,IF('Patient level info'!T108="No","Not achieved","Achieved"),"Not directly admitted by this team")))</f>
        <v/>
      </c>
      <c r="F108" s="106" t="str">
        <f>IF('Patient level info'!A108="","",IF(B108="6 Month Transfer","Not Applicable",IF('Patient level info'!A108='Patient level info'!B108,IF('Patient level info'!U108="","Not achieved","Achieved"),"Not directly admitted by this team")))</f>
        <v/>
      </c>
    </row>
    <row r="109" spans="1:6" s="40" customFormat="1" ht="30" customHeight="1" x14ac:dyDescent="0.25">
      <c r="A109" s="20" t="str">
        <f>IF('Patient level info'!A109="","",'Patient level info'!A109)</f>
        <v/>
      </c>
      <c r="B109" s="105" t="str">
        <f>IF(A109="","",IF('Patient level info'!E109="Yes","6 Month Transfer",IF('Paste Data Here - Export'!A109='Paste Data Here - Export'!B109,'Patient level info'!C109,IF('Patient level info'!W109="No","",'Paste Data Here - Export'!HP109))))</f>
        <v/>
      </c>
      <c r="C109" s="61" t="str">
        <f>IF(A109="","",IF(B109="6 Month Transfer",B109,IF('Patient level info'!W109="No","Record not locked to discharge/transfer",IF(AND('Paste Data Here - Export'!KM109="T",'Paste Data Here - Export'!A109&lt;&gt;'Paste Data Here - Export'!B109),"Record transferred to this team then transferred to another inpatient team",IF('Paste Data Here - Export'!KM109="T","Transferred to another inpatient team",IF('Paste Data Here - Export'!A109='Paste Data Here - Export'!B109,"Full record at this team","Record transferred to this team"))))))</f>
        <v/>
      </c>
      <c r="D109" s="106" t="str">
        <f>IF('Patient level info'!A109="","",IF(B109="6 Month Transfer","Not Applicable",IF(C109="Record not locked to discharge/transfer",C109,IF(OR(C109="Full record at this team",'Patient level info'!AG109="Died same day as arrival",'Patient level info'!AG109="Admitted to ICU/CCU/HDU"),'Patient level info'!AG109,IF('Patient level info'!P109="Not achieved",'Patient level info'!AG109,IF('Patient level info'!M109="Not achieved",'Patient level info'!AG109,IF('Patient level info'!AG109="Not directly admitted by this team, but achieved 90% of stay whilst at this team",'Patient level info'!AG109,CONCATENATE('Patient level info'!AG109," whilst at this team"))))))))</f>
        <v/>
      </c>
      <c r="E109" s="106" t="str">
        <f>IF('Patient level info'!A109="","",IF(B109="6 Month Transfer","Not Applicable",IF('Patient level info'!A109='Patient level info'!B109,IF('Patient level info'!T109="No","Not achieved","Achieved"),"Not directly admitted by this team")))</f>
        <v/>
      </c>
      <c r="F109" s="106" t="str">
        <f>IF('Patient level info'!A109="","",IF(B109="6 Month Transfer","Not Applicable",IF('Patient level info'!A109='Patient level info'!B109,IF('Patient level info'!U109="","Not achieved","Achieved"),"Not directly admitted by this team")))</f>
        <v/>
      </c>
    </row>
    <row r="110" spans="1:6" s="40" customFormat="1" ht="30" customHeight="1" x14ac:dyDescent="0.25">
      <c r="A110" s="20" t="str">
        <f>IF('Patient level info'!A110="","",'Patient level info'!A110)</f>
        <v/>
      </c>
      <c r="B110" s="105" t="str">
        <f>IF(A110="","",IF('Patient level info'!E110="Yes","6 Month Transfer",IF('Paste Data Here - Export'!A110='Paste Data Here - Export'!B110,'Patient level info'!C110,IF('Patient level info'!W110="No","",'Paste Data Here - Export'!HP110))))</f>
        <v/>
      </c>
      <c r="C110" s="61" t="str">
        <f>IF(A110="","",IF(B110="6 Month Transfer",B110,IF('Patient level info'!W110="No","Record not locked to discharge/transfer",IF(AND('Paste Data Here - Export'!KM110="T",'Paste Data Here - Export'!A110&lt;&gt;'Paste Data Here - Export'!B110),"Record transferred to this team then transferred to another inpatient team",IF('Paste Data Here - Export'!KM110="T","Transferred to another inpatient team",IF('Paste Data Here - Export'!A110='Paste Data Here - Export'!B110,"Full record at this team","Record transferred to this team"))))))</f>
        <v/>
      </c>
      <c r="D110" s="106" t="str">
        <f>IF('Patient level info'!A110="","",IF(B110="6 Month Transfer","Not Applicable",IF(C110="Record not locked to discharge/transfer",C110,IF(OR(C110="Full record at this team",'Patient level info'!AG110="Died same day as arrival",'Patient level info'!AG110="Admitted to ICU/CCU/HDU"),'Patient level info'!AG110,IF('Patient level info'!P110="Not achieved",'Patient level info'!AG110,IF('Patient level info'!M110="Not achieved",'Patient level info'!AG110,IF('Patient level info'!AG110="Not directly admitted by this team, but achieved 90% of stay whilst at this team",'Patient level info'!AG110,CONCATENATE('Patient level info'!AG110," whilst at this team"))))))))</f>
        <v/>
      </c>
      <c r="E110" s="106" t="str">
        <f>IF('Patient level info'!A110="","",IF(B110="6 Month Transfer","Not Applicable",IF('Patient level info'!A110='Patient level info'!B110,IF('Patient level info'!T110="No","Not achieved","Achieved"),"Not directly admitted by this team")))</f>
        <v/>
      </c>
      <c r="F110" s="106" t="str">
        <f>IF('Patient level info'!A110="","",IF(B110="6 Month Transfer","Not Applicable",IF('Patient level info'!A110='Patient level info'!B110,IF('Patient level info'!U110="","Not achieved","Achieved"),"Not directly admitted by this team")))</f>
        <v/>
      </c>
    </row>
    <row r="111" spans="1:6" s="40" customFormat="1" ht="30" customHeight="1" x14ac:dyDescent="0.25">
      <c r="A111" s="20" t="str">
        <f>IF('Patient level info'!A111="","",'Patient level info'!A111)</f>
        <v/>
      </c>
      <c r="B111" s="105" t="str">
        <f>IF(A111="","",IF('Patient level info'!E111="Yes","6 Month Transfer",IF('Paste Data Here - Export'!A111='Paste Data Here - Export'!B111,'Patient level info'!C111,IF('Patient level info'!W111="No","",'Paste Data Here - Export'!HP111))))</f>
        <v/>
      </c>
      <c r="C111" s="61" t="str">
        <f>IF(A111="","",IF(B111="6 Month Transfer",B111,IF('Patient level info'!W111="No","Record not locked to discharge/transfer",IF(AND('Paste Data Here - Export'!KM111="T",'Paste Data Here - Export'!A111&lt;&gt;'Paste Data Here - Export'!B111),"Record transferred to this team then transferred to another inpatient team",IF('Paste Data Here - Export'!KM111="T","Transferred to another inpatient team",IF('Paste Data Here - Export'!A111='Paste Data Here - Export'!B111,"Full record at this team","Record transferred to this team"))))))</f>
        <v/>
      </c>
      <c r="D111" s="106" t="str">
        <f>IF('Patient level info'!A111="","",IF(B111="6 Month Transfer","Not Applicable",IF(C111="Record not locked to discharge/transfer",C111,IF(OR(C111="Full record at this team",'Patient level info'!AG111="Died same day as arrival",'Patient level info'!AG111="Admitted to ICU/CCU/HDU"),'Patient level info'!AG111,IF('Patient level info'!P111="Not achieved",'Patient level info'!AG111,IF('Patient level info'!M111="Not achieved",'Patient level info'!AG111,IF('Patient level info'!AG111="Not directly admitted by this team, but achieved 90% of stay whilst at this team",'Patient level info'!AG111,CONCATENATE('Patient level info'!AG111," whilst at this team"))))))))</f>
        <v/>
      </c>
      <c r="E111" s="106" t="str">
        <f>IF('Patient level info'!A111="","",IF(B111="6 Month Transfer","Not Applicable",IF('Patient level info'!A111='Patient level info'!B111,IF('Patient level info'!T111="No","Not achieved","Achieved"),"Not directly admitted by this team")))</f>
        <v/>
      </c>
      <c r="F111" s="106" t="str">
        <f>IF('Patient level info'!A111="","",IF(B111="6 Month Transfer","Not Applicable",IF('Patient level info'!A111='Patient level info'!B111,IF('Patient level info'!U111="","Not achieved","Achieved"),"Not directly admitted by this team")))</f>
        <v/>
      </c>
    </row>
    <row r="112" spans="1:6" s="40" customFormat="1" ht="30" customHeight="1" x14ac:dyDescent="0.25">
      <c r="A112" s="20" t="str">
        <f>IF('Patient level info'!A112="","",'Patient level info'!A112)</f>
        <v/>
      </c>
      <c r="B112" s="105" t="str">
        <f>IF(A112="","",IF('Patient level info'!E112="Yes","6 Month Transfer",IF('Paste Data Here - Export'!A112='Paste Data Here - Export'!B112,'Patient level info'!C112,IF('Patient level info'!W112="No","",'Paste Data Here - Export'!HP112))))</f>
        <v/>
      </c>
      <c r="C112" s="61" t="str">
        <f>IF(A112="","",IF(B112="6 Month Transfer",B112,IF('Patient level info'!W112="No","Record not locked to discharge/transfer",IF(AND('Paste Data Here - Export'!KM112="T",'Paste Data Here - Export'!A112&lt;&gt;'Paste Data Here - Export'!B112),"Record transferred to this team then transferred to another inpatient team",IF('Paste Data Here - Export'!KM112="T","Transferred to another inpatient team",IF('Paste Data Here - Export'!A112='Paste Data Here - Export'!B112,"Full record at this team","Record transferred to this team"))))))</f>
        <v/>
      </c>
      <c r="D112" s="106" t="str">
        <f>IF('Patient level info'!A112="","",IF(B112="6 Month Transfer","Not Applicable",IF(C112="Record not locked to discharge/transfer",C112,IF(OR(C112="Full record at this team",'Patient level info'!AG112="Died same day as arrival",'Patient level info'!AG112="Admitted to ICU/CCU/HDU"),'Patient level info'!AG112,IF('Patient level info'!P112="Not achieved",'Patient level info'!AG112,IF('Patient level info'!M112="Not achieved",'Patient level info'!AG112,IF('Patient level info'!AG112="Not directly admitted by this team, but achieved 90% of stay whilst at this team",'Patient level info'!AG112,CONCATENATE('Patient level info'!AG112," whilst at this team"))))))))</f>
        <v/>
      </c>
      <c r="E112" s="106" t="str">
        <f>IF('Patient level info'!A112="","",IF(B112="6 Month Transfer","Not Applicable",IF('Patient level info'!A112='Patient level info'!B112,IF('Patient level info'!T112="No","Not achieved","Achieved"),"Not directly admitted by this team")))</f>
        <v/>
      </c>
      <c r="F112" s="106" t="str">
        <f>IF('Patient level info'!A112="","",IF(B112="6 Month Transfer","Not Applicable",IF('Patient level info'!A112='Patient level info'!B112,IF('Patient level info'!U112="","Not achieved","Achieved"),"Not directly admitted by this team")))</f>
        <v/>
      </c>
    </row>
    <row r="113" spans="1:6" s="40" customFormat="1" ht="30" customHeight="1" x14ac:dyDescent="0.25">
      <c r="A113" s="20" t="str">
        <f>IF('Patient level info'!A113="","",'Patient level info'!A113)</f>
        <v/>
      </c>
      <c r="B113" s="105" t="str">
        <f>IF(A113="","",IF('Patient level info'!E113="Yes","6 Month Transfer",IF('Paste Data Here - Export'!A113='Paste Data Here - Export'!B113,'Patient level info'!C113,IF('Patient level info'!W113="No","",'Paste Data Here - Export'!HP113))))</f>
        <v/>
      </c>
      <c r="C113" s="61" t="str">
        <f>IF(A113="","",IF(B113="6 Month Transfer",B113,IF('Patient level info'!W113="No","Record not locked to discharge/transfer",IF(AND('Paste Data Here - Export'!KM113="T",'Paste Data Here - Export'!A113&lt;&gt;'Paste Data Here - Export'!B113),"Record transferred to this team then transferred to another inpatient team",IF('Paste Data Here - Export'!KM113="T","Transferred to another inpatient team",IF('Paste Data Here - Export'!A113='Paste Data Here - Export'!B113,"Full record at this team","Record transferred to this team"))))))</f>
        <v/>
      </c>
      <c r="D113" s="106" t="str">
        <f>IF('Patient level info'!A113="","",IF(B113="6 Month Transfer","Not Applicable",IF(C113="Record not locked to discharge/transfer",C113,IF(OR(C113="Full record at this team",'Patient level info'!AG113="Died same day as arrival",'Patient level info'!AG113="Admitted to ICU/CCU/HDU"),'Patient level info'!AG113,IF('Patient level info'!P113="Not achieved",'Patient level info'!AG113,IF('Patient level info'!M113="Not achieved",'Patient level info'!AG113,IF('Patient level info'!AG113="Not directly admitted by this team, but achieved 90% of stay whilst at this team",'Patient level info'!AG113,CONCATENATE('Patient level info'!AG113," whilst at this team"))))))))</f>
        <v/>
      </c>
      <c r="E113" s="106" t="str">
        <f>IF('Patient level info'!A113="","",IF(B113="6 Month Transfer","Not Applicable",IF('Patient level info'!A113='Patient level info'!B113,IF('Patient level info'!T113="No","Not achieved","Achieved"),"Not directly admitted by this team")))</f>
        <v/>
      </c>
      <c r="F113" s="106" t="str">
        <f>IF('Patient level info'!A113="","",IF(B113="6 Month Transfer","Not Applicable",IF('Patient level info'!A113='Patient level info'!B113,IF('Patient level info'!U113="","Not achieved","Achieved"),"Not directly admitted by this team")))</f>
        <v/>
      </c>
    </row>
    <row r="114" spans="1:6" s="40" customFormat="1" ht="30" customHeight="1" x14ac:dyDescent="0.25">
      <c r="A114" s="20" t="str">
        <f>IF('Patient level info'!A114="","",'Patient level info'!A114)</f>
        <v/>
      </c>
      <c r="B114" s="105" t="str">
        <f>IF(A114="","",IF('Patient level info'!E114="Yes","6 Month Transfer",IF('Paste Data Here - Export'!A114='Paste Data Here - Export'!B114,'Patient level info'!C114,IF('Patient level info'!W114="No","",'Paste Data Here - Export'!HP114))))</f>
        <v/>
      </c>
      <c r="C114" s="61" t="str">
        <f>IF(A114="","",IF(B114="6 Month Transfer",B114,IF('Patient level info'!W114="No","Record not locked to discharge/transfer",IF(AND('Paste Data Here - Export'!KM114="T",'Paste Data Here - Export'!A114&lt;&gt;'Paste Data Here - Export'!B114),"Record transferred to this team then transferred to another inpatient team",IF('Paste Data Here - Export'!KM114="T","Transferred to another inpatient team",IF('Paste Data Here - Export'!A114='Paste Data Here - Export'!B114,"Full record at this team","Record transferred to this team"))))))</f>
        <v/>
      </c>
      <c r="D114" s="106" t="str">
        <f>IF('Patient level info'!A114="","",IF(B114="6 Month Transfer","Not Applicable",IF(C114="Record not locked to discharge/transfer",C114,IF(OR(C114="Full record at this team",'Patient level info'!AG114="Died same day as arrival",'Patient level info'!AG114="Admitted to ICU/CCU/HDU"),'Patient level info'!AG114,IF('Patient level info'!P114="Not achieved",'Patient level info'!AG114,IF('Patient level info'!M114="Not achieved",'Patient level info'!AG114,IF('Patient level info'!AG114="Not directly admitted by this team, but achieved 90% of stay whilst at this team",'Patient level info'!AG114,CONCATENATE('Patient level info'!AG114," whilst at this team"))))))))</f>
        <v/>
      </c>
      <c r="E114" s="106" t="str">
        <f>IF('Patient level info'!A114="","",IF(B114="6 Month Transfer","Not Applicable",IF('Patient level info'!A114='Patient level info'!B114,IF('Patient level info'!T114="No","Not achieved","Achieved"),"Not directly admitted by this team")))</f>
        <v/>
      </c>
      <c r="F114" s="106" t="str">
        <f>IF('Patient level info'!A114="","",IF(B114="6 Month Transfer","Not Applicable",IF('Patient level info'!A114='Patient level info'!B114,IF('Patient level info'!U114="","Not achieved","Achieved"),"Not directly admitted by this team")))</f>
        <v/>
      </c>
    </row>
    <row r="115" spans="1:6" s="40" customFormat="1" ht="30" customHeight="1" x14ac:dyDescent="0.25">
      <c r="A115" s="20" t="str">
        <f>IF('Patient level info'!A115="","",'Patient level info'!A115)</f>
        <v/>
      </c>
      <c r="B115" s="105" t="str">
        <f>IF(A115="","",IF('Patient level info'!E115="Yes","6 Month Transfer",IF('Paste Data Here - Export'!A115='Paste Data Here - Export'!B115,'Patient level info'!C115,IF('Patient level info'!W115="No","",'Paste Data Here - Export'!HP115))))</f>
        <v/>
      </c>
      <c r="C115" s="61" t="str">
        <f>IF(A115="","",IF(B115="6 Month Transfer",B115,IF('Patient level info'!W115="No","Record not locked to discharge/transfer",IF(AND('Paste Data Here - Export'!KM115="T",'Paste Data Here - Export'!A115&lt;&gt;'Paste Data Here - Export'!B115),"Record transferred to this team then transferred to another inpatient team",IF('Paste Data Here - Export'!KM115="T","Transferred to another inpatient team",IF('Paste Data Here - Export'!A115='Paste Data Here - Export'!B115,"Full record at this team","Record transferred to this team"))))))</f>
        <v/>
      </c>
      <c r="D115" s="106" t="str">
        <f>IF('Patient level info'!A115="","",IF(B115="6 Month Transfer","Not Applicable",IF(C115="Record not locked to discharge/transfer",C115,IF(OR(C115="Full record at this team",'Patient level info'!AG115="Died same day as arrival",'Patient level info'!AG115="Admitted to ICU/CCU/HDU"),'Patient level info'!AG115,IF('Patient level info'!P115="Not achieved",'Patient level info'!AG115,IF('Patient level info'!M115="Not achieved",'Patient level info'!AG115,IF('Patient level info'!AG115="Not directly admitted by this team, but achieved 90% of stay whilst at this team",'Patient level info'!AG115,CONCATENATE('Patient level info'!AG115," whilst at this team"))))))))</f>
        <v/>
      </c>
      <c r="E115" s="106" t="str">
        <f>IF('Patient level info'!A115="","",IF(B115="6 Month Transfer","Not Applicable",IF('Patient level info'!A115='Patient level info'!B115,IF('Patient level info'!T115="No","Not achieved","Achieved"),"Not directly admitted by this team")))</f>
        <v/>
      </c>
      <c r="F115" s="106" t="str">
        <f>IF('Patient level info'!A115="","",IF(B115="6 Month Transfer","Not Applicable",IF('Patient level info'!A115='Patient level info'!B115,IF('Patient level info'!U115="","Not achieved","Achieved"),"Not directly admitted by this team")))</f>
        <v/>
      </c>
    </row>
    <row r="116" spans="1:6" s="40" customFormat="1" ht="30" customHeight="1" x14ac:dyDescent="0.25">
      <c r="A116" s="20" t="str">
        <f>IF('Patient level info'!A116="","",'Patient level info'!A116)</f>
        <v/>
      </c>
      <c r="B116" s="105" t="str">
        <f>IF(A116="","",IF('Patient level info'!E116="Yes","6 Month Transfer",IF('Paste Data Here - Export'!A116='Paste Data Here - Export'!B116,'Patient level info'!C116,IF('Patient level info'!W116="No","",'Paste Data Here - Export'!HP116))))</f>
        <v/>
      </c>
      <c r="C116" s="61" t="str">
        <f>IF(A116="","",IF(B116="6 Month Transfer",B116,IF('Patient level info'!W116="No","Record not locked to discharge/transfer",IF(AND('Paste Data Here - Export'!KM116="T",'Paste Data Here - Export'!A116&lt;&gt;'Paste Data Here - Export'!B116),"Record transferred to this team then transferred to another inpatient team",IF('Paste Data Here - Export'!KM116="T","Transferred to another inpatient team",IF('Paste Data Here - Export'!A116='Paste Data Here - Export'!B116,"Full record at this team","Record transferred to this team"))))))</f>
        <v/>
      </c>
      <c r="D116" s="106" t="str">
        <f>IF('Patient level info'!A116="","",IF(B116="6 Month Transfer","Not Applicable",IF(C116="Record not locked to discharge/transfer",C116,IF(OR(C116="Full record at this team",'Patient level info'!AG116="Died same day as arrival",'Patient level info'!AG116="Admitted to ICU/CCU/HDU"),'Patient level info'!AG116,IF('Patient level info'!P116="Not achieved",'Patient level info'!AG116,IF('Patient level info'!M116="Not achieved",'Patient level info'!AG116,IF('Patient level info'!AG116="Not directly admitted by this team, but achieved 90% of stay whilst at this team",'Patient level info'!AG116,CONCATENATE('Patient level info'!AG116," whilst at this team"))))))))</f>
        <v/>
      </c>
      <c r="E116" s="106" t="str">
        <f>IF('Patient level info'!A116="","",IF(B116="6 Month Transfer","Not Applicable",IF('Patient level info'!A116='Patient level info'!B116,IF('Patient level info'!T116="No","Not achieved","Achieved"),"Not directly admitted by this team")))</f>
        <v/>
      </c>
      <c r="F116" s="106" t="str">
        <f>IF('Patient level info'!A116="","",IF(B116="6 Month Transfer","Not Applicable",IF('Patient level info'!A116='Patient level info'!B116,IF('Patient level info'!U116="","Not achieved","Achieved"),"Not directly admitted by this team")))</f>
        <v/>
      </c>
    </row>
    <row r="117" spans="1:6" s="40" customFormat="1" ht="30" customHeight="1" x14ac:dyDescent="0.25">
      <c r="A117" s="20" t="str">
        <f>IF('Patient level info'!A117="","",'Patient level info'!A117)</f>
        <v/>
      </c>
      <c r="B117" s="105" t="str">
        <f>IF(A117="","",IF('Patient level info'!E117="Yes","6 Month Transfer",IF('Paste Data Here - Export'!A117='Paste Data Here - Export'!B117,'Patient level info'!C117,IF('Patient level info'!W117="No","",'Paste Data Here - Export'!HP117))))</f>
        <v/>
      </c>
      <c r="C117" s="61" t="str">
        <f>IF(A117="","",IF(B117="6 Month Transfer",B117,IF('Patient level info'!W117="No","Record not locked to discharge/transfer",IF(AND('Paste Data Here - Export'!KM117="T",'Paste Data Here - Export'!A117&lt;&gt;'Paste Data Here - Export'!B117),"Record transferred to this team then transferred to another inpatient team",IF('Paste Data Here - Export'!KM117="T","Transferred to another inpatient team",IF('Paste Data Here - Export'!A117='Paste Data Here - Export'!B117,"Full record at this team","Record transferred to this team"))))))</f>
        <v/>
      </c>
      <c r="D117" s="106" t="str">
        <f>IF('Patient level info'!A117="","",IF(B117="6 Month Transfer","Not Applicable",IF(C117="Record not locked to discharge/transfer",C117,IF(OR(C117="Full record at this team",'Patient level info'!AG117="Died same day as arrival",'Patient level info'!AG117="Admitted to ICU/CCU/HDU"),'Patient level info'!AG117,IF('Patient level info'!P117="Not achieved",'Patient level info'!AG117,IF('Patient level info'!M117="Not achieved",'Patient level info'!AG117,IF('Patient level info'!AG117="Not directly admitted by this team, but achieved 90% of stay whilst at this team",'Patient level info'!AG117,CONCATENATE('Patient level info'!AG117," whilst at this team"))))))))</f>
        <v/>
      </c>
      <c r="E117" s="106" t="str">
        <f>IF('Patient level info'!A117="","",IF(B117="6 Month Transfer","Not Applicable",IF('Patient level info'!A117='Patient level info'!B117,IF('Patient level info'!T117="No","Not achieved","Achieved"),"Not directly admitted by this team")))</f>
        <v/>
      </c>
      <c r="F117" s="106" t="str">
        <f>IF('Patient level info'!A117="","",IF(B117="6 Month Transfer","Not Applicable",IF('Patient level info'!A117='Patient level info'!B117,IF('Patient level info'!U117="","Not achieved","Achieved"),"Not directly admitted by this team")))</f>
        <v/>
      </c>
    </row>
    <row r="118" spans="1:6" s="40" customFormat="1" ht="30" customHeight="1" x14ac:dyDescent="0.25">
      <c r="A118" s="20" t="str">
        <f>IF('Patient level info'!A118="","",'Patient level info'!A118)</f>
        <v/>
      </c>
      <c r="B118" s="105" t="str">
        <f>IF(A118="","",IF('Patient level info'!E118="Yes","6 Month Transfer",IF('Paste Data Here - Export'!A118='Paste Data Here - Export'!B118,'Patient level info'!C118,IF('Patient level info'!W118="No","",'Paste Data Here - Export'!HP118))))</f>
        <v/>
      </c>
      <c r="C118" s="61" t="str">
        <f>IF(A118="","",IF(B118="6 Month Transfer",B118,IF('Patient level info'!W118="No","Record not locked to discharge/transfer",IF(AND('Paste Data Here - Export'!KM118="T",'Paste Data Here - Export'!A118&lt;&gt;'Paste Data Here - Export'!B118),"Record transferred to this team then transferred to another inpatient team",IF('Paste Data Here - Export'!KM118="T","Transferred to another inpatient team",IF('Paste Data Here - Export'!A118='Paste Data Here - Export'!B118,"Full record at this team","Record transferred to this team"))))))</f>
        <v/>
      </c>
      <c r="D118" s="106" t="str">
        <f>IF('Patient level info'!A118="","",IF(B118="6 Month Transfer","Not Applicable",IF(C118="Record not locked to discharge/transfer",C118,IF(OR(C118="Full record at this team",'Patient level info'!AG118="Died same day as arrival",'Patient level info'!AG118="Admitted to ICU/CCU/HDU"),'Patient level info'!AG118,IF('Patient level info'!P118="Not achieved",'Patient level info'!AG118,IF('Patient level info'!M118="Not achieved",'Patient level info'!AG118,IF('Patient level info'!AG118="Not directly admitted by this team, but achieved 90% of stay whilst at this team",'Patient level info'!AG118,CONCATENATE('Patient level info'!AG118," whilst at this team"))))))))</f>
        <v/>
      </c>
      <c r="E118" s="106" t="str">
        <f>IF('Patient level info'!A118="","",IF(B118="6 Month Transfer","Not Applicable",IF('Patient level info'!A118='Patient level info'!B118,IF('Patient level info'!T118="No","Not achieved","Achieved"),"Not directly admitted by this team")))</f>
        <v/>
      </c>
      <c r="F118" s="106" t="str">
        <f>IF('Patient level info'!A118="","",IF(B118="6 Month Transfer","Not Applicable",IF('Patient level info'!A118='Patient level info'!B118,IF('Patient level info'!U118="","Not achieved","Achieved"),"Not directly admitted by this team")))</f>
        <v/>
      </c>
    </row>
    <row r="119" spans="1:6" s="40" customFormat="1" ht="30" customHeight="1" x14ac:dyDescent="0.25">
      <c r="A119" s="20" t="str">
        <f>IF('Patient level info'!A119="","",'Patient level info'!A119)</f>
        <v/>
      </c>
      <c r="B119" s="105" t="str">
        <f>IF(A119="","",IF('Patient level info'!E119="Yes","6 Month Transfer",IF('Paste Data Here - Export'!A119='Paste Data Here - Export'!B119,'Patient level info'!C119,IF('Patient level info'!W119="No","",'Paste Data Here - Export'!HP119))))</f>
        <v/>
      </c>
      <c r="C119" s="61" t="str">
        <f>IF(A119="","",IF(B119="6 Month Transfer",B119,IF('Patient level info'!W119="No","Record not locked to discharge/transfer",IF(AND('Paste Data Here - Export'!KM119="T",'Paste Data Here - Export'!A119&lt;&gt;'Paste Data Here - Export'!B119),"Record transferred to this team then transferred to another inpatient team",IF('Paste Data Here - Export'!KM119="T","Transferred to another inpatient team",IF('Paste Data Here - Export'!A119='Paste Data Here - Export'!B119,"Full record at this team","Record transferred to this team"))))))</f>
        <v/>
      </c>
      <c r="D119" s="106" t="str">
        <f>IF('Patient level info'!A119="","",IF(B119="6 Month Transfer","Not Applicable",IF(C119="Record not locked to discharge/transfer",C119,IF(OR(C119="Full record at this team",'Patient level info'!AG119="Died same day as arrival",'Patient level info'!AG119="Admitted to ICU/CCU/HDU"),'Patient level info'!AG119,IF('Patient level info'!P119="Not achieved",'Patient level info'!AG119,IF('Patient level info'!M119="Not achieved",'Patient level info'!AG119,IF('Patient level info'!AG119="Not directly admitted by this team, but achieved 90% of stay whilst at this team",'Patient level info'!AG119,CONCATENATE('Patient level info'!AG119," whilst at this team"))))))))</f>
        <v/>
      </c>
      <c r="E119" s="106" t="str">
        <f>IF('Patient level info'!A119="","",IF(B119="6 Month Transfer","Not Applicable",IF('Patient level info'!A119='Patient level info'!B119,IF('Patient level info'!T119="No","Not achieved","Achieved"),"Not directly admitted by this team")))</f>
        <v/>
      </c>
      <c r="F119" s="106" t="str">
        <f>IF('Patient level info'!A119="","",IF(B119="6 Month Transfer","Not Applicable",IF('Patient level info'!A119='Patient level info'!B119,IF('Patient level info'!U119="","Not achieved","Achieved"),"Not directly admitted by this team")))</f>
        <v/>
      </c>
    </row>
    <row r="120" spans="1:6" s="40" customFormat="1" ht="30" customHeight="1" x14ac:dyDescent="0.25">
      <c r="A120" s="20" t="str">
        <f>IF('Patient level info'!A120="","",'Patient level info'!A120)</f>
        <v/>
      </c>
      <c r="B120" s="105" t="str">
        <f>IF(A120="","",IF('Patient level info'!E120="Yes","6 Month Transfer",IF('Paste Data Here - Export'!A120='Paste Data Here - Export'!B120,'Patient level info'!C120,IF('Patient level info'!W120="No","",'Paste Data Here - Export'!HP120))))</f>
        <v/>
      </c>
      <c r="C120" s="61" t="str">
        <f>IF(A120="","",IF(B120="6 Month Transfer",B120,IF('Patient level info'!W120="No","Record not locked to discharge/transfer",IF(AND('Paste Data Here - Export'!KM120="T",'Paste Data Here - Export'!A120&lt;&gt;'Paste Data Here - Export'!B120),"Record transferred to this team then transferred to another inpatient team",IF('Paste Data Here - Export'!KM120="T","Transferred to another inpatient team",IF('Paste Data Here - Export'!A120='Paste Data Here - Export'!B120,"Full record at this team","Record transferred to this team"))))))</f>
        <v/>
      </c>
      <c r="D120" s="106" t="str">
        <f>IF('Patient level info'!A120="","",IF(B120="6 Month Transfer","Not Applicable",IF(C120="Record not locked to discharge/transfer",C120,IF(OR(C120="Full record at this team",'Patient level info'!AG120="Died same day as arrival",'Patient level info'!AG120="Admitted to ICU/CCU/HDU"),'Patient level info'!AG120,IF('Patient level info'!P120="Not achieved",'Patient level info'!AG120,IF('Patient level info'!M120="Not achieved",'Patient level info'!AG120,IF('Patient level info'!AG120="Not directly admitted by this team, but achieved 90% of stay whilst at this team",'Patient level info'!AG120,CONCATENATE('Patient level info'!AG120," whilst at this team"))))))))</f>
        <v/>
      </c>
      <c r="E120" s="106" t="str">
        <f>IF('Patient level info'!A120="","",IF(B120="6 Month Transfer","Not Applicable",IF('Patient level info'!A120='Patient level info'!B120,IF('Patient level info'!T120="No","Not achieved","Achieved"),"Not directly admitted by this team")))</f>
        <v/>
      </c>
      <c r="F120" s="106" t="str">
        <f>IF('Patient level info'!A120="","",IF(B120="6 Month Transfer","Not Applicable",IF('Patient level info'!A120='Patient level info'!B120,IF('Patient level info'!U120="","Not achieved","Achieved"),"Not directly admitted by this team")))</f>
        <v/>
      </c>
    </row>
    <row r="121" spans="1:6" s="40" customFormat="1" ht="30" customHeight="1" x14ac:dyDescent="0.25">
      <c r="A121" s="20" t="str">
        <f>IF('Patient level info'!A121="","",'Patient level info'!A121)</f>
        <v/>
      </c>
      <c r="B121" s="105" t="str">
        <f>IF(A121="","",IF('Patient level info'!E121="Yes","6 Month Transfer",IF('Paste Data Here - Export'!A121='Paste Data Here - Export'!B121,'Patient level info'!C121,IF('Patient level info'!W121="No","",'Paste Data Here - Export'!HP121))))</f>
        <v/>
      </c>
      <c r="C121" s="61" t="str">
        <f>IF(A121="","",IF(B121="6 Month Transfer",B121,IF('Patient level info'!W121="No","Record not locked to discharge/transfer",IF(AND('Paste Data Here - Export'!KM121="T",'Paste Data Here - Export'!A121&lt;&gt;'Paste Data Here - Export'!B121),"Record transferred to this team then transferred to another inpatient team",IF('Paste Data Here - Export'!KM121="T","Transferred to another inpatient team",IF('Paste Data Here - Export'!A121='Paste Data Here - Export'!B121,"Full record at this team","Record transferred to this team"))))))</f>
        <v/>
      </c>
      <c r="D121" s="106" t="str">
        <f>IF('Patient level info'!A121="","",IF(B121="6 Month Transfer","Not Applicable",IF(C121="Record not locked to discharge/transfer",C121,IF(OR(C121="Full record at this team",'Patient level info'!AG121="Died same day as arrival",'Patient level info'!AG121="Admitted to ICU/CCU/HDU"),'Patient level info'!AG121,IF('Patient level info'!P121="Not achieved",'Patient level info'!AG121,IF('Patient level info'!M121="Not achieved",'Patient level info'!AG121,IF('Patient level info'!AG121="Not directly admitted by this team, but achieved 90% of stay whilst at this team",'Patient level info'!AG121,CONCATENATE('Patient level info'!AG121," whilst at this team"))))))))</f>
        <v/>
      </c>
      <c r="E121" s="106" t="str">
        <f>IF('Patient level info'!A121="","",IF(B121="6 Month Transfer","Not Applicable",IF('Patient level info'!A121='Patient level info'!B121,IF('Patient level info'!T121="No","Not achieved","Achieved"),"Not directly admitted by this team")))</f>
        <v/>
      </c>
      <c r="F121" s="106" t="str">
        <f>IF('Patient level info'!A121="","",IF(B121="6 Month Transfer","Not Applicable",IF('Patient level info'!A121='Patient level info'!B121,IF('Patient level info'!U121="","Not achieved","Achieved"),"Not directly admitted by this team")))</f>
        <v/>
      </c>
    </row>
    <row r="122" spans="1:6" s="40" customFormat="1" ht="30" customHeight="1" x14ac:dyDescent="0.25">
      <c r="A122" s="20" t="str">
        <f>IF('Patient level info'!A122="","",'Patient level info'!A122)</f>
        <v/>
      </c>
      <c r="B122" s="105" t="str">
        <f>IF(A122="","",IF('Patient level info'!E122="Yes","6 Month Transfer",IF('Paste Data Here - Export'!A122='Paste Data Here - Export'!B122,'Patient level info'!C122,IF('Patient level info'!W122="No","",'Paste Data Here - Export'!HP122))))</f>
        <v/>
      </c>
      <c r="C122" s="61" t="str">
        <f>IF(A122="","",IF(B122="6 Month Transfer",B122,IF('Patient level info'!W122="No","Record not locked to discharge/transfer",IF(AND('Paste Data Here - Export'!KM122="T",'Paste Data Here - Export'!A122&lt;&gt;'Paste Data Here - Export'!B122),"Record transferred to this team then transferred to another inpatient team",IF('Paste Data Here - Export'!KM122="T","Transferred to another inpatient team",IF('Paste Data Here - Export'!A122='Paste Data Here - Export'!B122,"Full record at this team","Record transferred to this team"))))))</f>
        <v/>
      </c>
      <c r="D122" s="106" t="str">
        <f>IF('Patient level info'!A122="","",IF(B122="6 Month Transfer","Not Applicable",IF(C122="Record not locked to discharge/transfer",C122,IF(OR(C122="Full record at this team",'Patient level info'!AG122="Died same day as arrival",'Patient level info'!AG122="Admitted to ICU/CCU/HDU"),'Patient level info'!AG122,IF('Patient level info'!P122="Not achieved",'Patient level info'!AG122,IF('Patient level info'!M122="Not achieved",'Patient level info'!AG122,IF('Patient level info'!AG122="Not directly admitted by this team, but achieved 90% of stay whilst at this team",'Patient level info'!AG122,CONCATENATE('Patient level info'!AG122," whilst at this team"))))))))</f>
        <v/>
      </c>
      <c r="E122" s="106" t="str">
        <f>IF('Patient level info'!A122="","",IF(B122="6 Month Transfer","Not Applicable",IF('Patient level info'!A122='Patient level info'!B122,IF('Patient level info'!T122="No","Not achieved","Achieved"),"Not directly admitted by this team")))</f>
        <v/>
      </c>
      <c r="F122" s="106" t="str">
        <f>IF('Patient level info'!A122="","",IF(B122="6 Month Transfer","Not Applicable",IF('Patient level info'!A122='Patient level info'!B122,IF('Patient level info'!U122="","Not achieved","Achieved"),"Not directly admitted by this team")))</f>
        <v/>
      </c>
    </row>
    <row r="123" spans="1:6" s="40" customFormat="1" ht="30" customHeight="1" x14ac:dyDescent="0.25">
      <c r="A123" s="20" t="str">
        <f>IF('Patient level info'!A123="","",'Patient level info'!A123)</f>
        <v/>
      </c>
      <c r="B123" s="105" t="str">
        <f>IF(A123="","",IF('Patient level info'!E123="Yes","6 Month Transfer",IF('Paste Data Here - Export'!A123='Paste Data Here - Export'!B123,'Patient level info'!C123,IF('Patient level info'!W123="No","",'Paste Data Here - Export'!HP123))))</f>
        <v/>
      </c>
      <c r="C123" s="61" t="str">
        <f>IF(A123="","",IF(B123="6 Month Transfer",B123,IF('Patient level info'!W123="No","Record not locked to discharge/transfer",IF(AND('Paste Data Here - Export'!KM123="T",'Paste Data Here - Export'!A123&lt;&gt;'Paste Data Here - Export'!B123),"Record transferred to this team then transferred to another inpatient team",IF('Paste Data Here - Export'!KM123="T","Transferred to another inpatient team",IF('Paste Data Here - Export'!A123='Paste Data Here - Export'!B123,"Full record at this team","Record transferred to this team"))))))</f>
        <v/>
      </c>
      <c r="D123" s="106" t="str">
        <f>IF('Patient level info'!A123="","",IF(B123="6 Month Transfer","Not Applicable",IF(C123="Record not locked to discharge/transfer",C123,IF(OR(C123="Full record at this team",'Patient level info'!AG123="Died same day as arrival",'Patient level info'!AG123="Admitted to ICU/CCU/HDU"),'Patient level info'!AG123,IF('Patient level info'!P123="Not achieved",'Patient level info'!AG123,IF('Patient level info'!M123="Not achieved",'Patient level info'!AG123,IF('Patient level info'!AG123="Not directly admitted by this team, but achieved 90% of stay whilst at this team",'Patient level info'!AG123,CONCATENATE('Patient level info'!AG123," whilst at this team"))))))))</f>
        <v/>
      </c>
      <c r="E123" s="106" t="str">
        <f>IF('Patient level info'!A123="","",IF(B123="6 Month Transfer","Not Applicable",IF('Patient level info'!A123='Patient level info'!B123,IF('Patient level info'!T123="No","Not achieved","Achieved"),"Not directly admitted by this team")))</f>
        <v/>
      </c>
      <c r="F123" s="106" t="str">
        <f>IF('Patient level info'!A123="","",IF(B123="6 Month Transfer","Not Applicable",IF('Patient level info'!A123='Patient level info'!B123,IF('Patient level info'!U123="","Not achieved","Achieved"),"Not directly admitted by this team")))</f>
        <v/>
      </c>
    </row>
    <row r="124" spans="1:6" s="40" customFormat="1" ht="30" customHeight="1" x14ac:dyDescent="0.25">
      <c r="A124" s="20" t="str">
        <f>IF('Patient level info'!A124="","",'Patient level info'!A124)</f>
        <v/>
      </c>
      <c r="B124" s="105" t="str">
        <f>IF(A124="","",IF('Patient level info'!E124="Yes","6 Month Transfer",IF('Paste Data Here - Export'!A124='Paste Data Here - Export'!B124,'Patient level info'!C124,IF('Patient level info'!W124="No","",'Paste Data Here - Export'!HP124))))</f>
        <v/>
      </c>
      <c r="C124" s="61" t="str">
        <f>IF(A124="","",IF(B124="6 Month Transfer",B124,IF('Patient level info'!W124="No","Record not locked to discharge/transfer",IF(AND('Paste Data Here - Export'!KM124="T",'Paste Data Here - Export'!A124&lt;&gt;'Paste Data Here - Export'!B124),"Record transferred to this team then transferred to another inpatient team",IF('Paste Data Here - Export'!KM124="T","Transferred to another inpatient team",IF('Paste Data Here - Export'!A124='Paste Data Here - Export'!B124,"Full record at this team","Record transferred to this team"))))))</f>
        <v/>
      </c>
      <c r="D124" s="106" t="str">
        <f>IF('Patient level info'!A124="","",IF(B124="6 Month Transfer","Not Applicable",IF(C124="Record not locked to discharge/transfer",C124,IF(OR(C124="Full record at this team",'Patient level info'!AG124="Died same day as arrival",'Patient level info'!AG124="Admitted to ICU/CCU/HDU"),'Patient level info'!AG124,IF('Patient level info'!P124="Not achieved",'Patient level info'!AG124,IF('Patient level info'!M124="Not achieved",'Patient level info'!AG124,IF('Patient level info'!AG124="Not directly admitted by this team, but achieved 90% of stay whilst at this team",'Patient level info'!AG124,CONCATENATE('Patient level info'!AG124," whilst at this team"))))))))</f>
        <v/>
      </c>
      <c r="E124" s="106" t="str">
        <f>IF('Patient level info'!A124="","",IF(B124="6 Month Transfer","Not Applicable",IF('Patient level info'!A124='Patient level info'!B124,IF('Patient level info'!T124="No","Not achieved","Achieved"),"Not directly admitted by this team")))</f>
        <v/>
      </c>
      <c r="F124" s="106" t="str">
        <f>IF('Patient level info'!A124="","",IF(B124="6 Month Transfer","Not Applicable",IF('Patient level info'!A124='Patient level info'!B124,IF('Patient level info'!U124="","Not achieved","Achieved"),"Not directly admitted by this team")))</f>
        <v/>
      </c>
    </row>
    <row r="125" spans="1:6" s="40" customFormat="1" ht="30" customHeight="1" x14ac:dyDescent="0.25">
      <c r="A125" s="20" t="str">
        <f>IF('Patient level info'!A125="","",'Patient level info'!A125)</f>
        <v/>
      </c>
      <c r="B125" s="105" t="str">
        <f>IF(A125="","",IF('Patient level info'!E125="Yes","6 Month Transfer",IF('Paste Data Here - Export'!A125='Paste Data Here - Export'!B125,'Patient level info'!C125,IF('Patient level info'!W125="No","",'Paste Data Here - Export'!HP125))))</f>
        <v/>
      </c>
      <c r="C125" s="61" t="str">
        <f>IF(A125="","",IF(B125="6 Month Transfer",B125,IF('Patient level info'!W125="No","Record not locked to discharge/transfer",IF(AND('Paste Data Here - Export'!KM125="T",'Paste Data Here - Export'!A125&lt;&gt;'Paste Data Here - Export'!B125),"Record transferred to this team then transferred to another inpatient team",IF('Paste Data Here - Export'!KM125="T","Transferred to another inpatient team",IF('Paste Data Here - Export'!A125='Paste Data Here - Export'!B125,"Full record at this team","Record transferred to this team"))))))</f>
        <v/>
      </c>
      <c r="D125" s="106" t="str">
        <f>IF('Patient level info'!A125="","",IF(B125="6 Month Transfer","Not Applicable",IF(C125="Record not locked to discharge/transfer",C125,IF(OR(C125="Full record at this team",'Patient level info'!AG125="Died same day as arrival",'Patient level info'!AG125="Admitted to ICU/CCU/HDU"),'Patient level info'!AG125,IF('Patient level info'!P125="Not achieved",'Patient level info'!AG125,IF('Patient level info'!M125="Not achieved",'Patient level info'!AG125,IF('Patient level info'!AG125="Not directly admitted by this team, but achieved 90% of stay whilst at this team",'Patient level info'!AG125,CONCATENATE('Patient level info'!AG125," whilst at this team"))))))))</f>
        <v/>
      </c>
      <c r="E125" s="106" t="str">
        <f>IF('Patient level info'!A125="","",IF(B125="6 Month Transfer","Not Applicable",IF('Patient level info'!A125='Patient level info'!B125,IF('Patient level info'!T125="No","Not achieved","Achieved"),"Not directly admitted by this team")))</f>
        <v/>
      </c>
      <c r="F125" s="106" t="str">
        <f>IF('Patient level info'!A125="","",IF(B125="6 Month Transfer","Not Applicable",IF('Patient level info'!A125='Patient level info'!B125,IF('Patient level info'!U125="","Not achieved","Achieved"),"Not directly admitted by this team")))</f>
        <v/>
      </c>
    </row>
    <row r="126" spans="1:6" s="40" customFormat="1" ht="30" customHeight="1" x14ac:dyDescent="0.25">
      <c r="A126" s="20" t="str">
        <f>IF('Patient level info'!A126="","",'Patient level info'!A126)</f>
        <v/>
      </c>
      <c r="B126" s="105" t="str">
        <f>IF(A126="","",IF('Patient level info'!E126="Yes","6 Month Transfer",IF('Paste Data Here - Export'!A126='Paste Data Here - Export'!B126,'Patient level info'!C126,IF('Patient level info'!W126="No","",'Paste Data Here - Export'!HP126))))</f>
        <v/>
      </c>
      <c r="C126" s="61" t="str">
        <f>IF(A126="","",IF(B126="6 Month Transfer",B126,IF('Patient level info'!W126="No","Record not locked to discharge/transfer",IF(AND('Paste Data Here - Export'!KM126="T",'Paste Data Here - Export'!A126&lt;&gt;'Paste Data Here - Export'!B126),"Record transferred to this team then transferred to another inpatient team",IF('Paste Data Here - Export'!KM126="T","Transferred to another inpatient team",IF('Paste Data Here - Export'!A126='Paste Data Here - Export'!B126,"Full record at this team","Record transferred to this team"))))))</f>
        <v/>
      </c>
      <c r="D126" s="106" t="str">
        <f>IF('Patient level info'!A126="","",IF(B126="6 Month Transfer","Not Applicable",IF(C126="Record not locked to discharge/transfer",C126,IF(OR(C126="Full record at this team",'Patient level info'!AG126="Died same day as arrival",'Patient level info'!AG126="Admitted to ICU/CCU/HDU"),'Patient level info'!AG126,IF('Patient level info'!P126="Not achieved",'Patient level info'!AG126,IF('Patient level info'!M126="Not achieved",'Patient level info'!AG126,IF('Patient level info'!AG126="Not directly admitted by this team, but achieved 90% of stay whilst at this team",'Patient level info'!AG126,CONCATENATE('Patient level info'!AG126," whilst at this team"))))))))</f>
        <v/>
      </c>
      <c r="E126" s="106" t="str">
        <f>IF('Patient level info'!A126="","",IF(B126="6 Month Transfer","Not Applicable",IF('Patient level info'!A126='Patient level info'!B126,IF('Patient level info'!T126="No","Not achieved","Achieved"),"Not directly admitted by this team")))</f>
        <v/>
      </c>
      <c r="F126" s="106" t="str">
        <f>IF('Patient level info'!A126="","",IF(B126="6 Month Transfer","Not Applicable",IF('Patient level info'!A126='Patient level info'!B126,IF('Patient level info'!U126="","Not achieved","Achieved"),"Not directly admitted by this team")))</f>
        <v/>
      </c>
    </row>
    <row r="127" spans="1:6" s="40" customFormat="1" ht="30" customHeight="1" x14ac:dyDescent="0.25">
      <c r="A127" s="20" t="str">
        <f>IF('Patient level info'!A127="","",'Patient level info'!A127)</f>
        <v/>
      </c>
      <c r="B127" s="105" t="str">
        <f>IF(A127="","",IF('Patient level info'!E127="Yes","6 Month Transfer",IF('Paste Data Here - Export'!A127='Paste Data Here - Export'!B127,'Patient level info'!C127,IF('Patient level info'!W127="No","",'Paste Data Here - Export'!HP127))))</f>
        <v/>
      </c>
      <c r="C127" s="61" t="str">
        <f>IF(A127="","",IF(B127="6 Month Transfer",B127,IF('Patient level info'!W127="No","Record not locked to discharge/transfer",IF(AND('Paste Data Here - Export'!KM127="T",'Paste Data Here - Export'!A127&lt;&gt;'Paste Data Here - Export'!B127),"Record transferred to this team then transferred to another inpatient team",IF('Paste Data Here - Export'!KM127="T","Transferred to another inpatient team",IF('Paste Data Here - Export'!A127='Paste Data Here - Export'!B127,"Full record at this team","Record transferred to this team"))))))</f>
        <v/>
      </c>
      <c r="D127" s="106" t="str">
        <f>IF('Patient level info'!A127="","",IF(B127="6 Month Transfer","Not Applicable",IF(C127="Record not locked to discharge/transfer",C127,IF(OR(C127="Full record at this team",'Patient level info'!AG127="Died same day as arrival",'Patient level info'!AG127="Admitted to ICU/CCU/HDU"),'Patient level info'!AG127,IF('Patient level info'!P127="Not achieved",'Patient level info'!AG127,IF('Patient level info'!M127="Not achieved",'Patient level info'!AG127,IF('Patient level info'!AG127="Not directly admitted by this team, but achieved 90% of stay whilst at this team",'Patient level info'!AG127,CONCATENATE('Patient level info'!AG127," whilst at this team"))))))))</f>
        <v/>
      </c>
      <c r="E127" s="106" t="str">
        <f>IF('Patient level info'!A127="","",IF(B127="6 Month Transfer","Not Applicable",IF('Patient level info'!A127='Patient level info'!B127,IF('Patient level info'!T127="No","Not achieved","Achieved"),"Not directly admitted by this team")))</f>
        <v/>
      </c>
      <c r="F127" s="106" t="str">
        <f>IF('Patient level info'!A127="","",IF(B127="6 Month Transfer","Not Applicable",IF('Patient level info'!A127='Patient level info'!B127,IF('Patient level info'!U127="","Not achieved","Achieved"),"Not directly admitted by this team")))</f>
        <v/>
      </c>
    </row>
    <row r="128" spans="1:6" s="40" customFormat="1" ht="30" customHeight="1" x14ac:dyDescent="0.25">
      <c r="A128" s="20" t="str">
        <f>IF('Patient level info'!A128="","",'Patient level info'!A128)</f>
        <v/>
      </c>
      <c r="B128" s="105" t="str">
        <f>IF(A128="","",IF('Patient level info'!E128="Yes","6 Month Transfer",IF('Paste Data Here - Export'!A128='Paste Data Here - Export'!B128,'Patient level info'!C128,IF('Patient level info'!W128="No","",'Paste Data Here - Export'!HP128))))</f>
        <v/>
      </c>
      <c r="C128" s="61" t="str">
        <f>IF(A128="","",IF(B128="6 Month Transfer",B128,IF('Patient level info'!W128="No","Record not locked to discharge/transfer",IF(AND('Paste Data Here - Export'!KM128="T",'Paste Data Here - Export'!A128&lt;&gt;'Paste Data Here - Export'!B128),"Record transferred to this team then transferred to another inpatient team",IF('Paste Data Here - Export'!KM128="T","Transferred to another inpatient team",IF('Paste Data Here - Export'!A128='Paste Data Here - Export'!B128,"Full record at this team","Record transferred to this team"))))))</f>
        <v/>
      </c>
      <c r="D128" s="106" t="str">
        <f>IF('Patient level info'!A128="","",IF(B128="6 Month Transfer","Not Applicable",IF(C128="Record not locked to discharge/transfer",C128,IF(OR(C128="Full record at this team",'Patient level info'!AG128="Died same day as arrival",'Patient level info'!AG128="Admitted to ICU/CCU/HDU"),'Patient level info'!AG128,IF('Patient level info'!P128="Not achieved",'Patient level info'!AG128,IF('Patient level info'!M128="Not achieved",'Patient level info'!AG128,IF('Patient level info'!AG128="Not directly admitted by this team, but achieved 90% of stay whilst at this team",'Patient level info'!AG128,CONCATENATE('Patient level info'!AG128," whilst at this team"))))))))</f>
        <v/>
      </c>
      <c r="E128" s="106" t="str">
        <f>IF('Patient level info'!A128="","",IF(B128="6 Month Transfer","Not Applicable",IF('Patient level info'!A128='Patient level info'!B128,IF('Patient level info'!T128="No","Not achieved","Achieved"),"Not directly admitted by this team")))</f>
        <v/>
      </c>
      <c r="F128" s="106" t="str">
        <f>IF('Patient level info'!A128="","",IF(B128="6 Month Transfer","Not Applicable",IF('Patient level info'!A128='Patient level info'!B128,IF('Patient level info'!U128="","Not achieved","Achieved"),"Not directly admitted by this team")))</f>
        <v/>
      </c>
    </row>
    <row r="129" spans="1:6" s="40" customFormat="1" ht="30" customHeight="1" x14ac:dyDescent="0.25">
      <c r="A129" s="20" t="str">
        <f>IF('Patient level info'!A129="","",'Patient level info'!A129)</f>
        <v/>
      </c>
      <c r="B129" s="105" t="str">
        <f>IF(A129="","",IF('Patient level info'!E129="Yes","6 Month Transfer",IF('Paste Data Here - Export'!A129='Paste Data Here - Export'!B129,'Patient level info'!C129,IF('Patient level info'!W129="No","",'Paste Data Here - Export'!HP129))))</f>
        <v/>
      </c>
      <c r="C129" s="61" t="str">
        <f>IF(A129="","",IF(B129="6 Month Transfer",B129,IF('Patient level info'!W129="No","Record not locked to discharge/transfer",IF(AND('Paste Data Here - Export'!KM129="T",'Paste Data Here - Export'!A129&lt;&gt;'Paste Data Here - Export'!B129),"Record transferred to this team then transferred to another inpatient team",IF('Paste Data Here - Export'!KM129="T","Transferred to another inpatient team",IF('Paste Data Here - Export'!A129='Paste Data Here - Export'!B129,"Full record at this team","Record transferred to this team"))))))</f>
        <v/>
      </c>
      <c r="D129" s="106" t="str">
        <f>IF('Patient level info'!A129="","",IF(B129="6 Month Transfer","Not Applicable",IF(C129="Record not locked to discharge/transfer",C129,IF(OR(C129="Full record at this team",'Patient level info'!AG129="Died same day as arrival",'Patient level info'!AG129="Admitted to ICU/CCU/HDU"),'Patient level info'!AG129,IF('Patient level info'!P129="Not achieved",'Patient level info'!AG129,IF('Patient level info'!M129="Not achieved",'Patient level info'!AG129,IF('Patient level info'!AG129="Not directly admitted by this team, but achieved 90% of stay whilst at this team",'Patient level info'!AG129,CONCATENATE('Patient level info'!AG129," whilst at this team"))))))))</f>
        <v/>
      </c>
      <c r="E129" s="106" t="str">
        <f>IF('Patient level info'!A129="","",IF(B129="6 Month Transfer","Not Applicable",IF('Patient level info'!A129='Patient level info'!B129,IF('Patient level info'!T129="No","Not achieved","Achieved"),"Not directly admitted by this team")))</f>
        <v/>
      </c>
      <c r="F129" s="106" t="str">
        <f>IF('Patient level info'!A129="","",IF(B129="6 Month Transfer","Not Applicable",IF('Patient level info'!A129='Patient level info'!B129,IF('Patient level info'!U129="","Not achieved","Achieved"),"Not directly admitted by this team")))</f>
        <v/>
      </c>
    </row>
    <row r="130" spans="1:6" s="40" customFormat="1" ht="30" customHeight="1" x14ac:dyDescent="0.25">
      <c r="A130" s="20" t="str">
        <f>IF('Patient level info'!A130="","",'Patient level info'!A130)</f>
        <v/>
      </c>
      <c r="B130" s="105" t="str">
        <f>IF(A130="","",IF('Patient level info'!E130="Yes","6 Month Transfer",IF('Paste Data Here - Export'!A130='Paste Data Here - Export'!B130,'Patient level info'!C130,IF('Patient level info'!W130="No","",'Paste Data Here - Export'!HP130))))</f>
        <v/>
      </c>
      <c r="C130" s="61" t="str">
        <f>IF(A130="","",IF(B130="6 Month Transfer",B130,IF('Patient level info'!W130="No","Record not locked to discharge/transfer",IF(AND('Paste Data Here - Export'!KM130="T",'Paste Data Here - Export'!A130&lt;&gt;'Paste Data Here - Export'!B130),"Record transferred to this team then transferred to another inpatient team",IF('Paste Data Here - Export'!KM130="T","Transferred to another inpatient team",IF('Paste Data Here - Export'!A130='Paste Data Here - Export'!B130,"Full record at this team","Record transferred to this team"))))))</f>
        <v/>
      </c>
      <c r="D130" s="106" t="str">
        <f>IF('Patient level info'!A130="","",IF(B130="6 Month Transfer","Not Applicable",IF(C130="Record not locked to discharge/transfer",C130,IF(OR(C130="Full record at this team",'Patient level info'!AG130="Died same day as arrival",'Patient level info'!AG130="Admitted to ICU/CCU/HDU"),'Patient level info'!AG130,IF('Patient level info'!P130="Not achieved",'Patient level info'!AG130,IF('Patient level info'!M130="Not achieved",'Patient level info'!AG130,IF('Patient level info'!AG130="Not directly admitted by this team, but achieved 90% of stay whilst at this team",'Patient level info'!AG130,CONCATENATE('Patient level info'!AG130," whilst at this team"))))))))</f>
        <v/>
      </c>
      <c r="E130" s="106" t="str">
        <f>IF('Patient level info'!A130="","",IF(B130="6 Month Transfer","Not Applicable",IF('Patient level info'!A130='Patient level info'!B130,IF('Patient level info'!T130="No","Not achieved","Achieved"),"Not directly admitted by this team")))</f>
        <v/>
      </c>
      <c r="F130" s="106" t="str">
        <f>IF('Patient level info'!A130="","",IF(B130="6 Month Transfer","Not Applicable",IF('Patient level info'!A130='Patient level info'!B130,IF('Patient level info'!U130="","Not achieved","Achieved"),"Not directly admitted by this team")))</f>
        <v/>
      </c>
    </row>
    <row r="131" spans="1:6" s="40" customFormat="1" ht="30" customHeight="1" x14ac:dyDescent="0.25">
      <c r="A131" s="20" t="str">
        <f>IF('Patient level info'!A131="","",'Patient level info'!A131)</f>
        <v/>
      </c>
      <c r="B131" s="105" t="str">
        <f>IF(A131="","",IF('Patient level info'!E131="Yes","6 Month Transfer",IF('Paste Data Here - Export'!A131='Paste Data Here - Export'!B131,'Patient level info'!C131,IF('Patient level info'!W131="No","",'Paste Data Here - Export'!HP131))))</f>
        <v/>
      </c>
      <c r="C131" s="61" t="str">
        <f>IF(A131="","",IF(B131="6 Month Transfer",B131,IF('Patient level info'!W131="No","Record not locked to discharge/transfer",IF(AND('Paste Data Here - Export'!KM131="T",'Paste Data Here - Export'!A131&lt;&gt;'Paste Data Here - Export'!B131),"Record transferred to this team then transferred to another inpatient team",IF('Paste Data Here - Export'!KM131="T","Transferred to another inpatient team",IF('Paste Data Here - Export'!A131='Paste Data Here - Export'!B131,"Full record at this team","Record transferred to this team"))))))</f>
        <v/>
      </c>
      <c r="D131" s="106" t="str">
        <f>IF('Patient level info'!A131="","",IF(B131="6 Month Transfer","Not Applicable",IF(C131="Record not locked to discharge/transfer",C131,IF(OR(C131="Full record at this team",'Patient level info'!AG131="Died same day as arrival",'Patient level info'!AG131="Admitted to ICU/CCU/HDU"),'Patient level info'!AG131,IF('Patient level info'!P131="Not achieved",'Patient level info'!AG131,IF('Patient level info'!M131="Not achieved",'Patient level info'!AG131,IF('Patient level info'!AG131="Not directly admitted by this team, but achieved 90% of stay whilst at this team",'Patient level info'!AG131,CONCATENATE('Patient level info'!AG131," whilst at this team"))))))))</f>
        <v/>
      </c>
      <c r="E131" s="106" t="str">
        <f>IF('Patient level info'!A131="","",IF(B131="6 Month Transfer","Not Applicable",IF('Patient level info'!A131='Patient level info'!B131,IF('Patient level info'!T131="No","Not achieved","Achieved"),"Not directly admitted by this team")))</f>
        <v/>
      </c>
      <c r="F131" s="106" t="str">
        <f>IF('Patient level info'!A131="","",IF(B131="6 Month Transfer","Not Applicable",IF('Patient level info'!A131='Patient level info'!B131,IF('Patient level info'!U131="","Not achieved","Achieved"),"Not directly admitted by this team")))</f>
        <v/>
      </c>
    </row>
    <row r="132" spans="1:6" s="40" customFormat="1" ht="30" customHeight="1" x14ac:dyDescent="0.25">
      <c r="A132" s="20" t="str">
        <f>IF('Patient level info'!A132="","",'Patient level info'!A132)</f>
        <v/>
      </c>
      <c r="B132" s="105" t="str">
        <f>IF(A132="","",IF('Patient level info'!E132="Yes","6 Month Transfer",IF('Paste Data Here - Export'!A132='Paste Data Here - Export'!B132,'Patient level info'!C132,IF('Patient level info'!W132="No","",'Paste Data Here - Export'!HP132))))</f>
        <v/>
      </c>
      <c r="C132" s="61" t="str">
        <f>IF(A132="","",IF(B132="6 Month Transfer",B132,IF('Patient level info'!W132="No","Record not locked to discharge/transfer",IF(AND('Paste Data Here - Export'!KM132="T",'Paste Data Here - Export'!A132&lt;&gt;'Paste Data Here - Export'!B132),"Record transferred to this team then transferred to another inpatient team",IF('Paste Data Here - Export'!KM132="T","Transferred to another inpatient team",IF('Paste Data Here - Export'!A132='Paste Data Here - Export'!B132,"Full record at this team","Record transferred to this team"))))))</f>
        <v/>
      </c>
      <c r="D132" s="106" t="str">
        <f>IF('Patient level info'!A132="","",IF(B132="6 Month Transfer","Not Applicable",IF(C132="Record not locked to discharge/transfer",C132,IF(OR(C132="Full record at this team",'Patient level info'!AG132="Died same day as arrival",'Patient level info'!AG132="Admitted to ICU/CCU/HDU"),'Patient level info'!AG132,IF('Patient level info'!P132="Not achieved",'Patient level info'!AG132,IF('Patient level info'!M132="Not achieved",'Patient level info'!AG132,IF('Patient level info'!AG132="Not directly admitted by this team, but achieved 90% of stay whilst at this team",'Patient level info'!AG132,CONCATENATE('Patient level info'!AG132," whilst at this team"))))))))</f>
        <v/>
      </c>
      <c r="E132" s="106" t="str">
        <f>IF('Patient level info'!A132="","",IF(B132="6 Month Transfer","Not Applicable",IF('Patient level info'!A132='Patient level info'!B132,IF('Patient level info'!T132="No","Not achieved","Achieved"),"Not directly admitted by this team")))</f>
        <v/>
      </c>
      <c r="F132" s="106" t="str">
        <f>IF('Patient level info'!A132="","",IF(B132="6 Month Transfer","Not Applicable",IF('Patient level info'!A132='Patient level info'!B132,IF('Patient level info'!U132="","Not achieved","Achieved"),"Not directly admitted by this team")))</f>
        <v/>
      </c>
    </row>
    <row r="133" spans="1:6" s="40" customFormat="1" ht="30" customHeight="1" x14ac:dyDescent="0.25">
      <c r="A133" s="20" t="str">
        <f>IF('Patient level info'!A133="","",'Patient level info'!A133)</f>
        <v/>
      </c>
      <c r="B133" s="105" t="str">
        <f>IF(A133="","",IF('Patient level info'!E133="Yes","6 Month Transfer",IF('Paste Data Here - Export'!A133='Paste Data Here - Export'!B133,'Patient level info'!C133,IF('Patient level info'!W133="No","",'Paste Data Here - Export'!HP133))))</f>
        <v/>
      </c>
      <c r="C133" s="61" t="str">
        <f>IF(A133="","",IF(B133="6 Month Transfer",B133,IF('Patient level info'!W133="No","Record not locked to discharge/transfer",IF(AND('Paste Data Here - Export'!KM133="T",'Paste Data Here - Export'!A133&lt;&gt;'Paste Data Here - Export'!B133),"Record transferred to this team then transferred to another inpatient team",IF('Paste Data Here - Export'!KM133="T","Transferred to another inpatient team",IF('Paste Data Here - Export'!A133='Paste Data Here - Export'!B133,"Full record at this team","Record transferred to this team"))))))</f>
        <v/>
      </c>
      <c r="D133" s="106" t="str">
        <f>IF('Patient level info'!A133="","",IF(B133="6 Month Transfer","Not Applicable",IF(C133="Record not locked to discharge/transfer",C133,IF(OR(C133="Full record at this team",'Patient level info'!AG133="Died same day as arrival",'Patient level info'!AG133="Admitted to ICU/CCU/HDU"),'Patient level info'!AG133,IF('Patient level info'!P133="Not achieved",'Patient level info'!AG133,IF('Patient level info'!M133="Not achieved",'Patient level info'!AG133,IF('Patient level info'!AG133="Not directly admitted by this team, but achieved 90% of stay whilst at this team",'Patient level info'!AG133,CONCATENATE('Patient level info'!AG133," whilst at this team"))))))))</f>
        <v/>
      </c>
      <c r="E133" s="106" t="str">
        <f>IF('Patient level info'!A133="","",IF(B133="6 Month Transfer","Not Applicable",IF('Patient level info'!A133='Patient level info'!B133,IF('Patient level info'!T133="No","Not achieved","Achieved"),"Not directly admitted by this team")))</f>
        <v/>
      </c>
      <c r="F133" s="106" t="str">
        <f>IF('Patient level info'!A133="","",IF(B133="6 Month Transfer","Not Applicable",IF('Patient level info'!A133='Patient level info'!B133,IF('Patient level info'!U133="","Not achieved","Achieved"),"Not directly admitted by this team")))</f>
        <v/>
      </c>
    </row>
    <row r="134" spans="1:6" s="40" customFormat="1" ht="30" customHeight="1" x14ac:dyDescent="0.25">
      <c r="A134" s="20" t="str">
        <f>IF('Patient level info'!A134="","",'Patient level info'!A134)</f>
        <v/>
      </c>
      <c r="B134" s="105" t="str">
        <f>IF(A134="","",IF('Patient level info'!E134="Yes","6 Month Transfer",IF('Paste Data Here - Export'!A134='Paste Data Here - Export'!B134,'Patient level info'!C134,IF('Patient level info'!W134="No","",'Paste Data Here - Export'!HP134))))</f>
        <v/>
      </c>
      <c r="C134" s="61" t="str">
        <f>IF(A134="","",IF(B134="6 Month Transfer",B134,IF('Patient level info'!W134="No","Record not locked to discharge/transfer",IF(AND('Paste Data Here - Export'!KM134="T",'Paste Data Here - Export'!A134&lt;&gt;'Paste Data Here - Export'!B134),"Record transferred to this team then transferred to another inpatient team",IF('Paste Data Here - Export'!KM134="T","Transferred to another inpatient team",IF('Paste Data Here - Export'!A134='Paste Data Here - Export'!B134,"Full record at this team","Record transferred to this team"))))))</f>
        <v/>
      </c>
      <c r="D134" s="106" t="str">
        <f>IF('Patient level info'!A134="","",IF(B134="6 Month Transfer","Not Applicable",IF(C134="Record not locked to discharge/transfer",C134,IF(OR(C134="Full record at this team",'Patient level info'!AG134="Died same day as arrival",'Patient level info'!AG134="Admitted to ICU/CCU/HDU"),'Patient level info'!AG134,IF('Patient level info'!P134="Not achieved",'Patient level info'!AG134,IF('Patient level info'!M134="Not achieved",'Patient level info'!AG134,IF('Patient level info'!AG134="Not directly admitted by this team, but achieved 90% of stay whilst at this team",'Patient level info'!AG134,CONCATENATE('Patient level info'!AG134," whilst at this team"))))))))</f>
        <v/>
      </c>
      <c r="E134" s="106" t="str">
        <f>IF('Patient level info'!A134="","",IF(B134="6 Month Transfer","Not Applicable",IF('Patient level info'!A134='Patient level info'!B134,IF('Patient level info'!T134="No","Not achieved","Achieved"),"Not directly admitted by this team")))</f>
        <v/>
      </c>
      <c r="F134" s="106" t="str">
        <f>IF('Patient level info'!A134="","",IF(B134="6 Month Transfer","Not Applicable",IF('Patient level info'!A134='Patient level info'!B134,IF('Patient level info'!U134="","Not achieved","Achieved"),"Not directly admitted by this team")))</f>
        <v/>
      </c>
    </row>
    <row r="135" spans="1:6" s="40" customFormat="1" ht="30" customHeight="1" x14ac:dyDescent="0.25">
      <c r="A135" s="20" t="str">
        <f>IF('Patient level info'!A135="","",'Patient level info'!A135)</f>
        <v/>
      </c>
      <c r="B135" s="105" t="str">
        <f>IF(A135="","",IF('Patient level info'!E135="Yes","6 Month Transfer",IF('Paste Data Here - Export'!A135='Paste Data Here - Export'!B135,'Patient level info'!C135,IF('Patient level info'!W135="No","",'Paste Data Here - Export'!HP135))))</f>
        <v/>
      </c>
      <c r="C135" s="61" t="str">
        <f>IF(A135="","",IF(B135="6 Month Transfer",B135,IF('Patient level info'!W135="No","Record not locked to discharge/transfer",IF(AND('Paste Data Here - Export'!KM135="T",'Paste Data Here - Export'!A135&lt;&gt;'Paste Data Here - Export'!B135),"Record transferred to this team then transferred to another inpatient team",IF('Paste Data Here - Export'!KM135="T","Transferred to another inpatient team",IF('Paste Data Here - Export'!A135='Paste Data Here - Export'!B135,"Full record at this team","Record transferred to this team"))))))</f>
        <v/>
      </c>
      <c r="D135" s="106" t="str">
        <f>IF('Patient level info'!A135="","",IF(B135="6 Month Transfer","Not Applicable",IF(C135="Record not locked to discharge/transfer",C135,IF(OR(C135="Full record at this team",'Patient level info'!AG135="Died same day as arrival",'Patient level info'!AG135="Admitted to ICU/CCU/HDU"),'Patient level info'!AG135,IF('Patient level info'!P135="Not achieved",'Patient level info'!AG135,IF('Patient level info'!M135="Not achieved",'Patient level info'!AG135,IF('Patient level info'!AG135="Not directly admitted by this team, but achieved 90% of stay whilst at this team",'Patient level info'!AG135,CONCATENATE('Patient level info'!AG135," whilst at this team"))))))))</f>
        <v/>
      </c>
      <c r="E135" s="106" t="str">
        <f>IF('Patient level info'!A135="","",IF(B135="6 Month Transfer","Not Applicable",IF('Patient level info'!A135='Patient level info'!B135,IF('Patient level info'!T135="No","Not achieved","Achieved"),"Not directly admitted by this team")))</f>
        <v/>
      </c>
      <c r="F135" s="106" t="str">
        <f>IF('Patient level info'!A135="","",IF(B135="6 Month Transfer","Not Applicable",IF('Patient level info'!A135='Patient level info'!B135,IF('Patient level info'!U135="","Not achieved","Achieved"),"Not directly admitted by this team")))</f>
        <v/>
      </c>
    </row>
    <row r="136" spans="1:6" s="40" customFormat="1" ht="30" customHeight="1" x14ac:dyDescent="0.25">
      <c r="A136" s="20" t="str">
        <f>IF('Patient level info'!A136="","",'Patient level info'!A136)</f>
        <v/>
      </c>
      <c r="B136" s="105" t="str">
        <f>IF(A136="","",IF('Patient level info'!E136="Yes","6 Month Transfer",IF('Paste Data Here - Export'!A136='Paste Data Here - Export'!B136,'Patient level info'!C136,IF('Patient level info'!W136="No","",'Paste Data Here - Export'!HP136))))</f>
        <v/>
      </c>
      <c r="C136" s="61" t="str">
        <f>IF(A136="","",IF(B136="6 Month Transfer",B136,IF('Patient level info'!W136="No","Record not locked to discharge/transfer",IF(AND('Paste Data Here - Export'!KM136="T",'Paste Data Here - Export'!A136&lt;&gt;'Paste Data Here - Export'!B136),"Record transferred to this team then transferred to another inpatient team",IF('Paste Data Here - Export'!KM136="T","Transferred to another inpatient team",IF('Paste Data Here - Export'!A136='Paste Data Here - Export'!B136,"Full record at this team","Record transferred to this team"))))))</f>
        <v/>
      </c>
      <c r="D136" s="106" t="str">
        <f>IF('Patient level info'!A136="","",IF(B136="6 Month Transfer","Not Applicable",IF(C136="Record not locked to discharge/transfer",C136,IF(OR(C136="Full record at this team",'Patient level info'!AG136="Died same day as arrival",'Patient level info'!AG136="Admitted to ICU/CCU/HDU"),'Patient level info'!AG136,IF('Patient level info'!P136="Not achieved",'Patient level info'!AG136,IF('Patient level info'!M136="Not achieved",'Patient level info'!AG136,IF('Patient level info'!AG136="Not directly admitted by this team, but achieved 90% of stay whilst at this team",'Patient level info'!AG136,CONCATENATE('Patient level info'!AG136," whilst at this team"))))))))</f>
        <v/>
      </c>
      <c r="E136" s="106" t="str">
        <f>IF('Patient level info'!A136="","",IF(B136="6 Month Transfer","Not Applicable",IF('Patient level info'!A136='Patient level info'!B136,IF('Patient level info'!T136="No","Not achieved","Achieved"),"Not directly admitted by this team")))</f>
        <v/>
      </c>
      <c r="F136" s="106" t="str">
        <f>IF('Patient level info'!A136="","",IF(B136="6 Month Transfer","Not Applicable",IF('Patient level info'!A136='Patient level info'!B136,IF('Patient level info'!U136="","Not achieved","Achieved"),"Not directly admitted by this team")))</f>
        <v/>
      </c>
    </row>
    <row r="137" spans="1:6" s="40" customFormat="1" ht="30" customHeight="1" x14ac:dyDescent="0.25">
      <c r="A137" s="20" t="str">
        <f>IF('Patient level info'!A137="","",'Patient level info'!A137)</f>
        <v/>
      </c>
      <c r="B137" s="105" t="str">
        <f>IF(A137="","",IF('Patient level info'!E137="Yes","6 Month Transfer",IF('Paste Data Here - Export'!A137='Paste Data Here - Export'!B137,'Patient level info'!C137,IF('Patient level info'!W137="No","",'Paste Data Here - Export'!HP137))))</f>
        <v/>
      </c>
      <c r="C137" s="61" t="str">
        <f>IF(A137="","",IF(B137="6 Month Transfer",B137,IF('Patient level info'!W137="No","Record not locked to discharge/transfer",IF(AND('Paste Data Here - Export'!KM137="T",'Paste Data Here - Export'!A137&lt;&gt;'Paste Data Here - Export'!B137),"Record transferred to this team then transferred to another inpatient team",IF('Paste Data Here - Export'!KM137="T","Transferred to another inpatient team",IF('Paste Data Here - Export'!A137='Paste Data Here - Export'!B137,"Full record at this team","Record transferred to this team"))))))</f>
        <v/>
      </c>
      <c r="D137" s="106" t="str">
        <f>IF('Patient level info'!A137="","",IF(B137="6 Month Transfer","Not Applicable",IF(C137="Record not locked to discharge/transfer",C137,IF(OR(C137="Full record at this team",'Patient level info'!AG137="Died same day as arrival",'Patient level info'!AG137="Admitted to ICU/CCU/HDU"),'Patient level info'!AG137,IF('Patient level info'!P137="Not achieved",'Patient level info'!AG137,IF('Patient level info'!M137="Not achieved",'Patient level info'!AG137,IF('Patient level info'!AG137="Not directly admitted by this team, but achieved 90% of stay whilst at this team",'Patient level info'!AG137,CONCATENATE('Patient level info'!AG137," whilst at this team"))))))))</f>
        <v/>
      </c>
      <c r="E137" s="106" t="str">
        <f>IF('Patient level info'!A137="","",IF(B137="6 Month Transfer","Not Applicable",IF('Patient level info'!A137='Patient level info'!B137,IF('Patient level info'!T137="No","Not achieved","Achieved"),"Not directly admitted by this team")))</f>
        <v/>
      </c>
      <c r="F137" s="106" t="str">
        <f>IF('Patient level info'!A137="","",IF(B137="6 Month Transfer","Not Applicable",IF('Patient level info'!A137='Patient level info'!B137,IF('Patient level info'!U137="","Not achieved","Achieved"),"Not directly admitted by this team")))</f>
        <v/>
      </c>
    </row>
    <row r="138" spans="1:6" s="40" customFormat="1" ht="30" customHeight="1" x14ac:dyDescent="0.25">
      <c r="A138" s="20" t="str">
        <f>IF('Patient level info'!A138="","",'Patient level info'!A138)</f>
        <v/>
      </c>
      <c r="B138" s="105" t="str">
        <f>IF(A138="","",IF('Patient level info'!E138="Yes","6 Month Transfer",IF('Paste Data Here - Export'!A138='Paste Data Here - Export'!B138,'Patient level info'!C138,IF('Patient level info'!W138="No","",'Paste Data Here - Export'!HP138))))</f>
        <v/>
      </c>
      <c r="C138" s="61" t="str">
        <f>IF(A138="","",IF(B138="6 Month Transfer",B138,IF('Patient level info'!W138="No","Record not locked to discharge/transfer",IF(AND('Paste Data Here - Export'!KM138="T",'Paste Data Here - Export'!A138&lt;&gt;'Paste Data Here - Export'!B138),"Record transferred to this team then transferred to another inpatient team",IF('Paste Data Here - Export'!KM138="T","Transferred to another inpatient team",IF('Paste Data Here - Export'!A138='Paste Data Here - Export'!B138,"Full record at this team","Record transferred to this team"))))))</f>
        <v/>
      </c>
      <c r="D138" s="106" t="str">
        <f>IF('Patient level info'!A138="","",IF(B138="6 Month Transfer","Not Applicable",IF(C138="Record not locked to discharge/transfer",C138,IF(OR(C138="Full record at this team",'Patient level info'!AG138="Died same day as arrival",'Patient level info'!AG138="Admitted to ICU/CCU/HDU"),'Patient level info'!AG138,IF('Patient level info'!P138="Not achieved",'Patient level info'!AG138,IF('Patient level info'!M138="Not achieved",'Patient level info'!AG138,IF('Patient level info'!AG138="Not directly admitted by this team, but achieved 90% of stay whilst at this team",'Patient level info'!AG138,CONCATENATE('Patient level info'!AG138," whilst at this team"))))))))</f>
        <v/>
      </c>
      <c r="E138" s="106" t="str">
        <f>IF('Patient level info'!A138="","",IF(B138="6 Month Transfer","Not Applicable",IF('Patient level info'!A138='Patient level info'!B138,IF('Patient level info'!T138="No","Not achieved","Achieved"),"Not directly admitted by this team")))</f>
        <v/>
      </c>
      <c r="F138" s="106" t="str">
        <f>IF('Patient level info'!A138="","",IF(B138="6 Month Transfer","Not Applicable",IF('Patient level info'!A138='Patient level info'!B138,IF('Patient level info'!U138="","Not achieved","Achieved"),"Not directly admitted by this team")))</f>
        <v/>
      </c>
    </row>
    <row r="139" spans="1:6" s="40" customFormat="1" ht="30" customHeight="1" x14ac:dyDescent="0.25">
      <c r="A139" s="20" t="str">
        <f>IF('Patient level info'!A139="","",'Patient level info'!A139)</f>
        <v/>
      </c>
      <c r="B139" s="105" t="str">
        <f>IF(A139="","",IF('Patient level info'!E139="Yes","6 Month Transfer",IF('Paste Data Here - Export'!A139='Paste Data Here - Export'!B139,'Patient level info'!C139,IF('Patient level info'!W139="No","",'Paste Data Here - Export'!HP139))))</f>
        <v/>
      </c>
      <c r="C139" s="61" t="str">
        <f>IF(A139="","",IF(B139="6 Month Transfer",B139,IF('Patient level info'!W139="No","Record not locked to discharge/transfer",IF(AND('Paste Data Here - Export'!KM139="T",'Paste Data Here - Export'!A139&lt;&gt;'Paste Data Here - Export'!B139),"Record transferred to this team then transferred to another inpatient team",IF('Paste Data Here - Export'!KM139="T","Transferred to another inpatient team",IF('Paste Data Here - Export'!A139='Paste Data Here - Export'!B139,"Full record at this team","Record transferred to this team"))))))</f>
        <v/>
      </c>
      <c r="D139" s="106" t="str">
        <f>IF('Patient level info'!A139="","",IF(B139="6 Month Transfer","Not Applicable",IF(C139="Record not locked to discharge/transfer",C139,IF(OR(C139="Full record at this team",'Patient level info'!AG139="Died same day as arrival",'Patient level info'!AG139="Admitted to ICU/CCU/HDU"),'Patient level info'!AG139,IF('Patient level info'!P139="Not achieved",'Patient level info'!AG139,IF('Patient level info'!M139="Not achieved",'Patient level info'!AG139,IF('Patient level info'!AG139="Not directly admitted by this team, but achieved 90% of stay whilst at this team",'Patient level info'!AG139,CONCATENATE('Patient level info'!AG139," whilst at this team"))))))))</f>
        <v/>
      </c>
      <c r="E139" s="106" t="str">
        <f>IF('Patient level info'!A139="","",IF(B139="6 Month Transfer","Not Applicable",IF('Patient level info'!A139='Patient level info'!B139,IF('Patient level info'!T139="No","Not achieved","Achieved"),"Not directly admitted by this team")))</f>
        <v/>
      </c>
      <c r="F139" s="106" t="str">
        <f>IF('Patient level info'!A139="","",IF(B139="6 Month Transfer","Not Applicable",IF('Patient level info'!A139='Patient level info'!B139,IF('Patient level info'!U139="","Not achieved","Achieved"),"Not directly admitted by this team")))</f>
        <v/>
      </c>
    </row>
    <row r="140" spans="1:6" s="40" customFormat="1" ht="30" customHeight="1" x14ac:dyDescent="0.25">
      <c r="A140" s="20" t="str">
        <f>IF('Patient level info'!A140="","",'Patient level info'!A140)</f>
        <v/>
      </c>
      <c r="B140" s="105" t="str">
        <f>IF(A140="","",IF('Patient level info'!E140="Yes","6 Month Transfer",IF('Paste Data Here - Export'!A140='Paste Data Here - Export'!B140,'Patient level info'!C140,IF('Patient level info'!W140="No","",'Paste Data Here - Export'!HP140))))</f>
        <v/>
      </c>
      <c r="C140" s="61" t="str">
        <f>IF(A140="","",IF(B140="6 Month Transfer",B140,IF('Patient level info'!W140="No","Record not locked to discharge/transfer",IF(AND('Paste Data Here - Export'!KM140="T",'Paste Data Here - Export'!A140&lt;&gt;'Paste Data Here - Export'!B140),"Record transferred to this team then transferred to another inpatient team",IF('Paste Data Here - Export'!KM140="T","Transferred to another inpatient team",IF('Paste Data Here - Export'!A140='Paste Data Here - Export'!B140,"Full record at this team","Record transferred to this team"))))))</f>
        <v/>
      </c>
      <c r="D140" s="106" t="str">
        <f>IF('Patient level info'!A140="","",IF(B140="6 Month Transfer","Not Applicable",IF(C140="Record not locked to discharge/transfer",C140,IF(OR(C140="Full record at this team",'Patient level info'!AG140="Died same day as arrival",'Patient level info'!AG140="Admitted to ICU/CCU/HDU"),'Patient level info'!AG140,IF('Patient level info'!P140="Not achieved",'Patient level info'!AG140,IF('Patient level info'!M140="Not achieved",'Patient level info'!AG140,IF('Patient level info'!AG140="Not directly admitted by this team, but achieved 90% of stay whilst at this team",'Patient level info'!AG140,CONCATENATE('Patient level info'!AG140," whilst at this team"))))))))</f>
        <v/>
      </c>
      <c r="E140" s="106" t="str">
        <f>IF('Patient level info'!A140="","",IF(B140="6 Month Transfer","Not Applicable",IF('Patient level info'!A140='Patient level info'!B140,IF('Patient level info'!T140="No","Not achieved","Achieved"),"Not directly admitted by this team")))</f>
        <v/>
      </c>
      <c r="F140" s="106" t="str">
        <f>IF('Patient level info'!A140="","",IF(B140="6 Month Transfer","Not Applicable",IF('Patient level info'!A140='Patient level info'!B140,IF('Patient level info'!U140="","Not achieved","Achieved"),"Not directly admitted by this team")))</f>
        <v/>
      </c>
    </row>
    <row r="141" spans="1:6" s="40" customFormat="1" ht="30" customHeight="1" x14ac:dyDescent="0.25">
      <c r="A141" s="20" t="str">
        <f>IF('Patient level info'!A141="","",'Patient level info'!A141)</f>
        <v/>
      </c>
      <c r="B141" s="105" t="str">
        <f>IF(A141="","",IF('Patient level info'!E141="Yes","6 Month Transfer",IF('Paste Data Here - Export'!A141='Paste Data Here - Export'!B141,'Patient level info'!C141,IF('Patient level info'!W141="No","",'Paste Data Here - Export'!HP141))))</f>
        <v/>
      </c>
      <c r="C141" s="61" t="str">
        <f>IF(A141="","",IF(B141="6 Month Transfer",B141,IF('Patient level info'!W141="No","Record not locked to discharge/transfer",IF(AND('Paste Data Here - Export'!KM141="T",'Paste Data Here - Export'!A141&lt;&gt;'Paste Data Here - Export'!B141),"Record transferred to this team then transferred to another inpatient team",IF('Paste Data Here - Export'!KM141="T","Transferred to another inpatient team",IF('Paste Data Here - Export'!A141='Paste Data Here - Export'!B141,"Full record at this team","Record transferred to this team"))))))</f>
        <v/>
      </c>
      <c r="D141" s="106" t="str">
        <f>IF('Patient level info'!A141="","",IF(B141="6 Month Transfer","Not Applicable",IF(C141="Record not locked to discharge/transfer",C141,IF(OR(C141="Full record at this team",'Patient level info'!AG141="Died same day as arrival",'Patient level info'!AG141="Admitted to ICU/CCU/HDU"),'Patient level info'!AG141,IF('Patient level info'!P141="Not achieved",'Patient level info'!AG141,IF('Patient level info'!M141="Not achieved",'Patient level info'!AG141,IF('Patient level info'!AG141="Not directly admitted by this team, but achieved 90% of stay whilst at this team",'Patient level info'!AG141,CONCATENATE('Patient level info'!AG141," whilst at this team"))))))))</f>
        <v/>
      </c>
      <c r="E141" s="106" t="str">
        <f>IF('Patient level info'!A141="","",IF(B141="6 Month Transfer","Not Applicable",IF('Patient level info'!A141='Patient level info'!B141,IF('Patient level info'!T141="No","Not achieved","Achieved"),"Not directly admitted by this team")))</f>
        <v/>
      </c>
      <c r="F141" s="106" t="str">
        <f>IF('Patient level info'!A141="","",IF(B141="6 Month Transfer","Not Applicable",IF('Patient level info'!A141='Patient level info'!B141,IF('Patient level info'!U141="","Not achieved","Achieved"),"Not directly admitted by this team")))</f>
        <v/>
      </c>
    </row>
    <row r="142" spans="1:6" s="40" customFormat="1" ht="30" customHeight="1" x14ac:dyDescent="0.25">
      <c r="A142" s="20" t="str">
        <f>IF('Patient level info'!A142="","",'Patient level info'!A142)</f>
        <v/>
      </c>
      <c r="B142" s="105" t="str">
        <f>IF(A142="","",IF('Patient level info'!E142="Yes","6 Month Transfer",IF('Paste Data Here - Export'!A142='Paste Data Here - Export'!B142,'Patient level info'!C142,IF('Patient level info'!W142="No","",'Paste Data Here - Export'!HP142))))</f>
        <v/>
      </c>
      <c r="C142" s="61" t="str">
        <f>IF(A142="","",IF(B142="6 Month Transfer",B142,IF('Patient level info'!W142="No","Record not locked to discharge/transfer",IF(AND('Paste Data Here - Export'!KM142="T",'Paste Data Here - Export'!A142&lt;&gt;'Paste Data Here - Export'!B142),"Record transferred to this team then transferred to another inpatient team",IF('Paste Data Here - Export'!KM142="T","Transferred to another inpatient team",IF('Paste Data Here - Export'!A142='Paste Data Here - Export'!B142,"Full record at this team","Record transferred to this team"))))))</f>
        <v/>
      </c>
      <c r="D142" s="106" t="str">
        <f>IF('Patient level info'!A142="","",IF(B142="6 Month Transfer","Not Applicable",IF(C142="Record not locked to discharge/transfer",C142,IF(OR(C142="Full record at this team",'Patient level info'!AG142="Died same day as arrival",'Patient level info'!AG142="Admitted to ICU/CCU/HDU"),'Patient level info'!AG142,IF('Patient level info'!P142="Not achieved",'Patient level info'!AG142,IF('Patient level info'!M142="Not achieved",'Patient level info'!AG142,IF('Patient level info'!AG142="Not directly admitted by this team, but achieved 90% of stay whilst at this team",'Patient level info'!AG142,CONCATENATE('Patient level info'!AG142," whilst at this team"))))))))</f>
        <v/>
      </c>
      <c r="E142" s="106" t="str">
        <f>IF('Patient level info'!A142="","",IF(B142="6 Month Transfer","Not Applicable",IF('Patient level info'!A142='Patient level info'!B142,IF('Patient level info'!T142="No","Not achieved","Achieved"),"Not directly admitted by this team")))</f>
        <v/>
      </c>
      <c r="F142" s="106" t="str">
        <f>IF('Patient level info'!A142="","",IF(B142="6 Month Transfer","Not Applicable",IF('Patient level info'!A142='Patient level info'!B142,IF('Patient level info'!U142="","Not achieved","Achieved"),"Not directly admitted by this team")))</f>
        <v/>
      </c>
    </row>
    <row r="143" spans="1:6" s="40" customFormat="1" ht="30" customHeight="1" x14ac:dyDescent="0.25">
      <c r="A143" s="20" t="str">
        <f>IF('Patient level info'!A143="","",'Patient level info'!A143)</f>
        <v/>
      </c>
      <c r="B143" s="105" t="str">
        <f>IF(A143="","",IF('Patient level info'!E143="Yes","6 Month Transfer",IF('Paste Data Here - Export'!A143='Paste Data Here - Export'!B143,'Patient level info'!C143,IF('Patient level info'!W143="No","",'Paste Data Here - Export'!HP143))))</f>
        <v/>
      </c>
      <c r="C143" s="61" t="str">
        <f>IF(A143="","",IF(B143="6 Month Transfer",B143,IF('Patient level info'!W143="No","Record not locked to discharge/transfer",IF(AND('Paste Data Here - Export'!KM143="T",'Paste Data Here - Export'!A143&lt;&gt;'Paste Data Here - Export'!B143),"Record transferred to this team then transferred to another inpatient team",IF('Paste Data Here - Export'!KM143="T","Transferred to another inpatient team",IF('Paste Data Here - Export'!A143='Paste Data Here - Export'!B143,"Full record at this team","Record transferred to this team"))))))</f>
        <v/>
      </c>
      <c r="D143" s="106" t="str">
        <f>IF('Patient level info'!A143="","",IF(B143="6 Month Transfer","Not Applicable",IF(C143="Record not locked to discharge/transfer",C143,IF(OR(C143="Full record at this team",'Patient level info'!AG143="Died same day as arrival",'Patient level info'!AG143="Admitted to ICU/CCU/HDU"),'Patient level info'!AG143,IF('Patient level info'!P143="Not achieved",'Patient level info'!AG143,IF('Patient level info'!M143="Not achieved",'Patient level info'!AG143,IF('Patient level info'!AG143="Not directly admitted by this team, but achieved 90% of stay whilst at this team",'Patient level info'!AG143,CONCATENATE('Patient level info'!AG143," whilst at this team"))))))))</f>
        <v/>
      </c>
      <c r="E143" s="106" t="str">
        <f>IF('Patient level info'!A143="","",IF(B143="6 Month Transfer","Not Applicable",IF('Patient level info'!A143='Patient level info'!B143,IF('Patient level info'!T143="No","Not achieved","Achieved"),"Not directly admitted by this team")))</f>
        <v/>
      </c>
      <c r="F143" s="106" t="str">
        <f>IF('Patient level info'!A143="","",IF(B143="6 Month Transfer","Not Applicable",IF('Patient level info'!A143='Patient level info'!B143,IF('Patient level info'!U143="","Not achieved","Achieved"),"Not directly admitted by this team")))</f>
        <v/>
      </c>
    </row>
    <row r="144" spans="1:6" s="40" customFormat="1" ht="30" customHeight="1" x14ac:dyDescent="0.25">
      <c r="A144" s="20" t="str">
        <f>IF('Patient level info'!A144="","",'Patient level info'!A144)</f>
        <v/>
      </c>
      <c r="B144" s="105" t="str">
        <f>IF(A144="","",IF('Patient level info'!E144="Yes","6 Month Transfer",IF('Paste Data Here - Export'!A144='Paste Data Here - Export'!B144,'Patient level info'!C144,IF('Patient level info'!W144="No","",'Paste Data Here - Export'!HP144))))</f>
        <v/>
      </c>
      <c r="C144" s="61" t="str">
        <f>IF(A144="","",IF(B144="6 Month Transfer",B144,IF('Patient level info'!W144="No","Record not locked to discharge/transfer",IF(AND('Paste Data Here - Export'!KM144="T",'Paste Data Here - Export'!A144&lt;&gt;'Paste Data Here - Export'!B144),"Record transferred to this team then transferred to another inpatient team",IF('Paste Data Here - Export'!KM144="T","Transferred to another inpatient team",IF('Paste Data Here - Export'!A144='Paste Data Here - Export'!B144,"Full record at this team","Record transferred to this team"))))))</f>
        <v/>
      </c>
      <c r="D144" s="106" t="str">
        <f>IF('Patient level info'!A144="","",IF(B144="6 Month Transfer","Not Applicable",IF(C144="Record not locked to discharge/transfer",C144,IF(OR(C144="Full record at this team",'Patient level info'!AG144="Died same day as arrival",'Patient level info'!AG144="Admitted to ICU/CCU/HDU"),'Patient level info'!AG144,IF('Patient level info'!P144="Not achieved",'Patient level info'!AG144,IF('Patient level info'!M144="Not achieved",'Patient level info'!AG144,IF('Patient level info'!AG144="Not directly admitted by this team, but achieved 90% of stay whilst at this team",'Patient level info'!AG144,CONCATENATE('Patient level info'!AG144," whilst at this team"))))))))</f>
        <v/>
      </c>
      <c r="E144" s="106" t="str">
        <f>IF('Patient level info'!A144="","",IF(B144="6 Month Transfer","Not Applicable",IF('Patient level info'!A144='Patient level info'!B144,IF('Patient level info'!T144="No","Not achieved","Achieved"),"Not directly admitted by this team")))</f>
        <v/>
      </c>
      <c r="F144" s="106" t="str">
        <f>IF('Patient level info'!A144="","",IF(B144="6 Month Transfer","Not Applicable",IF('Patient level info'!A144='Patient level info'!B144,IF('Patient level info'!U144="","Not achieved","Achieved"),"Not directly admitted by this team")))</f>
        <v/>
      </c>
    </row>
    <row r="145" spans="1:6" s="40" customFormat="1" ht="30" customHeight="1" x14ac:dyDescent="0.25">
      <c r="A145" s="20" t="str">
        <f>IF('Patient level info'!A145="","",'Patient level info'!A145)</f>
        <v/>
      </c>
      <c r="B145" s="105" t="str">
        <f>IF(A145="","",IF('Patient level info'!E145="Yes","6 Month Transfer",IF('Paste Data Here - Export'!A145='Paste Data Here - Export'!B145,'Patient level info'!C145,IF('Patient level info'!W145="No","",'Paste Data Here - Export'!HP145))))</f>
        <v/>
      </c>
      <c r="C145" s="61" t="str">
        <f>IF(A145="","",IF(B145="6 Month Transfer",B145,IF('Patient level info'!W145="No","Record not locked to discharge/transfer",IF(AND('Paste Data Here - Export'!KM145="T",'Paste Data Here - Export'!A145&lt;&gt;'Paste Data Here - Export'!B145),"Record transferred to this team then transferred to another inpatient team",IF('Paste Data Here - Export'!KM145="T","Transferred to another inpatient team",IF('Paste Data Here - Export'!A145='Paste Data Here - Export'!B145,"Full record at this team","Record transferred to this team"))))))</f>
        <v/>
      </c>
      <c r="D145" s="106" t="str">
        <f>IF('Patient level info'!A145="","",IF(B145="6 Month Transfer","Not Applicable",IF(C145="Record not locked to discharge/transfer",C145,IF(OR(C145="Full record at this team",'Patient level info'!AG145="Died same day as arrival",'Patient level info'!AG145="Admitted to ICU/CCU/HDU"),'Patient level info'!AG145,IF('Patient level info'!P145="Not achieved",'Patient level info'!AG145,IF('Patient level info'!M145="Not achieved",'Patient level info'!AG145,IF('Patient level info'!AG145="Not directly admitted by this team, but achieved 90% of stay whilst at this team",'Patient level info'!AG145,CONCATENATE('Patient level info'!AG145," whilst at this team"))))))))</f>
        <v/>
      </c>
      <c r="E145" s="106" t="str">
        <f>IF('Patient level info'!A145="","",IF(B145="6 Month Transfer","Not Applicable",IF('Patient level info'!A145='Patient level info'!B145,IF('Patient level info'!T145="No","Not achieved","Achieved"),"Not directly admitted by this team")))</f>
        <v/>
      </c>
      <c r="F145" s="106" t="str">
        <f>IF('Patient level info'!A145="","",IF(B145="6 Month Transfer","Not Applicable",IF('Patient level info'!A145='Patient level info'!B145,IF('Patient level info'!U145="","Not achieved","Achieved"),"Not directly admitted by this team")))</f>
        <v/>
      </c>
    </row>
    <row r="146" spans="1:6" s="40" customFormat="1" ht="30" customHeight="1" x14ac:dyDescent="0.25">
      <c r="A146" s="20" t="str">
        <f>IF('Patient level info'!A146="","",'Patient level info'!A146)</f>
        <v/>
      </c>
      <c r="B146" s="105" t="str">
        <f>IF(A146="","",IF('Patient level info'!E146="Yes","6 Month Transfer",IF('Paste Data Here - Export'!A146='Paste Data Here - Export'!B146,'Patient level info'!C146,IF('Patient level info'!W146="No","",'Paste Data Here - Export'!HP146))))</f>
        <v/>
      </c>
      <c r="C146" s="61" t="str">
        <f>IF(A146="","",IF(B146="6 Month Transfer",B146,IF('Patient level info'!W146="No","Record not locked to discharge/transfer",IF(AND('Paste Data Here - Export'!KM146="T",'Paste Data Here - Export'!A146&lt;&gt;'Paste Data Here - Export'!B146),"Record transferred to this team then transferred to another inpatient team",IF('Paste Data Here - Export'!KM146="T","Transferred to another inpatient team",IF('Paste Data Here - Export'!A146='Paste Data Here - Export'!B146,"Full record at this team","Record transferred to this team"))))))</f>
        <v/>
      </c>
      <c r="D146" s="106" t="str">
        <f>IF('Patient level info'!A146="","",IF(B146="6 Month Transfer","Not Applicable",IF(C146="Record not locked to discharge/transfer",C146,IF(OR(C146="Full record at this team",'Patient level info'!AG146="Died same day as arrival",'Patient level info'!AG146="Admitted to ICU/CCU/HDU"),'Patient level info'!AG146,IF('Patient level info'!P146="Not achieved",'Patient level info'!AG146,IF('Patient level info'!M146="Not achieved",'Patient level info'!AG146,IF('Patient level info'!AG146="Not directly admitted by this team, but achieved 90% of stay whilst at this team",'Patient level info'!AG146,CONCATENATE('Patient level info'!AG146," whilst at this team"))))))))</f>
        <v/>
      </c>
      <c r="E146" s="106" t="str">
        <f>IF('Patient level info'!A146="","",IF(B146="6 Month Transfer","Not Applicable",IF('Patient level info'!A146='Patient level info'!B146,IF('Patient level info'!T146="No","Not achieved","Achieved"),"Not directly admitted by this team")))</f>
        <v/>
      </c>
      <c r="F146" s="106" t="str">
        <f>IF('Patient level info'!A146="","",IF(B146="6 Month Transfer","Not Applicable",IF('Patient level info'!A146='Patient level info'!B146,IF('Patient level info'!U146="","Not achieved","Achieved"),"Not directly admitted by this team")))</f>
        <v/>
      </c>
    </row>
    <row r="147" spans="1:6" s="40" customFormat="1" ht="30" customHeight="1" x14ac:dyDescent="0.25">
      <c r="A147" s="20" t="str">
        <f>IF('Patient level info'!A147="","",'Patient level info'!A147)</f>
        <v/>
      </c>
      <c r="B147" s="105" t="str">
        <f>IF(A147="","",IF('Patient level info'!E147="Yes","6 Month Transfer",IF('Paste Data Here - Export'!A147='Paste Data Here - Export'!B147,'Patient level info'!C147,IF('Patient level info'!W147="No","",'Paste Data Here - Export'!HP147))))</f>
        <v/>
      </c>
      <c r="C147" s="61" t="str">
        <f>IF(A147="","",IF(B147="6 Month Transfer",B147,IF('Patient level info'!W147="No","Record not locked to discharge/transfer",IF(AND('Paste Data Here - Export'!KM147="T",'Paste Data Here - Export'!A147&lt;&gt;'Paste Data Here - Export'!B147),"Record transferred to this team then transferred to another inpatient team",IF('Paste Data Here - Export'!KM147="T","Transferred to another inpatient team",IF('Paste Data Here - Export'!A147='Paste Data Here - Export'!B147,"Full record at this team","Record transferred to this team"))))))</f>
        <v/>
      </c>
      <c r="D147" s="106" t="str">
        <f>IF('Patient level info'!A147="","",IF(B147="6 Month Transfer","Not Applicable",IF(C147="Record not locked to discharge/transfer",C147,IF(OR(C147="Full record at this team",'Patient level info'!AG147="Died same day as arrival",'Patient level info'!AG147="Admitted to ICU/CCU/HDU"),'Patient level info'!AG147,IF('Patient level info'!P147="Not achieved",'Patient level info'!AG147,IF('Patient level info'!M147="Not achieved",'Patient level info'!AG147,IF('Patient level info'!AG147="Not directly admitted by this team, but achieved 90% of stay whilst at this team",'Patient level info'!AG147,CONCATENATE('Patient level info'!AG147," whilst at this team"))))))))</f>
        <v/>
      </c>
      <c r="E147" s="106" t="str">
        <f>IF('Patient level info'!A147="","",IF(B147="6 Month Transfer","Not Applicable",IF('Patient level info'!A147='Patient level info'!B147,IF('Patient level info'!T147="No","Not achieved","Achieved"),"Not directly admitted by this team")))</f>
        <v/>
      </c>
      <c r="F147" s="106" t="str">
        <f>IF('Patient level info'!A147="","",IF(B147="6 Month Transfer","Not Applicable",IF('Patient level info'!A147='Patient level info'!B147,IF('Patient level info'!U147="","Not achieved","Achieved"),"Not directly admitted by this team")))</f>
        <v/>
      </c>
    </row>
    <row r="148" spans="1:6" s="40" customFormat="1" ht="30" customHeight="1" x14ac:dyDescent="0.25">
      <c r="A148" s="20" t="str">
        <f>IF('Patient level info'!A148="","",'Patient level info'!A148)</f>
        <v/>
      </c>
      <c r="B148" s="105" t="str">
        <f>IF(A148="","",IF('Patient level info'!E148="Yes","6 Month Transfer",IF('Paste Data Here - Export'!A148='Paste Data Here - Export'!B148,'Patient level info'!C148,IF('Patient level info'!W148="No","",'Paste Data Here - Export'!HP148))))</f>
        <v/>
      </c>
      <c r="C148" s="61" t="str">
        <f>IF(A148="","",IF(B148="6 Month Transfer",B148,IF('Patient level info'!W148="No","Record not locked to discharge/transfer",IF(AND('Paste Data Here - Export'!KM148="T",'Paste Data Here - Export'!A148&lt;&gt;'Paste Data Here - Export'!B148),"Record transferred to this team then transferred to another inpatient team",IF('Paste Data Here - Export'!KM148="T","Transferred to another inpatient team",IF('Paste Data Here - Export'!A148='Paste Data Here - Export'!B148,"Full record at this team","Record transferred to this team"))))))</f>
        <v/>
      </c>
      <c r="D148" s="106" t="str">
        <f>IF('Patient level info'!A148="","",IF(B148="6 Month Transfer","Not Applicable",IF(C148="Record not locked to discharge/transfer",C148,IF(OR(C148="Full record at this team",'Patient level info'!AG148="Died same day as arrival",'Patient level info'!AG148="Admitted to ICU/CCU/HDU"),'Patient level info'!AG148,IF('Patient level info'!P148="Not achieved",'Patient level info'!AG148,IF('Patient level info'!M148="Not achieved",'Patient level info'!AG148,IF('Patient level info'!AG148="Not directly admitted by this team, but achieved 90% of stay whilst at this team",'Patient level info'!AG148,CONCATENATE('Patient level info'!AG148," whilst at this team"))))))))</f>
        <v/>
      </c>
      <c r="E148" s="106" t="str">
        <f>IF('Patient level info'!A148="","",IF(B148="6 Month Transfer","Not Applicable",IF('Patient level info'!A148='Patient level info'!B148,IF('Patient level info'!T148="No","Not achieved","Achieved"),"Not directly admitted by this team")))</f>
        <v/>
      </c>
      <c r="F148" s="106" t="str">
        <f>IF('Patient level info'!A148="","",IF(B148="6 Month Transfer","Not Applicable",IF('Patient level info'!A148='Patient level info'!B148,IF('Patient level info'!U148="","Not achieved","Achieved"),"Not directly admitted by this team")))</f>
        <v/>
      </c>
    </row>
    <row r="149" spans="1:6" s="40" customFormat="1" ht="30" customHeight="1" x14ac:dyDescent="0.25">
      <c r="A149" s="20" t="str">
        <f>IF('Patient level info'!A149="","",'Patient level info'!A149)</f>
        <v/>
      </c>
      <c r="B149" s="105" t="str">
        <f>IF(A149="","",IF('Patient level info'!E149="Yes","6 Month Transfer",IF('Paste Data Here - Export'!A149='Paste Data Here - Export'!B149,'Patient level info'!C149,IF('Patient level info'!W149="No","",'Paste Data Here - Export'!HP149))))</f>
        <v/>
      </c>
      <c r="C149" s="61" t="str">
        <f>IF(A149="","",IF(B149="6 Month Transfer",B149,IF('Patient level info'!W149="No","Record not locked to discharge/transfer",IF(AND('Paste Data Here - Export'!KM149="T",'Paste Data Here - Export'!A149&lt;&gt;'Paste Data Here - Export'!B149),"Record transferred to this team then transferred to another inpatient team",IF('Paste Data Here - Export'!KM149="T","Transferred to another inpatient team",IF('Paste Data Here - Export'!A149='Paste Data Here - Export'!B149,"Full record at this team","Record transferred to this team"))))))</f>
        <v/>
      </c>
      <c r="D149" s="106" t="str">
        <f>IF('Patient level info'!A149="","",IF(B149="6 Month Transfer","Not Applicable",IF(C149="Record not locked to discharge/transfer",C149,IF(OR(C149="Full record at this team",'Patient level info'!AG149="Died same day as arrival",'Patient level info'!AG149="Admitted to ICU/CCU/HDU"),'Patient level info'!AG149,IF('Patient level info'!P149="Not achieved",'Patient level info'!AG149,IF('Patient level info'!M149="Not achieved",'Patient level info'!AG149,IF('Patient level info'!AG149="Not directly admitted by this team, but achieved 90% of stay whilst at this team",'Patient level info'!AG149,CONCATENATE('Patient level info'!AG149," whilst at this team"))))))))</f>
        <v/>
      </c>
      <c r="E149" s="106" t="str">
        <f>IF('Patient level info'!A149="","",IF(B149="6 Month Transfer","Not Applicable",IF('Patient level info'!A149='Patient level info'!B149,IF('Patient level info'!T149="No","Not achieved","Achieved"),"Not directly admitted by this team")))</f>
        <v/>
      </c>
      <c r="F149" s="106" t="str">
        <f>IF('Patient level info'!A149="","",IF(B149="6 Month Transfer","Not Applicable",IF('Patient level info'!A149='Patient level info'!B149,IF('Patient level info'!U149="","Not achieved","Achieved"),"Not directly admitted by this team")))</f>
        <v/>
      </c>
    </row>
    <row r="150" spans="1:6" s="40" customFormat="1" ht="30" customHeight="1" x14ac:dyDescent="0.25">
      <c r="A150" s="20" t="str">
        <f>IF('Patient level info'!A150="","",'Patient level info'!A150)</f>
        <v/>
      </c>
      <c r="B150" s="105" t="str">
        <f>IF(A150="","",IF('Patient level info'!E150="Yes","6 Month Transfer",IF('Paste Data Here - Export'!A150='Paste Data Here - Export'!B150,'Patient level info'!C150,IF('Patient level info'!W150="No","",'Paste Data Here - Export'!HP150))))</f>
        <v/>
      </c>
      <c r="C150" s="61" t="str">
        <f>IF(A150="","",IF(B150="6 Month Transfer",B150,IF('Patient level info'!W150="No","Record not locked to discharge/transfer",IF(AND('Paste Data Here - Export'!KM150="T",'Paste Data Here - Export'!A150&lt;&gt;'Paste Data Here - Export'!B150),"Record transferred to this team then transferred to another inpatient team",IF('Paste Data Here - Export'!KM150="T","Transferred to another inpatient team",IF('Paste Data Here - Export'!A150='Paste Data Here - Export'!B150,"Full record at this team","Record transferred to this team"))))))</f>
        <v/>
      </c>
      <c r="D150" s="106" t="str">
        <f>IF('Patient level info'!A150="","",IF(B150="6 Month Transfer","Not Applicable",IF(C150="Record not locked to discharge/transfer",C150,IF(OR(C150="Full record at this team",'Patient level info'!AG150="Died same day as arrival",'Patient level info'!AG150="Admitted to ICU/CCU/HDU"),'Patient level info'!AG150,IF('Patient level info'!P150="Not achieved",'Patient level info'!AG150,IF('Patient level info'!M150="Not achieved",'Patient level info'!AG150,IF('Patient level info'!AG150="Not directly admitted by this team, but achieved 90% of stay whilst at this team",'Patient level info'!AG150,CONCATENATE('Patient level info'!AG150," whilst at this team"))))))))</f>
        <v/>
      </c>
      <c r="E150" s="106" t="str">
        <f>IF('Patient level info'!A150="","",IF(B150="6 Month Transfer","Not Applicable",IF('Patient level info'!A150='Patient level info'!B150,IF('Patient level info'!T150="No","Not achieved","Achieved"),"Not directly admitted by this team")))</f>
        <v/>
      </c>
      <c r="F150" s="106" t="str">
        <f>IF('Patient level info'!A150="","",IF(B150="6 Month Transfer","Not Applicable",IF('Patient level info'!A150='Patient level info'!B150,IF('Patient level info'!U150="","Not achieved","Achieved"),"Not directly admitted by this team")))</f>
        <v/>
      </c>
    </row>
    <row r="151" spans="1:6" s="40" customFormat="1" ht="30" customHeight="1" x14ac:dyDescent="0.25">
      <c r="A151" s="20" t="str">
        <f>IF('Patient level info'!A151="","",'Patient level info'!A151)</f>
        <v/>
      </c>
      <c r="B151" s="105" t="str">
        <f>IF(A151="","",IF('Patient level info'!E151="Yes","6 Month Transfer",IF('Paste Data Here - Export'!A151='Paste Data Here - Export'!B151,'Patient level info'!C151,IF('Patient level info'!W151="No","",'Paste Data Here - Export'!HP151))))</f>
        <v/>
      </c>
      <c r="C151" s="61" t="str">
        <f>IF(A151="","",IF(B151="6 Month Transfer",B151,IF('Patient level info'!W151="No","Record not locked to discharge/transfer",IF(AND('Paste Data Here - Export'!KM151="T",'Paste Data Here - Export'!A151&lt;&gt;'Paste Data Here - Export'!B151),"Record transferred to this team then transferred to another inpatient team",IF('Paste Data Here - Export'!KM151="T","Transferred to another inpatient team",IF('Paste Data Here - Export'!A151='Paste Data Here - Export'!B151,"Full record at this team","Record transferred to this team"))))))</f>
        <v/>
      </c>
      <c r="D151" s="106" t="str">
        <f>IF('Patient level info'!A151="","",IF(B151="6 Month Transfer","Not Applicable",IF(C151="Record not locked to discharge/transfer",C151,IF(OR(C151="Full record at this team",'Patient level info'!AG151="Died same day as arrival",'Patient level info'!AG151="Admitted to ICU/CCU/HDU"),'Patient level info'!AG151,IF('Patient level info'!P151="Not achieved",'Patient level info'!AG151,IF('Patient level info'!M151="Not achieved",'Patient level info'!AG151,IF('Patient level info'!AG151="Not directly admitted by this team, but achieved 90% of stay whilst at this team",'Patient level info'!AG151,CONCATENATE('Patient level info'!AG151," whilst at this team"))))))))</f>
        <v/>
      </c>
      <c r="E151" s="106" t="str">
        <f>IF('Patient level info'!A151="","",IF(B151="6 Month Transfer","Not Applicable",IF('Patient level info'!A151='Patient level info'!B151,IF('Patient level info'!T151="No","Not achieved","Achieved"),"Not directly admitted by this team")))</f>
        <v/>
      </c>
      <c r="F151" s="106" t="str">
        <f>IF('Patient level info'!A151="","",IF(B151="6 Month Transfer","Not Applicable",IF('Patient level info'!A151='Patient level info'!B151,IF('Patient level info'!U151="","Not achieved","Achieved"),"Not directly admitted by this team")))</f>
        <v/>
      </c>
    </row>
    <row r="152" spans="1:6" s="40" customFormat="1" ht="30" customHeight="1" x14ac:dyDescent="0.25">
      <c r="A152" s="20" t="str">
        <f>IF('Patient level info'!A152="","",'Patient level info'!A152)</f>
        <v/>
      </c>
      <c r="B152" s="105" t="str">
        <f>IF(A152="","",IF('Patient level info'!E152="Yes","6 Month Transfer",IF('Paste Data Here - Export'!A152='Paste Data Here - Export'!B152,'Patient level info'!C152,IF('Patient level info'!W152="No","",'Paste Data Here - Export'!HP152))))</f>
        <v/>
      </c>
      <c r="C152" s="61" t="str">
        <f>IF(A152="","",IF(B152="6 Month Transfer",B152,IF('Patient level info'!W152="No","Record not locked to discharge/transfer",IF(AND('Paste Data Here - Export'!KM152="T",'Paste Data Here - Export'!A152&lt;&gt;'Paste Data Here - Export'!B152),"Record transferred to this team then transferred to another inpatient team",IF('Paste Data Here - Export'!KM152="T","Transferred to another inpatient team",IF('Paste Data Here - Export'!A152='Paste Data Here - Export'!B152,"Full record at this team","Record transferred to this team"))))))</f>
        <v/>
      </c>
      <c r="D152" s="106" t="str">
        <f>IF('Patient level info'!A152="","",IF(B152="6 Month Transfer","Not Applicable",IF(C152="Record not locked to discharge/transfer",C152,IF(OR(C152="Full record at this team",'Patient level info'!AG152="Died same day as arrival",'Patient level info'!AG152="Admitted to ICU/CCU/HDU"),'Patient level info'!AG152,IF('Patient level info'!P152="Not achieved",'Patient level info'!AG152,IF('Patient level info'!M152="Not achieved",'Patient level info'!AG152,IF('Patient level info'!AG152="Not directly admitted by this team, but achieved 90% of stay whilst at this team",'Patient level info'!AG152,CONCATENATE('Patient level info'!AG152," whilst at this team"))))))))</f>
        <v/>
      </c>
      <c r="E152" s="106" t="str">
        <f>IF('Patient level info'!A152="","",IF(B152="6 Month Transfer","Not Applicable",IF('Patient level info'!A152='Patient level info'!B152,IF('Patient level info'!T152="No","Not achieved","Achieved"),"Not directly admitted by this team")))</f>
        <v/>
      </c>
      <c r="F152" s="106" t="str">
        <f>IF('Patient level info'!A152="","",IF(B152="6 Month Transfer","Not Applicable",IF('Patient level info'!A152='Patient level info'!B152,IF('Patient level info'!U152="","Not achieved","Achieved"),"Not directly admitted by this team")))</f>
        <v/>
      </c>
    </row>
    <row r="153" spans="1:6" s="40" customFormat="1" ht="30" customHeight="1" x14ac:dyDescent="0.25">
      <c r="A153" s="20" t="str">
        <f>IF('Patient level info'!A153="","",'Patient level info'!A153)</f>
        <v/>
      </c>
      <c r="B153" s="105" t="str">
        <f>IF(A153="","",IF('Patient level info'!E153="Yes","6 Month Transfer",IF('Paste Data Here - Export'!A153='Paste Data Here - Export'!B153,'Patient level info'!C153,IF('Patient level info'!W153="No","",'Paste Data Here - Export'!HP153))))</f>
        <v/>
      </c>
      <c r="C153" s="61" t="str">
        <f>IF(A153="","",IF(B153="6 Month Transfer",B153,IF('Patient level info'!W153="No","Record not locked to discharge/transfer",IF(AND('Paste Data Here - Export'!KM153="T",'Paste Data Here - Export'!A153&lt;&gt;'Paste Data Here - Export'!B153),"Record transferred to this team then transferred to another inpatient team",IF('Paste Data Here - Export'!KM153="T","Transferred to another inpatient team",IF('Paste Data Here - Export'!A153='Paste Data Here - Export'!B153,"Full record at this team","Record transferred to this team"))))))</f>
        <v/>
      </c>
      <c r="D153" s="106" t="str">
        <f>IF('Patient level info'!A153="","",IF(B153="6 Month Transfer","Not Applicable",IF(C153="Record not locked to discharge/transfer",C153,IF(OR(C153="Full record at this team",'Patient level info'!AG153="Died same day as arrival",'Patient level info'!AG153="Admitted to ICU/CCU/HDU"),'Patient level info'!AG153,IF('Patient level info'!P153="Not achieved",'Patient level info'!AG153,IF('Patient level info'!M153="Not achieved",'Patient level info'!AG153,IF('Patient level info'!AG153="Not directly admitted by this team, but achieved 90% of stay whilst at this team",'Patient level info'!AG153,CONCATENATE('Patient level info'!AG153," whilst at this team"))))))))</f>
        <v/>
      </c>
      <c r="E153" s="106" t="str">
        <f>IF('Patient level info'!A153="","",IF(B153="6 Month Transfer","Not Applicable",IF('Patient level info'!A153='Patient level info'!B153,IF('Patient level info'!T153="No","Not achieved","Achieved"),"Not directly admitted by this team")))</f>
        <v/>
      </c>
      <c r="F153" s="106" t="str">
        <f>IF('Patient level info'!A153="","",IF(B153="6 Month Transfer","Not Applicable",IF('Patient level info'!A153='Patient level info'!B153,IF('Patient level info'!U153="","Not achieved","Achieved"),"Not directly admitted by this team")))</f>
        <v/>
      </c>
    </row>
    <row r="154" spans="1:6" s="40" customFormat="1" ht="30" customHeight="1" x14ac:dyDescent="0.25">
      <c r="A154" s="20" t="str">
        <f>IF('Patient level info'!A154="","",'Patient level info'!A154)</f>
        <v/>
      </c>
      <c r="B154" s="105" t="str">
        <f>IF(A154="","",IF('Patient level info'!E154="Yes","6 Month Transfer",IF('Paste Data Here - Export'!A154='Paste Data Here - Export'!B154,'Patient level info'!C154,IF('Patient level info'!W154="No","",'Paste Data Here - Export'!HP154))))</f>
        <v/>
      </c>
      <c r="C154" s="61" t="str">
        <f>IF(A154="","",IF(B154="6 Month Transfer",B154,IF('Patient level info'!W154="No","Record not locked to discharge/transfer",IF(AND('Paste Data Here - Export'!KM154="T",'Paste Data Here - Export'!A154&lt;&gt;'Paste Data Here - Export'!B154),"Record transferred to this team then transferred to another inpatient team",IF('Paste Data Here - Export'!KM154="T","Transferred to another inpatient team",IF('Paste Data Here - Export'!A154='Paste Data Here - Export'!B154,"Full record at this team","Record transferred to this team"))))))</f>
        <v/>
      </c>
      <c r="D154" s="106" t="str">
        <f>IF('Patient level info'!A154="","",IF(B154="6 Month Transfer","Not Applicable",IF(C154="Record not locked to discharge/transfer",C154,IF(OR(C154="Full record at this team",'Patient level info'!AG154="Died same day as arrival",'Patient level info'!AG154="Admitted to ICU/CCU/HDU"),'Patient level info'!AG154,IF('Patient level info'!P154="Not achieved",'Patient level info'!AG154,IF('Patient level info'!M154="Not achieved",'Patient level info'!AG154,IF('Patient level info'!AG154="Not directly admitted by this team, but achieved 90% of stay whilst at this team",'Patient level info'!AG154,CONCATENATE('Patient level info'!AG154," whilst at this team"))))))))</f>
        <v/>
      </c>
      <c r="E154" s="106" t="str">
        <f>IF('Patient level info'!A154="","",IF(B154="6 Month Transfer","Not Applicable",IF('Patient level info'!A154='Patient level info'!B154,IF('Patient level info'!T154="No","Not achieved","Achieved"),"Not directly admitted by this team")))</f>
        <v/>
      </c>
      <c r="F154" s="106" t="str">
        <f>IF('Patient level info'!A154="","",IF(B154="6 Month Transfer","Not Applicable",IF('Patient level info'!A154='Patient level info'!B154,IF('Patient level info'!U154="","Not achieved","Achieved"),"Not directly admitted by this team")))</f>
        <v/>
      </c>
    </row>
    <row r="155" spans="1:6" s="40" customFormat="1" ht="30" customHeight="1" x14ac:dyDescent="0.25">
      <c r="A155" s="20" t="str">
        <f>IF('Patient level info'!A155="","",'Patient level info'!A155)</f>
        <v/>
      </c>
      <c r="B155" s="105" t="str">
        <f>IF(A155="","",IF('Patient level info'!E155="Yes","6 Month Transfer",IF('Paste Data Here - Export'!A155='Paste Data Here - Export'!B155,'Patient level info'!C155,IF('Patient level info'!W155="No","",'Paste Data Here - Export'!HP155))))</f>
        <v/>
      </c>
      <c r="C155" s="61" t="str">
        <f>IF(A155="","",IF(B155="6 Month Transfer",B155,IF('Patient level info'!W155="No","Record not locked to discharge/transfer",IF(AND('Paste Data Here - Export'!KM155="T",'Paste Data Here - Export'!A155&lt;&gt;'Paste Data Here - Export'!B155),"Record transferred to this team then transferred to another inpatient team",IF('Paste Data Here - Export'!KM155="T","Transferred to another inpatient team",IF('Paste Data Here - Export'!A155='Paste Data Here - Export'!B155,"Full record at this team","Record transferred to this team"))))))</f>
        <v/>
      </c>
      <c r="D155" s="106" t="str">
        <f>IF('Patient level info'!A155="","",IF(B155="6 Month Transfer","Not Applicable",IF(C155="Record not locked to discharge/transfer",C155,IF(OR(C155="Full record at this team",'Patient level info'!AG155="Died same day as arrival",'Patient level info'!AG155="Admitted to ICU/CCU/HDU"),'Patient level info'!AG155,IF('Patient level info'!P155="Not achieved",'Patient level info'!AG155,IF('Patient level info'!M155="Not achieved",'Patient level info'!AG155,IF('Patient level info'!AG155="Not directly admitted by this team, but achieved 90% of stay whilst at this team",'Patient level info'!AG155,CONCATENATE('Patient level info'!AG155," whilst at this team"))))))))</f>
        <v/>
      </c>
      <c r="E155" s="106" t="str">
        <f>IF('Patient level info'!A155="","",IF(B155="6 Month Transfer","Not Applicable",IF('Patient level info'!A155='Patient level info'!B155,IF('Patient level info'!T155="No","Not achieved","Achieved"),"Not directly admitted by this team")))</f>
        <v/>
      </c>
      <c r="F155" s="106" t="str">
        <f>IF('Patient level info'!A155="","",IF(B155="6 Month Transfer","Not Applicable",IF('Patient level info'!A155='Patient level info'!B155,IF('Patient level info'!U155="","Not achieved","Achieved"),"Not directly admitted by this team")))</f>
        <v/>
      </c>
    </row>
    <row r="156" spans="1:6" s="40" customFormat="1" ht="30" customHeight="1" x14ac:dyDescent="0.25">
      <c r="A156" s="20" t="str">
        <f>IF('Patient level info'!A156="","",'Patient level info'!A156)</f>
        <v/>
      </c>
      <c r="B156" s="105" t="str">
        <f>IF(A156="","",IF('Patient level info'!E156="Yes","6 Month Transfer",IF('Paste Data Here - Export'!A156='Paste Data Here - Export'!B156,'Patient level info'!C156,IF('Patient level info'!W156="No","",'Paste Data Here - Export'!HP156))))</f>
        <v/>
      </c>
      <c r="C156" s="61" t="str">
        <f>IF(A156="","",IF(B156="6 Month Transfer",B156,IF('Patient level info'!W156="No","Record not locked to discharge/transfer",IF(AND('Paste Data Here - Export'!KM156="T",'Paste Data Here - Export'!A156&lt;&gt;'Paste Data Here - Export'!B156),"Record transferred to this team then transferred to another inpatient team",IF('Paste Data Here - Export'!KM156="T","Transferred to another inpatient team",IF('Paste Data Here - Export'!A156='Paste Data Here - Export'!B156,"Full record at this team","Record transferred to this team"))))))</f>
        <v/>
      </c>
      <c r="D156" s="106" t="str">
        <f>IF('Patient level info'!A156="","",IF(B156="6 Month Transfer","Not Applicable",IF(C156="Record not locked to discharge/transfer",C156,IF(OR(C156="Full record at this team",'Patient level info'!AG156="Died same day as arrival",'Patient level info'!AG156="Admitted to ICU/CCU/HDU"),'Patient level info'!AG156,IF('Patient level info'!P156="Not achieved",'Patient level info'!AG156,IF('Patient level info'!M156="Not achieved",'Patient level info'!AG156,IF('Patient level info'!AG156="Not directly admitted by this team, but achieved 90% of stay whilst at this team",'Patient level info'!AG156,CONCATENATE('Patient level info'!AG156," whilst at this team"))))))))</f>
        <v/>
      </c>
      <c r="E156" s="106" t="str">
        <f>IF('Patient level info'!A156="","",IF(B156="6 Month Transfer","Not Applicable",IF('Patient level info'!A156='Patient level info'!B156,IF('Patient level info'!T156="No","Not achieved","Achieved"),"Not directly admitted by this team")))</f>
        <v/>
      </c>
      <c r="F156" s="106" t="str">
        <f>IF('Patient level info'!A156="","",IF(B156="6 Month Transfer","Not Applicable",IF('Patient level info'!A156='Patient level info'!B156,IF('Patient level info'!U156="","Not achieved","Achieved"),"Not directly admitted by this team")))</f>
        <v/>
      </c>
    </row>
    <row r="157" spans="1:6" s="40" customFormat="1" ht="30" customHeight="1" x14ac:dyDescent="0.25">
      <c r="A157" s="20" t="str">
        <f>IF('Patient level info'!A157="","",'Patient level info'!A157)</f>
        <v/>
      </c>
      <c r="B157" s="105" t="str">
        <f>IF(A157="","",IF('Patient level info'!E157="Yes","6 Month Transfer",IF('Paste Data Here - Export'!A157='Paste Data Here - Export'!B157,'Patient level info'!C157,IF('Patient level info'!W157="No","",'Paste Data Here - Export'!HP157))))</f>
        <v/>
      </c>
      <c r="C157" s="61" t="str">
        <f>IF(A157="","",IF(B157="6 Month Transfer",B157,IF('Patient level info'!W157="No","Record not locked to discharge/transfer",IF(AND('Paste Data Here - Export'!KM157="T",'Paste Data Here - Export'!A157&lt;&gt;'Paste Data Here - Export'!B157),"Record transferred to this team then transferred to another inpatient team",IF('Paste Data Here - Export'!KM157="T","Transferred to another inpatient team",IF('Paste Data Here - Export'!A157='Paste Data Here - Export'!B157,"Full record at this team","Record transferred to this team"))))))</f>
        <v/>
      </c>
      <c r="D157" s="106" t="str">
        <f>IF('Patient level info'!A157="","",IF(B157="6 Month Transfer","Not Applicable",IF(C157="Record not locked to discharge/transfer",C157,IF(OR(C157="Full record at this team",'Patient level info'!AG157="Died same day as arrival",'Patient level info'!AG157="Admitted to ICU/CCU/HDU"),'Patient level info'!AG157,IF('Patient level info'!P157="Not achieved",'Patient level info'!AG157,IF('Patient level info'!M157="Not achieved",'Patient level info'!AG157,IF('Patient level info'!AG157="Not directly admitted by this team, but achieved 90% of stay whilst at this team",'Patient level info'!AG157,CONCATENATE('Patient level info'!AG157," whilst at this team"))))))))</f>
        <v/>
      </c>
      <c r="E157" s="106" t="str">
        <f>IF('Patient level info'!A157="","",IF(B157="6 Month Transfer","Not Applicable",IF('Patient level info'!A157='Patient level info'!B157,IF('Patient level info'!T157="No","Not achieved","Achieved"),"Not directly admitted by this team")))</f>
        <v/>
      </c>
      <c r="F157" s="106" t="str">
        <f>IF('Patient level info'!A157="","",IF(B157="6 Month Transfer","Not Applicable",IF('Patient level info'!A157='Patient level info'!B157,IF('Patient level info'!U157="","Not achieved","Achieved"),"Not directly admitted by this team")))</f>
        <v/>
      </c>
    </row>
    <row r="158" spans="1:6" s="40" customFormat="1" ht="30" customHeight="1" x14ac:dyDescent="0.25">
      <c r="A158" s="20" t="str">
        <f>IF('Patient level info'!A158="","",'Patient level info'!A158)</f>
        <v/>
      </c>
      <c r="B158" s="105" t="str">
        <f>IF(A158="","",IF('Patient level info'!E158="Yes","6 Month Transfer",IF('Paste Data Here - Export'!A158='Paste Data Here - Export'!B158,'Patient level info'!C158,IF('Patient level info'!W158="No","",'Paste Data Here - Export'!HP158))))</f>
        <v/>
      </c>
      <c r="C158" s="61" t="str">
        <f>IF(A158="","",IF(B158="6 Month Transfer",B158,IF('Patient level info'!W158="No","Record not locked to discharge/transfer",IF(AND('Paste Data Here - Export'!KM158="T",'Paste Data Here - Export'!A158&lt;&gt;'Paste Data Here - Export'!B158),"Record transferred to this team then transferred to another inpatient team",IF('Paste Data Here - Export'!KM158="T","Transferred to another inpatient team",IF('Paste Data Here - Export'!A158='Paste Data Here - Export'!B158,"Full record at this team","Record transferred to this team"))))))</f>
        <v/>
      </c>
      <c r="D158" s="106" t="str">
        <f>IF('Patient level info'!A158="","",IF(B158="6 Month Transfer","Not Applicable",IF(C158="Record not locked to discharge/transfer",C158,IF(OR(C158="Full record at this team",'Patient level info'!AG158="Died same day as arrival",'Patient level info'!AG158="Admitted to ICU/CCU/HDU"),'Patient level info'!AG158,IF('Patient level info'!P158="Not achieved",'Patient level info'!AG158,IF('Patient level info'!M158="Not achieved",'Patient level info'!AG158,IF('Patient level info'!AG158="Not directly admitted by this team, but achieved 90% of stay whilst at this team",'Patient level info'!AG158,CONCATENATE('Patient level info'!AG158," whilst at this team"))))))))</f>
        <v/>
      </c>
      <c r="E158" s="106" t="str">
        <f>IF('Patient level info'!A158="","",IF(B158="6 Month Transfer","Not Applicable",IF('Patient level info'!A158='Patient level info'!B158,IF('Patient level info'!T158="No","Not achieved","Achieved"),"Not directly admitted by this team")))</f>
        <v/>
      </c>
      <c r="F158" s="106" t="str">
        <f>IF('Patient level info'!A158="","",IF(B158="6 Month Transfer","Not Applicable",IF('Patient level info'!A158='Patient level info'!B158,IF('Patient level info'!U158="","Not achieved","Achieved"),"Not directly admitted by this team")))</f>
        <v/>
      </c>
    </row>
    <row r="159" spans="1:6" s="40" customFormat="1" ht="30" customHeight="1" x14ac:dyDescent="0.25">
      <c r="A159" s="20" t="str">
        <f>IF('Patient level info'!A159="","",'Patient level info'!A159)</f>
        <v/>
      </c>
      <c r="B159" s="105" t="str">
        <f>IF(A159="","",IF('Patient level info'!E159="Yes","6 Month Transfer",IF('Paste Data Here - Export'!A159='Paste Data Here - Export'!B159,'Patient level info'!C159,IF('Patient level info'!W159="No","",'Paste Data Here - Export'!HP159))))</f>
        <v/>
      </c>
      <c r="C159" s="61" t="str">
        <f>IF(A159="","",IF(B159="6 Month Transfer",B159,IF('Patient level info'!W159="No","Record not locked to discharge/transfer",IF(AND('Paste Data Here - Export'!KM159="T",'Paste Data Here - Export'!A159&lt;&gt;'Paste Data Here - Export'!B159),"Record transferred to this team then transferred to another inpatient team",IF('Paste Data Here - Export'!KM159="T","Transferred to another inpatient team",IF('Paste Data Here - Export'!A159='Paste Data Here - Export'!B159,"Full record at this team","Record transferred to this team"))))))</f>
        <v/>
      </c>
      <c r="D159" s="106" t="str">
        <f>IF('Patient level info'!A159="","",IF(B159="6 Month Transfer","Not Applicable",IF(C159="Record not locked to discharge/transfer",C159,IF(OR(C159="Full record at this team",'Patient level info'!AG159="Died same day as arrival",'Patient level info'!AG159="Admitted to ICU/CCU/HDU"),'Patient level info'!AG159,IF('Patient level info'!P159="Not achieved",'Patient level info'!AG159,IF('Patient level info'!M159="Not achieved",'Patient level info'!AG159,IF('Patient level info'!AG159="Not directly admitted by this team, but achieved 90% of stay whilst at this team",'Patient level info'!AG159,CONCATENATE('Patient level info'!AG159," whilst at this team"))))))))</f>
        <v/>
      </c>
      <c r="E159" s="106" t="str">
        <f>IF('Patient level info'!A159="","",IF(B159="6 Month Transfer","Not Applicable",IF('Patient level info'!A159='Patient level info'!B159,IF('Patient level info'!T159="No","Not achieved","Achieved"),"Not directly admitted by this team")))</f>
        <v/>
      </c>
      <c r="F159" s="106" t="str">
        <f>IF('Patient level info'!A159="","",IF(B159="6 Month Transfer","Not Applicable",IF('Patient level info'!A159='Patient level info'!B159,IF('Patient level info'!U159="","Not achieved","Achieved"),"Not directly admitted by this team")))</f>
        <v/>
      </c>
    </row>
    <row r="160" spans="1:6" s="40" customFormat="1" ht="30" customHeight="1" x14ac:dyDescent="0.25">
      <c r="A160" s="20" t="str">
        <f>IF('Patient level info'!A160="","",'Patient level info'!A160)</f>
        <v/>
      </c>
      <c r="B160" s="105" t="str">
        <f>IF(A160="","",IF('Patient level info'!E160="Yes","6 Month Transfer",IF('Paste Data Here - Export'!A160='Paste Data Here - Export'!B160,'Patient level info'!C160,IF('Patient level info'!W160="No","",'Paste Data Here - Export'!HP160))))</f>
        <v/>
      </c>
      <c r="C160" s="61" t="str">
        <f>IF(A160="","",IF(B160="6 Month Transfer",B160,IF('Patient level info'!W160="No","Record not locked to discharge/transfer",IF(AND('Paste Data Here - Export'!KM160="T",'Paste Data Here - Export'!A160&lt;&gt;'Paste Data Here - Export'!B160),"Record transferred to this team then transferred to another inpatient team",IF('Paste Data Here - Export'!KM160="T","Transferred to another inpatient team",IF('Paste Data Here - Export'!A160='Paste Data Here - Export'!B160,"Full record at this team","Record transferred to this team"))))))</f>
        <v/>
      </c>
      <c r="D160" s="106" t="str">
        <f>IF('Patient level info'!A160="","",IF(B160="6 Month Transfer","Not Applicable",IF(C160="Record not locked to discharge/transfer",C160,IF(OR(C160="Full record at this team",'Patient level info'!AG160="Died same day as arrival",'Patient level info'!AG160="Admitted to ICU/CCU/HDU"),'Patient level info'!AG160,IF('Patient level info'!P160="Not achieved",'Patient level info'!AG160,IF('Patient level info'!M160="Not achieved",'Patient level info'!AG160,IF('Patient level info'!AG160="Not directly admitted by this team, but achieved 90% of stay whilst at this team",'Patient level info'!AG160,CONCATENATE('Patient level info'!AG160," whilst at this team"))))))))</f>
        <v/>
      </c>
      <c r="E160" s="106" t="str">
        <f>IF('Patient level info'!A160="","",IF(B160="6 Month Transfer","Not Applicable",IF('Patient level info'!A160='Patient level info'!B160,IF('Patient level info'!T160="No","Not achieved","Achieved"),"Not directly admitted by this team")))</f>
        <v/>
      </c>
      <c r="F160" s="106" t="str">
        <f>IF('Patient level info'!A160="","",IF(B160="6 Month Transfer","Not Applicable",IF('Patient level info'!A160='Patient level info'!B160,IF('Patient level info'!U160="","Not achieved","Achieved"),"Not directly admitted by this team")))</f>
        <v/>
      </c>
    </row>
    <row r="161" spans="1:6" s="40" customFormat="1" ht="30" customHeight="1" x14ac:dyDescent="0.25">
      <c r="A161" s="20" t="str">
        <f>IF('Patient level info'!A161="","",'Patient level info'!A161)</f>
        <v/>
      </c>
      <c r="B161" s="105" t="str">
        <f>IF(A161="","",IF('Patient level info'!E161="Yes","6 Month Transfer",IF('Paste Data Here - Export'!A161='Paste Data Here - Export'!B161,'Patient level info'!C161,IF('Patient level info'!W161="No","",'Paste Data Here - Export'!HP161))))</f>
        <v/>
      </c>
      <c r="C161" s="61" t="str">
        <f>IF(A161="","",IF(B161="6 Month Transfer",B161,IF('Patient level info'!W161="No","Record not locked to discharge/transfer",IF(AND('Paste Data Here - Export'!KM161="T",'Paste Data Here - Export'!A161&lt;&gt;'Paste Data Here - Export'!B161),"Record transferred to this team then transferred to another inpatient team",IF('Paste Data Here - Export'!KM161="T","Transferred to another inpatient team",IF('Paste Data Here - Export'!A161='Paste Data Here - Export'!B161,"Full record at this team","Record transferred to this team"))))))</f>
        <v/>
      </c>
      <c r="D161" s="106" t="str">
        <f>IF('Patient level info'!A161="","",IF(B161="6 Month Transfer","Not Applicable",IF(C161="Record not locked to discharge/transfer",C161,IF(OR(C161="Full record at this team",'Patient level info'!AG161="Died same day as arrival",'Patient level info'!AG161="Admitted to ICU/CCU/HDU"),'Patient level info'!AG161,IF('Patient level info'!P161="Not achieved",'Patient level info'!AG161,IF('Patient level info'!M161="Not achieved",'Patient level info'!AG161,IF('Patient level info'!AG161="Not directly admitted by this team, but achieved 90% of stay whilst at this team",'Patient level info'!AG161,CONCATENATE('Patient level info'!AG161," whilst at this team"))))))))</f>
        <v/>
      </c>
      <c r="E161" s="106" t="str">
        <f>IF('Patient level info'!A161="","",IF(B161="6 Month Transfer","Not Applicable",IF('Patient level info'!A161='Patient level info'!B161,IF('Patient level info'!T161="No","Not achieved","Achieved"),"Not directly admitted by this team")))</f>
        <v/>
      </c>
      <c r="F161" s="106" t="str">
        <f>IF('Patient level info'!A161="","",IF(B161="6 Month Transfer","Not Applicable",IF('Patient level info'!A161='Patient level info'!B161,IF('Patient level info'!U161="","Not achieved","Achieved"),"Not directly admitted by this team")))</f>
        <v/>
      </c>
    </row>
    <row r="162" spans="1:6" s="40" customFormat="1" ht="30" customHeight="1" x14ac:dyDescent="0.25">
      <c r="A162" s="20" t="str">
        <f>IF('Patient level info'!A162="","",'Patient level info'!A162)</f>
        <v/>
      </c>
      <c r="B162" s="105" t="str">
        <f>IF(A162="","",IF('Patient level info'!E162="Yes","6 Month Transfer",IF('Paste Data Here - Export'!A162='Paste Data Here - Export'!B162,'Patient level info'!C162,IF('Patient level info'!W162="No","",'Paste Data Here - Export'!HP162))))</f>
        <v/>
      </c>
      <c r="C162" s="61" t="str">
        <f>IF(A162="","",IF(B162="6 Month Transfer",B162,IF('Patient level info'!W162="No","Record not locked to discharge/transfer",IF(AND('Paste Data Here - Export'!KM162="T",'Paste Data Here - Export'!A162&lt;&gt;'Paste Data Here - Export'!B162),"Record transferred to this team then transferred to another inpatient team",IF('Paste Data Here - Export'!KM162="T","Transferred to another inpatient team",IF('Paste Data Here - Export'!A162='Paste Data Here - Export'!B162,"Full record at this team","Record transferred to this team"))))))</f>
        <v/>
      </c>
      <c r="D162" s="106" t="str">
        <f>IF('Patient level info'!A162="","",IF(B162="6 Month Transfer","Not Applicable",IF(C162="Record not locked to discharge/transfer",C162,IF(OR(C162="Full record at this team",'Patient level info'!AG162="Died same day as arrival",'Patient level info'!AG162="Admitted to ICU/CCU/HDU"),'Patient level info'!AG162,IF('Patient level info'!P162="Not achieved",'Patient level info'!AG162,IF('Patient level info'!M162="Not achieved",'Patient level info'!AG162,IF('Patient level info'!AG162="Not directly admitted by this team, but achieved 90% of stay whilst at this team",'Patient level info'!AG162,CONCATENATE('Patient level info'!AG162," whilst at this team"))))))))</f>
        <v/>
      </c>
      <c r="E162" s="106" t="str">
        <f>IF('Patient level info'!A162="","",IF(B162="6 Month Transfer","Not Applicable",IF('Patient level info'!A162='Patient level info'!B162,IF('Patient level info'!T162="No","Not achieved","Achieved"),"Not directly admitted by this team")))</f>
        <v/>
      </c>
      <c r="F162" s="106" t="str">
        <f>IF('Patient level info'!A162="","",IF(B162="6 Month Transfer","Not Applicable",IF('Patient level info'!A162='Patient level info'!B162,IF('Patient level info'!U162="","Not achieved","Achieved"),"Not directly admitted by this team")))</f>
        <v/>
      </c>
    </row>
    <row r="163" spans="1:6" s="40" customFormat="1" ht="30" customHeight="1" x14ac:dyDescent="0.25">
      <c r="A163" s="20" t="str">
        <f>IF('Patient level info'!A163="","",'Patient level info'!A163)</f>
        <v/>
      </c>
      <c r="B163" s="105" t="str">
        <f>IF(A163="","",IF('Patient level info'!E163="Yes","6 Month Transfer",IF('Paste Data Here - Export'!A163='Paste Data Here - Export'!B163,'Patient level info'!C163,IF('Patient level info'!W163="No","",'Paste Data Here - Export'!HP163))))</f>
        <v/>
      </c>
      <c r="C163" s="61" t="str">
        <f>IF(A163="","",IF(B163="6 Month Transfer",B163,IF('Patient level info'!W163="No","Record not locked to discharge/transfer",IF(AND('Paste Data Here - Export'!KM163="T",'Paste Data Here - Export'!A163&lt;&gt;'Paste Data Here - Export'!B163),"Record transferred to this team then transferred to another inpatient team",IF('Paste Data Here - Export'!KM163="T","Transferred to another inpatient team",IF('Paste Data Here - Export'!A163='Paste Data Here - Export'!B163,"Full record at this team","Record transferred to this team"))))))</f>
        <v/>
      </c>
      <c r="D163" s="106" t="str">
        <f>IF('Patient level info'!A163="","",IF(B163="6 Month Transfer","Not Applicable",IF(C163="Record not locked to discharge/transfer",C163,IF(OR(C163="Full record at this team",'Patient level info'!AG163="Died same day as arrival",'Patient level info'!AG163="Admitted to ICU/CCU/HDU"),'Patient level info'!AG163,IF('Patient level info'!P163="Not achieved",'Patient level info'!AG163,IF('Patient level info'!M163="Not achieved",'Patient level info'!AG163,IF('Patient level info'!AG163="Not directly admitted by this team, but achieved 90% of stay whilst at this team",'Patient level info'!AG163,CONCATENATE('Patient level info'!AG163," whilst at this team"))))))))</f>
        <v/>
      </c>
      <c r="E163" s="106" t="str">
        <f>IF('Patient level info'!A163="","",IF(B163="6 Month Transfer","Not Applicable",IF('Patient level info'!A163='Patient level info'!B163,IF('Patient level info'!T163="No","Not achieved","Achieved"),"Not directly admitted by this team")))</f>
        <v/>
      </c>
      <c r="F163" s="106" t="str">
        <f>IF('Patient level info'!A163="","",IF(B163="6 Month Transfer","Not Applicable",IF('Patient level info'!A163='Patient level info'!B163,IF('Patient level info'!U163="","Not achieved","Achieved"),"Not directly admitted by this team")))</f>
        <v/>
      </c>
    </row>
    <row r="164" spans="1:6" s="40" customFormat="1" ht="30" customHeight="1" x14ac:dyDescent="0.25">
      <c r="A164" s="20" t="str">
        <f>IF('Patient level info'!A164="","",'Patient level info'!A164)</f>
        <v/>
      </c>
      <c r="B164" s="105" t="str">
        <f>IF(A164="","",IF('Patient level info'!E164="Yes","6 Month Transfer",IF('Paste Data Here - Export'!A164='Paste Data Here - Export'!B164,'Patient level info'!C164,IF('Patient level info'!W164="No","",'Paste Data Here - Export'!HP164))))</f>
        <v/>
      </c>
      <c r="C164" s="61" t="str">
        <f>IF(A164="","",IF(B164="6 Month Transfer",B164,IF('Patient level info'!W164="No","Record not locked to discharge/transfer",IF(AND('Paste Data Here - Export'!KM164="T",'Paste Data Here - Export'!A164&lt;&gt;'Paste Data Here - Export'!B164),"Record transferred to this team then transferred to another inpatient team",IF('Paste Data Here - Export'!KM164="T","Transferred to another inpatient team",IF('Paste Data Here - Export'!A164='Paste Data Here - Export'!B164,"Full record at this team","Record transferred to this team"))))))</f>
        <v/>
      </c>
      <c r="D164" s="106" t="str">
        <f>IF('Patient level info'!A164="","",IF(B164="6 Month Transfer","Not Applicable",IF(C164="Record not locked to discharge/transfer",C164,IF(OR(C164="Full record at this team",'Patient level info'!AG164="Died same day as arrival",'Patient level info'!AG164="Admitted to ICU/CCU/HDU"),'Patient level info'!AG164,IF('Patient level info'!P164="Not achieved",'Patient level info'!AG164,IF('Patient level info'!M164="Not achieved",'Patient level info'!AG164,IF('Patient level info'!AG164="Not directly admitted by this team, but achieved 90% of stay whilst at this team",'Patient level info'!AG164,CONCATENATE('Patient level info'!AG164," whilst at this team"))))))))</f>
        <v/>
      </c>
      <c r="E164" s="106" t="str">
        <f>IF('Patient level info'!A164="","",IF(B164="6 Month Transfer","Not Applicable",IF('Patient level info'!A164='Patient level info'!B164,IF('Patient level info'!T164="No","Not achieved","Achieved"),"Not directly admitted by this team")))</f>
        <v/>
      </c>
      <c r="F164" s="106" t="str">
        <f>IF('Patient level info'!A164="","",IF(B164="6 Month Transfer","Not Applicable",IF('Patient level info'!A164='Patient level info'!B164,IF('Patient level info'!U164="","Not achieved","Achieved"),"Not directly admitted by this team")))</f>
        <v/>
      </c>
    </row>
    <row r="165" spans="1:6" s="40" customFormat="1" ht="30" customHeight="1" x14ac:dyDescent="0.25">
      <c r="A165" s="20" t="str">
        <f>IF('Patient level info'!A165="","",'Patient level info'!A165)</f>
        <v/>
      </c>
      <c r="B165" s="105" t="str">
        <f>IF(A165="","",IF('Patient level info'!E165="Yes","6 Month Transfer",IF('Paste Data Here - Export'!A165='Paste Data Here - Export'!B165,'Patient level info'!C165,IF('Patient level info'!W165="No","",'Paste Data Here - Export'!HP165))))</f>
        <v/>
      </c>
      <c r="C165" s="61" t="str">
        <f>IF(A165="","",IF(B165="6 Month Transfer",B165,IF('Patient level info'!W165="No","Record not locked to discharge/transfer",IF(AND('Paste Data Here - Export'!KM165="T",'Paste Data Here - Export'!A165&lt;&gt;'Paste Data Here - Export'!B165),"Record transferred to this team then transferred to another inpatient team",IF('Paste Data Here - Export'!KM165="T","Transferred to another inpatient team",IF('Paste Data Here - Export'!A165='Paste Data Here - Export'!B165,"Full record at this team","Record transferred to this team"))))))</f>
        <v/>
      </c>
      <c r="D165" s="106" t="str">
        <f>IF('Patient level info'!A165="","",IF(B165="6 Month Transfer","Not Applicable",IF(C165="Record not locked to discharge/transfer",C165,IF(OR(C165="Full record at this team",'Patient level info'!AG165="Died same day as arrival",'Patient level info'!AG165="Admitted to ICU/CCU/HDU"),'Patient level info'!AG165,IF('Patient level info'!P165="Not achieved",'Patient level info'!AG165,IF('Patient level info'!M165="Not achieved",'Patient level info'!AG165,IF('Patient level info'!AG165="Not directly admitted by this team, but achieved 90% of stay whilst at this team",'Patient level info'!AG165,CONCATENATE('Patient level info'!AG165," whilst at this team"))))))))</f>
        <v/>
      </c>
      <c r="E165" s="106" t="str">
        <f>IF('Patient level info'!A165="","",IF(B165="6 Month Transfer","Not Applicable",IF('Patient level info'!A165='Patient level info'!B165,IF('Patient level info'!T165="No","Not achieved","Achieved"),"Not directly admitted by this team")))</f>
        <v/>
      </c>
      <c r="F165" s="106" t="str">
        <f>IF('Patient level info'!A165="","",IF(B165="6 Month Transfer","Not Applicable",IF('Patient level info'!A165='Patient level info'!B165,IF('Patient level info'!U165="","Not achieved","Achieved"),"Not directly admitted by this team")))</f>
        <v/>
      </c>
    </row>
    <row r="166" spans="1:6" s="40" customFormat="1" ht="30" customHeight="1" x14ac:dyDescent="0.25">
      <c r="A166" s="20" t="str">
        <f>IF('Patient level info'!A166="","",'Patient level info'!A166)</f>
        <v/>
      </c>
      <c r="B166" s="105" t="str">
        <f>IF(A166="","",IF('Patient level info'!E166="Yes","6 Month Transfer",IF('Paste Data Here - Export'!A166='Paste Data Here - Export'!B166,'Patient level info'!C166,IF('Patient level info'!W166="No","",'Paste Data Here - Export'!HP166))))</f>
        <v/>
      </c>
      <c r="C166" s="61" t="str">
        <f>IF(A166="","",IF(B166="6 Month Transfer",B166,IF('Patient level info'!W166="No","Record not locked to discharge/transfer",IF(AND('Paste Data Here - Export'!KM166="T",'Paste Data Here - Export'!A166&lt;&gt;'Paste Data Here - Export'!B166),"Record transferred to this team then transferred to another inpatient team",IF('Paste Data Here - Export'!KM166="T","Transferred to another inpatient team",IF('Paste Data Here - Export'!A166='Paste Data Here - Export'!B166,"Full record at this team","Record transferred to this team"))))))</f>
        <v/>
      </c>
      <c r="D166" s="106" t="str">
        <f>IF('Patient level info'!A166="","",IF(B166="6 Month Transfer","Not Applicable",IF(C166="Record not locked to discharge/transfer",C166,IF(OR(C166="Full record at this team",'Patient level info'!AG166="Died same day as arrival",'Patient level info'!AG166="Admitted to ICU/CCU/HDU"),'Patient level info'!AG166,IF('Patient level info'!P166="Not achieved",'Patient level info'!AG166,IF('Patient level info'!M166="Not achieved",'Patient level info'!AG166,IF('Patient level info'!AG166="Not directly admitted by this team, but achieved 90% of stay whilst at this team",'Patient level info'!AG166,CONCATENATE('Patient level info'!AG166," whilst at this team"))))))))</f>
        <v/>
      </c>
      <c r="E166" s="106" t="str">
        <f>IF('Patient level info'!A166="","",IF(B166="6 Month Transfer","Not Applicable",IF('Patient level info'!A166='Patient level info'!B166,IF('Patient level info'!T166="No","Not achieved","Achieved"),"Not directly admitted by this team")))</f>
        <v/>
      </c>
      <c r="F166" s="106" t="str">
        <f>IF('Patient level info'!A166="","",IF(B166="6 Month Transfer","Not Applicable",IF('Patient level info'!A166='Patient level info'!B166,IF('Patient level info'!U166="","Not achieved","Achieved"),"Not directly admitted by this team")))</f>
        <v/>
      </c>
    </row>
    <row r="167" spans="1:6" s="40" customFormat="1" ht="30" customHeight="1" x14ac:dyDescent="0.25">
      <c r="A167" s="20" t="str">
        <f>IF('Patient level info'!A167="","",'Patient level info'!A167)</f>
        <v/>
      </c>
      <c r="B167" s="105" t="str">
        <f>IF(A167="","",IF('Patient level info'!E167="Yes","6 Month Transfer",IF('Paste Data Here - Export'!A167='Paste Data Here - Export'!B167,'Patient level info'!C167,IF('Patient level info'!W167="No","",'Paste Data Here - Export'!HP167))))</f>
        <v/>
      </c>
      <c r="C167" s="61" t="str">
        <f>IF(A167="","",IF(B167="6 Month Transfer",B167,IF('Patient level info'!W167="No","Record not locked to discharge/transfer",IF(AND('Paste Data Here - Export'!KM167="T",'Paste Data Here - Export'!A167&lt;&gt;'Paste Data Here - Export'!B167),"Record transferred to this team then transferred to another inpatient team",IF('Paste Data Here - Export'!KM167="T","Transferred to another inpatient team",IF('Paste Data Here - Export'!A167='Paste Data Here - Export'!B167,"Full record at this team","Record transferred to this team"))))))</f>
        <v/>
      </c>
      <c r="D167" s="106" t="str">
        <f>IF('Patient level info'!A167="","",IF(B167="6 Month Transfer","Not Applicable",IF(C167="Record not locked to discharge/transfer",C167,IF(OR(C167="Full record at this team",'Patient level info'!AG167="Died same day as arrival",'Patient level info'!AG167="Admitted to ICU/CCU/HDU"),'Patient level info'!AG167,IF('Patient level info'!P167="Not achieved",'Patient level info'!AG167,IF('Patient level info'!M167="Not achieved",'Patient level info'!AG167,IF('Patient level info'!AG167="Not directly admitted by this team, but achieved 90% of stay whilst at this team",'Patient level info'!AG167,CONCATENATE('Patient level info'!AG167," whilst at this team"))))))))</f>
        <v/>
      </c>
      <c r="E167" s="106" t="str">
        <f>IF('Patient level info'!A167="","",IF(B167="6 Month Transfer","Not Applicable",IF('Patient level info'!A167='Patient level info'!B167,IF('Patient level info'!T167="No","Not achieved","Achieved"),"Not directly admitted by this team")))</f>
        <v/>
      </c>
      <c r="F167" s="106" t="str">
        <f>IF('Patient level info'!A167="","",IF(B167="6 Month Transfer","Not Applicable",IF('Patient level info'!A167='Patient level info'!B167,IF('Patient level info'!U167="","Not achieved","Achieved"),"Not directly admitted by this team")))</f>
        <v/>
      </c>
    </row>
    <row r="168" spans="1:6" s="40" customFormat="1" ht="30" customHeight="1" x14ac:dyDescent="0.25">
      <c r="A168" s="20" t="str">
        <f>IF('Patient level info'!A168="","",'Patient level info'!A168)</f>
        <v/>
      </c>
      <c r="B168" s="105" t="str">
        <f>IF(A168="","",IF('Patient level info'!E168="Yes","6 Month Transfer",IF('Paste Data Here - Export'!A168='Paste Data Here - Export'!B168,'Patient level info'!C168,IF('Patient level info'!W168="No","",'Paste Data Here - Export'!HP168))))</f>
        <v/>
      </c>
      <c r="C168" s="61" t="str">
        <f>IF(A168="","",IF(B168="6 Month Transfer",B168,IF('Patient level info'!W168="No","Record not locked to discharge/transfer",IF(AND('Paste Data Here - Export'!KM168="T",'Paste Data Here - Export'!A168&lt;&gt;'Paste Data Here - Export'!B168),"Record transferred to this team then transferred to another inpatient team",IF('Paste Data Here - Export'!KM168="T","Transferred to another inpatient team",IF('Paste Data Here - Export'!A168='Paste Data Here - Export'!B168,"Full record at this team","Record transferred to this team"))))))</f>
        <v/>
      </c>
      <c r="D168" s="106" t="str">
        <f>IF('Patient level info'!A168="","",IF(B168="6 Month Transfer","Not Applicable",IF(C168="Record not locked to discharge/transfer",C168,IF(OR(C168="Full record at this team",'Patient level info'!AG168="Died same day as arrival",'Patient level info'!AG168="Admitted to ICU/CCU/HDU"),'Patient level info'!AG168,IF('Patient level info'!P168="Not achieved",'Patient level info'!AG168,IF('Patient level info'!M168="Not achieved",'Patient level info'!AG168,IF('Patient level info'!AG168="Not directly admitted by this team, but achieved 90% of stay whilst at this team",'Patient level info'!AG168,CONCATENATE('Patient level info'!AG168," whilst at this team"))))))))</f>
        <v/>
      </c>
      <c r="E168" s="106" t="str">
        <f>IF('Patient level info'!A168="","",IF(B168="6 Month Transfer","Not Applicable",IF('Patient level info'!A168='Patient level info'!B168,IF('Patient level info'!T168="No","Not achieved","Achieved"),"Not directly admitted by this team")))</f>
        <v/>
      </c>
      <c r="F168" s="106" t="str">
        <f>IF('Patient level info'!A168="","",IF(B168="6 Month Transfer","Not Applicable",IF('Patient level info'!A168='Patient level info'!B168,IF('Patient level info'!U168="","Not achieved","Achieved"),"Not directly admitted by this team")))</f>
        <v/>
      </c>
    </row>
    <row r="169" spans="1:6" s="40" customFormat="1" ht="30" customHeight="1" x14ac:dyDescent="0.25">
      <c r="A169" s="20" t="str">
        <f>IF('Patient level info'!A169="","",'Patient level info'!A169)</f>
        <v/>
      </c>
      <c r="B169" s="105" t="str">
        <f>IF(A169="","",IF('Patient level info'!E169="Yes","6 Month Transfer",IF('Paste Data Here - Export'!A169='Paste Data Here - Export'!B169,'Patient level info'!C169,IF('Patient level info'!W169="No","",'Paste Data Here - Export'!HP169))))</f>
        <v/>
      </c>
      <c r="C169" s="61" t="str">
        <f>IF(A169="","",IF(B169="6 Month Transfer",B169,IF('Patient level info'!W169="No","Record not locked to discharge/transfer",IF(AND('Paste Data Here - Export'!KM169="T",'Paste Data Here - Export'!A169&lt;&gt;'Paste Data Here - Export'!B169),"Record transferred to this team then transferred to another inpatient team",IF('Paste Data Here - Export'!KM169="T","Transferred to another inpatient team",IF('Paste Data Here - Export'!A169='Paste Data Here - Export'!B169,"Full record at this team","Record transferred to this team"))))))</f>
        <v/>
      </c>
      <c r="D169" s="106" t="str">
        <f>IF('Patient level info'!A169="","",IF(B169="6 Month Transfer","Not Applicable",IF(C169="Record not locked to discharge/transfer",C169,IF(OR(C169="Full record at this team",'Patient level info'!AG169="Died same day as arrival",'Patient level info'!AG169="Admitted to ICU/CCU/HDU"),'Patient level info'!AG169,IF('Patient level info'!P169="Not achieved",'Patient level info'!AG169,IF('Patient level info'!M169="Not achieved",'Patient level info'!AG169,IF('Patient level info'!AG169="Not directly admitted by this team, but achieved 90% of stay whilst at this team",'Patient level info'!AG169,CONCATENATE('Patient level info'!AG169," whilst at this team"))))))))</f>
        <v/>
      </c>
      <c r="E169" s="106" t="str">
        <f>IF('Patient level info'!A169="","",IF(B169="6 Month Transfer","Not Applicable",IF('Patient level info'!A169='Patient level info'!B169,IF('Patient level info'!T169="No","Not achieved","Achieved"),"Not directly admitted by this team")))</f>
        <v/>
      </c>
      <c r="F169" s="106" t="str">
        <f>IF('Patient level info'!A169="","",IF(B169="6 Month Transfer","Not Applicable",IF('Patient level info'!A169='Patient level info'!B169,IF('Patient level info'!U169="","Not achieved","Achieved"),"Not directly admitted by this team")))</f>
        <v/>
      </c>
    </row>
    <row r="170" spans="1:6" s="40" customFormat="1" ht="30" customHeight="1" x14ac:dyDescent="0.25">
      <c r="A170" s="20" t="str">
        <f>IF('Patient level info'!A170="","",'Patient level info'!A170)</f>
        <v/>
      </c>
      <c r="B170" s="105" t="str">
        <f>IF(A170="","",IF('Patient level info'!E170="Yes","6 Month Transfer",IF('Paste Data Here - Export'!A170='Paste Data Here - Export'!B170,'Patient level info'!C170,IF('Patient level info'!W170="No","",'Paste Data Here - Export'!HP170))))</f>
        <v/>
      </c>
      <c r="C170" s="61" t="str">
        <f>IF(A170="","",IF(B170="6 Month Transfer",B170,IF('Patient level info'!W170="No","Record not locked to discharge/transfer",IF(AND('Paste Data Here - Export'!KM170="T",'Paste Data Here - Export'!A170&lt;&gt;'Paste Data Here - Export'!B170),"Record transferred to this team then transferred to another inpatient team",IF('Paste Data Here - Export'!KM170="T","Transferred to another inpatient team",IF('Paste Data Here - Export'!A170='Paste Data Here - Export'!B170,"Full record at this team","Record transferred to this team"))))))</f>
        <v/>
      </c>
      <c r="D170" s="106" t="str">
        <f>IF('Patient level info'!A170="","",IF(B170="6 Month Transfer","Not Applicable",IF(C170="Record not locked to discharge/transfer",C170,IF(OR(C170="Full record at this team",'Patient level info'!AG170="Died same day as arrival",'Patient level info'!AG170="Admitted to ICU/CCU/HDU"),'Patient level info'!AG170,IF('Patient level info'!P170="Not achieved",'Patient level info'!AG170,IF('Patient level info'!M170="Not achieved",'Patient level info'!AG170,IF('Patient level info'!AG170="Not directly admitted by this team, but achieved 90% of stay whilst at this team",'Patient level info'!AG170,CONCATENATE('Patient level info'!AG170," whilst at this team"))))))))</f>
        <v/>
      </c>
      <c r="E170" s="106" t="str">
        <f>IF('Patient level info'!A170="","",IF(B170="6 Month Transfer","Not Applicable",IF('Patient level info'!A170='Patient level info'!B170,IF('Patient level info'!T170="No","Not achieved","Achieved"),"Not directly admitted by this team")))</f>
        <v/>
      </c>
      <c r="F170" s="106" t="str">
        <f>IF('Patient level info'!A170="","",IF(B170="6 Month Transfer","Not Applicable",IF('Patient level info'!A170='Patient level info'!B170,IF('Patient level info'!U170="","Not achieved","Achieved"),"Not directly admitted by this team")))</f>
        <v/>
      </c>
    </row>
    <row r="171" spans="1:6" s="40" customFormat="1" ht="30" customHeight="1" x14ac:dyDescent="0.25">
      <c r="A171" s="20" t="str">
        <f>IF('Patient level info'!A171="","",'Patient level info'!A171)</f>
        <v/>
      </c>
      <c r="B171" s="105" t="str">
        <f>IF(A171="","",IF('Patient level info'!E171="Yes","6 Month Transfer",IF('Paste Data Here - Export'!A171='Paste Data Here - Export'!B171,'Patient level info'!C171,IF('Patient level info'!W171="No","",'Paste Data Here - Export'!HP171))))</f>
        <v/>
      </c>
      <c r="C171" s="61" t="str">
        <f>IF(A171="","",IF(B171="6 Month Transfer",B171,IF('Patient level info'!W171="No","Record not locked to discharge/transfer",IF(AND('Paste Data Here - Export'!KM171="T",'Paste Data Here - Export'!A171&lt;&gt;'Paste Data Here - Export'!B171),"Record transferred to this team then transferred to another inpatient team",IF('Paste Data Here - Export'!KM171="T","Transferred to another inpatient team",IF('Paste Data Here - Export'!A171='Paste Data Here - Export'!B171,"Full record at this team","Record transferred to this team"))))))</f>
        <v/>
      </c>
      <c r="D171" s="106" t="str">
        <f>IF('Patient level info'!A171="","",IF(B171="6 Month Transfer","Not Applicable",IF(C171="Record not locked to discharge/transfer",C171,IF(OR(C171="Full record at this team",'Patient level info'!AG171="Died same day as arrival",'Patient level info'!AG171="Admitted to ICU/CCU/HDU"),'Patient level info'!AG171,IF('Patient level info'!P171="Not achieved",'Patient level info'!AG171,IF('Patient level info'!M171="Not achieved",'Patient level info'!AG171,IF('Patient level info'!AG171="Not directly admitted by this team, but achieved 90% of stay whilst at this team",'Patient level info'!AG171,CONCATENATE('Patient level info'!AG171," whilst at this team"))))))))</f>
        <v/>
      </c>
      <c r="E171" s="106" t="str">
        <f>IF('Patient level info'!A171="","",IF(B171="6 Month Transfer","Not Applicable",IF('Patient level info'!A171='Patient level info'!B171,IF('Patient level info'!T171="No","Not achieved","Achieved"),"Not directly admitted by this team")))</f>
        <v/>
      </c>
      <c r="F171" s="106" t="str">
        <f>IF('Patient level info'!A171="","",IF(B171="6 Month Transfer","Not Applicable",IF('Patient level info'!A171='Patient level info'!B171,IF('Patient level info'!U171="","Not achieved","Achieved"),"Not directly admitted by this team")))</f>
        <v/>
      </c>
    </row>
    <row r="172" spans="1:6" s="40" customFormat="1" ht="30" customHeight="1" x14ac:dyDescent="0.25">
      <c r="A172" s="20" t="str">
        <f>IF('Patient level info'!A172="","",'Patient level info'!A172)</f>
        <v/>
      </c>
      <c r="B172" s="105" t="str">
        <f>IF(A172="","",IF('Patient level info'!E172="Yes","6 Month Transfer",IF('Paste Data Here - Export'!A172='Paste Data Here - Export'!B172,'Patient level info'!C172,IF('Patient level info'!W172="No","",'Paste Data Here - Export'!HP172))))</f>
        <v/>
      </c>
      <c r="C172" s="61" t="str">
        <f>IF(A172="","",IF(B172="6 Month Transfer",B172,IF('Patient level info'!W172="No","Record not locked to discharge/transfer",IF(AND('Paste Data Here - Export'!KM172="T",'Paste Data Here - Export'!A172&lt;&gt;'Paste Data Here - Export'!B172),"Record transferred to this team then transferred to another inpatient team",IF('Paste Data Here - Export'!KM172="T","Transferred to another inpatient team",IF('Paste Data Here - Export'!A172='Paste Data Here - Export'!B172,"Full record at this team","Record transferred to this team"))))))</f>
        <v/>
      </c>
      <c r="D172" s="106" t="str">
        <f>IF('Patient level info'!A172="","",IF(B172="6 Month Transfer","Not Applicable",IF(C172="Record not locked to discharge/transfer",C172,IF(OR(C172="Full record at this team",'Patient level info'!AG172="Died same day as arrival",'Patient level info'!AG172="Admitted to ICU/CCU/HDU"),'Patient level info'!AG172,IF('Patient level info'!P172="Not achieved",'Patient level info'!AG172,IF('Patient level info'!M172="Not achieved",'Patient level info'!AG172,IF('Patient level info'!AG172="Not directly admitted by this team, but achieved 90% of stay whilst at this team",'Patient level info'!AG172,CONCATENATE('Patient level info'!AG172," whilst at this team"))))))))</f>
        <v/>
      </c>
      <c r="E172" s="106" t="str">
        <f>IF('Patient level info'!A172="","",IF(B172="6 Month Transfer","Not Applicable",IF('Patient level info'!A172='Patient level info'!B172,IF('Patient level info'!T172="No","Not achieved","Achieved"),"Not directly admitted by this team")))</f>
        <v/>
      </c>
      <c r="F172" s="106" t="str">
        <f>IF('Patient level info'!A172="","",IF(B172="6 Month Transfer","Not Applicable",IF('Patient level info'!A172='Patient level info'!B172,IF('Patient level info'!U172="","Not achieved","Achieved"),"Not directly admitted by this team")))</f>
        <v/>
      </c>
    </row>
    <row r="173" spans="1:6" s="40" customFormat="1" ht="30" customHeight="1" x14ac:dyDescent="0.25">
      <c r="A173" s="20" t="str">
        <f>IF('Patient level info'!A173="","",'Patient level info'!A173)</f>
        <v/>
      </c>
      <c r="B173" s="105" t="str">
        <f>IF(A173="","",IF('Patient level info'!E173="Yes","6 Month Transfer",IF('Paste Data Here - Export'!A173='Paste Data Here - Export'!B173,'Patient level info'!C173,IF('Patient level info'!W173="No","",'Paste Data Here - Export'!HP173))))</f>
        <v/>
      </c>
      <c r="C173" s="61" t="str">
        <f>IF(A173="","",IF(B173="6 Month Transfer",B173,IF('Patient level info'!W173="No","Record not locked to discharge/transfer",IF(AND('Paste Data Here - Export'!KM173="T",'Paste Data Here - Export'!A173&lt;&gt;'Paste Data Here - Export'!B173),"Record transferred to this team then transferred to another inpatient team",IF('Paste Data Here - Export'!KM173="T","Transferred to another inpatient team",IF('Paste Data Here - Export'!A173='Paste Data Here - Export'!B173,"Full record at this team","Record transferred to this team"))))))</f>
        <v/>
      </c>
      <c r="D173" s="106" t="str">
        <f>IF('Patient level info'!A173="","",IF(B173="6 Month Transfer","Not Applicable",IF(C173="Record not locked to discharge/transfer",C173,IF(OR(C173="Full record at this team",'Patient level info'!AG173="Died same day as arrival",'Patient level info'!AG173="Admitted to ICU/CCU/HDU"),'Patient level info'!AG173,IF('Patient level info'!P173="Not achieved",'Patient level info'!AG173,IF('Patient level info'!M173="Not achieved",'Patient level info'!AG173,IF('Patient level info'!AG173="Not directly admitted by this team, but achieved 90% of stay whilst at this team",'Patient level info'!AG173,CONCATENATE('Patient level info'!AG173," whilst at this team"))))))))</f>
        <v/>
      </c>
      <c r="E173" s="106" t="str">
        <f>IF('Patient level info'!A173="","",IF(B173="6 Month Transfer","Not Applicable",IF('Patient level info'!A173='Patient level info'!B173,IF('Patient level info'!T173="No","Not achieved","Achieved"),"Not directly admitted by this team")))</f>
        <v/>
      </c>
      <c r="F173" s="106" t="str">
        <f>IF('Patient level info'!A173="","",IF(B173="6 Month Transfer","Not Applicable",IF('Patient level info'!A173='Patient level info'!B173,IF('Patient level info'!U173="","Not achieved","Achieved"),"Not directly admitted by this team")))</f>
        <v/>
      </c>
    </row>
    <row r="174" spans="1:6" s="40" customFormat="1" ht="30" customHeight="1" x14ac:dyDescent="0.25">
      <c r="A174" s="20" t="str">
        <f>IF('Patient level info'!A174="","",'Patient level info'!A174)</f>
        <v/>
      </c>
      <c r="B174" s="105" t="str">
        <f>IF(A174="","",IF('Patient level info'!E174="Yes","6 Month Transfer",IF('Paste Data Here - Export'!A174='Paste Data Here - Export'!B174,'Patient level info'!C174,IF('Patient level info'!W174="No","",'Paste Data Here - Export'!HP174))))</f>
        <v/>
      </c>
      <c r="C174" s="61" t="str">
        <f>IF(A174="","",IF(B174="6 Month Transfer",B174,IF('Patient level info'!W174="No","Record not locked to discharge/transfer",IF(AND('Paste Data Here - Export'!KM174="T",'Paste Data Here - Export'!A174&lt;&gt;'Paste Data Here - Export'!B174),"Record transferred to this team then transferred to another inpatient team",IF('Paste Data Here - Export'!KM174="T","Transferred to another inpatient team",IF('Paste Data Here - Export'!A174='Paste Data Here - Export'!B174,"Full record at this team","Record transferred to this team"))))))</f>
        <v/>
      </c>
      <c r="D174" s="106" t="str">
        <f>IF('Patient level info'!A174="","",IF(B174="6 Month Transfer","Not Applicable",IF(C174="Record not locked to discharge/transfer",C174,IF(OR(C174="Full record at this team",'Patient level info'!AG174="Died same day as arrival",'Patient level info'!AG174="Admitted to ICU/CCU/HDU"),'Patient level info'!AG174,IF('Patient level info'!P174="Not achieved",'Patient level info'!AG174,IF('Patient level info'!M174="Not achieved",'Patient level info'!AG174,IF('Patient level info'!AG174="Not directly admitted by this team, but achieved 90% of stay whilst at this team",'Patient level info'!AG174,CONCATENATE('Patient level info'!AG174," whilst at this team"))))))))</f>
        <v/>
      </c>
      <c r="E174" s="106" t="str">
        <f>IF('Patient level info'!A174="","",IF(B174="6 Month Transfer","Not Applicable",IF('Patient level info'!A174='Patient level info'!B174,IF('Patient level info'!T174="No","Not achieved","Achieved"),"Not directly admitted by this team")))</f>
        <v/>
      </c>
      <c r="F174" s="106" t="str">
        <f>IF('Patient level info'!A174="","",IF(B174="6 Month Transfer","Not Applicable",IF('Patient level info'!A174='Patient level info'!B174,IF('Patient level info'!U174="","Not achieved","Achieved"),"Not directly admitted by this team")))</f>
        <v/>
      </c>
    </row>
    <row r="175" spans="1:6" s="40" customFormat="1" ht="30" customHeight="1" x14ac:dyDescent="0.25">
      <c r="A175" s="20" t="str">
        <f>IF('Patient level info'!A175="","",'Patient level info'!A175)</f>
        <v/>
      </c>
      <c r="B175" s="105" t="str">
        <f>IF(A175="","",IF('Patient level info'!E175="Yes","6 Month Transfer",IF('Paste Data Here - Export'!A175='Paste Data Here - Export'!B175,'Patient level info'!C175,IF('Patient level info'!W175="No","",'Paste Data Here - Export'!HP175))))</f>
        <v/>
      </c>
      <c r="C175" s="61" t="str">
        <f>IF(A175="","",IF(B175="6 Month Transfer",B175,IF('Patient level info'!W175="No","Record not locked to discharge/transfer",IF(AND('Paste Data Here - Export'!KM175="T",'Paste Data Here - Export'!A175&lt;&gt;'Paste Data Here - Export'!B175),"Record transferred to this team then transferred to another inpatient team",IF('Paste Data Here - Export'!KM175="T","Transferred to another inpatient team",IF('Paste Data Here - Export'!A175='Paste Data Here - Export'!B175,"Full record at this team","Record transferred to this team"))))))</f>
        <v/>
      </c>
      <c r="D175" s="106" t="str">
        <f>IF('Patient level info'!A175="","",IF(B175="6 Month Transfer","Not Applicable",IF(C175="Record not locked to discharge/transfer",C175,IF(OR(C175="Full record at this team",'Patient level info'!AG175="Died same day as arrival",'Patient level info'!AG175="Admitted to ICU/CCU/HDU"),'Patient level info'!AG175,IF('Patient level info'!P175="Not achieved",'Patient level info'!AG175,IF('Patient level info'!M175="Not achieved",'Patient level info'!AG175,IF('Patient level info'!AG175="Not directly admitted by this team, but achieved 90% of stay whilst at this team",'Patient level info'!AG175,CONCATENATE('Patient level info'!AG175," whilst at this team"))))))))</f>
        <v/>
      </c>
      <c r="E175" s="106" t="str">
        <f>IF('Patient level info'!A175="","",IF(B175="6 Month Transfer","Not Applicable",IF('Patient level info'!A175='Patient level info'!B175,IF('Patient level info'!T175="No","Not achieved","Achieved"),"Not directly admitted by this team")))</f>
        <v/>
      </c>
      <c r="F175" s="106" t="str">
        <f>IF('Patient level info'!A175="","",IF(B175="6 Month Transfer","Not Applicable",IF('Patient level info'!A175='Patient level info'!B175,IF('Patient level info'!U175="","Not achieved","Achieved"),"Not directly admitted by this team")))</f>
        <v/>
      </c>
    </row>
    <row r="176" spans="1:6" s="40" customFormat="1" ht="30" customHeight="1" x14ac:dyDescent="0.25">
      <c r="A176" s="20" t="str">
        <f>IF('Patient level info'!A176="","",'Patient level info'!A176)</f>
        <v/>
      </c>
      <c r="B176" s="105" t="str">
        <f>IF(A176="","",IF('Patient level info'!E176="Yes","6 Month Transfer",IF('Paste Data Here - Export'!A176='Paste Data Here - Export'!B176,'Patient level info'!C176,IF('Patient level info'!W176="No","",'Paste Data Here - Export'!HP176))))</f>
        <v/>
      </c>
      <c r="C176" s="61" t="str">
        <f>IF(A176="","",IF(B176="6 Month Transfer",B176,IF('Patient level info'!W176="No","Record not locked to discharge/transfer",IF(AND('Paste Data Here - Export'!KM176="T",'Paste Data Here - Export'!A176&lt;&gt;'Paste Data Here - Export'!B176),"Record transferred to this team then transferred to another inpatient team",IF('Paste Data Here - Export'!KM176="T","Transferred to another inpatient team",IF('Paste Data Here - Export'!A176='Paste Data Here - Export'!B176,"Full record at this team","Record transferred to this team"))))))</f>
        <v/>
      </c>
      <c r="D176" s="106" t="str">
        <f>IF('Patient level info'!A176="","",IF(B176="6 Month Transfer","Not Applicable",IF(C176="Record not locked to discharge/transfer",C176,IF(OR(C176="Full record at this team",'Patient level info'!AG176="Died same day as arrival",'Patient level info'!AG176="Admitted to ICU/CCU/HDU"),'Patient level info'!AG176,IF('Patient level info'!P176="Not achieved",'Patient level info'!AG176,IF('Patient level info'!M176="Not achieved",'Patient level info'!AG176,IF('Patient level info'!AG176="Not directly admitted by this team, but achieved 90% of stay whilst at this team",'Patient level info'!AG176,CONCATENATE('Patient level info'!AG176," whilst at this team"))))))))</f>
        <v/>
      </c>
      <c r="E176" s="106" t="str">
        <f>IF('Patient level info'!A176="","",IF(B176="6 Month Transfer","Not Applicable",IF('Patient level info'!A176='Patient level info'!B176,IF('Patient level info'!T176="No","Not achieved","Achieved"),"Not directly admitted by this team")))</f>
        <v/>
      </c>
      <c r="F176" s="106" t="str">
        <f>IF('Patient level info'!A176="","",IF(B176="6 Month Transfer","Not Applicable",IF('Patient level info'!A176='Patient level info'!B176,IF('Patient level info'!U176="","Not achieved","Achieved"),"Not directly admitted by this team")))</f>
        <v/>
      </c>
    </row>
    <row r="177" spans="1:6" s="40" customFormat="1" ht="30" customHeight="1" x14ac:dyDescent="0.25">
      <c r="A177" s="20" t="str">
        <f>IF('Patient level info'!A177="","",'Patient level info'!A177)</f>
        <v/>
      </c>
      <c r="B177" s="105" t="str">
        <f>IF(A177="","",IF('Patient level info'!E177="Yes","6 Month Transfer",IF('Paste Data Here - Export'!A177='Paste Data Here - Export'!B177,'Patient level info'!C177,IF('Patient level info'!W177="No","",'Paste Data Here - Export'!HP177))))</f>
        <v/>
      </c>
      <c r="C177" s="61" t="str">
        <f>IF(A177="","",IF(B177="6 Month Transfer",B177,IF('Patient level info'!W177="No","Record not locked to discharge/transfer",IF(AND('Paste Data Here - Export'!KM177="T",'Paste Data Here - Export'!A177&lt;&gt;'Paste Data Here - Export'!B177),"Record transferred to this team then transferred to another inpatient team",IF('Paste Data Here - Export'!KM177="T","Transferred to another inpatient team",IF('Paste Data Here - Export'!A177='Paste Data Here - Export'!B177,"Full record at this team","Record transferred to this team"))))))</f>
        <v/>
      </c>
      <c r="D177" s="106" t="str">
        <f>IF('Patient level info'!A177="","",IF(B177="6 Month Transfer","Not Applicable",IF(C177="Record not locked to discharge/transfer",C177,IF(OR(C177="Full record at this team",'Patient level info'!AG177="Died same day as arrival",'Patient level info'!AG177="Admitted to ICU/CCU/HDU"),'Patient level info'!AG177,IF('Patient level info'!P177="Not achieved",'Patient level info'!AG177,IF('Patient level info'!M177="Not achieved",'Patient level info'!AG177,IF('Patient level info'!AG177="Not directly admitted by this team, but achieved 90% of stay whilst at this team",'Patient level info'!AG177,CONCATENATE('Patient level info'!AG177," whilst at this team"))))))))</f>
        <v/>
      </c>
      <c r="E177" s="106" t="str">
        <f>IF('Patient level info'!A177="","",IF(B177="6 Month Transfer","Not Applicable",IF('Patient level info'!A177='Patient level info'!B177,IF('Patient level info'!T177="No","Not achieved","Achieved"),"Not directly admitted by this team")))</f>
        <v/>
      </c>
      <c r="F177" s="106" t="str">
        <f>IF('Patient level info'!A177="","",IF(B177="6 Month Transfer","Not Applicable",IF('Patient level info'!A177='Patient level info'!B177,IF('Patient level info'!U177="","Not achieved","Achieved"),"Not directly admitted by this team")))</f>
        <v/>
      </c>
    </row>
    <row r="178" spans="1:6" s="40" customFormat="1" ht="30" customHeight="1" x14ac:dyDescent="0.25">
      <c r="A178" s="20" t="str">
        <f>IF('Patient level info'!A178="","",'Patient level info'!A178)</f>
        <v/>
      </c>
      <c r="B178" s="105" t="str">
        <f>IF(A178="","",IF('Patient level info'!E178="Yes","6 Month Transfer",IF('Paste Data Here - Export'!A178='Paste Data Here - Export'!B178,'Patient level info'!C178,IF('Patient level info'!W178="No","",'Paste Data Here - Export'!HP178))))</f>
        <v/>
      </c>
      <c r="C178" s="61" t="str">
        <f>IF(A178="","",IF(B178="6 Month Transfer",B178,IF('Patient level info'!W178="No","Record not locked to discharge/transfer",IF(AND('Paste Data Here - Export'!KM178="T",'Paste Data Here - Export'!A178&lt;&gt;'Paste Data Here - Export'!B178),"Record transferred to this team then transferred to another inpatient team",IF('Paste Data Here - Export'!KM178="T","Transferred to another inpatient team",IF('Paste Data Here - Export'!A178='Paste Data Here - Export'!B178,"Full record at this team","Record transferred to this team"))))))</f>
        <v/>
      </c>
      <c r="D178" s="106" t="str">
        <f>IF('Patient level info'!A178="","",IF(B178="6 Month Transfer","Not Applicable",IF(C178="Record not locked to discharge/transfer",C178,IF(OR(C178="Full record at this team",'Patient level info'!AG178="Died same day as arrival",'Patient level info'!AG178="Admitted to ICU/CCU/HDU"),'Patient level info'!AG178,IF('Patient level info'!P178="Not achieved",'Patient level info'!AG178,IF('Patient level info'!M178="Not achieved",'Patient level info'!AG178,IF('Patient level info'!AG178="Not directly admitted by this team, but achieved 90% of stay whilst at this team",'Patient level info'!AG178,CONCATENATE('Patient level info'!AG178," whilst at this team"))))))))</f>
        <v/>
      </c>
      <c r="E178" s="106" t="str">
        <f>IF('Patient level info'!A178="","",IF(B178="6 Month Transfer","Not Applicable",IF('Patient level info'!A178='Patient level info'!B178,IF('Patient level info'!T178="No","Not achieved","Achieved"),"Not directly admitted by this team")))</f>
        <v/>
      </c>
      <c r="F178" s="106" t="str">
        <f>IF('Patient level info'!A178="","",IF(B178="6 Month Transfer","Not Applicable",IF('Patient level info'!A178='Patient level info'!B178,IF('Patient level info'!U178="","Not achieved","Achieved"),"Not directly admitted by this team")))</f>
        <v/>
      </c>
    </row>
    <row r="179" spans="1:6" s="40" customFormat="1" ht="30" customHeight="1" x14ac:dyDescent="0.25">
      <c r="A179" s="20" t="str">
        <f>IF('Patient level info'!A179="","",'Patient level info'!A179)</f>
        <v/>
      </c>
      <c r="B179" s="105" t="str">
        <f>IF(A179="","",IF('Patient level info'!E179="Yes","6 Month Transfer",IF('Paste Data Here - Export'!A179='Paste Data Here - Export'!B179,'Patient level info'!C179,IF('Patient level info'!W179="No","",'Paste Data Here - Export'!HP179))))</f>
        <v/>
      </c>
      <c r="C179" s="61" t="str">
        <f>IF(A179="","",IF(B179="6 Month Transfer",B179,IF('Patient level info'!W179="No","Record not locked to discharge/transfer",IF(AND('Paste Data Here - Export'!KM179="T",'Paste Data Here - Export'!A179&lt;&gt;'Paste Data Here - Export'!B179),"Record transferred to this team then transferred to another inpatient team",IF('Paste Data Here - Export'!KM179="T","Transferred to another inpatient team",IF('Paste Data Here - Export'!A179='Paste Data Here - Export'!B179,"Full record at this team","Record transferred to this team"))))))</f>
        <v/>
      </c>
      <c r="D179" s="106" t="str">
        <f>IF('Patient level info'!A179="","",IF(B179="6 Month Transfer","Not Applicable",IF(C179="Record not locked to discharge/transfer",C179,IF(OR(C179="Full record at this team",'Patient level info'!AG179="Died same day as arrival",'Patient level info'!AG179="Admitted to ICU/CCU/HDU"),'Patient level info'!AG179,IF('Patient level info'!P179="Not achieved",'Patient level info'!AG179,IF('Patient level info'!M179="Not achieved",'Patient level info'!AG179,IF('Patient level info'!AG179="Not directly admitted by this team, but achieved 90% of stay whilst at this team",'Patient level info'!AG179,CONCATENATE('Patient level info'!AG179," whilst at this team"))))))))</f>
        <v/>
      </c>
      <c r="E179" s="106" t="str">
        <f>IF('Patient level info'!A179="","",IF(B179="6 Month Transfer","Not Applicable",IF('Patient level info'!A179='Patient level info'!B179,IF('Patient level info'!T179="No","Not achieved","Achieved"),"Not directly admitted by this team")))</f>
        <v/>
      </c>
      <c r="F179" s="106" t="str">
        <f>IF('Patient level info'!A179="","",IF(B179="6 Month Transfer","Not Applicable",IF('Patient level info'!A179='Patient level info'!B179,IF('Patient level info'!U179="","Not achieved","Achieved"),"Not directly admitted by this team")))</f>
        <v/>
      </c>
    </row>
    <row r="180" spans="1:6" s="40" customFormat="1" ht="30" customHeight="1" x14ac:dyDescent="0.25">
      <c r="A180" s="20" t="str">
        <f>IF('Patient level info'!A180="","",'Patient level info'!A180)</f>
        <v/>
      </c>
      <c r="B180" s="105" t="str">
        <f>IF(A180="","",IF('Patient level info'!E180="Yes","6 Month Transfer",IF('Paste Data Here - Export'!A180='Paste Data Here - Export'!B180,'Patient level info'!C180,IF('Patient level info'!W180="No","",'Paste Data Here - Export'!HP180))))</f>
        <v/>
      </c>
      <c r="C180" s="61" t="str">
        <f>IF(A180="","",IF(B180="6 Month Transfer",B180,IF('Patient level info'!W180="No","Record not locked to discharge/transfer",IF(AND('Paste Data Here - Export'!KM180="T",'Paste Data Here - Export'!A180&lt;&gt;'Paste Data Here - Export'!B180),"Record transferred to this team then transferred to another inpatient team",IF('Paste Data Here - Export'!KM180="T","Transferred to another inpatient team",IF('Paste Data Here - Export'!A180='Paste Data Here - Export'!B180,"Full record at this team","Record transferred to this team"))))))</f>
        <v/>
      </c>
      <c r="D180" s="106" t="str">
        <f>IF('Patient level info'!A180="","",IF(B180="6 Month Transfer","Not Applicable",IF(C180="Record not locked to discharge/transfer",C180,IF(OR(C180="Full record at this team",'Patient level info'!AG180="Died same day as arrival",'Patient level info'!AG180="Admitted to ICU/CCU/HDU"),'Patient level info'!AG180,IF('Patient level info'!P180="Not achieved",'Patient level info'!AG180,IF('Patient level info'!M180="Not achieved",'Patient level info'!AG180,IF('Patient level info'!AG180="Not directly admitted by this team, but achieved 90% of stay whilst at this team",'Patient level info'!AG180,CONCATENATE('Patient level info'!AG180," whilst at this team"))))))))</f>
        <v/>
      </c>
      <c r="E180" s="106" t="str">
        <f>IF('Patient level info'!A180="","",IF(B180="6 Month Transfer","Not Applicable",IF('Patient level info'!A180='Patient level info'!B180,IF('Patient level info'!T180="No","Not achieved","Achieved"),"Not directly admitted by this team")))</f>
        <v/>
      </c>
      <c r="F180" s="106" t="str">
        <f>IF('Patient level info'!A180="","",IF(B180="6 Month Transfer","Not Applicable",IF('Patient level info'!A180='Patient level info'!B180,IF('Patient level info'!U180="","Not achieved","Achieved"),"Not directly admitted by this team")))</f>
        <v/>
      </c>
    </row>
    <row r="181" spans="1:6" s="40" customFormat="1" ht="30" customHeight="1" x14ac:dyDescent="0.25">
      <c r="A181" s="20" t="str">
        <f>IF('Patient level info'!A181="","",'Patient level info'!A181)</f>
        <v/>
      </c>
      <c r="B181" s="105" t="str">
        <f>IF(A181="","",IF('Patient level info'!E181="Yes","6 Month Transfer",IF('Paste Data Here - Export'!A181='Paste Data Here - Export'!B181,'Patient level info'!C181,IF('Patient level info'!W181="No","",'Paste Data Here - Export'!HP181))))</f>
        <v/>
      </c>
      <c r="C181" s="61" t="str">
        <f>IF(A181="","",IF(B181="6 Month Transfer",B181,IF('Patient level info'!W181="No","Record not locked to discharge/transfer",IF(AND('Paste Data Here - Export'!KM181="T",'Paste Data Here - Export'!A181&lt;&gt;'Paste Data Here - Export'!B181),"Record transferred to this team then transferred to another inpatient team",IF('Paste Data Here - Export'!KM181="T","Transferred to another inpatient team",IF('Paste Data Here - Export'!A181='Paste Data Here - Export'!B181,"Full record at this team","Record transferred to this team"))))))</f>
        <v/>
      </c>
      <c r="D181" s="106" t="str">
        <f>IF('Patient level info'!A181="","",IF(B181="6 Month Transfer","Not Applicable",IF(C181="Record not locked to discharge/transfer",C181,IF(OR(C181="Full record at this team",'Patient level info'!AG181="Died same day as arrival",'Patient level info'!AG181="Admitted to ICU/CCU/HDU"),'Patient level info'!AG181,IF('Patient level info'!P181="Not achieved",'Patient level info'!AG181,IF('Patient level info'!M181="Not achieved",'Patient level info'!AG181,IF('Patient level info'!AG181="Not directly admitted by this team, but achieved 90% of stay whilst at this team",'Patient level info'!AG181,CONCATENATE('Patient level info'!AG181," whilst at this team"))))))))</f>
        <v/>
      </c>
      <c r="E181" s="106" t="str">
        <f>IF('Patient level info'!A181="","",IF(B181="6 Month Transfer","Not Applicable",IF('Patient level info'!A181='Patient level info'!B181,IF('Patient level info'!T181="No","Not achieved","Achieved"),"Not directly admitted by this team")))</f>
        <v/>
      </c>
      <c r="F181" s="106" t="str">
        <f>IF('Patient level info'!A181="","",IF(B181="6 Month Transfer","Not Applicable",IF('Patient level info'!A181='Patient level info'!B181,IF('Patient level info'!U181="","Not achieved","Achieved"),"Not directly admitted by this team")))</f>
        <v/>
      </c>
    </row>
    <row r="182" spans="1:6" s="40" customFormat="1" ht="30" customHeight="1" x14ac:dyDescent="0.25">
      <c r="A182" s="20" t="str">
        <f>IF('Patient level info'!A182="","",'Patient level info'!A182)</f>
        <v/>
      </c>
      <c r="B182" s="105" t="str">
        <f>IF(A182="","",IF('Patient level info'!E182="Yes","6 Month Transfer",IF('Paste Data Here - Export'!A182='Paste Data Here - Export'!B182,'Patient level info'!C182,IF('Patient level info'!W182="No","",'Paste Data Here - Export'!HP182))))</f>
        <v/>
      </c>
      <c r="C182" s="61" t="str">
        <f>IF(A182="","",IF(B182="6 Month Transfer",B182,IF('Patient level info'!W182="No","Record not locked to discharge/transfer",IF(AND('Paste Data Here - Export'!KM182="T",'Paste Data Here - Export'!A182&lt;&gt;'Paste Data Here - Export'!B182),"Record transferred to this team then transferred to another inpatient team",IF('Paste Data Here - Export'!KM182="T","Transferred to another inpatient team",IF('Paste Data Here - Export'!A182='Paste Data Here - Export'!B182,"Full record at this team","Record transferred to this team"))))))</f>
        <v/>
      </c>
      <c r="D182" s="106" t="str">
        <f>IF('Patient level info'!A182="","",IF(B182="6 Month Transfer","Not Applicable",IF(C182="Record not locked to discharge/transfer",C182,IF(OR(C182="Full record at this team",'Patient level info'!AG182="Died same day as arrival",'Patient level info'!AG182="Admitted to ICU/CCU/HDU"),'Patient level info'!AG182,IF('Patient level info'!P182="Not achieved",'Patient level info'!AG182,IF('Patient level info'!M182="Not achieved",'Patient level info'!AG182,IF('Patient level info'!AG182="Not directly admitted by this team, but achieved 90% of stay whilst at this team",'Patient level info'!AG182,CONCATENATE('Patient level info'!AG182," whilst at this team"))))))))</f>
        <v/>
      </c>
      <c r="E182" s="106" t="str">
        <f>IF('Patient level info'!A182="","",IF(B182="6 Month Transfer","Not Applicable",IF('Patient level info'!A182='Patient level info'!B182,IF('Patient level info'!T182="No","Not achieved","Achieved"),"Not directly admitted by this team")))</f>
        <v/>
      </c>
      <c r="F182" s="106" t="str">
        <f>IF('Patient level info'!A182="","",IF(B182="6 Month Transfer","Not Applicable",IF('Patient level info'!A182='Patient level info'!B182,IF('Patient level info'!U182="","Not achieved","Achieved"),"Not directly admitted by this team")))</f>
        <v/>
      </c>
    </row>
    <row r="183" spans="1:6" s="40" customFormat="1" ht="30" customHeight="1" x14ac:dyDescent="0.25">
      <c r="A183" s="20" t="str">
        <f>IF('Patient level info'!A183="","",'Patient level info'!A183)</f>
        <v/>
      </c>
      <c r="B183" s="105" t="str">
        <f>IF(A183="","",IF('Patient level info'!E183="Yes","6 Month Transfer",IF('Paste Data Here - Export'!A183='Paste Data Here - Export'!B183,'Patient level info'!C183,IF('Patient level info'!W183="No","",'Paste Data Here - Export'!HP183))))</f>
        <v/>
      </c>
      <c r="C183" s="61" t="str">
        <f>IF(A183="","",IF(B183="6 Month Transfer",B183,IF('Patient level info'!W183="No","Record not locked to discharge/transfer",IF(AND('Paste Data Here - Export'!KM183="T",'Paste Data Here - Export'!A183&lt;&gt;'Paste Data Here - Export'!B183),"Record transferred to this team then transferred to another inpatient team",IF('Paste Data Here - Export'!KM183="T","Transferred to another inpatient team",IF('Paste Data Here - Export'!A183='Paste Data Here - Export'!B183,"Full record at this team","Record transferred to this team"))))))</f>
        <v/>
      </c>
      <c r="D183" s="106" t="str">
        <f>IF('Patient level info'!A183="","",IF(B183="6 Month Transfer","Not Applicable",IF(C183="Record not locked to discharge/transfer",C183,IF(OR(C183="Full record at this team",'Patient level info'!AG183="Died same day as arrival",'Patient level info'!AG183="Admitted to ICU/CCU/HDU"),'Patient level info'!AG183,IF('Patient level info'!P183="Not achieved",'Patient level info'!AG183,IF('Patient level info'!M183="Not achieved",'Patient level info'!AG183,IF('Patient level info'!AG183="Not directly admitted by this team, but achieved 90% of stay whilst at this team",'Patient level info'!AG183,CONCATENATE('Patient level info'!AG183," whilst at this team"))))))))</f>
        <v/>
      </c>
      <c r="E183" s="106" t="str">
        <f>IF('Patient level info'!A183="","",IF(B183="6 Month Transfer","Not Applicable",IF('Patient level info'!A183='Patient level info'!B183,IF('Patient level info'!T183="No","Not achieved","Achieved"),"Not directly admitted by this team")))</f>
        <v/>
      </c>
      <c r="F183" s="106" t="str">
        <f>IF('Patient level info'!A183="","",IF(B183="6 Month Transfer","Not Applicable",IF('Patient level info'!A183='Patient level info'!B183,IF('Patient level info'!U183="","Not achieved","Achieved"),"Not directly admitted by this team")))</f>
        <v/>
      </c>
    </row>
    <row r="184" spans="1:6" s="40" customFormat="1" ht="30" customHeight="1" x14ac:dyDescent="0.25">
      <c r="A184" s="20" t="str">
        <f>IF('Patient level info'!A184="","",'Patient level info'!A184)</f>
        <v/>
      </c>
      <c r="B184" s="105" t="str">
        <f>IF(A184="","",IF('Patient level info'!E184="Yes","6 Month Transfer",IF('Paste Data Here - Export'!A184='Paste Data Here - Export'!B184,'Patient level info'!C184,IF('Patient level info'!W184="No","",'Paste Data Here - Export'!HP184))))</f>
        <v/>
      </c>
      <c r="C184" s="61" t="str">
        <f>IF(A184="","",IF(B184="6 Month Transfer",B184,IF('Patient level info'!W184="No","Record not locked to discharge/transfer",IF(AND('Paste Data Here - Export'!KM184="T",'Paste Data Here - Export'!A184&lt;&gt;'Paste Data Here - Export'!B184),"Record transferred to this team then transferred to another inpatient team",IF('Paste Data Here - Export'!KM184="T","Transferred to another inpatient team",IF('Paste Data Here - Export'!A184='Paste Data Here - Export'!B184,"Full record at this team","Record transferred to this team"))))))</f>
        <v/>
      </c>
      <c r="D184" s="106" t="str">
        <f>IF('Patient level info'!A184="","",IF(B184="6 Month Transfer","Not Applicable",IF(C184="Record not locked to discharge/transfer",C184,IF(OR(C184="Full record at this team",'Patient level info'!AG184="Died same day as arrival",'Patient level info'!AG184="Admitted to ICU/CCU/HDU"),'Patient level info'!AG184,IF('Patient level info'!P184="Not achieved",'Patient level info'!AG184,IF('Patient level info'!M184="Not achieved",'Patient level info'!AG184,IF('Patient level info'!AG184="Not directly admitted by this team, but achieved 90% of stay whilst at this team",'Patient level info'!AG184,CONCATENATE('Patient level info'!AG184," whilst at this team"))))))))</f>
        <v/>
      </c>
      <c r="E184" s="106" t="str">
        <f>IF('Patient level info'!A184="","",IF(B184="6 Month Transfer","Not Applicable",IF('Patient level info'!A184='Patient level info'!B184,IF('Patient level info'!T184="No","Not achieved","Achieved"),"Not directly admitted by this team")))</f>
        <v/>
      </c>
      <c r="F184" s="106" t="str">
        <f>IF('Patient level info'!A184="","",IF(B184="6 Month Transfer","Not Applicable",IF('Patient level info'!A184='Patient level info'!B184,IF('Patient level info'!U184="","Not achieved","Achieved"),"Not directly admitted by this team")))</f>
        <v/>
      </c>
    </row>
    <row r="185" spans="1:6" s="40" customFormat="1" ht="30" customHeight="1" x14ac:dyDescent="0.25">
      <c r="A185" s="20" t="str">
        <f>IF('Patient level info'!A185="","",'Patient level info'!A185)</f>
        <v/>
      </c>
      <c r="B185" s="105" t="str">
        <f>IF(A185="","",IF('Patient level info'!E185="Yes","6 Month Transfer",IF('Paste Data Here - Export'!A185='Paste Data Here - Export'!B185,'Patient level info'!C185,IF('Patient level info'!W185="No","",'Paste Data Here - Export'!HP185))))</f>
        <v/>
      </c>
      <c r="C185" s="61" t="str">
        <f>IF(A185="","",IF(B185="6 Month Transfer",B185,IF('Patient level info'!W185="No","Record not locked to discharge/transfer",IF(AND('Paste Data Here - Export'!KM185="T",'Paste Data Here - Export'!A185&lt;&gt;'Paste Data Here - Export'!B185),"Record transferred to this team then transferred to another inpatient team",IF('Paste Data Here - Export'!KM185="T","Transferred to another inpatient team",IF('Paste Data Here - Export'!A185='Paste Data Here - Export'!B185,"Full record at this team","Record transferred to this team"))))))</f>
        <v/>
      </c>
      <c r="D185" s="106" t="str">
        <f>IF('Patient level info'!A185="","",IF(B185="6 Month Transfer","Not Applicable",IF(C185="Record not locked to discharge/transfer",C185,IF(OR(C185="Full record at this team",'Patient level info'!AG185="Died same day as arrival",'Patient level info'!AG185="Admitted to ICU/CCU/HDU"),'Patient level info'!AG185,IF('Patient level info'!P185="Not achieved",'Patient level info'!AG185,IF('Patient level info'!M185="Not achieved",'Patient level info'!AG185,IF('Patient level info'!AG185="Not directly admitted by this team, but achieved 90% of stay whilst at this team",'Patient level info'!AG185,CONCATENATE('Patient level info'!AG185," whilst at this team"))))))))</f>
        <v/>
      </c>
      <c r="E185" s="106" t="str">
        <f>IF('Patient level info'!A185="","",IF(B185="6 Month Transfer","Not Applicable",IF('Patient level info'!A185='Patient level info'!B185,IF('Patient level info'!T185="No","Not achieved","Achieved"),"Not directly admitted by this team")))</f>
        <v/>
      </c>
      <c r="F185" s="106" t="str">
        <f>IF('Patient level info'!A185="","",IF(B185="6 Month Transfer","Not Applicable",IF('Patient level info'!A185='Patient level info'!B185,IF('Patient level info'!U185="","Not achieved","Achieved"),"Not directly admitted by this team")))</f>
        <v/>
      </c>
    </row>
    <row r="186" spans="1:6" s="40" customFormat="1" ht="30" customHeight="1" x14ac:dyDescent="0.25">
      <c r="A186" s="20" t="str">
        <f>IF('Patient level info'!A186="","",'Patient level info'!A186)</f>
        <v/>
      </c>
      <c r="B186" s="105" t="str">
        <f>IF(A186="","",IF('Patient level info'!E186="Yes","6 Month Transfer",IF('Paste Data Here - Export'!A186='Paste Data Here - Export'!B186,'Patient level info'!C186,IF('Patient level info'!W186="No","",'Paste Data Here - Export'!HP186))))</f>
        <v/>
      </c>
      <c r="C186" s="61" t="str">
        <f>IF(A186="","",IF(B186="6 Month Transfer",B186,IF('Patient level info'!W186="No","Record not locked to discharge/transfer",IF(AND('Paste Data Here - Export'!KM186="T",'Paste Data Here - Export'!A186&lt;&gt;'Paste Data Here - Export'!B186),"Record transferred to this team then transferred to another inpatient team",IF('Paste Data Here - Export'!KM186="T","Transferred to another inpatient team",IF('Paste Data Here - Export'!A186='Paste Data Here - Export'!B186,"Full record at this team","Record transferred to this team"))))))</f>
        <v/>
      </c>
      <c r="D186" s="106" t="str">
        <f>IF('Patient level info'!A186="","",IF(B186="6 Month Transfer","Not Applicable",IF(C186="Record not locked to discharge/transfer",C186,IF(OR(C186="Full record at this team",'Patient level info'!AG186="Died same day as arrival",'Patient level info'!AG186="Admitted to ICU/CCU/HDU"),'Patient level info'!AG186,IF('Patient level info'!P186="Not achieved",'Patient level info'!AG186,IF('Patient level info'!M186="Not achieved",'Patient level info'!AG186,IF('Patient level info'!AG186="Not directly admitted by this team, but achieved 90% of stay whilst at this team",'Patient level info'!AG186,CONCATENATE('Patient level info'!AG186," whilst at this team"))))))))</f>
        <v/>
      </c>
      <c r="E186" s="106" t="str">
        <f>IF('Patient level info'!A186="","",IF(B186="6 Month Transfer","Not Applicable",IF('Patient level info'!A186='Patient level info'!B186,IF('Patient level info'!T186="No","Not achieved","Achieved"),"Not directly admitted by this team")))</f>
        <v/>
      </c>
      <c r="F186" s="106" t="str">
        <f>IF('Patient level info'!A186="","",IF(B186="6 Month Transfer","Not Applicable",IF('Patient level info'!A186='Patient level info'!B186,IF('Patient level info'!U186="","Not achieved","Achieved"),"Not directly admitted by this team")))</f>
        <v/>
      </c>
    </row>
    <row r="187" spans="1:6" s="40" customFormat="1" ht="30" customHeight="1" x14ac:dyDescent="0.25">
      <c r="A187" s="20" t="str">
        <f>IF('Patient level info'!A187="","",'Patient level info'!A187)</f>
        <v/>
      </c>
      <c r="B187" s="105" t="str">
        <f>IF(A187="","",IF('Patient level info'!E187="Yes","6 Month Transfer",IF('Paste Data Here - Export'!A187='Paste Data Here - Export'!B187,'Patient level info'!C187,IF('Patient level info'!W187="No","",'Paste Data Here - Export'!HP187))))</f>
        <v/>
      </c>
      <c r="C187" s="61" t="str">
        <f>IF(A187="","",IF(B187="6 Month Transfer",B187,IF('Patient level info'!W187="No","Record not locked to discharge/transfer",IF(AND('Paste Data Here - Export'!KM187="T",'Paste Data Here - Export'!A187&lt;&gt;'Paste Data Here - Export'!B187),"Record transferred to this team then transferred to another inpatient team",IF('Paste Data Here - Export'!KM187="T","Transferred to another inpatient team",IF('Paste Data Here - Export'!A187='Paste Data Here - Export'!B187,"Full record at this team","Record transferred to this team"))))))</f>
        <v/>
      </c>
      <c r="D187" s="106" t="str">
        <f>IF('Patient level info'!A187="","",IF(B187="6 Month Transfer","Not Applicable",IF(C187="Record not locked to discharge/transfer",C187,IF(OR(C187="Full record at this team",'Patient level info'!AG187="Died same day as arrival",'Patient level info'!AG187="Admitted to ICU/CCU/HDU"),'Patient level info'!AG187,IF('Patient level info'!P187="Not achieved",'Patient level info'!AG187,IF('Patient level info'!M187="Not achieved",'Patient level info'!AG187,IF('Patient level info'!AG187="Not directly admitted by this team, but achieved 90% of stay whilst at this team",'Patient level info'!AG187,CONCATENATE('Patient level info'!AG187," whilst at this team"))))))))</f>
        <v/>
      </c>
      <c r="E187" s="106" t="str">
        <f>IF('Patient level info'!A187="","",IF(B187="6 Month Transfer","Not Applicable",IF('Patient level info'!A187='Patient level info'!B187,IF('Patient level info'!T187="No","Not achieved","Achieved"),"Not directly admitted by this team")))</f>
        <v/>
      </c>
      <c r="F187" s="106" t="str">
        <f>IF('Patient level info'!A187="","",IF(B187="6 Month Transfer","Not Applicable",IF('Patient level info'!A187='Patient level info'!B187,IF('Patient level info'!U187="","Not achieved","Achieved"),"Not directly admitted by this team")))</f>
        <v/>
      </c>
    </row>
    <row r="188" spans="1:6" s="40" customFormat="1" ht="30" customHeight="1" x14ac:dyDescent="0.25">
      <c r="A188" s="20" t="str">
        <f>IF('Patient level info'!A188="","",'Patient level info'!A188)</f>
        <v/>
      </c>
      <c r="B188" s="105" t="str">
        <f>IF(A188="","",IF('Patient level info'!E188="Yes","6 Month Transfer",IF('Paste Data Here - Export'!A188='Paste Data Here - Export'!B188,'Patient level info'!C188,IF('Patient level info'!W188="No","",'Paste Data Here - Export'!HP188))))</f>
        <v/>
      </c>
      <c r="C188" s="61" t="str">
        <f>IF(A188="","",IF(B188="6 Month Transfer",B188,IF('Patient level info'!W188="No","Record not locked to discharge/transfer",IF(AND('Paste Data Here - Export'!KM188="T",'Paste Data Here - Export'!A188&lt;&gt;'Paste Data Here - Export'!B188),"Record transferred to this team then transferred to another inpatient team",IF('Paste Data Here - Export'!KM188="T","Transferred to another inpatient team",IF('Paste Data Here - Export'!A188='Paste Data Here - Export'!B188,"Full record at this team","Record transferred to this team"))))))</f>
        <v/>
      </c>
      <c r="D188" s="106" t="str">
        <f>IF('Patient level info'!A188="","",IF(B188="6 Month Transfer","Not Applicable",IF(C188="Record not locked to discharge/transfer",C188,IF(OR(C188="Full record at this team",'Patient level info'!AG188="Died same day as arrival",'Patient level info'!AG188="Admitted to ICU/CCU/HDU"),'Patient level info'!AG188,IF('Patient level info'!P188="Not achieved",'Patient level info'!AG188,IF('Patient level info'!M188="Not achieved",'Patient level info'!AG188,IF('Patient level info'!AG188="Not directly admitted by this team, but achieved 90% of stay whilst at this team",'Patient level info'!AG188,CONCATENATE('Patient level info'!AG188," whilst at this team"))))))))</f>
        <v/>
      </c>
      <c r="E188" s="106" t="str">
        <f>IF('Patient level info'!A188="","",IF(B188="6 Month Transfer","Not Applicable",IF('Patient level info'!A188='Patient level info'!B188,IF('Patient level info'!T188="No","Not achieved","Achieved"),"Not directly admitted by this team")))</f>
        <v/>
      </c>
      <c r="F188" s="106" t="str">
        <f>IF('Patient level info'!A188="","",IF(B188="6 Month Transfer","Not Applicable",IF('Patient level info'!A188='Patient level info'!B188,IF('Patient level info'!U188="","Not achieved","Achieved"),"Not directly admitted by this team")))</f>
        <v/>
      </c>
    </row>
    <row r="189" spans="1:6" s="40" customFormat="1" ht="30" customHeight="1" x14ac:dyDescent="0.25">
      <c r="A189" s="20" t="str">
        <f>IF('Patient level info'!A189="","",'Patient level info'!A189)</f>
        <v/>
      </c>
      <c r="B189" s="105" t="str">
        <f>IF(A189="","",IF('Patient level info'!E189="Yes","6 Month Transfer",IF('Paste Data Here - Export'!A189='Paste Data Here - Export'!B189,'Patient level info'!C189,IF('Patient level info'!W189="No","",'Paste Data Here - Export'!HP189))))</f>
        <v/>
      </c>
      <c r="C189" s="61" t="str">
        <f>IF(A189="","",IF(B189="6 Month Transfer",B189,IF('Patient level info'!W189="No","Record not locked to discharge/transfer",IF(AND('Paste Data Here - Export'!KM189="T",'Paste Data Here - Export'!A189&lt;&gt;'Paste Data Here - Export'!B189),"Record transferred to this team then transferred to another inpatient team",IF('Paste Data Here - Export'!KM189="T","Transferred to another inpatient team",IF('Paste Data Here - Export'!A189='Paste Data Here - Export'!B189,"Full record at this team","Record transferred to this team"))))))</f>
        <v/>
      </c>
      <c r="D189" s="106" t="str">
        <f>IF('Patient level info'!A189="","",IF(B189="6 Month Transfer","Not Applicable",IF(C189="Record not locked to discharge/transfer",C189,IF(OR(C189="Full record at this team",'Patient level info'!AG189="Died same day as arrival",'Patient level info'!AG189="Admitted to ICU/CCU/HDU"),'Patient level info'!AG189,IF('Patient level info'!P189="Not achieved",'Patient level info'!AG189,IF('Patient level info'!M189="Not achieved",'Patient level info'!AG189,IF('Patient level info'!AG189="Not directly admitted by this team, but achieved 90% of stay whilst at this team",'Patient level info'!AG189,CONCATENATE('Patient level info'!AG189," whilst at this team"))))))))</f>
        <v/>
      </c>
      <c r="E189" s="106" t="str">
        <f>IF('Patient level info'!A189="","",IF(B189="6 Month Transfer","Not Applicable",IF('Patient level info'!A189='Patient level info'!B189,IF('Patient level info'!T189="No","Not achieved","Achieved"),"Not directly admitted by this team")))</f>
        <v/>
      </c>
      <c r="F189" s="106" t="str">
        <f>IF('Patient level info'!A189="","",IF(B189="6 Month Transfer","Not Applicable",IF('Patient level info'!A189='Patient level info'!B189,IF('Patient level info'!U189="","Not achieved","Achieved"),"Not directly admitted by this team")))</f>
        <v/>
      </c>
    </row>
    <row r="190" spans="1:6" s="40" customFormat="1" ht="30" customHeight="1" x14ac:dyDescent="0.25">
      <c r="A190" s="20" t="str">
        <f>IF('Patient level info'!A190="","",'Patient level info'!A190)</f>
        <v/>
      </c>
      <c r="B190" s="105" t="str">
        <f>IF(A190="","",IF('Patient level info'!E190="Yes","6 Month Transfer",IF('Paste Data Here - Export'!A190='Paste Data Here - Export'!B190,'Patient level info'!C190,IF('Patient level info'!W190="No","",'Paste Data Here - Export'!HP190))))</f>
        <v/>
      </c>
      <c r="C190" s="61" t="str">
        <f>IF(A190="","",IF(B190="6 Month Transfer",B190,IF('Patient level info'!W190="No","Record not locked to discharge/transfer",IF(AND('Paste Data Here - Export'!KM190="T",'Paste Data Here - Export'!A190&lt;&gt;'Paste Data Here - Export'!B190),"Record transferred to this team then transferred to another inpatient team",IF('Paste Data Here - Export'!KM190="T","Transferred to another inpatient team",IF('Paste Data Here - Export'!A190='Paste Data Here - Export'!B190,"Full record at this team","Record transferred to this team"))))))</f>
        <v/>
      </c>
      <c r="D190" s="106" t="str">
        <f>IF('Patient level info'!A190="","",IF(B190="6 Month Transfer","Not Applicable",IF(C190="Record not locked to discharge/transfer",C190,IF(OR(C190="Full record at this team",'Patient level info'!AG190="Died same day as arrival",'Patient level info'!AG190="Admitted to ICU/CCU/HDU"),'Patient level info'!AG190,IF('Patient level info'!P190="Not achieved",'Patient level info'!AG190,IF('Patient level info'!M190="Not achieved",'Patient level info'!AG190,IF('Patient level info'!AG190="Not directly admitted by this team, but achieved 90% of stay whilst at this team",'Patient level info'!AG190,CONCATENATE('Patient level info'!AG190," whilst at this team"))))))))</f>
        <v/>
      </c>
      <c r="E190" s="106" t="str">
        <f>IF('Patient level info'!A190="","",IF(B190="6 Month Transfer","Not Applicable",IF('Patient level info'!A190='Patient level info'!B190,IF('Patient level info'!T190="No","Not achieved","Achieved"),"Not directly admitted by this team")))</f>
        <v/>
      </c>
      <c r="F190" s="106" t="str">
        <f>IF('Patient level info'!A190="","",IF(B190="6 Month Transfer","Not Applicable",IF('Patient level info'!A190='Patient level info'!B190,IF('Patient level info'!U190="","Not achieved","Achieved"),"Not directly admitted by this team")))</f>
        <v/>
      </c>
    </row>
    <row r="191" spans="1:6" s="40" customFormat="1" ht="30" customHeight="1" x14ac:dyDescent="0.25">
      <c r="A191" s="20" t="str">
        <f>IF('Patient level info'!A191="","",'Patient level info'!A191)</f>
        <v/>
      </c>
      <c r="B191" s="105" t="str">
        <f>IF(A191="","",IF('Patient level info'!E191="Yes","6 Month Transfer",IF('Paste Data Here - Export'!A191='Paste Data Here - Export'!B191,'Patient level info'!C191,IF('Patient level info'!W191="No","",'Paste Data Here - Export'!HP191))))</f>
        <v/>
      </c>
      <c r="C191" s="61" t="str">
        <f>IF(A191="","",IF(B191="6 Month Transfer",B191,IF('Patient level info'!W191="No","Record not locked to discharge/transfer",IF(AND('Paste Data Here - Export'!KM191="T",'Paste Data Here - Export'!A191&lt;&gt;'Paste Data Here - Export'!B191),"Record transferred to this team then transferred to another inpatient team",IF('Paste Data Here - Export'!KM191="T","Transferred to another inpatient team",IF('Paste Data Here - Export'!A191='Paste Data Here - Export'!B191,"Full record at this team","Record transferred to this team"))))))</f>
        <v/>
      </c>
      <c r="D191" s="106" t="str">
        <f>IF('Patient level info'!A191="","",IF(B191="6 Month Transfer","Not Applicable",IF(C191="Record not locked to discharge/transfer",C191,IF(OR(C191="Full record at this team",'Patient level info'!AG191="Died same day as arrival",'Patient level info'!AG191="Admitted to ICU/CCU/HDU"),'Patient level info'!AG191,IF('Patient level info'!P191="Not achieved",'Patient level info'!AG191,IF('Patient level info'!M191="Not achieved",'Patient level info'!AG191,IF('Patient level info'!AG191="Not directly admitted by this team, but achieved 90% of stay whilst at this team",'Patient level info'!AG191,CONCATENATE('Patient level info'!AG191," whilst at this team"))))))))</f>
        <v/>
      </c>
      <c r="E191" s="106" t="str">
        <f>IF('Patient level info'!A191="","",IF(B191="6 Month Transfer","Not Applicable",IF('Patient level info'!A191='Patient level info'!B191,IF('Patient level info'!T191="No","Not achieved","Achieved"),"Not directly admitted by this team")))</f>
        <v/>
      </c>
      <c r="F191" s="106" t="str">
        <f>IF('Patient level info'!A191="","",IF(B191="6 Month Transfer","Not Applicable",IF('Patient level info'!A191='Patient level info'!B191,IF('Patient level info'!U191="","Not achieved","Achieved"),"Not directly admitted by this team")))</f>
        <v/>
      </c>
    </row>
    <row r="192" spans="1:6" s="40" customFormat="1" ht="30" customHeight="1" x14ac:dyDescent="0.25">
      <c r="A192" s="20" t="str">
        <f>IF('Patient level info'!A192="","",'Patient level info'!A192)</f>
        <v/>
      </c>
      <c r="B192" s="105" t="str">
        <f>IF(A192="","",IF('Patient level info'!E192="Yes","6 Month Transfer",IF('Paste Data Here - Export'!A192='Paste Data Here - Export'!B192,'Patient level info'!C192,IF('Patient level info'!W192="No","",'Paste Data Here - Export'!HP192))))</f>
        <v/>
      </c>
      <c r="C192" s="61" t="str">
        <f>IF(A192="","",IF(B192="6 Month Transfer",B192,IF('Patient level info'!W192="No","Record not locked to discharge/transfer",IF(AND('Paste Data Here - Export'!KM192="T",'Paste Data Here - Export'!A192&lt;&gt;'Paste Data Here - Export'!B192),"Record transferred to this team then transferred to another inpatient team",IF('Paste Data Here - Export'!KM192="T","Transferred to another inpatient team",IF('Paste Data Here - Export'!A192='Paste Data Here - Export'!B192,"Full record at this team","Record transferred to this team"))))))</f>
        <v/>
      </c>
      <c r="D192" s="106" t="str">
        <f>IF('Patient level info'!A192="","",IF(B192="6 Month Transfer","Not Applicable",IF(C192="Record not locked to discharge/transfer",C192,IF(OR(C192="Full record at this team",'Patient level info'!AG192="Died same day as arrival",'Patient level info'!AG192="Admitted to ICU/CCU/HDU"),'Patient level info'!AG192,IF('Patient level info'!P192="Not achieved",'Patient level info'!AG192,IF('Patient level info'!M192="Not achieved",'Patient level info'!AG192,IF('Patient level info'!AG192="Not directly admitted by this team, but achieved 90% of stay whilst at this team",'Patient level info'!AG192,CONCATENATE('Patient level info'!AG192," whilst at this team"))))))))</f>
        <v/>
      </c>
      <c r="E192" s="106" t="str">
        <f>IF('Patient level info'!A192="","",IF(B192="6 Month Transfer","Not Applicable",IF('Patient level info'!A192='Patient level info'!B192,IF('Patient level info'!T192="No","Not achieved","Achieved"),"Not directly admitted by this team")))</f>
        <v/>
      </c>
      <c r="F192" s="106" t="str">
        <f>IF('Patient level info'!A192="","",IF(B192="6 Month Transfer","Not Applicable",IF('Patient level info'!A192='Patient level info'!B192,IF('Patient level info'!U192="","Not achieved","Achieved"),"Not directly admitted by this team")))</f>
        <v/>
      </c>
    </row>
    <row r="193" spans="1:6" s="40" customFormat="1" ht="30" customHeight="1" x14ac:dyDescent="0.25">
      <c r="A193" s="20" t="str">
        <f>IF('Patient level info'!A193="","",'Patient level info'!A193)</f>
        <v/>
      </c>
      <c r="B193" s="105" t="str">
        <f>IF(A193="","",IF('Patient level info'!E193="Yes","6 Month Transfer",IF('Paste Data Here - Export'!A193='Paste Data Here - Export'!B193,'Patient level info'!C193,IF('Patient level info'!W193="No","",'Paste Data Here - Export'!HP193))))</f>
        <v/>
      </c>
      <c r="C193" s="61" t="str">
        <f>IF(A193="","",IF(B193="6 Month Transfer",B193,IF('Patient level info'!W193="No","Record not locked to discharge/transfer",IF(AND('Paste Data Here - Export'!KM193="T",'Paste Data Here - Export'!A193&lt;&gt;'Paste Data Here - Export'!B193),"Record transferred to this team then transferred to another inpatient team",IF('Paste Data Here - Export'!KM193="T","Transferred to another inpatient team",IF('Paste Data Here - Export'!A193='Paste Data Here - Export'!B193,"Full record at this team","Record transferred to this team"))))))</f>
        <v/>
      </c>
      <c r="D193" s="106" t="str">
        <f>IF('Patient level info'!A193="","",IF(B193="6 Month Transfer","Not Applicable",IF(C193="Record not locked to discharge/transfer",C193,IF(OR(C193="Full record at this team",'Patient level info'!AG193="Died same day as arrival",'Patient level info'!AG193="Admitted to ICU/CCU/HDU"),'Patient level info'!AG193,IF('Patient level info'!P193="Not achieved",'Patient level info'!AG193,IF('Patient level info'!M193="Not achieved",'Patient level info'!AG193,IF('Patient level info'!AG193="Not directly admitted by this team, but achieved 90% of stay whilst at this team",'Patient level info'!AG193,CONCATENATE('Patient level info'!AG193," whilst at this team"))))))))</f>
        <v/>
      </c>
      <c r="E193" s="106" t="str">
        <f>IF('Patient level info'!A193="","",IF(B193="6 Month Transfer","Not Applicable",IF('Patient level info'!A193='Patient level info'!B193,IF('Patient level info'!T193="No","Not achieved","Achieved"),"Not directly admitted by this team")))</f>
        <v/>
      </c>
      <c r="F193" s="106" t="str">
        <f>IF('Patient level info'!A193="","",IF(B193="6 Month Transfer","Not Applicable",IF('Patient level info'!A193='Patient level info'!B193,IF('Patient level info'!U193="","Not achieved","Achieved"),"Not directly admitted by this team")))</f>
        <v/>
      </c>
    </row>
    <row r="194" spans="1:6" s="40" customFormat="1" ht="30" customHeight="1" x14ac:dyDescent="0.25">
      <c r="A194" s="20" t="str">
        <f>IF('Patient level info'!A194="","",'Patient level info'!A194)</f>
        <v/>
      </c>
      <c r="B194" s="105" t="str">
        <f>IF(A194="","",IF('Patient level info'!E194="Yes","6 Month Transfer",IF('Paste Data Here - Export'!A194='Paste Data Here - Export'!B194,'Patient level info'!C194,IF('Patient level info'!W194="No","",'Paste Data Here - Export'!HP194))))</f>
        <v/>
      </c>
      <c r="C194" s="61" t="str">
        <f>IF(A194="","",IF(B194="6 Month Transfer",B194,IF('Patient level info'!W194="No","Record not locked to discharge/transfer",IF(AND('Paste Data Here - Export'!KM194="T",'Paste Data Here - Export'!A194&lt;&gt;'Paste Data Here - Export'!B194),"Record transferred to this team then transferred to another inpatient team",IF('Paste Data Here - Export'!KM194="T","Transferred to another inpatient team",IF('Paste Data Here - Export'!A194='Paste Data Here - Export'!B194,"Full record at this team","Record transferred to this team"))))))</f>
        <v/>
      </c>
      <c r="D194" s="106" t="str">
        <f>IF('Patient level info'!A194="","",IF(B194="6 Month Transfer","Not Applicable",IF(C194="Record not locked to discharge/transfer",C194,IF(OR(C194="Full record at this team",'Patient level info'!AG194="Died same day as arrival",'Patient level info'!AG194="Admitted to ICU/CCU/HDU"),'Patient level info'!AG194,IF('Patient level info'!P194="Not achieved",'Patient level info'!AG194,IF('Patient level info'!M194="Not achieved",'Patient level info'!AG194,IF('Patient level info'!AG194="Not directly admitted by this team, but achieved 90% of stay whilst at this team",'Patient level info'!AG194,CONCATENATE('Patient level info'!AG194," whilst at this team"))))))))</f>
        <v/>
      </c>
      <c r="E194" s="106" t="str">
        <f>IF('Patient level info'!A194="","",IF(B194="6 Month Transfer","Not Applicable",IF('Patient level info'!A194='Patient level info'!B194,IF('Patient level info'!T194="No","Not achieved","Achieved"),"Not directly admitted by this team")))</f>
        <v/>
      </c>
      <c r="F194" s="106" t="str">
        <f>IF('Patient level info'!A194="","",IF(B194="6 Month Transfer","Not Applicable",IF('Patient level info'!A194='Patient level info'!B194,IF('Patient level info'!U194="","Not achieved","Achieved"),"Not directly admitted by this team")))</f>
        <v/>
      </c>
    </row>
    <row r="195" spans="1:6" s="40" customFormat="1" ht="30" customHeight="1" x14ac:dyDescent="0.25">
      <c r="A195" s="20" t="str">
        <f>IF('Patient level info'!A195="","",'Patient level info'!A195)</f>
        <v/>
      </c>
      <c r="B195" s="105" t="str">
        <f>IF(A195="","",IF('Patient level info'!E195="Yes","6 Month Transfer",IF('Paste Data Here - Export'!A195='Paste Data Here - Export'!B195,'Patient level info'!C195,IF('Patient level info'!W195="No","",'Paste Data Here - Export'!HP195))))</f>
        <v/>
      </c>
      <c r="C195" s="61" t="str">
        <f>IF(A195="","",IF(B195="6 Month Transfer",B195,IF('Patient level info'!W195="No","Record not locked to discharge/transfer",IF(AND('Paste Data Here - Export'!KM195="T",'Paste Data Here - Export'!A195&lt;&gt;'Paste Data Here - Export'!B195),"Record transferred to this team then transferred to another inpatient team",IF('Paste Data Here - Export'!KM195="T","Transferred to another inpatient team",IF('Paste Data Here - Export'!A195='Paste Data Here - Export'!B195,"Full record at this team","Record transferred to this team"))))))</f>
        <v/>
      </c>
      <c r="D195" s="106" t="str">
        <f>IF('Patient level info'!A195="","",IF(B195="6 Month Transfer","Not Applicable",IF(C195="Record not locked to discharge/transfer",C195,IF(OR(C195="Full record at this team",'Patient level info'!AG195="Died same day as arrival",'Patient level info'!AG195="Admitted to ICU/CCU/HDU"),'Patient level info'!AG195,IF('Patient level info'!P195="Not achieved",'Patient level info'!AG195,IF('Patient level info'!M195="Not achieved",'Patient level info'!AG195,IF('Patient level info'!AG195="Not directly admitted by this team, but achieved 90% of stay whilst at this team",'Patient level info'!AG195,CONCATENATE('Patient level info'!AG195," whilst at this team"))))))))</f>
        <v/>
      </c>
      <c r="E195" s="106" t="str">
        <f>IF('Patient level info'!A195="","",IF(B195="6 Month Transfer","Not Applicable",IF('Patient level info'!A195='Patient level info'!B195,IF('Patient level info'!T195="No","Not achieved","Achieved"),"Not directly admitted by this team")))</f>
        <v/>
      </c>
      <c r="F195" s="106" t="str">
        <f>IF('Patient level info'!A195="","",IF(B195="6 Month Transfer","Not Applicable",IF('Patient level info'!A195='Patient level info'!B195,IF('Patient level info'!U195="","Not achieved","Achieved"),"Not directly admitted by this team")))</f>
        <v/>
      </c>
    </row>
    <row r="196" spans="1:6" s="40" customFormat="1" ht="30" customHeight="1" x14ac:dyDescent="0.25">
      <c r="A196" s="20" t="str">
        <f>IF('Patient level info'!A196="","",'Patient level info'!A196)</f>
        <v/>
      </c>
      <c r="B196" s="105" t="str">
        <f>IF(A196="","",IF('Patient level info'!E196="Yes","6 Month Transfer",IF('Paste Data Here - Export'!A196='Paste Data Here - Export'!B196,'Patient level info'!C196,IF('Patient level info'!W196="No","",'Paste Data Here - Export'!HP196))))</f>
        <v/>
      </c>
      <c r="C196" s="61" t="str">
        <f>IF(A196="","",IF(B196="6 Month Transfer",B196,IF('Patient level info'!W196="No","Record not locked to discharge/transfer",IF(AND('Paste Data Here - Export'!KM196="T",'Paste Data Here - Export'!A196&lt;&gt;'Paste Data Here - Export'!B196),"Record transferred to this team then transferred to another inpatient team",IF('Paste Data Here - Export'!KM196="T","Transferred to another inpatient team",IF('Paste Data Here - Export'!A196='Paste Data Here - Export'!B196,"Full record at this team","Record transferred to this team"))))))</f>
        <v/>
      </c>
      <c r="D196" s="106" t="str">
        <f>IF('Patient level info'!A196="","",IF(B196="6 Month Transfer","Not Applicable",IF(C196="Record not locked to discharge/transfer",C196,IF(OR(C196="Full record at this team",'Patient level info'!AG196="Died same day as arrival",'Patient level info'!AG196="Admitted to ICU/CCU/HDU"),'Patient level info'!AG196,IF('Patient level info'!P196="Not achieved",'Patient level info'!AG196,IF('Patient level info'!M196="Not achieved",'Patient level info'!AG196,IF('Patient level info'!AG196="Not directly admitted by this team, but achieved 90% of stay whilst at this team",'Patient level info'!AG196,CONCATENATE('Patient level info'!AG196," whilst at this team"))))))))</f>
        <v/>
      </c>
      <c r="E196" s="106" t="str">
        <f>IF('Patient level info'!A196="","",IF(B196="6 Month Transfer","Not Applicable",IF('Patient level info'!A196='Patient level info'!B196,IF('Patient level info'!T196="No","Not achieved","Achieved"),"Not directly admitted by this team")))</f>
        <v/>
      </c>
      <c r="F196" s="106" t="str">
        <f>IF('Patient level info'!A196="","",IF(B196="6 Month Transfer","Not Applicable",IF('Patient level info'!A196='Patient level info'!B196,IF('Patient level info'!U196="","Not achieved","Achieved"),"Not directly admitted by this team")))</f>
        <v/>
      </c>
    </row>
    <row r="197" spans="1:6" s="40" customFormat="1" ht="30" customHeight="1" x14ac:dyDescent="0.25">
      <c r="A197" s="20" t="str">
        <f>IF('Patient level info'!A197="","",'Patient level info'!A197)</f>
        <v/>
      </c>
      <c r="B197" s="105" t="str">
        <f>IF(A197="","",IF('Patient level info'!E197="Yes","6 Month Transfer",IF('Paste Data Here - Export'!A197='Paste Data Here - Export'!B197,'Patient level info'!C197,IF('Patient level info'!W197="No","",'Paste Data Here - Export'!HP197))))</f>
        <v/>
      </c>
      <c r="C197" s="61" t="str">
        <f>IF(A197="","",IF(B197="6 Month Transfer",B197,IF('Patient level info'!W197="No","Record not locked to discharge/transfer",IF(AND('Paste Data Here - Export'!KM197="T",'Paste Data Here - Export'!A197&lt;&gt;'Paste Data Here - Export'!B197),"Record transferred to this team then transferred to another inpatient team",IF('Paste Data Here - Export'!KM197="T","Transferred to another inpatient team",IF('Paste Data Here - Export'!A197='Paste Data Here - Export'!B197,"Full record at this team","Record transferred to this team"))))))</f>
        <v/>
      </c>
      <c r="D197" s="106" t="str">
        <f>IF('Patient level info'!A197="","",IF(B197="6 Month Transfer","Not Applicable",IF(C197="Record not locked to discharge/transfer",C197,IF(OR(C197="Full record at this team",'Patient level info'!AG197="Died same day as arrival",'Patient level info'!AG197="Admitted to ICU/CCU/HDU"),'Patient level info'!AG197,IF('Patient level info'!P197="Not achieved",'Patient level info'!AG197,IF('Patient level info'!M197="Not achieved",'Patient level info'!AG197,IF('Patient level info'!AG197="Not directly admitted by this team, but achieved 90% of stay whilst at this team",'Patient level info'!AG197,CONCATENATE('Patient level info'!AG197," whilst at this team"))))))))</f>
        <v/>
      </c>
      <c r="E197" s="106" t="str">
        <f>IF('Patient level info'!A197="","",IF(B197="6 Month Transfer","Not Applicable",IF('Patient level info'!A197='Patient level info'!B197,IF('Patient level info'!T197="No","Not achieved","Achieved"),"Not directly admitted by this team")))</f>
        <v/>
      </c>
      <c r="F197" s="106" t="str">
        <f>IF('Patient level info'!A197="","",IF(B197="6 Month Transfer","Not Applicable",IF('Patient level info'!A197='Patient level info'!B197,IF('Patient level info'!U197="","Not achieved","Achieved"),"Not directly admitted by this team")))</f>
        <v/>
      </c>
    </row>
    <row r="198" spans="1:6" s="40" customFormat="1" ht="30" customHeight="1" x14ac:dyDescent="0.25">
      <c r="A198" s="20" t="str">
        <f>IF('Patient level info'!A198="","",'Patient level info'!A198)</f>
        <v/>
      </c>
      <c r="B198" s="105" t="str">
        <f>IF(A198="","",IF('Patient level info'!E198="Yes","6 Month Transfer",IF('Paste Data Here - Export'!A198='Paste Data Here - Export'!B198,'Patient level info'!C198,IF('Patient level info'!W198="No","",'Paste Data Here - Export'!HP198))))</f>
        <v/>
      </c>
      <c r="C198" s="61" t="str">
        <f>IF(A198="","",IF(B198="6 Month Transfer",B198,IF('Patient level info'!W198="No","Record not locked to discharge/transfer",IF(AND('Paste Data Here - Export'!KM198="T",'Paste Data Here - Export'!A198&lt;&gt;'Paste Data Here - Export'!B198),"Record transferred to this team then transferred to another inpatient team",IF('Paste Data Here - Export'!KM198="T","Transferred to another inpatient team",IF('Paste Data Here - Export'!A198='Paste Data Here - Export'!B198,"Full record at this team","Record transferred to this team"))))))</f>
        <v/>
      </c>
      <c r="D198" s="106" t="str">
        <f>IF('Patient level info'!A198="","",IF(B198="6 Month Transfer","Not Applicable",IF(C198="Record not locked to discharge/transfer",C198,IF(OR(C198="Full record at this team",'Patient level info'!AG198="Died same day as arrival",'Patient level info'!AG198="Admitted to ICU/CCU/HDU"),'Patient level info'!AG198,IF('Patient level info'!P198="Not achieved",'Patient level info'!AG198,IF('Patient level info'!M198="Not achieved",'Patient level info'!AG198,IF('Patient level info'!AG198="Not directly admitted by this team, but achieved 90% of stay whilst at this team",'Patient level info'!AG198,CONCATENATE('Patient level info'!AG198," whilst at this team"))))))))</f>
        <v/>
      </c>
      <c r="E198" s="106" t="str">
        <f>IF('Patient level info'!A198="","",IF(B198="6 Month Transfer","Not Applicable",IF('Patient level info'!A198='Patient level info'!B198,IF('Patient level info'!T198="No","Not achieved","Achieved"),"Not directly admitted by this team")))</f>
        <v/>
      </c>
      <c r="F198" s="106" t="str">
        <f>IF('Patient level info'!A198="","",IF(B198="6 Month Transfer","Not Applicable",IF('Patient level info'!A198='Patient level info'!B198,IF('Patient level info'!U198="","Not achieved","Achieved"),"Not directly admitted by this team")))</f>
        <v/>
      </c>
    </row>
    <row r="199" spans="1:6" s="40" customFormat="1" ht="30" customHeight="1" x14ac:dyDescent="0.25">
      <c r="A199" s="20" t="str">
        <f>IF('Patient level info'!A199="","",'Patient level info'!A199)</f>
        <v/>
      </c>
      <c r="B199" s="105" t="str">
        <f>IF(A199="","",IF('Patient level info'!E199="Yes","6 Month Transfer",IF('Paste Data Here - Export'!A199='Paste Data Here - Export'!B199,'Patient level info'!C199,IF('Patient level info'!W199="No","",'Paste Data Here - Export'!HP199))))</f>
        <v/>
      </c>
      <c r="C199" s="61" t="str">
        <f>IF(A199="","",IF(B199="6 Month Transfer",B199,IF('Patient level info'!W199="No","Record not locked to discharge/transfer",IF(AND('Paste Data Here - Export'!KM199="T",'Paste Data Here - Export'!A199&lt;&gt;'Paste Data Here - Export'!B199),"Record transferred to this team then transferred to another inpatient team",IF('Paste Data Here - Export'!KM199="T","Transferred to another inpatient team",IF('Paste Data Here - Export'!A199='Paste Data Here - Export'!B199,"Full record at this team","Record transferred to this team"))))))</f>
        <v/>
      </c>
      <c r="D199" s="106" t="str">
        <f>IF('Patient level info'!A199="","",IF(B199="6 Month Transfer","Not Applicable",IF(C199="Record not locked to discharge/transfer",C199,IF(OR(C199="Full record at this team",'Patient level info'!AG199="Died same day as arrival",'Patient level info'!AG199="Admitted to ICU/CCU/HDU"),'Patient level info'!AG199,IF('Patient level info'!P199="Not achieved",'Patient level info'!AG199,IF('Patient level info'!M199="Not achieved",'Patient level info'!AG199,IF('Patient level info'!AG199="Not directly admitted by this team, but achieved 90% of stay whilst at this team",'Patient level info'!AG199,CONCATENATE('Patient level info'!AG199," whilst at this team"))))))))</f>
        <v/>
      </c>
      <c r="E199" s="106" t="str">
        <f>IF('Patient level info'!A199="","",IF(B199="6 Month Transfer","Not Applicable",IF('Patient level info'!A199='Patient level info'!B199,IF('Patient level info'!T199="No","Not achieved","Achieved"),"Not directly admitted by this team")))</f>
        <v/>
      </c>
      <c r="F199" s="106" t="str">
        <f>IF('Patient level info'!A199="","",IF(B199="6 Month Transfer","Not Applicable",IF('Patient level info'!A199='Patient level info'!B199,IF('Patient level info'!U199="","Not achieved","Achieved"),"Not directly admitted by this team")))</f>
        <v/>
      </c>
    </row>
    <row r="200" spans="1:6" s="40" customFormat="1" ht="30" customHeight="1" x14ac:dyDescent="0.25">
      <c r="A200" s="20" t="str">
        <f>IF('Patient level info'!A200="","",'Patient level info'!A200)</f>
        <v/>
      </c>
      <c r="B200" s="105" t="str">
        <f>IF(A200="","",IF('Patient level info'!E200="Yes","6 Month Transfer",IF('Paste Data Here - Export'!A200='Paste Data Here - Export'!B200,'Patient level info'!C200,IF('Patient level info'!W200="No","",'Paste Data Here - Export'!HP200))))</f>
        <v/>
      </c>
      <c r="C200" s="61" t="str">
        <f>IF(A200="","",IF(B200="6 Month Transfer",B200,IF('Patient level info'!W200="No","Record not locked to discharge/transfer",IF(AND('Paste Data Here - Export'!KM200="T",'Paste Data Here - Export'!A200&lt;&gt;'Paste Data Here - Export'!B200),"Record transferred to this team then transferred to another inpatient team",IF('Paste Data Here - Export'!KM200="T","Transferred to another inpatient team",IF('Paste Data Here - Export'!A200='Paste Data Here - Export'!B200,"Full record at this team","Record transferred to this team"))))))</f>
        <v/>
      </c>
      <c r="D200" s="106" t="str">
        <f>IF('Patient level info'!A200="","",IF(B200="6 Month Transfer","Not Applicable",IF(C200="Record not locked to discharge/transfer",C200,IF(OR(C200="Full record at this team",'Patient level info'!AG200="Died same day as arrival",'Patient level info'!AG200="Admitted to ICU/CCU/HDU"),'Patient level info'!AG200,IF('Patient level info'!P200="Not achieved",'Patient level info'!AG200,IF('Patient level info'!M200="Not achieved",'Patient level info'!AG200,IF('Patient level info'!AG200="Not directly admitted by this team, but achieved 90% of stay whilst at this team",'Patient level info'!AG200,CONCATENATE('Patient level info'!AG200," whilst at this team"))))))))</f>
        <v/>
      </c>
      <c r="E200" s="106" t="str">
        <f>IF('Patient level info'!A200="","",IF(B200="6 Month Transfer","Not Applicable",IF('Patient level info'!A200='Patient level info'!B200,IF('Patient level info'!T200="No","Not achieved","Achieved"),"Not directly admitted by this team")))</f>
        <v/>
      </c>
      <c r="F200" s="106" t="str">
        <f>IF('Patient level info'!A200="","",IF(B200="6 Month Transfer","Not Applicable",IF('Patient level info'!A200='Patient level info'!B200,IF('Patient level info'!U200="","Not achieved","Achieved"),"Not directly admitted by this team")))</f>
        <v/>
      </c>
    </row>
    <row r="201" spans="1:6" s="40" customFormat="1" ht="30" customHeight="1" x14ac:dyDescent="0.25">
      <c r="A201" s="20" t="str">
        <f>IF('Patient level info'!A201="","",'Patient level info'!A201)</f>
        <v/>
      </c>
      <c r="B201" s="105" t="str">
        <f>IF(A201="","",IF('Patient level info'!E201="Yes","6 Month Transfer",IF('Paste Data Here - Export'!A201='Paste Data Here - Export'!B201,'Patient level info'!C201,IF('Patient level info'!W201="No","",'Paste Data Here - Export'!HP201))))</f>
        <v/>
      </c>
      <c r="C201" s="61" t="str">
        <f>IF(A201="","",IF(B201="6 Month Transfer",B201,IF('Patient level info'!W201="No","Record not locked to discharge/transfer",IF(AND('Paste Data Here - Export'!KM201="T",'Paste Data Here - Export'!A201&lt;&gt;'Paste Data Here - Export'!B201),"Record transferred to this team then transferred to another inpatient team",IF('Paste Data Here - Export'!KM201="T","Transferred to another inpatient team",IF('Paste Data Here - Export'!A201='Paste Data Here - Export'!B201,"Full record at this team","Record transferred to this team"))))))</f>
        <v/>
      </c>
      <c r="D201" s="106" t="str">
        <f>IF('Patient level info'!A201="","",IF(B201="6 Month Transfer","Not Applicable",IF(C201="Record not locked to discharge/transfer",C201,IF(OR(C201="Full record at this team",'Patient level info'!AG201="Died same day as arrival",'Patient level info'!AG201="Admitted to ICU/CCU/HDU"),'Patient level info'!AG201,IF('Patient level info'!P201="Not achieved",'Patient level info'!AG201,IF('Patient level info'!M201="Not achieved",'Patient level info'!AG201,IF('Patient level info'!AG201="Not directly admitted by this team, but achieved 90% of stay whilst at this team",'Patient level info'!AG201,CONCATENATE('Patient level info'!AG201," whilst at this team"))))))))</f>
        <v/>
      </c>
      <c r="E201" s="106" t="str">
        <f>IF('Patient level info'!A201="","",IF(B201="6 Month Transfer","Not Applicable",IF('Patient level info'!A201='Patient level info'!B201,IF('Patient level info'!T201="No","Not achieved","Achieved"),"Not directly admitted by this team")))</f>
        <v/>
      </c>
      <c r="F201" s="106" t="str">
        <f>IF('Patient level info'!A201="","",IF(B201="6 Month Transfer","Not Applicable",IF('Patient level info'!A201='Patient level info'!B201,IF('Patient level info'!U201="","Not achieved","Achieved"),"Not directly admitted by this team")))</f>
        <v/>
      </c>
    </row>
    <row r="202" spans="1:6" s="40" customFormat="1" ht="30" customHeight="1" x14ac:dyDescent="0.25">
      <c r="A202" s="20" t="str">
        <f>IF('Patient level info'!A202="","",'Patient level info'!A202)</f>
        <v/>
      </c>
      <c r="B202" s="105" t="str">
        <f>IF(A202="","",IF('Patient level info'!E202="Yes","6 Month Transfer",IF('Paste Data Here - Export'!A202='Paste Data Here - Export'!B202,'Patient level info'!C202,IF('Patient level info'!W202="No","",'Paste Data Here - Export'!HP202))))</f>
        <v/>
      </c>
      <c r="C202" s="61" t="str">
        <f>IF(A202="","",IF(B202="6 Month Transfer",B202,IF('Patient level info'!W202="No","Record not locked to discharge/transfer",IF(AND('Paste Data Here - Export'!KM202="T",'Paste Data Here - Export'!A202&lt;&gt;'Paste Data Here - Export'!B202),"Record transferred to this team then transferred to another inpatient team",IF('Paste Data Here - Export'!KM202="T","Transferred to another inpatient team",IF('Paste Data Here - Export'!A202='Paste Data Here - Export'!B202,"Full record at this team","Record transferred to this team"))))))</f>
        <v/>
      </c>
      <c r="D202" s="106" t="str">
        <f>IF('Patient level info'!A202="","",IF(B202="6 Month Transfer","Not Applicable",IF(C202="Record not locked to discharge/transfer",C202,IF(OR(C202="Full record at this team",'Patient level info'!AG202="Died same day as arrival",'Patient level info'!AG202="Admitted to ICU/CCU/HDU"),'Patient level info'!AG202,IF('Patient level info'!P202="Not achieved",'Patient level info'!AG202,IF('Patient level info'!M202="Not achieved",'Patient level info'!AG202,IF('Patient level info'!AG202="Not directly admitted by this team, but achieved 90% of stay whilst at this team",'Patient level info'!AG202,CONCATENATE('Patient level info'!AG202," whilst at this team"))))))))</f>
        <v/>
      </c>
      <c r="E202" s="106" t="str">
        <f>IF('Patient level info'!A202="","",IF(B202="6 Month Transfer","Not Applicable",IF('Patient level info'!A202='Patient level info'!B202,IF('Patient level info'!T202="No","Not achieved","Achieved"),"Not directly admitted by this team")))</f>
        <v/>
      </c>
      <c r="F202" s="106" t="str">
        <f>IF('Patient level info'!A202="","",IF(B202="6 Month Transfer","Not Applicable",IF('Patient level info'!A202='Patient level info'!B202,IF('Patient level info'!U202="","Not achieved","Achieved"),"Not directly admitted by this team")))</f>
        <v/>
      </c>
    </row>
    <row r="203" spans="1:6" s="40" customFormat="1" ht="30" customHeight="1" x14ac:dyDescent="0.25">
      <c r="A203" s="20" t="str">
        <f>IF('Patient level info'!A203="","",'Patient level info'!A203)</f>
        <v/>
      </c>
      <c r="B203" s="105" t="str">
        <f>IF(A203="","",IF('Patient level info'!E203="Yes","6 Month Transfer",IF('Paste Data Here - Export'!A203='Paste Data Here - Export'!B203,'Patient level info'!C203,IF('Patient level info'!W203="No","",'Paste Data Here - Export'!HP203))))</f>
        <v/>
      </c>
      <c r="C203" s="61" t="str">
        <f>IF(A203="","",IF(B203="6 Month Transfer",B203,IF('Patient level info'!W203="No","Record not locked to discharge/transfer",IF(AND('Paste Data Here - Export'!KM203="T",'Paste Data Here - Export'!A203&lt;&gt;'Paste Data Here - Export'!B203),"Record transferred to this team then transferred to another inpatient team",IF('Paste Data Here - Export'!KM203="T","Transferred to another inpatient team",IF('Paste Data Here - Export'!A203='Paste Data Here - Export'!B203,"Full record at this team","Record transferred to this team"))))))</f>
        <v/>
      </c>
      <c r="D203" s="106" t="str">
        <f>IF('Patient level info'!A203="","",IF(B203="6 Month Transfer","Not Applicable",IF(C203="Record not locked to discharge/transfer",C203,IF(OR(C203="Full record at this team",'Patient level info'!AG203="Died same day as arrival",'Patient level info'!AG203="Admitted to ICU/CCU/HDU"),'Patient level info'!AG203,IF('Patient level info'!P203="Not achieved",'Patient level info'!AG203,IF('Patient level info'!M203="Not achieved",'Patient level info'!AG203,IF('Patient level info'!AG203="Not directly admitted by this team, but achieved 90% of stay whilst at this team",'Patient level info'!AG203,CONCATENATE('Patient level info'!AG203," whilst at this team"))))))))</f>
        <v/>
      </c>
      <c r="E203" s="106" t="str">
        <f>IF('Patient level info'!A203="","",IF(B203="6 Month Transfer","Not Applicable",IF('Patient level info'!A203='Patient level info'!B203,IF('Patient level info'!T203="No","Not achieved","Achieved"),"Not directly admitted by this team")))</f>
        <v/>
      </c>
      <c r="F203" s="106" t="str">
        <f>IF('Patient level info'!A203="","",IF(B203="6 Month Transfer","Not Applicable",IF('Patient level info'!A203='Patient level info'!B203,IF('Patient level info'!U203="","Not achieved","Achieved"),"Not directly admitted by this team")))</f>
        <v/>
      </c>
    </row>
    <row r="204" spans="1:6" s="40" customFormat="1" ht="30" customHeight="1" x14ac:dyDescent="0.25">
      <c r="A204" s="20" t="str">
        <f>IF('Patient level info'!A204="","",'Patient level info'!A204)</f>
        <v/>
      </c>
      <c r="B204" s="105" t="str">
        <f>IF(A204="","",IF('Patient level info'!E204="Yes","6 Month Transfer",IF('Paste Data Here - Export'!A204='Paste Data Here - Export'!B204,'Patient level info'!C204,IF('Patient level info'!W204="No","",'Paste Data Here - Export'!HP204))))</f>
        <v/>
      </c>
      <c r="C204" s="61" t="str">
        <f>IF(A204="","",IF(B204="6 Month Transfer",B204,IF('Patient level info'!W204="No","Record not locked to discharge/transfer",IF(AND('Paste Data Here - Export'!KM204="T",'Paste Data Here - Export'!A204&lt;&gt;'Paste Data Here - Export'!B204),"Record transferred to this team then transferred to another inpatient team",IF('Paste Data Here - Export'!KM204="T","Transferred to another inpatient team",IF('Paste Data Here - Export'!A204='Paste Data Here - Export'!B204,"Full record at this team","Record transferred to this team"))))))</f>
        <v/>
      </c>
      <c r="D204" s="106" t="str">
        <f>IF('Patient level info'!A204="","",IF(B204="6 Month Transfer","Not Applicable",IF(C204="Record not locked to discharge/transfer",C204,IF(OR(C204="Full record at this team",'Patient level info'!AG204="Died same day as arrival",'Patient level info'!AG204="Admitted to ICU/CCU/HDU"),'Patient level info'!AG204,IF('Patient level info'!P204="Not achieved",'Patient level info'!AG204,IF('Patient level info'!M204="Not achieved",'Patient level info'!AG204,IF('Patient level info'!AG204="Not directly admitted by this team, but achieved 90% of stay whilst at this team",'Patient level info'!AG204,CONCATENATE('Patient level info'!AG204," whilst at this team"))))))))</f>
        <v/>
      </c>
      <c r="E204" s="106" t="str">
        <f>IF('Patient level info'!A204="","",IF(B204="6 Month Transfer","Not Applicable",IF('Patient level info'!A204='Patient level info'!B204,IF('Patient level info'!T204="No","Not achieved","Achieved"),"Not directly admitted by this team")))</f>
        <v/>
      </c>
      <c r="F204" s="106" t="str">
        <f>IF('Patient level info'!A204="","",IF(B204="6 Month Transfer","Not Applicable",IF('Patient level info'!A204='Patient level info'!B204,IF('Patient level info'!U204="","Not achieved","Achieved"),"Not directly admitted by this team")))</f>
        <v/>
      </c>
    </row>
    <row r="205" spans="1:6" s="40" customFormat="1" ht="30" customHeight="1" x14ac:dyDescent="0.25">
      <c r="A205" s="20" t="str">
        <f>IF('Patient level info'!A205="","",'Patient level info'!A205)</f>
        <v/>
      </c>
      <c r="B205" s="105" t="str">
        <f>IF(A205="","",IF('Patient level info'!E205="Yes","6 Month Transfer",IF('Paste Data Here - Export'!A205='Paste Data Here - Export'!B205,'Patient level info'!C205,IF('Patient level info'!W205="No","",'Paste Data Here - Export'!HP205))))</f>
        <v/>
      </c>
      <c r="C205" s="61" t="str">
        <f>IF(A205="","",IF(B205="6 Month Transfer",B205,IF('Patient level info'!W205="No","Record not locked to discharge/transfer",IF(AND('Paste Data Here - Export'!KM205="T",'Paste Data Here - Export'!A205&lt;&gt;'Paste Data Here - Export'!B205),"Record transferred to this team then transferred to another inpatient team",IF('Paste Data Here - Export'!KM205="T","Transferred to another inpatient team",IF('Paste Data Here - Export'!A205='Paste Data Here - Export'!B205,"Full record at this team","Record transferred to this team"))))))</f>
        <v/>
      </c>
      <c r="D205" s="106" t="str">
        <f>IF('Patient level info'!A205="","",IF(B205="6 Month Transfer","Not Applicable",IF(C205="Record not locked to discharge/transfer",C205,IF(OR(C205="Full record at this team",'Patient level info'!AG205="Died same day as arrival",'Patient level info'!AG205="Admitted to ICU/CCU/HDU"),'Patient level info'!AG205,IF('Patient level info'!P205="Not achieved",'Patient level info'!AG205,IF('Patient level info'!M205="Not achieved",'Patient level info'!AG205,IF('Patient level info'!AG205="Not directly admitted by this team, but achieved 90% of stay whilst at this team",'Patient level info'!AG205,CONCATENATE('Patient level info'!AG205," whilst at this team"))))))))</f>
        <v/>
      </c>
      <c r="E205" s="106" t="str">
        <f>IF('Patient level info'!A205="","",IF(B205="6 Month Transfer","Not Applicable",IF('Patient level info'!A205='Patient level info'!B205,IF('Patient level info'!T205="No","Not achieved","Achieved"),"Not directly admitted by this team")))</f>
        <v/>
      </c>
      <c r="F205" s="106" t="str">
        <f>IF('Patient level info'!A205="","",IF(B205="6 Month Transfer","Not Applicable",IF('Patient level info'!A205='Patient level info'!B205,IF('Patient level info'!U205="","Not achieved","Achieved"),"Not directly admitted by this team")))</f>
        <v/>
      </c>
    </row>
    <row r="206" spans="1:6" s="40" customFormat="1" ht="30" customHeight="1" x14ac:dyDescent="0.25">
      <c r="A206" s="20" t="str">
        <f>IF('Patient level info'!A206="","",'Patient level info'!A206)</f>
        <v/>
      </c>
      <c r="B206" s="105" t="str">
        <f>IF(A206="","",IF('Patient level info'!E206="Yes","6 Month Transfer",IF('Paste Data Here - Export'!A206='Paste Data Here - Export'!B206,'Patient level info'!C206,IF('Patient level info'!W206="No","",'Paste Data Here - Export'!HP206))))</f>
        <v/>
      </c>
      <c r="C206" s="61" t="str">
        <f>IF(A206="","",IF(B206="6 Month Transfer",B206,IF('Patient level info'!W206="No","Record not locked to discharge/transfer",IF(AND('Paste Data Here - Export'!KM206="T",'Paste Data Here - Export'!A206&lt;&gt;'Paste Data Here - Export'!B206),"Record transferred to this team then transferred to another inpatient team",IF('Paste Data Here - Export'!KM206="T","Transferred to another inpatient team",IF('Paste Data Here - Export'!A206='Paste Data Here - Export'!B206,"Full record at this team","Record transferred to this team"))))))</f>
        <v/>
      </c>
      <c r="D206" s="106" t="str">
        <f>IF('Patient level info'!A206="","",IF(B206="6 Month Transfer","Not Applicable",IF(C206="Record not locked to discharge/transfer",C206,IF(OR(C206="Full record at this team",'Patient level info'!AG206="Died same day as arrival",'Patient level info'!AG206="Admitted to ICU/CCU/HDU"),'Patient level info'!AG206,IF('Patient level info'!P206="Not achieved",'Patient level info'!AG206,IF('Patient level info'!M206="Not achieved",'Patient level info'!AG206,IF('Patient level info'!AG206="Not directly admitted by this team, but achieved 90% of stay whilst at this team",'Patient level info'!AG206,CONCATENATE('Patient level info'!AG206," whilst at this team"))))))))</f>
        <v/>
      </c>
      <c r="E206" s="106" t="str">
        <f>IF('Patient level info'!A206="","",IF(B206="6 Month Transfer","Not Applicable",IF('Patient level info'!A206='Patient level info'!B206,IF('Patient level info'!T206="No","Not achieved","Achieved"),"Not directly admitted by this team")))</f>
        <v/>
      </c>
      <c r="F206" s="106" t="str">
        <f>IF('Patient level info'!A206="","",IF(B206="6 Month Transfer","Not Applicable",IF('Patient level info'!A206='Patient level info'!B206,IF('Patient level info'!U206="","Not achieved","Achieved"),"Not directly admitted by this team")))</f>
        <v/>
      </c>
    </row>
    <row r="207" spans="1:6" s="40" customFormat="1" ht="30" customHeight="1" x14ac:dyDescent="0.25">
      <c r="A207" s="20" t="str">
        <f>IF('Patient level info'!A207="","",'Patient level info'!A207)</f>
        <v/>
      </c>
      <c r="B207" s="105" t="str">
        <f>IF(A207="","",IF('Patient level info'!E207="Yes","6 Month Transfer",IF('Paste Data Here - Export'!A207='Paste Data Here - Export'!B207,'Patient level info'!C207,IF('Patient level info'!W207="No","",'Paste Data Here - Export'!HP207))))</f>
        <v/>
      </c>
      <c r="C207" s="61" t="str">
        <f>IF(A207="","",IF(B207="6 Month Transfer",B207,IF('Patient level info'!W207="No","Record not locked to discharge/transfer",IF(AND('Paste Data Here - Export'!KM207="T",'Paste Data Here - Export'!A207&lt;&gt;'Paste Data Here - Export'!B207),"Record transferred to this team then transferred to another inpatient team",IF('Paste Data Here - Export'!KM207="T","Transferred to another inpatient team",IF('Paste Data Here - Export'!A207='Paste Data Here - Export'!B207,"Full record at this team","Record transferred to this team"))))))</f>
        <v/>
      </c>
      <c r="D207" s="106" t="str">
        <f>IF('Patient level info'!A207="","",IF(B207="6 Month Transfer","Not Applicable",IF(C207="Record not locked to discharge/transfer",C207,IF(OR(C207="Full record at this team",'Patient level info'!AG207="Died same day as arrival",'Patient level info'!AG207="Admitted to ICU/CCU/HDU"),'Patient level info'!AG207,IF('Patient level info'!P207="Not achieved",'Patient level info'!AG207,IF('Patient level info'!M207="Not achieved",'Patient level info'!AG207,IF('Patient level info'!AG207="Not directly admitted by this team, but achieved 90% of stay whilst at this team",'Patient level info'!AG207,CONCATENATE('Patient level info'!AG207," whilst at this team"))))))))</f>
        <v/>
      </c>
      <c r="E207" s="106" t="str">
        <f>IF('Patient level info'!A207="","",IF(B207="6 Month Transfer","Not Applicable",IF('Patient level info'!A207='Patient level info'!B207,IF('Patient level info'!T207="No","Not achieved","Achieved"),"Not directly admitted by this team")))</f>
        <v/>
      </c>
      <c r="F207" s="106" t="str">
        <f>IF('Patient level info'!A207="","",IF(B207="6 Month Transfer","Not Applicable",IF('Patient level info'!A207='Patient level info'!B207,IF('Patient level info'!U207="","Not achieved","Achieved"),"Not directly admitted by this team")))</f>
        <v/>
      </c>
    </row>
    <row r="208" spans="1:6" s="40" customFormat="1" ht="30" customHeight="1" x14ac:dyDescent="0.25">
      <c r="A208" s="20" t="str">
        <f>IF('Patient level info'!A208="","",'Patient level info'!A208)</f>
        <v/>
      </c>
      <c r="B208" s="105" t="str">
        <f>IF(A208="","",IF('Patient level info'!E208="Yes","6 Month Transfer",IF('Paste Data Here - Export'!A208='Paste Data Here - Export'!B208,'Patient level info'!C208,IF('Patient level info'!W208="No","",'Paste Data Here - Export'!HP208))))</f>
        <v/>
      </c>
      <c r="C208" s="61" t="str">
        <f>IF(A208="","",IF(B208="6 Month Transfer",B208,IF('Patient level info'!W208="No","Record not locked to discharge/transfer",IF(AND('Paste Data Here - Export'!KM208="T",'Paste Data Here - Export'!A208&lt;&gt;'Paste Data Here - Export'!B208),"Record transferred to this team then transferred to another inpatient team",IF('Paste Data Here - Export'!KM208="T","Transferred to another inpatient team",IF('Paste Data Here - Export'!A208='Paste Data Here - Export'!B208,"Full record at this team","Record transferred to this team"))))))</f>
        <v/>
      </c>
      <c r="D208" s="106" t="str">
        <f>IF('Patient level info'!A208="","",IF(B208="6 Month Transfer","Not Applicable",IF(C208="Record not locked to discharge/transfer",C208,IF(OR(C208="Full record at this team",'Patient level info'!AG208="Died same day as arrival",'Patient level info'!AG208="Admitted to ICU/CCU/HDU"),'Patient level info'!AG208,IF('Patient level info'!P208="Not achieved",'Patient level info'!AG208,IF('Patient level info'!M208="Not achieved",'Patient level info'!AG208,IF('Patient level info'!AG208="Not directly admitted by this team, but achieved 90% of stay whilst at this team",'Patient level info'!AG208,CONCATENATE('Patient level info'!AG208," whilst at this team"))))))))</f>
        <v/>
      </c>
      <c r="E208" s="106" t="str">
        <f>IF('Patient level info'!A208="","",IF(B208="6 Month Transfer","Not Applicable",IF('Patient level info'!A208='Patient level info'!B208,IF('Patient level info'!T208="No","Not achieved","Achieved"),"Not directly admitted by this team")))</f>
        <v/>
      </c>
      <c r="F208" s="106" t="str">
        <f>IF('Patient level info'!A208="","",IF(B208="6 Month Transfer","Not Applicable",IF('Patient level info'!A208='Patient level info'!B208,IF('Patient level info'!U208="","Not achieved","Achieved"),"Not directly admitted by this team")))</f>
        <v/>
      </c>
    </row>
    <row r="209" spans="1:6" s="40" customFormat="1" ht="30" customHeight="1" x14ac:dyDescent="0.25">
      <c r="A209" s="20" t="str">
        <f>IF('Patient level info'!A209="","",'Patient level info'!A209)</f>
        <v/>
      </c>
      <c r="B209" s="105" t="str">
        <f>IF(A209="","",IF('Patient level info'!E209="Yes","6 Month Transfer",IF('Paste Data Here - Export'!A209='Paste Data Here - Export'!B209,'Patient level info'!C209,IF('Patient level info'!W209="No","",'Paste Data Here - Export'!HP209))))</f>
        <v/>
      </c>
      <c r="C209" s="61" t="str">
        <f>IF(A209="","",IF(B209="6 Month Transfer",B209,IF('Patient level info'!W209="No","Record not locked to discharge/transfer",IF(AND('Paste Data Here - Export'!KM209="T",'Paste Data Here - Export'!A209&lt;&gt;'Paste Data Here - Export'!B209),"Record transferred to this team then transferred to another inpatient team",IF('Paste Data Here - Export'!KM209="T","Transferred to another inpatient team",IF('Paste Data Here - Export'!A209='Paste Data Here - Export'!B209,"Full record at this team","Record transferred to this team"))))))</f>
        <v/>
      </c>
      <c r="D209" s="106" t="str">
        <f>IF('Patient level info'!A209="","",IF(B209="6 Month Transfer","Not Applicable",IF(C209="Record not locked to discharge/transfer",C209,IF(OR(C209="Full record at this team",'Patient level info'!AG209="Died same day as arrival",'Patient level info'!AG209="Admitted to ICU/CCU/HDU"),'Patient level info'!AG209,IF('Patient level info'!P209="Not achieved",'Patient level info'!AG209,IF('Patient level info'!M209="Not achieved",'Patient level info'!AG209,IF('Patient level info'!AG209="Not directly admitted by this team, but achieved 90% of stay whilst at this team",'Patient level info'!AG209,CONCATENATE('Patient level info'!AG209," whilst at this team"))))))))</f>
        <v/>
      </c>
      <c r="E209" s="106" t="str">
        <f>IF('Patient level info'!A209="","",IF(B209="6 Month Transfer","Not Applicable",IF('Patient level info'!A209='Patient level info'!B209,IF('Patient level info'!T209="No","Not achieved","Achieved"),"Not directly admitted by this team")))</f>
        <v/>
      </c>
      <c r="F209" s="106" t="str">
        <f>IF('Patient level info'!A209="","",IF(B209="6 Month Transfer","Not Applicable",IF('Patient level info'!A209='Patient level info'!B209,IF('Patient level info'!U209="","Not achieved","Achieved"),"Not directly admitted by this team")))</f>
        <v/>
      </c>
    </row>
    <row r="210" spans="1:6" s="40" customFormat="1" ht="30" customHeight="1" x14ac:dyDescent="0.25">
      <c r="A210" s="20" t="str">
        <f>IF('Patient level info'!A210="","",'Patient level info'!A210)</f>
        <v/>
      </c>
      <c r="B210" s="105" t="str">
        <f>IF(A210="","",IF('Patient level info'!E210="Yes","6 Month Transfer",IF('Paste Data Here - Export'!A210='Paste Data Here - Export'!B210,'Patient level info'!C210,IF('Patient level info'!W210="No","",'Paste Data Here - Export'!HP210))))</f>
        <v/>
      </c>
      <c r="C210" s="61" t="str">
        <f>IF(A210="","",IF(B210="6 Month Transfer",B210,IF('Patient level info'!W210="No","Record not locked to discharge/transfer",IF(AND('Paste Data Here - Export'!KM210="T",'Paste Data Here - Export'!A210&lt;&gt;'Paste Data Here - Export'!B210),"Record transferred to this team then transferred to another inpatient team",IF('Paste Data Here - Export'!KM210="T","Transferred to another inpatient team",IF('Paste Data Here - Export'!A210='Paste Data Here - Export'!B210,"Full record at this team","Record transferred to this team"))))))</f>
        <v/>
      </c>
      <c r="D210" s="106" t="str">
        <f>IF('Patient level info'!A210="","",IF(B210="6 Month Transfer","Not Applicable",IF(C210="Record not locked to discharge/transfer",C210,IF(OR(C210="Full record at this team",'Patient level info'!AG210="Died same day as arrival",'Patient level info'!AG210="Admitted to ICU/CCU/HDU"),'Patient level info'!AG210,IF('Patient level info'!P210="Not achieved",'Patient level info'!AG210,IF('Patient level info'!M210="Not achieved",'Patient level info'!AG210,IF('Patient level info'!AG210="Not directly admitted by this team, but achieved 90% of stay whilst at this team",'Patient level info'!AG210,CONCATENATE('Patient level info'!AG210," whilst at this team"))))))))</f>
        <v/>
      </c>
      <c r="E210" s="106" t="str">
        <f>IF('Patient level info'!A210="","",IF(B210="6 Month Transfer","Not Applicable",IF('Patient level info'!A210='Patient level info'!B210,IF('Patient level info'!T210="No","Not achieved","Achieved"),"Not directly admitted by this team")))</f>
        <v/>
      </c>
      <c r="F210" s="106" t="str">
        <f>IF('Patient level info'!A210="","",IF(B210="6 Month Transfer","Not Applicable",IF('Patient level info'!A210='Patient level info'!B210,IF('Patient level info'!U210="","Not achieved","Achieved"),"Not directly admitted by this team")))</f>
        <v/>
      </c>
    </row>
    <row r="211" spans="1:6" s="40" customFormat="1" ht="30" customHeight="1" x14ac:dyDescent="0.25">
      <c r="A211" s="20" t="str">
        <f>IF('Patient level info'!A211="","",'Patient level info'!A211)</f>
        <v/>
      </c>
      <c r="B211" s="105" t="str">
        <f>IF(A211="","",IF('Patient level info'!E211="Yes","6 Month Transfer",IF('Paste Data Here - Export'!A211='Paste Data Here - Export'!B211,'Patient level info'!C211,IF('Patient level info'!W211="No","",'Paste Data Here - Export'!HP211))))</f>
        <v/>
      </c>
      <c r="C211" s="61" t="str">
        <f>IF(A211="","",IF(B211="6 Month Transfer",B211,IF('Patient level info'!W211="No","Record not locked to discharge/transfer",IF(AND('Paste Data Here - Export'!KM211="T",'Paste Data Here - Export'!A211&lt;&gt;'Paste Data Here - Export'!B211),"Record transferred to this team then transferred to another inpatient team",IF('Paste Data Here - Export'!KM211="T","Transferred to another inpatient team",IF('Paste Data Here - Export'!A211='Paste Data Here - Export'!B211,"Full record at this team","Record transferred to this team"))))))</f>
        <v/>
      </c>
      <c r="D211" s="106" t="str">
        <f>IF('Patient level info'!A211="","",IF(B211="6 Month Transfer","Not Applicable",IF(C211="Record not locked to discharge/transfer",C211,IF(OR(C211="Full record at this team",'Patient level info'!AG211="Died same day as arrival",'Patient level info'!AG211="Admitted to ICU/CCU/HDU"),'Patient level info'!AG211,IF('Patient level info'!P211="Not achieved",'Patient level info'!AG211,IF('Patient level info'!M211="Not achieved",'Patient level info'!AG211,IF('Patient level info'!AG211="Not directly admitted by this team, but achieved 90% of stay whilst at this team",'Patient level info'!AG211,CONCATENATE('Patient level info'!AG211," whilst at this team"))))))))</f>
        <v/>
      </c>
      <c r="E211" s="106" t="str">
        <f>IF('Patient level info'!A211="","",IF(B211="6 Month Transfer","Not Applicable",IF('Patient level info'!A211='Patient level info'!B211,IF('Patient level info'!T211="No","Not achieved","Achieved"),"Not directly admitted by this team")))</f>
        <v/>
      </c>
      <c r="F211" s="106" t="str">
        <f>IF('Patient level info'!A211="","",IF(B211="6 Month Transfer","Not Applicable",IF('Patient level info'!A211='Patient level info'!B211,IF('Patient level info'!U211="","Not achieved","Achieved"),"Not directly admitted by this team")))</f>
        <v/>
      </c>
    </row>
    <row r="212" spans="1:6" s="40" customFormat="1" ht="30" customHeight="1" x14ac:dyDescent="0.25">
      <c r="A212" s="20" t="str">
        <f>IF('Patient level info'!A212="","",'Patient level info'!A212)</f>
        <v/>
      </c>
      <c r="B212" s="105" t="str">
        <f>IF(A212="","",IF('Patient level info'!E212="Yes","6 Month Transfer",IF('Paste Data Here - Export'!A212='Paste Data Here - Export'!B212,'Patient level info'!C212,IF('Patient level info'!W212="No","",'Paste Data Here - Export'!HP212))))</f>
        <v/>
      </c>
      <c r="C212" s="61" t="str">
        <f>IF(A212="","",IF(B212="6 Month Transfer",B212,IF('Patient level info'!W212="No","Record not locked to discharge/transfer",IF(AND('Paste Data Here - Export'!KM212="T",'Paste Data Here - Export'!A212&lt;&gt;'Paste Data Here - Export'!B212),"Record transferred to this team then transferred to another inpatient team",IF('Paste Data Here - Export'!KM212="T","Transferred to another inpatient team",IF('Paste Data Here - Export'!A212='Paste Data Here - Export'!B212,"Full record at this team","Record transferred to this team"))))))</f>
        <v/>
      </c>
      <c r="D212" s="106" t="str">
        <f>IF('Patient level info'!A212="","",IF(B212="6 Month Transfer","Not Applicable",IF(C212="Record not locked to discharge/transfer",C212,IF(OR(C212="Full record at this team",'Patient level info'!AG212="Died same day as arrival",'Patient level info'!AG212="Admitted to ICU/CCU/HDU"),'Patient level info'!AG212,IF('Patient level info'!P212="Not achieved",'Patient level info'!AG212,IF('Patient level info'!M212="Not achieved",'Patient level info'!AG212,IF('Patient level info'!AG212="Not directly admitted by this team, but achieved 90% of stay whilst at this team",'Patient level info'!AG212,CONCATENATE('Patient level info'!AG212," whilst at this team"))))))))</f>
        <v/>
      </c>
      <c r="E212" s="106" t="str">
        <f>IF('Patient level info'!A212="","",IF(B212="6 Month Transfer","Not Applicable",IF('Patient level info'!A212='Patient level info'!B212,IF('Patient level info'!T212="No","Not achieved","Achieved"),"Not directly admitted by this team")))</f>
        <v/>
      </c>
      <c r="F212" s="106" t="str">
        <f>IF('Patient level info'!A212="","",IF(B212="6 Month Transfer","Not Applicable",IF('Patient level info'!A212='Patient level info'!B212,IF('Patient level info'!U212="","Not achieved","Achieved"),"Not directly admitted by this team")))</f>
        <v/>
      </c>
    </row>
    <row r="213" spans="1:6" s="40" customFormat="1" ht="30" customHeight="1" x14ac:dyDescent="0.25">
      <c r="A213" s="20" t="str">
        <f>IF('Patient level info'!A213="","",'Patient level info'!A213)</f>
        <v/>
      </c>
      <c r="B213" s="105" t="str">
        <f>IF(A213="","",IF('Patient level info'!E213="Yes","6 Month Transfer",IF('Paste Data Here - Export'!A213='Paste Data Here - Export'!B213,'Patient level info'!C213,IF('Patient level info'!W213="No","",'Paste Data Here - Export'!HP213))))</f>
        <v/>
      </c>
      <c r="C213" s="61" t="str">
        <f>IF(A213="","",IF(B213="6 Month Transfer",B213,IF('Patient level info'!W213="No","Record not locked to discharge/transfer",IF(AND('Paste Data Here - Export'!KM213="T",'Paste Data Here - Export'!A213&lt;&gt;'Paste Data Here - Export'!B213),"Record transferred to this team then transferred to another inpatient team",IF('Paste Data Here - Export'!KM213="T","Transferred to another inpatient team",IF('Paste Data Here - Export'!A213='Paste Data Here - Export'!B213,"Full record at this team","Record transferred to this team"))))))</f>
        <v/>
      </c>
      <c r="D213" s="106" t="str">
        <f>IF('Patient level info'!A213="","",IF(B213="6 Month Transfer","Not Applicable",IF(C213="Record not locked to discharge/transfer",C213,IF(OR(C213="Full record at this team",'Patient level info'!AG213="Died same day as arrival",'Patient level info'!AG213="Admitted to ICU/CCU/HDU"),'Patient level info'!AG213,IF('Patient level info'!P213="Not achieved",'Patient level info'!AG213,IF('Patient level info'!M213="Not achieved",'Patient level info'!AG213,IF('Patient level info'!AG213="Not directly admitted by this team, but achieved 90% of stay whilst at this team",'Patient level info'!AG213,CONCATENATE('Patient level info'!AG213," whilst at this team"))))))))</f>
        <v/>
      </c>
      <c r="E213" s="106" t="str">
        <f>IF('Patient level info'!A213="","",IF(B213="6 Month Transfer","Not Applicable",IF('Patient level info'!A213='Patient level info'!B213,IF('Patient level info'!T213="No","Not achieved","Achieved"),"Not directly admitted by this team")))</f>
        <v/>
      </c>
      <c r="F213" s="106" t="str">
        <f>IF('Patient level info'!A213="","",IF(B213="6 Month Transfer","Not Applicable",IF('Patient level info'!A213='Patient level info'!B213,IF('Patient level info'!U213="","Not achieved","Achieved"),"Not directly admitted by this team")))</f>
        <v/>
      </c>
    </row>
    <row r="214" spans="1:6" s="40" customFormat="1" ht="30" customHeight="1" x14ac:dyDescent="0.25">
      <c r="A214" s="20" t="str">
        <f>IF('Patient level info'!A214="","",'Patient level info'!A214)</f>
        <v/>
      </c>
      <c r="B214" s="105" t="str">
        <f>IF(A214="","",IF('Patient level info'!E214="Yes","6 Month Transfer",IF('Paste Data Here - Export'!A214='Paste Data Here - Export'!B214,'Patient level info'!C214,IF('Patient level info'!W214="No","",'Paste Data Here - Export'!HP214))))</f>
        <v/>
      </c>
      <c r="C214" s="61" t="str">
        <f>IF(A214="","",IF(B214="6 Month Transfer",B214,IF('Patient level info'!W214="No","Record not locked to discharge/transfer",IF(AND('Paste Data Here - Export'!KM214="T",'Paste Data Here - Export'!A214&lt;&gt;'Paste Data Here - Export'!B214),"Record transferred to this team then transferred to another inpatient team",IF('Paste Data Here - Export'!KM214="T","Transferred to another inpatient team",IF('Paste Data Here - Export'!A214='Paste Data Here - Export'!B214,"Full record at this team","Record transferred to this team"))))))</f>
        <v/>
      </c>
      <c r="D214" s="106" t="str">
        <f>IF('Patient level info'!A214="","",IF(B214="6 Month Transfer","Not Applicable",IF(C214="Record not locked to discharge/transfer",C214,IF(OR(C214="Full record at this team",'Patient level info'!AG214="Died same day as arrival",'Patient level info'!AG214="Admitted to ICU/CCU/HDU"),'Patient level info'!AG214,IF('Patient level info'!P214="Not achieved",'Patient level info'!AG214,IF('Patient level info'!M214="Not achieved",'Patient level info'!AG214,IF('Patient level info'!AG214="Not directly admitted by this team, but achieved 90% of stay whilst at this team",'Patient level info'!AG214,CONCATENATE('Patient level info'!AG214," whilst at this team"))))))))</f>
        <v/>
      </c>
      <c r="E214" s="106" t="str">
        <f>IF('Patient level info'!A214="","",IF(B214="6 Month Transfer","Not Applicable",IF('Patient level info'!A214='Patient level info'!B214,IF('Patient level info'!T214="No","Not achieved","Achieved"),"Not directly admitted by this team")))</f>
        <v/>
      </c>
      <c r="F214" s="106" t="str">
        <f>IF('Patient level info'!A214="","",IF(B214="6 Month Transfer","Not Applicable",IF('Patient level info'!A214='Patient level info'!B214,IF('Patient level info'!U214="","Not achieved","Achieved"),"Not directly admitted by this team")))</f>
        <v/>
      </c>
    </row>
    <row r="215" spans="1:6" s="40" customFormat="1" ht="30" customHeight="1" x14ac:dyDescent="0.25">
      <c r="A215" s="20" t="str">
        <f>IF('Patient level info'!A215="","",'Patient level info'!A215)</f>
        <v/>
      </c>
      <c r="B215" s="105" t="str">
        <f>IF(A215="","",IF('Patient level info'!E215="Yes","6 Month Transfer",IF('Paste Data Here - Export'!A215='Paste Data Here - Export'!B215,'Patient level info'!C215,IF('Patient level info'!W215="No","",'Paste Data Here - Export'!HP215))))</f>
        <v/>
      </c>
      <c r="C215" s="61" t="str">
        <f>IF(A215="","",IF(B215="6 Month Transfer",B215,IF('Patient level info'!W215="No","Record not locked to discharge/transfer",IF(AND('Paste Data Here - Export'!KM215="T",'Paste Data Here - Export'!A215&lt;&gt;'Paste Data Here - Export'!B215),"Record transferred to this team then transferred to another inpatient team",IF('Paste Data Here - Export'!KM215="T","Transferred to another inpatient team",IF('Paste Data Here - Export'!A215='Paste Data Here - Export'!B215,"Full record at this team","Record transferred to this team"))))))</f>
        <v/>
      </c>
      <c r="D215" s="106" t="str">
        <f>IF('Patient level info'!A215="","",IF(B215="6 Month Transfer","Not Applicable",IF(C215="Record not locked to discharge/transfer",C215,IF(OR(C215="Full record at this team",'Patient level info'!AG215="Died same day as arrival",'Patient level info'!AG215="Admitted to ICU/CCU/HDU"),'Patient level info'!AG215,IF('Patient level info'!P215="Not achieved",'Patient level info'!AG215,IF('Patient level info'!M215="Not achieved",'Patient level info'!AG215,IF('Patient level info'!AG215="Not directly admitted by this team, but achieved 90% of stay whilst at this team",'Patient level info'!AG215,CONCATENATE('Patient level info'!AG215," whilst at this team"))))))))</f>
        <v/>
      </c>
      <c r="E215" s="106" t="str">
        <f>IF('Patient level info'!A215="","",IF(B215="6 Month Transfer","Not Applicable",IF('Patient level info'!A215='Patient level info'!B215,IF('Patient level info'!T215="No","Not achieved","Achieved"),"Not directly admitted by this team")))</f>
        <v/>
      </c>
      <c r="F215" s="106" t="str">
        <f>IF('Patient level info'!A215="","",IF(B215="6 Month Transfer","Not Applicable",IF('Patient level info'!A215='Patient level info'!B215,IF('Patient level info'!U215="","Not achieved","Achieved"),"Not directly admitted by this team")))</f>
        <v/>
      </c>
    </row>
    <row r="216" spans="1:6" s="40" customFormat="1" ht="30" customHeight="1" x14ac:dyDescent="0.25">
      <c r="A216" s="20" t="str">
        <f>IF('Patient level info'!A216="","",'Patient level info'!A216)</f>
        <v/>
      </c>
      <c r="B216" s="105" t="str">
        <f>IF(A216="","",IF('Patient level info'!E216="Yes","6 Month Transfer",IF('Paste Data Here - Export'!A216='Paste Data Here - Export'!B216,'Patient level info'!C216,IF('Patient level info'!W216="No","",'Paste Data Here - Export'!HP216))))</f>
        <v/>
      </c>
      <c r="C216" s="61" t="str">
        <f>IF(A216="","",IF(B216="6 Month Transfer",B216,IF('Patient level info'!W216="No","Record not locked to discharge/transfer",IF(AND('Paste Data Here - Export'!KM216="T",'Paste Data Here - Export'!A216&lt;&gt;'Paste Data Here - Export'!B216),"Record transferred to this team then transferred to another inpatient team",IF('Paste Data Here - Export'!KM216="T","Transferred to another inpatient team",IF('Paste Data Here - Export'!A216='Paste Data Here - Export'!B216,"Full record at this team","Record transferred to this team"))))))</f>
        <v/>
      </c>
      <c r="D216" s="106" t="str">
        <f>IF('Patient level info'!A216="","",IF(B216="6 Month Transfer","Not Applicable",IF(C216="Record not locked to discharge/transfer",C216,IF(OR(C216="Full record at this team",'Patient level info'!AG216="Died same day as arrival",'Patient level info'!AG216="Admitted to ICU/CCU/HDU"),'Patient level info'!AG216,IF('Patient level info'!P216="Not achieved",'Patient level info'!AG216,IF('Patient level info'!M216="Not achieved",'Patient level info'!AG216,IF('Patient level info'!AG216="Not directly admitted by this team, but achieved 90% of stay whilst at this team",'Patient level info'!AG216,CONCATENATE('Patient level info'!AG216," whilst at this team"))))))))</f>
        <v/>
      </c>
      <c r="E216" s="106" t="str">
        <f>IF('Patient level info'!A216="","",IF(B216="6 Month Transfer","Not Applicable",IF('Patient level info'!A216='Patient level info'!B216,IF('Patient level info'!T216="No","Not achieved","Achieved"),"Not directly admitted by this team")))</f>
        <v/>
      </c>
      <c r="F216" s="106" t="str">
        <f>IF('Patient level info'!A216="","",IF(B216="6 Month Transfer","Not Applicable",IF('Patient level info'!A216='Patient level info'!B216,IF('Patient level info'!U216="","Not achieved","Achieved"),"Not directly admitted by this team")))</f>
        <v/>
      </c>
    </row>
    <row r="217" spans="1:6" s="40" customFormat="1" ht="30" customHeight="1" x14ac:dyDescent="0.25">
      <c r="A217" s="20" t="str">
        <f>IF('Patient level info'!A217="","",'Patient level info'!A217)</f>
        <v/>
      </c>
      <c r="B217" s="105" t="str">
        <f>IF(A217="","",IF('Patient level info'!E217="Yes","6 Month Transfer",IF('Paste Data Here - Export'!A217='Paste Data Here - Export'!B217,'Patient level info'!C217,IF('Patient level info'!W217="No","",'Paste Data Here - Export'!HP217))))</f>
        <v/>
      </c>
      <c r="C217" s="61" t="str">
        <f>IF(A217="","",IF(B217="6 Month Transfer",B217,IF('Patient level info'!W217="No","Record not locked to discharge/transfer",IF(AND('Paste Data Here - Export'!KM217="T",'Paste Data Here - Export'!A217&lt;&gt;'Paste Data Here - Export'!B217),"Record transferred to this team then transferred to another inpatient team",IF('Paste Data Here - Export'!KM217="T","Transferred to another inpatient team",IF('Paste Data Here - Export'!A217='Paste Data Here - Export'!B217,"Full record at this team","Record transferred to this team"))))))</f>
        <v/>
      </c>
      <c r="D217" s="106" t="str">
        <f>IF('Patient level info'!A217="","",IF(B217="6 Month Transfer","Not Applicable",IF(C217="Record not locked to discharge/transfer",C217,IF(OR(C217="Full record at this team",'Patient level info'!AG217="Died same day as arrival",'Patient level info'!AG217="Admitted to ICU/CCU/HDU"),'Patient level info'!AG217,IF('Patient level info'!P217="Not achieved",'Patient level info'!AG217,IF('Patient level info'!M217="Not achieved",'Patient level info'!AG217,IF('Patient level info'!AG217="Not directly admitted by this team, but achieved 90% of stay whilst at this team",'Patient level info'!AG217,CONCATENATE('Patient level info'!AG217," whilst at this team"))))))))</f>
        <v/>
      </c>
      <c r="E217" s="106" t="str">
        <f>IF('Patient level info'!A217="","",IF(B217="6 Month Transfer","Not Applicable",IF('Patient level info'!A217='Patient level info'!B217,IF('Patient level info'!T217="No","Not achieved","Achieved"),"Not directly admitted by this team")))</f>
        <v/>
      </c>
      <c r="F217" s="106" t="str">
        <f>IF('Patient level info'!A217="","",IF(B217="6 Month Transfer","Not Applicable",IF('Patient level info'!A217='Patient level info'!B217,IF('Patient level info'!U217="","Not achieved","Achieved"),"Not directly admitted by this team")))</f>
        <v/>
      </c>
    </row>
    <row r="218" spans="1:6" s="40" customFormat="1" ht="30" customHeight="1" x14ac:dyDescent="0.25">
      <c r="A218" s="20" t="str">
        <f>IF('Patient level info'!A218="","",'Patient level info'!A218)</f>
        <v/>
      </c>
      <c r="B218" s="105" t="str">
        <f>IF(A218="","",IF('Patient level info'!E218="Yes","6 Month Transfer",IF('Paste Data Here - Export'!A218='Paste Data Here - Export'!B218,'Patient level info'!C218,IF('Patient level info'!W218="No","",'Paste Data Here - Export'!HP218))))</f>
        <v/>
      </c>
      <c r="C218" s="61" t="str">
        <f>IF(A218="","",IF(B218="6 Month Transfer",B218,IF('Patient level info'!W218="No","Record not locked to discharge/transfer",IF(AND('Paste Data Here - Export'!KM218="T",'Paste Data Here - Export'!A218&lt;&gt;'Paste Data Here - Export'!B218),"Record transferred to this team then transferred to another inpatient team",IF('Paste Data Here - Export'!KM218="T","Transferred to another inpatient team",IF('Paste Data Here - Export'!A218='Paste Data Here - Export'!B218,"Full record at this team","Record transferred to this team"))))))</f>
        <v/>
      </c>
      <c r="D218" s="106" t="str">
        <f>IF('Patient level info'!A218="","",IF(B218="6 Month Transfer","Not Applicable",IF(C218="Record not locked to discharge/transfer",C218,IF(OR(C218="Full record at this team",'Patient level info'!AG218="Died same day as arrival",'Patient level info'!AG218="Admitted to ICU/CCU/HDU"),'Patient level info'!AG218,IF('Patient level info'!P218="Not achieved",'Patient level info'!AG218,IF('Patient level info'!M218="Not achieved",'Patient level info'!AG218,IF('Patient level info'!AG218="Not directly admitted by this team, but achieved 90% of stay whilst at this team",'Patient level info'!AG218,CONCATENATE('Patient level info'!AG218," whilst at this team"))))))))</f>
        <v/>
      </c>
      <c r="E218" s="106" t="str">
        <f>IF('Patient level info'!A218="","",IF(B218="6 Month Transfer","Not Applicable",IF('Patient level info'!A218='Patient level info'!B218,IF('Patient level info'!T218="No","Not achieved","Achieved"),"Not directly admitted by this team")))</f>
        <v/>
      </c>
      <c r="F218" s="106" t="str">
        <f>IF('Patient level info'!A218="","",IF(B218="6 Month Transfer","Not Applicable",IF('Patient level info'!A218='Patient level info'!B218,IF('Patient level info'!U218="","Not achieved","Achieved"),"Not directly admitted by this team")))</f>
        <v/>
      </c>
    </row>
    <row r="219" spans="1:6" s="40" customFormat="1" ht="30" customHeight="1" x14ac:dyDescent="0.25">
      <c r="A219" s="20" t="str">
        <f>IF('Patient level info'!A219="","",'Patient level info'!A219)</f>
        <v/>
      </c>
      <c r="B219" s="105" t="str">
        <f>IF(A219="","",IF('Patient level info'!E219="Yes","6 Month Transfer",IF('Paste Data Here - Export'!A219='Paste Data Here - Export'!B219,'Patient level info'!C219,IF('Patient level info'!W219="No","",'Paste Data Here - Export'!HP219))))</f>
        <v/>
      </c>
      <c r="C219" s="61" t="str">
        <f>IF(A219="","",IF(B219="6 Month Transfer",B219,IF('Patient level info'!W219="No","Record not locked to discharge/transfer",IF(AND('Paste Data Here - Export'!KM219="T",'Paste Data Here - Export'!A219&lt;&gt;'Paste Data Here - Export'!B219),"Record transferred to this team then transferred to another inpatient team",IF('Paste Data Here - Export'!KM219="T","Transferred to another inpatient team",IF('Paste Data Here - Export'!A219='Paste Data Here - Export'!B219,"Full record at this team","Record transferred to this team"))))))</f>
        <v/>
      </c>
      <c r="D219" s="106" t="str">
        <f>IF('Patient level info'!A219="","",IF(B219="6 Month Transfer","Not Applicable",IF(C219="Record not locked to discharge/transfer",C219,IF(OR(C219="Full record at this team",'Patient level info'!AG219="Died same day as arrival",'Patient level info'!AG219="Admitted to ICU/CCU/HDU"),'Patient level info'!AG219,IF('Patient level info'!P219="Not achieved",'Patient level info'!AG219,IF('Patient level info'!M219="Not achieved",'Patient level info'!AG219,IF('Patient level info'!AG219="Not directly admitted by this team, but achieved 90% of stay whilst at this team",'Patient level info'!AG219,CONCATENATE('Patient level info'!AG219," whilst at this team"))))))))</f>
        <v/>
      </c>
      <c r="E219" s="106" t="str">
        <f>IF('Patient level info'!A219="","",IF(B219="6 Month Transfer","Not Applicable",IF('Patient level info'!A219='Patient level info'!B219,IF('Patient level info'!T219="No","Not achieved","Achieved"),"Not directly admitted by this team")))</f>
        <v/>
      </c>
      <c r="F219" s="106" t="str">
        <f>IF('Patient level info'!A219="","",IF(B219="6 Month Transfer","Not Applicable",IF('Patient level info'!A219='Patient level info'!B219,IF('Patient level info'!U219="","Not achieved","Achieved"),"Not directly admitted by this team")))</f>
        <v/>
      </c>
    </row>
    <row r="220" spans="1:6" s="40" customFormat="1" ht="30" customHeight="1" x14ac:dyDescent="0.25">
      <c r="A220" s="20" t="str">
        <f>IF('Patient level info'!A220="","",'Patient level info'!A220)</f>
        <v/>
      </c>
      <c r="B220" s="105" t="str">
        <f>IF(A220="","",IF('Patient level info'!E220="Yes","6 Month Transfer",IF('Paste Data Here - Export'!A220='Paste Data Here - Export'!B220,'Patient level info'!C220,IF('Patient level info'!W220="No","",'Paste Data Here - Export'!HP220))))</f>
        <v/>
      </c>
      <c r="C220" s="61" t="str">
        <f>IF(A220="","",IF(B220="6 Month Transfer",B220,IF('Patient level info'!W220="No","Record not locked to discharge/transfer",IF(AND('Paste Data Here - Export'!KM220="T",'Paste Data Here - Export'!A220&lt;&gt;'Paste Data Here - Export'!B220),"Record transferred to this team then transferred to another inpatient team",IF('Paste Data Here - Export'!KM220="T","Transferred to another inpatient team",IF('Paste Data Here - Export'!A220='Paste Data Here - Export'!B220,"Full record at this team","Record transferred to this team"))))))</f>
        <v/>
      </c>
      <c r="D220" s="106" t="str">
        <f>IF('Patient level info'!A220="","",IF(B220="6 Month Transfer","Not Applicable",IF(C220="Record not locked to discharge/transfer",C220,IF(OR(C220="Full record at this team",'Patient level info'!AG220="Died same day as arrival",'Patient level info'!AG220="Admitted to ICU/CCU/HDU"),'Patient level info'!AG220,IF('Patient level info'!P220="Not achieved",'Patient level info'!AG220,IF('Patient level info'!M220="Not achieved",'Patient level info'!AG220,IF('Patient level info'!AG220="Not directly admitted by this team, but achieved 90% of stay whilst at this team",'Patient level info'!AG220,CONCATENATE('Patient level info'!AG220," whilst at this team"))))))))</f>
        <v/>
      </c>
      <c r="E220" s="106" t="str">
        <f>IF('Patient level info'!A220="","",IF(B220="6 Month Transfer","Not Applicable",IF('Patient level info'!A220='Patient level info'!B220,IF('Patient level info'!T220="No","Not achieved","Achieved"),"Not directly admitted by this team")))</f>
        <v/>
      </c>
      <c r="F220" s="106" t="str">
        <f>IF('Patient level info'!A220="","",IF(B220="6 Month Transfer","Not Applicable",IF('Patient level info'!A220='Patient level info'!B220,IF('Patient level info'!U220="","Not achieved","Achieved"),"Not directly admitted by this team")))</f>
        <v/>
      </c>
    </row>
    <row r="221" spans="1:6" s="40" customFormat="1" ht="30" customHeight="1" x14ac:dyDescent="0.25">
      <c r="A221" s="20" t="str">
        <f>IF('Patient level info'!A221="","",'Patient level info'!A221)</f>
        <v/>
      </c>
      <c r="B221" s="105" t="str">
        <f>IF(A221="","",IF('Patient level info'!E221="Yes","6 Month Transfer",IF('Paste Data Here - Export'!A221='Paste Data Here - Export'!B221,'Patient level info'!C221,IF('Patient level info'!W221="No","",'Paste Data Here - Export'!HP221))))</f>
        <v/>
      </c>
      <c r="C221" s="61" t="str">
        <f>IF(A221="","",IF(B221="6 Month Transfer",B221,IF('Patient level info'!W221="No","Record not locked to discharge/transfer",IF(AND('Paste Data Here - Export'!KM221="T",'Paste Data Here - Export'!A221&lt;&gt;'Paste Data Here - Export'!B221),"Record transferred to this team then transferred to another inpatient team",IF('Paste Data Here - Export'!KM221="T","Transferred to another inpatient team",IF('Paste Data Here - Export'!A221='Paste Data Here - Export'!B221,"Full record at this team","Record transferred to this team"))))))</f>
        <v/>
      </c>
      <c r="D221" s="106" t="str">
        <f>IF('Patient level info'!A221="","",IF(B221="6 Month Transfer","Not Applicable",IF(C221="Record not locked to discharge/transfer",C221,IF(OR(C221="Full record at this team",'Patient level info'!AG221="Died same day as arrival",'Patient level info'!AG221="Admitted to ICU/CCU/HDU"),'Patient level info'!AG221,IF('Patient level info'!P221="Not achieved",'Patient level info'!AG221,IF('Patient level info'!M221="Not achieved",'Patient level info'!AG221,IF('Patient level info'!AG221="Not directly admitted by this team, but achieved 90% of stay whilst at this team",'Patient level info'!AG221,CONCATENATE('Patient level info'!AG221," whilst at this team"))))))))</f>
        <v/>
      </c>
      <c r="E221" s="106" t="str">
        <f>IF('Patient level info'!A221="","",IF(B221="6 Month Transfer","Not Applicable",IF('Patient level info'!A221='Patient level info'!B221,IF('Patient level info'!T221="No","Not achieved","Achieved"),"Not directly admitted by this team")))</f>
        <v/>
      </c>
      <c r="F221" s="106" t="str">
        <f>IF('Patient level info'!A221="","",IF(B221="6 Month Transfer","Not Applicable",IF('Patient level info'!A221='Patient level info'!B221,IF('Patient level info'!U221="","Not achieved","Achieved"),"Not directly admitted by this team")))</f>
        <v/>
      </c>
    </row>
    <row r="222" spans="1:6" s="40" customFormat="1" ht="30" customHeight="1" x14ac:dyDescent="0.25">
      <c r="A222" s="20" t="str">
        <f>IF('Patient level info'!A222="","",'Patient level info'!A222)</f>
        <v/>
      </c>
      <c r="B222" s="105" t="str">
        <f>IF(A222="","",IF('Patient level info'!E222="Yes","6 Month Transfer",IF('Paste Data Here - Export'!A222='Paste Data Here - Export'!B222,'Patient level info'!C222,IF('Patient level info'!W222="No","",'Paste Data Here - Export'!HP222))))</f>
        <v/>
      </c>
      <c r="C222" s="61" t="str">
        <f>IF(A222="","",IF(B222="6 Month Transfer",B222,IF('Patient level info'!W222="No","Record not locked to discharge/transfer",IF(AND('Paste Data Here - Export'!KM222="T",'Paste Data Here - Export'!A222&lt;&gt;'Paste Data Here - Export'!B222),"Record transferred to this team then transferred to another inpatient team",IF('Paste Data Here - Export'!KM222="T","Transferred to another inpatient team",IF('Paste Data Here - Export'!A222='Paste Data Here - Export'!B222,"Full record at this team","Record transferred to this team"))))))</f>
        <v/>
      </c>
      <c r="D222" s="106" t="str">
        <f>IF('Patient level info'!A222="","",IF(B222="6 Month Transfer","Not Applicable",IF(C222="Record not locked to discharge/transfer",C222,IF(OR(C222="Full record at this team",'Patient level info'!AG222="Died same day as arrival",'Patient level info'!AG222="Admitted to ICU/CCU/HDU"),'Patient level info'!AG222,IF('Patient level info'!P222="Not achieved",'Patient level info'!AG222,IF('Patient level info'!M222="Not achieved",'Patient level info'!AG222,IF('Patient level info'!AG222="Not directly admitted by this team, but achieved 90% of stay whilst at this team",'Patient level info'!AG222,CONCATENATE('Patient level info'!AG222," whilst at this team"))))))))</f>
        <v/>
      </c>
      <c r="E222" s="106" t="str">
        <f>IF('Patient level info'!A222="","",IF(B222="6 Month Transfer","Not Applicable",IF('Patient level info'!A222='Patient level info'!B222,IF('Patient level info'!T222="No","Not achieved","Achieved"),"Not directly admitted by this team")))</f>
        <v/>
      </c>
      <c r="F222" s="106" t="str">
        <f>IF('Patient level info'!A222="","",IF(B222="6 Month Transfer","Not Applicable",IF('Patient level info'!A222='Patient level info'!B222,IF('Patient level info'!U222="","Not achieved","Achieved"),"Not directly admitted by this team")))</f>
        <v/>
      </c>
    </row>
    <row r="223" spans="1:6" s="40" customFormat="1" ht="30" customHeight="1" x14ac:dyDescent="0.25">
      <c r="A223" s="20" t="str">
        <f>IF('Patient level info'!A223="","",'Patient level info'!A223)</f>
        <v/>
      </c>
      <c r="B223" s="105" t="str">
        <f>IF(A223="","",IF('Patient level info'!E223="Yes","6 Month Transfer",IF('Paste Data Here - Export'!A223='Paste Data Here - Export'!B223,'Patient level info'!C223,IF('Patient level info'!W223="No","",'Paste Data Here - Export'!HP223))))</f>
        <v/>
      </c>
      <c r="C223" s="61" t="str">
        <f>IF(A223="","",IF(B223="6 Month Transfer",B223,IF('Patient level info'!W223="No","Record not locked to discharge/transfer",IF(AND('Paste Data Here - Export'!KM223="T",'Paste Data Here - Export'!A223&lt;&gt;'Paste Data Here - Export'!B223),"Record transferred to this team then transferred to another inpatient team",IF('Paste Data Here - Export'!KM223="T","Transferred to another inpatient team",IF('Paste Data Here - Export'!A223='Paste Data Here - Export'!B223,"Full record at this team","Record transferred to this team"))))))</f>
        <v/>
      </c>
      <c r="D223" s="106" t="str">
        <f>IF('Patient level info'!A223="","",IF(B223="6 Month Transfer","Not Applicable",IF(C223="Record not locked to discharge/transfer",C223,IF(OR(C223="Full record at this team",'Patient level info'!AG223="Died same day as arrival",'Patient level info'!AG223="Admitted to ICU/CCU/HDU"),'Patient level info'!AG223,IF('Patient level info'!P223="Not achieved",'Patient level info'!AG223,IF('Patient level info'!M223="Not achieved",'Patient level info'!AG223,IF('Patient level info'!AG223="Not directly admitted by this team, but achieved 90% of stay whilst at this team",'Patient level info'!AG223,CONCATENATE('Patient level info'!AG223," whilst at this team"))))))))</f>
        <v/>
      </c>
      <c r="E223" s="106" t="str">
        <f>IF('Patient level info'!A223="","",IF(B223="6 Month Transfer","Not Applicable",IF('Patient level info'!A223='Patient level info'!B223,IF('Patient level info'!T223="No","Not achieved","Achieved"),"Not directly admitted by this team")))</f>
        <v/>
      </c>
      <c r="F223" s="106" t="str">
        <f>IF('Patient level info'!A223="","",IF(B223="6 Month Transfer","Not Applicable",IF('Patient level info'!A223='Patient level info'!B223,IF('Patient level info'!U223="","Not achieved","Achieved"),"Not directly admitted by this team")))</f>
        <v/>
      </c>
    </row>
    <row r="224" spans="1:6" s="40" customFormat="1" ht="30" customHeight="1" x14ac:dyDescent="0.25">
      <c r="A224" s="20" t="str">
        <f>IF('Patient level info'!A224="","",'Patient level info'!A224)</f>
        <v/>
      </c>
      <c r="B224" s="105" t="str">
        <f>IF(A224="","",IF('Patient level info'!E224="Yes","6 Month Transfer",IF('Paste Data Here - Export'!A224='Paste Data Here - Export'!B224,'Patient level info'!C224,IF('Patient level info'!W224="No","",'Paste Data Here - Export'!HP224))))</f>
        <v/>
      </c>
      <c r="C224" s="61" t="str">
        <f>IF(A224="","",IF(B224="6 Month Transfer",B224,IF('Patient level info'!W224="No","Record not locked to discharge/transfer",IF(AND('Paste Data Here - Export'!KM224="T",'Paste Data Here - Export'!A224&lt;&gt;'Paste Data Here - Export'!B224),"Record transferred to this team then transferred to another inpatient team",IF('Paste Data Here - Export'!KM224="T","Transferred to another inpatient team",IF('Paste Data Here - Export'!A224='Paste Data Here - Export'!B224,"Full record at this team","Record transferred to this team"))))))</f>
        <v/>
      </c>
      <c r="D224" s="106" t="str">
        <f>IF('Patient level info'!A224="","",IF(B224="6 Month Transfer","Not Applicable",IF(C224="Record not locked to discharge/transfer",C224,IF(OR(C224="Full record at this team",'Patient level info'!AG224="Died same day as arrival",'Patient level info'!AG224="Admitted to ICU/CCU/HDU"),'Patient level info'!AG224,IF('Patient level info'!P224="Not achieved",'Patient level info'!AG224,IF('Patient level info'!M224="Not achieved",'Patient level info'!AG224,IF('Patient level info'!AG224="Not directly admitted by this team, but achieved 90% of stay whilst at this team",'Patient level info'!AG224,CONCATENATE('Patient level info'!AG224," whilst at this team"))))))))</f>
        <v/>
      </c>
      <c r="E224" s="106" t="str">
        <f>IF('Patient level info'!A224="","",IF(B224="6 Month Transfer","Not Applicable",IF('Patient level info'!A224='Patient level info'!B224,IF('Patient level info'!T224="No","Not achieved","Achieved"),"Not directly admitted by this team")))</f>
        <v/>
      </c>
      <c r="F224" s="106" t="str">
        <f>IF('Patient level info'!A224="","",IF(B224="6 Month Transfer","Not Applicable",IF('Patient level info'!A224='Patient level info'!B224,IF('Patient level info'!U224="","Not achieved","Achieved"),"Not directly admitted by this team")))</f>
        <v/>
      </c>
    </row>
    <row r="225" spans="1:6" s="40" customFormat="1" ht="30" customHeight="1" x14ac:dyDescent="0.25">
      <c r="A225" s="20" t="str">
        <f>IF('Patient level info'!A225="","",'Patient level info'!A225)</f>
        <v/>
      </c>
      <c r="B225" s="105" t="str">
        <f>IF(A225="","",IF('Patient level info'!E225="Yes","6 Month Transfer",IF('Paste Data Here - Export'!A225='Paste Data Here - Export'!B225,'Patient level info'!C225,IF('Patient level info'!W225="No","",'Paste Data Here - Export'!HP225))))</f>
        <v/>
      </c>
      <c r="C225" s="61" t="str">
        <f>IF(A225="","",IF(B225="6 Month Transfer",B225,IF('Patient level info'!W225="No","Record not locked to discharge/transfer",IF(AND('Paste Data Here - Export'!KM225="T",'Paste Data Here - Export'!A225&lt;&gt;'Paste Data Here - Export'!B225),"Record transferred to this team then transferred to another inpatient team",IF('Paste Data Here - Export'!KM225="T","Transferred to another inpatient team",IF('Paste Data Here - Export'!A225='Paste Data Here - Export'!B225,"Full record at this team","Record transferred to this team"))))))</f>
        <v/>
      </c>
      <c r="D225" s="106" t="str">
        <f>IF('Patient level info'!A225="","",IF(B225="6 Month Transfer","Not Applicable",IF(C225="Record not locked to discharge/transfer",C225,IF(OR(C225="Full record at this team",'Patient level info'!AG225="Died same day as arrival",'Patient level info'!AG225="Admitted to ICU/CCU/HDU"),'Patient level info'!AG225,IF('Patient level info'!P225="Not achieved",'Patient level info'!AG225,IF('Patient level info'!M225="Not achieved",'Patient level info'!AG225,IF('Patient level info'!AG225="Not directly admitted by this team, but achieved 90% of stay whilst at this team",'Patient level info'!AG225,CONCATENATE('Patient level info'!AG225," whilst at this team"))))))))</f>
        <v/>
      </c>
      <c r="E225" s="106" t="str">
        <f>IF('Patient level info'!A225="","",IF(B225="6 Month Transfer","Not Applicable",IF('Patient level info'!A225='Patient level info'!B225,IF('Patient level info'!T225="No","Not achieved","Achieved"),"Not directly admitted by this team")))</f>
        <v/>
      </c>
      <c r="F225" s="106" t="str">
        <f>IF('Patient level info'!A225="","",IF(B225="6 Month Transfer","Not Applicable",IF('Patient level info'!A225='Patient level info'!B225,IF('Patient level info'!U225="","Not achieved","Achieved"),"Not directly admitted by this team")))</f>
        <v/>
      </c>
    </row>
    <row r="226" spans="1:6" s="40" customFormat="1" ht="30" customHeight="1" x14ac:dyDescent="0.25">
      <c r="A226" s="20" t="str">
        <f>IF('Patient level info'!A226="","",'Patient level info'!A226)</f>
        <v/>
      </c>
      <c r="B226" s="105" t="str">
        <f>IF(A226="","",IF('Patient level info'!E226="Yes","6 Month Transfer",IF('Paste Data Here - Export'!A226='Paste Data Here - Export'!B226,'Patient level info'!C226,IF('Patient level info'!W226="No","",'Paste Data Here - Export'!HP226))))</f>
        <v/>
      </c>
      <c r="C226" s="61" t="str">
        <f>IF(A226="","",IF(B226="6 Month Transfer",B226,IF('Patient level info'!W226="No","Record not locked to discharge/transfer",IF(AND('Paste Data Here - Export'!KM226="T",'Paste Data Here - Export'!A226&lt;&gt;'Paste Data Here - Export'!B226),"Record transferred to this team then transferred to another inpatient team",IF('Paste Data Here - Export'!KM226="T","Transferred to another inpatient team",IF('Paste Data Here - Export'!A226='Paste Data Here - Export'!B226,"Full record at this team","Record transferred to this team"))))))</f>
        <v/>
      </c>
      <c r="D226" s="106" t="str">
        <f>IF('Patient level info'!A226="","",IF(B226="6 Month Transfer","Not Applicable",IF(C226="Record not locked to discharge/transfer",C226,IF(OR(C226="Full record at this team",'Patient level info'!AG226="Died same day as arrival",'Patient level info'!AG226="Admitted to ICU/CCU/HDU"),'Patient level info'!AG226,IF('Patient level info'!P226="Not achieved",'Patient level info'!AG226,IF('Patient level info'!M226="Not achieved",'Patient level info'!AG226,IF('Patient level info'!AG226="Not directly admitted by this team, but achieved 90% of stay whilst at this team",'Patient level info'!AG226,CONCATENATE('Patient level info'!AG226," whilst at this team"))))))))</f>
        <v/>
      </c>
      <c r="E226" s="106" t="str">
        <f>IF('Patient level info'!A226="","",IF(B226="6 Month Transfer","Not Applicable",IF('Patient level info'!A226='Patient level info'!B226,IF('Patient level info'!T226="No","Not achieved","Achieved"),"Not directly admitted by this team")))</f>
        <v/>
      </c>
      <c r="F226" s="106" t="str">
        <f>IF('Patient level info'!A226="","",IF(B226="6 Month Transfer","Not Applicable",IF('Patient level info'!A226='Patient level info'!B226,IF('Patient level info'!U226="","Not achieved","Achieved"),"Not directly admitted by this team")))</f>
        <v/>
      </c>
    </row>
    <row r="227" spans="1:6" s="40" customFormat="1" ht="30" customHeight="1" x14ac:dyDescent="0.25">
      <c r="A227" s="20" t="str">
        <f>IF('Patient level info'!A227="","",'Patient level info'!A227)</f>
        <v/>
      </c>
      <c r="B227" s="105" t="str">
        <f>IF(A227="","",IF('Patient level info'!E227="Yes","6 Month Transfer",IF('Paste Data Here - Export'!A227='Paste Data Here - Export'!B227,'Patient level info'!C227,IF('Patient level info'!W227="No","",'Paste Data Here - Export'!HP227))))</f>
        <v/>
      </c>
      <c r="C227" s="61" t="str">
        <f>IF(A227="","",IF(B227="6 Month Transfer",B227,IF('Patient level info'!W227="No","Record not locked to discharge/transfer",IF(AND('Paste Data Here - Export'!KM227="T",'Paste Data Here - Export'!A227&lt;&gt;'Paste Data Here - Export'!B227),"Record transferred to this team then transferred to another inpatient team",IF('Paste Data Here - Export'!KM227="T","Transferred to another inpatient team",IF('Paste Data Here - Export'!A227='Paste Data Here - Export'!B227,"Full record at this team","Record transferred to this team"))))))</f>
        <v/>
      </c>
      <c r="D227" s="106" t="str">
        <f>IF('Patient level info'!A227="","",IF(B227="6 Month Transfer","Not Applicable",IF(C227="Record not locked to discharge/transfer",C227,IF(OR(C227="Full record at this team",'Patient level info'!AG227="Died same day as arrival",'Patient level info'!AG227="Admitted to ICU/CCU/HDU"),'Patient level info'!AG227,IF('Patient level info'!P227="Not achieved",'Patient level info'!AG227,IF('Patient level info'!M227="Not achieved",'Patient level info'!AG227,IF('Patient level info'!AG227="Not directly admitted by this team, but achieved 90% of stay whilst at this team",'Patient level info'!AG227,CONCATENATE('Patient level info'!AG227," whilst at this team"))))))))</f>
        <v/>
      </c>
      <c r="E227" s="106" t="str">
        <f>IF('Patient level info'!A227="","",IF(B227="6 Month Transfer","Not Applicable",IF('Patient level info'!A227='Patient level info'!B227,IF('Patient level info'!T227="No","Not achieved","Achieved"),"Not directly admitted by this team")))</f>
        <v/>
      </c>
      <c r="F227" s="106" t="str">
        <f>IF('Patient level info'!A227="","",IF(B227="6 Month Transfer","Not Applicable",IF('Patient level info'!A227='Patient level info'!B227,IF('Patient level info'!U227="","Not achieved","Achieved"),"Not directly admitted by this team")))</f>
        <v/>
      </c>
    </row>
    <row r="228" spans="1:6" s="40" customFormat="1" ht="30" customHeight="1" x14ac:dyDescent="0.25">
      <c r="A228" s="20" t="str">
        <f>IF('Patient level info'!A228="","",'Patient level info'!A228)</f>
        <v/>
      </c>
      <c r="B228" s="105" t="str">
        <f>IF(A228="","",IF('Patient level info'!E228="Yes","6 Month Transfer",IF('Paste Data Here - Export'!A228='Paste Data Here - Export'!B228,'Patient level info'!C228,IF('Patient level info'!W228="No","",'Paste Data Here - Export'!HP228))))</f>
        <v/>
      </c>
      <c r="C228" s="61" t="str">
        <f>IF(A228="","",IF(B228="6 Month Transfer",B228,IF('Patient level info'!W228="No","Record not locked to discharge/transfer",IF(AND('Paste Data Here - Export'!KM228="T",'Paste Data Here - Export'!A228&lt;&gt;'Paste Data Here - Export'!B228),"Record transferred to this team then transferred to another inpatient team",IF('Paste Data Here - Export'!KM228="T","Transferred to another inpatient team",IF('Paste Data Here - Export'!A228='Paste Data Here - Export'!B228,"Full record at this team","Record transferred to this team"))))))</f>
        <v/>
      </c>
      <c r="D228" s="106" t="str">
        <f>IF('Patient level info'!A228="","",IF(B228="6 Month Transfer","Not Applicable",IF(C228="Record not locked to discharge/transfer",C228,IF(OR(C228="Full record at this team",'Patient level info'!AG228="Died same day as arrival",'Patient level info'!AG228="Admitted to ICU/CCU/HDU"),'Patient level info'!AG228,IF('Patient level info'!P228="Not achieved",'Patient level info'!AG228,IF('Patient level info'!M228="Not achieved",'Patient level info'!AG228,IF('Patient level info'!AG228="Not directly admitted by this team, but achieved 90% of stay whilst at this team",'Patient level info'!AG228,CONCATENATE('Patient level info'!AG228," whilst at this team"))))))))</f>
        <v/>
      </c>
      <c r="E228" s="106" t="str">
        <f>IF('Patient level info'!A228="","",IF(B228="6 Month Transfer","Not Applicable",IF('Patient level info'!A228='Patient level info'!B228,IF('Patient level info'!T228="No","Not achieved","Achieved"),"Not directly admitted by this team")))</f>
        <v/>
      </c>
      <c r="F228" s="106" t="str">
        <f>IF('Patient level info'!A228="","",IF(B228="6 Month Transfer","Not Applicable",IF('Patient level info'!A228='Patient level info'!B228,IF('Patient level info'!U228="","Not achieved","Achieved"),"Not directly admitted by this team")))</f>
        <v/>
      </c>
    </row>
    <row r="229" spans="1:6" s="40" customFormat="1" ht="30" customHeight="1" x14ac:dyDescent="0.25">
      <c r="A229" s="20" t="str">
        <f>IF('Patient level info'!A229="","",'Patient level info'!A229)</f>
        <v/>
      </c>
      <c r="B229" s="105" t="str">
        <f>IF(A229="","",IF('Patient level info'!E229="Yes","6 Month Transfer",IF('Paste Data Here - Export'!A229='Paste Data Here - Export'!B229,'Patient level info'!C229,IF('Patient level info'!W229="No","",'Paste Data Here - Export'!HP229))))</f>
        <v/>
      </c>
      <c r="C229" s="61" t="str">
        <f>IF(A229="","",IF(B229="6 Month Transfer",B229,IF('Patient level info'!W229="No","Record not locked to discharge/transfer",IF(AND('Paste Data Here - Export'!KM229="T",'Paste Data Here - Export'!A229&lt;&gt;'Paste Data Here - Export'!B229),"Record transferred to this team then transferred to another inpatient team",IF('Paste Data Here - Export'!KM229="T","Transferred to another inpatient team",IF('Paste Data Here - Export'!A229='Paste Data Here - Export'!B229,"Full record at this team","Record transferred to this team"))))))</f>
        <v/>
      </c>
      <c r="D229" s="106" t="str">
        <f>IF('Patient level info'!A229="","",IF(B229="6 Month Transfer","Not Applicable",IF(C229="Record not locked to discharge/transfer",C229,IF(OR(C229="Full record at this team",'Patient level info'!AG229="Died same day as arrival",'Patient level info'!AG229="Admitted to ICU/CCU/HDU"),'Patient level info'!AG229,IF('Patient level info'!P229="Not achieved",'Patient level info'!AG229,IF('Patient level info'!M229="Not achieved",'Patient level info'!AG229,IF('Patient level info'!AG229="Not directly admitted by this team, but achieved 90% of stay whilst at this team",'Patient level info'!AG229,CONCATENATE('Patient level info'!AG229," whilst at this team"))))))))</f>
        <v/>
      </c>
      <c r="E229" s="106" t="str">
        <f>IF('Patient level info'!A229="","",IF(B229="6 Month Transfer","Not Applicable",IF('Patient level info'!A229='Patient level info'!B229,IF('Patient level info'!T229="No","Not achieved","Achieved"),"Not directly admitted by this team")))</f>
        <v/>
      </c>
      <c r="F229" s="106" t="str">
        <f>IF('Patient level info'!A229="","",IF(B229="6 Month Transfer","Not Applicable",IF('Patient level info'!A229='Patient level info'!B229,IF('Patient level info'!U229="","Not achieved","Achieved"),"Not directly admitted by this team")))</f>
        <v/>
      </c>
    </row>
    <row r="230" spans="1:6" s="40" customFormat="1" ht="30" customHeight="1" x14ac:dyDescent="0.25">
      <c r="A230" s="20" t="str">
        <f>IF('Patient level info'!A230="","",'Patient level info'!A230)</f>
        <v/>
      </c>
      <c r="B230" s="105" t="str">
        <f>IF(A230="","",IF('Patient level info'!E230="Yes","6 Month Transfer",IF('Paste Data Here - Export'!A230='Paste Data Here - Export'!B230,'Patient level info'!C230,IF('Patient level info'!W230="No","",'Paste Data Here - Export'!HP230))))</f>
        <v/>
      </c>
      <c r="C230" s="61" t="str">
        <f>IF(A230="","",IF(B230="6 Month Transfer",B230,IF('Patient level info'!W230="No","Record not locked to discharge/transfer",IF(AND('Paste Data Here - Export'!KM230="T",'Paste Data Here - Export'!A230&lt;&gt;'Paste Data Here - Export'!B230),"Record transferred to this team then transferred to another inpatient team",IF('Paste Data Here - Export'!KM230="T","Transferred to another inpatient team",IF('Paste Data Here - Export'!A230='Paste Data Here - Export'!B230,"Full record at this team","Record transferred to this team"))))))</f>
        <v/>
      </c>
      <c r="D230" s="106" t="str">
        <f>IF('Patient level info'!A230="","",IF(B230="6 Month Transfer","Not Applicable",IF(C230="Record not locked to discharge/transfer",C230,IF(OR(C230="Full record at this team",'Patient level info'!AG230="Died same day as arrival",'Patient level info'!AG230="Admitted to ICU/CCU/HDU"),'Patient level info'!AG230,IF('Patient level info'!P230="Not achieved",'Patient level info'!AG230,IF('Patient level info'!M230="Not achieved",'Patient level info'!AG230,IF('Patient level info'!AG230="Not directly admitted by this team, but achieved 90% of stay whilst at this team",'Patient level info'!AG230,CONCATENATE('Patient level info'!AG230," whilst at this team"))))))))</f>
        <v/>
      </c>
      <c r="E230" s="106" t="str">
        <f>IF('Patient level info'!A230="","",IF(B230="6 Month Transfer","Not Applicable",IF('Patient level info'!A230='Patient level info'!B230,IF('Patient level info'!T230="No","Not achieved","Achieved"),"Not directly admitted by this team")))</f>
        <v/>
      </c>
      <c r="F230" s="106" t="str">
        <f>IF('Patient level info'!A230="","",IF(B230="6 Month Transfer","Not Applicable",IF('Patient level info'!A230='Patient level info'!B230,IF('Patient level info'!U230="","Not achieved","Achieved"),"Not directly admitted by this team")))</f>
        <v/>
      </c>
    </row>
    <row r="231" spans="1:6" s="40" customFormat="1" ht="30" customHeight="1" x14ac:dyDescent="0.25">
      <c r="A231" s="20" t="str">
        <f>IF('Patient level info'!A231="","",'Patient level info'!A231)</f>
        <v/>
      </c>
      <c r="B231" s="105" t="str">
        <f>IF(A231="","",IF('Patient level info'!E231="Yes","6 Month Transfer",IF('Paste Data Here - Export'!A231='Paste Data Here - Export'!B231,'Patient level info'!C231,IF('Patient level info'!W231="No","",'Paste Data Here - Export'!HP231))))</f>
        <v/>
      </c>
      <c r="C231" s="61" t="str">
        <f>IF(A231="","",IF(B231="6 Month Transfer",B231,IF('Patient level info'!W231="No","Record not locked to discharge/transfer",IF(AND('Paste Data Here - Export'!KM231="T",'Paste Data Here - Export'!A231&lt;&gt;'Paste Data Here - Export'!B231),"Record transferred to this team then transferred to another inpatient team",IF('Paste Data Here - Export'!KM231="T","Transferred to another inpatient team",IF('Paste Data Here - Export'!A231='Paste Data Here - Export'!B231,"Full record at this team","Record transferred to this team"))))))</f>
        <v/>
      </c>
      <c r="D231" s="106" t="str">
        <f>IF('Patient level info'!A231="","",IF(B231="6 Month Transfer","Not Applicable",IF(C231="Record not locked to discharge/transfer",C231,IF(OR(C231="Full record at this team",'Patient level info'!AG231="Died same day as arrival",'Patient level info'!AG231="Admitted to ICU/CCU/HDU"),'Patient level info'!AG231,IF('Patient level info'!P231="Not achieved",'Patient level info'!AG231,IF('Patient level info'!M231="Not achieved",'Patient level info'!AG231,IF('Patient level info'!AG231="Not directly admitted by this team, but achieved 90% of stay whilst at this team",'Patient level info'!AG231,CONCATENATE('Patient level info'!AG231," whilst at this team"))))))))</f>
        <v/>
      </c>
      <c r="E231" s="106" t="str">
        <f>IF('Patient level info'!A231="","",IF(B231="6 Month Transfer","Not Applicable",IF('Patient level info'!A231='Patient level info'!B231,IF('Patient level info'!T231="No","Not achieved","Achieved"),"Not directly admitted by this team")))</f>
        <v/>
      </c>
      <c r="F231" s="106" t="str">
        <f>IF('Patient level info'!A231="","",IF(B231="6 Month Transfer","Not Applicable",IF('Patient level info'!A231='Patient level info'!B231,IF('Patient level info'!U231="","Not achieved","Achieved"),"Not directly admitted by this team")))</f>
        <v/>
      </c>
    </row>
    <row r="232" spans="1:6" s="40" customFormat="1" ht="30" customHeight="1" x14ac:dyDescent="0.25">
      <c r="A232" s="20" t="str">
        <f>IF('Patient level info'!A232="","",'Patient level info'!A232)</f>
        <v/>
      </c>
      <c r="B232" s="105" t="str">
        <f>IF(A232="","",IF('Patient level info'!E232="Yes","6 Month Transfer",IF('Paste Data Here - Export'!A232='Paste Data Here - Export'!B232,'Patient level info'!C232,IF('Patient level info'!W232="No","",'Paste Data Here - Export'!HP232))))</f>
        <v/>
      </c>
      <c r="C232" s="61" t="str">
        <f>IF(A232="","",IF(B232="6 Month Transfer",B232,IF('Patient level info'!W232="No","Record not locked to discharge/transfer",IF(AND('Paste Data Here - Export'!KM232="T",'Paste Data Here - Export'!A232&lt;&gt;'Paste Data Here - Export'!B232),"Record transferred to this team then transferred to another inpatient team",IF('Paste Data Here - Export'!KM232="T","Transferred to another inpatient team",IF('Paste Data Here - Export'!A232='Paste Data Here - Export'!B232,"Full record at this team","Record transferred to this team"))))))</f>
        <v/>
      </c>
      <c r="D232" s="106" t="str">
        <f>IF('Patient level info'!A232="","",IF(B232="6 Month Transfer","Not Applicable",IF(C232="Record not locked to discharge/transfer",C232,IF(OR(C232="Full record at this team",'Patient level info'!AG232="Died same day as arrival",'Patient level info'!AG232="Admitted to ICU/CCU/HDU"),'Patient level info'!AG232,IF('Patient level info'!P232="Not achieved",'Patient level info'!AG232,IF('Patient level info'!M232="Not achieved",'Patient level info'!AG232,IF('Patient level info'!AG232="Not directly admitted by this team, but achieved 90% of stay whilst at this team",'Patient level info'!AG232,CONCATENATE('Patient level info'!AG232," whilst at this team"))))))))</f>
        <v/>
      </c>
      <c r="E232" s="106" t="str">
        <f>IF('Patient level info'!A232="","",IF(B232="6 Month Transfer","Not Applicable",IF('Patient level info'!A232='Patient level info'!B232,IF('Patient level info'!T232="No","Not achieved","Achieved"),"Not directly admitted by this team")))</f>
        <v/>
      </c>
      <c r="F232" s="106" t="str">
        <f>IF('Patient level info'!A232="","",IF(B232="6 Month Transfer","Not Applicable",IF('Patient level info'!A232='Patient level info'!B232,IF('Patient level info'!U232="","Not achieved","Achieved"),"Not directly admitted by this team")))</f>
        <v/>
      </c>
    </row>
    <row r="233" spans="1:6" s="40" customFormat="1" ht="30" customHeight="1" x14ac:dyDescent="0.25">
      <c r="A233" s="20" t="str">
        <f>IF('Patient level info'!A233="","",'Patient level info'!A233)</f>
        <v/>
      </c>
      <c r="B233" s="105" t="str">
        <f>IF(A233="","",IF('Patient level info'!E233="Yes","6 Month Transfer",IF('Paste Data Here - Export'!A233='Paste Data Here - Export'!B233,'Patient level info'!C233,IF('Patient level info'!W233="No","",'Paste Data Here - Export'!HP233))))</f>
        <v/>
      </c>
      <c r="C233" s="61" t="str">
        <f>IF(A233="","",IF(B233="6 Month Transfer",B233,IF('Patient level info'!W233="No","Record not locked to discharge/transfer",IF(AND('Paste Data Here - Export'!KM233="T",'Paste Data Here - Export'!A233&lt;&gt;'Paste Data Here - Export'!B233),"Record transferred to this team then transferred to another inpatient team",IF('Paste Data Here - Export'!KM233="T","Transferred to another inpatient team",IF('Paste Data Here - Export'!A233='Paste Data Here - Export'!B233,"Full record at this team","Record transferred to this team"))))))</f>
        <v/>
      </c>
      <c r="D233" s="106" t="str">
        <f>IF('Patient level info'!A233="","",IF(B233="6 Month Transfer","Not Applicable",IF(C233="Record not locked to discharge/transfer",C233,IF(OR(C233="Full record at this team",'Patient level info'!AG233="Died same day as arrival",'Patient level info'!AG233="Admitted to ICU/CCU/HDU"),'Patient level info'!AG233,IF('Patient level info'!P233="Not achieved",'Patient level info'!AG233,IF('Patient level info'!M233="Not achieved",'Patient level info'!AG233,IF('Patient level info'!AG233="Not directly admitted by this team, but achieved 90% of stay whilst at this team",'Patient level info'!AG233,CONCATENATE('Patient level info'!AG233," whilst at this team"))))))))</f>
        <v/>
      </c>
      <c r="E233" s="106" t="str">
        <f>IF('Patient level info'!A233="","",IF(B233="6 Month Transfer","Not Applicable",IF('Patient level info'!A233='Patient level info'!B233,IF('Patient level info'!T233="No","Not achieved","Achieved"),"Not directly admitted by this team")))</f>
        <v/>
      </c>
      <c r="F233" s="106" t="str">
        <f>IF('Patient level info'!A233="","",IF(B233="6 Month Transfer","Not Applicable",IF('Patient level info'!A233='Patient level info'!B233,IF('Patient level info'!U233="","Not achieved","Achieved"),"Not directly admitted by this team")))</f>
        <v/>
      </c>
    </row>
    <row r="234" spans="1:6" s="40" customFormat="1" ht="30" customHeight="1" x14ac:dyDescent="0.25">
      <c r="A234" s="20" t="str">
        <f>IF('Patient level info'!A234="","",'Patient level info'!A234)</f>
        <v/>
      </c>
      <c r="B234" s="105" t="str">
        <f>IF(A234="","",IF('Patient level info'!E234="Yes","6 Month Transfer",IF('Paste Data Here - Export'!A234='Paste Data Here - Export'!B234,'Patient level info'!C234,IF('Patient level info'!W234="No","",'Paste Data Here - Export'!HP234))))</f>
        <v/>
      </c>
      <c r="C234" s="61" t="str">
        <f>IF(A234="","",IF(B234="6 Month Transfer",B234,IF('Patient level info'!W234="No","Record not locked to discharge/transfer",IF(AND('Paste Data Here - Export'!KM234="T",'Paste Data Here - Export'!A234&lt;&gt;'Paste Data Here - Export'!B234),"Record transferred to this team then transferred to another inpatient team",IF('Paste Data Here - Export'!KM234="T","Transferred to another inpatient team",IF('Paste Data Here - Export'!A234='Paste Data Here - Export'!B234,"Full record at this team","Record transferred to this team"))))))</f>
        <v/>
      </c>
      <c r="D234" s="106" t="str">
        <f>IF('Patient level info'!A234="","",IF(B234="6 Month Transfer","Not Applicable",IF(C234="Record not locked to discharge/transfer",C234,IF(OR(C234="Full record at this team",'Patient level info'!AG234="Died same day as arrival",'Patient level info'!AG234="Admitted to ICU/CCU/HDU"),'Patient level info'!AG234,IF('Patient level info'!P234="Not achieved",'Patient level info'!AG234,IF('Patient level info'!M234="Not achieved",'Patient level info'!AG234,IF('Patient level info'!AG234="Not directly admitted by this team, but achieved 90% of stay whilst at this team",'Patient level info'!AG234,CONCATENATE('Patient level info'!AG234," whilst at this team"))))))))</f>
        <v/>
      </c>
      <c r="E234" s="106" t="str">
        <f>IF('Patient level info'!A234="","",IF(B234="6 Month Transfer","Not Applicable",IF('Patient level info'!A234='Patient level info'!B234,IF('Patient level info'!T234="No","Not achieved","Achieved"),"Not directly admitted by this team")))</f>
        <v/>
      </c>
      <c r="F234" s="106" t="str">
        <f>IF('Patient level info'!A234="","",IF(B234="6 Month Transfer","Not Applicable",IF('Patient level info'!A234='Patient level info'!B234,IF('Patient level info'!U234="","Not achieved","Achieved"),"Not directly admitted by this team")))</f>
        <v/>
      </c>
    </row>
    <row r="235" spans="1:6" s="40" customFormat="1" ht="30" customHeight="1" x14ac:dyDescent="0.25">
      <c r="A235" s="20" t="str">
        <f>IF('Patient level info'!A235="","",'Patient level info'!A235)</f>
        <v/>
      </c>
      <c r="B235" s="105" t="str">
        <f>IF(A235="","",IF('Patient level info'!E235="Yes","6 Month Transfer",IF('Paste Data Here - Export'!A235='Paste Data Here - Export'!B235,'Patient level info'!C235,IF('Patient level info'!W235="No","",'Paste Data Here - Export'!HP235))))</f>
        <v/>
      </c>
      <c r="C235" s="61" t="str">
        <f>IF(A235="","",IF(B235="6 Month Transfer",B235,IF('Patient level info'!W235="No","Record not locked to discharge/transfer",IF(AND('Paste Data Here - Export'!KM235="T",'Paste Data Here - Export'!A235&lt;&gt;'Paste Data Here - Export'!B235),"Record transferred to this team then transferred to another inpatient team",IF('Paste Data Here - Export'!KM235="T","Transferred to another inpatient team",IF('Paste Data Here - Export'!A235='Paste Data Here - Export'!B235,"Full record at this team","Record transferred to this team"))))))</f>
        <v/>
      </c>
      <c r="D235" s="106" t="str">
        <f>IF('Patient level info'!A235="","",IF(B235="6 Month Transfer","Not Applicable",IF(C235="Record not locked to discharge/transfer",C235,IF(OR(C235="Full record at this team",'Patient level info'!AG235="Died same day as arrival",'Patient level info'!AG235="Admitted to ICU/CCU/HDU"),'Patient level info'!AG235,IF('Patient level info'!P235="Not achieved",'Patient level info'!AG235,IF('Patient level info'!M235="Not achieved",'Patient level info'!AG235,IF('Patient level info'!AG235="Not directly admitted by this team, but achieved 90% of stay whilst at this team",'Patient level info'!AG235,CONCATENATE('Patient level info'!AG235," whilst at this team"))))))))</f>
        <v/>
      </c>
      <c r="E235" s="106" t="str">
        <f>IF('Patient level info'!A235="","",IF(B235="6 Month Transfer","Not Applicable",IF('Patient level info'!A235='Patient level info'!B235,IF('Patient level info'!T235="No","Not achieved","Achieved"),"Not directly admitted by this team")))</f>
        <v/>
      </c>
      <c r="F235" s="106" t="str">
        <f>IF('Patient level info'!A235="","",IF(B235="6 Month Transfer","Not Applicable",IF('Patient level info'!A235='Patient level info'!B235,IF('Patient level info'!U235="","Not achieved","Achieved"),"Not directly admitted by this team")))</f>
        <v/>
      </c>
    </row>
    <row r="236" spans="1:6" s="40" customFormat="1" ht="30" customHeight="1" x14ac:dyDescent="0.25">
      <c r="A236" s="20" t="str">
        <f>IF('Patient level info'!A236="","",'Patient level info'!A236)</f>
        <v/>
      </c>
      <c r="B236" s="105" t="str">
        <f>IF(A236="","",IF('Patient level info'!E236="Yes","6 Month Transfer",IF('Paste Data Here - Export'!A236='Paste Data Here - Export'!B236,'Patient level info'!C236,IF('Patient level info'!W236="No","",'Paste Data Here - Export'!HP236))))</f>
        <v/>
      </c>
      <c r="C236" s="61" t="str">
        <f>IF(A236="","",IF(B236="6 Month Transfer",B236,IF('Patient level info'!W236="No","Record not locked to discharge/transfer",IF(AND('Paste Data Here - Export'!KM236="T",'Paste Data Here - Export'!A236&lt;&gt;'Paste Data Here - Export'!B236),"Record transferred to this team then transferred to another inpatient team",IF('Paste Data Here - Export'!KM236="T","Transferred to another inpatient team",IF('Paste Data Here - Export'!A236='Paste Data Here - Export'!B236,"Full record at this team","Record transferred to this team"))))))</f>
        <v/>
      </c>
      <c r="D236" s="106" t="str">
        <f>IF('Patient level info'!A236="","",IF(B236="6 Month Transfer","Not Applicable",IF(C236="Record not locked to discharge/transfer",C236,IF(OR(C236="Full record at this team",'Patient level info'!AG236="Died same day as arrival",'Patient level info'!AG236="Admitted to ICU/CCU/HDU"),'Patient level info'!AG236,IF('Patient level info'!P236="Not achieved",'Patient level info'!AG236,IF('Patient level info'!M236="Not achieved",'Patient level info'!AG236,IF('Patient level info'!AG236="Not directly admitted by this team, but achieved 90% of stay whilst at this team",'Patient level info'!AG236,CONCATENATE('Patient level info'!AG236," whilst at this team"))))))))</f>
        <v/>
      </c>
      <c r="E236" s="106" t="str">
        <f>IF('Patient level info'!A236="","",IF(B236="6 Month Transfer","Not Applicable",IF('Patient level info'!A236='Patient level info'!B236,IF('Patient level info'!T236="No","Not achieved","Achieved"),"Not directly admitted by this team")))</f>
        <v/>
      </c>
      <c r="F236" s="106" t="str">
        <f>IF('Patient level info'!A236="","",IF(B236="6 Month Transfer","Not Applicable",IF('Patient level info'!A236='Patient level info'!B236,IF('Patient level info'!U236="","Not achieved","Achieved"),"Not directly admitted by this team")))</f>
        <v/>
      </c>
    </row>
    <row r="237" spans="1:6" s="40" customFormat="1" ht="30" customHeight="1" x14ac:dyDescent="0.25">
      <c r="A237" s="20" t="str">
        <f>IF('Patient level info'!A237="","",'Patient level info'!A237)</f>
        <v/>
      </c>
      <c r="B237" s="105" t="str">
        <f>IF(A237="","",IF('Patient level info'!E237="Yes","6 Month Transfer",IF('Paste Data Here - Export'!A237='Paste Data Here - Export'!B237,'Patient level info'!C237,IF('Patient level info'!W237="No","",'Paste Data Here - Export'!HP237))))</f>
        <v/>
      </c>
      <c r="C237" s="61" t="str">
        <f>IF(A237="","",IF(B237="6 Month Transfer",B237,IF('Patient level info'!W237="No","Record not locked to discharge/transfer",IF(AND('Paste Data Here - Export'!KM237="T",'Paste Data Here - Export'!A237&lt;&gt;'Paste Data Here - Export'!B237),"Record transferred to this team then transferred to another inpatient team",IF('Paste Data Here - Export'!KM237="T","Transferred to another inpatient team",IF('Paste Data Here - Export'!A237='Paste Data Here - Export'!B237,"Full record at this team","Record transferred to this team"))))))</f>
        <v/>
      </c>
      <c r="D237" s="106" t="str">
        <f>IF('Patient level info'!A237="","",IF(B237="6 Month Transfer","Not Applicable",IF(C237="Record not locked to discharge/transfer",C237,IF(OR(C237="Full record at this team",'Patient level info'!AG237="Died same day as arrival",'Patient level info'!AG237="Admitted to ICU/CCU/HDU"),'Patient level info'!AG237,IF('Patient level info'!P237="Not achieved",'Patient level info'!AG237,IF('Patient level info'!M237="Not achieved",'Patient level info'!AG237,IF('Patient level info'!AG237="Not directly admitted by this team, but achieved 90% of stay whilst at this team",'Patient level info'!AG237,CONCATENATE('Patient level info'!AG237," whilst at this team"))))))))</f>
        <v/>
      </c>
      <c r="E237" s="106" t="str">
        <f>IF('Patient level info'!A237="","",IF(B237="6 Month Transfer","Not Applicable",IF('Patient level info'!A237='Patient level info'!B237,IF('Patient level info'!T237="No","Not achieved","Achieved"),"Not directly admitted by this team")))</f>
        <v/>
      </c>
      <c r="F237" s="106" t="str">
        <f>IF('Patient level info'!A237="","",IF(B237="6 Month Transfer","Not Applicable",IF('Patient level info'!A237='Patient level info'!B237,IF('Patient level info'!U237="","Not achieved","Achieved"),"Not directly admitted by this team")))</f>
        <v/>
      </c>
    </row>
    <row r="238" spans="1:6" s="40" customFormat="1" ht="30" customHeight="1" x14ac:dyDescent="0.25">
      <c r="A238" s="20" t="str">
        <f>IF('Patient level info'!A238="","",'Patient level info'!A238)</f>
        <v/>
      </c>
      <c r="B238" s="105" t="str">
        <f>IF(A238="","",IF('Patient level info'!E238="Yes","6 Month Transfer",IF('Paste Data Here - Export'!A238='Paste Data Here - Export'!B238,'Patient level info'!C238,IF('Patient level info'!W238="No","",'Paste Data Here - Export'!HP238))))</f>
        <v/>
      </c>
      <c r="C238" s="61" t="str">
        <f>IF(A238="","",IF(B238="6 Month Transfer",B238,IF('Patient level info'!W238="No","Record not locked to discharge/transfer",IF(AND('Paste Data Here - Export'!KM238="T",'Paste Data Here - Export'!A238&lt;&gt;'Paste Data Here - Export'!B238),"Record transferred to this team then transferred to another inpatient team",IF('Paste Data Here - Export'!KM238="T","Transferred to another inpatient team",IF('Paste Data Here - Export'!A238='Paste Data Here - Export'!B238,"Full record at this team","Record transferred to this team"))))))</f>
        <v/>
      </c>
      <c r="D238" s="106" t="str">
        <f>IF('Patient level info'!A238="","",IF(B238="6 Month Transfer","Not Applicable",IF(C238="Record not locked to discharge/transfer",C238,IF(OR(C238="Full record at this team",'Patient level info'!AG238="Died same day as arrival",'Patient level info'!AG238="Admitted to ICU/CCU/HDU"),'Patient level info'!AG238,IF('Patient level info'!P238="Not achieved",'Patient level info'!AG238,IF('Patient level info'!M238="Not achieved",'Patient level info'!AG238,IF('Patient level info'!AG238="Not directly admitted by this team, but achieved 90% of stay whilst at this team",'Patient level info'!AG238,CONCATENATE('Patient level info'!AG238," whilst at this team"))))))))</f>
        <v/>
      </c>
      <c r="E238" s="106" t="str">
        <f>IF('Patient level info'!A238="","",IF(B238="6 Month Transfer","Not Applicable",IF('Patient level info'!A238='Patient level info'!B238,IF('Patient level info'!T238="No","Not achieved","Achieved"),"Not directly admitted by this team")))</f>
        <v/>
      </c>
      <c r="F238" s="106" t="str">
        <f>IF('Patient level info'!A238="","",IF(B238="6 Month Transfer","Not Applicable",IF('Patient level info'!A238='Patient level info'!B238,IF('Patient level info'!U238="","Not achieved","Achieved"),"Not directly admitted by this team")))</f>
        <v/>
      </c>
    </row>
    <row r="239" spans="1:6" s="40" customFormat="1" ht="30" customHeight="1" x14ac:dyDescent="0.25">
      <c r="A239" s="20" t="str">
        <f>IF('Patient level info'!A239="","",'Patient level info'!A239)</f>
        <v/>
      </c>
      <c r="B239" s="105" t="str">
        <f>IF(A239="","",IF('Patient level info'!E239="Yes","6 Month Transfer",IF('Paste Data Here - Export'!A239='Paste Data Here - Export'!B239,'Patient level info'!C239,IF('Patient level info'!W239="No","",'Paste Data Here - Export'!HP239))))</f>
        <v/>
      </c>
      <c r="C239" s="61" t="str">
        <f>IF(A239="","",IF(B239="6 Month Transfer",B239,IF('Patient level info'!W239="No","Record not locked to discharge/transfer",IF(AND('Paste Data Here - Export'!KM239="T",'Paste Data Here - Export'!A239&lt;&gt;'Paste Data Here - Export'!B239),"Record transferred to this team then transferred to another inpatient team",IF('Paste Data Here - Export'!KM239="T","Transferred to another inpatient team",IF('Paste Data Here - Export'!A239='Paste Data Here - Export'!B239,"Full record at this team","Record transferred to this team"))))))</f>
        <v/>
      </c>
      <c r="D239" s="106" t="str">
        <f>IF('Patient level info'!A239="","",IF(B239="6 Month Transfer","Not Applicable",IF(C239="Record not locked to discharge/transfer",C239,IF(OR(C239="Full record at this team",'Patient level info'!AG239="Died same day as arrival",'Patient level info'!AG239="Admitted to ICU/CCU/HDU"),'Patient level info'!AG239,IF('Patient level info'!P239="Not achieved",'Patient level info'!AG239,IF('Patient level info'!M239="Not achieved",'Patient level info'!AG239,IF('Patient level info'!AG239="Not directly admitted by this team, but achieved 90% of stay whilst at this team",'Patient level info'!AG239,CONCATENATE('Patient level info'!AG239," whilst at this team"))))))))</f>
        <v/>
      </c>
      <c r="E239" s="106" t="str">
        <f>IF('Patient level info'!A239="","",IF(B239="6 Month Transfer","Not Applicable",IF('Patient level info'!A239='Patient level info'!B239,IF('Patient level info'!T239="No","Not achieved","Achieved"),"Not directly admitted by this team")))</f>
        <v/>
      </c>
      <c r="F239" s="106" t="str">
        <f>IF('Patient level info'!A239="","",IF(B239="6 Month Transfer","Not Applicable",IF('Patient level info'!A239='Patient level info'!B239,IF('Patient level info'!U239="","Not achieved","Achieved"),"Not directly admitted by this team")))</f>
        <v/>
      </c>
    </row>
    <row r="240" spans="1:6" s="40" customFormat="1" ht="30" customHeight="1" x14ac:dyDescent="0.25">
      <c r="A240" s="20" t="str">
        <f>IF('Patient level info'!A240="","",'Patient level info'!A240)</f>
        <v/>
      </c>
      <c r="B240" s="105" t="str">
        <f>IF(A240="","",IF('Patient level info'!E240="Yes","6 Month Transfer",IF('Paste Data Here - Export'!A240='Paste Data Here - Export'!B240,'Patient level info'!C240,IF('Patient level info'!W240="No","",'Paste Data Here - Export'!HP240))))</f>
        <v/>
      </c>
      <c r="C240" s="61" t="str">
        <f>IF(A240="","",IF(B240="6 Month Transfer",B240,IF('Patient level info'!W240="No","Record not locked to discharge/transfer",IF(AND('Paste Data Here - Export'!KM240="T",'Paste Data Here - Export'!A240&lt;&gt;'Paste Data Here - Export'!B240),"Record transferred to this team then transferred to another inpatient team",IF('Paste Data Here - Export'!KM240="T","Transferred to another inpatient team",IF('Paste Data Here - Export'!A240='Paste Data Here - Export'!B240,"Full record at this team","Record transferred to this team"))))))</f>
        <v/>
      </c>
      <c r="D240" s="106" t="str">
        <f>IF('Patient level info'!A240="","",IF(B240="6 Month Transfer","Not Applicable",IF(C240="Record not locked to discharge/transfer",C240,IF(OR(C240="Full record at this team",'Patient level info'!AG240="Died same day as arrival",'Patient level info'!AG240="Admitted to ICU/CCU/HDU"),'Patient level info'!AG240,IF('Patient level info'!P240="Not achieved",'Patient level info'!AG240,IF('Patient level info'!M240="Not achieved",'Patient level info'!AG240,IF('Patient level info'!AG240="Not directly admitted by this team, but achieved 90% of stay whilst at this team",'Patient level info'!AG240,CONCATENATE('Patient level info'!AG240," whilst at this team"))))))))</f>
        <v/>
      </c>
      <c r="E240" s="106" t="str">
        <f>IF('Patient level info'!A240="","",IF(B240="6 Month Transfer","Not Applicable",IF('Patient level info'!A240='Patient level info'!B240,IF('Patient level info'!T240="No","Not achieved","Achieved"),"Not directly admitted by this team")))</f>
        <v/>
      </c>
      <c r="F240" s="106" t="str">
        <f>IF('Patient level info'!A240="","",IF(B240="6 Month Transfer","Not Applicable",IF('Patient level info'!A240='Patient level info'!B240,IF('Patient level info'!U240="","Not achieved","Achieved"),"Not directly admitted by this team")))</f>
        <v/>
      </c>
    </row>
    <row r="241" spans="1:6" s="40" customFormat="1" ht="30" customHeight="1" x14ac:dyDescent="0.25">
      <c r="A241" s="20" t="str">
        <f>IF('Patient level info'!A241="","",'Patient level info'!A241)</f>
        <v/>
      </c>
      <c r="B241" s="105" t="str">
        <f>IF(A241="","",IF('Patient level info'!E241="Yes","6 Month Transfer",IF('Paste Data Here - Export'!A241='Paste Data Here - Export'!B241,'Patient level info'!C241,IF('Patient level info'!W241="No","",'Paste Data Here - Export'!HP241))))</f>
        <v/>
      </c>
      <c r="C241" s="61" t="str">
        <f>IF(A241="","",IF(B241="6 Month Transfer",B241,IF('Patient level info'!W241="No","Record not locked to discharge/transfer",IF(AND('Paste Data Here - Export'!KM241="T",'Paste Data Here - Export'!A241&lt;&gt;'Paste Data Here - Export'!B241),"Record transferred to this team then transferred to another inpatient team",IF('Paste Data Here - Export'!KM241="T","Transferred to another inpatient team",IF('Paste Data Here - Export'!A241='Paste Data Here - Export'!B241,"Full record at this team","Record transferred to this team"))))))</f>
        <v/>
      </c>
      <c r="D241" s="106" t="str">
        <f>IF('Patient level info'!A241="","",IF(B241="6 Month Transfer","Not Applicable",IF(C241="Record not locked to discharge/transfer",C241,IF(OR(C241="Full record at this team",'Patient level info'!AG241="Died same day as arrival",'Patient level info'!AG241="Admitted to ICU/CCU/HDU"),'Patient level info'!AG241,IF('Patient level info'!P241="Not achieved",'Patient level info'!AG241,IF('Patient level info'!M241="Not achieved",'Patient level info'!AG241,IF('Patient level info'!AG241="Not directly admitted by this team, but achieved 90% of stay whilst at this team",'Patient level info'!AG241,CONCATENATE('Patient level info'!AG241," whilst at this team"))))))))</f>
        <v/>
      </c>
      <c r="E241" s="106" t="str">
        <f>IF('Patient level info'!A241="","",IF(B241="6 Month Transfer","Not Applicable",IF('Patient level info'!A241='Patient level info'!B241,IF('Patient level info'!T241="No","Not achieved","Achieved"),"Not directly admitted by this team")))</f>
        <v/>
      </c>
      <c r="F241" s="106" t="str">
        <f>IF('Patient level info'!A241="","",IF(B241="6 Month Transfer","Not Applicable",IF('Patient level info'!A241='Patient level info'!B241,IF('Patient level info'!U241="","Not achieved","Achieved"),"Not directly admitted by this team")))</f>
        <v/>
      </c>
    </row>
    <row r="242" spans="1:6" s="40" customFormat="1" ht="30" customHeight="1" x14ac:dyDescent="0.25">
      <c r="A242" s="20" t="str">
        <f>IF('Patient level info'!A242="","",'Patient level info'!A242)</f>
        <v/>
      </c>
      <c r="B242" s="105" t="str">
        <f>IF(A242="","",IF('Patient level info'!E242="Yes","6 Month Transfer",IF('Paste Data Here - Export'!A242='Paste Data Here - Export'!B242,'Patient level info'!C242,IF('Patient level info'!W242="No","",'Paste Data Here - Export'!HP242))))</f>
        <v/>
      </c>
      <c r="C242" s="61" t="str">
        <f>IF(A242="","",IF(B242="6 Month Transfer",B242,IF('Patient level info'!W242="No","Record not locked to discharge/transfer",IF(AND('Paste Data Here - Export'!KM242="T",'Paste Data Here - Export'!A242&lt;&gt;'Paste Data Here - Export'!B242),"Record transferred to this team then transferred to another inpatient team",IF('Paste Data Here - Export'!KM242="T","Transferred to another inpatient team",IF('Paste Data Here - Export'!A242='Paste Data Here - Export'!B242,"Full record at this team","Record transferred to this team"))))))</f>
        <v/>
      </c>
      <c r="D242" s="106" t="str">
        <f>IF('Patient level info'!A242="","",IF(B242="6 Month Transfer","Not Applicable",IF(C242="Record not locked to discharge/transfer",C242,IF(OR(C242="Full record at this team",'Patient level info'!AG242="Died same day as arrival",'Patient level info'!AG242="Admitted to ICU/CCU/HDU"),'Patient level info'!AG242,IF('Patient level info'!P242="Not achieved",'Patient level info'!AG242,IF('Patient level info'!M242="Not achieved",'Patient level info'!AG242,IF('Patient level info'!AG242="Not directly admitted by this team, but achieved 90% of stay whilst at this team",'Patient level info'!AG242,CONCATENATE('Patient level info'!AG242," whilst at this team"))))))))</f>
        <v/>
      </c>
      <c r="E242" s="106" t="str">
        <f>IF('Patient level info'!A242="","",IF(B242="6 Month Transfer","Not Applicable",IF('Patient level info'!A242='Patient level info'!B242,IF('Patient level info'!T242="No","Not achieved","Achieved"),"Not directly admitted by this team")))</f>
        <v/>
      </c>
      <c r="F242" s="106" t="str">
        <f>IF('Patient level info'!A242="","",IF(B242="6 Month Transfer","Not Applicable",IF('Patient level info'!A242='Patient level info'!B242,IF('Patient level info'!U242="","Not achieved","Achieved"),"Not directly admitted by this team")))</f>
        <v/>
      </c>
    </row>
    <row r="243" spans="1:6" s="40" customFormat="1" ht="30" customHeight="1" x14ac:dyDescent="0.25">
      <c r="A243" s="20" t="str">
        <f>IF('Patient level info'!A243="","",'Patient level info'!A243)</f>
        <v/>
      </c>
      <c r="B243" s="105" t="str">
        <f>IF(A243="","",IF('Patient level info'!E243="Yes","6 Month Transfer",IF('Paste Data Here - Export'!A243='Paste Data Here - Export'!B243,'Patient level info'!C243,IF('Patient level info'!W243="No","",'Paste Data Here - Export'!HP243))))</f>
        <v/>
      </c>
      <c r="C243" s="61" t="str">
        <f>IF(A243="","",IF(B243="6 Month Transfer",B243,IF('Patient level info'!W243="No","Record not locked to discharge/transfer",IF(AND('Paste Data Here - Export'!KM243="T",'Paste Data Here - Export'!A243&lt;&gt;'Paste Data Here - Export'!B243),"Record transferred to this team then transferred to another inpatient team",IF('Paste Data Here - Export'!KM243="T","Transferred to another inpatient team",IF('Paste Data Here - Export'!A243='Paste Data Here - Export'!B243,"Full record at this team","Record transferred to this team"))))))</f>
        <v/>
      </c>
      <c r="D243" s="106" t="str">
        <f>IF('Patient level info'!A243="","",IF(B243="6 Month Transfer","Not Applicable",IF(C243="Record not locked to discharge/transfer",C243,IF(OR(C243="Full record at this team",'Patient level info'!AG243="Died same day as arrival",'Patient level info'!AG243="Admitted to ICU/CCU/HDU"),'Patient level info'!AG243,IF('Patient level info'!P243="Not achieved",'Patient level info'!AG243,IF('Patient level info'!M243="Not achieved",'Patient level info'!AG243,IF('Patient level info'!AG243="Not directly admitted by this team, but achieved 90% of stay whilst at this team",'Patient level info'!AG243,CONCATENATE('Patient level info'!AG243," whilst at this team"))))))))</f>
        <v/>
      </c>
      <c r="E243" s="106" t="str">
        <f>IF('Patient level info'!A243="","",IF(B243="6 Month Transfer","Not Applicable",IF('Patient level info'!A243='Patient level info'!B243,IF('Patient level info'!T243="No","Not achieved","Achieved"),"Not directly admitted by this team")))</f>
        <v/>
      </c>
      <c r="F243" s="106" t="str">
        <f>IF('Patient level info'!A243="","",IF(B243="6 Month Transfer","Not Applicable",IF('Patient level info'!A243='Patient level info'!B243,IF('Patient level info'!U243="","Not achieved","Achieved"),"Not directly admitted by this team")))</f>
        <v/>
      </c>
    </row>
    <row r="244" spans="1:6" s="40" customFormat="1" ht="30" customHeight="1" x14ac:dyDescent="0.25">
      <c r="A244" s="20" t="str">
        <f>IF('Patient level info'!A244="","",'Patient level info'!A244)</f>
        <v/>
      </c>
      <c r="B244" s="105" t="str">
        <f>IF(A244="","",IF('Patient level info'!E244="Yes","6 Month Transfer",IF('Paste Data Here - Export'!A244='Paste Data Here - Export'!B244,'Patient level info'!C244,IF('Patient level info'!W244="No","",'Paste Data Here - Export'!HP244))))</f>
        <v/>
      </c>
      <c r="C244" s="61" t="str">
        <f>IF(A244="","",IF(B244="6 Month Transfer",B244,IF('Patient level info'!W244="No","Record not locked to discharge/transfer",IF(AND('Paste Data Here - Export'!KM244="T",'Paste Data Here - Export'!A244&lt;&gt;'Paste Data Here - Export'!B244),"Record transferred to this team then transferred to another inpatient team",IF('Paste Data Here - Export'!KM244="T","Transferred to another inpatient team",IF('Paste Data Here - Export'!A244='Paste Data Here - Export'!B244,"Full record at this team","Record transferred to this team"))))))</f>
        <v/>
      </c>
      <c r="D244" s="106" t="str">
        <f>IF('Patient level info'!A244="","",IF(B244="6 Month Transfer","Not Applicable",IF(C244="Record not locked to discharge/transfer",C244,IF(OR(C244="Full record at this team",'Patient level info'!AG244="Died same day as arrival",'Patient level info'!AG244="Admitted to ICU/CCU/HDU"),'Patient level info'!AG244,IF('Patient level info'!P244="Not achieved",'Patient level info'!AG244,IF('Patient level info'!M244="Not achieved",'Patient level info'!AG244,IF('Patient level info'!AG244="Not directly admitted by this team, but achieved 90% of stay whilst at this team",'Patient level info'!AG244,CONCATENATE('Patient level info'!AG244," whilst at this team"))))))))</f>
        <v/>
      </c>
      <c r="E244" s="106" t="str">
        <f>IF('Patient level info'!A244="","",IF(B244="6 Month Transfer","Not Applicable",IF('Patient level info'!A244='Patient level info'!B244,IF('Patient level info'!T244="No","Not achieved","Achieved"),"Not directly admitted by this team")))</f>
        <v/>
      </c>
      <c r="F244" s="106" t="str">
        <f>IF('Patient level info'!A244="","",IF(B244="6 Month Transfer","Not Applicable",IF('Patient level info'!A244='Patient level info'!B244,IF('Patient level info'!U244="","Not achieved","Achieved"),"Not directly admitted by this team")))</f>
        <v/>
      </c>
    </row>
    <row r="245" spans="1:6" s="40" customFormat="1" ht="30" customHeight="1" x14ac:dyDescent="0.25">
      <c r="A245" s="20" t="str">
        <f>IF('Patient level info'!A245="","",'Patient level info'!A245)</f>
        <v/>
      </c>
      <c r="B245" s="105" t="str">
        <f>IF(A245="","",IF('Patient level info'!E245="Yes","6 Month Transfer",IF('Paste Data Here - Export'!A245='Paste Data Here - Export'!B245,'Patient level info'!C245,IF('Patient level info'!W245="No","",'Paste Data Here - Export'!HP245))))</f>
        <v/>
      </c>
      <c r="C245" s="61" t="str">
        <f>IF(A245="","",IF(B245="6 Month Transfer",B245,IF('Patient level info'!W245="No","Record not locked to discharge/transfer",IF(AND('Paste Data Here - Export'!KM245="T",'Paste Data Here - Export'!A245&lt;&gt;'Paste Data Here - Export'!B245),"Record transferred to this team then transferred to another inpatient team",IF('Paste Data Here - Export'!KM245="T","Transferred to another inpatient team",IF('Paste Data Here - Export'!A245='Paste Data Here - Export'!B245,"Full record at this team","Record transferred to this team"))))))</f>
        <v/>
      </c>
      <c r="D245" s="106" t="str">
        <f>IF('Patient level info'!A245="","",IF(B245="6 Month Transfer","Not Applicable",IF(C245="Record not locked to discharge/transfer",C245,IF(OR(C245="Full record at this team",'Patient level info'!AG245="Died same day as arrival",'Patient level info'!AG245="Admitted to ICU/CCU/HDU"),'Patient level info'!AG245,IF('Patient level info'!P245="Not achieved",'Patient level info'!AG245,IF('Patient level info'!M245="Not achieved",'Patient level info'!AG245,IF('Patient level info'!AG245="Not directly admitted by this team, but achieved 90% of stay whilst at this team",'Patient level info'!AG245,CONCATENATE('Patient level info'!AG245," whilst at this team"))))))))</f>
        <v/>
      </c>
      <c r="E245" s="106" t="str">
        <f>IF('Patient level info'!A245="","",IF(B245="6 Month Transfer","Not Applicable",IF('Patient level info'!A245='Patient level info'!B245,IF('Patient level info'!T245="No","Not achieved","Achieved"),"Not directly admitted by this team")))</f>
        <v/>
      </c>
      <c r="F245" s="106" t="str">
        <f>IF('Patient level info'!A245="","",IF(B245="6 Month Transfer","Not Applicable",IF('Patient level info'!A245='Patient level info'!B245,IF('Patient level info'!U245="","Not achieved","Achieved"),"Not directly admitted by this team")))</f>
        <v/>
      </c>
    </row>
    <row r="246" spans="1:6" s="40" customFormat="1" ht="30" customHeight="1" x14ac:dyDescent="0.25">
      <c r="A246" s="20" t="str">
        <f>IF('Patient level info'!A246="","",'Patient level info'!A246)</f>
        <v/>
      </c>
      <c r="B246" s="105" t="str">
        <f>IF(A246="","",IF('Patient level info'!E246="Yes","6 Month Transfer",IF('Paste Data Here - Export'!A246='Paste Data Here - Export'!B246,'Patient level info'!C246,IF('Patient level info'!W246="No","",'Paste Data Here - Export'!HP246))))</f>
        <v/>
      </c>
      <c r="C246" s="61" t="str">
        <f>IF(A246="","",IF(B246="6 Month Transfer",B246,IF('Patient level info'!W246="No","Record not locked to discharge/transfer",IF(AND('Paste Data Here - Export'!KM246="T",'Paste Data Here - Export'!A246&lt;&gt;'Paste Data Here - Export'!B246),"Record transferred to this team then transferred to another inpatient team",IF('Paste Data Here - Export'!KM246="T","Transferred to another inpatient team",IF('Paste Data Here - Export'!A246='Paste Data Here - Export'!B246,"Full record at this team","Record transferred to this team"))))))</f>
        <v/>
      </c>
      <c r="D246" s="106" t="str">
        <f>IF('Patient level info'!A246="","",IF(B246="6 Month Transfer","Not Applicable",IF(C246="Record not locked to discharge/transfer",C246,IF(OR(C246="Full record at this team",'Patient level info'!AG246="Died same day as arrival",'Patient level info'!AG246="Admitted to ICU/CCU/HDU"),'Patient level info'!AG246,IF('Patient level info'!P246="Not achieved",'Patient level info'!AG246,IF('Patient level info'!M246="Not achieved",'Patient level info'!AG246,IF('Patient level info'!AG246="Not directly admitted by this team, but achieved 90% of stay whilst at this team",'Patient level info'!AG246,CONCATENATE('Patient level info'!AG246," whilst at this team"))))))))</f>
        <v/>
      </c>
      <c r="E246" s="106" t="str">
        <f>IF('Patient level info'!A246="","",IF(B246="6 Month Transfer","Not Applicable",IF('Patient level info'!A246='Patient level info'!B246,IF('Patient level info'!T246="No","Not achieved","Achieved"),"Not directly admitted by this team")))</f>
        <v/>
      </c>
      <c r="F246" s="106" t="str">
        <f>IF('Patient level info'!A246="","",IF(B246="6 Month Transfer","Not Applicable",IF('Patient level info'!A246='Patient level info'!B246,IF('Patient level info'!U246="","Not achieved","Achieved"),"Not directly admitted by this team")))</f>
        <v/>
      </c>
    </row>
    <row r="247" spans="1:6" s="40" customFormat="1" ht="30" customHeight="1" x14ac:dyDescent="0.25">
      <c r="A247" s="20" t="str">
        <f>IF('Patient level info'!A247="","",'Patient level info'!A247)</f>
        <v/>
      </c>
      <c r="B247" s="105" t="str">
        <f>IF(A247="","",IF('Patient level info'!E247="Yes","6 Month Transfer",IF('Paste Data Here - Export'!A247='Paste Data Here - Export'!B247,'Patient level info'!C247,IF('Patient level info'!W247="No","",'Paste Data Here - Export'!HP247))))</f>
        <v/>
      </c>
      <c r="C247" s="61" t="str">
        <f>IF(A247="","",IF(B247="6 Month Transfer",B247,IF('Patient level info'!W247="No","Record not locked to discharge/transfer",IF(AND('Paste Data Here - Export'!KM247="T",'Paste Data Here - Export'!A247&lt;&gt;'Paste Data Here - Export'!B247),"Record transferred to this team then transferred to another inpatient team",IF('Paste Data Here - Export'!KM247="T","Transferred to another inpatient team",IF('Paste Data Here - Export'!A247='Paste Data Here - Export'!B247,"Full record at this team","Record transferred to this team"))))))</f>
        <v/>
      </c>
      <c r="D247" s="106" t="str">
        <f>IF('Patient level info'!A247="","",IF(B247="6 Month Transfer","Not Applicable",IF(C247="Record not locked to discharge/transfer",C247,IF(OR(C247="Full record at this team",'Patient level info'!AG247="Died same day as arrival",'Patient level info'!AG247="Admitted to ICU/CCU/HDU"),'Patient level info'!AG247,IF('Patient level info'!P247="Not achieved",'Patient level info'!AG247,IF('Patient level info'!M247="Not achieved",'Patient level info'!AG247,IF('Patient level info'!AG247="Not directly admitted by this team, but achieved 90% of stay whilst at this team",'Patient level info'!AG247,CONCATENATE('Patient level info'!AG247," whilst at this team"))))))))</f>
        <v/>
      </c>
      <c r="E247" s="106" t="str">
        <f>IF('Patient level info'!A247="","",IF(B247="6 Month Transfer","Not Applicable",IF('Patient level info'!A247='Patient level info'!B247,IF('Patient level info'!T247="No","Not achieved","Achieved"),"Not directly admitted by this team")))</f>
        <v/>
      </c>
      <c r="F247" s="106" t="str">
        <f>IF('Patient level info'!A247="","",IF(B247="6 Month Transfer","Not Applicable",IF('Patient level info'!A247='Patient level info'!B247,IF('Patient level info'!U247="","Not achieved","Achieved"),"Not directly admitted by this team")))</f>
        <v/>
      </c>
    </row>
    <row r="248" spans="1:6" s="40" customFormat="1" ht="30" customHeight="1" x14ac:dyDescent="0.25">
      <c r="A248" s="20" t="str">
        <f>IF('Patient level info'!A248="","",'Patient level info'!A248)</f>
        <v/>
      </c>
      <c r="B248" s="105" t="str">
        <f>IF(A248="","",IF('Patient level info'!E248="Yes","6 Month Transfer",IF('Paste Data Here - Export'!A248='Paste Data Here - Export'!B248,'Patient level info'!C248,IF('Patient level info'!W248="No","",'Paste Data Here - Export'!HP248))))</f>
        <v/>
      </c>
      <c r="C248" s="61" t="str">
        <f>IF(A248="","",IF(B248="6 Month Transfer",B248,IF('Patient level info'!W248="No","Record not locked to discharge/transfer",IF(AND('Paste Data Here - Export'!KM248="T",'Paste Data Here - Export'!A248&lt;&gt;'Paste Data Here - Export'!B248),"Record transferred to this team then transferred to another inpatient team",IF('Paste Data Here - Export'!KM248="T","Transferred to another inpatient team",IF('Paste Data Here - Export'!A248='Paste Data Here - Export'!B248,"Full record at this team","Record transferred to this team"))))))</f>
        <v/>
      </c>
      <c r="D248" s="106" t="str">
        <f>IF('Patient level info'!A248="","",IF(B248="6 Month Transfer","Not Applicable",IF(C248="Record not locked to discharge/transfer",C248,IF(OR(C248="Full record at this team",'Patient level info'!AG248="Died same day as arrival",'Patient level info'!AG248="Admitted to ICU/CCU/HDU"),'Patient level info'!AG248,IF('Patient level info'!P248="Not achieved",'Patient level info'!AG248,IF('Patient level info'!M248="Not achieved",'Patient level info'!AG248,IF('Patient level info'!AG248="Not directly admitted by this team, but achieved 90% of stay whilst at this team",'Patient level info'!AG248,CONCATENATE('Patient level info'!AG248," whilst at this team"))))))))</f>
        <v/>
      </c>
      <c r="E248" s="106" t="str">
        <f>IF('Patient level info'!A248="","",IF(B248="6 Month Transfer","Not Applicable",IF('Patient level info'!A248='Patient level info'!B248,IF('Patient level info'!T248="No","Not achieved","Achieved"),"Not directly admitted by this team")))</f>
        <v/>
      </c>
      <c r="F248" s="106" t="str">
        <f>IF('Patient level info'!A248="","",IF(B248="6 Month Transfer","Not Applicable",IF('Patient level info'!A248='Patient level info'!B248,IF('Patient level info'!U248="","Not achieved","Achieved"),"Not directly admitted by this team")))</f>
        <v/>
      </c>
    </row>
    <row r="249" spans="1:6" s="40" customFormat="1" ht="30" customHeight="1" x14ac:dyDescent="0.25">
      <c r="A249" s="20" t="str">
        <f>IF('Patient level info'!A249="","",'Patient level info'!A249)</f>
        <v/>
      </c>
      <c r="B249" s="105" t="str">
        <f>IF(A249="","",IF('Patient level info'!E249="Yes","6 Month Transfer",IF('Paste Data Here - Export'!A249='Paste Data Here - Export'!B249,'Patient level info'!C249,IF('Patient level info'!W249="No","",'Paste Data Here - Export'!HP249))))</f>
        <v/>
      </c>
      <c r="C249" s="61" t="str">
        <f>IF(A249="","",IF(B249="6 Month Transfer",B249,IF('Patient level info'!W249="No","Record not locked to discharge/transfer",IF(AND('Paste Data Here - Export'!KM249="T",'Paste Data Here - Export'!A249&lt;&gt;'Paste Data Here - Export'!B249),"Record transferred to this team then transferred to another inpatient team",IF('Paste Data Here - Export'!KM249="T","Transferred to another inpatient team",IF('Paste Data Here - Export'!A249='Paste Data Here - Export'!B249,"Full record at this team","Record transferred to this team"))))))</f>
        <v/>
      </c>
      <c r="D249" s="106" t="str">
        <f>IF('Patient level info'!A249="","",IF(B249="6 Month Transfer","Not Applicable",IF(C249="Record not locked to discharge/transfer",C249,IF(OR(C249="Full record at this team",'Patient level info'!AG249="Died same day as arrival",'Patient level info'!AG249="Admitted to ICU/CCU/HDU"),'Patient level info'!AG249,IF('Patient level info'!P249="Not achieved",'Patient level info'!AG249,IF('Patient level info'!M249="Not achieved",'Patient level info'!AG249,IF('Patient level info'!AG249="Not directly admitted by this team, but achieved 90% of stay whilst at this team",'Patient level info'!AG249,CONCATENATE('Patient level info'!AG249," whilst at this team"))))))))</f>
        <v/>
      </c>
      <c r="E249" s="106" t="str">
        <f>IF('Patient level info'!A249="","",IF(B249="6 Month Transfer","Not Applicable",IF('Patient level info'!A249='Patient level info'!B249,IF('Patient level info'!T249="No","Not achieved","Achieved"),"Not directly admitted by this team")))</f>
        <v/>
      </c>
      <c r="F249" s="106" t="str">
        <f>IF('Patient level info'!A249="","",IF(B249="6 Month Transfer","Not Applicable",IF('Patient level info'!A249='Patient level info'!B249,IF('Patient level info'!U249="","Not achieved","Achieved"),"Not directly admitted by this team")))</f>
        <v/>
      </c>
    </row>
    <row r="250" spans="1:6" s="40" customFormat="1" ht="30" customHeight="1" x14ac:dyDescent="0.25">
      <c r="A250" s="20" t="str">
        <f>IF('Patient level info'!A250="","",'Patient level info'!A250)</f>
        <v/>
      </c>
      <c r="B250" s="105" t="str">
        <f>IF(A250="","",IF('Patient level info'!E250="Yes","6 Month Transfer",IF('Paste Data Here - Export'!A250='Paste Data Here - Export'!B250,'Patient level info'!C250,IF('Patient level info'!W250="No","",'Paste Data Here - Export'!HP250))))</f>
        <v/>
      </c>
      <c r="C250" s="61" t="str">
        <f>IF(A250="","",IF(B250="6 Month Transfer",B250,IF('Patient level info'!W250="No","Record not locked to discharge/transfer",IF(AND('Paste Data Here - Export'!KM250="T",'Paste Data Here - Export'!A250&lt;&gt;'Paste Data Here - Export'!B250),"Record transferred to this team then transferred to another inpatient team",IF('Paste Data Here - Export'!KM250="T","Transferred to another inpatient team",IF('Paste Data Here - Export'!A250='Paste Data Here - Export'!B250,"Full record at this team","Record transferred to this team"))))))</f>
        <v/>
      </c>
      <c r="D250" s="106" t="str">
        <f>IF('Patient level info'!A250="","",IF(B250="6 Month Transfer","Not Applicable",IF(C250="Record not locked to discharge/transfer",C250,IF(OR(C250="Full record at this team",'Patient level info'!AG250="Died same day as arrival",'Patient level info'!AG250="Admitted to ICU/CCU/HDU"),'Patient level info'!AG250,IF('Patient level info'!P250="Not achieved",'Patient level info'!AG250,IF('Patient level info'!M250="Not achieved",'Patient level info'!AG250,IF('Patient level info'!AG250="Not directly admitted by this team, but achieved 90% of stay whilst at this team",'Patient level info'!AG250,CONCATENATE('Patient level info'!AG250," whilst at this team"))))))))</f>
        <v/>
      </c>
      <c r="E250" s="106" t="str">
        <f>IF('Patient level info'!A250="","",IF(B250="6 Month Transfer","Not Applicable",IF('Patient level info'!A250='Patient level info'!B250,IF('Patient level info'!T250="No","Not achieved","Achieved"),"Not directly admitted by this team")))</f>
        <v/>
      </c>
      <c r="F250" s="106" t="str">
        <f>IF('Patient level info'!A250="","",IF(B250="6 Month Transfer","Not Applicable",IF('Patient level info'!A250='Patient level info'!B250,IF('Patient level info'!U250="","Not achieved","Achieved"),"Not directly admitted by this team")))</f>
        <v/>
      </c>
    </row>
    <row r="251" spans="1:6" s="40" customFormat="1" ht="30" customHeight="1" x14ac:dyDescent="0.25">
      <c r="A251" s="20" t="str">
        <f>IF('Patient level info'!A251="","",'Patient level info'!A251)</f>
        <v/>
      </c>
      <c r="B251" s="105" t="str">
        <f>IF(A251="","",IF('Patient level info'!E251="Yes","6 Month Transfer",IF('Paste Data Here - Export'!A251='Paste Data Here - Export'!B251,'Patient level info'!C251,IF('Patient level info'!W251="No","",'Paste Data Here - Export'!HP251))))</f>
        <v/>
      </c>
      <c r="C251" s="61" t="str">
        <f>IF(A251="","",IF(B251="6 Month Transfer",B251,IF('Patient level info'!W251="No","Record not locked to discharge/transfer",IF(AND('Paste Data Here - Export'!KM251="T",'Paste Data Here - Export'!A251&lt;&gt;'Paste Data Here - Export'!B251),"Record transferred to this team then transferred to another inpatient team",IF('Paste Data Here - Export'!KM251="T","Transferred to another inpatient team",IF('Paste Data Here - Export'!A251='Paste Data Here - Export'!B251,"Full record at this team","Record transferred to this team"))))))</f>
        <v/>
      </c>
      <c r="D251" s="106" t="str">
        <f>IF('Patient level info'!A251="","",IF(B251="6 Month Transfer","Not Applicable",IF(C251="Record not locked to discharge/transfer",C251,IF(OR(C251="Full record at this team",'Patient level info'!AG251="Died same day as arrival",'Patient level info'!AG251="Admitted to ICU/CCU/HDU"),'Patient level info'!AG251,IF('Patient level info'!P251="Not achieved",'Patient level info'!AG251,IF('Patient level info'!M251="Not achieved",'Patient level info'!AG251,IF('Patient level info'!AG251="Not directly admitted by this team, but achieved 90% of stay whilst at this team",'Patient level info'!AG251,CONCATENATE('Patient level info'!AG251," whilst at this team"))))))))</f>
        <v/>
      </c>
      <c r="E251" s="106" t="str">
        <f>IF('Patient level info'!A251="","",IF(B251="6 Month Transfer","Not Applicable",IF('Patient level info'!A251='Patient level info'!B251,IF('Patient level info'!T251="No","Not achieved","Achieved"),"Not directly admitted by this team")))</f>
        <v/>
      </c>
      <c r="F251" s="106" t="str">
        <f>IF('Patient level info'!A251="","",IF(B251="6 Month Transfer","Not Applicable",IF('Patient level info'!A251='Patient level info'!B251,IF('Patient level info'!U251="","Not achieved","Achieved"),"Not directly admitted by this team")))</f>
        <v/>
      </c>
    </row>
    <row r="252" spans="1:6" s="40" customFormat="1" ht="30" customHeight="1" x14ac:dyDescent="0.25">
      <c r="A252" s="20" t="str">
        <f>IF('Patient level info'!A252="","",'Patient level info'!A252)</f>
        <v/>
      </c>
      <c r="B252" s="105" t="str">
        <f>IF(A252="","",IF('Patient level info'!E252="Yes","6 Month Transfer",IF('Paste Data Here - Export'!A252='Paste Data Here - Export'!B252,'Patient level info'!C252,IF('Patient level info'!W252="No","",'Paste Data Here - Export'!HP252))))</f>
        <v/>
      </c>
      <c r="C252" s="61" t="str">
        <f>IF(A252="","",IF(B252="6 Month Transfer",B252,IF('Patient level info'!W252="No","Record not locked to discharge/transfer",IF(AND('Paste Data Here - Export'!KM252="T",'Paste Data Here - Export'!A252&lt;&gt;'Paste Data Here - Export'!B252),"Record transferred to this team then transferred to another inpatient team",IF('Paste Data Here - Export'!KM252="T","Transferred to another inpatient team",IF('Paste Data Here - Export'!A252='Paste Data Here - Export'!B252,"Full record at this team","Record transferred to this team"))))))</f>
        <v/>
      </c>
      <c r="D252" s="106" t="str">
        <f>IF('Patient level info'!A252="","",IF(B252="6 Month Transfer","Not Applicable",IF(C252="Record not locked to discharge/transfer",C252,IF(OR(C252="Full record at this team",'Patient level info'!AG252="Died same day as arrival",'Patient level info'!AG252="Admitted to ICU/CCU/HDU"),'Patient level info'!AG252,IF('Patient level info'!P252="Not achieved",'Patient level info'!AG252,IF('Patient level info'!M252="Not achieved",'Patient level info'!AG252,IF('Patient level info'!AG252="Not directly admitted by this team, but achieved 90% of stay whilst at this team",'Patient level info'!AG252,CONCATENATE('Patient level info'!AG252," whilst at this team"))))))))</f>
        <v/>
      </c>
      <c r="E252" s="106" t="str">
        <f>IF('Patient level info'!A252="","",IF(B252="6 Month Transfer","Not Applicable",IF('Patient level info'!A252='Patient level info'!B252,IF('Patient level info'!T252="No","Not achieved","Achieved"),"Not directly admitted by this team")))</f>
        <v/>
      </c>
      <c r="F252" s="106" t="str">
        <f>IF('Patient level info'!A252="","",IF(B252="6 Month Transfer","Not Applicable",IF('Patient level info'!A252='Patient level info'!B252,IF('Patient level info'!U252="","Not achieved","Achieved"),"Not directly admitted by this team")))</f>
        <v/>
      </c>
    </row>
    <row r="253" spans="1:6" s="40" customFormat="1" ht="30" customHeight="1" x14ac:dyDescent="0.25">
      <c r="A253" s="20" t="str">
        <f>IF('Patient level info'!A253="","",'Patient level info'!A253)</f>
        <v/>
      </c>
      <c r="B253" s="105" t="str">
        <f>IF(A253="","",IF('Patient level info'!E253="Yes","6 Month Transfer",IF('Paste Data Here - Export'!A253='Paste Data Here - Export'!B253,'Patient level info'!C253,IF('Patient level info'!W253="No","",'Paste Data Here - Export'!HP253))))</f>
        <v/>
      </c>
      <c r="C253" s="61" t="str">
        <f>IF(A253="","",IF(B253="6 Month Transfer",B253,IF('Patient level info'!W253="No","Record not locked to discharge/transfer",IF(AND('Paste Data Here - Export'!KM253="T",'Paste Data Here - Export'!A253&lt;&gt;'Paste Data Here - Export'!B253),"Record transferred to this team then transferred to another inpatient team",IF('Paste Data Here - Export'!KM253="T","Transferred to another inpatient team",IF('Paste Data Here - Export'!A253='Paste Data Here - Export'!B253,"Full record at this team","Record transferred to this team"))))))</f>
        <v/>
      </c>
      <c r="D253" s="106" t="str">
        <f>IF('Patient level info'!A253="","",IF(B253="6 Month Transfer","Not Applicable",IF(C253="Record not locked to discharge/transfer",C253,IF(OR(C253="Full record at this team",'Patient level info'!AG253="Died same day as arrival",'Patient level info'!AG253="Admitted to ICU/CCU/HDU"),'Patient level info'!AG253,IF('Patient level info'!P253="Not achieved",'Patient level info'!AG253,IF('Patient level info'!M253="Not achieved",'Patient level info'!AG253,IF('Patient level info'!AG253="Not directly admitted by this team, but achieved 90% of stay whilst at this team",'Patient level info'!AG253,CONCATENATE('Patient level info'!AG253," whilst at this team"))))))))</f>
        <v/>
      </c>
      <c r="E253" s="106" t="str">
        <f>IF('Patient level info'!A253="","",IF(B253="6 Month Transfer","Not Applicable",IF('Patient level info'!A253='Patient level info'!B253,IF('Patient level info'!T253="No","Not achieved","Achieved"),"Not directly admitted by this team")))</f>
        <v/>
      </c>
      <c r="F253" s="106" t="str">
        <f>IF('Patient level info'!A253="","",IF(B253="6 Month Transfer","Not Applicable",IF('Patient level info'!A253='Patient level info'!B253,IF('Patient level info'!U253="","Not achieved","Achieved"),"Not directly admitted by this team")))</f>
        <v/>
      </c>
    </row>
    <row r="254" spans="1:6" s="40" customFormat="1" ht="30" customHeight="1" x14ac:dyDescent="0.25">
      <c r="A254" s="20" t="str">
        <f>IF('Patient level info'!A254="","",'Patient level info'!A254)</f>
        <v/>
      </c>
      <c r="B254" s="105" t="str">
        <f>IF(A254="","",IF('Patient level info'!E254="Yes","6 Month Transfer",IF('Paste Data Here - Export'!A254='Paste Data Here - Export'!B254,'Patient level info'!C254,IF('Patient level info'!W254="No","",'Paste Data Here - Export'!HP254))))</f>
        <v/>
      </c>
      <c r="C254" s="61" t="str">
        <f>IF(A254="","",IF(B254="6 Month Transfer",B254,IF('Patient level info'!W254="No","Record not locked to discharge/transfer",IF(AND('Paste Data Here - Export'!KM254="T",'Paste Data Here - Export'!A254&lt;&gt;'Paste Data Here - Export'!B254),"Record transferred to this team then transferred to another inpatient team",IF('Paste Data Here - Export'!KM254="T","Transferred to another inpatient team",IF('Paste Data Here - Export'!A254='Paste Data Here - Export'!B254,"Full record at this team","Record transferred to this team"))))))</f>
        <v/>
      </c>
      <c r="D254" s="106" t="str">
        <f>IF('Patient level info'!A254="","",IF(B254="6 Month Transfer","Not Applicable",IF(C254="Record not locked to discharge/transfer",C254,IF(OR(C254="Full record at this team",'Patient level info'!AG254="Died same day as arrival",'Patient level info'!AG254="Admitted to ICU/CCU/HDU"),'Patient level info'!AG254,IF('Patient level info'!P254="Not achieved",'Patient level info'!AG254,IF('Patient level info'!M254="Not achieved",'Patient level info'!AG254,IF('Patient level info'!AG254="Not directly admitted by this team, but achieved 90% of stay whilst at this team",'Patient level info'!AG254,CONCATENATE('Patient level info'!AG254," whilst at this team"))))))))</f>
        <v/>
      </c>
      <c r="E254" s="106" t="str">
        <f>IF('Patient level info'!A254="","",IF(B254="6 Month Transfer","Not Applicable",IF('Patient level info'!A254='Patient level info'!B254,IF('Patient level info'!T254="No","Not achieved","Achieved"),"Not directly admitted by this team")))</f>
        <v/>
      </c>
      <c r="F254" s="106" t="str">
        <f>IF('Patient level info'!A254="","",IF(B254="6 Month Transfer","Not Applicable",IF('Patient level info'!A254='Patient level info'!B254,IF('Patient level info'!U254="","Not achieved","Achieved"),"Not directly admitted by this team")))</f>
        <v/>
      </c>
    </row>
    <row r="255" spans="1:6" s="40" customFormat="1" ht="30" customHeight="1" x14ac:dyDescent="0.25">
      <c r="A255" s="20" t="str">
        <f>IF('Patient level info'!A255="","",'Patient level info'!A255)</f>
        <v/>
      </c>
      <c r="B255" s="105" t="str">
        <f>IF(A255="","",IF('Patient level info'!E255="Yes","6 Month Transfer",IF('Paste Data Here - Export'!A255='Paste Data Here - Export'!B255,'Patient level info'!C255,IF('Patient level info'!W255="No","",'Paste Data Here - Export'!HP255))))</f>
        <v/>
      </c>
      <c r="C255" s="61" t="str">
        <f>IF(A255="","",IF(B255="6 Month Transfer",B255,IF('Patient level info'!W255="No","Record not locked to discharge/transfer",IF(AND('Paste Data Here - Export'!KM255="T",'Paste Data Here - Export'!A255&lt;&gt;'Paste Data Here - Export'!B255),"Record transferred to this team then transferred to another inpatient team",IF('Paste Data Here - Export'!KM255="T","Transferred to another inpatient team",IF('Paste Data Here - Export'!A255='Paste Data Here - Export'!B255,"Full record at this team","Record transferred to this team"))))))</f>
        <v/>
      </c>
      <c r="D255" s="106" t="str">
        <f>IF('Patient level info'!A255="","",IF(B255="6 Month Transfer","Not Applicable",IF(C255="Record not locked to discharge/transfer",C255,IF(OR(C255="Full record at this team",'Patient level info'!AG255="Died same day as arrival",'Patient level info'!AG255="Admitted to ICU/CCU/HDU"),'Patient level info'!AG255,IF('Patient level info'!P255="Not achieved",'Patient level info'!AG255,IF('Patient level info'!M255="Not achieved",'Patient level info'!AG255,IF('Patient level info'!AG255="Not directly admitted by this team, but achieved 90% of stay whilst at this team",'Patient level info'!AG255,CONCATENATE('Patient level info'!AG255," whilst at this team"))))))))</f>
        <v/>
      </c>
      <c r="E255" s="106" t="str">
        <f>IF('Patient level info'!A255="","",IF(B255="6 Month Transfer","Not Applicable",IF('Patient level info'!A255='Patient level info'!B255,IF('Patient level info'!T255="No","Not achieved","Achieved"),"Not directly admitted by this team")))</f>
        <v/>
      </c>
      <c r="F255" s="106" t="str">
        <f>IF('Patient level info'!A255="","",IF(B255="6 Month Transfer","Not Applicable",IF('Patient level info'!A255='Patient level info'!B255,IF('Patient level info'!U255="","Not achieved","Achieved"),"Not directly admitted by this team")))</f>
        <v/>
      </c>
    </row>
    <row r="256" spans="1:6" s="40" customFormat="1" ht="30" customHeight="1" x14ac:dyDescent="0.25">
      <c r="A256" s="20" t="str">
        <f>IF('Patient level info'!A256="","",'Patient level info'!A256)</f>
        <v/>
      </c>
      <c r="B256" s="105" t="str">
        <f>IF(A256="","",IF('Patient level info'!E256="Yes","6 Month Transfer",IF('Paste Data Here - Export'!A256='Paste Data Here - Export'!B256,'Patient level info'!C256,IF('Patient level info'!W256="No","",'Paste Data Here - Export'!HP256))))</f>
        <v/>
      </c>
      <c r="C256" s="61" t="str">
        <f>IF(A256="","",IF(B256="6 Month Transfer",B256,IF('Patient level info'!W256="No","Record not locked to discharge/transfer",IF(AND('Paste Data Here - Export'!KM256="T",'Paste Data Here - Export'!A256&lt;&gt;'Paste Data Here - Export'!B256),"Record transferred to this team then transferred to another inpatient team",IF('Paste Data Here - Export'!KM256="T","Transferred to another inpatient team",IF('Paste Data Here - Export'!A256='Paste Data Here - Export'!B256,"Full record at this team","Record transferred to this team"))))))</f>
        <v/>
      </c>
      <c r="D256" s="106" t="str">
        <f>IF('Patient level info'!A256="","",IF(B256="6 Month Transfer","Not Applicable",IF(C256="Record not locked to discharge/transfer",C256,IF(OR(C256="Full record at this team",'Patient level info'!AG256="Died same day as arrival",'Patient level info'!AG256="Admitted to ICU/CCU/HDU"),'Patient level info'!AG256,IF('Patient level info'!P256="Not achieved",'Patient level info'!AG256,IF('Patient level info'!M256="Not achieved",'Patient level info'!AG256,IF('Patient level info'!AG256="Not directly admitted by this team, but achieved 90% of stay whilst at this team",'Patient level info'!AG256,CONCATENATE('Patient level info'!AG256," whilst at this team"))))))))</f>
        <v/>
      </c>
      <c r="E256" s="106" t="str">
        <f>IF('Patient level info'!A256="","",IF(B256="6 Month Transfer","Not Applicable",IF('Patient level info'!A256='Patient level info'!B256,IF('Patient level info'!T256="No","Not achieved","Achieved"),"Not directly admitted by this team")))</f>
        <v/>
      </c>
      <c r="F256" s="106" t="str">
        <f>IF('Patient level info'!A256="","",IF(B256="6 Month Transfer","Not Applicable",IF('Patient level info'!A256='Patient level info'!B256,IF('Patient level info'!U256="","Not achieved","Achieved"),"Not directly admitted by this team")))</f>
        <v/>
      </c>
    </row>
    <row r="257" spans="1:6" s="40" customFormat="1" ht="30" customHeight="1" x14ac:dyDescent="0.25">
      <c r="A257" s="20" t="str">
        <f>IF('Patient level info'!A257="","",'Patient level info'!A257)</f>
        <v/>
      </c>
      <c r="B257" s="105" t="str">
        <f>IF(A257="","",IF('Patient level info'!E257="Yes","6 Month Transfer",IF('Paste Data Here - Export'!A257='Paste Data Here - Export'!B257,'Patient level info'!C257,IF('Patient level info'!W257="No","",'Paste Data Here - Export'!HP257))))</f>
        <v/>
      </c>
      <c r="C257" s="61" t="str">
        <f>IF(A257="","",IF(B257="6 Month Transfer",B257,IF('Patient level info'!W257="No","Record not locked to discharge/transfer",IF(AND('Paste Data Here - Export'!KM257="T",'Paste Data Here - Export'!A257&lt;&gt;'Paste Data Here - Export'!B257),"Record transferred to this team then transferred to another inpatient team",IF('Paste Data Here - Export'!KM257="T","Transferred to another inpatient team",IF('Paste Data Here - Export'!A257='Paste Data Here - Export'!B257,"Full record at this team","Record transferred to this team"))))))</f>
        <v/>
      </c>
      <c r="D257" s="106" t="str">
        <f>IF('Patient level info'!A257="","",IF(B257="6 Month Transfer","Not Applicable",IF(C257="Record not locked to discharge/transfer",C257,IF(OR(C257="Full record at this team",'Patient level info'!AG257="Died same day as arrival",'Patient level info'!AG257="Admitted to ICU/CCU/HDU"),'Patient level info'!AG257,IF('Patient level info'!P257="Not achieved",'Patient level info'!AG257,IF('Patient level info'!M257="Not achieved",'Patient level info'!AG257,IF('Patient level info'!AG257="Not directly admitted by this team, but achieved 90% of stay whilst at this team",'Patient level info'!AG257,CONCATENATE('Patient level info'!AG257," whilst at this team"))))))))</f>
        <v/>
      </c>
      <c r="E257" s="106" t="str">
        <f>IF('Patient level info'!A257="","",IF(B257="6 Month Transfer","Not Applicable",IF('Patient level info'!A257='Patient level info'!B257,IF('Patient level info'!T257="No","Not achieved","Achieved"),"Not directly admitted by this team")))</f>
        <v/>
      </c>
      <c r="F257" s="106" t="str">
        <f>IF('Patient level info'!A257="","",IF(B257="6 Month Transfer","Not Applicable",IF('Patient level info'!A257='Patient level info'!B257,IF('Patient level info'!U257="","Not achieved","Achieved"),"Not directly admitted by this team")))</f>
        <v/>
      </c>
    </row>
    <row r="258" spans="1:6" s="40" customFormat="1" ht="30" customHeight="1" x14ac:dyDescent="0.25">
      <c r="A258" s="20" t="str">
        <f>IF('Patient level info'!A258="","",'Patient level info'!A258)</f>
        <v/>
      </c>
      <c r="B258" s="105" t="str">
        <f>IF(A258="","",IF('Patient level info'!E258="Yes","6 Month Transfer",IF('Paste Data Here - Export'!A258='Paste Data Here - Export'!B258,'Patient level info'!C258,IF('Patient level info'!W258="No","",'Paste Data Here - Export'!HP258))))</f>
        <v/>
      </c>
      <c r="C258" s="61" t="str">
        <f>IF(A258="","",IF(B258="6 Month Transfer",B258,IF('Patient level info'!W258="No","Record not locked to discharge/transfer",IF(AND('Paste Data Here - Export'!KM258="T",'Paste Data Here - Export'!A258&lt;&gt;'Paste Data Here - Export'!B258),"Record transferred to this team then transferred to another inpatient team",IF('Paste Data Here - Export'!KM258="T","Transferred to another inpatient team",IF('Paste Data Here - Export'!A258='Paste Data Here - Export'!B258,"Full record at this team","Record transferred to this team"))))))</f>
        <v/>
      </c>
      <c r="D258" s="106" t="str">
        <f>IF('Patient level info'!A258="","",IF(B258="6 Month Transfer","Not Applicable",IF(C258="Record not locked to discharge/transfer",C258,IF(OR(C258="Full record at this team",'Patient level info'!AG258="Died same day as arrival",'Patient level info'!AG258="Admitted to ICU/CCU/HDU"),'Patient level info'!AG258,IF('Patient level info'!P258="Not achieved",'Patient level info'!AG258,IF('Patient level info'!M258="Not achieved",'Patient level info'!AG258,IF('Patient level info'!AG258="Not directly admitted by this team, but achieved 90% of stay whilst at this team",'Patient level info'!AG258,CONCATENATE('Patient level info'!AG258," whilst at this team"))))))))</f>
        <v/>
      </c>
      <c r="E258" s="106" t="str">
        <f>IF('Patient level info'!A258="","",IF(B258="6 Month Transfer","Not Applicable",IF('Patient level info'!A258='Patient level info'!B258,IF('Patient level info'!T258="No","Not achieved","Achieved"),"Not directly admitted by this team")))</f>
        <v/>
      </c>
      <c r="F258" s="106" t="str">
        <f>IF('Patient level info'!A258="","",IF(B258="6 Month Transfer","Not Applicable",IF('Patient level info'!A258='Patient level info'!B258,IF('Patient level info'!U258="","Not achieved","Achieved"),"Not directly admitted by this team")))</f>
        <v/>
      </c>
    </row>
    <row r="259" spans="1:6" s="40" customFormat="1" ht="30" customHeight="1" x14ac:dyDescent="0.25">
      <c r="A259" s="20" t="str">
        <f>IF('Patient level info'!A259="","",'Patient level info'!A259)</f>
        <v/>
      </c>
      <c r="B259" s="105" t="str">
        <f>IF(A259="","",IF('Patient level info'!E259="Yes","6 Month Transfer",IF('Paste Data Here - Export'!A259='Paste Data Here - Export'!B259,'Patient level info'!C259,IF('Patient level info'!W259="No","",'Paste Data Here - Export'!HP259))))</f>
        <v/>
      </c>
      <c r="C259" s="61" t="str">
        <f>IF(A259="","",IF(B259="6 Month Transfer",B259,IF('Patient level info'!W259="No","Record not locked to discharge/transfer",IF(AND('Paste Data Here - Export'!KM259="T",'Paste Data Here - Export'!A259&lt;&gt;'Paste Data Here - Export'!B259),"Record transferred to this team then transferred to another inpatient team",IF('Paste Data Here - Export'!KM259="T","Transferred to another inpatient team",IF('Paste Data Here - Export'!A259='Paste Data Here - Export'!B259,"Full record at this team","Record transferred to this team"))))))</f>
        <v/>
      </c>
      <c r="D259" s="106" t="str">
        <f>IF('Patient level info'!A259="","",IF(B259="6 Month Transfer","Not Applicable",IF(C259="Record not locked to discharge/transfer",C259,IF(OR(C259="Full record at this team",'Patient level info'!AG259="Died same day as arrival",'Patient level info'!AG259="Admitted to ICU/CCU/HDU"),'Patient level info'!AG259,IF('Patient level info'!P259="Not achieved",'Patient level info'!AG259,IF('Patient level info'!M259="Not achieved",'Patient level info'!AG259,IF('Patient level info'!AG259="Not directly admitted by this team, but achieved 90% of stay whilst at this team",'Patient level info'!AG259,CONCATENATE('Patient level info'!AG259," whilst at this team"))))))))</f>
        <v/>
      </c>
      <c r="E259" s="106" t="str">
        <f>IF('Patient level info'!A259="","",IF(B259="6 Month Transfer","Not Applicable",IF('Patient level info'!A259='Patient level info'!B259,IF('Patient level info'!T259="No","Not achieved","Achieved"),"Not directly admitted by this team")))</f>
        <v/>
      </c>
      <c r="F259" s="106" t="str">
        <f>IF('Patient level info'!A259="","",IF(B259="6 Month Transfer","Not Applicable",IF('Patient level info'!A259='Patient level info'!B259,IF('Patient level info'!U259="","Not achieved","Achieved"),"Not directly admitted by this team")))</f>
        <v/>
      </c>
    </row>
    <row r="260" spans="1:6" s="40" customFormat="1" ht="30" customHeight="1" x14ac:dyDescent="0.25">
      <c r="A260" s="20" t="str">
        <f>IF('Patient level info'!A260="","",'Patient level info'!A260)</f>
        <v/>
      </c>
      <c r="B260" s="105" t="str">
        <f>IF(A260="","",IF('Patient level info'!E260="Yes","6 Month Transfer",IF('Paste Data Here - Export'!A260='Paste Data Here - Export'!B260,'Patient level info'!C260,IF('Patient level info'!W260="No","",'Paste Data Here - Export'!HP260))))</f>
        <v/>
      </c>
      <c r="C260" s="61" t="str">
        <f>IF(A260="","",IF(B260="6 Month Transfer",B260,IF('Patient level info'!W260="No","Record not locked to discharge/transfer",IF(AND('Paste Data Here - Export'!KM260="T",'Paste Data Here - Export'!A260&lt;&gt;'Paste Data Here - Export'!B260),"Record transferred to this team then transferred to another inpatient team",IF('Paste Data Here - Export'!KM260="T","Transferred to another inpatient team",IF('Paste Data Here - Export'!A260='Paste Data Here - Export'!B260,"Full record at this team","Record transferred to this team"))))))</f>
        <v/>
      </c>
      <c r="D260" s="106" t="str">
        <f>IF('Patient level info'!A260="","",IF(B260="6 Month Transfer","Not Applicable",IF(C260="Record not locked to discharge/transfer",C260,IF(OR(C260="Full record at this team",'Patient level info'!AG260="Died same day as arrival",'Patient level info'!AG260="Admitted to ICU/CCU/HDU"),'Patient level info'!AG260,IF('Patient level info'!P260="Not achieved",'Patient level info'!AG260,IF('Patient level info'!M260="Not achieved",'Patient level info'!AG260,IF('Patient level info'!AG260="Not directly admitted by this team, but achieved 90% of stay whilst at this team",'Patient level info'!AG260,CONCATENATE('Patient level info'!AG260," whilst at this team"))))))))</f>
        <v/>
      </c>
      <c r="E260" s="106" t="str">
        <f>IF('Patient level info'!A260="","",IF(B260="6 Month Transfer","Not Applicable",IF('Patient level info'!A260='Patient level info'!B260,IF('Patient level info'!T260="No","Not achieved","Achieved"),"Not directly admitted by this team")))</f>
        <v/>
      </c>
      <c r="F260" s="106" t="str">
        <f>IF('Patient level info'!A260="","",IF(B260="6 Month Transfer","Not Applicable",IF('Patient level info'!A260='Patient level info'!B260,IF('Patient level info'!U260="","Not achieved","Achieved"),"Not directly admitted by this team")))</f>
        <v/>
      </c>
    </row>
    <row r="261" spans="1:6" s="40" customFormat="1" ht="30" customHeight="1" x14ac:dyDescent="0.25">
      <c r="A261" s="20" t="str">
        <f>IF('Patient level info'!A261="","",'Patient level info'!A261)</f>
        <v/>
      </c>
      <c r="B261" s="105" t="str">
        <f>IF(A261="","",IF('Patient level info'!E261="Yes","6 Month Transfer",IF('Paste Data Here - Export'!A261='Paste Data Here - Export'!B261,'Patient level info'!C261,IF('Patient level info'!W261="No","",'Paste Data Here - Export'!HP261))))</f>
        <v/>
      </c>
      <c r="C261" s="61" t="str">
        <f>IF(A261="","",IF(B261="6 Month Transfer",B261,IF('Patient level info'!W261="No","Record not locked to discharge/transfer",IF(AND('Paste Data Here - Export'!KM261="T",'Paste Data Here - Export'!A261&lt;&gt;'Paste Data Here - Export'!B261),"Record transferred to this team then transferred to another inpatient team",IF('Paste Data Here - Export'!KM261="T","Transferred to another inpatient team",IF('Paste Data Here - Export'!A261='Paste Data Here - Export'!B261,"Full record at this team","Record transferred to this team"))))))</f>
        <v/>
      </c>
      <c r="D261" s="106" t="str">
        <f>IF('Patient level info'!A261="","",IF(B261="6 Month Transfer","Not Applicable",IF(C261="Record not locked to discharge/transfer",C261,IF(OR(C261="Full record at this team",'Patient level info'!AG261="Died same day as arrival",'Patient level info'!AG261="Admitted to ICU/CCU/HDU"),'Patient level info'!AG261,IF('Patient level info'!P261="Not achieved",'Patient level info'!AG261,IF('Patient level info'!M261="Not achieved",'Patient level info'!AG261,IF('Patient level info'!AG261="Not directly admitted by this team, but achieved 90% of stay whilst at this team",'Patient level info'!AG261,CONCATENATE('Patient level info'!AG261," whilst at this team"))))))))</f>
        <v/>
      </c>
      <c r="E261" s="106" t="str">
        <f>IF('Patient level info'!A261="","",IF(B261="6 Month Transfer","Not Applicable",IF('Patient level info'!A261='Patient level info'!B261,IF('Patient level info'!T261="No","Not achieved","Achieved"),"Not directly admitted by this team")))</f>
        <v/>
      </c>
      <c r="F261" s="106" t="str">
        <f>IF('Patient level info'!A261="","",IF(B261="6 Month Transfer","Not Applicable",IF('Patient level info'!A261='Patient level info'!B261,IF('Patient level info'!U261="","Not achieved","Achieved"),"Not directly admitted by this team")))</f>
        <v/>
      </c>
    </row>
    <row r="262" spans="1:6" s="40" customFormat="1" ht="30" customHeight="1" x14ac:dyDescent="0.25">
      <c r="A262" s="20" t="str">
        <f>IF('Patient level info'!A262="","",'Patient level info'!A262)</f>
        <v/>
      </c>
      <c r="B262" s="105" t="str">
        <f>IF(A262="","",IF('Patient level info'!E262="Yes","6 Month Transfer",IF('Paste Data Here - Export'!A262='Paste Data Here - Export'!B262,'Patient level info'!C262,IF('Patient level info'!W262="No","",'Paste Data Here - Export'!HP262))))</f>
        <v/>
      </c>
      <c r="C262" s="61" t="str">
        <f>IF(A262="","",IF(B262="6 Month Transfer",B262,IF('Patient level info'!W262="No","Record not locked to discharge/transfer",IF(AND('Paste Data Here - Export'!KM262="T",'Paste Data Here - Export'!A262&lt;&gt;'Paste Data Here - Export'!B262),"Record transferred to this team then transferred to another inpatient team",IF('Paste Data Here - Export'!KM262="T","Transferred to another inpatient team",IF('Paste Data Here - Export'!A262='Paste Data Here - Export'!B262,"Full record at this team","Record transferred to this team"))))))</f>
        <v/>
      </c>
      <c r="D262" s="106" t="str">
        <f>IF('Patient level info'!A262="","",IF(B262="6 Month Transfer","Not Applicable",IF(C262="Record not locked to discharge/transfer",C262,IF(OR(C262="Full record at this team",'Patient level info'!AG262="Died same day as arrival",'Patient level info'!AG262="Admitted to ICU/CCU/HDU"),'Patient level info'!AG262,IF('Patient level info'!P262="Not achieved",'Patient level info'!AG262,IF('Patient level info'!M262="Not achieved",'Patient level info'!AG262,IF('Patient level info'!AG262="Not directly admitted by this team, but achieved 90% of stay whilst at this team",'Patient level info'!AG262,CONCATENATE('Patient level info'!AG262," whilst at this team"))))))))</f>
        <v/>
      </c>
      <c r="E262" s="106" t="str">
        <f>IF('Patient level info'!A262="","",IF(B262="6 Month Transfer","Not Applicable",IF('Patient level info'!A262='Patient level info'!B262,IF('Patient level info'!T262="No","Not achieved","Achieved"),"Not directly admitted by this team")))</f>
        <v/>
      </c>
      <c r="F262" s="106" t="str">
        <f>IF('Patient level info'!A262="","",IF(B262="6 Month Transfer","Not Applicable",IF('Patient level info'!A262='Patient level info'!B262,IF('Patient level info'!U262="","Not achieved","Achieved"),"Not directly admitted by this team")))</f>
        <v/>
      </c>
    </row>
    <row r="263" spans="1:6" s="40" customFormat="1" ht="30" customHeight="1" x14ac:dyDescent="0.25">
      <c r="A263" s="20" t="str">
        <f>IF('Patient level info'!A263="","",'Patient level info'!A263)</f>
        <v/>
      </c>
      <c r="B263" s="105" t="str">
        <f>IF(A263="","",IF('Patient level info'!E263="Yes","6 Month Transfer",IF('Paste Data Here - Export'!A263='Paste Data Here - Export'!B263,'Patient level info'!C263,IF('Patient level info'!W263="No","",'Paste Data Here - Export'!HP263))))</f>
        <v/>
      </c>
      <c r="C263" s="61" t="str">
        <f>IF(A263="","",IF(B263="6 Month Transfer",B263,IF('Patient level info'!W263="No","Record not locked to discharge/transfer",IF(AND('Paste Data Here - Export'!KM263="T",'Paste Data Here - Export'!A263&lt;&gt;'Paste Data Here - Export'!B263),"Record transferred to this team then transferred to another inpatient team",IF('Paste Data Here - Export'!KM263="T","Transferred to another inpatient team",IF('Paste Data Here - Export'!A263='Paste Data Here - Export'!B263,"Full record at this team","Record transferred to this team"))))))</f>
        <v/>
      </c>
      <c r="D263" s="106" t="str">
        <f>IF('Patient level info'!A263="","",IF(B263="6 Month Transfer","Not Applicable",IF(C263="Record not locked to discharge/transfer",C263,IF(OR(C263="Full record at this team",'Patient level info'!AG263="Died same day as arrival",'Patient level info'!AG263="Admitted to ICU/CCU/HDU"),'Patient level info'!AG263,IF('Patient level info'!P263="Not achieved",'Patient level info'!AG263,IF('Patient level info'!M263="Not achieved",'Patient level info'!AG263,IF('Patient level info'!AG263="Not directly admitted by this team, but achieved 90% of stay whilst at this team",'Patient level info'!AG263,CONCATENATE('Patient level info'!AG263," whilst at this team"))))))))</f>
        <v/>
      </c>
      <c r="E263" s="106" t="str">
        <f>IF('Patient level info'!A263="","",IF(B263="6 Month Transfer","Not Applicable",IF('Patient level info'!A263='Patient level info'!B263,IF('Patient level info'!T263="No","Not achieved","Achieved"),"Not directly admitted by this team")))</f>
        <v/>
      </c>
      <c r="F263" s="106" t="str">
        <f>IF('Patient level info'!A263="","",IF(B263="6 Month Transfer","Not Applicable",IF('Patient level info'!A263='Patient level info'!B263,IF('Patient level info'!U263="","Not achieved","Achieved"),"Not directly admitted by this team")))</f>
        <v/>
      </c>
    </row>
    <row r="264" spans="1:6" s="40" customFormat="1" ht="30" customHeight="1" x14ac:dyDescent="0.25">
      <c r="A264" s="20" t="str">
        <f>IF('Patient level info'!A264="","",'Patient level info'!A264)</f>
        <v/>
      </c>
      <c r="B264" s="105" t="str">
        <f>IF(A264="","",IF('Patient level info'!E264="Yes","6 Month Transfer",IF('Paste Data Here - Export'!A264='Paste Data Here - Export'!B264,'Patient level info'!C264,IF('Patient level info'!W264="No","",'Paste Data Here - Export'!HP264))))</f>
        <v/>
      </c>
      <c r="C264" s="61" t="str">
        <f>IF(A264="","",IF(B264="6 Month Transfer",B264,IF('Patient level info'!W264="No","Record not locked to discharge/transfer",IF(AND('Paste Data Here - Export'!KM264="T",'Paste Data Here - Export'!A264&lt;&gt;'Paste Data Here - Export'!B264),"Record transferred to this team then transferred to another inpatient team",IF('Paste Data Here - Export'!KM264="T","Transferred to another inpatient team",IF('Paste Data Here - Export'!A264='Paste Data Here - Export'!B264,"Full record at this team","Record transferred to this team"))))))</f>
        <v/>
      </c>
      <c r="D264" s="106" t="str">
        <f>IF('Patient level info'!A264="","",IF(B264="6 Month Transfer","Not Applicable",IF(C264="Record not locked to discharge/transfer",C264,IF(OR(C264="Full record at this team",'Patient level info'!AG264="Died same day as arrival",'Patient level info'!AG264="Admitted to ICU/CCU/HDU"),'Patient level info'!AG264,IF('Patient level info'!P264="Not achieved",'Patient level info'!AG264,IF('Patient level info'!M264="Not achieved",'Patient level info'!AG264,IF('Patient level info'!AG264="Not directly admitted by this team, but achieved 90% of stay whilst at this team",'Patient level info'!AG264,CONCATENATE('Patient level info'!AG264," whilst at this team"))))))))</f>
        <v/>
      </c>
      <c r="E264" s="106" t="str">
        <f>IF('Patient level info'!A264="","",IF(B264="6 Month Transfer","Not Applicable",IF('Patient level info'!A264='Patient level info'!B264,IF('Patient level info'!T264="No","Not achieved","Achieved"),"Not directly admitted by this team")))</f>
        <v/>
      </c>
      <c r="F264" s="106" t="str">
        <f>IF('Patient level info'!A264="","",IF(B264="6 Month Transfer","Not Applicable",IF('Patient level info'!A264='Patient level info'!B264,IF('Patient level info'!U264="","Not achieved","Achieved"),"Not directly admitted by this team")))</f>
        <v/>
      </c>
    </row>
    <row r="265" spans="1:6" s="40" customFormat="1" ht="30" customHeight="1" x14ac:dyDescent="0.25">
      <c r="A265" s="20" t="str">
        <f>IF('Patient level info'!A265="","",'Patient level info'!A265)</f>
        <v/>
      </c>
      <c r="B265" s="105" t="str">
        <f>IF(A265="","",IF('Patient level info'!E265="Yes","6 Month Transfer",IF('Paste Data Here - Export'!A265='Paste Data Here - Export'!B265,'Patient level info'!C265,IF('Patient level info'!W265="No","",'Paste Data Here - Export'!HP265))))</f>
        <v/>
      </c>
      <c r="C265" s="61" t="str">
        <f>IF(A265="","",IF(B265="6 Month Transfer",B265,IF('Patient level info'!W265="No","Record not locked to discharge/transfer",IF(AND('Paste Data Here - Export'!KM265="T",'Paste Data Here - Export'!A265&lt;&gt;'Paste Data Here - Export'!B265),"Record transferred to this team then transferred to another inpatient team",IF('Paste Data Here - Export'!KM265="T","Transferred to another inpatient team",IF('Paste Data Here - Export'!A265='Paste Data Here - Export'!B265,"Full record at this team","Record transferred to this team"))))))</f>
        <v/>
      </c>
      <c r="D265" s="106" t="str">
        <f>IF('Patient level info'!A265="","",IF(B265="6 Month Transfer","Not Applicable",IF(C265="Record not locked to discharge/transfer",C265,IF(OR(C265="Full record at this team",'Patient level info'!AG265="Died same day as arrival",'Patient level info'!AG265="Admitted to ICU/CCU/HDU"),'Patient level info'!AG265,IF('Patient level info'!P265="Not achieved",'Patient level info'!AG265,IF('Patient level info'!M265="Not achieved",'Patient level info'!AG265,IF('Patient level info'!AG265="Not directly admitted by this team, but achieved 90% of stay whilst at this team",'Patient level info'!AG265,CONCATENATE('Patient level info'!AG265," whilst at this team"))))))))</f>
        <v/>
      </c>
      <c r="E265" s="106" t="str">
        <f>IF('Patient level info'!A265="","",IF(B265="6 Month Transfer","Not Applicable",IF('Patient level info'!A265='Patient level info'!B265,IF('Patient level info'!T265="No","Not achieved","Achieved"),"Not directly admitted by this team")))</f>
        <v/>
      </c>
      <c r="F265" s="106" t="str">
        <f>IF('Patient level info'!A265="","",IF(B265="6 Month Transfer","Not Applicable",IF('Patient level info'!A265='Patient level info'!B265,IF('Patient level info'!U265="","Not achieved","Achieved"),"Not directly admitted by this team")))</f>
        <v/>
      </c>
    </row>
    <row r="266" spans="1:6" s="40" customFormat="1" ht="30" customHeight="1" x14ac:dyDescent="0.25">
      <c r="A266" s="20" t="str">
        <f>IF('Patient level info'!A266="","",'Patient level info'!A266)</f>
        <v/>
      </c>
      <c r="B266" s="105" t="str">
        <f>IF(A266="","",IF('Patient level info'!E266="Yes","6 Month Transfer",IF('Paste Data Here - Export'!A266='Paste Data Here - Export'!B266,'Patient level info'!C266,IF('Patient level info'!W266="No","",'Paste Data Here - Export'!HP266))))</f>
        <v/>
      </c>
      <c r="C266" s="61" t="str">
        <f>IF(A266="","",IF(B266="6 Month Transfer",B266,IF('Patient level info'!W266="No","Record not locked to discharge/transfer",IF(AND('Paste Data Here - Export'!KM266="T",'Paste Data Here - Export'!A266&lt;&gt;'Paste Data Here - Export'!B266),"Record transferred to this team then transferred to another inpatient team",IF('Paste Data Here - Export'!KM266="T","Transferred to another inpatient team",IF('Paste Data Here - Export'!A266='Paste Data Here - Export'!B266,"Full record at this team","Record transferred to this team"))))))</f>
        <v/>
      </c>
      <c r="D266" s="106" t="str">
        <f>IF('Patient level info'!A266="","",IF(B266="6 Month Transfer","Not Applicable",IF(C266="Record not locked to discharge/transfer",C266,IF(OR(C266="Full record at this team",'Patient level info'!AG266="Died same day as arrival",'Patient level info'!AG266="Admitted to ICU/CCU/HDU"),'Patient level info'!AG266,IF('Patient level info'!P266="Not achieved",'Patient level info'!AG266,IF('Patient level info'!M266="Not achieved",'Patient level info'!AG266,IF('Patient level info'!AG266="Not directly admitted by this team, but achieved 90% of stay whilst at this team",'Patient level info'!AG266,CONCATENATE('Patient level info'!AG266," whilst at this team"))))))))</f>
        <v/>
      </c>
      <c r="E266" s="106" t="str">
        <f>IF('Patient level info'!A266="","",IF(B266="6 Month Transfer","Not Applicable",IF('Patient level info'!A266='Patient level info'!B266,IF('Patient level info'!T266="No","Not achieved","Achieved"),"Not directly admitted by this team")))</f>
        <v/>
      </c>
      <c r="F266" s="106" t="str">
        <f>IF('Patient level info'!A266="","",IF(B266="6 Month Transfer","Not Applicable",IF('Patient level info'!A266='Patient level info'!B266,IF('Patient level info'!U266="","Not achieved","Achieved"),"Not directly admitted by this team")))</f>
        <v/>
      </c>
    </row>
    <row r="267" spans="1:6" s="40" customFormat="1" ht="30" customHeight="1" x14ac:dyDescent="0.25">
      <c r="A267" s="20" t="str">
        <f>IF('Patient level info'!A267="","",'Patient level info'!A267)</f>
        <v/>
      </c>
      <c r="B267" s="105" t="str">
        <f>IF(A267="","",IF('Patient level info'!E267="Yes","6 Month Transfer",IF('Paste Data Here - Export'!A267='Paste Data Here - Export'!B267,'Patient level info'!C267,IF('Patient level info'!W267="No","",'Paste Data Here - Export'!HP267))))</f>
        <v/>
      </c>
      <c r="C267" s="61" t="str">
        <f>IF(A267="","",IF(B267="6 Month Transfer",B267,IF('Patient level info'!W267="No","Record not locked to discharge/transfer",IF(AND('Paste Data Here - Export'!KM267="T",'Paste Data Here - Export'!A267&lt;&gt;'Paste Data Here - Export'!B267),"Record transferred to this team then transferred to another inpatient team",IF('Paste Data Here - Export'!KM267="T","Transferred to another inpatient team",IF('Paste Data Here - Export'!A267='Paste Data Here - Export'!B267,"Full record at this team","Record transferred to this team"))))))</f>
        <v/>
      </c>
      <c r="D267" s="106" t="str">
        <f>IF('Patient level info'!A267="","",IF(B267="6 Month Transfer","Not Applicable",IF(C267="Record not locked to discharge/transfer",C267,IF(OR(C267="Full record at this team",'Patient level info'!AG267="Died same day as arrival",'Patient level info'!AG267="Admitted to ICU/CCU/HDU"),'Patient level info'!AG267,IF('Patient level info'!P267="Not achieved",'Patient level info'!AG267,IF('Patient level info'!M267="Not achieved",'Patient level info'!AG267,IF('Patient level info'!AG267="Not directly admitted by this team, but achieved 90% of stay whilst at this team",'Patient level info'!AG267,CONCATENATE('Patient level info'!AG267," whilst at this team"))))))))</f>
        <v/>
      </c>
      <c r="E267" s="106" t="str">
        <f>IF('Patient level info'!A267="","",IF(B267="6 Month Transfer","Not Applicable",IF('Patient level info'!A267='Patient level info'!B267,IF('Patient level info'!T267="No","Not achieved","Achieved"),"Not directly admitted by this team")))</f>
        <v/>
      </c>
      <c r="F267" s="106" t="str">
        <f>IF('Patient level info'!A267="","",IF(B267="6 Month Transfer","Not Applicable",IF('Patient level info'!A267='Patient level info'!B267,IF('Patient level info'!U267="","Not achieved","Achieved"),"Not directly admitted by this team")))</f>
        <v/>
      </c>
    </row>
    <row r="268" spans="1:6" s="40" customFormat="1" ht="30" customHeight="1" x14ac:dyDescent="0.25">
      <c r="A268" s="20" t="str">
        <f>IF('Patient level info'!A268="","",'Patient level info'!A268)</f>
        <v/>
      </c>
      <c r="B268" s="105" t="str">
        <f>IF(A268="","",IF('Patient level info'!E268="Yes","6 Month Transfer",IF('Paste Data Here - Export'!A268='Paste Data Here - Export'!B268,'Patient level info'!C268,IF('Patient level info'!W268="No","",'Paste Data Here - Export'!HP268))))</f>
        <v/>
      </c>
      <c r="C268" s="61" t="str">
        <f>IF(A268="","",IF(B268="6 Month Transfer",B268,IF('Patient level info'!W268="No","Record not locked to discharge/transfer",IF(AND('Paste Data Here - Export'!KM268="T",'Paste Data Here - Export'!A268&lt;&gt;'Paste Data Here - Export'!B268),"Record transferred to this team then transferred to another inpatient team",IF('Paste Data Here - Export'!KM268="T","Transferred to another inpatient team",IF('Paste Data Here - Export'!A268='Paste Data Here - Export'!B268,"Full record at this team","Record transferred to this team"))))))</f>
        <v/>
      </c>
      <c r="D268" s="106" t="str">
        <f>IF('Patient level info'!A268="","",IF(B268="6 Month Transfer","Not Applicable",IF(C268="Record not locked to discharge/transfer",C268,IF(OR(C268="Full record at this team",'Patient level info'!AG268="Died same day as arrival",'Patient level info'!AG268="Admitted to ICU/CCU/HDU"),'Patient level info'!AG268,IF('Patient level info'!P268="Not achieved",'Patient level info'!AG268,IF('Patient level info'!M268="Not achieved",'Patient level info'!AG268,IF('Patient level info'!AG268="Not directly admitted by this team, but achieved 90% of stay whilst at this team",'Patient level info'!AG268,CONCATENATE('Patient level info'!AG268," whilst at this team"))))))))</f>
        <v/>
      </c>
      <c r="E268" s="106" t="str">
        <f>IF('Patient level info'!A268="","",IF(B268="6 Month Transfer","Not Applicable",IF('Patient level info'!A268='Patient level info'!B268,IF('Patient level info'!T268="No","Not achieved","Achieved"),"Not directly admitted by this team")))</f>
        <v/>
      </c>
      <c r="F268" s="106" t="str">
        <f>IF('Patient level info'!A268="","",IF(B268="6 Month Transfer","Not Applicable",IF('Patient level info'!A268='Patient level info'!B268,IF('Patient level info'!U268="","Not achieved","Achieved"),"Not directly admitted by this team")))</f>
        <v/>
      </c>
    </row>
    <row r="269" spans="1:6" s="40" customFormat="1" ht="30" customHeight="1" x14ac:dyDescent="0.25">
      <c r="A269" s="20" t="str">
        <f>IF('Patient level info'!A269="","",'Patient level info'!A269)</f>
        <v/>
      </c>
      <c r="B269" s="105" t="str">
        <f>IF(A269="","",IF('Patient level info'!E269="Yes","6 Month Transfer",IF('Paste Data Here - Export'!A269='Paste Data Here - Export'!B269,'Patient level info'!C269,IF('Patient level info'!W269="No","",'Paste Data Here - Export'!HP269))))</f>
        <v/>
      </c>
      <c r="C269" s="61" t="str">
        <f>IF(A269="","",IF(B269="6 Month Transfer",B269,IF('Patient level info'!W269="No","Record not locked to discharge/transfer",IF(AND('Paste Data Here - Export'!KM269="T",'Paste Data Here - Export'!A269&lt;&gt;'Paste Data Here - Export'!B269),"Record transferred to this team then transferred to another inpatient team",IF('Paste Data Here - Export'!KM269="T","Transferred to another inpatient team",IF('Paste Data Here - Export'!A269='Paste Data Here - Export'!B269,"Full record at this team","Record transferred to this team"))))))</f>
        <v/>
      </c>
      <c r="D269" s="106" t="str">
        <f>IF('Patient level info'!A269="","",IF(B269="6 Month Transfer","Not Applicable",IF(C269="Record not locked to discharge/transfer",C269,IF(OR(C269="Full record at this team",'Patient level info'!AG269="Died same day as arrival",'Patient level info'!AG269="Admitted to ICU/CCU/HDU"),'Patient level info'!AG269,IF('Patient level info'!P269="Not achieved",'Patient level info'!AG269,IF('Patient level info'!M269="Not achieved",'Patient level info'!AG269,IF('Patient level info'!AG269="Not directly admitted by this team, but achieved 90% of stay whilst at this team",'Patient level info'!AG269,CONCATENATE('Patient level info'!AG269," whilst at this team"))))))))</f>
        <v/>
      </c>
      <c r="E269" s="106" t="str">
        <f>IF('Patient level info'!A269="","",IF(B269="6 Month Transfer","Not Applicable",IF('Patient level info'!A269='Patient level info'!B269,IF('Patient level info'!T269="No","Not achieved","Achieved"),"Not directly admitted by this team")))</f>
        <v/>
      </c>
      <c r="F269" s="106" t="str">
        <f>IF('Patient level info'!A269="","",IF(B269="6 Month Transfer","Not Applicable",IF('Patient level info'!A269='Patient level info'!B269,IF('Patient level info'!U269="","Not achieved","Achieved"),"Not directly admitted by this team")))</f>
        <v/>
      </c>
    </row>
    <row r="270" spans="1:6" s="40" customFormat="1" ht="30" customHeight="1" x14ac:dyDescent="0.25">
      <c r="A270" s="20" t="str">
        <f>IF('Patient level info'!A270="","",'Patient level info'!A270)</f>
        <v/>
      </c>
      <c r="B270" s="105" t="str">
        <f>IF(A270="","",IF('Patient level info'!E270="Yes","6 Month Transfer",IF('Paste Data Here - Export'!A270='Paste Data Here - Export'!B270,'Patient level info'!C270,IF('Patient level info'!W270="No","",'Paste Data Here - Export'!HP270))))</f>
        <v/>
      </c>
      <c r="C270" s="61" t="str">
        <f>IF(A270="","",IF(B270="6 Month Transfer",B270,IF('Patient level info'!W270="No","Record not locked to discharge/transfer",IF(AND('Paste Data Here - Export'!KM270="T",'Paste Data Here - Export'!A270&lt;&gt;'Paste Data Here - Export'!B270),"Record transferred to this team then transferred to another inpatient team",IF('Paste Data Here - Export'!KM270="T","Transferred to another inpatient team",IF('Paste Data Here - Export'!A270='Paste Data Here - Export'!B270,"Full record at this team","Record transferred to this team"))))))</f>
        <v/>
      </c>
      <c r="D270" s="106" t="str">
        <f>IF('Patient level info'!A270="","",IF(B270="6 Month Transfer","Not Applicable",IF(C270="Record not locked to discharge/transfer",C270,IF(OR(C270="Full record at this team",'Patient level info'!AG270="Died same day as arrival",'Patient level info'!AG270="Admitted to ICU/CCU/HDU"),'Patient level info'!AG270,IF('Patient level info'!P270="Not achieved",'Patient level info'!AG270,IF('Patient level info'!M270="Not achieved",'Patient level info'!AG270,IF('Patient level info'!AG270="Not directly admitted by this team, but achieved 90% of stay whilst at this team",'Patient level info'!AG270,CONCATENATE('Patient level info'!AG270," whilst at this team"))))))))</f>
        <v/>
      </c>
      <c r="E270" s="106" t="str">
        <f>IF('Patient level info'!A270="","",IF(B270="6 Month Transfer","Not Applicable",IF('Patient level info'!A270='Patient level info'!B270,IF('Patient level info'!T270="No","Not achieved","Achieved"),"Not directly admitted by this team")))</f>
        <v/>
      </c>
      <c r="F270" s="106" t="str">
        <f>IF('Patient level info'!A270="","",IF(B270="6 Month Transfer","Not Applicable",IF('Patient level info'!A270='Patient level info'!B270,IF('Patient level info'!U270="","Not achieved","Achieved"),"Not directly admitted by this team")))</f>
        <v/>
      </c>
    </row>
    <row r="271" spans="1:6" s="40" customFormat="1" ht="30" customHeight="1" x14ac:dyDescent="0.25">
      <c r="A271" s="20" t="str">
        <f>IF('Patient level info'!A271="","",'Patient level info'!A271)</f>
        <v/>
      </c>
      <c r="B271" s="105" t="str">
        <f>IF(A271="","",IF('Patient level info'!E271="Yes","6 Month Transfer",IF('Paste Data Here - Export'!A271='Paste Data Here - Export'!B271,'Patient level info'!C271,IF('Patient level info'!W271="No","",'Paste Data Here - Export'!HP271))))</f>
        <v/>
      </c>
      <c r="C271" s="61" t="str">
        <f>IF(A271="","",IF(B271="6 Month Transfer",B271,IF('Patient level info'!W271="No","Record not locked to discharge/transfer",IF(AND('Paste Data Here - Export'!KM271="T",'Paste Data Here - Export'!A271&lt;&gt;'Paste Data Here - Export'!B271),"Record transferred to this team then transferred to another inpatient team",IF('Paste Data Here - Export'!KM271="T","Transferred to another inpatient team",IF('Paste Data Here - Export'!A271='Paste Data Here - Export'!B271,"Full record at this team","Record transferred to this team"))))))</f>
        <v/>
      </c>
      <c r="D271" s="106" t="str">
        <f>IF('Patient level info'!A271="","",IF(B271="6 Month Transfer","Not Applicable",IF(C271="Record not locked to discharge/transfer",C271,IF(OR(C271="Full record at this team",'Patient level info'!AG271="Died same day as arrival",'Patient level info'!AG271="Admitted to ICU/CCU/HDU"),'Patient level info'!AG271,IF('Patient level info'!P271="Not achieved",'Patient level info'!AG271,IF('Patient level info'!M271="Not achieved",'Patient level info'!AG271,IF('Patient level info'!AG271="Not directly admitted by this team, but achieved 90% of stay whilst at this team",'Patient level info'!AG271,CONCATENATE('Patient level info'!AG271," whilst at this team"))))))))</f>
        <v/>
      </c>
      <c r="E271" s="106" t="str">
        <f>IF('Patient level info'!A271="","",IF(B271="6 Month Transfer","Not Applicable",IF('Patient level info'!A271='Patient level info'!B271,IF('Patient level info'!T271="No","Not achieved","Achieved"),"Not directly admitted by this team")))</f>
        <v/>
      </c>
      <c r="F271" s="106" t="str">
        <f>IF('Patient level info'!A271="","",IF(B271="6 Month Transfer","Not Applicable",IF('Patient level info'!A271='Patient level info'!B271,IF('Patient level info'!U271="","Not achieved","Achieved"),"Not directly admitted by this team")))</f>
        <v/>
      </c>
    </row>
    <row r="272" spans="1:6" s="40" customFormat="1" ht="30" customHeight="1" x14ac:dyDescent="0.25">
      <c r="A272" s="20" t="str">
        <f>IF('Patient level info'!A272="","",'Patient level info'!A272)</f>
        <v/>
      </c>
      <c r="B272" s="105" t="str">
        <f>IF(A272="","",IF('Patient level info'!E272="Yes","6 Month Transfer",IF('Paste Data Here - Export'!A272='Paste Data Here - Export'!B272,'Patient level info'!C272,IF('Patient level info'!W272="No","",'Paste Data Here - Export'!HP272))))</f>
        <v/>
      </c>
      <c r="C272" s="61" t="str">
        <f>IF(A272="","",IF(B272="6 Month Transfer",B272,IF('Patient level info'!W272="No","Record not locked to discharge/transfer",IF(AND('Paste Data Here - Export'!KM272="T",'Paste Data Here - Export'!A272&lt;&gt;'Paste Data Here - Export'!B272),"Record transferred to this team then transferred to another inpatient team",IF('Paste Data Here - Export'!KM272="T","Transferred to another inpatient team",IF('Paste Data Here - Export'!A272='Paste Data Here - Export'!B272,"Full record at this team","Record transferred to this team"))))))</f>
        <v/>
      </c>
      <c r="D272" s="106" t="str">
        <f>IF('Patient level info'!A272="","",IF(B272="6 Month Transfer","Not Applicable",IF(C272="Record not locked to discharge/transfer",C272,IF(OR(C272="Full record at this team",'Patient level info'!AG272="Died same day as arrival",'Patient level info'!AG272="Admitted to ICU/CCU/HDU"),'Patient level info'!AG272,IF('Patient level info'!P272="Not achieved",'Patient level info'!AG272,IF('Patient level info'!M272="Not achieved",'Patient level info'!AG272,IF('Patient level info'!AG272="Not directly admitted by this team, but achieved 90% of stay whilst at this team",'Patient level info'!AG272,CONCATENATE('Patient level info'!AG272," whilst at this team"))))))))</f>
        <v/>
      </c>
      <c r="E272" s="106" t="str">
        <f>IF('Patient level info'!A272="","",IF(B272="6 Month Transfer","Not Applicable",IF('Patient level info'!A272='Patient level info'!B272,IF('Patient level info'!T272="No","Not achieved","Achieved"),"Not directly admitted by this team")))</f>
        <v/>
      </c>
      <c r="F272" s="106" t="str">
        <f>IF('Patient level info'!A272="","",IF(B272="6 Month Transfer","Not Applicable",IF('Patient level info'!A272='Patient level info'!B272,IF('Patient level info'!U272="","Not achieved","Achieved"),"Not directly admitted by this team")))</f>
        <v/>
      </c>
    </row>
    <row r="273" spans="1:6" s="40" customFormat="1" ht="30" customHeight="1" x14ac:dyDescent="0.25">
      <c r="A273" s="20" t="str">
        <f>IF('Patient level info'!A273="","",'Patient level info'!A273)</f>
        <v/>
      </c>
      <c r="B273" s="105" t="str">
        <f>IF(A273="","",IF('Patient level info'!E273="Yes","6 Month Transfer",IF('Paste Data Here - Export'!A273='Paste Data Here - Export'!B273,'Patient level info'!C273,IF('Patient level info'!W273="No","",'Paste Data Here - Export'!HP273))))</f>
        <v/>
      </c>
      <c r="C273" s="61" t="str">
        <f>IF(A273="","",IF(B273="6 Month Transfer",B273,IF('Patient level info'!W273="No","Record not locked to discharge/transfer",IF(AND('Paste Data Here - Export'!KM273="T",'Paste Data Here - Export'!A273&lt;&gt;'Paste Data Here - Export'!B273),"Record transferred to this team then transferred to another inpatient team",IF('Paste Data Here - Export'!KM273="T","Transferred to another inpatient team",IF('Paste Data Here - Export'!A273='Paste Data Here - Export'!B273,"Full record at this team","Record transferred to this team"))))))</f>
        <v/>
      </c>
      <c r="D273" s="106" t="str">
        <f>IF('Patient level info'!A273="","",IF(B273="6 Month Transfer","Not Applicable",IF(C273="Record not locked to discharge/transfer",C273,IF(OR(C273="Full record at this team",'Patient level info'!AG273="Died same day as arrival",'Patient level info'!AG273="Admitted to ICU/CCU/HDU"),'Patient level info'!AG273,IF('Patient level info'!P273="Not achieved",'Patient level info'!AG273,IF('Patient level info'!M273="Not achieved",'Patient level info'!AG273,IF('Patient level info'!AG273="Not directly admitted by this team, but achieved 90% of stay whilst at this team",'Patient level info'!AG273,CONCATENATE('Patient level info'!AG273," whilst at this team"))))))))</f>
        <v/>
      </c>
      <c r="E273" s="106" t="str">
        <f>IF('Patient level info'!A273="","",IF(B273="6 Month Transfer","Not Applicable",IF('Patient level info'!A273='Patient level info'!B273,IF('Patient level info'!T273="No","Not achieved","Achieved"),"Not directly admitted by this team")))</f>
        <v/>
      </c>
      <c r="F273" s="106" t="str">
        <f>IF('Patient level info'!A273="","",IF(B273="6 Month Transfer","Not Applicable",IF('Patient level info'!A273='Patient level info'!B273,IF('Patient level info'!U273="","Not achieved","Achieved"),"Not directly admitted by this team")))</f>
        <v/>
      </c>
    </row>
    <row r="274" spans="1:6" s="40" customFormat="1" ht="30" customHeight="1" x14ac:dyDescent="0.25">
      <c r="A274" s="20" t="str">
        <f>IF('Patient level info'!A274="","",'Patient level info'!A274)</f>
        <v/>
      </c>
      <c r="B274" s="105" t="str">
        <f>IF(A274="","",IF('Patient level info'!E274="Yes","6 Month Transfer",IF('Paste Data Here - Export'!A274='Paste Data Here - Export'!B274,'Patient level info'!C274,IF('Patient level info'!W274="No","",'Paste Data Here - Export'!HP274))))</f>
        <v/>
      </c>
      <c r="C274" s="61" t="str">
        <f>IF(A274="","",IF(B274="6 Month Transfer",B274,IF('Patient level info'!W274="No","Record not locked to discharge/transfer",IF(AND('Paste Data Here - Export'!KM274="T",'Paste Data Here - Export'!A274&lt;&gt;'Paste Data Here - Export'!B274),"Record transferred to this team then transferred to another inpatient team",IF('Paste Data Here - Export'!KM274="T","Transferred to another inpatient team",IF('Paste Data Here - Export'!A274='Paste Data Here - Export'!B274,"Full record at this team","Record transferred to this team"))))))</f>
        <v/>
      </c>
      <c r="D274" s="106" t="str">
        <f>IF('Patient level info'!A274="","",IF(B274="6 Month Transfer","Not Applicable",IF(C274="Record not locked to discharge/transfer",C274,IF(OR(C274="Full record at this team",'Patient level info'!AG274="Died same day as arrival",'Patient level info'!AG274="Admitted to ICU/CCU/HDU"),'Patient level info'!AG274,IF('Patient level info'!P274="Not achieved",'Patient level info'!AG274,IF('Patient level info'!M274="Not achieved",'Patient level info'!AG274,IF('Patient level info'!AG274="Not directly admitted by this team, but achieved 90% of stay whilst at this team",'Patient level info'!AG274,CONCATENATE('Patient level info'!AG274," whilst at this team"))))))))</f>
        <v/>
      </c>
      <c r="E274" s="106" t="str">
        <f>IF('Patient level info'!A274="","",IF(B274="6 Month Transfer","Not Applicable",IF('Patient level info'!A274='Patient level info'!B274,IF('Patient level info'!T274="No","Not achieved","Achieved"),"Not directly admitted by this team")))</f>
        <v/>
      </c>
      <c r="F274" s="106" t="str">
        <f>IF('Patient level info'!A274="","",IF(B274="6 Month Transfer","Not Applicable",IF('Patient level info'!A274='Patient level info'!B274,IF('Patient level info'!U274="","Not achieved","Achieved"),"Not directly admitted by this team")))</f>
        <v/>
      </c>
    </row>
    <row r="275" spans="1:6" s="40" customFormat="1" ht="30" customHeight="1" x14ac:dyDescent="0.25">
      <c r="A275" s="20" t="str">
        <f>IF('Patient level info'!A275="","",'Patient level info'!A275)</f>
        <v/>
      </c>
      <c r="B275" s="105" t="str">
        <f>IF(A275="","",IF('Patient level info'!E275="Yes","6 Month Transfer",IF('Paste Data Here - Export'!A275='Paste Data Here - Export'!B275,'Patient level info'!C275,IF('Patient level info'!W275="No","",'Paste Data Here - Export'!HP275))))</f>
        <v/>
      </c>
      <c r="C275" s="61" t="str">
        <f>IF(A275="","",IF(B275="6 Month Transfer",B275,IF('Patient level info'!W275="No","Record not locked to discharge/transfer",IF(AND('Paste Data Here - Export'!KM275="T",'Paste Data Here - Export'!A275&lt;&gt;'Paste Data Here - Export'!B275),"Record transferred to this team then transferred to another inpatient team",IF('Paste Data Here - Export'!KM275="T","Transferred to another inpatient team",IF('Paste Data Here - Export'!A275='Paste Data Here - Export'!B275,"Full record at this team","Record transferred to this team"))))))</f>
        <v/>
      </c>
      <c r="D275" s="106" t="str">
        <f>IF('Patient level info'!A275="","",IF(B275="6 Month Transfer","Not Applicable",IF(C275="Record not locked to discharge/transfer",C275,IF(OR(C275="Full record at this team",'Patient level info'!AG275="Died same day as arrival",'Patient level info'!AG275="Admitted to ICU/CCU/HDU"),'Patient level info'!AG275,IF('Patient level info'!P275="Not achieved",'Patient level info'!AG275,IF('Patient level info'!M275="Not achieved",'Patient level info'!AG275,IF('Patient level info'!AG275="Not directly admitted by this team, but achieved 90% of stay whilst at this team",'Patient level info'!AG275,CONCATENATE('Patient level info'!AG275," whilst at this team"))))))))</f>
        <v/>
      </c>
      <c r="E275" s="106" t="str">
        <f>IF('Patient level info'!A275="","",IF(B275="6 Month Transfer","Not Applicable",IF('Patient level info'!A275='Patient level info'!B275,IF('Patient level info'!T275="No","Not achieved","Achieved"),"Not directly admitted by this team")))</f>
        <v/>
      </c>
      <c r="F275" s="106" t="str">
        <f>IF('Patient level info'!A275="","",IF(B275="6 Month Transfer","Not Applicable",IF('Patient level info'!A275='Patient level info'!B275,IF('Patient level info'!U275="","Not achieved","Achieved"),"Not directly admitted by this team")))</f>
        <v/>
      </c>
    </row>
    <row r="276" spans="1:6" s="40" customFormat="1" ht="30" customHeight="1" x14ac:dyDescent="0.25">
      <c r="A276" s="20" t="str">
        <f>IF('Patient level info'!A276="","",'Patient level info'!A276)</f>
        <v/>
      </c>
      <c r="B276" s="105" t="str">
        <f>IF(A276="","",IF('Patient level info'!E276="Yes","6 Month Transfer",IF('Paste Data Here - Export'!A276='Paste Data Here - Export'!B276,'Patient level info'!C276,IF('Patient level info'!W276="No","",'Paste Data Here - Export'!HP276))))</f>
        <v/>
      </c>
      <c r="C276" s="61" t="str">
        <f>IF(A276="","",IF(B276="6 Month Transfer",B276,IF('Patient level info'!W276="No","Record not locked to discharge/transfer",IF(AND('Paste Data Here - Export'!KM276="T",'Paste Data Here - Export'!A276&lt;&gt;'Paste Data Here - Export'!B276),"Record transferred to this team then transferred to another inpatient team",IF('Paste Data Here - Export'!KM276="T","Transferred to another inpatient team",IF('Paste Data Here - Export'!A276='Paste Data Here - Export'!B276,"Full record at this team","Record transferred to this team"))))))</f>
        <v/>
      </c>
      <c r="D276" s="106" t="str">
        <f>IF('Patient level info'!A276="","",IF(B276="6 Month Transfer","Not Applicable",IF(C276="Record not locked to discharge/transfer",C276,IF(OR(C276="Full record at this team",'Patient level info'!AG276="Died same day as arrival",'Patient level info'!AG276="Admitted to ICU/CCU/HDU"),'Patient level info'!AG276,IF('Patient level info'!P276="Not achieved",'Patient level info'!AG276,IF('Patient level info'!M276="Not achieved",'Patient level info'!AG276,IF('Patient level info'!AG276="Not directly admitted by this team, but achieved 90% of stay whilst at this team",'Patient level info'!AG276,CONCATENATE('Patient level info'!AG276," whilst at this team"))))))))</f>
        <v/>
      </c>
      <c r="E276" s="106" t="str">
        <f>IF('Patient level info'!A276="","",IF(B276="6 Month Transfer","Not Applicable",IF('Patient level info'!A276='Patient level info'!B276,IF('Patient level info'!T276="No","Not achieved","Achieved"),"Not directly admitted by this team")))</f>
        <v/>
      </c>
      <c r="F276" s="106" t="str">
        <f>IF('Patient level info'!A276="","",IF(B276="6 Month Transfer","Not Applicable",IF('Patient level info'!A276='Patient level info'!B276,IF('Patient level info'!U276="","Not achieved","Achieved"),"Not directly admitted by this team")))</f>
        <v/>
      </c>
    </row>
    <row r="277" spans="1:6" s="40" customFormat="1" ht="30" customHeight="1" x14ac:dyDescent="0.25">
      <c r="A277" s="20" t="str">
        <f>IF('Patient level info'!A277="","",'Patient level info'!A277)</f>
        <v/>
      </c>
      <c r="B277" s="105" t="str">
        <f>IF(A277="","",IF('Patient level info'!E277="Yes","6 Month Transfer",IF('Paste Data Here - Export'!A277='Paste Data Here - Export'!B277,'Patient level info'!C277,IF('Patient level info'!W277="No","",'Paste Data Here - Export'!HP277))))</f>
        <v/>
      </c>
      <c r="C277" s="61" t="str">
        <f>IF(A277="","",IF(B277="6 Month Transfer",B277,IF('Patient level info'!W277="No","Record not locked to discharge/transfer",IF(AND('Paste Data Here - Export'!KM277="T",'Paste Data Here - Export'!A277&lt;&gt;'Paste Data Here - Export'!B277),"Record transferred to this team then transferred to another inpatient team",IF('Paste Data Here - Export'!KM277="T","Transferred to another inpatient team",IF('Paste Data Here - Export'!A277='Paste Data Here - Export'!B277,"Full record at this team","Record transferred to this team"))))))</f>
        <v/>
      </c>
      <c r="D277" s="106" t="str">
        <f>IF('Patient level info'!A277="","",IF(B277="6 Month Transfer","Not Applicable",IF(C277="Record not locked to discharge/transfer",C277,IF(OR(C277="Full record at this team",'Patient level info'!AG277="Died same day as arrival",'Patient level info'!AG277="Admitted to ICU/CCU/HDU"),'Patient level info'!AG277,IF('Patient level info'!P277="Not achieved",'Patient level info'!AG277,IF('Patient level info'!M277="Not achieved",'Patient level info'!AG277,IF('Patient level info'!AG277="Not directly admitted by this team, but achieved 90% of stay whilst at this team",'Patient level info'!AG277,CONCATENATE('Patient level info'!AG277," whilst at this team"))))))))</f>
        <v/>
      </c>
      <c r="E277" s="106" t="str">
        <f>IF('Patient level info'!A277="","",IF(B277="6 Month Transfer","Not Applicable",IF('Patient level info'!A277='Patient level info'!B277,IF('Patient level info'!T277="No","Not achieved","Achieved"),"Not directly admitted by this team")))</f>
        <v/>
      </c>
      <c r="F277" s="106" t="str">
        <f>IF('Patient level info'!A277="","",IF(B277="6 Month Transfer","Not Applicable",IF('Patient level info'!A277='Patient level info'!B277,IF('Patient level info'!U277="","Not achieved","Achieved"),"Not directly admitted by this team")))</f>
        <v/>
      </c>
    </row>
    <row r="278" spans="1:6" s="40" customFormat="1" ht="30" customHeight="1" x14ac:dyDescent="0.25">
      <c r="A278" s="20" t="str">
        <f>IF('Patient level info'!A278="","",'Patient level info'!A278)</f>
        <v/>
      </c>
      <c r="B278" s="105" t="str">
        <f>IF(A278="","",IF('Patient level info'!E278="Yes","6 Month Transfer",IF('Paste Data Here - Export'!A278='Paste Data Here - Export'!B278,'Patient level info'!C278,IF('Patient level info'!W278="No","",'Paste Data Here - Export'!HP278))))</f>
        <v/>
      </c>
      <c r="C278" s="61" t="str">
        <f>IF(A278="","",IF(B278="6 Month Transfer",B278,IF('Patient level info'!W278="No","Record not locked to discharge/transfer",IF(AND('Paste Data Here - Export'!KM278="T",'Paste Data Here - Export'!A278&lt;&gt;'Paste Data Here - Export'!B278),"Record transferred to this team then transferred to another inpatient team",IF('Paste Data Here - Export'!KM278="T","Transferred to another inpatient team",IF('Paste Data Here - Export'!A278='Paste Data Here - Export'!B278,"Full record at this team","Record transferred to this team"))))))</f>
        <v/>
      </c>
      <c r="D278" s="106" t="str">
        <f>IF('Patient level info'!A278="","",IF(B278="6 Month Transfer","Not Applicable",IF(C278="Record not locked to discharge/transfer",C278,IF(OR(C278="Full record at this team",'Patient level info'!AG278="Died same day as arrival",'Patient level info'!AG278="Admitted to ICU/CCU/HDU"),'Patient level info'!AG278,IF('Patient level info'!P278="Not achieved",'Patient level info'!AG278,IF('Patient level info'!M278="Not achieved",'Patient level info'!AG278,IF('Patient level info'!AG278="Not directly admitted by this team, but achieved 90% of stay whilst at this team",'Patient level info'!AG278,CONCATENATE('Patient level info'!AG278," whilst at this team"))))))))</f>
        <v/>
      </c>
      <c r="E278" s="106" t="str">
        <f>IF('Patient level info'!A278="","",IF(B278="6 Month Transfer","Not Applicable",IF('Patient level info'!A278='Patient level info'!B278,IF('Patient level info'!T278="No","Not achieved","Achieved"),"Not directly admitted by this team")))</f>
        <v/>
      </c>
      <c r="F278" s="106" t="str">
        <f>IF('Patient level info'!A278="","",IF(B278="6 Month Transfer","Not Applicable",IF('Patient level info'!A278='Patient level info'!B278,IF('Patient level info'!U278="","Not achieved","Achieved"),"Not directly admitted by this team")))</f>
        <v/>
      </c>
    </row>
    <row r="279" spans="1:6" s="40" customFormat="1" ht="30" customHeight="1" x14ac:dyDescent="0.25">
      <c r="A279" s="20" t="str">
        <f>IF('Patient level info'!A279="","",'Patient level info'!A279)</f>
        <v/>
      </c>
      <c r="B279" s="105" t="str">
        <f>IF(A279="","",IF('Patient level info'!E279="Yes","6 Month Transfer",IF('Paste Data Here - Export'!A279='Paste Data Here - Export'!B279,'Patient level info'!C279,IF('Patient level info'!W279="No","",'Paste Data Here - Export'!HP279))))</f>
        <v/>
      </c>
      <c r="C279" s="61" t="str">
        <f>IF(A279="","",IF(B279="6 Month Transfer",B279,IF('Patient level info'!W279="No","Record not locked to discharge/transfer",IF(AND('Paste Data Here - Export'!KM279="T",'Paste Data Here - Export'!A279&lt;&gt;'Paste Data Here - Export'!B279),"Record transferred to this team then transferred to another inpatient team",IF('Paste Data Here - Export'!KM279="T","Transferred to another inpatient team",IF('Paste Data Here - Export'!A279='Paste Data Here - Export'!B279,"Full record at this team","Record transferred to this team"))))))</f>
        <v/>
      </c>
      <c r="D279" s="106" t="str">
        <f>IF('Patient level info'!A279="","",IF(B279="6 Month Transfer","Not Applicable",IF(C279="Record not locked to discharge/transfer",C279,IF(OR(C279="Full record at this team",'Patient level info'!AG279="Died same day as arrival",'Patient level info'!AG279="Admitted to ICU/CCU/HDU"),'Patient level info'!AG279,IF('Patient level info'!P279="Not achieved",'Patient level info'!AG279,IF('Patient level info'!M279="Not achieved",'Patient level info'!AG279,IF('Patient level info'!AG279="Not directly admitted by this team, but achieved 90% of stay whilst at this team",'Patient level info'!AG279,CONCATENATE('Patient level info'!AG279," whilst at this team"))))))))</f>
        <v/>
      </c>
      <c r="E279" s="106" t="str">
        <f>IF('Patient level info'!A279="","",IF(B279="6 Month Transfer","Not Applicable",IF('Patient level info'!A279='Patient level info'!B279,IF('Patient level info'!T279="No","Not achieved","Achieved"),"Not directly admitted by this team")))</f>
        <v/>
      </c>
      <c r="F279" s="106" t="str">
        <f>IF('Patient level info'!A279="","",IF(B279="6 Month Transfer","Not Applicable",IF('Patient level info'!A279='Patient level info'!B279,IF('Patient level info'!U279="","Not achieved","Achieved"),"Not directly admitted by this team")))</f>
        <v/>
      </c>
    </row>
    <row r="280" spans="1:6" s="40" customFormat="1" ht="30" customHeight="1" x14ac:dyDescent="0.25">
      <c r="A280" s="20" t="str">
        <f>IF('Patient level info'!A280="","",'Patient level info'!A280)</f>
        <v/>
      </c>
      <c r="B280" s="105" t="str">
        <f>IF(A280="","",IF('Patient level info'!E280="Yes","6 Month Transfer",IF('Paste Data Here - Export'!A280='Paste Data Here - Export'!B280,'Patient level info'!C280,IF('Patient level info'!W280="No","",'Paste Data Here - Export'!HP280))))</f>
        <v/>
      </c>
      <c r="C280" s="61" t="str">
        <f>IF(A280="","",IF(B280="6 Month Transfer",B280,IF('Patient level info'!W280="No","Record not locked to discharge/transfer",IF(AND('Paste Data Here - Export'!KM280="T",'Paste Data Here - Export'!A280&lt;&gt;'Paste Data Here - Export'!B280),"Record transferred to this team then transferred to another inpatient team",IF('Paste Data Here - Export'!KM280="T","Transferred to another inpatient team",IF('Paste Data Here - Export'!A280='Paste Data Here - Export'!B280,"Full record at this team","Record transferred to this team"))))))</f>
        <v/>
      </c>
      <c r="D280" s="106" t="str">
        <f>IF('Patient level info'!A280="","",IF(B280="6 Month Transfer","Not Applicable",IF(C280="Record not locked to discharge/transfer",C280,IF(OR(C280="Full record at this team",'Patient level info'!AG280="Died same day as arrival",'Patient level info'!AG280="Admitted to ICU/CCU/HDU"),'Patient level info'!AG280,IF('Patient level info'!P280="Not achieved",'Patient level info'!AG280,IF('Patient level info'!M280="Not achieved",'Patient level info'!AG280,IF('Patient level info'!AG280="Not directly admitted by this team, but achieved 90% of stay whilst at this team",'Patient level info'!AG280,CONCATENATE('Patient level info'!AG280," whilst at this team"))))))))</f>
        <v/>
      </c>
      <c r="E280" s="106" t="str">
        <f>IF('Patient level info'!A280="","",IF(B280="6 Month Transfer","Not Applicable",IF('Patient level info'!A280='Patient level info'!B280,IF('Patient level info'!T280="No","Not achieved","Achieved"),"Not directly admitted by this team")))</f>
        <v/>
      </c>
      <c r="F280" s="106" t="str">
        <f>IF('Patient level info'!A280="","",IF(B280="6 Month Transfer","Not Applicable",IF('Patient level info'!A280='Patient level info'!B280,IF('Patient level info'!U280="","Not achieved","Achieved"),"Not directly admitted by this team")))</f>
        <v/>
      </c>
    </row>
    <row r="281" spans="1:6" s="40" customFormat="1" ht="30" customHeight="1" x14ac:dyDescent="0.25">
      <c r="A281" s="20" t="str">
        <f>IF('Patient level info'!A281="","",'Patient level info'!A281)</f>
        <v/>
      </c>
      <c r="B281" s="105" t="str">
        <f>IF(A281="","",IF('Patient level info'!E281="Yes","6 Month Transfer",IF('Paste Data Here - Export'!A281='Paste Data Here - Export'!B281,'Patient level info'!C281,IF('Patient level info'!W281="No","",'Paste Data Here - Export'!HP281))))</f>
        <v/>
      </c>
      <c r="C281" s="61" t="str">
        <f>IF(A281="","",IF(B281="6 Month Transfer",B281,IF('Patient level info'!W281="No","Record not locked to discharge/transfer",IF(AND('Paste Data Here - Export'!KM281="T",'Paste Data Here - Export'!A281&lt;&gt;'Paste Data Here - Export'!B281),"Record transferred to this team then transferred to another inpatient team",IF('Paste Data Here - Export'!KM281="T","Transferred to another inpatient team",IF('Paste Data Here - Export'!A281='Paste Data Here - Export'!B281,"Full record at this team","Record transferred to this team"))))))</f>
        <v/>
      </c>
      <c r="D281" s="106" t="str">
        <f>IF('Patient level info'!A281="","",IF(B281="6 Month Transfer","Not Applicable",IF(C281="Record not locked to discharge/transfer",C281,IF(OR(C281="Full record at this team",'Patient level info'!AG281="Died same day as arrival",'Patient level info'!AG281="Admitted to ICU/CCU/HDU"),'Patient level info'!AG281,IF('Patient level info'!P281="Not achieved",'Patient level info'!AG281,IF('Patient level info'!M281="Not achieved",'Patient level info'!AG281,IF('Patient level info'!AG281="Not directly admitted by this team, but achieved 90% of stay whilst at this team",'Patient level info'!AG281,CONCATENATE('Patient level info'!AG281," whilst at this team"))))))))</f>
        <v/>
      </c>
      <c r="E281" s="106" t="str">
        <f>IF('Patient level info'!A281="","",IF(B281="6 Month Transfer","Not Applicable",IF('Patient level info'!A281='Patient level info'!B281,IF('Patient level info'!T281="No","Not achieved","Achieved"),"Not directly admitted by this team")))</f>
        <v/>
      </c>
      <c r="F281" s="106" t="str">
        <f>IF('Patient level info'!A281="","",IF(B281="6 Month Transfer","Not Applicable",IF('Patient level info'!A281='Patient level info'!B281,IF('Patient level info'!U281="","Not achieved","Achieved"),"Not directly admitted by this team")))</f>
        <v/>
      </c>
    </row>
    <row r="282" spans="1:6" s="40" customFormat="1" ht="30" customHeight="1" x14ac:dyDescent="0.25">
      <c r="A282" s="20" t="str">
        <f>IF('Patient level info'!A282="","",'Patient level info'!A282)</f>
        <v/>
      </c>
      <c r="B282" s="105" t="str">
        <f>IF(A282="","",IF('Patient level info'!E282="Yes","6 Month Transfer",IF('Paste Data Here - Export'!A282='Paste Data Here - Export'!B282,'Patient level info'!C282,IF('Patient level info'!W282="No","",'Paste Data Here - Export'!HP282))))</f>
        <v/>
      </c>
      <c r="C282" s="61" t="str">
        <f>IF(A282="","",IF(B282="6 Month Transfer",B282,IF('Patient level info'!W282="No","Record not locked to discharge/transfer",IF(AND('Paste Data Here - Export'!KM282="T",'Paste Data Here - Export'!A282&lt;&gt;'Paste Data Here - Export'!B282),"Record transferred to this team then transferred to another inpatient team",IF('Paste Data Here - Export'!KM282="T","Transferred to another inpatient team",IF('Paste Data Here - Export'!A282='Paste Data Here - Export'!B282,"Full record at this team","Record transferred to this team"))))))</f>
        <v/>
      </c>
      <c r="D282" s="106" t="str">
        <f>IF('Patient level info'!A282="","",IF(B282="6 Month Transfer","Not Applicable",IF(C282="Record not locked to discharge/transfer",C282,IF(OR(C282="Full record at this team",'Patient level info'!AG282="Died same day as arrival",'Patient level info'!AG282="Admitted to ICU/CCU/HDU"),'Patient level info'!AG282,IF('Patient level info'!P282="Not achieved",'Patient level info'!AG282,IF('Patient level info'!M282="Not achieved",'Patient level info'!AG282,IF('Patient level info'!AG282="Not directly admitted by this team, but achieved 90% of stay whilst at this team",'Patient level info'!AG282,CONCATENATE('Patient level info'!AG282," whilst at this team"))))))))</f>
        <v/>
      </c>
      <c r="E282" s="106" t="str">
        <f>IF('Patient level info'!A282="","",IF(B282="6 Month Transfer","Not Applicable",IF('Patient level info'!A282='Patient level info'!B282,IF('Patient level info'!T282="No","Not achieved","Achieved"),"Not directly admitted by this team")))</f>
        <v/>
      </c>
      <c r="F282" s="106" t="str">
        <f>IF('Patient level info'!A282="","",IF(B282="6 Month Transfer","Not Applicable",IF('Patient level info'!A282='Patient level info'!B282,IF('Patient level info'!U282="","Not achieved","Achieved"),"Not directly admitted by this team")))</f>
        <v/>
      </c>
    </row>
    <row r="283" spans="1:6" s="40" customFormat="1" ht="30" customHeight="1" x14ac:dyDescent="0.25">
      <c r="A283" s="20" t="str">
        <f>IF('Patient level info'!A283="","",'Patient level info'!A283)</f>
        <v/>
      </c>
      <c r="B283" s="105" t="str">
        <f>IF(A283="","",IF('Patient level info'!E283="Yes","6 Month Transfer",IF('Paste Data Here - Export'!A283='Paste Data Here - Export'!B283,'Patient level info'!C283,IF('Patient level info'!W283="No","",'Paste Data Here - Export'!HP283))))</f>
        <v/>
      </c>
      <c r="C283" s="61" t="str">
        <f>IF(A283="","",IF(B283="6 Month Transfer",B283,IF('Patient level info'!W283="No","Record not locked to discharge/transfer",IF(AND('Paste Data Here - Export'!KM283="T",'Paste Data Here - Export'!A283&lt;&gt;'Paste Data Here - Export'!B283),"Record transferred to this team then transferred to another inpatient team",IF('Paste Data Here - Export'!KM283="T","Transferred to another inpatient team",IF('Paste Data Here - Export'!A283='Paste Data Here - Export'!B283,"Full record at this team","Record transferred to this team"))))))</f>
        <v/>
      </c>
      <c r="D283" s="106" t="str">
        <f>IF('Patient level info'!A283="","",IF(B283="6 Month Transfer","Not Applicable",IF(C283="Record not locked to discharge/transfer",C283,IF(OR(C283="Full record at this team",'Patient level info'!AG283="Died same day as arrival",'Patient level info'!AG283="Admitted to ICU/CCU/HDU"),'Patient level info'!AG283,IF('Patient level info'!P283="Not achieved",'Patient level info'!AG283,IF('Patient level info'!M283="Not achieved",'Patient level info'!AG283,IF('Patient level info'!AG283="Not directly admitted by this team, but achieved 90% of stay whilst at this team",'Patient level info'!AG283,CONCATENATE('Patient level info'!AG283," whilst at this team"))))))))</f>
        <v/>
      </c>
      <c r="E283" s="106" t="str">
        <f>IF('Patient level info'!A283="","",IF(B283="6 Month Transfer","Not Applicable",IF('Patient level info'!A283='Patient level info'!B283,IF('Patient level info'!T283="No","Not achieved","Achieved"),"Not directly admitted by this team")))</f>
        <v/>
      </c>
      <c r="F283" s="106" t="str">
        <f>IF('Patient level info'!A283="","",IF(B283="6 Month Transfer","Not Applicable",IF('Patient level info'!A283='Patient level info'!B283,IF('Patient level info'!U283="","Not achieved","Achieved"),"Not directly admitted by this team")))</f>
        <v/>
      </c>
    </row>
    <row r="284" spans="1:6" s="40" customFormat="1" ht="30" customHeight="1" x14ac:dyDescent="0.25">
      <c r="A284" s="20" t="str">
        <f>IF('Patient level info'!A284="","",'Patient level info'!A284)</f>
        <v/>
      </c>
      <c r="B284" s="105" t="str">
        <f>IF(A284="","",IF('Patient level info'!E284="Yes","6 Month Transfer",IF('Paste Data Here - Export'!A284='Paste Data Here - Export'!B284,'Patient level info'!C284,IF('Patient level info'!W284="No","",'Paste Data Here - Export'!HP284))))</f>
        <v/>
      </c>
      <c r="C284" s="61" t="str">
        <f>IF(A284="","",IF(B284="6 Month Transfer",B284,IF('Patient level info'!W284="No","Record not locked to discharge/transfer",IF(AND('Paste Data Here - Export'!KM284="T",'Paste Data Here - Export'!A284&lt;&gt;'Paste Data Here - Export'!B284),"Record transferred to this team then transferred to another inpatient team",IF('Paste Data Here - Export'!KM284="T","Transferred to another inpatient team",IF('Paste Data Here - Export'!A284='Paste Data Here - Export'!B284,"Full record at this team","Record transferred to this team"))))))</f>
        <v/>
      </c>
      <c r="D284" s="106" t="str">
        <f>IF('Patient level info'!A284="","",IF(B284="6 Month Transfer","Not Applicable",IF(C284="Record not locked to discharge/transfer",C284,IF(OR(C284="Full record at this team",'Patient level info'!AG284="Died same day as arrival",'Patient level info'!AG284="Admitted to ICU/CCU/HDU"),'Patient level info'!AG284,IF('Patient level info'!P284="Not achieved",'Patient level info'!AG284,IF('Patient level info'!M284="Not achieved",'Patient level info'!AG284,IF('Patient level info'!AG284="Not directly admitted by this team, but achieved 90% of stay whilst at this team",'Patient level info'!AG284,CONCATENATE('Patient level info'!AG284," whilst at this team"))))))))</f>
        <v/>
      </c>
      <c r="E284" s="106" t="str">
        <f>IF('Patient level info'!A284="","",IF(B284="6 Month Transfer","Not Applicable",IF('Patient level info'!A284='Patient level info'!B284,IF('Patient level info'!T284="No","Not achieved","Achieved"),"Not directly admitted by this team")))</f>
        <v/>
      </c>
      <c r="F284" s="106" t="str">
        <f>IF('Patient level info'!A284="","",IF(B284="6 Month Transfer","Not Applicable",IF('Patient level info'!A284='Patient level info'!B284,IF('Patient level info'!U284="","Not achieved","Achieved"),"Not directly admitted by this team")))</f>
        <v/>
      </c>
    </row>
    <row r="285" spans="1:6" s="40" customFormat="1" ht="30" customHeight="1" x14ac:dyDescent="0.25">
      <c r="A285" s="20" t="str">
        <f>IF('Patient level info'!A285="","",'Patient level info'!A285)</f>
        <v/>
      </c>
      <c r="B285" s="105" t="str">
        <f>IF(A285="","",IF('Patient level info'!E285="Yes","6 Month Transfer",IF('Paste Data Here - Export'!A285='Paste Data Here - Export'!B285,'Patient level info'!C285,IF('Patient level info'!W285="No","",'Paste Data Here - Export'!HP285))))</f>
        <v/>
      </c>
      <c r="C285" s="61" t="str">
        <f>IF(A285="","",IF(B285="6 Month Transfer",B285,IF('Patient level info'!W285="No","Record not locked to discharge/transfer",IF(AND('Paste Data Here - Export'!KM285="T",'Paste Data Here - Export'!A285&lt;&gt;'Paste Data Here - Export'!B285),"Record transferred to this team then transferred to another inpatient team",IF('Paste Data Here - Export'!KM285="T","Transferred to another inpatient team",IF('Paste Data Here - Export'!A285='Paste Data Here - Export'!B285,"Full record at this team","Record transferred to this team"))))))</f>
        <v/>
      </c>
      <c r="D285" s="106" t="str">
        <f>IF('Patient level info'!A285="","",IF(B285="6 Month Transfer","Not Applicable",IF(C285="Record not locked to discharge/transfer",C285,IF(OR(C285="Full record at this team",'Patient level info'!AG285="Died same day as arrival",'Patient level info'!AG285="Admitted to ICU/CCU/HDU"),'Patient level info'!AG285,IF('Patient level info'!P285="Not achieved",'Patient level info'!AG285,IF('Patient level info'!M285="Not achieved",'Patient level info'!AG285,IF('Patient level info'!AG285="Not directly admitted by this team, but achieved 90% of stay whilst at this team",'Patient level info'!AG285,CONCATENATE('Patient level info'!AG285," whilst at this team"))))))))</f>
        <v/>
      </c>
      <c r="E285" s="106" t="str">
        <f>IF('Patient level info'!A285="","",IF(B285="6 Month Transfer","Not Applicable",IF('Patient level info'!A285='Patient level info'!B285,IF('Patient level info'!T285="No","Not achieved","Achieved"),"Not directly admitted by this team")))</f>
        <v/>
      </c>
      <c r="F285" s="106" t="str">
        <f>IF('Patient level info'!A285="","",IF(B285="6 Month Transfer","Not Applicable",IF('Patient level info'!A285='Patient level info'!B285,IF('Patient level info'!U285="","Not achieved","Achieved"),"Not directly admitted by this team")))</f>
        <v/>
      </c>
    </row>
    <row r="286" spans="1:6" s="40" customFormat="1" ht="30" customHeight="1" x14ac:dyDescent="0.25">
      <c r="A286" s="20" t="str">
        <f>IF('Patient level info'!A286="","",'Patient level info'!A286)</f>
        <v/>
      </c>
      <c r="B286" s="105" t="str">
        <f>IF(A286="","",IF('Patient level info'!E286="Yes","6 Month Transfer",IF('Paste Data Here - Export'!A286='Paste Data Here - Export'!B286,'Patient level info'!C286,IF('Patient level info'!W286="No","",'Paste Data Here - Export'!HP286))))</f>
        <v/>
      </c>
      <c r="C286" s="61" t="str">
        <f>IF(A286="","",IF(B286="6 Month Transfer",B286,IF('Patient level info'!W286="No","Record not locked to discharge/transfer",IF(AND('Paste Data Here - Export'!KM286="T",'Paste Data Here - Export'!A286&lt;&gt;'Paste Data Here - Export'!B286),"Record transferred to this team then transferred to another inpatient team",IF('Paste Data Here - Export'!KM286="T","Transferred to another inpatient team",IF('Paste Data Here - Export'!A286='Paste Data Here - Export'!B286,"Full record at this team","Record transferred to this team"))))))</f>
        <v/>
      </c>
      <c r="D286" s="106" t="str">
        <f>IF('Patient level info'!A286="","",IF(B286="6 Month Transfer","Not Applicable",IF(C286="Record not locked to discharge/transfer",C286,IF(OR(C286="Full record at this team",'Patient level info'!AG286="Died same day as arrival",'Patient level info'!AG286="Admitted to ICU/CCU/HDU"),'Patient level info'!AG286,IF('Patient level info'!P286="Not achieved",'Patient level info'!AG286,IF('Patient level info'!M286="Not achieved",'Patient level info'!AG286,IF('Patient level info'!AG286="Not directly admitted by this team, but achieved 90% of stay whilst at this team",'Patient level info'!AG286,CONCATENATE('Patient level info'!AG286," whilst at this team"))))))))</f>
        <v/>
      </c>
      <c r="E286" s="106" t="str">
        <f>IF('Patient level info'!A286="","",IF(B286="6 Month Transfer","Not Applicable",IF('Patient level info'!A286='Patient level info'!B286,IF('Patient level info'!T286="No","Not achieved","Achieved"),"Not directly admitted by this team")))</f>
        <v/>
      </c>
      <c r="F286" s="106" t="str">
        <f>IF('Patient level info'!A286="","",IF(B286="6 Month Transfer","Not Applicable",IF('Patient level info'!A286='Patient level info'!B286,IF('Patient level info'!U286="","Not achieved","Achieved"),"Not directly admitted by this team")))</f>
        <v/>
      </c>
    </row>
    <row r="287" spans="1:6" s="40" customFormat="1" ht="30" customHeight="1" x14ac:dyDescent="0.25">
      <c r="A287" s="20" t="str">
        <f>IF('Patient level info'!A287="","",'Patient level info'!A287)</f>
        <v/>
      </c>
      <c r="B287" s="105" t="str">
        <f>IF(A287="","",IF('Patient level info'!E287="Yes","6 Month Transfer",IF('Paste Data Here - Export'!A287='Paste Data Here - Export'!B287,'Patient level info'!C287,IF('Patient level info'!W287="No","",'Paste Data Here - Export'!HP287))))</f>
        <v/>
      </c>
      <c r="C287" s="61" t="str">
        <f>IF(A287="","",IF(B287="6 Month Transfer",B287,IF('Patient level info'!W287="No","Record not locked to discharge/transfer",IF(AND('Paste Data Here - Export'!KM287="T",'Paste Data Here - Export'!A287&lt;&gt;'Paste Data Here - Export'!B287),"Record transferred to this team then transferred to another inpatient team",IF('Paste Data Here - Export'!KM287="T","Transferred to another inpatient team",IF('Paste Data Here - Export'!A287='Paste Data Here - Export'!B287,"Full record at this team","Record transferred to this team"))))))</f>
        <v/>
      </c>
      <c r="D287" s="106" t="str">
        <f>IF('Patient level info'!A287="","",IF(B287="6 Month Transfer","Not Applicable",IF(C287="Record not locked to discharge/transfer",C287,IF(OR(C287="Full record at this team",'Patient level info'!AG287="Died same day as arrival",'Patient level info'!AG287="Admitted to ICU/CCU/HDU"),'Patient level info'!AG287,IF('Patient level info'!P287="Not achieved",'Patient level info'!AG287,IF('Patient level info'!M287="Not achieved",'Patient level info'!AG287,IF('Patient level info'!AG287="Not directly admitted by this team, but achieved 90% of stay whilst at this team",'Patient level info'!AG287,CONCATENATE('Patient level info'!AG287," whilst at this team"))))))))</f>
        <v/>
      </c>
      <c r="E287" s="106" t="str">
        <f>IF('Patient level info'!A287="","",IF(B287="6 Month Transfer","Not Applicable",IF('Patient level info'!A287='Patient level info'!B287,IF('Patient level info'!T287="No","Not achieved","Achieved"),"Not directly admitted by this team")))</f>
        <v/>
      </c>
      <c r="F287" s="106" t="str">
        <f>IF('Patient level info'!A287="","",IF(B287="6 Month Transfer","Not Applicable",IF('Patient level info'!A287='Patient level info'!B287,IF('Patient level info'!U287="","Not achieved","Achieved"),"Not directly admitted by this team")))</f>
        <v/>
      </c>
    </row>
    <row r="288" spans="1:6" s="40" customFormat="1" ht="30" customHeight="1" x14ac:dyDescent="0.25">
      <c r="A288" s="20" t="str">
        <f>IF('Patient level info'!A288="","",'Patient level info'!A288)</f>
        <v/>
      </c>
      <c r="B288" s="105" t="str">
        <f>IF(A288="","",IF('Patient level info'!E288="Yes","6 Month Transfer",IF('Paste Data Here - Export'!A288='Paste Data Here - Export'!B288,'Patient level info'!C288,IF('Patient level info'!W288="No","",'Paste Data Here - Export'!HP288))))</f>
        <v/>
      </c>
      <c r="C288" s="61" t="str">
        <f>IF(A288="","",IF(B288="6 Month Transfer",B288,IF('Patient level info'!W288="No","Record not locked to discharge/transfer",IF(AND('Paste Data Here - Export'!KM288="T",'Paste Data Here - Export'!A288&lt;&gt;'Paste Data Here - Export'!B288),"Record transferred to this team then transferred to another inpatient team",IF('Paste Data Here - Export'!KM288="T","Transferred to another inpatient team",IF('Paste Data Here - Export'!A288='Paste Data Here - Export'!B288,"Full record at this team","Record transferred to this team"))))))</f>
        <v/>
      </c>
      <c r="D288" s="106" t="str">
        <f>IF('Patient level info'!A288="","",IF(B288="6 Month Transfer","Not Applicable",IF(C288="Record not locked to discharge/transfer",C288,IF(OR(C288="Full record at this team",'Patient level info'!AG288="Died same day as arrival",'Patient level info'!AG288="Admitted to ICU/CCU/HDU"),'Patient level info'!AG288,IF('Patient level info'!P288="Not achieved",'Patient level info'!AG288,IF('Patient level info'!M288="Not achieved",'Patient level info'!AG288,IF('Patient level info'!AG288="Not directly admitted by this team, but achieved 90% of stay whilst at this team",'Patient level info'!AG288,CONCATENATE('Patient level info'!AG288," whilst at this team"))))))))</f>
        <v/>
      </c>
      <c r="E288" s="106" t="str">
        <f>IF('Patient level info'!A288="","",IF(B288="6 Month Transfer","Not Applicable",IF('Patient level info'!A288='Patient level info'!B288,IF('Patient level info'!T288="No","Not achieved","Achieved"),"Not directly admitted by this team")))</f>
        <v/>
      </c>
      <c r="F288" s="106" t="str">
        <f>IF('Patient level info'!A288="","",IF(B288="6 Month Transfer","Not Applicable",IF('Patient level info'!A288='Patient level info'!B288,IF('Patient level info'!U288="","Not achieved","Achieved"),"Not directly admitted by this team")))</f>
        <v/>
      </c>
    </row>
    <row r="289" spans="1:6" s="40" customFormat="1" ht="30" customHeight="1" x14ac:dyDescent="0.25">
      <c r="A289" s="20" t="str">
        <f>IF('Patient level info'!A289="","",'Patient level info'!A289)</f>
        <v/>
      </c>
      <c r="B289" s="105" t="str">
        <f>IF(A289="","",IF('Patient level info'!E289="Yes","6 Month Transfer",IF('Paste Data Here - Export'!A289='Paste Data Here - Export'!B289,'Patient level info'!C289,IF('Patient level info'!W289="No","",'Paste Data Here - Export'!HP289))))</f>
        <v/>
      </c>
      <c r="C289" s="61" t="str">
        <f>IF(A289="","",IF(B289="6 Month Transfer",B289,IF('Patient level info'!W289="No","Record not locked to discharge/transfer",IF(AND('Paste Data Here - Export'!KM289="T",'Paste Data Here - Export'!A289&lt;&gt;'Paste Data Here - Export'!B289),"Record transferred to this team then transferred to another inpatient team",IF('Paste Data Here - Export'!KM289="T","Transferred to another inpatient team",IF('Paste Data Here - Export'!A289='Paste Data Here - Export'!B289,"Full record at this team","Record transferred to this team"))))))</f>
        <v/>
      </c>
      <c r="D289" s="106" t="str">
        <f>IF('Patient level info'!A289="","",IF(B289="6 Month Transfer","Not Applicable",IF(C289="Record not locked to discharge/transfer",C289,IF(OR(C289="Full record at this team",'Patient level info'!AG289="Died same day as arrival",'Patient level info'!AG289="Admitted to ICU/CCU/HDU"),'Patient level info'!AG289,IF('Patient level info'!P289="Not achieved",'Patient level info'!AG289,IF('Patient level info'!M289="Not achieved",'Patient level info'!AG289,IF('Patient level info'!AG289="Not directly admitted by this team, but achieved 90% of stay whilst at this team",'Patient level info'!AG289,CONCATENATE('Patient level info'!AG289," whilst at this team"))))))))</f>
        <v/>
      </c>
      <c r="E289" s="106" t="str">
        <f>IF('Patient level info'!A289="","",IF(B289="6 Month Transfer","Not Applicable",IF('Patient level info'!A289='Patient level info'!B289,IF('Patient level info'!T289="No","Not achieved","Achieved"),"Not directly admitted by this team")))</f>
        <v/>
      </c>
      <c r="F289" s="106" t="str">
        <f>IF('Patient level info'!A289="","",IF(B289="6 Month Transfer","Not Applicable",IF('Patient level info'!A289='Patient level info'!B289,IF('Patient level info'!U289="","Not achieved","Achieved"),"Not directly admitted by this team")))</f>
        <v/>
      </c>
    </row>
    <row r="290" spans="1:6" s="40" customFormat="1" ht="30" customHeight="1" x14ac:dyDescent="0.25">
      <c r="A290" s="20" t="str">
        <f>IF('Patient level info'!A290="","",'Patient level info'!A290)</f>
        <v/>
      </c>
      <c r="B290" s="105" t="str">
        <f>IF(A290="","",IF('Patient level info'!E290="Yes","6 Month Transfer",IF('Paste Data Here - Export'!A290='Paste Data Here - Export'!B290,'Patient level info'!C290,IF('Patient level info'!W290="No","",'Paste Data Here - Export'!HP290))))</f>
        <v/>
      </c>
      <c r="C290" s="61" t="str">
        <f>IF(A290="","",IF(B290="6 Month Transfer",B290,IF('Patient level info'!W290="No","Record not locked to discharge/transfer",IF(AND('Paste Data Here - Export'!KM290="T",'Paste Data Here - Export'!A290&lt;&gt;'Paste Data Here - Export'!B290),"Record transferred to this team then transferred to another inpatient team",IF('Paste Data Here - Export'!KM290="T","Transferred to another inpatient team",IF('Paste Data Here - Export'!A290='Paste Data Here - Export'!B290,"Full record at this team","Record transferred to this team"))))))</f>
        <v/>
      </c>
      <c r="D290" s="106" t="str">
        <f>IF('Patient level info'!A290="","",IF(B290="6 Month Transfer","Not Applicable",IF(C290="Record not locked to discharge/transfer",C290,IF(OR(C290="Full record at this team",'Patient level info'!AG290="Died same day as arrival",'Patient level info'!AG290="Admitted to ICU/CCU/HDU"),'Patient level info'!AG290,IF('Patient level info'!P290="Not achieved",'Patient level info'!AG290,IF('Patient level info'!M290="Not achieved",'Patient level info'!AG290,IF('Patient level info'!AG290="Not directly admitted by this team, but achieved 90% of stay whilst at this team",'Patient level info'!AG290,CONCATENATE('Patient level info'!AG290," whilst at this team"))))))))</f>
        <v/>
      </c>
      <c r="E290" s="106" t="str">
        <f>IF('Patient level info'!A290="","",IF(B290="6 Month Transfer","Not Applicable",IF('Patient level info'!A290='Patient level info'!B290,IF('Patient level info'!T290="No","Not achieved","Achieved"),"Not directly admitted by this team")))</f>
        <v/>
      </c>
      <c r="F290" s="106" t="str">
        <f>IF('Patient level info'!A290="","",IF(B290="6 Month Transfer","Not Applicable",IF('Patient level info'!A290='Patient level info'!B290,IF('Patient level info'!U290="","Not achieved","Achieved"),"Not directly admitted by this team")))</f>
        <v/>
      </c>
    </row>
    <row r="291" spans="1:6" s="40" customFormat="1" ht="30" customHeight="1" x14ac:dyDescent="0.25">
      <c r="A291" s="20" t="str">
        <f>IF('Patient level info'!A291="","",'Patient level info'!A291)</f>
        <v/>
      </c>
      <c r="B291" s="105" t="str">
        <f>IF(A291="","",IF('Patient level info'!E291="Yes","6 Month Transfer",IF('Paste Data Here - Export'!A291='Paste Data Here - Export'!B291,'Patient level info'!C291,IF('Patient level info'!W291="No","",'Paste Data Here - Export'!HP291))))</f>
        <v/>
      </c>
      <c r="C291" s="61" t="str">
        <f>IF(A291="","",IF(B291="6 Month Transfer",B291,IF('Patient level info'!W291="No","Record not locked to discharge/transfer",IF(AND('Paste Data Here - Export'!KM291="T",'Paste Data Here - Export'!A291&lt;&gt;'Paste Data Here - Export'!B291),"Record transferred to this team then transferred to another inpatient team",IF('Paste Data Here - Export'!KM291="T","Transferred to another inpatient team",IF('Paste Data Here - Export'!A291='Paste Data Here - Export'!B291,"Full record at this team","Record transferred to this team"))))))</f>
        <v/>
      </c>
      <c r="D291" s="106" t="str">
        <f>IF('Patient level info'!A291="","",IF(B291="6 Month Transfer","Not Applicable",IF(C291="Record not locked to discharge/transfer",C291,IF(OR(C291="Full record at this team",'Patient level info'!AG291="Died same day as arrival",'Patient level info'!AG291="Admitted to ICU/CCU/HDU"),'Patient level info'!AG291,IF('Patient level info'!P291="Not achieved",'Patient level info'!AG291,IF('Patient level info'!M291="Not achieved",'Patient level info'!AG291,IF('Patient level info'!AG291="Not directly admitted by this team, but achieved 90% of stay whilst at this team",'Patient level info'!AG291,CONCATENATE('Patient level info'!AG291," whilst at this team"))))))))</f>
        <v/>
      </c>
      <c r="E291" s="106" t="str">
        <f>IF('Patient level info'!A291="","",IF(B291="6 Month Transfer","Not Applicable",IF('Patient level info'!A291='Patient level info'!B291,IF('Patient level info'!T291="No","Not achieved","Achieved"),"Not directly admitted by this team")))</f>
        <v/>
      </c>
      <c r="F291" s="106" t="str">
        <f>IF('Patient level info'!A291="","",IF(B291="6 Month Transfer","Not Applicable",IF('Patient level info'!A291='Patient level info'!B291,IF('Patient level info'!U291="","Not achieved","Achieved"),"Not directly admitted by this team")))</f>
        <v/>
      </c>
    </row>
    <row r="292" spans="1:6" s="40" customFormat="1" ht="30" customHeight="1" x14ac:dyDescent="0.25">
      <c r="A292" s="20" t="str">
        <f>IF('Patient level info'!A292="","",'Patient level info'!A292)</f>
        <v/>
      </c>
      <c r="B292" s="105" t="str">
        <f>IF(A292="","",IF('Patient level info'!E292="Yes","6 Month Transfer",IF('Paste Data Here - Export'!A292='Paste Data Here - Export'!B292,'Patient level info'!C292,IF('Patient level info'!W292="No","",'Paste Data Here - Export'!HP292))))</f>
        <v/>
      </c>
      <c r="C292" s="61" t="str">
        <f>IF(A292="","",IF(B292="6 Month Transfer",B292,IF('Patient level info'!W292="No","Record not locked to discharge/transfer",IF(AND('Paste Data Here - Export'!KM292="T",'Paste Data Here - Export'!A292&lt;&gt;'Paste Data Here - Export'!B292),"Record transferred to this team then transferred to another inpatient team",IF('Paste Data Here - Export'!KM292="T","Transferred to another inpatient team",IF('Paste Data Here - Export'!A292='Paste Data Here - Export'!B292,"Full record at this team","Record transferred to this team"))))))</f>
        <v/>
      </c>
      <c r="D292" s="106" t="str">
        <f>IF('Patient level info'!A292="","",IF(B292="6 Month Transfer","Not Applicable",IF(C292="Record not locked to discharge/transfer",C292,IF(OR(C292="Full record at this team",'Patient level info'!AG292="Died same day as arrival",'Patient level info'!AG292="Admitted to ICU/CCU/HDU"),'Patient level info'!AG292,IF('Patient level info'!P292="Not achieved",'Patient level info'!AG292,IF('Patient level info'!M292="Not achieved",'Patient level info'!AG292,IF('Patient level info'!AG292="Not directly admitted by this team, but achieved 90% of stay whilst at this team",'Patient level info'!AG292,CONCATENATE('Patient level info'!AG292," whilst at this team"))))))))</f>
        <v/>
      </c>
      <c r="E292" s="106" t="str">
        <f>IF('Patient level info'!A292="","",IF(B292="6 Month Transfer","Not Applicable",IF('Patient level info'!A292='Patient level info'!B292,IF('Patient level info'!T292="No","Not achieved","Achieved"),"Not directly admitted by this team")))</f>
        <v/>
      </c>
      <c r="F292" s="106" t="str">
        <f>IF('Patient level info'!A292="","",IF(B292="6 Month Transfer","Not Applicable",IF('Patient level info'!A292='Patient level info'!B292,IF('Patient level info'!U292="","Not achieved","Achieved"),"Not directly admitted by this team")))</f>
        <v/>
      </c>
    </row>
    <row r="293" spans="1:6" s="40" customFormat="1" ht="30" customHeight="1" x14ac:dyDescent="0.25">
      <c r="A293" s="20" t="str">
        <f>IF('Patient level info'!A293="","",'Patient level info'!A293)</f>
        <v/>
      </c>
      <c r="B293" s="105" t="str">
        <f>IF(A293="","",IF('Patient level info'!E293="Yes","6 Month Transfer",IF('Paste Data Here - Export'!A293='Paste Data Here - Export'!B293,'Patient level info'!C293,IF('Patient level info'!W293="No","",'Paste Data Here - Export'!HP293))))</f>
        <v/>
      </c>
      <c r="C293" s="61" t="str">
        <f>IF(A293="","",IF(B293="6 Month Transfer",B293,IF('Patient level info'!W293="No","Record not locked to discharge/transfer",IF(AND('Paste Data Here - Export'!KM293="T",'Paste Data Here - Export'!A293&lt;&gt;'Paste Data Here - Export'!B293),"Record transferred to this team then transferred to another inpatient team",IF('Paste Data Here - Export'!KM293="T","Transferred to another inpatient team",IF('Paste Data Here - Export'!A293='Paste Data Here - Export'!B293,"Full record at this team","Record transferred to this team"))))))</f>
        <v/>
      </c>
      <c r="D293" s="106" t="str">
        <f>IF('Patient level info'!A293="","",IF(B293="6 Month Transfer","Not Applicable",IF(C293="Record not locked to discharge/transfer",C293,IF(OR(C293="Full record at this team",'Patient level info'!AG293="Died same day as arrival",'Patient level info'!AG293="Admitted to ICU/CCU/HDU"),'Patient level info'!AG293,IF('Patient level info'!P293="Not achieved",'Patient level info'!AG293,IF('Patient level info'!M293="Not achieved",'Patient level info'!AG293,IF('Patient level info'!AG293="Not directly admitted by this team, but achieved 90% of stay whilst at this team",'Patient level info'!AG293,CONCATENATE('Patient level info'!AG293," whilst at this team"))))))))</f>
        <v/>
      </c>
      <c r="E293" s="106" t="str">
        <f>IF('Patient level info'!A293="","",IF(B293="6 Month Transfer","Not Applicable",IF('Patient level info'!A293='Patient level info'!B293,IF('Patient level info'!T293="No","Not achieved","Achieved"),"Not directly admitted by this team")))</f>
        <v/>
      </c>
      <c r="F293" s="106" t="str">
        <f>IF('Patient level info'!A293="","",IF(B293="6 Month Transfer","Not Applicable",IF('Patient level info'!A293='Patient level info'!B293,IF('Patient level info'!U293="","Not achieved","Achieved"),"Not directly admitted by this team")))</f>
        <v/>
      </c>
    </row>
    <row r="294" spans="1:6" s="40" customFormat="1" ht="30" customHeight="1" x14ac:dyDescent="0.25">
      <c r="A294" s="20" t="str">
        <f>IF('Patient level info'!A294="","",'Patient level info'!A294)</f>
        <v/>
      </c>
      <c r="B294" s="105" t="str">
        <f>IF(A294="","",IF('Patient level info'!E294="Yes","6 Month Transfer",IF('Paste Data Here - Export'!A294='Paste Data Here - Export'!B294,'Patient level info'!C294,IF('Patient level info'!W294="No","",'Paste Data Here - Export'!HP294))))</f>
        <v/>
      </c>
      <c r="C294" s="61" t="str">
        <f>IF(A294="","",IF(B294="6 Month Transfer",B294,IF('Patient level info'!W294="No","Record not locked to discharge/transfer",IF(AND('Paste Data Here - Export'!KM294="T",'Paste Data Here - Export'!A294&lt;&gt;'Paste Data Here - Export'!B294),"Record transferred to this team then transferred to another inpatient team",IF('Paste Data Here - Export'!KM294="T","Transferred to another inpatient team",IF('Paste Data Here - Export'!A294='Paste Data Here - Export'!B294,"Full record at this team","Record transferred to this team"))))))</f>
        <v/>
      </c>
      <c r="D294" s="106" t="str">
        <f>IF('Patient level info'!A294="","",IF(B294="6 Month Transfer","Not Applicable",IF(C294="Record not locked to discharge/transfer",C294,IF(OR(C294="Full record at this team",'Patient level info'!AG294="Died same day as arrival",'Patient level info'!AG294="Admitted to ICU/CCU/HDU"),'Patient level info'!AG294,IF('Patient level info'!P294="Not achieved",'Patient level info'!AG294,IF('Patient level info'!M294="Not achieved",'Patient level info'!AG294,IF('Patient level info'!AG294="Not directly admitted by this team, but achieved 90% of stay whilst at this team",'Patient level info'!AG294,CONCATENATE('Patient level info'!AG294," whilst at this team"))))))))</f>
        <v/>
      </c>
      <c r="E294" s="106" t="str">
        <f>IF('Patient level info'!A294="","",IF(B294="6 Month Transfer","Not Applicable",IF('Patient level info'!A294='Patient level info'!B294,IF('Patient level info'!T294="No","Not achieved","Achieved"),"Not directly admitted by this team")))</f>
        <v/>
      </c>
      <c r="F294" s="106" t="str">
        <f>IF('Patient level info'!A294="","",IF(B294="6 Month Transfer","Not Applicable",IF('Patient level info'!A294='Patient level info'!B294,IF('Patient level info'!U294="","Not achieved","Achieved"),"Not directly admitted by this team")))</f>
        <v/>
      </c>
    </row>
    <row r="295" spans="1:6" s="40" customFormat="1" ht="30" customHeight="1" x14ac:dyDescent="0.25">
      <c r="A295" s="20" t="str">
        <f>IF('Patient level info'!A295="","",'Patient level info'!A295)</f>
        <v/>
      </c>
      <c r="B295" s="105" t="str">
        <f>IF(A295="","",IF('Patient level info'!E295="Yes","6 Month Transfer",IF('Paste Data Here - Export'!A295='Paste Data Here - Export'!B295,'Patient level info'!C295,IF('Patient level info'!W295="No","",'Paste Data Here - Export'!HP295))))</f>
        <v/>
      </c>
      <c r="C295" s="61" t="str">
        <f>IF(A295="","",IF(B295="6 Month Transfer",B295,IF('Patient level info'!W295="No","Record not locked to discharge/transfer",IF(AND('Paste Data Here - Export'!KM295="T",'Paste Data Here - Export'!A295&lt;&gt;'Paste Data Here - Export'!B295),"Record transferred to this team then transferred to another inpatient team",IF('Paste Data Here - Export'!KM295="T","Transferred to another inpatient team",IF('Paste Data Here - Export'!A295='Paste Data Here - Export'!B295,"Full record at this team","Record transferred to this team"))))))</f>
        <v/>
      </c>
      <c r="D295" s="106" t="str">
        <f>IF('Patient level info'!A295="","",IF(B295="6 Month Transfer","Not Applicable",IF(C295="Record not locked to discharge/transfer",C295,IF(OR(C295="Full record at this team",'Patient level info'!AG295="Died same day as arrival",'Patient level info'!AG295="Admitted to ICU/CCU/HDU"),'Patient level info'!AG295,IF('Patient level info'!P295="Not achieved",'Patient level info'!AG295,IF('Patient level info'!M295="Not achieved",'Patient level info'!AG295,IF('Patient level info'!AG295="Not directly admitted by this team, but achieved 90% of stay whilst at this team",'Patient level info'!AG295,CONCATENATE('Patient level info'!AG295," whilst at this team"))))))))</f>
        <v/>
      </c>
      <c r="E295" s="106" t="str">
        <f>IF('Patient level info'!A295="","",IF(B295="6 Month Transfer","Not Applicable",IF('Patient level info'!A295='Patient level info'!B295,IF('Patient level info'!T295="No","Not achieved","Achieved"),"Not directly admitted by this team")))</f>
        <v/>
      </c>
      <c r="F295" s="106" t="str">
        <f>IF('Patient level info'!A295="","",IF(B295="6 Month Transfer","Not Applicable",IF('Patient level info'!A295='Patient level info'!B295,IF('Patient level info'!U295="","Not achieved","Achieved"),"Not directly admitted by this team")))</f>
        <v/>
      </c>
    </row>
    <row r="296" spans="1:6" s="40" customFormat="1" ht="30" customHeight="1" x14ac:dyDescent="0.25">
      <c r="A296" s="20" t="str">
        <f>IF('Patient level info'!A296="","",'Patient level info'!A296)</f>
        <v/>
      </c>
      <c r="B296" s="105" t="str">
        <f>IF(A296="","",IF('Patient level info'!E296="Yes","6 Month Transfer",IF('Paste Data Here - Export'!A296='Paste Data Here - Export'!B296,'Patient level info'!C296,IF('Patient level info'!W296="No","",'Paste Data Here - Export'!HP296))))</f>
        <v/>
      </c>
      <c r="C296" s="61" t="str">
        <f>IF(A296="","",IF(B296="6 Month Transfer",B296,IF('Patient level info'!W296="No","Record not locked to discharge/transfer",IF(AND('Paste Data Here - Export'!KM296="T",'Paste Data Here - Export'!A296&lt;&gt;'Paste Data Here - Export'!B296),"Record transferred to this team then transferred to another inpatient team",IF('Paste Data Here - Export'!KM296="T","Transferred to another inpatient team",IF('Paste Data Here - Export'!A296='Paste Data Here - Export'!B296,"Full record at this team","Record transferred to this team"))))))</f>
        <v/>
      </c>
      <c r="D296" s="106" t="str">
        <f>IF('Patient level info'!A296="","",IF(B296="6 Month Transfer","Not Applicable",IF(C296="Record not locked to discharge/transfer",C296,IF(OR(C296="Full record at this team",'Patient level info'!AG296="Died same day as arrival",'Patient level info'!AG296="Admitted to ICU/CCU/HDU"),'Patient level info'!AG296,IF('Patient level info'!P296="Not achieved",'Patient level info'!AG296,IF('Patient level info'!M296="Not achieved",'Patient level info'!AG296,IF('Patient level info'!AG296="Not directly admitted by this team, but achieved 90% of stay whilst at this team",'Patient level info'!AG296,CONCATENATE('Patient level info'!AG296," whilst at this team"))))))))</f>
        <v/>
      </c>
      <c r="E296" s="106" t="str">
        <f>IF('Patient level info'!A296="","",IF(B296="6 Month Transfer","Not Applicable",IF('Patient level info'!A296='Patient level info'!B296,IF('Patient level info'!T296="No","Not achieved","Achieved"),"Not directly admitted by this team")))</f>
        <v/>
      </c>
      <c r="F296" s="106" t="str">
        <f>IF('Patient level info'!A296="","",IF(B296="6 Month Transfer","Not Applicable",IF('Patient level info'!A296='Patient level info'!B296,IF('Patient level info'!U296="","Not achieved","Achieved"),"Not directly admitted by this team")))</f>
        <v/>
      </c>
    </row>
    <row r="297" spans="1:6" s="40" customFormat="1" ht="30" customHeight="1" x14ac:dyDescent="0.25">
      <c r="A297" s="20" t="str">
        <f>IF('Patient level info'!A297="","",'Patient level info'!A297)</f>
        <v/>
      </c>
      <c r="B297" s="105" t="str">
        <f>IF(A297="","",IF('Patient level info'!E297="Yes","6 Month Transfer",IF('Paste Data Here - Export'!A297='Paste Data Here - Export'!B297,'Patient level info'!C297,IF('Patient level info'!W297="No","",'Paste Data Here - Export'!HP297))))</f>
        <v/>
      </c>
      <c r="C297" s="61" t="str">
        <f>IF(A297="","",IF(B297="6 Month Transfer",B297,IF('Patient level info'!W297="No","Record not locked to discharge/transfer",IF(AND('Paste Data Here - Export'!KM297="T",'Paste Data Here - Export'!A297&lt;&gt;'Paste Data Here - Export'!B297),"Record transferred to this team then transferred to another inpatient team",IF('Paste Data Here - Export'!KM297="T","Transferred to another inpatient team",IF('Paste Data Here - Export'!A297='Paste Data Here - Export'!B297,"Full record at this team","Record transferred to this team"))))))</f>
        <v/>
      </c>
      <c r="D297" s="106" t="str">
        <f>IF('Patient level info'!A297="","",IF(B297="6 Month Transfer","Not Applicable",IF(C297="Record not locked to discharge/transfer",C297,IF(OR(C297="Full record at this team",'Patient level info'!AG297="Died same day as arrival",'Patient level info'!AG297="Admitted to ICU/CCU/HDU"),'Patient level info'!AG297,IF('Patient level info'!P297="Not achieved",'Patient level info'!AG297,IF('Patient level info'!M297="Not achieved",'Patient level info'!AG297,IF('Patient level info'!AG297="Not directly admitted by this team, but achieved 90% of stay whilst at this team",'Patient level info'!AG297,CONCATENATE('Patient level info'!AG297," whilst at this team"))))))))</f>
        <v/>
      </c>
      <c r="E297" s="106" t="str">
        <f>IF('Patient level info'!A297="","",IF(B297="6 Month Transfer","Not Applicable",IF('Patient level info'!A297='Patient level info'!B297,IF('Patient level info'!T297="No","Not achieved","Achieved"),"Not directly admitted by this team")))</f>
        <v/>
      </c>
      <c r="F297" s="106" t="str">
        <f>IF('Patient level info'!A297="","",IF(B297="6 Month Transfer","Not Applicable",IF('Patient level info'!A297='Patient level info'!B297,IF('Patient level info'!U297="","Not achieved","Achieved"),"Not directly admitted by this team")))</f>
        <v/>
      </c>
    </row>
    <row r="298" spans="1:6" s="40" customFormat="1" ht="30" customHeight="1" x14ac:dyDescent="0.25">
      <c r="A298" s="20" t="str">
        <f>IF('Patient level info'!A298="","",'Patient level info'!A298)</f>
        <v/>
      </c>
      <c r="B298" s="105" t="str">
        <f>IF(A298="","",IF('Patient level info'!E298="Yes","6 Month Transfer",IF('Paste Data Here - Export'!A298='Paste Data Here - Export'!B298,'Patient level info'!C298,IF('Patient level info'!W298="No","",'Paste Data Here - Export'!HP298))))</f>
        <v/>
      </c>
      <c r="C298" s="61" t="str">
        <f>IF(A298="","",IF(B298="6 Month Transfer",B298,IF('Patient level info'!W298="No","Record not locked to discharge/transfer",IF(AND('Paste Data Here - Export'!KM298="T",'Paste Data Here - Export'!A298&lt;&gt;'Paste Data Here - Export'!B298),"Record transferred to this team then transferred to another inpatient team",IF('Paste Data Here - Export'!KM298="T","Transferred to another inpatient team",IF('Paste Data Here - Export'!A298='Paste Data Here - Export'!B298,"Full record at this team","Record transferred to this team"))))))</f>
        <v/>
      </c>
      <c r="D298" s="106" t="str">
        <f>IF('Patient level info'!A298="","",IF(B298="6 Month Transfer","Not Applicable",IF(C298="Record not locked to discharge/transfer",C298,IF(OR(C298="Full record at this team",'Patient level info'!AG298="Died same day as arrival",'Patient level info'!AG298="Admitted to ICU/CCU/HDU"),'Patient level info'!AG298,IF('Patient level info'!P298="Not achieved",'Patient level info'!AG298,IF('Patient level info'!M298="Not achieved",'Patient level info'!AG298,IF('Patient level info'!AG298="Not directly admitted by this team, but achieved 90% of stay whilst at this team",'Patient level info'!AG298,CONCATENATE('Patient level info'!AG298," whilst at this team"))))))))</f>
        <v/>
      </c>
      <c r="E298" s="106" t="str">
        <f>IF('Patient level info'!A298="","",IF(B298="6 Month Transfer","Not Applicable",IF('Patient level info'!A298='Patient level info'!B298,IF('Patient level info'!T298="No","Not achieved","Achieved"),"Not directly admitted by this team")))</f>
        <v/>
      </c>
      <c r="F298" s="106" t="str">
        <f>IF('Patient level info'!A298="","",IF(B298="6 Month Transfer","Not Applicable",IF('Patient level info'!A298='Patient level info'!B298,IF('Patient level info'!U298="","Not achieved","Achieved"),"Not directly admitted by this team")))</f>
        <v/>
      </c>
    </row>
    <row r="299" spans="1:6" s="40" customFormat="1" ht="30" customHeight="1" x14ac:dyDescent="0.25">
      <c r="A299" s="20" t="str">
        <f>IF('Patient level info'!A299="","",'Patient level info'!A299)</f>
        <v/>
      </c>
      <c r="B299" s="105" t="str">
        <f>IF(A299="","",IF('Patient level info'!E299="Yes","6 Month Transfer",IF('Paste Data Here - Export'!A299='Paste Data Here - Export'!B299,'Patient level info'!C299,IF('Patient level info'!W299="No","",'Paste Data Here - Export'!HP299))))</f>
        <v/>
      </c>
      <c r="C299" s="61" t="str">
        <f>IF(A299="","",IF(B299="6 Month Transfer",B299,IF('Patient level info'!W299="No","Record not locked to discharge/transfer",IF(AND('Paste Data Here - Export'!KM299="T",'Paste Data Here - Export'!A299&lt;&gt;'Paste Data Here - Export'!B299),"Record transferred to this team then transferred to another inpatient team",IF('Paste Data Here - Export'!KM299="T","Transferred to another inpatient team",IF('Paste Data Here - Export'!A299='Paste Data Here - Export'!B299,"Full record at this team","Record transferred to this team"))))))</f>
        <v/>
      </c>
      <c r="D299" s="106" t="str">
        <f>IF('Patient level info'!A299="","",IF(B299="6 Month Transfer","Not Applicable",IF(C299="Record not locked to discharge/transfer",C299,IF(OR(C299="Full record at this team",'Patient level info'!AG299="Died same day as arrival",'Patient level info'!AG299="Admitted to ICU/CCU/HDU"),'Patient level info'!AG299,IF('Patient level info'!P299="Not achieved",'Patient level info'!AG299,IF('Patient level info'!M299="Not achieved",'Patient level info'!AG299,IF('Patient level info'!AG299="Not directly admitted by this team, but achieved 90% of stay whilst at this team",'Patient level info'!AG299,CONCATENATE('Patient level info'!AG299," whilst at this team"))))))))</f>
        <v/>
      </c>
      <c r="E299" s="106" t="str">
        <f>IF('Patient level info'!A299="","",IF(B299="6 Month Transfer","Not Applicable",IF('Patient level info'!A299='Patient level info'!B299,IF('Patient level info'!T299="No","Not achieved","Achieved"),"Not directly admitted by this team")))</f>
        <v/>
      </c>
      <c r="F299" s="106" t="str">
        <f>IF('Patient level info'!A299="","",IF(B299="6 Month Transfer","Not Applicable",IF('Patient level info'!A299='Patient level info'!B299,IF('Patient level info'!U299="","Not achieved","Achieved"),"Not directly admitted by this team")))</f>
        <v/>
      </c>
    </row>
    <row r="300" spans="1:6" s="40" customFormat="1" ht="30" customHeight="1" x14ac:dyDescent="0.25">
      <c r="A300" s="20" t="str">
        <f>IF('Patient level info'!A300="","",'Patient level info'!A300)</f>
        <v/>
      </c>
      <c r="B300" s="105" t="str">
        <f>IF(A300="","",IF('Patient level info'!E300="Yes","6 Month Transfer",IF('Paste Data Here - Export'!A300='Paste Data Here - Export'!B300,'Patient level info'!C300,IF('Patient level info'!W300="No","",'Paste Data Here - Export'!HP300))))</f>
        <v/>
      </c>
      <c r="C300" s="61" t="str">
        <f>IF(A300="","",IF(B300="6 Month Transfer",B300,IF('Patient level info'!W300="No","Record not locked to discharge/transfer",IF(AND('Paste Data Here - Export'!KM300="T",'Paste Data Here - Export'!A300&lt;&gt;'Paste Data Here - Export'!B300),"Record transferred to this team then transferred to another inpatient team",IF('Paste Data Here - Export'!KM300="T","Transferred to another inpatient team",IF('Paste Data Here - Export'!A300='Paste Data Here - Export'!B300,"Full record at this team","Record transferred to this team"))))))</f>
        <v/>
      </c>
      <c r="D300" s="106" t="str">
        <f>IF('Patient level info'!A300="","",IF(B300="6 Month Transfer","Not Applicable",IF(C300="Record not locked to discharge/transfer",C300,IF(OR(C300="Full record at this team",'Patient level info'!AG300="Died same day as arrival",'Patient level info'!AG300="Admitted to ICU/CCU/HDU"),'Patient level info'!AG300,IF('Patient level info'!P300="Not achieved",'Patient level info'!AG300,IF('Patient level info'!M300="Not achieved",'Patient level info'!AG300,IF('Patient level info'!AG300="Not directly admitted by this team, but achieved 90% of stay whilst at this team",'Patient level info'!AG300,CONCATENATE('Patient level info'!AG300," whilst at this team"))))))))</f>
        <v/>
      </c>
      <c r="E300" s="106" t="str">
        <f>IF('Patient level info'!A300="","",IF(B300="6 Month Transfer","Not Applicable",IF('Patient level info'!A300='Patient level info'!B300,IF('Patient level info'!T300="No","Not achieved","Achieved"),"Not directly admitted by this team")))</f>
        <v/>
      </c>
      <c r="F300" s="106" t="str">
        <f>IF('Patient level info'!A300="","",IF(B300="6 Month Transfer","Not Applicable",IF('Patient level info'!A300='Patient level info'!B300,IF('Patient level info'!U300="","Not achieved","Achieved"),"Not directly admitted by this team")))</f>
        <v/>
      </c>
    </row>
    <row r="301" spans="1:6" s="40" customFormat="1" ht="30" customHeight="1" x14ac:dyDescent="0.25">
      <c r="A301" s="20" t="str">
        <f>IF('Patient level info'!A301="","",'Patient level info'!A301)</f>
        <v/>
      </c>
      <c r="B301" s="105" t="str">
        <f>IF(A301="","",IF('Patient level info'!E301="Yes","6 Month Transfer",IF('Paste Data Here - Export'!A301='Paste Data Here - Export'!B301,'Patient level info'!C301,IF('Patient level info'!W301="No","",'Paste Data Here - Export'!HP301))))</f>
        <v/>
      </c>
      <c r="C301" s="61" t="str">
        <f>IF(A301="","",IF(B301="6 Month Transfer",B301,IF('Patient level info'!W301="No","Record not locked to discharge/transfer",IF(AND('Paste Data Here - Export'!KM301="T",'Paste Data Here - Export'!A301&lt;&gt;'Paste Data Here - Export'!B301),"Record transferred to this team then transferred to another inpatient team",IF('Paste Data Here - Export'!KM301="T","Transferred to another inpatient team",IF('Paste Data Here - Export'!A301='Paste Data Here - Export'!B301,"Full record at this team","Record transferred to this team"))))))</f>
        <v/>
      </c>
      <c r="D301" s="106" t="str">
        <f>IF('Patient level info'!A301="","",IF(B301="6 Month Transfer","Not Applicable",IF(C301="Record not locked to discharge/transfer",C301,IF(OR(C301="Full record at this team",'Patient level info'!AG301="Died same day as arrival",'Patient level info'!AG301="Admitted to ICU/CCU/HDU"),'Patient level info'!AG301,IF('Patient level info'!P301="Not achieved",'Patient level info'!AG301,IF('Patient level info'!M301="Not achieved",'Patient level info'!AG301,IF('Patient level info'!AG301="Not directly admitted by this team, but achieved 90% of stay whilst at this team",'Patient level info'!AG301,CONCATENATE('Patient level info'!AG301," whilst at this team"))))))))</f>
        <v/>
      </c>
      <c r="E301" s="106" t="str">
        <f>IF('Patient level info'!A301="","",IF(B301="6 Month Transfer","Not Applicable",IF('Patient level info'!A301='Patient level info'!B301,IF('Patient level info'!T301="No","Not achieved","Achieved"),"Not directly admitted by this team")))</f>
        <v/>
      </c>
      <c r="F301" s="106" t="str">
        <f>IF('Patient level info'!A301="","",IF(B301="6 Month Transfer","Not Applicable",IF('Patient level info'!A301='Patient level info'!B301,IF('Patient level info'!U301="","Not achieved","Achieved"),"Not directly admitted by this team")))</f>
        <v/>
      </c>
    </row>
    <row r="302" spans="1:6" s="40" customFormat="1" ht="30" customHeight="1" x14ac:dyDescent="0.25">
      <c r="A302" s="20" t="str">
        <f>IF('Patient level info'!A302="","",'Patient level info'!A302)</f>
        <v/>
      </c>
      <c r="B302" s="105" t="str">
        <f>IF(A302="","",IF('Patient level info'!E302="Yes","6 Month Transfer",IF('Paste Data Here - Export'!A302='Paste Data Here - Export'!B302,'Patient level info'!C302,IF('Patient level info'!W302="No","",'Paste Data Here - Export'!HP302))))</f>
        <v/>
      </c>
      <c r="C302" s="61" t="str">
        <f>IF(A302="","",IF(B302="6 Month Transfer",B302,IF('Patient level info'!W302="No","Record not locked to discharge/transfer",IF(AND('Paste Data Here - Export'!KM302="T",'Paste Data Here - Export'!A302&lt;&gt;'Paste Data Here - Export'!B302),"Record transferred to this team then transferred to another inpatient team",IF('Paste Data Here - Export'!KM302="T","Transferred to another inpatient team",IF('Paste Data Here - Export'!A302='Paste Data Here - Export'!B302,"Full record at this team","Record transferred to this team"))))))</f>
        <v/>
      </c>
      <c r="D302" s="106" t="str">
        <f>IF('Patient level info'!A302="","",IF(B302="6 Month Transfer","Not Applicable",IF(C302="Record not locked to discharge/transfer",C302,IF(OR(C302="Full record at this team",'Patient level info'!AG302="Died same day as arrival",'Patient level info'!AG302="Admitted to ICU/CCU/HDU"),'Patient level info'!AG302,IF('Patient level info'!P302="Not achieved",'Patient level info'!AG302,IF('Patient level info'!M302="Not achieved",'Patient level info'!AG302,IF('Patient level info'!AG302="Not directly admitted by this team, but achieved 90% of stay whilst at this team",'Patient level info'!AG302,CONCATENATE('Patient level info'!AG302," whilst at this team"))))))))</f>
        <v/>
      </c>
      <c r="E302" s="106" t="str">
        <f>IF('Patient level info'!A302="","",IF(B302="6 Month Transfer","Not Applicable",IF('Patient level info'!A302='Patient level info'!B302,IF('Patient level info'!T302="No","Not achieved","Achieved"),"Not directly admitted by this team")))</f>
        <v/>
      </c>
      <c r="F302" s="106" t="str">
        <f>IF('Patient level info'!A302="","",IF(B302="6 Month Transfer","Not Applicable",IF('Patient level info'!A302='Patient level info'!B302,IF('Patient level info'!U302="","Not achieved","Achieved"),"Not directly admitted by this team")))</f>
        <v/>
      </c>
    </row>
    <row r="303" spans="1:6" s="40" customFormat="1" ht="30" customHeight="1" x14ac:dyDescent="0.25">
      <c r="A303" s="20" t="str">
        <f>IF('Patient level info'!A303="","",'Patient level info'!A303)</f>
        <v/>
      </c>
      <c r="B303" s="105" t="str">
        <f>IF(A303="","",IF('Patient level info'!E303="Yes","6 Month Transfer",IF('Paste Data Here - Export'!A303='Paste Data Here - Export'!B303,'Patient level info'!C303,IF('Patient level info'!W303="No","",'Paste Data Here - Export'!HP303))))</f>
        <v/>
      </c>
      <c r="C303" s="61" t="str">
        <f>IF(A303="","",IF(B303="6 Month Transfer",B303,IF('Patient level info'!W303="No","Record not locked to discharge/transfer",IF(AND('Paste Data Here - Export'!KM303="T",'Paste Data Here - Export'!A303&lt;&gt;'Paste Data Here - Export'!B303),"Record transferred to this team then transferred to another inpatient team",IF('Paste Data Here - Export'!KM303="T","Transferred to another inpatient team",IF('Paste Data Here - Export'!A303='Paste Data Here - Export'!B303,"Full record at this team","Record transferred to this team"))))))</f>
        <v/>
      </c>
      <c r="D303" s="106" t="str">
        <f>IF('Patient level info'!A303="","",IF(B303="6 Month Transfer","Not Applicable",IF(C303="Record not locked to discharge/transfer",C303,IF(OR(C303="Full record at this team",'Patient level info'!AG303="Died same day as arrival",'Patient level info'!AG303="Admitted to ICU/CCU/HDU"),'Patient level info'!AG303,IF('Patient level info'!P303="Not achieved",'Patient level info'!AG303,IF('Patient level info'!M303="Not achieved",'Patient level info'!AG303,IF('Patient level info'!AG303="Not directly admitted by this team, but achieved 90% of stay whilst at this team",'Patient level info'!AG303,CONCATENATE('Patient level info'!AG303," whilst at this team"))))))))</f>
        <v/>
      </c>
      <c r="E303" s="106" t="str">
        <f>IF('Patient level info'!A303="","",IF(B303="6 Month Transfer","Not Applicable",IF('Patient level info'!A303='Patient level info'!B303,IF('Patient level info'!T303="No","Not achieved","Achieved"),"Not directly admitted by this team")))</f>
        <v/>
      </c>
      <c r="F303" s="106" t="str">
        <f>IF('Patient level info'!A303="","",IF(B303="6 Month Transfer","Not Applicable",IF('Patient level info'!A303='Patient level info'!B303,IF('Patient level info'!U303="","Not achieved","Achieved"),"Not directly admitted by this team")))</f>
        <v/>
      </c>
    </row>
    <row r="304" spans="1:6" s="40" customFormat="1" ht="30" customHeight="1" x14ac:dyDescent="0.25">
      <c r="A304" s="20" t="str">
        <f>IF('Patient level info'!A304="","",'Patient level info'!A304)</f>
        <v/>
      </c>
      <c r="B304" s="105" t="str">
        <f>IF(A304="","",IF('Patient level info'!E304="Yes","6 Month Transfer",IF('Paste Data Here - Export'!A304='Paste Data Here - Export'!B304,'Patient level info'!C304,IF('Patient level info'!W304="No","",'Paste Data Here - Export'!HP304))))</f>
        <v/>
      </c>
      <c r="C304" s="61" t="str">
        <f>IF(A304="","",IF(B304="6 Month Transfer",B304,IF('Patient level info'!W304="No","Record not locked to discharge/transfer",IF(AND('Paste Data Here - Export'!KM304="T",'Paste Data Here - Export'!A304&lt;&gt;'Paste Data Here - Export'!B304),"Record transferred to this team then transferred to another inpatient team",IF('Paste Data Here - Export'!KM304="T","Transferred to another inpatient team",IF('Paste Data Here - Export'!A304='Paste Data Here - Export'!B304,"Full record at this team","Record transferred to this team"))))))</f>
        <v/>
      </c>
      <c r="D304" s="106" t="str">
        <f>IF('Patient level info'!A304="","",IF(B304="6 Month Transfer","Not Applicable",IF(C304="Record not locked to discharge/transfer",C304,IF(OR(C304="Full record at this team",'Patient level info'!AG304="Died same day as arrival",'Patient level info'!AG304="Admitted to ICU/CCU/HDU"),'Patient level info'!AG304,IF('Patient level info'!P304="Not achieved",'Patient level info'!AG304,IF('Patient level info'!M304="Not achieved",'Patient level info'!AG304,IF('Patient level info'!AG304="Not directly admitted by this team, but achieved 90% of stay whilst at this team",'Patient level info'!AG304,CONCATENATE('Patient level info'!AG304," whilst at this team"))))))))</f>
        <v/>
      </c>
      <c r="E304" s="106" t="str">
        <f>IF('Patient level info'!A304="","",IF(B304="6 Month Transfer","Not Applicable",IF('Patient level info'!A304='Patient level info'!B304,IF('Patient level info'!T304="No","Not achieved","Achieved"),"Not directly admitted by this team")))</f>
        <v/>
      </c>
      <c r="F304" s="106" t="str">
        <f>IF('Patient level info'!A304="","",IF(B304="6 Month Transfer","Not Applicable",IF('Patient level info'!A304='Patient level info'!B304,IF('Patient level info'!U304="","Not achieved","Achieved"),"Not directly admitted by this team")))</f>
        <v/>
      </c>
    </row>
    <row r="305" spans="1:6" s="40" customFormat="1" ht="30" customHeight="1" x14ac:dyDescent="0.25">
      <c r="A305" s="20" t="str">
        <f>IF('Patient level info'!A305="","",'Patient level info'!A305)</f>
        <v/>
      </c>
      <c r="B305" s="105" t="str">
        <f>IF(A305="","",IF('Patient level info'!E305="Yes","6 Month Transfer",IF('Paste Data Here - Export'!A305='Paste Data Here - Export'!B305,'Patient level info'!C305,IF('Patient level info'!W305="No","",'Paste Data Here - Export'!HP305))))</f>
        <v/>
      </c>
      <c r="C305" s="61" t="str">
        <f>IF(A305="","",IF(B305="6 Month Transfer",B305,IF('Patient level info'!W305="No","Record not locked to discharge/transfer",IF(AND('Paste Data Here - Export'!KM305="T",'Paste Data Here - Export'!A305&lt;&gt;'Paste Data Here - Export'!B305),"Record transferred to this team then transferred to another inpatient team",IF('Paste Data Here - Export'!KM305="T","Transferred to another inpatient team",IF('Paste Data Here - Export'!A305='Paste Data Here - Export'!B305,"Full record at this team","Record transferred to this team"))))))</f>
        <v/>
      </c>
      <c r="D305" s="106" t="str">
        <f>IF('Patient level info'!A305="","",IF(B305="6 Month Transfer","Not Applicable",IF(C305="Record not locked to discharge/transfer",C305,IF(OR(C305="Full record at this team",'Patient level info'!AG305="Died same day as arrival",'Patient level info'!AG305="Admitted to ICU/CCU/HDU"),'Patient level info'!AG305,IF('Patient level info'!P305="Not achieved",'Patient level info'!AG305,IF('Patient level info'!M305="Not achieved",'Patient level info'!AG305,IF('Patient level info'!AG305="Not directly admitted by this team, but achieved 90% of stay whilst at this team",'Patient level info'!AG305,CONCATENATE('Patient level info'!AG305," whilst at this team"))))))))</f>
        <v/>
      </c>
      <c r="E305" s="106" t="str">
        <f>IF('Patient level info'!A305="","",IF(B305="6 Month Transfer","Not Applicable",IF('Patient level info'!A305='Patient level info'!B305,IF('Patient level info'!T305="No","Not achieved","Achieved"),"Not directly admitted by this team")))</f>
        <v/>
      </c>
      <c r="F305" s="106" t="str">
        <f>IF('Patient level info'!A305="","",IF(B305="6 Month Transfer","Not Applicable",IF('Patient level info'!A305='Patient level info'!B305,IF('Patient level info'!U305="","Not achieved","Achieved"),"Not directly admitted by this team")))</f>
        <v/>
      </c>
    </row>
    <row r="306" spans="1:6" s="40" customFormat="1" ht="30" customHeight="1" x14ac:dyDescent="0.25">
      <c r="A306" s="20" t="str">
        <f>IF('Patient level info'!A306="","",'Patient level info'!A306)</f>
        <v/>
      </c>
      <c r="B306" s="105" t="str">
        <f>IF(A306="","",IF('Patient level info'!E306="Yes","6 Month Transfer",IF('Paste Data Here - Export'!A306='Paste Data Here - Export'!B306,'Patient level info'!C306,IF('Patient level info'!W306="No","",'Paste Data Here - Export'!HP306))))</f>
        <v/>
      </c>
      <c r="C306" s="61" t="str">
        <f>IF(A306="","",IF(B306="6 Month Transfer",B306,IF('Patient level info'!W306="No","Record not locked to discharge/transfer",IF(AND('Paste Data Here - Export'!KM306="T",'Paste Data Here - Export'!A306&lt;&gt;'Paste Data Here - Export'!B306),"Record transferred to this team then transferred to another inpatient team",IF('Paste Data Here - Export'!KM306="T","Transferred to another inpatient team",IF('Paste Data Here - Export'!A306='Paste Data Here - Export'!B306,"Full record at this team","Record transferred to this team"))))))</f>
        <v/>
      </c>
      <c r="D306" s="106" t="str">
        <f>IF('Patient level info'!A306="","",IF(B306="6 Month Transfer","Not Applicable",IF(C306="Record not locked to discharge/transfer",C306,IF(OR(C306="Full record at this team",'Patient level info'!AG306="Died same day as arrival",'Patient level info'!AG306="Admitted to ICU/CCU/HDU"),'Patient level info'!AG306,IF('Patient level info'!P306="Not achieved",'Patient level info'!AG306,IF('Patient level info'!M306="Not achieved",'Patient level info'!AG306,IF('Patient level info'!AG306="Not directly admitted by this team, but achieved 90% of stay whilst at this team",'Patient level info'!AG306,CONCATENATE('Patient level info'!AG306," whilst at this team"))))))))</f>
        <v/>
      </c>
      <c r="E306" s="106" t="str">
        <f>IF('Patient level info'!A306="","",IF(B306="6 Month Transfer","Not Applicable",IF('Patient level info'!A306='Patient level info'!B306,IF('Patient level info'!T306="No","Not achieved","Achieved"),"Not directly admitted by this team")))</f>
        <v/>
      </c>
      <c r="F306" s="106" t="str">
        <f>IF('Patient level info'!A306="","",IF(B306="6 Month Transfer","Not Applicable",IF('Patient level info'!A306='Patient level info'!B306,IF('Patient level info'!U306="","Not achieved","Achieved"),"Not directly admitted by this team")))</f>
        <v/>
      </c>
    </row>
    <row r="307" spans="1:6" s="40" customFormat="1" ht="30" customHeight="1" x14ac:dyDescent="0.25">
      <c r="A307" s="20" t="str">
        <f>IF('Patient level info'!A307="","",'Patient level info'!A307)</f>
        <v/>
      </c>
      <c r="B307" s="105" t="str">
        <f>IF(A307="","",IF('Patient level info'!E307="Yes","6 Month Transfer",IF('Paste Data Here - Export'!A307='Paste Data Here - Export'!B307,'Patient level info'!C307,IF('Patient level info'!W307="No","",'Paste Data Here - Export'!HP307))))</f>
        <v/>
      </c>
      <c r="C307" s="61" t="str">
        <f>IF(A307="","",IF(B307="6 Month Transfer",B307,IF('Patient level info'!W307="No","Record not locked to discharge/transfer",IF(AND('Paste Data Here - Export'!KM307="T",'Paste Data Here - Export'!A307&lt;&gt;'Paste Data Here - Export'!B307),"Record transferred to this team then transferred to another inpatient team",IF('Paste Data Here - Export'!KM307="T","Transferred to another inpatient team",IF('Paste Data Here - Export'!A307='Paste Data Here - Export'!B307,"Full record at this team","Record transferred to this team"))))))</f>
        <v/>
      </c>
      <c r="D307" s="106" t="str">
        <f>IF('Patient level info'!A307="","",IF(B307="6 Month Transfer","Not Applicable",IF(C307="Record not locked to discharge/transfer",C307,IF(OR(C307="Full record at this team",'Patient level info'!AG307="Died same day as arrival",'Patient level info'!AG307="Admitted to ICU/CCU/HDU"),'Patient level info'!AG307,IF('Patient level info'!P307="Not achieved",'Patient level info'!AG307,IF('Patient level info'!M307="Not achieved",'Patient level info'!AG307,IF('Patient level info'!AG307="Not directly admitted by this team, but achieved 90% of stay whilst at this team",'Patient level info'!AG307,CONCATENATE('Patient level info'!AG307," whilst at this team"))))))))</f>
        <v/>
      </c>
      <c r="E307" s="106" t="str">
        <f>IF('Patient level info'!A307="","",IF(B307="6 Month Transfer","Not Applicable",IF('Patient level info'!A307='Patient level info'!B307,IF('Patient level info'!T307="No","Not achieved","Achieved"),"Not directly admitted by this team")))</f>
        <v/>
      </c>
      <c r="F307" s="106" t="str">
        <f>IF('Patient level info'!A307="","",IF(B307="6 Month Transfer","Not Applicable",IF('Patient level info'!A307='Patient level info'!B307,IF('Patient level info'!U307="","Not achieved","Achieved"),"Not directly admitted by this team")))</f>
        <v/>
      </c>
    </row>
    <row r="308" spans="1:6" s="40" customFormat="1" ht="30" customHeight="1" x14ac:dyDescent="0.25">
      <c r="A308" s="20" t="str">
        <f>IF('Patient level info'!A308="","",'Patient level info'!A308)</f>
        <v/>
      </c>
      <c r="B308" s="105" t="str">
        <f>IF(A308="","",IF('Patient level info'!E308="Yes","6 Month Transfer",IF('Paste Data Here - Export'!A308='Paste Data Here - Export'!B308,'Patient level info'!C308,IF('Patient level info'!W308="No","",'Paste Data Here - Export'!HP308))))</f>
        <v/>
      </c>
      <c r="C308" s="61" t="str">
        <f>IF(A308="","",IF(B308="6 Month Transfer",B308,IF('Patient level info'!W308="No","Record not locked to discharge/transfer",IF(AND('Paste Data Here - Export'!KM308="T",'Paste Data Here - Export'!A308&lt;&gt;'Paste Data Here - Export'!B308),"Record transferred to this team then transferred to another inpatient team",IF('Paste Data Here - Export'!KM308="T","Transferred to another inpatient team",IF('Paste Data Here - Export'!A308='Paste Data Here - Export'!B308,"Full record at this team","Record transferred to this team"))))))</f>
        <v/>
      </c>
      <c r="D308" s="106" t="str">
        <f>IF('Patient level info'!A308="","",IF(B308="6 Month Transfer","Not Applicable",IF(C308="Record not locked to discharge/transfer",C308,IF(OR(C308="Full record at this team",'Patient level info'!AG308="Died same day as arrival",'Patient level info'!AG308="Admitted to ICU/CCU/HDU"),'Patient level info'!AG308,IF('Patient level info'!P308="Not achieved",'Patient level info'!AG308,IF('Patient level info'!M308="Not achieved",'Patient level info'!AG308,IF('Patient level info'!AG308="Not directly admitted by this team, but achieved 90% of stay whilst at this team",'Patient level info'!AG308,CONCATENATE('Patient level info'!AG308," whilst at this team"))))))))</f>
        <v/>
      </c>
      <c r="E308" s="106" t="str">
        <f>IF('Patient level info'!A308="","",IF(B308="6 Month Transfer","Not Applicable",IF('Patient level info'!A308='Patient level info'!B308,IF('Patient level info'!T308="No","Not achieved","Achieved"),"Not directly admitted by this team")))</f>
        <v/>
      </c>
      <c r="F308" s="106" t="str">
        <f>IF('Patient level info'!A308="","",IF(B308="6 Month Transfer","Not Applicable",IF('Patient level info'!A308='Patient level info'!B308,IF('Patient level info'!U308="","Not achieved","Achieved"),"Not directly admitted by this team")))</f>
        <v/>
      </c>
    </row>
    <row r="309" spans="1:6" s="40" customFormat="1" ht="30" customHeight="1" x14ac:dyDescent="0.25">
      <c r="A309" s="20" t="str">
        <f>IF('Patient level info'!A309="","",'Patient level info'!A309)</f>
        <v/>
      </c>
      <c r="B309" s="105" t="str">
        <f>IF(A309="","",IF('Patient level info'!E309="Yes","6 Month Transfer",IF('Paste Data Here - Export'!A309='Paste Data Here - Export'!B309,'Patient level info'!C309,IF('Patient level info'!W309="No","",'Paste Data Here - Export'!HP309))))</f>
        <v/>
      </c>
      <c r="C309" s="61" t="str">
        <f>IF(A309="","",IF(B309="6 Month Transfer",B309,IF('Patient level info'!W309="No","Record not locked to discharge/transfer",IF(AND('Paste Data Here - Export'!KM309="T",'Paste Data Here - Export'!A309&lt;&gt;'Paste Data Here - Export'!B309),"Record transferred to this team then transferred to another inpatient team",IF('Paste Data Here - Export'!KM309="T","Transferred to another inpatient team",IF('Paste Data Here - Export'!A309='Paste Data Here - Export'!B309,"Full record at this team","Record transferred to this team"))))))</f>
        <v/>
      </c>
      <c r="D309" s="106" t="str">
        <f>IF('Patient level info'!A309="","",IF(B309="6 Month Transfer","Not Applicable",IF(C309="Record not locked to discharge/transfer",C309,IF(OR(C309="Full record at this team",'Patient level info'!AG309="Died same day as arrival",'Patient level info'!AG309="Admitted to ICU/CCU/HDU"),'Patient level info'!AG309,IF('Patient level info'!P309="Not achieved",'Patient level info'!AG309,IF('Patient level info'!M309="Not achieved",'Patient level info'!AG309,IF('Patient level info'!AG309="Not directly admitted by this team, but achieved 90% of stay whilst at this team",'Patient level info'!AG309,CONCATENATE('Patient level info'!AG309," whilst at this team"))))))))</f>
        <v/>
      </c>
      <c r="E309" s="106" t="str">
        <f>IF('Patient level info'!A309="","",IF(B309="6 Month Transfer","Not Applicable",IF('Patient level info'!A309='Patient level info'!B309,IF('Patient level info'!T309="No","Not achieved","Achieved"),"Not directly admitted by this team")))</f>
        <v/>
      </c>
      <c r="F309" s="106" t="str">
        <f>IF('Patient level info'!A309="","",IF(B309="6 Month Transfer","Not Applicable",IF('Patient level info'!A309='Patient level info'!B309,IF('Patient level info'!U309="","Not achieved","Achieved"),"Not directly admitted by this team")))</f>
        <v/>
      </c>
    </row>
    <row r="310" spans="1:6" s="40" customFormat="1" ht="30" customHeight="1" x14ac:dyDescent="0.25">
      <c r="A310" s="20" t="str">
        <f>IF('Patient level info'!A310="","",'Patient level info'!A310)</f>
        <v/>
      </c>
      <c r="B310" s="105" t="str">
        <f>IF(A310="","",IF('Patient level info'!E310="Yes","6 Month Transfer",IF('Paste Data Here - Export'!A310='Paste Data Here - Export'!B310,'Patient level info'!C310,IF('Patient level info'!W310="No","",'Paste Data Here - Export'!HP310))))</f>
        <v/>
      </c>
      <c r="C310" s="61" t="str">
        <f>IF(A310="","",IF(B310="6 Month Transfer",B310,IF('Patient level info'!W310="No","Record not locked to discharge/transfer",IF(AND('Paste Data Here - Export'!KM310="T",'Paste Data Here - Export'!A310&lt;&gt;'Paste Data Here - Export'!B310),"Record transferred to this team then transferred to another inpatient team",IF('Paste Data Here - Export'!KM310="T","Transferred to another inpatient team",IF('Paste Data Here - Export'!A310='Paste Data Here - Export'!B310,"Full record at this team","Record transferred to this team"))))))</f>
        <v/>
      </c>
      <c r="D310" s="106" t="str">
        <f>IF('Patient level info'!A310="","",IF(B310="6 Month Transfer","Not Applicable",IF(C310="Record not locked to discharge/transfer",C310,IF(OR(C310="Full record at this team",'Patient level info'!AG310="Died same day as arrival",'Patient level info'!AG310="Admitted to ICU/CCU/HDU"),'Patient level info'!AG310,IF('Patient level info'!P310="Not achieved",'Patient level info'!AG310,IF('Patient level info'!M310="Not achieved",'Patient level info'!AG310,IF('Patient level info'!AG310="Not directly admitted by this team, but achieved 90% of stay whilst at this team",'Patient level info'!AG310,CONCATENATE('Patient level info'!AG310," whilst at this team"))))))))</f>
        <v/>
      </c>
      <c r="E310" s="106" t="str">
        <f>IF('Patient level info'!A310="","",IF(B310="6 Month Transfer","Not Applicable",IF('Patient level info'!A310='Patient level info'!B310,IF('Patient level info'!T310="No","Not achieved","Achieved"),"Not directly admitted by this team")))</f>
        <v/>
      </c>
      <c r="F310" s="106" t="str">
        <f>IF('Patient level info'!A310="","",IF(B310="6 Month Transfer","Not Applicable",IF('Patient level info'!A310='Patient level info'!B310,IF('Patient level info'!U310="","Not achieved","Achieved"),"Not directly admitted by this team")))</f>
        <v/>
      </c>
    </row>
    <row r="311" spans="1:6" s="40" customFormat="1" ht="30" customHeight="1" x14ac:dyDescent="0.25">
      <c r="A311" s="20" t="str">
        <f>IF('Patient level info'!A311="","",'Patient level info'!A311)</f>
        <v/>
      </c>
      <c r="B311" s="105" t="str">
        <f>IF(A311="","",IF('Patient level info'!E311="Yes","6 Month Transfer",IF('Paste Data Here - Export'!A311='Paste Data Here - Export'!B311,'Patient level info'!C311,IF('Patient level info'!W311="No","",'Paste Data Here - Export'!HP311))))</f>
        <v/>
      </c>
      <c r="C311" s="61" t="str">
        <f>IF(A311="","",IF(B311="6 Month Transfer",B311,IF('Patient level info'!W311="No","Record not locked to discharge/transfer",IF(AND('Paste Data Here - Export'!KM311="T",'Paste Data Here - Export'!A311&lt;&gt;'Paste Data Here - Export'!B311),"Record transferred to this team then transferred to another inpatient team",IF('Paste Data Here - Export'!KM311="T","Transferred to another inpatient team",IF('Paste Data Here - Export'!A311='Paste Data Here - Export'!B311,"Full record at this team","Record transferred to this team"))))))</f>
        <v/>
      </c>
      <c r="D311" s="106" t="str">
        <f>IF('Patient level info'!A311="","",IF(B311="6 Month Transfer","Not Applicable",IF(C311="Record not locked to discharge/transfer",C311,IF(OR(C311="Full record at this team",'Patient level info'!AG311="Died same day as arrival",'Patient level info'!AG311="Admitted to ICU/CCU/HDU"),'Patient level info'!AG311,IF('Patient level info'!P311="Not achieved",'Patient level info'!AG311,IF('Patient level info'!M311="Not achieved",'Patient level info'!AG311,IF('Patient level info'!AG311="Not directly admitted by this team, but achieved 90% of stay whilst at this team",'Patient level info'!AG311,CONCATENATE('Patient level info'!AG311," whilst at this team"))))))))</f>
        <v/>
      </c>
      <c r="E311" s="106" t="str">
        <f>IF('Patient level info'!A311="","",IF(B311="6 Month Transfer","Not Applicable",IF('Patient level info'!A311='Patient level info'!B311,IF('Patient level info'!T311="No","Not achieved","Achieved"),"Not directly admitted by this team")))</f>
        <v/>
      </c>
      <c r="F311" s="106" t="str">
        <f>IF('Patient level info'!A311="","",IF(B311="6 Month Transfer","Not Applicable",IF('Patient level info'!A311='Patient level info'!B311,IF('Patient level info'!U311="","Not achieved","Achieved"),"Not directly admitted by this team")))</f>
        <v/>
      </c>
    </row>
    <row r="312" spans="1:6" s="40" customFormat="1" ht="30" customHeight="1" x14ac:dyDescent="0.25">
      <c r="A312" s="20" t="str">
        <f>IF('Patient level info'!A312="","",'Patient level info'!A312)</f>
        <v/>
      </c>
      <c r="B312" s="105" t="str">
        <f>IF(A312="","",IF('Patient level info'!E312="Yes","6 Month Transfer",IF('Paste Data Here - Export'!A312='Paste Data Here - Export'!B312,'Patient level info'!C312,IF('Patient level info'!W312="No","",'Paste Data Here - Export'!HP312))))</f>
        <v/>
      </c>
      <c r="C312" s="61" t="str">
        <f>IF(A312="","",IF(B312="6 Month Transfer",B312,IF('Patient level info'!W312="No","Record not locked to discharge/transfer",IF(AND('Paste Data Here - Export'!KM312="T",'Paste Data Here - Export'!A312&lt;&gt;'Paste Data Here - Export'!B312),"Record transferred to this team then transferred to another inpatient team",IF('Paste Data Here - Export'!KM312="T","Transferred to another inpatient team",IF('Paste Data Here - Export'!A312='Paste Data Here - Export'!B312,"Full record at this team","Record transferred to this team"))))))</f>
        <v/>
      </c>
      <c r="D312" s="106" t="str">
        <f>IF('Patient level info'!A312="","",IF(B312="6 Month Transfer","Not Applicable",IF(C312="Record not locked to discharge/transfer",C312,IF(OR(C312="Full record at this team",'Patient level info'!AG312="Died same day as arrival",'Patient level info'!AG312="Admitted to ICU/CCU/HDU"),'Patient level info'!AG312,IF('Patient level info'!P312="Not achieved",'Patient level info'!AG312,IF('Patient level info'!M312="Not achieved",'Patient level info'!AG312,IF('Patient level info'!AG312="Not directly admitted by this team, but achieved 90% of stay whilst at this team",'Patient level info'!AG312,CONCATENATE('Patient level info'!AG312," whilst at this team"))))))))</f>
        <v/>
      </c>
      <c r="E312" s="106" t="str">
        <f>IF('Patient level info'!A312="","",IF(B312="6 Month Transfer","Not Applicable",IF('Patient level info'!A312='Patient level info'!B312,IF('Patient level info'!T312="No","Not achieved","Achieved"),"Not directly admitted by this team")))</f>
        <v/>
      </c>
      <c r="F312" s="106" t="str">
        <f>IF('Patient level info'!A312="","",IF(B312="6 Month Transfer","Not Applicable",IF('Patient level info'!A312='Patient level info'!B312,IF('Patient level info'!U312="","Not achieved","Achieved"),"Not directly admitted by this team")))</f>
        <v/>
      </c>
    </row>
    <row r="313" spans="1:6" s="40" customFormat="1" ht="30" customHeight="1" x14ac:dyDescent="0.25">
      <c r="A313" s="20" t="str">
        <f>IF('Patient level info'!A313="","",'Patient level info'!A313)</f>
        <v/>
      </c>
      <c r="B313" s="105" t="str">
        <f>IF(A313="","",IF('Patient level info'!E313="Yes","6 Month Transfer",IF('Paste Data Here - Export'!A313='Paste Data Here - Export'!B313,'Patient level info'!C313,IF('Patient level info'!W313="No","",'Paste Data Here - Export'!HP313))))</f>
        <v/>
      </c>
      <c r="C313" s="61" t="str">
        <f>IF(A313="","",IF(B313="6 Month Transfer",B313,IF('Patient level info'!W313="No","Record not locked to discharge/transfer",IF(AND('Paste Data Here - Export'!KM313="T",'Paste Data Here - Export'!A313&lt;&gt;'Paste Data Here - Export'!B313),"Record transferred to this team then transferred to another inpatient team",IF('Paste Data Here - Export'!KM313="T","Transferred to another inpatient team",IF('Paste Data Here - Export'!A313='Paste Data Here - Export'!B313,"Full record at this team","Record transferred to this team"))))))</f>
        <v/>
      </c>
      <c r="D313" s="106" t="str">
        <f>IF('Patient level info'!A313="","",IF(B313="6 Month Transfer","Not Applicable",IF(C313="Record not locked to discharge/transfer",C313,IF(OR(C313="Full record at this team",'Patient level info'!AG313="Died same day as arrival",'Patient level info'!AG313="Admitted to ICU/CCU/HDU"),'Patient level info'!AG313,IF('Patient level info'!P313="Not achieved",'Patient level info'!AG313,IF('Patient level info'!M313="Not achieved",'Patient level info'!AG313,IF('Patient level info'!AG313="Not directly admitted by this team, but achieved 90% of stay whilst at this team",'Patient level info'!AG313,CONCATENATE('Patient level info'!AG313," whilst at this team"))))))))</f>
        <v/>
      </c>
      <c r="E313" s="106" t="str">
        <f>IF('Patient level info'!A313="","",IF(B313="6 Month Transfer","Not Applicable",IF('Patient level info'!A313='Patient level info'!B313,IF('Patient level info'!T313="No","Not achieved","Achieved"),"Not directly admitted by this team")))</f>
        <v/>
      </c>
      <c r="F313" s="106" t="str">
        <f>IF('Patient level info'!A313="","",IF(B313="6 Month Transfer","Not Applicable",IF('Patient level info'!A313='Patient level info'!B313,IF('Patient level info'!U313="","Not achieved","Achieved"),"Not directly admitted by this team")))</f>
        <v/>
      </c>
    </row>
    <row r="314" spans="1:6" s="40" customFormat="1" ht="30" customHeight="1" x14ac:dyDescent="0.25">
      <c r="A314" s="20" t="str">
        <f>IF('Patient level info'!A314="","",'Patient level info'!A314)</f>
        <v/>
      </c>
      <c r="B314" s="105" t="str">
        <f>IF(A314="","",IF('Patient level info'!E314="Yes","6 Month Transfer",IF('Paste Data Here - Export'!A314='Paste Data Here - Export'!B314,'Patient level info'!C314,IF('Patient level info'!W314="No","",'Paste Data Here - Export'!HP314))))</f>
        <v/>
      </c>
      <c r="C314" s="61" t="str">
        <f>IF(A314="","",IF(B314="6 Month Transfer",B314,IF('Patient level info'!W314="No","Record not locked to discharge/transfer",IF(AND('Paste Data Here - Export'!KM314="T",'Paste Data Here - Export'!A314&lt;&gt;'Paste Data Here - Export'!B314),"Record transferred to this team then transferred to another inpatient team",IF('Paste Data Here - Export'!KM314="T","Transferred to another inpatient team",IF('Paste Data Here - Export'!A314='Paste Data Here - Export'!B314,"Full record at this team","Record transferred to this team"))))))</f>
        <v/>
      </c>
      <c r="D314" s="106" t="str">
        <f>IF('Patient level info'!A314="","",IF(B314="6 Month Transfer","Not Applicable",IF(C314="Record not locked to discharge/transfer",C314,IF(OR(C314="Full record at this team",'Patient level info'!AG314="Died same day as arrival",'Patient level info'!AG314="Admitted to ICU/CCU/HDU"),'Patient level info'!AG314,IF('Patient level info'!P314="Not achieved",'Patient level info'!AG314,IF('Patient level info'!M314="Not achieved",'Patient level info'!AG314,IF('Patient level info'!AG314="Not directly admitted by this team, but achieved 90% of stay whilst at this team",'Patient level info'!AG314,CONCATENATE('Patient level info'!AG314," whilst at this team"))))))))</f>
        <v/>
      </c>
      <c r="E314" s="106" t="str">
        <f>IF('Patient level info'!A314="","",IF(B314="6 Month Transfer","Not Applicable",IF('Patient level info'!A314='Patient level info'!B314,IF('Patient level info'!T314="No","Not achieved","Achieved"),"Not directly admitted by this team")))</f>
        <v/>
      </c>
      <c r="F314" s="106" t="str">
        <f>IF('Patient level info'!A314="","",IF(B314="6 Month Transfer","Not Applicable",IF('Patient level info'!A314='Patient level info'!B314,IF('Patient level info'!U314="","Not achieved","Achieved"),"Not directly admitted by this team")))</f>
        <v/>
      </c>
    </row>
    <row r="315" spans="1:6" s="40" customFormat="1" ht="30" customHeight="1" x14ac:dyDescent="0.25">
      <c r="A315" s="20" t="str">
        <f>IF('Patient level info'!A315="","",'Patient level info'!A315)</f>
        <v/>
      </c>
      <c r="B315" s="105" t="str">
        <f>IF(A315="","",IF('Patient level info'!E315="Yes","6 Month Transfer",IF('Paste Data Here - Export'!A315='Paste Data Here - Export'!B315,'Patient level info'!C315,IF('Patient level info'!W315="No","",'Paste Data Here - Export'!HP315))))</f>
        <v/>
      </c>
      <c r="C315" s="61" t="str">
        <f>IF(A315="","",IF(B315="6 Month Transfer",B315,IF('Patient level info'!W315="No","Record not locked to discharge/transfer",IF(AND('Paste Data Here - Export'!KM315="T",'Paste Data Here - Export'!A315&lt;&gt;'Paste Data Here - Export'!B315),"Record transferred to this team then transferred to another inpatient team",IF('Paste Data Here - Export'!KM315="T","Transferred to another inpatient team",IF('Paste Data Here - Export'!A315='Paste Data Here - Export'!B315,"Full record at this team","Record transferred to this team"))))))</f>
        <v/>
      </c>
      <c r="D315" s="106" t="str">
        <f>IF('Patient level info'!A315="","",IF(B315="6 Month Transfer","Not Applicable",IF(C315="Record not locked to discharge/transfer",C315,IF(OR(C315="Full record at this team",'Patient level info'!AG315="Died same day as arrival",'Patient level info'!AG315="Admitted to ICU/CCU/HDU"),'Patient level info'!AG315,IF('Patient level info'!P315="Not achieved",'Patient level info'!AG315,IF('Patient level info'!M315="Not achieved",'Patient level info'!AG315,IF('Patient level info'!AG315="Not directly admitted by this team, but achieved 90% of stay whilst at this team",'Patient level info'!AG315,CONCATENATE('Patient level info'!AG315," whilst at this team"))))))))</f>
        <v/>
      </c>
      <c r="E315" s="106" t="str">
        <f>IF('Patient level info'!A315="","",IF(B315="6 Month Transfer","Not Applicable",IF('Patient level info'!A315='Patient level info'!B315,IF('Patient level info'!T315="No","Not achieved","Achieved"),"Not directly admitted by this team")))</f>
        <v/>
      </c>
      <c r="F315" s="106" t="str">
        <f>IF('Patient level info'!A315="","",IF(B315="6 Month Transfer","Not Applicable",IF('Patient level info'!A315='Patient level info'!B315,IF('Patient level info'!U315="","Not achieved","Achieved"),"Not directly admitted by this team")))</f>
        <v/>
      </c>
    </row>
    <row r="316" spans="1:6" s="40" customFormat="1" ht="30" customHeight="1" x14ac:dyDescent="0.25">
      <c r="A316" s="20" t="str">
        <f>IF('Patient level info'!A316="","",'Patient level info'!A316)</f>
        <v/>
      </c>
      <c r="B316" s="105" t="str">
        <f>IF(A316="","",IF('Patient level info'!E316="Yes","6 Month Transfer",IF('Paste Data Here - Export'!A316='Paste Data Here - Export'!B316,'Patient level info'!C316,IF('Patient level info'!W316="No","",'Paste Data Here - Export'!HP316))))</f>
        <v/>
      </c>
      <c r="C316" s="61" t="str">
        <f>IF(A316="","",IF(B316="6 Month Transfer",B316,IF('Patient level info'!W316="No","Record not locked to discharge/transfer",IF(AND('Paste Data Here - Export'!KM316="T",'Paste Data Here - Export'!A316&lt;&gt;'Paste Data Here - Export'!B316),"Record transferred to this team then transferred to another inpatient team",IF('Paste Data Here - Export'!KM316="T","Transferred to another inpatient team",IF('Paste Data Here - Export'!A316='Paste Data Here - Export'!B316,"Full record at this team","Record transferred to this team"))))))</f>
        <v/>
      </c>
      <c r="D316" s="106" t="str">
        <f>IF('Patient level info'!A316="","",IF(B316="6 Month Transfer","Not Applicable",IF(C316="Record not locked to discharge/transfer",C316,IF(OR(C316="Full record at this team",'Patient level info'!AG316="Died same day as arrival",'Patient level info'!AG316="Admitted to ICU/CCU/HDU"),'Patient level info'!AG316,IF('Patient level info'!P316="Not achieved",'Patient level info'!AG316,IF('Patient level info'!M316="Not achieved",'Patient level info'!AG316,IF('Patient level info'!AG316="Not directly admitted by this team, but achieved 90% of stay whilst at this team",'Patient level info'!AG316,CONCATENATE('Patient level info'!AG316," whilst at this team"))))))))</f>
        <v/>
      </c>
      <c r="E316" s="106" t="str">
        <f>IF('Patient level info'!A316="","",IF(B316="6 Month Transfer","Not Applicable",IF('Patient level info'!A316='Patient level info'!B316,IF('Patient level info'!T316="No","Not achieved","Achieved"),"Not directly admitted by this team")))</f>
        <v/>
      </c>
      <c r="F316" s="106" t="str">
        <f>IF('Patient level info'!A316="","",IF(B316="6 Month Transfer","Not Applicable",IF('Patient level info'!A316='Patient level info'!B316,IF('Patient level info'!U316="","Not achieved","Achieved"),"Not directly admitted by this team")))</f>
        <v/>
      </c>
    </row>
    <row r="317" spans="1:6" s="40" customFormat="1" ht="30" customHeight="1" x14ac:dyDescent="0.25">
      <c r="A317" s="20" t="str">
        <f>IF('Patient level info'!A317="","",'Patient level info'!A317)</f>
        <v/>
      </c>
      <c r="B317" s="105" t="str">
        <f>IF(A317="","",IF('Patient level info'!E317="Yes","6 Month Transfer",IF('Paste Data Here - Export'!A317='Paste Data Here - Export'!B317,'Patient level info'!C317,IF('Patient level info'!W317="No","",'Paste Data Here - Export'!HP317))))</f>
        <v/>
      </c>
      <c r="C317" s="61" t="str">
        <f>IF(A317="","",IF(B317="6 Month Transfer",B317,IF('Patient level info'!W317="No","Record not locked to discharge/transfer",IF(AND('Paste Data Here - Export'!KM317="T",'Paste Data Here - Export'!A317&lt;&gt;'Paste Data Here - Export'!B317),"Record transferred to this team then transferred to another inpatient team",IF('Paste Data Here - Export'!KM317="T","Transferred to another inpatient team",IF('Paste Data Here - Export'!A317='Paste Data Here - Export'!B317,"Full record at this team","Record transferred to this team"))))))</f>
        <v/>
      </c>
      <c r="D317" s="106" t="str">
        <f>IF('Patient level info'!A317="","",IF(B317="6 Month Transfer","Not Applicable",IF(C317="Record not locked to discharge/transfer",C317,IF(OR(C317="Full record at this team",'Patient level info'!AG317="Died same day as arrival",'Patient level info'!AG317="Admitted to ICU/CCU/HDU"),'Patient level info'!AG317,IF('Patient level info'!P317="Not achieved",'Patient level info'!AG317,IF('Patient level info'!M317="Not achieved",'Patient level info'!AG317,IF('Patient level info'!AG317="Not directly admitted by this team, but achieved 90% of stay whilst at this team",'Patient level info'!AG317,CONCATENATE('Patient level info'!AG317," whilst at this team"))))))))</f>
        <v/>
      </c>
      <c r="E317" s="106" t="str">
        <f>IF('Patient level info'!A317="","",IF(B317="6 Month Transfer","Not Applicable",IF('Patient level info'!A317='Patient level info'!B317,IF('Patient level info'!T317="No","Not achieved","Achieved"),"Not directly admitted by this team")))</f>
        <v/>
      </c>
      <c r="F317" s="106" t="str">
        <f>IF('Patient level info'!A317="","",IF(B317="6 Month Transfer","Not Applicable",IF('Patient level info'!A317='Patient level info'!B317,IF('Patient level info'!U317="","Not achieved","Achieved"),"Not directly admitted by this team")))</f>
        <v/>
      </c>
    </row>
    <row r="318" spans="1:6" s="40" customFormat="1" ht="30" customHeight="1" x14ac:dyDescent="0.25">
      <c r="A318" s="20" t="str">
        <f>IF('Patient level info'!A318="","",'Patient level info'!A318)</f>
        <v/>
      </c>
      <c r="B318" s="105" t="str">
        <f>IF(A318="","",IF('Patient level info'!E318="Yes","6 Month Transfer",IF('Paste Data Here - Export'!A318='Paste Data Here - Export'!B318,'Patient level info'!C318,IF('Patient level info'!W318="No","",'Paste Data Here - Export'!HP318))))</f>
        <v/>
      </c>
      <c r="C318" s="61" t="str">
        <f>IF(A318="","",IF(B318="6 Month Transfer",B318,IF('Patient level info'!W318="No","Record not locked to discharge/transfer",IF(AND('Paste Data Here - Export'!KM318="T",'Paste Data Here - Export'!A318&lt;&gt;'Paste Data Here - Export'!B318),"Record transferred to this team then transferred to another inpatient team",IF('Paste Data Here - Export'!KM318="T","Transferred to another inpatient team",IF('Paste Data Here - Export'!A318='Paste Data Here - Export'!B318,"Full record at this team","Record transferred to this team"))))))</f>
        <v/>
      </c>
      <c r="D318" s="106" t="str">
        <f>IF('Patient level info'!A318="","",IF(B318="6 Month Transfer","Not Applicable",IF(C318="Record not locked to discharge/transfer",C318,IF(OR(C318="Full record at this team",'Patient level info'!AG318="Died same day as arrival",'Patient level info'!AG318="Admitted to ICU/CCU/HDU"),'Patient level info'!AG318,IF('Patient level info'!P318="Not achieved",'Patient level info'!AG318,IF('Patient level info'!M318="Not achieved",'Patient level info'!AG318,IF('Patient level info'!AG318="Not directly admitted by this team, but achieved 90% of stay whilst at this team",'Patient level info'!AG318,CONCATENATE('Patient level info'!AG318," whilst at this team"))))))))</f>
        <v/>
      </c>
      <c r="E318" s="106" t="str">
        <f>IF('Patient level info'!A318="","",IF(B318="6 Month Transfer","Not Applicable",IF('Patient level info'!A318='Patient level info'!B318,IF('Patient level info'!T318="No","Not achieved","Achieved"),"Not directly admitted by this team")))</f>
        <v/>
      </c>
      <c r="F318" s="106" t="str">
        <f>IF('Patient level info'!A318="","",IF(B318="6 Month Transfer","Not Applicable",IF('Patient level info'!A318='Patient level info'!B318,IF('Patient level info'!U318="","Not achieved","Achieved"),"Not directly admitted by this team")))</f>
        <v/>
      </c>
    </row>
    <row r="319" spans="1:6" s="40" customFormat="1" ht="30" customHeight="1" x14ac:dyDescent="0.25">
      <c r="A319" s="20" t="str">
        <f>IF('Patient level info'!A319="","",'Patient level info'!A319)</f>
        <v/>
      </c>
      <c r="B319" s="105" t="str">
        <f>IF(A319="","",IF('Patient level info'!E319="Yes","6 Month Transfer",IF('Paste Data Here - Export'!A319='Paste Data Here - Export'!B319,'Patient level info'!C319,IF('Patient level info'!W319="No","",'Paste Data Here - Export'!HP319))))</f>
        <v/>
      </c>
      <c r="C319" s="61" t="str">
        <f>IF(A319="","",IF(B319="6 Month Transfer",B319,IF('Patient level info'!W319="No","Record not locked to discharge/transfer",IF(AND('Paste Data Here - Export'!KM319="T",'Paste Data Here - Export'!A319&lt;&gt;'Paste Data Here - Export'!B319),"Record transferred to this team then transferred to another inpatient team",IF('Paste Data Here - Export'!KM319="T","Transferred to another inpatient team",IF('Paste Data Here - Export'!A319='Paste Data Here - Export'!B319,"Full record at this team","Record transferred to this team"))))))</f>
        <v/>
      </c>
      <c r="D319" s="106" t="str">
        <f>IF('Patient level info'!A319="","",IF(B319="6 Month Transfer","Not Applicable",IF(C319="Record not locked to discharge/transfer",C319,IF(OR(C319="Full record at this team",'Patient level info'!AG319="Died same day as arrival",'Patient level info'!AG319="Admitted to ICU/CCU/HDU"),'Patient level info'!AG319,IF('Patient level info'!P319="Not achieved",'Patient level info'!AG319,IF('Patient level info'!M319="Not achieved",'Patient level info'!AG319,IF('Patient level info'!AG319="Not directly admitted by this team, but achieved 90% of stay whilst at this team",'Patient level info'!AG319,CONCATENATE('Patient level info'!AG319," whilst at this team"))))))))</f>
        <v/>
      </c>
      <c r="E319" s="106" t="str">
        <f>IF('Patient level info'!A319="","",IF(B319="6 Month Transfer","Not Applicable",IF('Patient level info'!A319='Patient level info'!B319,IF('Patient level info'!T319="No","Not achieved","Achieved"),"Not directly admitted by this team")))</f>
        <v/>
      </c>
      <c r="F319" s="106" t="str">
        <f>IF('Patient level info'!A319="","",IF(B319="6 Month Transfer","Not Applicable",IF('Patient level info'!A319='Patient level info'!B319,IF('Patient level info'!U319="","Not achieved","Achieved"),"Not directly admitted by this team")))</f>
        <v/>
      </c>
    </row>
    <row r="320" spans="1:6" s="40" customFormat="1" ht="30" customHeight="1" x14ac:dyDescent="0.25">
      <c r="A320" s="20" t="str">
        <f>IF('Patient level info'!A320="","",'Patient level info'!A320)</f>
        <v/>
      </c>
      <c r="B320" s="105" t="str">
        <f>IF(A320="","",IF('Patient level info'!E320="Yes","6 Month Transfer",IF('Paste Data Here - Export'!A320='Paste Data Here - Export'!B320,'Patient level info'!C320,IF('Patient level info'!W320="No","",'Paste Data Here - Export'!HP320))))</f>
        <v/>
      </c>
      <c r="C320" s="61" t="str">
        <f>IF(A320="","",IF(B320="6 Month Transfer",B320,IF('Patient level info'!W320="No","Record not locked to discharge/transfer",IF(AND('Paste Data Here - Export'!KM320="T",'Paste Data Here - Export'!A320&lt;&gt;'Paste Data Here - Export'!B320),"Record transferred to this team then transferred to another inpatient team",IF('Paste Data Here - Export'!KM320="T","Transferred to another inpatient team",IF('Paste Data Here - Export'!A320='Paste Data Here - Export'!B320,"Full record at this team","Record transferred to this team"))))))</f>
        <v/>
      </c>
      <c r="D320" s="106" t="str">
        <f>IF('Patient level info'!A320="","",IF(B320="6 Month Transfer","Not Applicable",IF(C320="Record not locked to discharge/transfer",C320,IF(OR(C320="Full record at this team",'Patient level info'!AG320="Died same day as arrival",'Patient level info'!AG320="Admitted to ICU/CCU/HDU"),'Patient level info'!AG320,IF('Patient level info'!P320="Not achieved",'Patient level info'!AG320,IF('Patient level info'!M320="Not achieved",'Patient level info'!AG320,IF('Patient level info'!AG320="Not directly admitted by this team, but achieved 90% of stay whilst at this team",'Patient level info'!AG320,CONCATENATE('Patient level info'!AG320," whilst at this team"))))))))</f>
        <v/>
      </c>
      <c r="E320" s="106" t="str">
        <f>IF('Patient level info'!A320="","",IF(B320="6 Month Transfer","Not Applicable",IF('Patient level info'!A320='Patient level info'!B320,IF('Patient level info'!T320="No","Not achieved","Achieved"),"Not directly admitted by this team")))</f>
        <v/>
      </c>
      <c r="F320" s="106" t="str">
        <f>IF('Patient level info'!A320="","",IF(B320="6 Month Transfer","Not Applicable",IF('Patient level info'!A320='Patient level info'!B320,IF('Patient level info'!U320="","Not achieved","Achieved"),"Not directly admitted by this team")))</f>
        <v/>
      </c>
    </row>
    <row r="321" spans="1:6" s="40" customFormat="1" ht="30" customHeight="1" x14ac:dyDescent="0.25">
      <c r="A321" s="20" t="str">
        <f>IF('Patient level info'!A321="","",'Patient level info'!A321)</f>
        <v/>
      </c>
      <c r="B321" s="105" t="str">
        <f>IF(A321="","",IF('Patient level info'!E321="Yes","6 Month Transfer",IF('Paste Data Here - Export'!A321='Paste Data Here - Export'!B321,'Patient level info'!C321,IF('Patient level info'!W321="No","",'Paste Data Here - Export'!HP321))))</f>
        <v/>
      </c>
      <c r="C321" s="61" t="str">
        <f>IF(A321="","",IF(B321="6 Month Transfer",B321,IF('Patient level info'!W321="No","Record not locked to discharge/transfer",IF(AND('Paste Data Here - Export'!KM321="T",'Paste Data Here - Export'!A321&lt;&gt;'Paste Data Here - Export'!B321),"Record transferred to this team then transferred to another inpatient team",IF('Paste Data Here - Export'!KM321="T","Transferred to another inpatient team",IF('Paste Data Here - Export'!A321='Paste Data Here - Export'!B321,"Full record at this team","Record transferred to this team"))))))</f>
        <v/>
      </c>
      <c r="D321" s="106" t="str">
        <f>IF('Patient level info'!A321="","",IF(B321="6 Month Transfer","Not Applicable",IF(C321="Record not locked to discharge/transfer",C321,IF(OR(C321="Full record at this team",'Patient level info'!AG321="Died same day as arrival",'Patient level info'!AG321="Admitted to ICU/CCU/HDU"),'Patient level info'!AG321,IF('Patient level info'!P321="Not achieved",'Patient level info'!AG321,IF('Patient level info'!M321="Not achieved",'Patient level info'!AG321,IF('Patient level info'!AG321="Not directly admitted by this team, but achieved 90% of stay whilst at this team",'Patient level info'!AG321,CONCATENATE('Patient level info'!AG321," whilst at this team"))))))))</f>
        <v/>
      </c>
      <c r="E321" s="106" t="str">
        <f>IF('Patient level info'!A321="","",IF(B321="6 Month Transfer","Not Applicable",IF('Patient level info'!A321='Patient level info'!B321,IF('Patient level info'!T321="No","Not achieved","Achieved"),"Not directly admitted by this team")))</f>
        <v/>
      </c>
      <c r="F321" s="106" t="str">
        <f>IF('Patient level info'!A321="","",IF(B321="6 Month Transfer","Not Applicable",IF('Patient level info'!A321='Patient level info'!B321,IF('Patient level info'!U321="","Not achieved","Achieved"),"Not directly admitted by this team")))</f>
        <v/>
      </c>
    </row>
    <row r="322" spans="1:6" s="40" customFormat="1" ht="30" customHeight="1" x14ac:dyDescent="0.25">
      <c r="A322" s="20" t="str">
        <f>IF('Patient level info'!A322="","",'Patient level info'!A322)</f>
        <v/>
      </c>
      <c r="B322" s="105" t="str">
        <f>IF(A322="","",IF('Patient level info'!E322="Yes","6 Month Transfer",IF('Paste Data Here - Export'!A322='Paste Data Here - Export'!B322,'Patient level info'!C322,IF('Patient level info'!W322="No","",'Paste Data Here - Export'!HP322))))</f>
        <v/>
      </c>
      <c r="C322" s="61" t="str">
        <f>IF(A322="","",IF(B322="6 Month Transfer",B322,IF('Patient level info'!W322="No","Record not locked to discharge/transfer",IF(AND('Paste Data Here - Export'!KM322="T",'Paste Data Here - Export'!A322&lt;&gt;'Paste Data Here - Export'!B322),"Record transferred to this team then transferred to another inpatient team",IF('Paste Data Here - Export'!KM322="T","Transferred to another inpatient team",IF('Paste Data Here - Export'!A322='Paste Data Here - Export'!B322,"Full record at this team","Record transferred to this team"))))))</f>
        <v/>
      </c>
      <c r="D322" s="106" t="str">
        <f>IF('Patient level info'!A322="","",IF(B322="6 Month Transfer","Not Applicable",IF(C322="Record not locked to discharge/transfer",C322,IF(OR(C322="Full record at this team",'Patient level info'!AG322="Died same day as arrival",'Patient level info'!AG322="Admitted to ICU/CCU/HDU"),'Patient level info'!AG322,IF('Patient level info'!P322="Not achieved",'Patient level info'!AG322,IF('Patient level info'!M322="Not achieved",'Patient level info'!AG322,IF('Patient level info'!AG322="Not directly admitted by this team, but achieved 90% of stay whilst at this team",'Patient level info'!AG322,CONCATENATE('Patient level info'!AG322," whilst at this team"))))))))</f>
        <v/>
      </c>
      <c r="E322" s="106" t="str">
        <f>IF('Patient level info'!A322="","",IF(B322="6 Month Transfer","Not Applicable",IF('Patient level info'!A322='Patient level info'!B322,IF('Patient level info'!T322="No","Not achieved","Achieved"),"Not directly admitted by this team")))</f>
        <v/>
      </c>
      <c r="F322" s="106" t="str">
        <f>IF('Patient level info'!A322="","",IF(B322="6 Month Transfer","Not Applicable",IF('Patient level info'!A322='Patient level info'!B322,IF('Patient level info'!U322="","Not achieved","Achieved"),"Not directly admitted by this team")))</f>
        <v/>
      </c>
    </row>
    <row r="323" spans="1:6" s="40" customFormat="1" ht="30" customHeight="1" x14ac:dyDescent="0.25">
      <c r="A323" s="20" t="str">
        <f>IF('Patient level info'!A323="","",'Patient level info'!A323)</f>
        <v/>
      </c>
      <c r="B323" s="105" t="str">
        <f>IF(A323="","",IF('Patient level info'!E323="Yes","6 Month Transfer",IF('Paste Data Here - Export'!A323='Paste Data Here - Export'!B323,'Patient level info'!C323,IF('Patient level info'!W323="No","",'Paste Data Here - Export'!HP323))))</f>
        <v/>
      </c>
      <c r="C323" s="61" t="str">
        <f>IF(A323="","",IF(B323="6 Month Transfer",B323,IF('Patient level info'!W323="No","Record not locked to discharge/transfer",IF(AND('Paste Data Here - Export'!KM323="T",'Paste Data Here - Export'!A323&lt;&gt;'Paste Data Here - Export'!B323),"Record transferred to this team then transferred to another inpatient team",IF('Paste Data Here - Export'!KM323="T","Transferred to another inpatient team",IF('Paste Data Here - Export'!A323='Paste Data Here - Export'!B323,"Full record at this team","Record transferred to this team"))))))</f>
        <v/>
      </c>
      <c r="D323" s="106" t="str">
        <f>IF('Patient level info'!A323="","",IF(B323="6 Month Transfer","Not Applicable",IF(C323="Record not locked to discharge/transfer",C323,IF(OR(C323="Full record at this team",'Patient level info'!AG323="Died same day as arrival",'Patient level info'!AG323="Admitted to ICU/CCU/HDU"),'Patient level info'!AG323,IF('Patient level info'!P323="Not achieved",'Patient level info'!AG323,IF('Patient level info'!M323="Not achieved",'Patient level info'!AG323,IF('Patient level info'!AG323="Not directly admitted by this team, but achieved 90% of stay whilst at this team",'Patient level info'!AG323,CONCATENATE('Patient level info'!AG323," whilst at this team"))))))))</f>
        <v/>
      </c>
      <c r="E323" s="106" t="str">
        <f>IF('Patient level info'!A323="","",IF(B323="6 Month Transfer","Not Applicable",IF('Patient level info'!A323='Patient level info'!B323,IF('Patient level info'!T323="No","Not achieved","Achieved"),"Not directly admitted by this team")))</f>
        <v/>
      </c>
      <c r="F323" s="106" t="str">
        <f>IF('Patient level info'!A323="","",IF(B323="6 Month Transfer","Not Applicable",IF('Patient level info'!A323='Patient level info'!B323,IF('Patient level info'!U323="","Not achieved","Achieved"),"Not directly admitted by this team")))</f>
        <v/>
      </c>
    </row>
    <row r="324" spans="1:6" s="40" customFormat="1" ht="30" customHeight="1" x14ac:dyDescent="0.25">
      <c r="A324" s="20" t="str">
        <f>IF('Patient level info'!A324="","",'Patient level info'!A324)</f>
        <v/>
      </c>
      <c r="B324" s="105" t="str">
        <f>IF(A324="","",IF('Patient level info'!E324="Yes","6 Month Transfer",IF('Paste Data Here - Export'!A324='Paste Data Here - Export'!B324,'Patient level info'!C324,IF('Patient level info'!W324="No","",'Paste Data Here - Export'!HP324))))</f>
        <v/>
      </c>
      <c r="C324" s="61" t="str">
        <f>IF(A324="","",IF(B324="6 Month Transfer",B324,IF('Patient level info'!W324="No","Record not locked to discharge/transfer",IF(AND('Paste Data Here - Export'!KM324="T",'Paste Data Here - Export'!A324&lt;&gt;'Paste Data Here - Export'!B324),"Record transferred to this team then transferred to another inpatient team",IF('Paste Data Here - Export'!KM324="T","Transferred to another inpatient team",IF('Paste Data Here - Export'!A324='Paste Data Here - Export'!B324,"Full record at this team","Record transferred to this team"))))))</f>
        <v/>
      </c>
      <c r="D324" s="106" t="str">
        <f>IF('Patient level info'!A324="","",IF(B324="6 Month Transfer","Not Applicable",IF(C324="Record not locked to discharge/transfer",C324,IF(OR(C324="Full record at this team",'Patient level info'!AG324="Died same day as arrival",'Patient level info'!AG324="Admitted to ICU/CCU/HDU"),'Patient level info'!AG324,IF('Patient level info'!P324="Not achieved",'Patient level info'!AG324,IF('Patient level info'!M324="Not achieved",'Patient level info'!AG324,IF('Patient level info'!AG324="Not directly admitted by this team, but achieved 90% of stay whilst at this team",'Patient level info'!AG324,CONCATENATE('Patient level info'!AG324," whilst at this team"))))))))</f>
        <v/>
      </c>
      <c r="E324" s="106" t="str">
        <f>IF('Patient level info'!A324="","",IF(B324="6 Month Transfer","Not Applicable",IF('Patient level info'!A324='Patient level info'!B324,IF('Patient level info'!T324="No","Not achieved","Achieved"),"Not directly admitted by this team")))</f>
        <v/>
      </c>
      <c r="F324" s="106" t="str">
        <f>IF('Patient level info'!A324="","",IF(B324="6 Month Transfer","Not Applicable",IF('Patient level info'!A324='Patient level info'!B324,IF('Patient level info'!U324="","Not achieved","Achieved"),"Not directly admitted by this team")))</f>
        <v/>
      </c>
    </row>
    <row r="325" spans="1:6" s="40" customFormat="1" ht="30" customHeight="1" x14ac:dyDescent="0.25">
      <c r="A325" s="20" t="str">
        <f>IF('Patient level info'!A325="","",'Patient level info'!A325)</f>
        <v/>
      </c>
      <c r="B325" s="105" t="str">
        <f>IF(A325="","",IF('Patient level info'!E325="Yes","6 Month Transfer",IF('Paste Data Here - Export'!A325='Paste Data Here - Export'!B325,'Patient level info'!C325,IF('Patient level info'!W325="No","",'Paste Data Here - Export'!HP325))))</f>
        <v/>
      </c>
      <c r="C325" s="61" t="str">
        <f>IF(A325="","",IF(B325="6 Month Transfer",B325,IF('Patient level info'!W325="No","Record not locked to discharge/transfer",IF(AND('Paste Data Here - Export'!KM325="T",'Paste Data Here - Export'!A325&lt;&gt;'Paste Data Here - Export'!B325),"Record transferred to this team then transferred to another inpatient team",IF('Paste Data Here - Export'!KM325="T","Transferred to another inpatient team",IF('Paste Data Here - Export'!A325='Paste Data Here - Export'!B325,"Full record at this team","Record transferred to this team"))))))</f>
        <v/>
      </c>
      <c r="D325" s="106" t="str">
        <f>IF('Patient level info'!A325="","",IF(B325="6 Month Transfer","Not Applicable",IF(C325="Record not locked to discharge/transfer",C325,IF(OR(C325="Full record at this team",'Patient level info'!AG325="Died same day as arrival",'Patient level info'!AG325="Admitted to ICU/CCU/HDU"),'Patient level info'!AG325,IF('Patient level info'!P325="Not achieved",'Patient level info'!AG325,IF('Patient level info'!M325="Not achieved",'Patient level info'!AG325,IF('Patient level info'!AG325="Not directly admitted by this team, but achieved 90% of stay whilst at this team",'Patient level info'!AG325,CONCATENATE('Patient level info'!AG325," whilst at this team"))))))))</f>
        <v/>
      </c>
      <c r="E325" s="106" t="str">
        <f>IF('Patient level info'!A325="","",IF(B325="6 Month Transfer","Not Applicable",IF('Patient level info'!A325='Patient level info'!B325,IF('Patient level info'!T325="No","Not achieved","Achieved"),"Not directly admitted by this team")))</f>
        <v/>
      </c>
      <c r="F325" s="106" t="str">
        <f>IF('Patient level info'!A325="","",IF(B325="6 Month Transfer","Not Applicable",IF('Patient level info'!A325='Patient level info'!B325,IF('Patient level info'!U325="","Not achieved","Achieved"),"Not directly admitted by this team")))</f>
        <v/>
      </c>
    </row>
    <row r="326" spans="1:6" s="40" customFormat="1" ht="30" customHeight="1" x14ac:dyDescent="0.25">
      <c r="A326" s="20" t="str">
        <f>IF('Patient level info'!A326="","",'Patient level info'!A326)</f>
        <v/>
      </c>
      <c r="B326" s="105" t="str">
        <f>IF(A326="","",IF('Patient level info'!E326="Yes","6 Month Transfer",IF('Paste Data Here - Export'!A326='Paste Data Here - Export'!B326,'Patient level info'!C326,IF('Patient level info'!W326="No","",'Paste Data Here - Export'!HP326))))</f>
        <v/>
      </c>
      <c r="C326" s="61" t="str">
        <f>IF(A326="","",IF(B326="6 Month Transfer",B326,IF('Patient level info'!W326="No","Record not locked to discharge/transfer",IF(AND('Paste Data Here - Export'!KM326="T",'Paste Data Here - Export'!A326&lt;&gt;'Paste Data Here - Export'!B326),"Record transferred to this team then transferred to another inpatient team",IF('Paste Data Here - Export'!KM326="T","Transferred to another inpatient team",IF('Paste Data Here - Export'!A326='Paste Data Here - Export'!B326,"Full record at this team","Record transferred to this team"))))))</f>
        <v/>
      </c>
      <c r="D326" s="106" t="str">
        <f>IF('Patient level info'!A326="","",IF(B326="6 Month Transfer","Not Applicable",IF(C326="Record not locked to discharge/transfer",C326,IF(OR(C326="Full record at this team",'Patient level info'!AG326="Died same day as arrival",'Patient level info'!AG326="Admitted to ICU/CCU/HDU"),'Patient level info'!AG326,IF('Patient level info'!P326="Not achieved",'Patient level info'!AG326,IF('Patient level info'!M326="Not achieved",'Patient level info'!AG326,IF('Patient level info'!AG326="Not directly admitted by this team, but achieved 90% of stay whilst at this team",'Patient level info'!AG326,CONCATENATE('Patient level info'!AG326," whilst at this team"))))))))</f>
        <v/>
      </c>
      <c r="E326" s="106" t="str">
        <f>IF('Patient level info'!A326="","",IF(B326="6 Month Transfer","Not Applicable",IF('Patient level info'!A326='Patient level info'!B326,IF('Patient level info'!T326="No","Not achieved","Achieved"),"Not directly admitted by this team")))</f>
        <v/>
      </c>
      <c r="F326" s="106" t="str">
        <f>IF('Patient level info'!A326="","",IF(B326="6 Month Transfer","Not Applicable",IF('Patient level info'!A326='Patient level info'!B326,IF('Patient level info'!U326="","Not achieved","Achieved"),"Not directly admitted by this team")))</f>
        <v/>
      </c>
    </row>
    <row r="327" spans="1:6" s="40" customFormat="1" ht="30" customHeight="1" x14ac:dyDescent="0.25">
      <c r="A327" s="20" t="str">
        <f>IF('Patient level info'!A327="","",'Patient level info'!A327)</f>
        <v/>
      </c>
      <c r="B327" s="105" t="str">
        <f>IF(A327="","",IF('Patient level info'!E327="Yes","6 Month Transfer",IF('Paste Data Here - Export'!A327='Paste Data Here - Export'!B327,'Patient level info'!C327,IF('Patient level info'!W327="No","",'Paste Data Here - Export'!HP327))))</f>
        <v/>
      </c>
      <c r="C327" s="61" t="str">
        <f>IF(A327="","",IF(B327="6 Month Transfer",B327,IF('Patient level info'!W327="No","Record not locked to discharge/transfer",IF(AND('Paste Data Here - Export'!KM327="T",'Paste Data Here - Export'!A327&lt;&gt;'Paste Data Here - Export'!B327),"Record transferred to this team then transferred to another inpatient team",IF('Paste Data Here - Export'!KM327="T","Transferred to another inpatient team",IF('Paste Data Here - Export'!A327='Paste Data Here - Export'!B327,"Full record at this team","Record transferred to this team"))))))</f>
        <v/>
      </c>
      <c r="D327" s="106" t="str">
        <f>IF('Patient level info'!A327="","",IF(B327="6 Month Transfer","Not Applicable",IF(C327="Record not locked to discharge/transfer",C327,IF(OR(C327="Full record at this team",'Patient level info'!AG327="Died same day as arrival",'Patient level info'!AG327="Admitted to ICU/CCU/HDU"),'Patient level info'!AG327,IF('Patient level info'!P327="Not achieved",'Patient level info'!AG327,IF('Patient level info'!M327="Not achieved",'Patient level info'!AG327,IF('Patient level info'!AG327="Not directly admitted by this team, but achieved 90% of stay whilst at this team",'Patient level info'!AG327,CONCATENATE('Patient level info'!AG327," whilst at this team"))))))))</f>
        <v/>
      </c>
      <c r="E327" s="106" t="str">
        <f>IF('Patient level info'!A327="","",IF(B327="6 Month Transfer","Not Applicable",IF('Patient level info'!A327='Patient level info'!B327,IF('Patient level info'!T327="No","Not achieved","Achieved"),"Not directly admitted by this team")))</f>
        <v/>
      </c>
      <c r="F327" s="106" t="str">
        <f>IF('Patient level info'!A327="","",IF(B327="6 Month Transfer","Not Applicable",IF('Patient level info'!A327='Patient level info'!B327,IF('Patient level info'!U327="","Not achieved","Achieved"),"Not directly admitted by this team")))</f>
        <v/>
      </c>
    </row>
    <row r="328" spans="1:6" s="40" customFormat="1" ht="30" customHeight="1" x14ac:dyDescent="0.25">
      <c r="A328" s="20" t="str">
        <f>IF('Patient level info'!A328="","",'Patient level info'!A328)</f>
        <v/>
      </c>
      <c r="B328" s="105" t="str">
        <f>IF(A328="","",IF('Patient level info'!E328="Yes","6 Month Transfer",IF('Paste Data Here - Export'!A328='Paste Data Here - Export'!B328,'Patient level info'!C328,IF('Patient level info'!W328="No","",'Paste Data Here - Export'!HP328))))</f>
        <v/>
      </c>
      <c r="C328" s="61" t="str">
        <f>IF(A328="","",IF(B328="6 Month Transfer",B328,IF('Patient level info'!W328="No","Record not locked to discharge/transfer",IF(AND('Paste Data Here - Export'!KM328="T",'Paste Data Here - Export'!A328&lt;&gt;'Paste Data Here - Export'!B328),"Record transferred to this team then transferred to another inpatient team",IF('Paste Data Here - Export'!KM328="T","Transferred to another inpatient team",IF('Paste Data Here - Export'!A328='Paste Data Here - Export'!B328,"Full record at this team","Record transferred to this team"))))))</f>
        <v/>
      </c>
      <c r="D328" s="106" t="str">
        <f>IF('Patient level info'!A328="","",IF(B328="6 Month Transfer","Not Applicable",IF(C328="Record not locked to discharge/transfer",C328,IF(OR(C328="Full record at this team",'Patient level info'!AG328="Died same day as arrival",'Patient level info'!AG328="Admitted to ICU/CCU/HDU"),'Patient level info'!AG328,IF('Patient level info'!P328="Not achieved",'Patient level info'!AG328,IF('Patient level info'!M328="Not achieved",'Patient level info'!AG328,IF('Patient level info'!AG328="Not directly admitted by this team, but achieved 90% of stay whilst at this team",'Patient level info'!AG328,CONCATENATE('Patient level info'!AG328," whilst at this team"))))))))</f>
        <v/>
      </c>
      <c r="E328" s="106" t="str">
        <f>IF('Patient level info'!A328="","",IF(B328="6 Month Transfer","Not Applicable",IF('Patient level info'!A328='Patient level info'!B328,IF('Patient level info'!T328="No","Not achieved","Achieved"),"Not directly admitted by this team")))</f>
        <v/>
      </c>
      <c r="F328" s="106" t="str">
        <f>IF('Patient level info'!A328="","",IF(B328="6 Month Transfer","Not Applicable",IF('Patient level info'!A328='Patient level info'!B328,IF('Patient level info'!U328="","Not achieved","Achieved"),"Not directly admitted by this team")))</f>
        <v/>
      </c>
    </row>
    <row r="329" spans="1:6" s="40" customFormat="1" ht="30" customHeight="1" x14ac:dyDescent="0.25">
      <c r="A329" s="20" t="str">
        <f>IF('Patient level info'!A329="","",'Patient level info'!A329)</f>
        <v/>
      </c>
      <c r="B329" s="105" t="str">
        <f>IF(A329="","",IF('Patient level info'!E329="Yes","6 Month Transfer",IF('Paste Data Here - Export'!A329='Paste Data Here - Export'!B329,'Patient level info'!C329,IF('Patient level info'!W329="No","",'Paste Data Here - Export'!HP329))))</f>
        <v/>
      </c>
      <c r="C329" s="61" t="str">
        <f>IF(A329="","",IF(B329="6 Month Transfer",B329,IF('Patient level info'!W329="No","Record not locked to discharge/transfer",IF(AND('Paste Data Here - Export'!KM329="T",'Paste Data Here - Export'!A329&lt;&gt;'Paste Data Here - Export'!B329),"Record transferred to this team then transferred to another inpatient team",IF('Paste Data Here - Export'!KM329="T","Transferred to another inpatient team",IF('Paste Data Here - Export'!A329='Paste Data Here - Export'!B329,"Full record at this team","Record transferred to this team"))))))</f>
        <v/>
      </c>
      <c r="D329" s="106" t="str">
        <f>IF('Patient level info'!A329="","",IF(B329="6 Month Transfer","Not Applicable",IF(C329="Record not locked to discharge/transfer",C329,IF(OR(C329="Full record at this team",'Patient level info'!AG329="Died same day as arrival",'Patient level info'!AG329="Admitted to ICU/CCU/HDU"),'Patient level info'!AG329,IF('Patient level info'!P329="Not achieved",'Patient level info'!AG329,IF('Patient level info'!M329="Not achieved",'Patient level info'!AG329,IF('Patient level info'!AG329="Not directly admitted by this team, but achieved 90% of stay whilst at this team",'Patient level info'!AG329,CONCATENATE('Patient level info'!AG329," whilst at this team"))))))))</f>
        <v/>
      </c>
      <c r="E329" s="106" t="str">
        <f>IF('Patient level info'!A329="","",IF(B329="6 Month Transfer","Not Applicable",IF('Patient level info'!A329='Patient level info'!B329,IF('Patient level info'!T329="No","Not achieved","Achieved"),"Not directly admitted by this team")))</f>
        <v/>
      </c>
      <c r="F329" s="106" t="str">
        <f>IF('Patient level info'!A329="","",IF(B329="6 Month Transfer","Not Applicable",IF('Patient level info'!A329='Patient level info'!B329,IF('Patient level info'!U329="","Not achieved","Achieved"),"Not directly admitted by this team")))</f>
        <v/>
      </c>
    </row>
    <row r="330" spans="1:6" s="40" customFormat="1" ht="30" customHeight="1" x14ac:dyDescent="0.25">
      <c r="A330" s="20" t="str">
        <f>IF('Patient level info'!A330="","",'Patient level info'!A330)</f>
        <v/>
      </c>
      <c r="B330" s="105" t="str">
        <f>IF(A330="","",IF('Patient level info'!E330="Yes","6 Month Transfer",IF('Paste Data Here - Export'!A330='Paste Data Here - Export'!B330,'Patient level info'!C330,IF('Patient level info'!W330="No","",'Paste Data Here - Export'!HP330))))</f>
        <v/>
      </c>
      <c r="C330" s="61" t="str">
        <f>IF(A330="","",IF(B330="6 Month Transfer",B330,IF('Patient level info'!W330="No","Record not locked to discharge/transfer",IF(AND('Paste Data Here - Export'!KM330="T",'Paste Data Here - Export'!A330&lt;&gt;'Paste Data Here - Export'!B330),"Record transferred to this team then transferred to another inpatient team",IF('Paste Data Here - Export'!KM330="T","Transferred to another inpatient team",IF('Paste Data Here - Export'!A330='Paste Data Here - Export'!B330,"Full record at this team","Record transferred to this team"))))))</f>
        <v/>
      </c>
      <c r="D330" s="106" t="str">
        <f>IF('Patient level info'!A330="","",IF(B330="6 Month Transfer","Not Applicable",IF(C330="Record not locked to discharge/transfer",C330,IF(OR(C330="Full record at this team",'Patient level info'!AG330="Died same day as arrival",'Patient level info'!AG330="Admitted to ICU/CCU/HDU"),'Patient level info'!AG330,IF('Patient level info'!P330="Not achieved",'Patient level info'!AG330,IF('Patient level info'!M330="Not achieved",'Patient level info'!AG330,IF('Patient level info'!AG330="Not directly admitted by this team, but achieved 90% of stay whilst at this team",'Patient level info'!AG330,CONCATENATE('Patient level info'!AG330," whilst at this team"))))))))</f>
        <v/>
      </c>
      <c r="E330" s="106" t="str">
        <f>IF('Patient level info'!A330="","",IF(B330="6 Month Transfer","Not Applicable",IF('Patient level info'!A330='Patient level info'!B330,IF('Patient level info'!T330="No","Not achieved","Achieved"),"Not directly admitted by this team")))</f>
        <v/>
      </c>
      <c r="F330" s="106" t="str">
        <f>IF('Patient level info'!A330="","",IF(B330="6 Month Transfer","Not Applicable",IF('Patient level info'!A330='Patient level info'!B330,IF('Patient level info'!U330="","Not achieved","Achieved"),"Not directly admitted by this team")))</f>
        <v/>
      </c>
    </row>
    <row r="331" spans="1:6" s="40" customFormat="1" ht="30" customHeight="1" x14ac:dyDescent="0.25">
      <c r="A331" s="20" t="str">
        <f>IF('Patient level info'!A331="","",'Patient level info'!A331)</f>
        <v/>
      </c>
      <c r="B331" s="105" t="str">
        <f>IF(A331="","",IF('Patient level info'!E331="Yes","6 Month Transfer",IF('Paste Data Here - Export'!A331='Paste Data Here - Export'!B331,'Patient level info'!C331,IF('Patient level info'!W331="No","",'Paste Data Here - Export'!HP331))))</f>
        <v/>
      </c>
      <c r="C331" s="61" t="str">
        <f>IF(A331="","",IF(B331="6 Month Transfer",B331,IF('Patient level info'!W331="No","Record not locked to discharge/transfer",IF(AND('Paste Data Here - Export'!KM331="T",'Paste Data Here - Export'!A331&lt;&gt;'Paste Data Here - Export'!B331),"Record transferred to this team then transferred to another inpatient team",IF('Paste Data Here - Export'!KM331="T","Transferred to another inpatient team",IF('Paste Data Here - Export'!A331='Paste Data Here - Export'!B331,"Full record at this team","Record transferred to this team"))))))</f>
        <v/>
      </c>
      <c r="D331" s="106" t="str">
        <f>IF('Patient level info'!A331="","",IF(B331="6 Month Transfer","Not Applicable",IF(C331="Record not locked to discharge/transfer",C331,IF(OR(C331="Full record at this team",'Patient level info'!AG331="Died same day as arrival",'Patient level info'!AG331="Admitted to ICU/CCU/HDU"),'Patient level info'!AG331,IF('Patient level info'!P331="Not achieved",'Patient level info'!AG331,IF('Patient level info'!M331="Not achieved",'Patient level info'!AG331,IF('Patient level info'!AG331="Not directly admitted by this team, but achieved 90% of stay whilst at this team",'Patient level info'!AG331,CONCATENATE('Patient level info'!AG331," whilst at this team"))))))))</f>
        <v/>
      </c>
      <c r="E331" s="106" t="str">
        <f>IF('Patient level info'!A331="","",IF(B331="6 Month Transfer","Not Applicable",IF('Patient level info'!A331='Patient level info'!B331,IF('Patient level info'!T331="No","Not achieved","Achieved"),"Not directly admitted by this team")))</f>
        <v/>
      </c>
      <c r="F331" s="106" t="str">
        <f>IF('Patient level info'!A331="","",IF(B331="6 Month Transfer","Not Applicable",IF('Patient level info'!A331='Patient level info'!B331,IF('Patient level info'!U331="","Not achieved","Achieved"),"Not directly admitted by this team")))</f>
        <v/>
      </c>
    </row>
    <row r="332" spans="1:6" s="40" customFormat="1" ht="30" customHeight="1" x14ac:dyDescent="0.25">
      <c r="A332" s="20" t="str">
        <f>IF('Patient level info'!A332="","",'Patient level info'!A332)</f>
        <v/>
      </c>
      <c r="B332" s="105" t="str">
        <f>IF(A332="","",IF('Patient level info'!E332="Yes","6 Month Transfer",IF('Paste Data Here - Export'!A332='Paste Data Here - Export'!B332,'Patient level info'!C332,IF('Patient level info'!W332="No","",'Paste Data Here - Export'!HP332))))</f>
        <v/>
      </c>
      <c r="C332" s="61" t="str">
        <f>IF(A332="","",IF(B332="6 Month Transfer",B332,IF('Patient level info'!W332="No","Record not locked to discharge/transfer",IF(AND('Paste Data Here - Export'!KM332="T",'Paste Data Here - Export'!A332&lt;&gt;'Paste Data Here - Export'!B332),"Record transferred to this team then transferred to another inpatient team",IF('Paste Data Here - Export'!KM332="T","Transferred to another inpatient team",IF('Paste Data Here - Export'!A332='Paste Data Here - Export'!B332,"Full record at this team","Record transferred to this team"))))))</f>
        <v/>
      </c>
      <c r="D332" s="106" t="str">
        <f>IF('Patient level info'!A332="","",IF(B332="6 Month Transfer","Not Applicable",IF(C332="Record not locked to discharge/transfer",C332,IF(OR(C332="Full record at this team",'Patient level info'!AG332="Died same day as arrival",'Patient level info'!AG332="Admitted to ICU/CCU/HDU"),'Patient level info'!AG332,IF('Patient level info'!P332="Not achieved",'Patient level info'!AG332,IF('Patient level info'!M332="Not achieved",'Patient level info'!AG332,IF('Patient level info'!AG332="Not directly admitted by this team, but achieved 90% of stay whilst at this team",'Patient level info'!AG332,CONCATENATE('Patient level info'!AG332," whilst at this team"))))))))</f>
        <v/>
      </c>
      <c r="E332" s="106" t="str">
        <f>IF('Patient level info'!A332="","",IF(B332="6 Month Transfer","Not Applicable",IF('Patient level info'!A332='Patient level info'!B332,IF('Patient level info'!T332="No","Not achieved","Achieved"),"Not directly admitted by this team")))</f>
        <v/>
      </c>
      <c r="F332" s="106" t="str">
        <f>IF('Patient level info'!A332="","",IF(B332="6 Month Transfer","Not Applicable",IF('Patient level info'!A332='Patient level info'!B332,IF('Patient level info'!U332="","Not achieved","Achieved"),"Not directly admitted by this team")))</f>
        <v/>
      </c>
    </row>
    <row r="333" spans="1:6" s="40" customFormat="1" ht="30" customHeight="1" x14ac:dyDescent="0.25">
      <c r="A333" s="20" t="str">
        <f>IF('Patient level info'!A333="","",'Patient level info'!A333)</f>
        <v/>
      </c>
      <c r="B333" s="105" t="str">
        <f>IF(A333="","",IF('Patient level info'!E333="Yes","6 Month Transfer",IF('Paste Data Here - Export'!A333='Paste Data Here - Export'!B333,'Patient level info'!C333,IF('Patient level info'!W333="No","",'Paste Data Here - Export'!HP333))))</f>
        <v/>
      </c>
      <c r="C333" s="61" t="str">
        <f>IF(A333="","",IF(B333="6 Month Transfer",B333,IF('Patient level info'!W333="No","Record not locked to discharge/transfer",IF(AND('Paste Data Here - Export'!KM333="T",'Paste Data Here - Export'!A333&lt;&gt;'Paste Data Here - Export'!B333),"Record transferred to this team then transferred to another inpatient team",IF('Paste Data Here - Export'!KM333="T","Transferred to another inpatient team",IF('Paste Data Here - Export'!A333='Paste Data Here - Export'!B333,"Full record at this team","Record transferred to this team"))))))</f>
        <v/>
      </c>
      <c r="D333" s="106" t="str">
        <f>IF('Patient level info'!A333="","",IF(B333="6 Month Transfer","Not Applicable",IF(C333="Record not locked to discharge/transfer",C333,IF(OR(C333="Full record at this team",'Patient level info'!AG333="Died same day as arrival",'Patient level info'!AG333="Admitted to ICU/CCU/HDU"),'Patient level info'!AG333,IF('Patient level info'!P333="Not achieved",'Patient level info'!AG333,IF('Patient level info'!M333="Not achieved",'Patient level info'!AG333,IF('Patient level info'!AG333="Not directly admitted by this team, but achieved 90% of stay whilst at this team",'Patient level info'!AG333,CONCATENATE('Patient level info'!AG333," whilst at this team"))))))))</f>
        <v/>
      </c>
      <c r="E333" s="106" t="str">
        <f>IF('Patient level info'!A333="","",IF(B333="6 Month Transfer","Not Applicable",IF('Patient level info'!A333='Patient level info'!B333,IF('Patient level info'!T333="No","Not achieved","Achieved"),"Not directly admitted by this team")))</f>
        <v/>
      </c>
      <c r="F333" s="106" t="str">
        <f>IF('Patient level info'!A333="","",IF(B333="6 Month Transfer","Not Applicable",IF('Patient level info'!A333='Patient level info'!B333,IF('Patient level info'!U333="","Not achieved","Achieved"),"Not directly admitted by this team")))</f>
        <v/>
      </c>
    </row>
    <row r="334" spans="1:6" s="40" customFormat="1" ht="30" customHeight="1" x14ac:dyDescent="0.25">
      <c r="A334" s="20" t="str">
        <f>IF('Patient level info'!A334="","",'Patient level info'!A334)</f>
        <v/>
      </c>
      <c r="B334" s="105" t="str">
        <f>IF(A334="","",IF('Patient level info'!E334="Yes","6 Month Transfer",IF('Paste Data Here - Export'!A334='Paste Data Here - Export'!B334,'Patient level info'!C334,IF('Patient level info'!W334="No","",'Paste Data Here - Export'!HP334))))</f>
        <v/>
      </c>
      <c r="C334" s="61" t="str">
        <f>IF(A334="","",IF(B334="6 Month Transfer",B334,IF('Patient level info'!W334="No","Record not locked to discharge/transfer",IF(AND('Paste Data Here - Export'!KM334="T",'Paste Data Here - Export'!A334&lt;&gt;'Paste Data Here - Export'!B334),"Record transferred to this team then transferred to another inpatient team",IF('Paste Data Here - Export'!KM334="T","Transferred to another inpatient team",IF('Paste Data Here - Export'!A334='Paste Data Here - Export'!B334,"Full record at this team","Record transferred to this team"))))))</f>
        <v/>
      </c>
      <c r="D334" s="106" t="str">
        <f>IF('Patient level info'!A334="","",IF(B334="6 Month Transfer","Not Applicable",IF(C334="Record not locked to discharge/transfer",C334,IF(OR(C334="Full record at this team",'Patient level info'!AG334="Died same day as arrival",'Patient level info'!AG334="Admitted to ICU/CCU/HDU"),'Patient level info'!AG334,IF('Patient level info'!P334="Not achieved",'Patient level info'!AG334,IF('Patient level info'!M334="Not achieved",'Patient level info'!AG334,IF('Patient level info'!AG334="Not directly admitted by this team, but achieved 90% of stay whilst at this team",'Patient level info'!AG334,CONCATENATE('Patient level info'!AG334," whilst at this team"))))))))</f>
        <v/>
      </c>
      <c r="E334" s="106" t="str">
        <f>IF('Patient level info'!A334="","",IF(B334="6 Month Transfer","Not Applicable",IF('Patient level info'!A334='Patient level info'!B334,IF('Patient level info'!T334="No","Not achieved","Achieved"),"Not directly admitted by this team")))</f>
        <v/>
      </c>
      <c r="F334" s="106" t="str">
        <f>IF('Patient level info'!A334="","",IF(B334="6 Month Transfer","Not Applicable",IF('Patient level info'!A334='Patient level info'!B334,IF('Patient level info'!U334="","Not achieved","Achieved"),"Not directly admitted by this team")))</f>
        <v/>
      </c>
    </row>
    <row r="335" spans="1:6" s="40" customFormat="1" ht="30" customHeight="1" x14ac:dyDescent="0.25">
      <c r="A335" s="20" t="str">
        <f>IF('Patient level info'!A335="","",'Patient level info'!A335)</f>
        <v/>
      </c>
      <c r="B335" s="105" t="str">
        <f>IF(A335="","",IF('Patient level info'!E335="Yes","6 Month Transfer",IF('Paste Data Here - Export'!A335='Paste Data Here - Export'!B335,'Patient level info'!C335,IF('Patient level info'!W335="No","",'Paste Data Here - Export'!HP335))))</f>
        <v/>
      </c>
      <c r="C335" s="61" t="str">
        <f>IF(A335="","",IF(B335="6 Month Transfer",B335,IF('Patient level info'!W335="No","Record not locked to discharge/transfer",IF(AND('Paste Data Here - Export'!KM335="T",'Paste Data Here - Export'!A335&lt;&gt;'Paste Data Here - Export'!B335),"Record transferred to this team then transferred to another inpatient team",IF('Paste Data Here - Export'!KM335="T","Transferred to another inpatient team",IF('Paste Data Here - Export'!A335='Paste Data Here - Export'!B335,"Full record at this team","Record transferred to this team"))))))</f>
        <v/>
      </c>
      <c r="D335" s="106" t="str">
        <f>IF('Patient level info'!A335="","",IF(B335="6 Month Transfer","Not Applicable",IF(C335="Record not locked to discharge/transfer",C335,IF(OR(C335="Full record at this team",'Patient level info'!AG335="Died same day as arrival",'Patient level info'!AG335="Admitted to ICU/CCU/HDU"),'Patient level info'!AG335,IF('Patient level info'!P335="Not achieved",'Patient level info'!AG335,IF('Patient level info'!M335="Not achieved",'Patient level info'!AG335,IF('Patient level info'!AG335="Not directly admitted by this team, but achieved 90% of stay whilst at this team",'Patient level info'!AG335,CONCATENATE('Patient level info'!AG335," whilst at this team"))))))))</f>
        <v/>
      </c>
      <c r="E335" s="106" t="str">
        <f>IF('Patient level info'!A335="","",IF(B335="6 Month Transfer","Not Applicable",IF('Patient level info'!A335='Patient level info'!B335,IF('Patient level info'!T335="No","Not achieved","Achieved"),"Not directly admitted by this team")))</f>
        <v/>
      </c>
      <c r="F335" s="106" t="str">
        <f>IF('Patient level info'!A335="","",IF(B335="6 Month Transfer","Not Applicable",IF('Patient level info'!A335='Patient level info'!B335,IF('Patient level info'!U335="","Not achieved","Achieved"),"Not directly admitted by this team")))</f>
        <v/>
      </c>
    </row>
    <row r="336" spans="1:6" s="40" customFormat="1" ht="30" customHeight="1" x14ac:dyDescent="0.25">
      <c r="A336" s="20" t="str">
        <f>IF('Patient level info'!A336="","",'Patient level info'!A336)</f>
        <v/>
      </c>
      <c r="B336" s="105" t="str">
        <f>IF(A336="","",IF('Patient level info'!E336="Yes","6 Month Transfer",IF('Paste Data Here - Export'!A336='Paste Data Here - Export'!B336,'Patient level info'!C336,IF('Patient level info'!W336="No","",'Paste Data Here - Export'!HP336))))</f>
        <v/>
      </c>
      <c r="C336" s="61" t="str">
        <f>IF(A336="","",IF(B336="6 Month Transfer",B336,IF('Patient level info'!W336="No","Record not locked to discharge/transfer",IF(AND('Paste Data Here - Export'!KM336="T",'Paste Data Here - Export'!A336&lt;&gt;'Paste Data Here - Export'!B336),"Record transferred to this team then transferred to another inpatient team",IF('Paste Data Here - Export'!KM336="T","Transferred to another inpatient team",IF('Paste Data Here - Export'!A336='Paste Data Here - Export'!B336,"Full record at this team","Record transferred to this team"))))))</f>
        <v/>
      </c>
      <c r="D336" s="106" t="str">
        <f>IF('Patient level info'!A336="","",IF(B336="6 Month Transfer","Not Applicable",IF(C336="Record not locked to discharge/transfer",C336,IF(OR(C336="Full record at this team",'Patient level info'!AG336="Died same day as arrival",'Patient level info'!AG336="Admitted to ICU/CCU/HDU"),'Patient level info'!AG336,IF('Patient level info'!P336="Not achieved",'Patient level info'!AG336,IF('Patient level info'!M336="Not achieved",'Patient level info'!AG336,IF('Patient level info'!AG336="Not directly admitted by this team, but achieved 90% of stay whilst at this team",'Patient level info'!AG336,CONCATENATE('Patient level info'!AG336," whilst at this team"))))))))</f>
        <v/>
      </c>
      <c r="E336" s="106" t="str">
        <f>IF('Patient level info'!A336="","",IF(B336="6 Month Transfer","Not Applicable",IF('Patient level info'!A336='Patient level info'!B336,IF('Patient level info'!T336="No","Not achieved","Achieved"),"Not directly admitted by this team")))</f>
        <v/>
      </c>
      <c r="F336" s="106" t="str">
        <f>IF('Patient level info'!A336="","",IF(B336="6 Month Transfer","Not Applicable",IF('Patient level info'!A336='Patient level info'!B336,IF('Patient level info'!U336="","Not achieved","Achieved"),"Not directly admitted by this team")))</f>
        <v/>
      </c>
    </row>
    <row r="337" spans="1:6" s="40" customFormat="1" ht="30" customHeight="1" x14ac:dyDescent="0.25">
      <c r="A337" s="20" t="str">
        <f>IF('Patient level info'!A337="","",'Patient level info'!A337)</f>
        <v/>
      </c>
      <c r="B337" s="105" t="str">
        <f>IF(A337="","",IF('Patient level info'!E337="Yes","6 Month Transfer",IF('Paste Data Here - Export'!A337='Paste Data Here - Export'!B337,'Patient level info'!C337,IF('Patient level info'!W337="No","",'Paste Data Here - Export'!HP337))))</f>
        <v/>
      </c>
      <c r="C337" s="61" t="str">
        <f>IF(A337="","",IF(B337="6 Month Transfer",B337,IF('Patient level info'!W337="No","Record not locked to discharge/transfer",IF(AND('Paste Data Here - Export'!KM337="T",'Paste Data Here - Export'!A337&lt;&gt;'Paste Data Here - Export'!B337),"Record transferred to this team then transferred to another inpatient team",IF('Paste Data Here - Export'!KM337="T","Transferred to another inpatient team",IF('Paste Data Here - Export'!A337='Paste Data Here - Export'!B337,"Full record at this team","Record transferred to this team"))))))</f>
        <v/>
      </c>
      <c r="D337" s="106" t="str">
        <f>IF('Patient level info'!A337="","",IF(B337="6 Month Transfer","Not Applicable",IF(C337="Record not locked to discharge/transfer",C337,IF(OR(C337="Full record at this team",'Patient level info'!AG337="Died same day as arrival",'Patient level info'!AG337="Admitted to ICU/CCU/HDU"),'Patient level info'!AG337,IF('Patient level info'!P337="Not achieved",'Patient level info'!AG337,IF('Patient level info'!M337="Not achieved",'Patient level info'!AG337,IF('Patient level info'!AG337="Not directly admitted by this team, but achieved 90% of stay whilst at this team",'Patient level info'!AG337,CONCATENATE('Patient level info'!AG337," whilst at this team"))))))))</f>
        <v/>
      </c>
      <c r="E337" s="106" t="str">
        <f>IF('Patient level info'!A337="","",IF(B337="6 Month Transfer","Not Applicable",IF('Patient level info'!A337='Patient level info'!B337,IF('Patient level info'!T337="No","Not achieved","Achieved"),"Not directly admitted by this team")))</f>
        <v/>
      </c>
      <c r="F337" s="106" t="str">
        <f>IF('Patient level info'!A337="","",IF(B337="6 Month Transfer","Not Applicable",IF('Patient level info'!A337='Patient level info'!B337,IF('Patient level info'!U337="","Not achieved","Achieved"),"Not directly admitted by this team")))</f>
        <v/>
      </c>
    </row>
    <row r="338" spans="1:6" s="40" customFormat="1" ht="30" customHeight="1" x14ac:dyDescent="0.25">
      <c r="A338" s="20" t="str">
        <f>IF('Patient level info'!A338="","",'Patient level info'!A338)</f>
        <v/>
      </c>
      <c r="B338" s="105" t="str">
        <f>IF(A338="","",IF('Patient level info'!E338="Yes","6 Month Transfer",IF('Paste Data Here - Export'!A338='Paste Data Here - Export'!B338,'Patient level info'!C338,IF('Patient level info'!W338="No","",'Paste Data Here - Export'!HP338))))</f>
        <v/>
      </c>
      <c r="C338" s="61" t="str">
        <f>IF(A338="","",IF(B338="6 Month Transfer",B338,IF('Patient level info'!W338="No","Record not locked to discharge/transfer",IF(AND('Paste Data Here - Export'!KM338="T",'Paste Data Here - Export'!A338&lt;&gt;'Paste Data Here - Export'!B338),"Record transferred to this team then transferred to another inpatient team",IF('Paste Data Here - Export'!KM338="T","Transferred to another inpatient team",IF('Paste Data Here - Export'!A338='Paste Data Here - Export'!B338,"Full record at this team","Record transferred to this team"))))))</f>
        <v/>
      </c>
      <c r="D338" s="106" t="str">
        <f>IF('Patient level info'!A338="","",IF(B338="6 Month Transfer","Not Applicable",IF(C338="Record not locked to discharge/transfer",C338,IF(OR(C338="Full record at this team",'Patient level info'!AG338="Died same day as arrival",'Patient level info'!AG338="Admitted to ICU/CCU/HDU"),'Patient level info'!AG338,IF('Patient level info'!P338="Not achieved",'Patient level info'!AG338,IF('Patient level info'!M338="Not achieved",'Patient level info'!AG338,IF('Patient level info'!AG338="Not directly admitted by this team, but achieved 90% of stay whilst at this team",'Patient level info'!AG338,CONCATENATE('Patient level info'!AG338," whilst at this team"))))))))</f>
        <v/>
      </c>
      <c r="E338" s="106" t="str">
        <f>IF('Patient level info'!A338="","",IF(B338="6 Month Transfer","Not Applicable",IF('Patient level info'!A338='Patient level info'!B338,IF('Patient level info'!T338="No","Not achieved","Achieved"),"Not directly admitted by this team")))</f>
        <v/>
      </c>
      <c r="F338" s="106" t="str">
        <f>IF('Patient level info'!A338="","",IF(B338="6 Month Transfer","Not Applicable",IF('Patient level info'!A338='Patient level info'!B338,IF('Patient level info'!U338="","Not achieved","Achieved"),"Not directly admitted by this team")))</f>
        <v/>
      </c>
    </row>
    <row r="339" spans="1:6" s="40" customFormat="1" ht="30" customHeight="1" x14ac:dyDescent="0.25">
      <c r="A339" s="20" t="str">
        <f>IF('Patient level info'!A339="","",'Patient level info'!A339)</f>
        <v/>
      </c>
      <c r="B339" s="105" t="str">
        <f>IF(A339="","",IF('Patient level info'!E339="Yes","6 Month Transfer",IF('Paste Data Here - Export'!A339='Paste Data Here - Export'!B339,'Patient level info'!C339,IF('Patient level info'!W339="No","",'Paste Data Here - Export'!HP339))))</f>
        <v/>
      </c>
      <c r="C339" s="61" t="str">
        <f>IF(A339="","",IF(B339="6 Month Transfer",B339,IF('Patient level info'!W339="No","Record not locked to discharge/transfer",IF(AND('Paste Data Here - Export'!KM339="T",'Paste Data Here - Export'!A339&lt;&gt;'Paste Data Here - Export'!B339),"Record transferred to this team then transferred to another inpatient team",IF('Paste Data Here - Export'!KM339="T","Transferred to another inpatient team",IF('Paste Data Here - Export'!A339='Paste Data Here - Export'!B339,"Full record at this team","Record transferred to this team"))))))</f>
        <v/>
      </c>
      <c r="D339" s="106" t="str">
        <f>IF('Patient level info'!A339="","",IF(B339="6 Month Transfer","Not Applicable",IF(C339="Record not locked to discharge/transfer",C339,IF(OR(C339="Full record at this team",'Patient level info'!AG339="Died same day as arrival",'Patient level info'!AG339="Admitted to ICU/CCU/HDU"),'Patient level info'!AG339,IF('Patient level info'!P339="Not achieved",'Patient level info'!AG339,IF('Patient level info'!M339="Not achieved",'Patient level info'!AG339,IF('Patient level info'!AG339="Not directly admitted by this team, but achieved 90% of stay whilst at this team",'Patient level info'!AG339,CONCATENATE('Patient level info'!AG339," whilst at this team"))))))))</f>
        <v/>
      </c>
      <c r="E339" s="106" t="str">
        <f>IF('Patient level info'!A339="","",IF(B339="6 Month Transfer","Not Applicable",IF('Patient level info'!A339='Patient level info'!B339,IF('Patient level info'!T339="No","Not achieved","Achieved"),"Not directly admitted by this team")))</f>
        <v/>
      </c>
      <c r="F339" s="106" t="str">
        <f>IF('Patient level info'!A339="","",IF(B339="6 Month Transfer","Not Applicable",IF('Patient level info'!A339='Patient level info'!B339,IF('Patient level info'!U339="","Not achieved","Achieved"),"Not directly admitted by this team")))</f>
        <v/>
      </c>
    </row>
    <row r="340" spans="1:6" s="40" customFormat="1" ht="30" customHeight="1" x14ac:dyDescent="0.25">
      <c r="A340" s="20" t="str">
        <f>IF('Patient level info'!A340="","",'Patient level info'!A340)</f>
        <v/>
      </c>
      <c r="B340" s="105" t="str">
        <f>IF(A340="","",IF('Patient level info'!E340="Yes","6 Month Transfer",IF('Paste Data Here - Export'!A340='Paste Data Here - Export'!B340,'Patient level info'!C340,IF('Patient level info'!W340="No","",'Paste Data Here - Export'!HP340))))</f>
        <v/>
      </c>
      <c r="C340" s="61" t="str">
        <f>IF(A340="","",IF(B340="6 Month Transfer",B340,IF('Patient level info'!W340="No","Record not locked to discharge/transfer",IF(AND('Paste Data Here - Export'!KM340="T",'Paste Data Here - Export'!A340&lt;&gt;'Paste Data Here - Export'!B340),"Record transferred to this team then transferred to another inpatient team",IF('Paste Data Here - Export'!KM340="T","Transferred to another inpatient team",IF('Paste Data Here - Export'!A340='Paste Data Here - Export'!B340,"Full record at this team","Record transferred to this team"))))))</f>
        <v/>
      </c>
      <c r="D340" s="106" t="str">
        <f>IF('Patient level info'!A340="","",IF(B340="6 Month Transfer","Not Applicable",IF(C340="Record not locked to discharge/transfer",C340,IF(OR(C340="Full record at this team",'Patient level info'!AG340="Died same day as arrival",'Patient level info'!AG340="Admitted to ICU/CCU/HDU"),'Patient level info'!AG340,IF('Patient level info'!P340="Not achieved",'Patient level info'!AG340,IF('Patient level info'!M340="Not achieved",'Patient level info'!AG340,IF('Patient level info'!AG340="Not directly admitted by this team, but achieved 90% of stay whilst at this team",'Patient level info'!AG340,CONCATENATE('Patient level info'!AG340," whilst at this team"))))))))</f>
        <v/>
      </c>
      <c r="E340" s="106" t="str">
        <f>IF('Patient level info'!A340="","",IF(B340="6 Month Transfer","Not Applicable",IF('Patient level info'!A340='Patient level info'!B340,IF('Patient level info'!T340="No","Not achieved","Achieved"),"Not directly admitted by this team")))</f>
        <v/>
      </c>
      <c r="F340" s="106" t="str">
        <f>IF('Patient level info'!A340="","",IF(B340="6 Month Transfer","Not Applicable",IF('Patient level info'!A340='Patient level info'!B340,IF('Patient level info'!U340="","Not achieved","Achieved"),"Not directly admitted by this team")))</f>
        <v/>
      </c>
    </row>
    <row r="341" spans="1:6" s="40" customFormat="1" ht="30" customHeight="1" x14ac:dyDescent="0.25">
      <c r="A341" s="20" t="str">
        <f>IF('Patient level info'!A341="","",'Patient level info'!A341)</f>
        <v/>
      </c>
      <c r="B341" s="105" t="str">
        <f>IF(A341="","",IF('Patient level info'!E341="Yes","6 Month Transfer",IF('Paste Data Here - Export'!A341='Paste Data Here - Export'!B341,'Patient level info'!C341,IF('Patient level info'!W341="No","",'Paste Data Here - Export'!HP341))))</f>
        <v/>
      </c>
      <c r="C341" s="61" t="str">
        <f>IF(A341="","",IF(B341="6 Month Transfer",B341,IF('Patient level info'!W341="No","Record not locked to discharge/transfer",IF(AND('Paste Data Here - Export'!KM341="T",'Paste Data Here - Export'!A341&lt;&gt;'Paste Data Here - Export'!B341),"Record transferred to this team then transferred to another inpatient team",IF('Paste Data Here - Export'!KM341="T","Transferred to another inpatient team",IF('Paste Data Here - Export'!A341='Paste Data Here - Export'!B341,"Full record at this team","Record transferred to this team"))))))</f>
        <v/>
      </c>
      <c r="D341" s="106" t="str">
        <f>IF('Patient level info'!A341="","",IF(B341="6 Month Transfer","Not Applicable",IF(C341="Record not locked to discharge/transfer",C341,IF(OR(C341="Full record at this team",'Patient level info'!AG341="Died same day as arrival",'Patient level info'!AG341="Admitted to ICU/CCU/HDU"),'Patient level info'!AG341,IF('Patient level info'!P341="Not achieved",'Patient level info'!AG341,IF('Patient level info'!M341="Not achieved",'Patient level info'!AG341,IF('Patient level info'!AG341="Not directly admitted by this team, but achieved 90% of stay whilst at this team",'Patient level info'!AG341,CONCATENATE('Patient level info'!AG341," whilst at this team"))))))))</f>
        <v/>
      </c>
      <c r="E341" s="106" t="str">
        <f>IF('Patient level info'!A341="","",IF(B341="6 Month Transfer","Not Applicable",IF('Patient level info'!A341='Patient level info'!B341,IF('Patient level info'!T341="No","Not achieved","Achieved"),"Not directly admitted by this team")))</f>
        <v/>
      </c>
      <c r="F341" s="106" t="str">
        <f>IF('Patient level info'!A341="","",IF(B341="6 Month Transfer","Not Applicable",IF('Patient level info'!A341='Patient level info'!B341,IF('Patient level info'!U341="","Not achieved","Achieved"),"Not directly admitted by this team")))</f>
        <v/>
      </c>
    </row>
    <row r="342" spans="1:6" s="40" customFormat="1" ht="30" customHeight="1" x14ac:dyDescent="0.25">
      <c r="A342" s="20" t="str">
        <f>IF('Patient level info'!A342="","",'Patient level info'!A342)</f>
        <v/>
      </c>
      <c r="B342" s="105" t="str">
        <f>IF(A342="","",IF('Patient level info'!E342="Yes","6 Month Transfer",IF('Paste Data Here - Export'!A342='Paste Data Here - Export'!B342,'Patient level info'!C342,IF('Patient level info'!W342="No","",'Paste Data Here - Export'!HP342))))</f>
        <v/>
      </c>
      <c r="C342" s="61" t="str">
        <f>IF(A342="","",IF(B342="6 Month Transfer",B342,IF('Patient level info'!W342="No","Record not locked to discharge/transfer",IF(AND('Paste Data Here - Export'!KM342="T",'Paste Data Here - Export'!A342&lt;&gt;'Paste Data Here - Export'!B342),"Record transferred to this team then transferred to another inpatient team",IF('Paste Data Here - Export'!KM342="T","Transferred to another inpatient team",IF('Paste Data Here - Export'!A342='Paste Data Here - Export'!B342,"Full record at this team","Record transferred to this team"))))))</f>
        <v/>
      </c>
      <c r="D342" s="106" t="str">
        <f>IF('Patient level info'!A342="","",IF(B342="6 Month Transfer","Not Applicable",IF(C342="Record not locked to discharge/transfer",C342,IF(OR(C342="Full record at this team",'Patient level info'!AG342="Died same day as arrival",'Patient level info'!AG342="Admitted to ICU/CCU/HDU"),'Patient level info'!AG342,IF('Patient level info'!P342="Not achieved",'Patient level info'!AG342,IF('Patient level info'!M342="Not achieved",'Patient level info'!AG342,IF('Patient level info'!AG342="Not directly admitted by this team, but achieved 90% of stay whilst at this team",'Patient level info'!AG342,CONCATENATE('Patient level info'!AG342," whilst at this team"))))))))</f>
        <v/>
      </c>
      <c r="E342" s="106" t="str">
        <f>IF('Patient level info'!A342="","",IF(B342="6 Month Transfer","Not Applicable",IF('Patient level info'!A342='Patient level info'!B342,IF('Patient level info'!T342="No","Not achieved","Achieved"),"Not directly admitted by this team")))</f>
        <v/>
      </c>
      <c r="F342" s="106" t="str">
        <f>IF('Patient level info'!A342="","",IF(B342="6 Month Transfer","Not Applicable",IF('Patient level info'!A342='Patient level info'!B342,IF('Patient level info'!U342="","Not achieved","Achieved"),"Not directly admitted by this team")))</f>
        <v/>
      </c>
    </row>
    <row r="343" spans="1:6" s="40" customFormat="1" ht="30" customHeight="1" x14ac:dyDescent="0.25">
      <c r="A343" s="20" t="str">
        <f>IF('Patient level info'!A343="","",'Patient level info'!A343)</f>
        <v/>
      </c>
      <c r="B343" s="105" t="str">
        <f>IF(A343="","",IF('Patient level info'!E343="Yes","6 Month Transfer",IF('Paste Data Here - Export'!A343='Paste Data Here - Export'!B343,'Patient level info'!C343,IF('Patient level info'!W343="No","",'Paste Data Here - Export'!HP343))))</f>
        <v/>
      </c>
      <c r="C343" s="61" t="str">
        <f>IF(A343="","",IF(B343="6 Month Transfer",B343,IF('Patient level info'!W343="No","Record not locked to discharge/transfer",IF(AND('Paste Data Here - Export'!KM343="T",'Paste Data Here - Export'!A343&lt;&gt;'Paste Data Here - Export'!B343),"Record transferred to this team then transferred to another inpatient team",IF('Paste Data Here - Export'!KM343="T","Transferred to another inpatient team",IF('Paste Data Here - Export'!A343='Paste Data Here - Export'!B343,"Full record at this team","Record transferred to this team"))))))</f>
        <v/>
      </c>
      <c r="D343" s="106" t="str">
        <f>IF('Patient level info'!A343="","",IF(B343="6 Month Transfer","Not Applicable",IF(C343="Record not locked to discharge/transfer",C343,IF(OR(C343="Full record at this team",'Patient level info'!AG343="Died same day as arrival",'Patient level info'!AG343="Admitted to ICU/CCU/HDU"),'Patient level info'!AG343,IF('Patient level info'!P343="Not achieved",'Patient level info'!AG343,IF('Patient level info'!M343="Not achieved",'Patient level info'!AG343,IF('Patient level info'!AG343="Not directly admitted by this team, but achieved 90% of stay whilst at this team",'Patient level info'!AG343,CONCATENATE('Patient level info'!AG343," whilst at this team"))))))))</f>
        <v/>
      </c>
      <c r="E343" s="106" t="str">
        <f>IF('Patient level info'!A343="","",IF(B343="6 Month Transfer","Not Applicable",IF('Patient level info'!A343='Patient level info'!B343,IF('Patient level info'!T343="No","Not achieved","Achieved"),"Not directly admitted by this team")))</f>
        <v/>
      </c>
      <c r="F343" s="106" t="str">
        <f>IF('Patient level info'!A343="","",IF(B343="6 Month Transfer","Not Applicable",IF('Patient level info'!A343='Patient level info'!B343,IF('Patient level info'!U343="","Not achieved","Achieved"),"Not directly admitted by this team")))</f>
        <v/>
      </c>
    </row>
    <row r="344" spans="1:6" s="40" customFormat="1" ht="30" customHeight="1" x14ac:dyDescent="0.25">
      <c r="A344" s="20" t="str">
        <f>IF('Patient level info'!A344="","",'Patient level info'!A344)</f>
        <v/>
      </c>
      <c r="B344" s="105" t="str">
        <f>IF(A344="","",IF('Patient level info'!E344="Yes","6 Month Transfer",IF('Paste Data Here - Export'!A344='Paste Data Here - Export'!B344,'Patient level info'!C344,IF('Patient level info'!W344="No","",'Paste Data Here - Export'!HP344))))</f>
        <v/>
      </c>
      <c r="C344" s="61" t="str">
        <f>IF(A344="","",IF(B344="6 Month Transfer",B344,IF('Patient level info'!W344="No","Record not locked to discharge/transfer",IF(AND('Paste Data Here - Export'!KM344="T",'Paste Data Here - Export'!A344&lt;&gt;'Paste Data Here - Export'!B344),"Record transferred to this team then transferred to another inpatient team",IF('Paste Data Here - Export'!KM344="T","Transferred to another inpatient team",IF('Paste Data Here - Export'!A344='Paste Data Here - Export'!B344,"Full record at this team","Record transferred to this team"))))))</f>
        <v/>
      </c>
      <c r="D344" s="106" t="str">
        <f>IF('Patient level info'!A344="","",IF(B344="6 Month Transfer","Not Applicable",IF(C344="Record not locked to discharge/transfer",C344,IF(OR(C344="Full record at this team",'Patient level info'!AG344="Died same day as arrival",'Patient level info'!AG344="Admitted to ICU/CCU/HDU"),'Patient level info'!AG344,IF('Patient level info'!P344="Not achieved",'Patient level info'!AG344,IF('Patient level info'!M344="Not achieved",'Patient level info'!AG344,IF('Patient level info'!AG344="Not directly admitted by this team, but achieved 90% of stay whilst at this team",'Patient level info'!AG344,CONCATENATE('Patient level info'!AG344," whilst at this team"))))))))</f>
        <v/>
      </c>
      <c r="E344" s="106" t="str">
        <f>IF('Patient level info'!A344="","",IF(B344="6 Month Transfer","Not Applicable",IF('Patient level info'!A344='Patient level info'!B344,IF('Patient level info'!T344="No","Not achieved","Achieved"),"Not directly admitted by this team")))</f>
        <v/>
      </c>
      <c r="F344" s="106" t="str">
        <f>IF('Patient level info'!A344="","",IF(B344="6 Month Transfer","Not Applicable",IF('Patient level info'!A344='Patient level info'!B344,IF('Patient level info'!U344="","Not achieved","Achieved"),"Not directly admitted by this team")))</f>
        <v/>
      </c>
    </row>
    <row r="345" spans="1:6" s="40" customFormat="1" ht="30" customHeight="1" x14ac:dyDescent="0.25">
      <c r="A345" s="20" t="str">
        <f>IF('Patient level info'!A345="","",'Patient level info'!A345)</f>
        <v/>
      </c>
      <c r="B345" s="105" t="str">
        <f>IF(A345="","",IF('Patient level info'!E345="Yes","6 Month Transfer",IF('Paste Data Here - Export'!A345='Paste Data Here - Export'!B345,'Patient level info'!C345,IF('Patient level info'!W345="No","",'Paste Data Here - Export'!HP345))))</f>
        <v/>
      </c>
      <c r="C345" s="61" t="str">
        <f>IF(A345="","",IF(B345="6 Month Transfer",B345,IF('Patient level info'!W345="No","Record not locked to discharge/transfer",IF(AND('Paste Data Here - Export'!KM345="T",'Paste Data Here - Export'!A345&lt;&gt;'Paste Data Here - Export'!B345),"Record transferred to this team then transferred to another inpatient team",IF('Paste Data Here - Export'!KM345="T","Transferred to another inpatient team",IF('Paste Data Here - Export'!A345='Paste Data Here - Export'!B345,"Full record at this team","Record transferred to this team"))))))</f>
        <v/>
      </c>
      <c r="D345" s="106" t="str">
        <f>IF('Patient level info'!A345="","",IF(B345="6 Month Transfer","Not Applicable",IF(C345="Record not locked to discharge/transfer",C345,IF(OR(C345="Full record at this team",'Patient level info'!AG345="Died same day as arrival",'Patient level info'!AG345="Admitted to ICU/CCU/HDU"),'Patient level info'!AG345,IF('Patient level info'!P345="Not achieved",'Patient level info'!AG345,IF('Patient level info'!M345="Not achieved",'Patient level info'!AG345,IF('Patient level info'!AG345="Not directly admitted by this team, but achieved 90% of stay whilst at this team",'Patient level info'!AG345,CONCATENATE('Patient level info'!AG345," whilst at this team"))))))))</f>
        <v/>
      </c>
      <c r="E345" s="106" t="str">
        <f>IF('Patient level info'!A345="","",IF(B345="6 Month Transfer","Not Applicable",IF('Patient level info'!A345='Patient level info'!B345,IF('Patient level info'!T345="No","Not achieved","Achieved"),"Not directly admitted by this team")))</f>
        <v/>
      </c>
      <c r="F345" s="106" t="str">
        <f>IF('Patient level info'!A345="","",IF(B345="6 Month Transfer","Not Applicable",IF('Patient level info'!A345='Patient level info'!B345,IF('Patient level info'!U345="","Not achieved","Achieved"),"Not directly admitted by this team")))</f>
        <v/>
      </c>
    </row>
    <row r="346" spans="1:6" s="40" customFormat="1" ht="30" customHeight="1" x14ac:dyDescent="0.25">
      <c r="A346" s="20" t="str">
        <f>IF('Patient level info'!A346="","",'Patient level info'!A346)</f>
        <v/>
      </c>
      <c r="B346" s="105" t="str">
        <f>IF(A346="","",IF('Patient level info'!E346="Yes","6 Month Transfer",IF('Paste Data Here - Export'!A346='Paste Data Here - Export'!B346,'Patient level info'!C346,IF('Patient level info'!W346="No","",'Paste Data Here - Export'!HP346))))</f>
        <v/>
      </c>
      <c r="C346" s="61" t="str">
        <f>IF(A346="","",IF(B346="6 Month Transfer",B346,IF('Patient level info'!W346="No","Record not locked to discharge/transfer",IF(AND('Paste Data Here - Export'!KM346="T",'Paste Data Here - Export'!A346&lt;&gt;'Paste Data Here - Export'!B346),"Record transferred to this team then transferred to another inpatient team",IF('Paste Data Here - Export'!KM346="T","Transferred to another inpatient team",IF('Paste Data Here - Export'!A346='Paste Data Here - Export'!B346,"Full record at this team","Record transferred to this team"))))))</f>
        <v/>
      </c>
      <c r="D346" s="106" t="str">
        <f>IF('Patient level info'!A346="","",IF(B346="6 Month Transfer","Not Applicable",IF(C346="Record not locked to discharge/transfer",C346,IF(OR(C346="Full record at this team",'Patient level info'!AG346="Died same day as arrival",'Patient level info'!AG346="Admitted to ICU/CCU/HDU"),'Patient level info'!AG346,IF('Patient level info'!P346="Not achieved",'Patient level info'!AG346,IF('Patient level info'!M346="Not achieved",'Patient level info'!AG346,IF('Patient level info'!AG346="Not directly admitted by this team, but achieved 90% of stay whilst at this team",'Patient level info'!AG346,CONCATENATE('Patient level info'!AG346," whilst at this team"))))))))</f>
        <v/>
      </c>
      <c r="E346" s="106" t="str">
        <f>IF('Patient level info'!A346="","",IF(B346="6 Month Transfer","Not Applicable",IF('Patient level info'!A346='Patient level info'!B346,IF('Patient level info'!T346="No","Not achieved","Achieved"),"Not directly admitted by this team")))</f>
        <v/>
      </c>
      <c r="F346" s="106" t="str">
        <f>IF('Patient level info'!A346="","",IF(B346="6 Month Transfer","Not Applicable",IF('Patient level info'!A346='Patient level info'!B346,IF('Patient level info'!U346="","Not achieved","Achieved"),"Not directly admitted by this team")))</f>
        <v/>
      </c>
    </row>
    <row r="347" spans="1:6" s="40" customFormat="1" ht="30" customHeight="1" x14ac:dyDescent="0.25">
      <c r="A347" s="20" t="str">
        <f>IF('Patient level info'!A347="","",'Patient level info'!A347)</f>
        <v/>
      </c>
      <c r="B347" s="105" t="str">
        <f>IF(A347="","",IF('Patient level info'!E347="Yes","6 Month Transfer",IF('Paste Data Here - Export'!A347='Paste Data Here - Export'!B347,'Patient level info'!C347,IF('Patient level info'!W347="No","",'Paste Data Here - Export'!HP347))))</f>
        <v/>
      </c>
      <c r="C347" s="61" t="str">
        <f>IF(A347="","",IF(B347="6 Month Transfer",B347,IF('Patient level info'!W347="No","Record not locked to discharge/transfer",IF(AND('Paste Data Here - Export'!KM347="T",'Paste Data Here - Export'!A347&lt;&gt;'Paste Data Here - Export'!B347),"Record transferred to this team then transferred to another inpatient team",IF('Paste Data Here - Export'!KM347="T","Transferred to another inpatient team",IF('Paste Data Here - Export'!A347='Paste Data Here - Export'!B347,"Full record at this team","Record transferred to this team"))))))</f>
        <v/>
      </c>
      <c r="D347" s="106" t="str">
        <f>IF('Patient level info'!A347="","",IF(B347="6 Month Transfer","Not Applicable",IF(C347="Record not locked to discharge/transfer",C347,IF(OR(C347="Full record at this team",'Patient level info'!AG347="Died same day as arrival",'Patient level info'!AG347="Admitted to ICU/CCU/HDU"),'Patient level info'!AG347,IF('Patient level info'!P347="Not achieved",'Patient level info'!AG347,IF('Patient level info'!M347="Not achieved",'Patient level info'!AG347,IF('Patient level info'!AG347="Not directly admitted by this team, but achieved 90% of stay whilst at this team",'Patient level info'!AG347,CONCATENATE('Patient level info'!AG347," whilst at this team"))))))))</f>
        <v/>
      </c>
      <c r="E347" s="106" t="str">
        <f>IF('Patient level info'!A347="","",IF(B347="6 Month Transfer","Not Applicable",IF('Patient level info'!A347='Patient level info'!B347,IF('Patient level info'!T347="No","Not achieved","Achieved"),"Not directly admitted by this team")))</f>
        <v/>
      </c>
      <c r="F347" s="106" t="str">
        <f>IF('Patient level info'!A347="","",IF(B347="6 Month Transfer","Not Applicable",IF('Patient level info'!A347='Patient level info'!B347,IF('Patient level info'!U347="","Not achieved","Achieved"),"Not directly admitted by this team")))</f>
        <v/>
      </c>
    </row>
    <row r="348" spans="1:6" s="40" customFormat="1" ht="30" customHeight="1" x14ac:dyDescent="0.25">
      <c r="A348" s="20" t="str">
        <f>IF('Patient level info'!A348="","",'Patient level info'!A348)</f>
        <v/>
      </c>
      <c r="B348" s="105" t="str">
        <f>IF(A348="","",IF('Patient level info'!E348="Yes","6 Month Transfer",IF('Paste Data Here - Export'!A348='Paste Data Here - Export'!B348,'Patient level info'!C348,IF('Patient level info'!W348="No","",'Paste Data Here - Export'!HP348))))</f>
        <v/>
      </c>
      <c r="C348" s="61" t="str">
        <f>IF(A348="","",IF(B348="6 Month Transfer",B348,IF('Patient level info'!W348="No","Record not locked to discharge/transfer",IF(AND('Paste Data Here - Export'!KM348="T",'Paste Data Here - Export'!A348&lt;&gt;'Paste Data Here - Export'!B348),"Record transferred to this team then transferred to another inpatient team",IF('Paste Data Here - Export'!KM348="T","Transferred to another inpatient team",IF('Paste Data Here - Export'!A348='Paste Data Here - Export'!B348,"Full record at this team","Record transferred to this team"))))))</f>
        <v/>
      </c>
      <c r="D348" s="106" t="str">
        <f>IF('Patient level info'!A348="","",IF(B348="6 Month Transfer","Not Applicable",IF(C348="Record not locked to discharge/transfer",C348,IF(OR(C348="Full record at this team",'Patient level info'!AG348="Died same day as arrival",'Patient level info'!AG348="Admitted to ICU/CCU/HDU"),'Patient level info'!AG348,IF('Patient level info'!P348="Not achieved",'Patient level info'!AG348,IF('Patient level info'!M348="Not achieved",'Patient level info'!AG348,IF('Patient level info'!AG348="Not directly admitted by this team, but achieved 90% of stay whilst at this team",'Patient level info'!AG348,CONCATENATE('Patient level info'!AG348," whilst at this team"))))))))</f>
        <v/>
      </c>
      <c r="E348" s="106" t="str">
        <f>IF('Patient level info'!A348="","",IF(B348="6 Month Transfer","Not Applicable",IF('Patient level info'!A348='Patient level info'!B348,IF('Patient level info'!T348="No","Not achieved","Achieved"),"Not directly admitted by this team")))</f>
        <v/>
      </c>
      <c r="F348" s="106" t="str">
        <f>IF('Patient level info'!A348="","",IF(B348="6 Month Transfer","Not Applicable",IF('Patient level info'!A348='Patient level info'!B348,IF('Patient level info'!U348="","Not achieved","Achieved"),"Not directly admitted by this team")))</f>
        <v/>
      </c>
    </row>
    <row r="349" spans="1:6" s="40" customFormat="1" ht="30" customHeight="1" x14ac:dyDescent="0.25">
      <c r="A349" s="20" t="str">
        <f>IF('Patient level info'!A349="","",'Patient level info'!A349)</f>
        <v/>
      </c>
      <c r="B349" s="105" t="str">
        <f>IF(A349="","",IF('Patient level info'!E349="Yes","6 Month Transfer",IF('Paste Data Here - Export'!A349='Paste Data Here - Export'!B349,'Patient level info'!C349,IF('Patient level info'!W349="No","",'Paste Data Here - Export'!HP349))))</f>
        <v/>
      </c>
      <c r="C349" s="61" t="str">
        <f>IF(A349="","",IF(B349="6 Month Transfer",B349,IF('Patient level info'!W349="No","Record not locked to discharge/transfer",IF(AND('Paste Data Here - Export'!KM349="T",'Paste Data Here - Export'!A349&lt;&gt;'Paste Data Here - Export'!B349),"Record transferred to this team then transferred to another inpatient team",IF('Paste Data Here - Export'!KM349="T","Transferred to another inpatient team",IF('Paste Data Here - Export'!A349='Paste Data Here - Export'!B349,"Full record at this team","Record transferred to this team"))))))</f>
        <v/>
      </c>
      <c r="D349" s="106" t="str">
        <f>IF('Patient level info'!A349="","",IF(B349="6 Month Transfer","Not Applicable",IF(C349="Record not locked to discharge/transfer",C349,IF(OR(C349="Full record at this team",'Patient level info'!AG349="Died same day as arrival",'Patient level info'!AG349="Admitted to ICU/CCU/HDU"),'Patient level info'!AG349,IF('Patient level info'!P349="Not achieved",'Patient level info'!AG349,IF('Patient level info'!M349="Not achieved",'Patient level info'!AG349,IF('Patient level info'!AG349="Not directly admitted by this team, but achieved 90% of stay whilst at this team",'Patient level info'!AG349,CONCATENATE('Patient level info'!AG349," whilst at this team"))))))))</f>
        <v/>
      </c>
      <c r="E349" s="106" t="str">
        <f>IF('Patient level info'!A349="","",IF(B349="6 Month Transfer","Not Applicable",IF('Patient level info'!A349='Patient level info'!B349,IF('Patient level info'!T349="No","Not achieved","Achieved"),"Not directly admitted by this team")))</f>
        <v/>
      </c>
      <c r="F349" s="106" t="str">
        <f>IF('Patient level info'!A349="","",IF(B349="6 Month Transfer","Not Applicable",IF('Patient level info'!A349='Patient level info'!B349,IF('Patient level info'!U349="","Not achieved","Achieved"),"Not directly admitted by this team")))</f>
        <v/>
      </c>
    </row>
    <row r="350" spans="1:6" s="40" customFormat="1" ht="30" customHeight="1" x14ac:dyDescent="0.25">
      <c r="A350" s="20" t="str">
        <f>IF('Patient level info'!A350="","",'Patient level info'!A350)</f>
        <v/>
      </c>
      <c r="B350" s="105" t="str">
        <f>IF(A350="","",IF('Patient level info'!E350="Yes","6 Month Transfer",IF('Paste Data Here - Export'!A350='Paste Data Here - Export'!B350,'Patient level info'!C350,IF('Patient level info'!W350="No","",'Paste Data Here - Export'!HP350))))</f>
        <v/>
      </c>
      <c r="C350" s="61" t="str">
        <f>IF(A350="","",IF(B350="6 Month Transfer",B350,IF('Patient level info'!W350="No","Record not locked to discharge/transfer",IF(AND('Paste Data Here - Export'!KM350="T",'Paste Data Here - Export'!A350&lt;&gt;'Paste Data Here - Export'!B350),"Record transferred to this team then transferred to another inpatient team",IF('Paste Data Here - Export'!KM350="T","Transferred to another inpatient team",IF('Paste Data Here - Export'!A350='Paste Data Here - Export'!B350,"Full record at this team","Record transferred to this team"))))))</f>
        <v/>
      </c>
      <c r="D350" s="106" t="str">
        <f>IF('Patient level info'!A350="","",IF(B350="6 Month Transfer","Not Applicable",IF(C350="Record not locked to discharge/transfer",C350,IF(OR(C350="Full record at this team",'Patient level info'!AG350="Died same day as arrival",'Patient level info'!AG350="Admitted to ICU/CCU/HDU"),'Patient level info'!AG350,IF('Patient level info'!P350="Not achieved",'Patient level info'!AG350,IF('Patient level info'!M350="Not achieved",'Patient level info'!AG350,IF('Patient level info'!AG350="Not directly admitted by this team, but achieved 90% of stay whilst at this team",'Patient level info'!AG350,CONCATENATE('Patient level info'!AG350," whilst at this team"))))))))</f>
        <v/>
      </c>
      <c r="E350" s="106" t="str">
        <f>IF('Patient level info'!A350="","",IF(B350="6 Month Transfer","Not Applicable",IF('Patient level info'!A350='Patient level info'!B350,IF('Patient level info'!T350="No","Not achieved","Achieved"),"Not directly admitted by this team")))</f>
        <v/>
      </c>
      <c r="F350" s="106" t="str">
        <f>IF('Patient level info'!A350="","",IF(B350="6 Month Transfer","Not Applicable",IF('Patient level info'!A350='Patient level info'!B350,IF('Patient level info'!U350="","Not achieved","Achieved"),"Not directly admitted by this team")))</f>
        <v/>
      </c>
    </row>
    <row r="351" spans="1:6" s="40" customFormat="1" ht="30" customHeight="1" x14ac:dyDescent="0.25">
      <c r="A351" s="20" t="str">
        <f>IF('Patient level info'!A351="","",'Patient level info'!A351)</f>
        <v/>
      </c>
      <c r="B351" s="105" t="str">
        <f>IF(A351="","",IF('Patient level info'!E351="Yes","6 Month Transfer",IF('Paste Data Here - Export'!A351='Paste Data Here - Export'!B351,'Patient level info'!C351,IF('Patient level info'!W351="No","",'Paste Data Here - Export'!HP351))))</f>
        <v/>
      </c>
      <c r="C351" s="61" t="str">
        <f>IF(A351="","",IF(B351="6 Month Transfer",B351,IF('Patient level info'!W351="No","Record not locked to discharge/transfer",IF(AND('Paste Data Here - Export'!KM351="T",'Paste Data Here - Export'!A351&lt;&gt;'Paste Data Here - Export'!B351),"Record transferred to this team then transferred to another inpatient team",IF('Paste Data Here - Export'!KM351="T","Transferred to another inpatient team",IF('Paste Data Here - Export'!A351='Paste Data Here - Export'!B351,"Full record at this team","Record transferred to this team"))))))</f>
        <v/>
      </c>
      <c r="D351" s="106" t="str">
        <f>IF('Patient level info'!A351="","",IF(B351="6 Month Transfer","Not Applicable",IF(C351="Record not locked to discharge/transfer",C351,IF(OR(C351="Full record at this team",'Patient level info'!AG351="Died same day as arrival",'Patient level info'!AG351="Admitted to ICU/CCU/HDU"),'Patient level info'!AG351,IF('Patient level info'!P351="Not achieved",'Patient level info'!AG351,IF('Patient level info'!M351="Not achieved",'Patient level info'!AG351,IF('Patient level info'!AG351="Not directly admitted by this team, but achieved 90% of stay whilst at this team",'Patient level info'!AG351,CONCATENATE('Patient level info'!AG351," whilst at this team"))))))))</f>
        <v/>
      </c>
      <c r="E351" s="106" t="str">
        <f>IF('Patient level info'!A351="","",IF(B351="6 Month Transfer","Not Applicable",IF('Patient level info'!A351='Patient level info'!B351,IF('Patient level info'!T351="No","Not achieved","Achieved"),"Not directly admitted by this team")))</f>
        <v/>
      </c>
      <c r="F351" s="106" t="str">
        <f>IF('Patient level info'!A351="","",IF(B351="6 Month Transfer","Not Applicable",IF('Patient level info'!A351='Patient level info'!B351,IF('Patient level info'!U351="","Not achieved","Achieved"),"Not directly admitted by this team")))</f>
        <v/>
      </c>
    </row>
    <row r="352" spans="1:6" s="40" customFormat="1" ht="30" customHeight="1" x14ac:dyDescent="0.25">
      <c r="A352" s="20" t="str">
        <f>IF('Patient level info'!A352="","",'Patient level info'!A352)</f>
        <v/>
      </c>
      <c r="B352" s="105" t="str">
        <f>IF(A352="","",IF('Patient level info'!E352="Yes","6 Month Transfer",IF('Paste Data Here - Export'!A352='Paste Data Here - Export'!B352,'Patient level info'!C352,IF('Patient level info'!W352="No","",'Paste Data Here - Export'!HP352))))</f>
        <v/>
      </c>
      <c r="C352" s="61" t="str">
        <f>IF(A352="","",IF(B352="6 Month Transfer",B352,IF('Patient level info'!W352="No","Record not locked to discharge/transfer",IF(AND('Paste Data Here - Export'!KM352="T",'Paste Data Here - Export'!A352&lt;&gt;'Paste Data Here - Export'!B352),"Record transferred to this team then transferred to another inpatient team",IF('Paste Data Here - Export'!KM352="T","Transferred to another inpatient team",IF('Paste Data Here - Export'!A352='Paste Data Here - Export'!B352,"Full record at this team","Record transferred to this team"))))))</f>
        <v/>
      </c>
      <c r="D352" s="106" t="str">
        <f>IF('Patient level info'!A352="","",IF(B352="6 Month Transfer","Not Applicable",IF(C352="Record not locked to discharge/transfer",C352,IF(OR(C352="Full record at this team",'Patient level info'!AG352="Died same day as arrival",'Patient level info'!AG352="Admitted to ICU/CCU/HDU"),'Patient level info'!AG352,IF('Patient level info'!P352="Not achieved",'Patient level info'!AG352,IF('Patient level info'!M352="Not achieved",'Patient level info'!AG352,IF('Patient level info'!AG352="Not directly admitted by this team, but achieved 90% of stay whilst at this team",'Patient level info'!AG352,CONCATENATE('Patient level info'!AG352," whilst at this team"))))))))</f>
        <v/>
      </c>
      <c r="E352" s="106" t="str">
        <f>IF('Patient level info'!A352="","",IF(B352="6 Month Transfer","Not Applicable",IF('Patient level info'!A352='Patient level info'!B352,IF('Patient level info'!T352="No","Not achieved","Achieved"),"Not directly admitted by this team")))</f>
        <v/>
      </c>
      <c r="F352" s="106" t="str">
        <f>IF('Patient level info'!A352="","",IF(B352="6 Month Transfer","Not Applicable",IF('Patient level info'!A352='Patient level info'!B352,IF('Patient level info'!U352="","Not achieved","Achieved"),"Not directly admitted by this team")))</f>
        <v/>
      </c>
    </row>
    <row r="353" spans="1:6" s="40" customFormat="1" ht="30" customHeight="1" x14ac:dyDescent="0.25">
      <c r="A353" s="20" t="str">
        <f>IF('Patient level info'!A353="","",'Patient level info'!A353)</f>
        <v/>
      </c>
      <c r="B353" s="105" t="str">
        <f>IF(A353="","",IF('Patient level info'!E353="Yes","6 Month Transfer",IF('Paste Data Here - Export'!A353='Paste Data Here - Export'!B353,'Patient level info'!C353,IF('Patient level info'!W353="No","",'Paste Data Here - Export'!HP353))))</f>
        <v/>
      </c>
      <c r="C353" s="61" t="str">
        <f>IF(A353="","",IF(B353="6 Month Transfer",B353,IF('Patient level info'!W353="No","Record not locked to discharge/transfer",IF(AND('Paste Data Here - Export'!KM353="T",'Paste Data Here - Export'!A353&lt;&gt;'Paste Data Here - Export'!B353),"Record transferred to this team then transferred to another inpatient team",IF('Paste Data Here - Export'!KM353="T","Transferred to another inpatient team",IF('Paste Data Here - Export'!A353='Paste Data Here - Export'!B353,"Full record at this team","Record transferred to this team"))))))</f>
        <v/>
      </c>
      <c r="D353" s="106" t="str">
        <f>IF('Patient level info'!A353="","",IF(B353="6 Month Transfer","Not Applicable",IF(C353="Record not locked to discharge/transfer",C353,IF(OR(C353="Full record at this team",'Patient level info'!AG353="Died same day as arrival",'Patient level info'!AG353="Admitted to ICU/CCU/HDU"),'Patient level info'!AG353,IF('Patient level info'!P353="Not achieved",'Patient level info'!AG353,IF('Patient level info'!M353="Not achieved",'Patient level info'!AG353,IF('Patient level info'!AG353="Not directly admitted by this team, but achieved 90% of stay whilst at this team",'Patient level info'!AG353,CONCATENATE('Patient level info'!AG353," whilst at this team"))))))))</f>
        <v/>
      </c>
      <c r="E353" s="106" t="str">
        <f>IF('Patient level info'!A353="","",IF(B353="6 Month Transfer","Not Applicable",IF('Patient level info'!A353='Patient level info'!B353,IF('Patient level info'!T353="No","Not achieved","Achieved"),"Not directly admitted by this team")))</f>
        <v/>
      </c>
      <c r="F353" s="106" t="str">
        <f>IF('Patient level info'!A353="","",IF(B353="6 Month Transfer","Not Applicable",IF('Patient level info'!A353='Patient level info'!B353,IF('Patient level info'!U353="","Not achieved","Achieved"),"Not directly admitted by this team")))</f>
        <v/>
      </c>
    </row>
    <row r="354" spans="1:6" s="40" customFormat="1" ht="30" customHeight="1" x14ac:dyDescent="0.25">
      <c r="A354" s="20" t="str">
        <f>IF('Patient level info'!A354="","",'Patient level info'!A354)</f>
        <v/>
      </c>
      <c r="B354" s="105" t="str">
        <f>IF(A354="","",IF('Patient level info'!E354="Yes","6 Month Transfer",IF('Paste Data Here - Export'!A354='Paste Data Here - Export'!B354,'Patient level info'!C354,IF('Patient level info'!W354="No","",'Paste Data Here - Export'!HP354))))</f>
        <v/>
      </c>
      <c r="C354" s="61" t="str">
        <f>IF(A354="","",IF(B354="6 Month Transfer",B354,IF('Patient level info'!W354="No","Record not locked to discharge/transfer",IF(AND('Paste Data Here - Export'!KM354="T",'Paste Data Here - Export'!A354&lt;&gt;'Paste Data Here - Export'!B354),"Record transferred to this team then transferred to another inpatient team",IF('Paste Data Here - Export'!KM354="T","Transferred to another inpatient team",IF('Paste Data Here - Export'!A354='Paste Data Here - Export'!B354,"Full record at this team","Record transferred to this team"))))))</f>
        <v/>
      </c>
      <c r="D354" s="106" t="str">
        <f>IF('Patient level info'!A354="","",IF(B354="6 Month Transfer","Not Applicable",IF(C354="Record not locked to discharge/transfer",C354,IF(OR(C354="Full record at this team",'Patient level info'!AG354="Died same day as arrival",'Patient level info'!AG354="Admitted to ICU/CCU/HDU"),'Patient level info'!AG354,IF('Patient level info'!P354="Not achieved",'Patient level info'!AG354,IF('Patient level info'!M354="Not achieved",'Patient level info'!AG354,IF('Patient level info'!AG354="Not directly admitted by this team, but achieved 90% of stay whilst at this team",'Patient level info'!AG354,CONCATENATE('Patient level info'!AG354," whilst at this team"))))))))</f>
        <v/>
      </c>
      <c r="E354" s="106" t="str">
        <f>IF('Patient level info'!A354="","",IF(B354="6 Month Transfer","Not Applicable",IF('Patient level info'!A354='Patient level info'!B354,IF('Patient level info'!T354="No","Not achieved","Achieved"),"Not directly admitted by this team")))</f>
        <v/>
      </c>
      <c r="F354" s="106" t="str">
        <f>IF('Patient level info'!A354="","",IF(B354="6 Month Transfer","Not Applicable",IF('Patient level info'!A354='Patient level info'!B354,IF('Patient level info'!U354="","Not achieved","Achieved"),"Not directly admitted by this team")))</f>
        <v/>
      </c>
    </row>
    <row r="355" spans="1:6" s="40" customFormat="1" ht="30" customHeight="1" x14ac:dyDescent="0.25">
      <c r="A355" s="20" t="str">
        <f>IF('Patient level info'!A355="","",'Patient level info'!A355)</f>
        <v/>
      </c>
      <c r="B355" s="105" t="str">
        <f>IF(A355="","",IF('Patient level info'!E355="Yes","6 Month Transfer",IF('Paste Data Here - Export'!A355='Paste Data Here - Export'!B355,'Patient level info'!C355,IF('Patient level info'!W355="No","",'Paste Data Here - Export'!HP355))))</f>
        <v/>
      </c>
      <c r="C355" s="61" t="str">
        <f>IF(A355="","",IF(B355="6 Month Transfer",B355,IF('Patient level info'!W355="No","Record not locked to discharge/transfer",IF(AND('Paste Data Here - Export'!KM355="T",'Paste Data Here - Export'!A355&lt;&gt;'Paste Data Here - Export'!B355),"Record transferred to this team then transferred to another inpatient team",IF('Paste Data Here - Export'!KM355="T","Transferred to another inpatient team",IF('Paste Data Here - Export'!A355='Paste Data Here - Export'!B355,"Full record at this team","Record transferred to this team"))))))</f>
        <v/>
      </c>
      <c r="D355" s="106" t="str">
        <f>IF('Patient level info'!A355="","",IF(B355="6 Month Transfer","Not Applicable",IF(C355="Record not locked to discharge/transfer",C355,IF(OR(C355="Full record at this team",'Patient level info'!AG355="Died same day as arrival",'Patient level info'!AG355="Admitted to ICU/CCU/HDU"),'Patient level info'!AG355,IF('Patient level info'!P355="Not achieved",'Patient level info'!AG355,IF('Patient level info'!M355="Not achieved",'Patient level info'!AG355,IF('Patient level info'!AG355="Not directly admitted by this team, but achieved 90% of stay whilst at this team",'Patient level info'!AG355,CONCATENATE('Patient level info'!AG355," whilst at this team"))))))))</f>
        <v/>
      </c>
      <c r="E355" s="106" t="str">
        <f>IF('Patient level info'!A355="","",IF(B355="6 Month Transfer","Not Applicable",IF('Patient level info'!A355='Patient level info'!B355,IF('Patient level info'!T355="No","Not achieved","Achieved"),"Not directly admitted by this team")))</f>
        <v/>
      </c>
      <c r="F355" s="106" t="str">
        <f>IF('Patient level info'!A355="","",IF(B355="6 Month Transfer","Not Applicable",IF('Patient level info'!A355='Patient level info'!B355,IF('Patient level info'!U355="","Not achieved","Achieved"),"Not directly admitted by this team")))</f>
        <v/>
      </c>
    </row>
    <row r="356" spans="1:6" s="40" customFormat="1" ht="30" customHeight="1" x14ac:dyDescent="0.25">
      <c r="A356" s="20" t="str">
        <f>IF('Patient level info'!A356="","",'Patient level info'!A356)</f>
        <v/>
      </c>
      <c r="B356" s="105" t="str">
        <f>IF(A356="","",IF('Patient level info'!E356="Yes","6 Month Transfer",IF('Paste Data Here - Export'!A356='Paste Data Here - Export'!B356,'Patient level info'!C356,IF('Patient level info'!W356="No","",'Paste Data Here - Export'!HP356))))</f>
        <v/>
      </c>
      <c r="C356" s="61" t="str">
        <f>IF(A356="","",IF(B356="6 Month Transfer",B356,IF('Patient level info'!W356="No","Record not locked to discharge/transfer",IF(AND('Paste Data Here - Export'!KM356="T",'Paste Data Here - Export'!A356&lt;&gt;'Paste Data Here - Export'!B356),"Record transferred to this team then transferred to another inpatient team",IF('Paste Data Here - Export'!KM356="T","Transferred to another inpatient team",IF('Paste Data Here - Export'!A356='Paste Data Here - Export'!B356,"Full record at this team","Record transferred to this team"))))))</f>
        <v/>
      </c>
      <c r="D356" s="106" t="str">
        <f>IF('Patient level info'!A356="","",IF(B356="6 Month Transfer","Not Applicable",IF(C356="Record not locked to discharge/transfer",C356,IF(OR(C356="Full record at this team",'Patient level info'!AG356="Died same day as arrival",'Patient level info'!AG356="Admitted to ICU/CCU/HDU"),'Patient level info'!AG356,IF('Patient level info'!P356="Not achieved",'Patient level info'!AG356,IF('Patient level info'!M356="Not achieved",'Patient level info'!AG356,IF('Patient level info'!AG356="Not directly admitted by this team, but achieved 90% of stay whilst at this team",'Patient level info'!AG356,CONCATENATE('Patient level info'!AG356," whilst at this team"))))))))</f>
        <v/>
      </c>
      <c r="E356" s="106" t="str">
        <f>IF('Patient level info'!A356="","",IF(B356="6 Month Transfer","Not Applicable",IF('Patient level info'!A356='Patient level info'!B356,IF('Patient level info'!T356="No","Not achieved","Achieved"),"Not directly admitted by this team")))</f>
        <v/>
      </c>
      <c r="F356" s="106" t="str">
        <f>IF('Patient level info'!A356="","",IF(B356="6 Month Transfer","Not Applicable",IF('Patient level info'!A356='Patient level info'!B356,IF('Patient level info'!U356="","Not achieved","Achieved"),"Not directly admitted by this team")))</f>
        <v/>
      </c>
    </row>
    <row r="357" spans="1:6" s="40" customFormat="1" ht="30" customHeight="1" x14ac:dyDescent="0.25">
      <c r="A357" s="20" t="str">
        <f>IF('Patient level info'!A357="","",'Patient level info'!A357)</f>
        <v/>
      </c>
      <c r="B357" s="105" t="str">
        <f>IF(A357="","",IF('Patient level info'!E357="Yes","6 Month Transfer",IF('Paste Data Here - Export'!A357='Paste Data Here - Export'!B357,'Patient level info'!C357,IF('Patient level info'!W357="No","",'Paste Data Here - Export'!HP357))))</f>
        <v/>
      </c>
      <c r="C357" s="61" t="str">
        <f>IF(A357="","",IF(B357="6 Month Transfer",B357,IF('Patient level info'!W357="No","Record not locked to discharge/transfer",IF(AND('Paste Data Here - Export'!KM357="T",'Paste Data Here - Export'!A357&lt;&gt;'Paste Data Here - Export'!B357),"Record transferred to this team then transferred to another inpatient team",IF('Paste Data Here - Export'!KM357="T","Transferred to another inpatient team",IF('Paste Data Here - Export'!A357='Paste Data Here - Export'!B357,"Full record at this team","Record transferred to this team"))))))</f>
        <v/>
      </c>
      <c r="D357" s="106" t="str">
        <f>IF('Patient level info'!A357="","",IF(B357="6 Month Transfer","Not Applicable",IF(C357="Record not locked to discharge/transfer",C357,IF(OR(C357="Full record at this team",'Patient level info'!AG357="Died same day as arrival",'Patient level info'!AG357="Admitted to ICU/CCU/HDU"),'Patient level info'!AG357,IF('Patient level info'!P357="Not achieved",'Patient level info'!AG357,IF('Patient level info'!M357="Not achieved",'Patient level info'!AG357,IF('Patient level info'!AG357="Not directly admitted by this team, but achieved 90% of stay whilst at this team",'Patient level info'!AG357,CONCATENATE('Patient level info'!AG357," whilst at this team"))))))))</f>
        <v/>
      </c>
      <c r="E357" s="106" t="str">
        <f>IF('Patient level info'!A357="","",IF(B357="6 Month Transfer","Not Applicable",IF('Patient level info'!A357='Patient level info'!B357,IF('Patient level info'!T357="No","Not achieved","Achieved"),"Not directly admitted by this team")))</f>
        <v/>
      </c>
      <c r="F357" s="106" t="str">
        <f>IF('Patient level info'!A357="","",IF(B357="6 Month Transfer","Not Applicable",IF('Patient level info'!A357='Patient level info'!B357,IF('Patient level info'!U357="","Not achieved","Achieved"),"Not directly admitted by this team")))</f>
        <v/>
      </c>
    </row>
    <row r="358" spans="1:6" s="40" customFormat="1" ht="30" customHeight="1" x14ac:dyDescent="0.25">
      <c r="A358" s="20" t="str">
        <f>IF('Patient level info'!A358="","",'Patient level info'!A358)</f>
        <v/>
      </c>
      <c r="B358" s="105" t="str">
        <f>IF(A358="","",IF('Patient level info'!E358="Yes","6 Month Transfer",IF('Paste Data Here - Export'!A358='Paste Data Here - Export'!B358,'Patient level info'!C358,IF('Patient level info'!W358="No","",'Paste Data Here - Export'!HP358))))</f>
        <v/>
      </c>
      <c r="C358" s="61" t="str">
        <f>IF(A358="","",IF(B358="6 Month Transfer",B358,IF('Patient level info'!W358="No","Record not locked to discharge/transfer",IF(AND('Paste Data Here - Export'!KM358="T",'Paste Data Here - Export'!A358&lt;&gt;'Paste Data Here - Export'!B358),"Record transferred to this team then transferred to another inpatient team",IF('Paste Data Here - Export'!KM358="T","Transferred to another inpatient team",IF('Paste Data Here - Export'!A358='Paste Data Here - Export'!B358,"Full record at this team","Record transferred to this team"))))))</f>
        <v/>
      </c>
      <c r="D358" s="106" t="str">
        <f>IF('Patient level info'!A358="","",IF(B358="6 Month Transfer","Not Applicable",IF(C358="Record not locked to discharge/transfer",C358,IF(OR(C358="Full record at this team",'Patient level info'!AG358="Died same day as arrival",'Patient level info'!AG358="Admitted to ICU/CCU/HDU"),'Patient level info'!AG358,IF('Patient level info'!P358="Not achieved",'Patient level info'!AG358,IF('Patient level info'!M358="Not achieved",'Patient level info'!AG358,IF('Patient level info'!AG358="Not directly admitted by this team, but achieved 90% of stay whilst at this team",'Patient level info'!AG358,CONCATENATE('Patient level info'!AG358," whilst at this team"))))))))</f>
        <v/>
      </c>
      <c r="E358" s="106" t="str">
        <f>IF('Patient level info'!A358="","",IF(B358="6 Month Transfer","Not Applicable",IF('Patient level info'!A358='Patient level info'!B358,IF('Patient level info'!T358="No","Not achieved","Achieved"),"Not directly admitted by this team")))</f>
        <v/>
      </c>
      <c r="F358" s="106" t="str">
        <f>IF('Patient level info'!A358="","",IF(B358="6 Month Transfer","Not Applicable",IF('Patient level info'!A358='Patient level info'!B358,IF('Patient level info'!U358="","Not achieved","Achieved"),"Not directly admitted by this team")))</f>
        <v/>
      </c>
    </row>
    <row r="359" spans="1:6" s="40" customFormat="1" ht="30" customHeight="1" x14ac:dyDescent="0.25">
      <c r="A359" s="20" t="str">
        <f>IF('Patient level info'!A359="","",'Patient level info'!A359)</f>
        <v/>
      </c>
      <c r="B359" s="105" t="str">
        <f>IF(A359="","",IF('Patient level info'!E359="Yes","6 Month Transfer",IF('Paste Data Here - Export'!A359='Paste Data Here - Export'!B359,'Patient level info'!C359,IF('Patient level info'!W359="No","",'Paste Data Here - Export'!HP359))))</f>
        <v/>
      </c>
      <c r="C359" s="61" t="str">
        <f>IF(A359="","",IF(B359="6 Month Transfer",B359,IF('Patient level info'!W359="No","Record not locked to discharge/transfer",IF(AND('Paste Data Here - Export'!KM359="T",'Paste Data Here - Export'!A359&lt;&gt;'Paste Data Here - Export'!B359),"Record transferred to this team then transferred to another inpatient team",IF('Paste Data Here - Export'!KM359="T","Transferred to another inpatient team",IF('Paste Data Here - Export'!A359='Paste Data Here - Export'!B359,"Full record at this team","Record transferred to this team"))))))</f>
        <v/>
      </c>
      <c r="D359" s="106" t="str">
        <f>IF('Patient level info'!A359="","",IF(B359="6 Month Transfer","Not Applicable",IF(C359="Record not locked to discharge/transfer",C359,IF(OR(C359="Full record at this team",'Patient level info'!AG359="Died same day as arrival",'Patient level info'!AG359="Admitted to ICU/CCU/HDU"),'Patient level info'!AG359,IF('Patient level info'!P359="Not achieved",'Patient level info'!AG359,IF('Patient level info'!M359="Not achieved",'Patient level info'!AG359,IF('Patient level info'!AG359="Not directly admitted by this team, but achieved 90% of stay whilst at this team",'Patient level info'!AG359,CONCATENATE('Patient level info'!AG359," whilst at this team"))))))))</f>
        <v/>
      </c>
      <c r="E359" s="106" t="str">
        <f>IF('Patient level info'!A359="","",IF(B359="6 Month Transfer","Not Applicable",IF('Patient level info'!A359='Patient level info'!B359,IF('Patient level info'!T359="No","Not achieved","Achieved"),"Not directly admitted by this team")))</f>
        <v/>
      </c>
      <c r="F359" s="106" t="str">
        <f>IF('Patient level info'!A359="","",IF(B359="6 Month Transfer","Not Applicable",IF('Patient level info'!A359='Patient level info'!B359,IF('Patient level info'!U359="","Not achieved","Achieved"),"Not directly admitted by this team")))</f>
        <v/>
      </c>
    </row>
    <row r="360" spans="1:6" s="40" customFormat="1" ht="30" customHeight="1" x14ac:dyDescent="0.25">
      <c r="A360" s="20" t="str">
        <f>IF('Patient level info'!A360="","",'Patient level info'!A360)</f>
        <v/>
      </c>
      <c r="B360" s="105" t="str">
        <f>IF(A360="","",IF('Patient level info'!E360="Yes","6 Month Transfer",IF('Paste Data Here - Export'!A360='Paste Data Here - Export'!B360,'Patient level info'!C360,IF('Patient level info'!W360="No","",'Paste Data Here - Export'!HP360))))</f>
        <v/>
      </c>
      <c r="C360" s="61" t="str">
        <f>IF(A360="","",IF(B360="6 Month Transfer",B360,IF('Patient level info'!W360="No","Record not locked to discharge/transfer",IF(AND('Paste Data Here - Export'!KM360="T",'Paste Data Here - Export'!A360&lt;&gt;'Paste Data Here - Export'!B360),"Record transferred to this team then transferred to another inpatient team",IF('Paste Data Here - Export'!KM360="T","Transferred to another inpatient team",IF('Paste Data Here - Export'!A360='Paste Data Here - Export'!B360,"Full record at this team","Record transferred to this team"))))))</f>
        <v/>
      </c>
      <c r="D360" s="106" t="str">
        <f>IF('Patient level info'!A360="","",IF(B360="6 Month Transfer","Not Applicable",IF(C360="Record not locked to discharge/transfer",C360,IF(OR(C360="Full record at this team",'Patient level info'!AG360="Died same day as arrival",'Patient level info'!AG360="Admitted to ICU/CCU/HDU"),'Patient level info'!AG360,IF('Patient level info'!P360="Not achieved",'Patient level info'!AG360,IF('Patient level info'!M360="Not achieved",'Patient level info'!AG360,IF('Patient level info'!AG360="Not directly admitted by this team, but achieved 90% of stay whilst at this team",'Patient level info'!AG360,CONCATENATE('Patient level info'!AG360," whilst at this team"))))))))</f>
        <v/>
      </c>
      <c r="E360" s="106" t="str">
        <f>IF('Patient level info'!A360="","",IF(B360="6 Month Transfer","Not Applicable",IF('Patient level info'!A360='Patient level info'!B360,IF('Patient level info'!T360="No","Not achieved","Achieved"),"Not directly admitted by this team")))</f>
        <v/>
      </c>
      <c r="F360" s="106" t="str">
        <f>IF('Patient level info'!A360="","",IF(B360="6 Month Transfer","Not Applicable",IF('Patient level info'!A360='Patient level info'!B360,IF('Patient level info'!U360="","Not achieved","Achieved"),"Not directly admitted by this team")))</f>
        <v/>
      </c>
    </row>
    <row r="361" spans="1:6" s="40" customFormat="1" ht="30" customHeight="1" x14ac:dyDescent="0.25">
      <c r="A361" s="20" t="str">
        <f>IF('Patient level info'!A361="","",'Patient level info'!A361)</f>
        <v/>
      </c>
      <c r="B361" s="105" t="str">
        <f>IF(A361="","",IF('Patient level info'!E361="Yes","6 Month Transfer",IF('Paste Data Here - Export'!A361='Paste Data Here - Export'!B361,'Patient level info'!C361,IF('Patient level info'!W361="No","",'Paste Data Here - Export'!HP361))))</f>
        <v/>
      </c>
      <c r="C361" s="61" t="str">
        <f>IF(A361="","",IF(B361="6 Month Transfer",B361,IF('Patient level info'!W361="No","Record not locked to discharge/transfer",IF(AND('Paste Data Here - Export'!KM361="T",'Paste Data Here - Export'!A361&lt;&gt;'Paste Data Here - Export'!B361),"Record transferred to this team then transferred to another inpatient team",IF('Paste Data Here - Export'!KM361="T","Transferred to another inpatient team",IF('Paste Data Here - Export'!A361='Paste Data Here - Export'!B361,"Full record at this team","Record transferred to this team"))))))</f>
        <v/>
      </c>
      <c r="D361" s="106" t="str">
        <f>IF('Patient level info'!A361="","",IF(B361="6 Month Transfer","Not Applicable",IF(C361="Record not locked to discharge/transfer",C361,IF(OR(C361="Full record at this team",'Patient level info'!AG361="Died same day as arrival",'Patient level info'!AG361="Admitted to ICU/CCU/HDU"),'Patient level info'!AG361,IF('Patient level info'!P361="Not achieved",'Patient level info'!AG361,IF('Patient level info'!M361="Not achieved",'Patient level info'!AG361,IF('Patient level info'!AG361="Not directly admitted by this team, but achieved 90% of stay whilst at this team",'Patient level info'!AG361,CONCATENATE('Patient level info'!AG361," whilst at this team"))))))))</f>
        <v/>
      </c>
      <c r="E361" s="106" t="str">
        <f>IF('Patient level info'!A361="","",IF(B361="6 Month Transfer","Not Applicable",IF('Patient level info'!A361='Patient level info'!B361,IF('Patient level info'!T361="No","Not achieved","Achieved"),"Not directly admitted by this team")))</f>
        <v/>
      </c>
      <c r="F361" s="106" t="str">
        <f>IF('Patient level info'!A361="","",IF(B361="6 Month Transfer","Not Applicable",IF('Patient level info'!A361='Patient level info'!B361,IF('Patient level info'!U361="","Not achieved","Achieved"),"Not directly admitted by this team")))</f>
        <v/>
      </c>
    </row>
    <row r="362" spans="1:6" s="40" customFormat="1" ht="30" customHeight="1" x14ac:dyDescent="0.25">
      <c r="A362" s="20" t="str">
        <f>IF('Patient level info'!A362="","",'Patient level info'!A362)</f>
        <v/>
      </c>
      <c r="B362" s="105" t="str">
        <f>IF(A362="","",IF('Patient level info'!E362="Yes","6 Month Transfer",IF('Paste Data Here - Export'!A362='Paste Data Here - Export'!B362,'Patient level info'!C362,IF('Patient level info'!W362="No","",'Paste Data Here - Export'!HP362))))</f>
        <v/>
      </c>
      <c r="C362" s="61" t="str">
        <f>IF(A362="","",IF(B362="6 Month Transfer",B362,IF('Patient level info'!W362="No","Record not locked to discharge/transfer",IF(AND('Paste Data Here - Export'!KM362="T",'Paste Data Here - Export'!A362&lt;&gt;'Paste Data Here - Export'!B362),"Record transferred to this team then transferred to another inpatient team",IF('Paste Data Here - Export'!KM362="T","Transferred to another inpatient team",IF('Paste Data Here - Export'!A362='Paste Data Here - Export'!B362,"Full record at this team","Record transferred to this team"))))))</f>
        <v/>
      </c>
      <c r="D362" s="106" t="str">
        <f>IF('Patient level info'!A362="","",IF(B362="6 Month Transfer","Not Applicable",IF(C362="Record not locked to discharge/transfer",C362,IF(OR(C362="Full record at this team",'Patient level info'!AG362="Died same day as arrival",'Patient level info'!AG362="Admitted to ICU/CCU/HDU"),'Patient level info'!AG362,IF('Patient level info'!P362="Not achieved",'Patient level info'!AG362,IF('Patient level info'!M362="Not achieved",'Patient level info'!AG362,IF('Patient level info'!AG362="Not directly admitted by this team, but achieved 90% of stay whilst at this team",'Patient level info'!AG362,CONCATENATE('Patient level info'!AG362," whilst at this team"))))))))</f>
        <v/>
      </c>
      <c r="E362" s="106" t="str">
        <f>IF('Patient level info'!A362="","",IF(B362="6 Month Transfer","Not Applicable",IF('Patient level info'!A362='Patient level info'!B362,IF('Patient level info'!T362="No","Not achieved","Achieved"),"Not directly admitted by this team")))</f>
        <v/>
      </c>
      <c r="F362" s="106" t="str">
        <f>IF('Patient level info'!A362="","",IF(B362="6 Month Transfer","Not Applicable",IF('Patient level info'!A362='Patient level info'!B362,IF('Patient level info'!U362="","Not achieved","Achieved"),"Not directly admitted by this team")))</f>
        <v/>
      </c>
    </row>
    <row r="363" spans="1:6" s="40" customFormat="1" ht="30" customHeight="1" x14ac:dyDescent="0.25">
      <c r="A363" s="20" t="str">
        <f>IF('Patient level info'!A363="","",'Patient level info'!A363)</f>
        <v/>
      </c>
      <c r="B363" s="105" t="str">
        <f>IF(A363="","",IF('Patient level info'!E363="Yes","6 Month Transfer",IF('Paste Data Here - Export'!A363='Paste Data Here - Export'!B363,'Patient level info'!C363,IF('Patient level info'!W363="No","",'Paste Data Here - Export'!HP363))))</f>
        <v/>
      </c>
      <c r="C363" s="61" t="str">
        <f>IF(A363="","",IF(B363="6 Month Transfer",B363,IF('Patient level info'!W363="No","Record not locked to discharge/transfer",IF(AND('Paste Data Here - Export'!KM363="T",'Paste Data Here - Export'!A363&lt;&gt;'Paste Data Here - Export'!B363),"Record transferred to this team then transferred to another inpatient team",IF('Paste Data Here - Export'!KM363="T","Transferred to another inpatient team",IF('Paste Data Here - Export'!A363='Paste Data Here - Export'!B363,"Full record at this team","Record transferred to this team"))))))</f>
        <v/>
      </c>
      <c r="D363" s="106" t="str">
        <f>IF('Patient level info'!A363="","",IF(B363="6 Month Transfer","Not Applicable",IF(C363="Record not locked to discharge/transfer",C363,IF(OR(C363="Full record at this team",'Patient level info'!AG363="Died same day as arrival",'Patient level info'!AG363="Admitted to ICU/CCU/HDU"),'Patient level info'!AG363,IF('Patient level info'!P363="Not achieved",'Patient level info'!AG363,IF('Patient level info'!M363="Not achieved",'Patient level info'!AG363,IF('Patient level info'!AG363="Not directly admitted by this team, but achieved 90% of stay whilst at this team",'Patient level info'!AG363,CONCATENATE('Patient level info'!AG363," whilst at this team"))))))))</f>
        <v/>
      </c>
      <c r="E363" s="106" t="str">
        <f>IF('Patient level info'!A363="","",IF(B363="6 Month Transfer","Not Applicable",IF('Patient level info'!A363='Patient level info'!B363,IF('Patient level info'!T363="No","Not achieved","Achieved"),"Not directly admitted by this team")))</f>
        <v/>
      </c>
      <c r="F363" s="106" t="str">
        <f>IF('Patient level info'!A363="","",IF(B363="6 Month Transfer","Not Applicable",IF('Patient level info'!A363='Patient level info'!B363,IF('Patient level info'!U363="","Not achieved","Achieved"),"Not directly admitted by this team")))</f>
        <v/>
      </c>
    </row>
    <row r="364" spans="1:6" s="40" customFormat="1" ht="30" customHeight="1" x14ac:dyDescent="0.25">
      <c r="A364" s="20" t="str">
        <f>IF('Patient level info'!A364="","",'Patient level info'!A364)</f>
        <v/>
      </c>
      <c r="B364" s="105" t="str">
        <f>IF(A364="","",IF('Patient level info'!E364="Yes","6 Month Transfer",IF('Paste Data Here - Export'!A364='Paste Data Here - Export'!B364,'Patient level info'!C364,IF('Patient level info'!W364="No","",'Paste Data Here - Export'!HP364))))</f>
        <v/>
      </c>
      <c r="C364" s="61" t="str">
        <f>IF(A364="","",IF(B364="6 Month Transfer",B364,IF('Patient level info'!W364="No","Record not locked to discharge/transfer",IF(AND('Paste Data Here - Export'!KM364="T",'Paste Data Here - Export'!A364&lt;&gt;'Paste Data Here - Export'!B364),"Record transferred to this team then transferred to another inpatient team",IF('Paste Data Here - Export'!KM364="T","Transferred to another inpatient team",IF('Paste Data Here - Export'!A364='Paste Data Here - Export'!B364,"Full record at this team","Record transferred to this team"))))))</f>
        <v/>
      </c>
      <c r="D364" s="106" t="str">
        <f>IF('Patient level info'!A364="","",IF(B364="6 Month Transfer","Not Applicable",IF(C364="Record not locked to discharge/transfer",C364,IF(OR(C364="Full record at this team",'Patient level info'!AG364="Died same day as arrival",'Patient level info'!AG364="Admitted to ICU/CCU/HDU"),'Patient level info'!AG364,IF('Patient level info'!P364="Not achieved",'Patient level info'!AG364,IF('Patient level info'!M364="Not achieved",'Patient level info'!AG364,IF('Patient level info'!AG364="Not directly admitted by this team, but achieved 90% of stay whilst at this team",'Patient level info'!AG364,CONCATENATE('Patient level info'!AG364," whilst at this team"))))))))</f>
        <v/>
      </c>
      <c r="E364" s="106" t="str">
        <f>IF('Patient level info'!A364="","",IF(B364="6 Month Transfer","Not Applicable",IF('Patient level info'!A364='Patient level info'!B364,IF('Patient level info'!T364="No","Not achieved","Achieved"),"Not directly admitted by this team")))</f>
        <v/>
      </c>
      <c r="F364" s="106" t="str">
        <f>IF('Patient level info'!A364="","",IF(B364="6 Month Transfer","Not Applicable",IF('Patient level info'!A364='Patient level info'!B364,IF('Patient level info'!U364="","Not achieved","Achieved"),"Not directly admitted by this team")))</f>
        <v/>
      </c>
    </row>
    <row r="365" spans="1:6" s="40" customFormat="1" ht="30" customHeight="1" x14ac:dyDescent="0.25">
      <c r="A365" s="20" t="str">
        <f>IF('Patient level info'!A365="","",'Patient level info'!A365)</f>
        <v/>
      </c>
      <c r="B365" s="105" t="str">
        <f>IF(A365="","",IF('Patient level info'!E365="Yes","6 Month Transfer",IF('Paste Data Here - Export'!A365='Paste Data Here - Export'!B365,'Patient level info'!C365,IF('Patient level info'!W365="No","",'Paste Data Here - Export'!HP365))))</f>
        <v/>
      </c>
      <c r="C365" s="61" t="str">
        <f>IF(A365="","",IF(B365="6 Month Transfer",B365,IF('Patient level info'!W365="No","Record not locked to discharge/transfer",IF(AND('Paste Data Here - Export'!KM365="T",'Paste Data Here - Export'!A365&lt;&gt;'Paste Data Here - Export'!B365),"Record transferred to this team then transferred to another inpatient team",IF('Paste Data Here - Export'!KM365="T","Transferred to another inpatient team",IF('Paste Data Here - Export'!A365='Paste Data Here - Export'!B365,"Full record at this team","Record transferred to this team"))))))</f>
        <v/>
      </c>
      <c r="D365" s="106" t="str">
        <f>IF('Patient level info'!A365="","",IF(B365="6 Month Transfer","Not Applicable",IF(C365="Record not locked to discharge/transfer",C365,IF(OR(C365="Full record at this team",'Patient level info'!AG365="Died same day as arrival",'Patient level info'!AG365="Admitted to ICU/CCU/HDU"),'Patient level info'!AG365,IF('Patient level info'!P365="Not achieved",'Patient level info'!AG365,IF('Patient level info'!M365="Not achieved",'Patient level info'!AG365,IF('Patient level info'!AG365="Not directly admitted by this team, but achieved 90% of stay whilst at this team",'Patient level info'!AG365,CONCATENATE('Patient level info'!AG365," whilst at this team"))))))))</f>
        <v/>
      </c>
      <c r="E365" s="106" t="str">
        <f>IF('Patient level info'!A365="","",IF(B365="6 Month Transfer","Not Applicable",IF('Patient level info'!A365='Patient level info'!B365,IF('Patient level info'!T365="No","Not achieved","Achieved"),"Not directly admitted by this team")))</f>
        <v/>
      </c>
      <c r="F365" s="106" t="str">
        <f>IF('Patient level info'!A365="","",IF(B365="6 Month Transfer","Not Applicable",IF('Patient level info'!A365='Patient level info'!B365,IF('Patient level info'!U365="","Not achieved","Achieved"),"Not directly admitted by this team")))</f>
        <v/>
      </c>
    </row>
    <row r="366" spans="1:6" s="40" customFormat="1" ht="30" customHeight="1" x14ac:dyDescent="0.25">
      <c r="A366" s="20" t="str">
        <f>IF('Patient level info'!A366="","",'Patient level info'!A366)</f>
        <v/>
      </c>
      <c r="B366" s="105" t="str">
        <f>IF(A366="","",IF('Patient level info'!E366="Yes","6 Month Transfer",IF('Paste Data Here - Export'!A366='Paste Data Here - Export'!B366,'Patient level info'!C366,IF('Patient level info'!W366="No","",'Paste Data Here - Export'!HP366))))</f>
        <v/>
      </c>
      <c r="C366" s="61" t="str">
        <f>IF(A366="","",IF(B366="6 Month Transfer",B366,IF('Patient level info'!W366="No","Record not locked to discharge/transfer",IF(AND('Paste Data Here - Export'!KM366="T",'Paste Data Here - Export'!A366&lt;&gt;'Paste Data Here - Export'!B366),"Record transferred to this team then transferred to another inpatient team",IF('Paste Data Here - Export'!KM366="T","Transferred to another inpatient team",IF('Paste Data Here - Export'!A366='Paste Data Here - Export'!B366,"Full record at this team","Record transferred to this team"))))))</f>
        <v/>
      </c>
      <c r="D366" s="106" t="str">
        <f>IF('Patient level info'!A366="","",IF(B366="6 Month Transfer","Not Applicable",IF(C366="Record not locked to discharge/transfer",C366,IF(OR(C366="Full record at this team",'Patient level info'!AG366="Died same day as arrival",'Patient level info'!AG366="Admitted to ICU/CCU/HDU"),'Patient level info'!AG366,IF('Patient level info'!P366="Not achieved",'Patient level info'!AG366,IF('Patient level info'!M366="Not achieved",'Patient level info'!AG366,IF('Patient level info'!AG366="Not directly admitted by this team, but achieved 90% of stay whilst at this team",'Patient level info'!AG366,CONCATENATE('Patient level info'!AG366," whilst at this team"))))))))</f>
        <v/>
      </c>
      <c r="E366" s="106" t="str">
        <f>IF('Patient level info'!A366="","",IF(B366="6 Month Transfer","Not Applicable",IF('Patient level info'!A366='Patient level info'!B366,IF('Patient level info'!T366="No","Not achieved","Achieved"),"Not directly admitted by this team")))</f>
        <v/>
      </c>
      <c r="F366" s="106" t="str">
        <f>IF('Patient level info'!A366="","",IF(B366="6 Month Transfer","Not Applicable",IF('Patient level info'!A366='Patient level info'!B366,IF('Patient level info'!U366="","Not achieved","Achieved"),"Not directly admitted by this team")))</f>
        <v/>
      </c>
    </row>
    <row r="367" spans="1:6" s="40" customFormat="1" ht="30" customHeight="1" x14ac:dyDescent="0.25">
      <c r="A367" s="20" t="str">
        <f>IF('Patient level info'!A367="","",'Patient level info'!A367)</f>
        <v/>
      </c>
      <c r="B367" s="105" t="str">
        <f>IF(A367="","",IF('Patient level info'!E367="Yes","6 Month Transfer",IF('Paste Data Here - Export'!A367='Paste Data Here - Export'!B367,'Patient level info'!C367,IF('Patient level info'!W367="No","",'Paste Data Here - Export'!HP367))))</f>
        <v/>
      </c>
      <c r="C367" s="61" t="str">
        <f>IF(A367="","",IF(B367="6 Month Transfer",B367,IF('Patient level info'!W367="No","Record not locked to discharge/transfer",IF(AND('Paste Data Here - Export'!KM367="T",'Paste Data Here - Export'!A367&lt;&gt;'Paste Data Here - Export'!B367),"Record transferred to this team then transferred to another inpatient team",IF('Paste Data Here - Export'!KM367="T","Transferred to another inpatient team",IF('Paste Data Here - Export'!A367='Paste Data Here - Export'!B367,"Full record at this team","Record transferred to this team"))))))</f>
        <v/>
      </c>
      <c r="D367" s="106" t="str">
        <f>IF('Patient level info'!A367="","",IF(B367="6 Month Transfer","Not Applicable",IF(C367="Record not locked to discharge/transfer",C367,IF(OR(C367="Full record at this team",'Patient level info'!AG367="Died same day as arrival",'Patient level info'!AG367="Admitted to ICU/CCU/HDU"),'Patient level info'!AG367,IF('Patient level info'!P367="Not achieved",'Patient level info'!AG367,IF('Patient level info'!M367="Not achieved",'Patient level info'!AG367,IF('Patient level info'!AG367="Not directly admitted by this team, but achieved 90% of stay whilst at this team",'Patient level info'!AG367,CONCATENATE('Patient level info'!AG367," whilst at this team"))))))))</f>
        <v/>
      </c>
      <c r="E367" s="106" t="str">
        <f>IF('Patient level info'!A367="","",IF(B367="6 Month Transfer","Not Applicable",IF('Patient level info'!A367='Patient level info'!B367,IF('Patient level info'!T367="No","Not achieved","Achieved"),"Not directly admitted by this team")))</f>
        <v/>
      </c>
      <c r="F367" s="106" t="str">
        <f>IF('Patient level info'!A367="","",IF(B367="6 Month Transfer","Not Applicable",IF('Patient level info'!A367='Patient level info'!B367,IF('Patient level info'!U367="","Not achieved","Achieved"),"Not directly admitted by this team")))</f>
        <v/>
      </c>
    </row>
    <row r="368" spans="1:6" s="40" customFormat="1" ht="30" customHeight="1" x14ac:dyDescent="0.25">
      <c r="A368" s="20" t="str">
        <f>IF('Patient level info'!A368="","",'Patient level info'!A368)</f>
        <v/>
      </c>
      <c r="B368" s="105" t="str">
        <f>IF(A368="","",IF('Patient level info'!E368="Yes","6 Month Transfer",IF('Paste Data Here - Export'!A368='Paste Data Here - Export'!B368,'Patient level info'!C368,IF('Patient level info'!W368="No","",'Paste Data Here - Export'!HP368))))</f>
        <v/>
      </c>
      <c r="C368" s="61" t="str">
        <f>IF(A368="","",IF(B368="6 Month Transfer",B368,IF('Patient level info'!W368="No","Record not locked to discharge/transfer",IF(AND('Paste Data Here - Export'!KM368="T",'Paste Data Here - Export'!A368&lt;&gt;'Paste Data Here - Export'!B368),"Record transferred to this team then transferred to another inpatient team",IF('Paste Data Here - Export'!KM368="T","Transferred to another inpatient team",IF('Paste Data Here - Export'!A368='Paste Data Here - Export'!B368,"Full record at this team","Record transferred to this team"))))))</f>
        <v/>
      </c>
      <c r="D368" s="106" t="str">
        <f>IF('Patient level info'!A368="","",IF(B368="6 Month Transfer","Not Applicable",IF(C368="Record not locked to discharge/transfer",C368,IF(OR(C368="Full record at this team",'Patient level info'!AG368="Died same day as arrival",'Patient level info'!AG368="Admitted to ICU/CCU/HDU"),'Patient level info'!AG368,IF('Patient level info'!P368="Not achieved",'Patient level info'!AG368,IF('Patient level info'!M368="Not achieved",'Patient level info'!AG368,IF('Patient level info'!AG368="Not directly admitted by this team, but achieved 90% of stay whilst at this team",'Patient level info'!AG368,CONCATENATE('Patient level info'!AG368," whilst at this team"))))))))</f>
        <v/>
      </c>
      <c r="E368" s="106" t="str">
        <f>IF('Patient level info'!A368="","",IF(B368="6 Month Transfer","Not Applicable",IF('Patient level info'!A368='Patient level info'!B368,IF('Patient level info'!T368="No","Not achieved","Achieved"),"Not directly admitted by this team")))</f>
        <v/>
      </c>
      <c r="F368" s="106" t="str">
        <f>IF('Patient level info'!A368="","",IF(B368="6 Month Transfer","Not Applicable",IF('Patient level info'!A368='Patient level info'!B368,IF('Patient level info'!U368="","Not achieved","Achieved"),"Not directly admitted by this team")))</f>
        <v/>
      </c>
    </row>
    <row r="369" spans="1:6" s="40" customFormat="1" ht="30" customHeight="1" x14ac:dyDescent="0.25">
      <c r="A369" s="20" t="str">
        <f>IF('Patient level info'!A369="","",'Patient level info'!A369)</f>
        <v/>
      </c>
      <c r="B369" s="105" t="str">
        <f>IF(A369="","",IF('Patient level info'!E369="Yes","6 Month Transfer",IF('Paste Data Here - Export'!A369='Paste Data Here - Export'!B369,'Patient level info'!C369,IF('Patient level info'!W369="No","",'Paste Data Here - Export'!HP369))))</f>
        <v/>
      </c>
      <c r="C369" s="61" t="str">
        <f>IF(A369="","",IF(B369="6 Month Transfer",B369,IF('Patient level info'!W369="No","Record not locked to discharge/transfer",IF(AND('Paste Data Here - Export'!KM369="T",'Paste Data Here - Export'!A369&lt;&gt;'Paste Data Here - Export'!B369),"Record transferred to this team then transferred to another inpatient team",IF('Paste Data Here - Export'!KM369="T","Transferred to another inpatient team",IF('Paste Data Here - Export'!A369='Paste Data Here - Export'!B369,"Full record at this team","Record transferred to this team"))))))</f>
        <v/>
      </c>
      <c r="D369" s="106" t="str">
        <f>IF('Patient level info'!A369="","",IF(B369="6 Month Transfer","Not Applicable",IF(C369="Record not locked to discharge/transfer",C369,IF(OR(C369="Full record at this team",'Patient level info'!AG369="Died same day as arrival",'Patient level info'!AG369="Admitted to ICU/CCU/HDU"),'Patient level info'!AG369,IF('Patient level info'!P369="Not achieved",'Patient level info'!AG369,IF('Patient level info'!M369="Not achieved",'Patient level info'!AG369,IF('Patient level info'!AG369="Not directly admitted by this team, but achieved 90% of stay whilst at this team",'Patient level info'!AG369,CONCATENATE('Patient level info'!AG369," whilst at this team"))))))))</f>
        <v/>
      </c>
      <c r="E369" s="106" t="str">
        <f>IF('Patient level info'!A369="","",IF(B369="6 Month Transfer","Not Applicable",IF('Patient level info'!A369='Patient level info'!B369,IF('Patient level info'!T369="No","Not achieved","Achieved"),"Not directly admitted by this team")))</f>
        <v/>
      </c>
      <c r="F369" s="106" t="str">
        <f>IF('Patient level info'!A369="","",IF(B369="6 Month Transfer","Not Applicable",IF('Patient level info'!A369='Patient level info'!B369,IF('Patient level info'!U369="","Not achieved","Achieved"),"Not directly admitted by this team")))</f>
        <v/>
      </c>
    </row>
    <row r="370" spans="1:6" s="40" customFormat="1" ht="30" customHeight="1" x14ac:dyDescent="0.25">
      <c r="A370" s="20" t="str">
        <f>IF('Patient level info'!A370="","",'Patient level info'!A370)</f>
        <v/>
      </c>
      <c r="B370" s="105" t="str">
        <f>IF(A370="","",IF('Patient level info'!E370="Yes","6 Month Transfer",IF('Paste Data Here - Export'!A370='Paste Data Here - Export'!B370,'Patient level info'!C370,IF('Patient level info'!W370="No","",'Paste Data Here - Export'!HP370))))</f>
        <v/>
      </c>
      <c r="C370" s="61" t="str">
        <f>IF(A370="","",IF(B370="6 Month Transfer",B370,IF('Patient level info'!W370="No","Record not locked to discharge/transfer",IF(AND('Paste Data Here - Export'!KM370="T",'Paste Data Here - Export'!A370&lt;&gt;'Paste Data Here - Export'!B370),"Record transferred to this team then transferred to another inpatient team",IF('Paste Data Here - Export'!KM370="T","Transferred to another inpatient team",IF('Paste Data Here - Export'!A370='Paste Data Here - Export'!B370,"Full record at this team","Record transferred to this team"))))))</f>
        <v/>
      </c>
      <c r="D370" s="106" t="str">
        <f>IF('Patient level info'!A370="","",IF(B370="6 Month Transfer","Not Applicable",IF(C370="Record not locked to discharge/transfer",C370,IF(OR(C370="Full record at this team",'Patient level info'!AG370="Died same day as arrival",'Patient level info'!AG370="Admitted to ICU/CCU/HDU"),'Patient level info'!AG370,IF('Patient level info'!P370="Not achieved",'Patient level info'!AG370,IF('Patient level info'!M370="Not achieved",'Patient level info'!AG370,IF('Patient level info'!AG370="Not directly admitted by this team, but achieved 90% of stay whilst at this team",'Patient level info'!AG370,CONCATENATE('Patient level info'!AG370," whilst at this team"))))))))</f>
        <v/>
      </c>
      <c r="E370" s="106" t="str">
        <f>IF('Patient level info'!A370="","",IF(B370="6 Month Transfer","Not Applicable",IF('Patient level info'!A370='Patient level info'!B370,IF('Patient level info'!T370="No","Not achieved","Achieved"),"Not directly admitted by this team")))</f>
        <v/>
      </c>
      <c r="F370" s="106" t="str">
        <f>IF('Patient level info'!A370="","",IF(B370="6 Month Transfer","Not Applicable",IF('Patient level info'!A370='Patient level info'!B370,IF('Patient level info'!U370="","Not achieved","Achieved"),"Not directly admitted by this team")))</f>
        <v/>
      </c>
    </row>
    <row r="371" spans="1:6" s="40" customFormat="1" ht="30" customHeight="1" x14ac:dyDescent="0.25">
      <c r="A371" s="20" t="str">
        <f>IF('Patient level info'!A371="","",'Patient level info'!A371)</f>
        <v/>
      </c>
      <c r="B371" s="105" t="str">
        <f>IF(A371="","",IF('Patient level info'!E371="Yes","6 Month Transfer",IF('Paste Data Here - Export'!A371='Paste Data Here - Export'!B371,'Patient level info'!C371,IF('Patient level info'!W371="No","",'Paste Data Here - Export'!HP371))))</f>
        <v/>
      </c>
      <c r="C371" s="61" t="str">
        <f>IF(A371="","",IF(B371="6 Month Transfer",B371,IF('Patient level info'!W371="No","Record not locked to discharge/transfer",IF(AND('Paste Data Here - Export'!KM371="T",'Paste Data Here - Export'!A371&lt;&gt;'Paste Data Here - Export'!B371),"Record transferred to this team then transferred to another inpatient team",IF('Paste Data Here - Export'!KM371="T","Transferred to another inpatient team",IF('Paste Data Here - Export'!A371='Paste Data Here - Export'!B371,"Full record at this team","Record transferred to this team"))))))</f>
        <v/>
      </c>
      <c r="D371" s="106" t="str">
        <f>IF('Patient level info'!A371="","",IF(B371="6 Month Transfer","Not Applicable",IF(C371="Record not locked to discharge/transfer",C371,IF(OR(C371="Full record at this team",'Patient level info'!AG371="Died same day as arrival",'Patient level info'!AG371="Admitted to ICU/CCU/HDU"),'Patient level info'!AG371,IF('Patient level info'!P371="Not achieved",'Patient level info'!AG371,IF('Patient level info'!M371="Not achieved",'Patient level info'!AG371,IF('Patient level info'!AG371="Not directly admitted by this team, but achieved 90% of stay whilst at this team",'Patient level info'!AG371,CONCATENATE('Patient level info'!AG371," whilst at this team"))))))))</f>
        <v/>
      </c>
      <c r="E371" s="106" t="str">
        <f>IF('Patient level info'!A371="","",IF(B371="6 Month Transfer","Not Applicable",IF('Patient level info'!A371='Patient level info'!B371,IF('Patient level info'!T371="No","Not achieved","Achieved"),"Not directly admitted by this team")))</f>
        <v/>
      </c>
      <c r="F371" s="106" t="str">
        <f>IF('Patient level info'!A371="","",IF(B371="6 Month Transfer","Not Applicable",IF('Patient level info'!A371='Patient level info'!B371,IF('Patient level info'!U371="","Not achieved","Achieved"),"Not directly admitted by this team")))</f>
        <v/>
      </c>
    </row>
    <row r="372" spans="1:6" s="40" customFormat="1" ht="30" customHeight="1" x14ac:dyDescent="0.25">
      <c r="A372" s="20" t="str">
        <f>IF('Patient level info'!A372="","",'Patient level info'!A372)</f>
        <v/>
      </c>
      <c r="B372" s="105" t="str">
        <f>IF(A372="","",IF('Patient level info'!E372="Yes","6 Month Transfer",IF('Paste Data Here - Export'!A372='Paste Data Here - Export'!B372,'Patient level info'!C372,IF('Patient level info'!W372="No","",'Paste Data Here - Export'!HP372))))</f>
        <v/>
      </c>
      <c r="C372" s="61" t="str">
        <f>IF(A372="","",IF(B372="6 Month Transfer",B372,IF('Patient level info'!W372="No","Record not locked to discharge/transfer",IF(AND('Paste Data Here - Export'!KM372="T",'Paste Data Here - Export'!A372&lt;&gt;'Paste Data Here - Export'!B372),"Record transferred to this team then transferred to another inpatient team",IF('Paste Data Here - Export'!KM372="T","Transferred to another inpatient team",IF('Paste Data Here - Export'!A372='Paste Data Here - Export'!B372,"Full record at this team","Record transferred to this team"))))))</f>
        <v/>
      </c>
      <c r="D372" s="106" t="str">
        <f>IF('Patient level info'!A372="","",IF(B372="6 Month Transfer","Not Applicable",IF(C372="Record not locked to discharge/transfer",C372,IF(OR(C372="Full record at this team",'Patient level info'!AG372="Died same day as arrival",'Patient level info'!AG372="Admitted to ICU/CCU/HDU"),'Patient level info'!AG372,IF('Patient level info'!P372="Not achieved",'Patient level info'!AG372,IF('Patient level info'!M372="Not achieved",'Patient level info'!AG372,IF('Patient level info'!AG372="Not directly admitted by this team, but achieved 90% of stay whilst at this team",'Patient level info'!AG372,CONCATENATE('Patient level info'!AG372," whilst at this team"))))))))</f>
        <v/>
      </c>
      <c r="E372" s="106" t="str">
        <f>IF('Patient level info'!A372="","",IF(B372="6 Month Transfer","Not Applicable",IF('Patient level info'!A372='Patient level info'!B372,IF('Patient level info'!T372="No","Not achieved","Achieved"),"Not directly admitted by this team")))</f>
        <v/>
      </c>
      <c r="F372" s="106" t="str">
        <f>IF('Patient level info'!A372="","",IF(B372="6 Month Transfer","Not Applicable",IF('Patient level info'!A372='Patient level info'!B372,IF('Patient level info'!U372="","Not achieved","Achieved"),"Not directly admitted by this team")))</f>
        <v/>
      </c>
    </row>
    <row r="373" spans="1:6" s="40" customFormat="1" ht="30" customHeight="1" x14ac:dyDescent="0.25">
      <c r="A373" s="20" t="str">
        <f>IF('Patient level info'!A373="","",'Patient level info'!A373)</f>
        <v/>
      </c>
      <c r="B373" s="105" t="str">
        <f>IF(A373="","",IF('Patient level info'!E373="Yes","6 Month Transfer",IF('Paste Data Here - Export'!A373='Paste Data Here - Export'!B373,'Patient level info'!C373,IF('Patient level info'!W373="No","",'Paste Data Here - Export'!HP373))))</f>
        <v/>
      </c>
      <c r="C373" s="61" t="str">
        <f>IF(A373="","",IF(B373="6 Month Transfer",B373,IF('Patient level info'!W373="No","Record not locked to discharge/transfer",IF(AND('Paste Data Here - Export'!KM373="T",'Paste Data Here - Export'!A373&lt;&gt;'Paste Data Here - Export'!B373),"Record transferred to this team then transferred to another inpatient team",IF('Paste Data Here - Export'!KM373="T","Transferred to another inpatient team",IF('Paste Data Here - Export'!A373='Paste Data Here - Export'!B373,"Full record at this team","Record transferred to this team"))))))</f>
        <v/>
      </c>
      <c r="D373" s="106" t="str">
        <f>IF('Patient level info'!A373="","",IF(B373="6 Month Transfer","Not Applicable",IF(C373="Record not locked to discharge/transfer",C373,IF(OR(C373="Full record at this team",'Patient level info'!AG373="Died same day as arrival",'Patient level info'!AG373="Admitted to ICU/CCU/HDU"),'Patient level info'!AG373,IF('Patient level info'!P373="Not achieved",'Patient level info'!AG373,IF('Patient level info'!M373="Not achieved",'Patient level info'!AG373,IF('Patient level info'!AG373="Not directly admitted by this team, but achieved 90% of stay whilst at this team",'Patient level info'!AG373,CONCATENATE('Patient level info'!AG373," whilst at this team"))))))))</f>
        <v/>
      </c>
      <c r="E373" s="106" t="str">
        <f>IF('Patient level info'!A373="","",IF(B373="6 Month Transfer","Not Applicable",IF('Patient level info'!A373='Patient level info'!B373,IF('Patient level info'!T373="No","Not achieved","Achieved"),"Not directly admitted by this team")))</f>
        <v/>
      </c>
      <c r="F373" s="106" t="str">
        <f>IF('Patient level info'!A373="","",IF(B373="6 Month Transfer","Not Applicable",IF('Patient level info'!A373='Patient level info'!B373,IF('Patient level info'!U373="","Not achieved","Achieved"),"Not directly admitted by this team")))</f>
        <v/>
      </c>
    </row>
    <row r="374" spans="1:6" s="40" customFormat="1" ht="30" customHeight="1" x14ac:dyDescent="0.25">
      <c r="A374" s="20" t="str">
        <f>IF('Patient level info'!A374="","",'Patient level info'!A374)</f>
        <v/>
      </c>
      <c r="B374" s="105" t="str">
        <f>IF(A374="","",IF('Patient level info'!E374="Yes","6 Month Transfer",IF('Paste Data Here - Export'!A374='Paste Data Here - Export'!B374,'Patient level info'!C374,IF('Patient level info'!W374="No","",'Paste Data Here - Export'!HP374))))</f>
        <v/>
      </c>
      <c r="C374" s="61" t="str">
        <f>IF(A374="","",IF(B374="6 Month Transfer",B374,IF('Patient level info'!W374="No","Record not locked to discharge/transfer",IF(AND('Paste Data Here - Export'!KM374="T",'Paste Data Here - Export'!A374&lt;&gt;'Paste Data Here - Export'!B374),"Record transferred to this team then transferred to another inpatient team",IF('Paste Data Here - Export'!KM374="T","Transferred to another inpatient team",IF('Paste Data Here - Export'!A374='Paste Data Here - Export'!B374,"Full record at this team","Record transferred to this team"))))))</f>
        <v/>
      </c>
      <c r="D374" s="106" t="str">
        <f>IF('Patient level info'!A374="","",IF(B374="6 Month Transfer","Not Applicable",IF(C374="Record not locked to discharge/transfer",C374,IF(OR(C374="Full record at this team",'Patient level info'!AG374="Died same day as arrival",'Patient level info'!AG374="Admitted to ICU/CCU/HDU"),'Patient level info'!AG374,IF('Patient level info'!P374="Not achieved",'Patient level info'!AG374,IF('Patient level info'!M374="Not achieved",'Patient level info'!AG374,IF('Patient level info'!AG374="Not directly admitted by this team, but achieved 90% of stay whilst at this team",'Patient level info'!AG374,CONCATENATE('Patient level info'!AG374," whilst at this team"))))))))</f>
        <v/>
      </c>
      <c r="E374" s="106" t="str">
        <f>IF('Patient level info'!A374="","",IF(B374="6 Month Transfer","Not Applicable",IF('Patient level info'!A374='Patient level info'!B374,IF('Patient level info'!T374="No","Not achieved","Achieved"),"Not directly admitted by this team")))</f>
        <v/>
      </c>
      <c r="F374" s="106" t="str">
        <f>IF('Patient level info'!A374="","",IF(B374="6 Month Transfer","Not Applicable",IF('Patient level info'!A374='Patient level info'!B374,IF('Patient level info'!U374="","Not achieved","Achieved"),"Not directly admitted by this team")))</f>
        <v/>
      </c>
    </row>
    <row r="375" spans="1:6" s="40" customFormat="1" ht="30" customHeight="1" x14ac:dyDescent="0.25">
      <c r="A375" s="20" t="str">
        <f>IF('Patient level info'!A375="","",'Patient level info'!A375)</f>
        <v/>
      </c>
      <c r="B375" s="105" t="str">
        <f>IF(A375="","",IF('Patient level info'!E375="Yes","6 Month Transfer",IF('Paste Data Here - Export'!A375='Paste Data Here - Export'!B375,'Patient level info'!C375,IF('Patient level info'!W375="No","",'Paste Data Here - Export'!HP375))))</f>
        <v/>
      </c>
      <c r="C375" s="61" t="str">
        <f>IF(A375="","",IF(B375="6 Month Transfer",B375,IF('Patient level info'!W375="No","Record not locked to discharge/transfer",IF(AND('Paste Data Here - Export'!KM375="T",'Paste Data Here - Export'!A375&lt;&gt;'Paste Data Here - Export'!B375),"Record transferred to this team then transferred to another inpatient team",IF('Paste Data Here - Export'!KM375="T","Transferred to another inpatient team",IF('Paste Data Here - Export'!A375='Paste Data Here - Export'!B375,"Full record at this team","Record transferred to this team"))))))</f>
        <v/>
      </c>
      <c r="D375" s="106" t="str">
        <f>IF('Patient level info'!A375="","",IF(B375="6 Month Transfer","Not Applicable",IF(C375="Record not locked to discharge/transfer",C375,IF(OR(C375="Full record at this team",'Patient level info'!AG375="Died same day as arrival",'Patient level info'!AG375="Admitted to ICU/CCU/HDU"),'Patient level info'!AG375,IF('Patient level info'!P375="Not achieved",'Patient level info'!AG375,IF('Patient level info'!M375="Not achieved",'Patient level info'!AG375,IF('Patient level info'!AG375="Not directly admitted by this team, but achieved 90% of stay whilst at this team",'Patient level info'!AG375,CONCATENATE('Patient level info'!AG375," whilst at this team"))))))))</f>
        <v/>
      </c>
      <c r="E375" s="106" t="str">
        <f>IF('Patient level info'!A375="","",IF(B375="6 Month Transfer","Not Applicable",IF('Patient level info'!A375='Patient level info'!B375,IF('Patient level info'!T375="No","Not achieved","Achieved"),"Not directly admitted by this team")))</f>
        <v/>
      </c>
      <c r="F375" s="106" t="str">
        <f>IF('Patient level info'!A375="","",IF(B375="6 Month Transfer","Not Applicable",IF('Patient level info'!A375='Patient level info'!B375,IF('Patient level info'!U375="","Not achieved","Achieved"),"Not directly admitted by this team")))</f>
        <v/>
      </c>
    </row>
    <row r="376" spans="1:6" s="40" customFormat="1" ht="30" customHeight="1" x14ac:dyDescent="0.25">
      <c r="A376" s="20" t="str">
        <f>IF('Patient level info'!A376="","",'Patient level info'!A376)</f>
        <v/>
      </c>
      <c r="B376" s="105" t="str">
        <f>IF(A376="","",IF('Patient level info'!E376="Yes","6 Month Transfer",IF('Paste Data Here - Export'!A376='Paste Data Here - Export'!B376,'Patient level info'!C376,IF('Patient level info'!W376="No","",'Paste Data Here - Export'!HP376))))</f>
        <v/>
      </c>
      <c r="C376" s="61" t="str">
        <f>IF(A376="","",IF(B376="6 Month Transfer",B376,IF('Patient level info'!W376="No","Record not locked to discharge/transfer",IF(AND('Paste Data Here - Export'!KM376="T",'Paste Data Here - Export'!A376&lt;&gt;'Paste Data Here - Export'!B376),"Record transferred to this team then transferred to another inpatient team",IF('Paste Data Here - Export'!KM376="T","Transferred to another inpatient team",IF('Paste Data Here - Export'!A376='Paste Data Here - Export'!B376,"Full record at this team","Record transferred to this team"))))))</f>
        <v/>
      </c>
      <c r="D376" s="106" t="str">
        <f>IF('Patient level info'!A376="","",IF(B376="6 Month Transfer","Not Applicable",IF(C376="Record not locked to discharge/transfer",C376,IF(OR(C376="Full record at this team",'Patient level info'!AG376="Died same day as arrival",'Patient level info'!AG376="Admitted to ICU/CCU/HDU"),'Patient level info'!AG376,IF('Patient level info'!P376="Not achieved",'Patient level info'!AG376,IF('Patient level info'!M376="Not achieved",'Patient level info'!AG376,IF('Patient level info'!AG376="Not directly admitted by this team, but achieved 90% of stay whilst at this team",'Patient level info'!AG376,CONCATENATE('Patient level info'!AG376," whilst at this team"))))))))</f>
        <v/>
      </c>
      <c r="E376" s="106" t="str">
        <f>IF('Patient level info'!A376="","",IF(B376="6 Month Transfer","Not Applicable",IF('Patient level info'!A376='Patient level info'!B376,IF('Patient level info'!T376="No","Not achieved","Achieved"),"Not directly admitted by this team")))</f>
        <v/>
      </c>
      <c r="F376" s="106" t="str">
        <f>IF('Patient level info'!A376="","",IF(B376="6 Month Transfer","Not Applicable",IF('Patient level info'!A376='Patient level info'!B376,IF('Patient level info'!U376="","Not achieved","Achieved"),"Not directly admitted by this team")))</f>
        <v/>
      </c>
    </row>
    <row r="377" spans="1:6" s="40" customFormat="1" ht="30" customHeight="1" x14ac:dyDescent="0.25">
      <c r="A377" s="20" t="str">
        <f>IF('Patient level info'!A377="","",'Patient level info'!A377)</f>
        <v/>
      </c>
      <c r="B377" s="105" t="str">
        <f>IF(A377="","",IF('Patient level info'!E377="Yes","6 Month Transfer",IF('Paste Data Here - Export'!A377='Paste Data Here - Export'!B377,'Patient level info'!C377,IF('Patient level info'!W377="No","",'Paste Data Here - Export'!HP377))))</f>
        <v/>
      </c>
      <c r="C377" s="61" t="str">
        <f>IF(A377="","",IF(B377="6 Month Transfer",B377,IF('Patient level info'!W377="No","Record not locked to discharge/transfer",IF(AND('Paste Data Here - Export'!KM377="T",'Paste Data Here - Export'!A377&lt;&gt;'Paste Data Here - Export'!B377),"Record transferred to this team then transferred to another inpatient team",IF('Paste Data Here - Export'!KM377="T","Transferred to another inpatient team",IF('Paste Data Here - Export'!A377='Paste Data Here - Export'!B377,"Full record at this team","Record transferred to this team"))))))</f>
        <v/>
      </c>
      <c r="D377" s="106" t="str">
        <f>IF('Patient level info'!A377="","",IF(B377="6 Month Transfer","Not Applicable",IF(C377="Record not locked to discharge/transfer",C377,IF(OR(C377="Full record at this team",'Patient level info'!AG377="Died same day as arrival",'Patient level info'!AG377="Admitted to ICU/CCU/HDU"),'Patient level info'!AG377,IF('Patient level info'!P377="Not achieved",'Patient level info'!AG377,IF('Patient level info'!M377="Not achieved",'Patient level info'!AG377,IF('Patient level info'!AG377="Not directly admitted by this team, but achieved 90% of stay whilst at this team",'Patient level info'!AG377,CONCATENATE('Patient level info'!AG377," whilst at this team"))))))))</f>
        <v/>
      </c>
      <c r="E377" s="106" t="str">
        <f>IF('Patient level info'!A377="","",IF(B377="6 Month Transfer","Not Applicable",IF('Patient level info'!A377='Patient level info'!B377,IF('Patient level info'!T377="No","Not achieved","Achieved"),"Not directly admitted by this team")))</f>
        <v/>
      </c>
      <c r="F377" s="106" t="str">
        <f>IF('Patient level info'!A377="","",IF(B377="6 Month Transfer","Not Applicable",IF('Patient level info'!A377='Patient level info'!B377,IF('Patient level info'!U377="","Not achieved","Achieved"),"Not directly admitted by this team")))</f>
        <v/>
      </c>
    </row>
    <row r="378" spans="1:6" s="40" customFormat="1" ht="30" customHeight="1" x14ac:dyDescent="0.25">
      <c r="A378" s="20" t="str">
        <f>IF('Patient level info'!A378="","",'Patient level info'!A378)</f>
        <v/>
      </c>
      <c r="B378" s="105" t="str">
        <f>IF(A378="","",IF('Patient level info'!E378="Yes","6 Month Transfer",IF('Paste Data Here - Export'!A378='Paste Data Here - Export'!B378,'Patient level info'!C378,IF('Patient level info'!W378="No","",'Paste Data Here - Export'!HP378))))</f>
        <v/>
      </c>
      <c r="C378" s="61" t="str">
        <f>IF(A378="","",IF(B378="6 Month Transfer",B378,IF('Patient level info'!W378="No","Record not locked to discharge/transfer",IF(AND('Paste Data Here - Export'!KM378="T",'Paste Data Here - Export'!A378&lt;&gt;'Paste Data Here - Export'!B378),"Record transferred to this team then transferred to another inpatient team",IF('Paste Data Here - Export'!KM378="T","Transferred to another inpatient team",IF('Paste Data Here - Export'!A378='Paste Data Here - Export'!B378,"Full record at this team","Record transferred to this team"))))))</f>
        <v/>
      </c>
      <c r="D378" s="106" t="str">
        <f>IF('Patient level info'!A378="","",IF(B378="6 Month Transfer","Not Applicable",IF(C378="Record not locked to discharge/transfer",C378,IF(OR(C378="Full record at this team",'Patient level info'!AG378="Died same day as arrival",'Patient level info'!AG378="Admitted to ICU/CCU/HDU"),'Patient level info'!AG378,IF('Patient level info'!P378="Not achieved",'Patient level info'!AG378,IF('Patient level info'!M378="Not achieved",'Patient level info'!AG378,IF('Patient level info'!AG378="Not directly admitted by this team, but achieved 90% of stay whilst at this team",'Patient level info'!AG378,CONCATENATE('Patient level info'!AG378," whilst at this team"))))))))</f>
        <v/>
      </c>
      <c r="E378" s="106" t="str">
        <f>IF('Patient level info'!A378="","",IF(B378="6 Month Transfer","Not Applicable",IF('Patient level info'!A378='Patient level info'!B378,IF('Patient level info'!T378="No","Not achieved","Achieved"),"Not directly admitted by this team")))</f>
        <v/>
      </c>
      <c r="F378" s="106" t="str">
        <f>IF('Patient level info'!A378="","",IF(B378="6 Month Transfer","Not Applicable",IF('Patient level info'!A378='Patient level info'!B378,IF('Patient level info'!U378="","Not achieved","Achieved"),"Not directly admitted by this team")))</f>
        <v/>
      </c>
    </row>
    <row r="379" spans="1:6" s="40" customFormat="1" ht="30" customHeight="1" x14ac:dyDescent="0.25">
      <c r="A379" s="20" t="str">
        <f>IF('Patient level info'!A379="","",'Patient level info'!A379)</f>
        <v/>
      </c>
      <c r="B379" s="105" t="str">
        <f>IF(A379="","",IF('Patient level info'!E379="Yes","6 Month Transfer",IF('Paste Data Here - Export'!A379='Paste Data Here - Export'!B379,'Patient level info'!C379,IF('Patient level info'!W379="No","",'Paste Data Here - Export'!HP379))))</f>
        <v/>
      </c>
      <c r="C379" s="61" t="str">
        <f>IF(A379="","",IF(B379="6 Month Transfer",B379,IF('Patient level info'!W379="No","Record not locked to discharge/transfer",IF(AND('Paste Data Here - Export'!KM379="T",'Paste Data Here - Export'!A379&lt;&gt;'Paste Data Here - Export'!B379),"Record transferred to this team then transferred to another inpatient team",IF('Paste Data Here - Export'!KM379="T","Transferred to another inpatient team",IF('Paste Data Here - Export'!A379='Paste Data Here - Export'!B379,"Full record at this team","Record transferred to this team"))))))</f>
        <v/>
      </c>
      <c r="D379" s="106" t="str">
        <f>IF('Patient level info'!A379="","",IF(B379="6 Month Transfer","Not Applicable",IF(C379="Record not locked to discharge/transfer",C379,IF(OR(C379="Full record at this team",'Patient level info'!AG379="Died same day as arrival",'Patient level info'!AG379="Admitted to ICU/CCU/HDU"),'Patient level info'!AG379,IF('Patient level info'!P379="Not achieved",'Patient level info'!AG379,IF('Patient level info'!M379="Not achieved",'Patient level info'!AG379,IF('Patient level info'!AG379="Not directly admitted by this team, but achieved 90% of stay whilst at this team",'Patient level info'!AG379,CONCATENATE('Patient level info'!AG379," whilst at this team"))))))))</f>
        <v/>
      </c>
      <c r="E379" s="106" t="str">
        <f>IF('Patient level info'!A379="","",IF(B379="6 Month Transfer","Not Applicable",IF('Patient level info'!A379='Patient level info'!B379,IF('Patient level info'!T379="No","Not achieved","Achieved"),"Not directly admitted by this team")))</f>
        <v/>
      </c>
      <c r="F379" s="106" t="str">
        <f>IF('Patient level info'!A379="","",IF(B379="6 Month Transfer","Not Applicable",IF('Patient level info'!A379='Patient level info'!B379,IF('Patient level info'!U379="","Not achieved","Achieved"),"Not directly admitted by this team")))</f>
        <v/>
      </c>
    </row>
    <row r="380" spans="1:6" s="40" customFormat="1" ht="30" customHeight="1" x14ac:dyDescent="0.25">
      <c r="A380" s="20" t="str">
        <f>IF('Patient level info'!A380="","",'Patient level info'!A380)</f>
        <v/>
      </c>
      <c r="B380" s="105" t="str">
        <f>IF(A380="","",IF('Patient level info'!E380="Yes","6 Month Transfer",IF('Paste Data Here - Export'!A380='Paste Data Here - Export'!B380,'Patient level info'!C380,IF('Patient level info'!W380="No","",'Paste Data Here - Export'!HP380))))</f>
        <v/>
      </c>
      <c r="C380" s="61" t="str">
        <f>IF(A380="","",IF(B380="6 Month Transfer",B380,IF('Patient level info'!W380="No","Record not locked to discharge/transfer",IF(AND('Paste Data Here - Export'!KM380="T",'Paste Data Here - Export'!A380&lt;&gt;'Paste Data Here - Export'!B380),"Record transferred to this team then transferred to another inpatient team",IF('Paste Data Here - Export'!KM380="T","Transferred to another inpatient team",IF('Paste Data Here - Export'!A380='Paste Data Here - Export'!B380,"Full record at this team","Record transferred to this team"))))))</f>
        <v/>
      </c>
      <c r="D380" s="106" t="str">
        <f>IF('Patient level info'!A380="","",IF(B380="6 Month Transfer","Not Applicable",IF(C380="Record not locked to discharge/transfer",C380,IF(OR(C380="Full record at this team",'Patient level info'!AG380="Died same day as arrival",'Patient level info'!AG380="Admitted to ICU/CCU/HDU"),'Patient level info'!AG380,IF('Patient level info'!P380="Not achieved",'Patient level info'!AG380,IF('Patient level info'!M380="Not achieved",'Patient level info'!AG380,IF('Patient level info'!AG380="Not directly admitted by this team, but achieved 90% of stay whilst at this team",'Patient level info'!AG380,CONCATENATE('Patient level info'!AG380," whilst at this team"))))))))</f>
        <v/>
      </c>
      <c r="E380" s="106" t="str">
        <f>IF('Patient level info'!A380="","",IF(B380="6 Month Transfer","Not Applicable",IF('Patient level info'!A380='Patient level info'!B380,IF('Patient level info'!T380="No","Not achieved","Achieved"),"Not directly admitted by this team")))</f>
        <v/>
      </c>
      <c r="F380" s="106" t="str">
        <f>IF('Patient level info'!A380="","",IF(B380="6 Month Transfer","Not Applicable",IF('Patient level info'!A380='Patient level info'!B380,IF('Patient level info'!U380="","Not achieved","Achieved"),"Not directly admitted by this team")))</f>
        <v/>
      </c>
    </row>
    <row r="381" spans="1:6" s="40" customFormat="1" ht="30" customHeight="1" x14ac:dyDescent="0.25">
      <c r="A381" s="20" t="str">
        <f>IF('Patient level info'!A381="","",'Patient level info'!A381)</f>
        <v/>
      </c>
      <c r="B381" s="105" t="str">
        <f>IF(A381="","",IF('Patient level info'!E381="Yes","6 Month Transfer",IF('Paste Data Here - Export'!A381='Paste Data Here - Export'!B381,'Patient level info'!C381,IF('Patient level info'!W381="No","",'Paste Data Here - Export'!HP381))))</f>
        <v/>
      </c>
      <c r="C381" s="61" t="str">
        <f>IF(A381="","",IF(B381="6 Month Transfer",B381,IF('Patient level info'!W381="No","Record not locked to discharge/transfer",IF(AND('Paste Data Here - Export'!KM381="T",'Paste Data Here - Export'!A381&lt;&gt;'Paste Data Here - Export'!B381),"Record transferred to this team then transferred to another inpatient team",IF('Paste Data Here - Export'!KM381="T","Transferred to another inpatient team",IF('Paste Data Here - Export'!A381='Paste Data Here - Export'!B381,"Full record at this team","Record transferred to this team"))))))</f>
        <v/>
      </c>
      <c r="D381" s="106" t="str">
        <f>IF('Patient level info'!A381="","",IF(B381="6 Month Transfer","Not Applicable",IF(C381="Record not locked to discharge/transfer",C381,IF(OR(C381="Full record at this team",'Patient level info'!AG381="Died same day as arrival",'Patient level info'!AG381="Admitted to ICU/CCU/HDU"),'Patient level info'!AG381,IF('Patient level info'!P381="Not achieved",'Patient level info'!AG381,IF('Patient level info'!M381="Not achieved",'Patient level info'!AG381,IF('Patient level info'!AG381="Not directly admitted by this team, but achieved 90% of stay whilst at this team",'Patient level info'!AG381,CONCATENATE('Patient level info'!AG381," whilst at this team"))))))))</f>
        <v/>
      </c>
      <c r="E381" s="106" t="str">
        <f>IF('Patient level info'!A381="","",IF(B381="6 Month Transfer","Not Applicable",IF('Patient level info'!A381='Patient level info'!B381,IF('Patient level info'!T381="No","Not achieved","Achieved"),"Not directly admitted by this team")))</f>
        <v/>
      </c>
      <c r="F381" s="106" t="str">
        <f>IF('Patient level info'!A381="","",IF(B381="6 Month Transfer","Not Applicable",IF('Patient level info'!A381='Patient level info'!B381,IF('Patient level info'!U381="","Not achieved","Achieved"),"Not directly admitted by this team")))</f>
        <v/>
      </c>
    </row>
    <row r="382" spans="1:6" s="40" customFormat="1" ht="30" customHeight="1" x14ac:dyDescent="0.25">
      <c r="A382" s="20" t="str">
        <f>IF('Patient level info'!A382="","",'Patient level info'!A382)</f>
        <v/>
      </c>
      <c r="B382" s="105" t="str">
        <f>IF(A382="","",IF('Patient level info'!E382="Yes","6 Month Transfer",IF('Paste Data Here - Export'!A382='Paste Data Here - Export'!B382,'Patient level info'!C382,IF('Patient level info'!W382="No","",'Paste Data Here - Export'!HP382))))</f>
        <v/>
      </c>
      <c r="C382" s="61" t="str">
        <f>IF(A382="","",IF(B382="6 Month Transfer",B382,IF('Patient level info'!W382="No","Record not locked to discharge/transfer",IF(AND('Paste Data Here - Export'!KM382="T",'Paste Data Here - Export'!A382&lt;&gt;'Paste Data Here - Export'!B382),"Record transferred to this team then transferred to another inpatient team",IF('Paste Data Here - Export'!KM382="T","Transferred to another inpatient team",IF('Paste Data Here - Export'!A382='Paste Data Here - Export'!B382,"Full record at this team","Record transferred to this team"))))))</f>
        <v/>
      </c>
      <c r="D382" s="106" t="str">
        <f>IF('Patient level info'!A382="","",IF(B382="6 Month Transfer","Not Applicable",IF(C382="Record not locked to discharge/transfer",C382,IF(OR(C382="Full record at this team",'Patient level info'!AG382="Died same day as arrival",'Patient level info'!AG382="Admitted to ICU/CCU/HDU"),'Patient level info'!AG382,IF('Patient level info'!P382="Not achieved",'Patient level info'!AG382,IF('Patient level info'!M382="Not achieved",'Patient level info'!AG382,IF('Patient level info'!AG382="Not directly admitted by this team, but achieved 90% of stay whilst at this team",'Patient level info'!AG382,CONCATENATE('Patient level info'!AG382," whilst at this team"))))))))</f>
        <v/>
      </c>
      <c r="E382" s="106" t="str">
        <f>IF('Patient level info'!A382="","",IF(B382="6 Month Transfer","Not Applicable",IF('Patient level info'!A382='Patient level info'!B382,IF('Patient level info'!T382="No","Not achieved","Achieved"),"Not directly admitted by this team")))</f>
        <v/>
      </c>
      <c r="F382" s="106" t="str">
        <f>IF('Patient level info'!A382="","",IF(B382="6 Month Transfer","Not Applicable",IF('Patient level info'!A382='Patient level info'!B382,IF('Patient level info'!U382="","Not achieved","Achieved"),"Not directly admitted by this team")))</f>
        <v/>
      </c>
    </row>
    <row r="383" spans="1:6" s="40" customFormat="1" ht="30" customHeight="1" x14ac:dyDescent="0.25">
      <c r="A383" s="20" t="str">
        <f>IF('Patient level info'!A383="","",'Patient level info'!A383)</f>
        <v/>
      </c>
      <c r="B383" s="105" t="str">
        <f>IF(A383="","",IF('Patient level info'!E383="Yes","6 Month Transfer",IF('Paste Data Here - Export'!A383='Paste Data Here - Export'!B383,'Patient level info'!C383,IF('Patient level info'!W383="No","",'Paste Data Here - Export'!HP383))))</f>
        <v/>
      </c>
      <c r="C383" s="61" t="str">
        <f>IF(A383="","",IF(B383="6 Month Transfer",B383,IF('Patient level info'!W383="No","Record not locked to discharge/transfer",IF(AND('Paste Data Here - Export'!KM383="T",'Paste Data Here - Export'!A383&lt;&gt;'Paste Data Here - Export'!B383),"Record transferred to this team then transferred to another inpatient team",IF('Paste Data Here - Export'!KM383="T","Transferred to another inpatient team",IF('Paste Data Here - Export'!A383='Paste Data Here - Export'!B383,"Full record at this team","Record transferred to this team"))))))</f>
        <v/>
      </c>
      <c r="D383" s="106" t="str">
        <f>IF('Patient level info'!A383="","",IF(B383="6 Month Transfer","Not Applicable",IF(C383="Record not locked to discharge/transfer",C383,IF(OR(C383="Full record at this team",'Patient level info'!AG383="Died same day as arrival",'Patient level info'!AG383="Admitted to ICU/CCU/HDU"),'Patient level info'!AG383,IF('Patient level info'!P383="Not achieved",'Patient level info'!AG383,IF('Patient level info'!M383="Not achieved",'Patient level info'!AG383,IF('Patient level info'!AG383="Not directly admitted by this team, but achieved 90% of stay whilst at this team",'Patient level info'!AG383,CONCATENATE('Patient level info'!AG383," whilst at this team"))))))))</f>
        <v/>
      </c>
      <c r="E383" s="106" t="str">
        <f>IF('Patient level info'!A383="","",IF(B383="6 Month Transfer","Not Applicable",IF('Patient level info'!A383='Patient level info'!B383,IF('Patient level info'!T383="No","Not achieved","Achieved"),"Not directly admitted by this team")))</f>
        <v/>
      </c>
      <c r="F383" s="106" t="str">
        <f>IF('Patient level info'!A383="","",IF(B383="6 Month Transfer","Not Applicable",IF('Patient level info'!A383='Patient level info'!B383,IF('Patient level info'!U383="","Not achieved","Achieved"),"Not directly admitted by this team")))</f>
        <v/>
      </c>
    </row>
    <row r="384" spans="1:6" s="40" customFormat="1" ht="30" customHeight="1" x14ac:dyDescent="0.25">
      <c r="A384" s="20" t="str">
        <f>IF('Patient level info'!A384="","",'Patient level info'!A384)</f>
        <v/>
      </c>
      <c r="B384" s="105" t="str">
        <f>IF(A384="","",IF('Patient level info'!E384="Yes","6 Month Transfer",IF('Paste Data Here - Export'!A384='Paste Data Here - Export'!B384,'Patient level info'!C384,IF('Patient level info'!W384="No","",'Paste Data Here - Export'!HP384))))</f>
        <v/>
      </c>
      <c r="C384" s="61" t="str">
        <f>IF(A384="","",IF(B384="6 Month Transfer",B384,IF('Patient level info'!W384="No","Record not locked to discharge/transfer",IF(AND('Paste Data Here - Export'!KM384="T",'Paste Data Here - Export'!A384&lt;&gt;'Paste Data Here - Export'!B384),"Record transferred to this team then transferred to another inpatient team",IF('Paste Data Here - Export'!KM384="T","Transferred to another inpatient team",IF('Paste Data Here - Export'!A384='Paste Data Here - Export'!B384,"Full record at this team","Record transferred to this team"))))))</f>
        <v/>
      </c>
      <c r="D384" s="106" t="str">
        <f>IF('Patient level info'!A384="","",IF(B384="6 Month Transfer","Not Applicable",IF(C384="Record not locked to discharge/transfer",C384,IF(OR(C384="Full record at this team",'Patient level info'!AG384="Died same day as arrival",'Patient level info'!AG384="Admitted to ICU/CCU/HDU"),'Patient level info'!AG384,IF('Patient level info'!P384="Not achieved",'Patient level info'!AG384,IF('Patient level info'!M384="Not achieved",'Patient level info'!AG384,IF('Patient level info'!AG384="Not directly admitted by this team, but achieved 90% of stay whilst at this team",'Patient level info'!AG384,CONCATENATE('Patient level info'!AG384," whilst at this team"))))))))</f>
        <v/>
      </c>
      <c r="E384" s="106" t="str">
        <f>IF('Patient level info'!A384="","",IF(B384="6 Month Transfer","Not Applicable",IF('Patient level info'!A384='Patient level info'!B384,IF('Patient level info'!T384="No","Not achieved","Achieved"),"Not directly admitted by this team")))</f>
        <v/>
      </c>
      <c r="F384" s="106" t="str">
        <f>IF('Patient level info'!A384="","",IF(B384="6 Month Transfer","Not Applicable",IF('Patient level info'!A384='Patient level info'!B384,IF('Patient level info'!U384="","Not achieved","Achieved"),"Not directly admitted by this team")))</f>
        <v/>
      </c>
    </row>
    <row r="385" spans="1:6" s="40" customFormat="1" ht="30" customHeight="1" x14ac:dyDescent="0.25">
      <c r="A385" s="20" t="str">
        <f>IF('Patient level info'!A385="","",'Patient level info'!A385)</f>
        <v/>
      </c>
      <c r="B385" s="105" t="str">
        <f>IF(A385="","",IF('Patient level info'!E385="Yes","6 Month Transfer",IF('Paste Data Here - Export'!A385='Paste Data Here - Export'!B385,'Patient level info'!C385,IF('Patient level info'!W385="No","",'Paste Data Here - Export'!HP385))))</f>
        <v/>
      </c>
      <c r="C385" s="61" t="str">
        <f>IF(A385="","",IF(B385="6 Month Transfer",B385,IF('Patient level info'!W385="No","Record not locked to discharge/transfer",IF(AND('Paste Data Here - Export'!KM385="T",'Paste Data Here - Export'!A385&lt;&gt;'Paste Data Here - Export'!B385),"Record transferred to this team then transferred to another inpatient team",IF('Paste Data Here - Export'!KM385="T","Transferred to another inpatient team",IF('Paste Data Here - Export'!A385='Paste Data Here - Export'!B385,"Full record at this team","Record transferred to this team"))))))</f>
        <v/>
      </c>
      <c r="D385" s="106" t="str">
        <f>IF('Patient level info'!A385="","",IF(B385="6 Month Transfer","Not Applicable",IF(C385="Record not locked to discharge/transfer",C385,IF(OR(C385="Full record at this team",'Patient level info'!AG385="Died same day as arrival",'Patient level info'!AG385="Admitted to ICU/CCU/HDU"),'Patient level info'!AG385,IF('Patient level info'!P385="Not achieved",'Patient level info'!AG385,IF('Patient level info'!M385="Not achieved",'Patient level info'!AG385,IF('Patient level info'!AG385="Not directly admitted by this team, but achieved 90% of stay whilst at this team",'Patient level info'!AG385,CONCATENATE('Patient level info'!AG385," whilst at this team"))))))))</f>
        <v/>
      </c>
      <c r="E385" s="106" t="str">
        <f>IF('Patient level info'!A385="","",IF(B385="6 Month Transfer","Not Applicable",IF('Patient level info'!A385='Patient level info'!B385,IF('Patient level info'!T385="No","Not achieved","Achieved"),"Not directly admitted by this team")))</f>
        <v/>
      </c>
      <c r="F385" s="106" t="str">
        <f>IF('Patient level info'!A385="","",IF(B385="6 Month Transfer","Not Applicable",IF('Patient level info'!A385='Patient level info'!B385,IF('Patient level info'!U385="","Not achieved","Achieved"),"Not directly admitted by this team")))</f>
        <v/>
      </c>
    </row>
    <row r="386" spans="1:6" s="40" customFormat="1" ht="30" customHeight="1" x14ac:dyDescent="0.25">
      <c r="A386" s="20" t="str">
        <f>IF('Patient level info'!A386="","",'Patient level info'!A386)</f>
        <v/>
      </c>
      <c r="B386" s="105" t="str">
        <f>IF(A386="","",IF('Patient level info'!E386="Yes","6 Month Transfer",IF('Paste Data Here - Export'!A386='Paste Data Here - Export'!B386,'Patient level info'!C386,IF('Patient level info'!W386="No","",'Paste Data Here - Export'!HP386))))</f>
        <v/>
      </c>
      <c r="C386" s="61" t="str">
        <f>IF(A386="","",IF(B386="6 Month Transfer",B386,IF('Patient level info'!W386="No","Record not locked to discharge/transfer",IF(AND('Paste Data Here - Export'!KM386="T",'Paste Data Here - Export'!A386&lt;&gt;'Paste Data Here - Export'!B386),"Record transferred to this team then transferred to another inpatient team",IF('Paste Data Here - Export'!KM386="T","Transferred to another inpatient team",IF('Paste Data Here - Export'!A386='Paste Data Here - Export'!B386,"Full record at this team","Record transferred to this team"))))))</f>
        <v/>
      </c>
      <c r="D386" s="106" t="str">
        <f>IF('Patient level info'!A386="","",IF(B386="6 Month Transfer","Not Applicable",IF(C386="Record not locked to discharge/transfer",C386,IF(OR(C386="Full record at this team",'Patient level info'!AG386="Died same day as arrival",'Patient level info'!AG386="Admitted to ICU/CCU/HDU"),'Patient level info'!AG386,IF('Patient level info'!P386="Not achieved",'Patient level info'!AG386,IF('Patient level info'!M386="Not achieved",'Patient level info'!AG386,IF('Patient level info'!AG386="Not directly admitted by this team, but achieved 90% of stay whilst at this team",'Patient level info'!AG386,CONCATENATE('Patient level info'!AG386," whilst at this team"))))))))</f>
        <v/>
      </c>
      <c r="E386" s="106" t="str">
        <f>IF('Patient level info'!A386="","",IF(B386="6 Month Transfer","Not Applicable",IF('Patient level info'!A386='Patient level info'!B386,IF('Patient level info'!T386="No","Not achieved","Achieved"),"Not directly admitted by this team")))</f>
        <v/>
      </c>
      <c r="F386" s="106" t="str">
        <f>IF('Patient level info'!A386="","",IF(B386="6 Month Transfer","Not Applicable",IF('Patient level info'!A386='Patient level info'!B386,IF('Patient level info'!U386="","Not achieved","Achieved"),"Not directly admitted by this team")))</f>
        <v/>
      </c>
    </row>
    <row r="387" spans="1:6" s="40" customFormat="1" ht="30" customHeight="1" x14ac:dyDescent="0.25">
      <c r="A387" s="20" t="str">
        <f>IF('Patient level info'!A387="","",'Patient level info'!A387)</f>
        <v/>
      </c>
      <c r="B387" s="105" t="str">
        <f>IF(A387="","",IF('Patient level info'!E387="Yes","6 Month Transfer",IF('Paste Data Here - Export'!A387='Paste Data Here - Export'!B387,'Patient level info'!C387,IF('Patient level info'!W387="No","",'Paste Data Here - Export'!HP387))))</f>
        <v/>
      </c>
      <c r="C387" s="61" t="str">
        <f>IF(A387="","",IF(B387="6 Month Transfer",B387,IF('Patient level info'!W387="No","Record not locked to discharge/transfer",IF(AND('Paste Data Here - Export'!KM387="T",'Paste Data Here - Export'!A387&lt;&gt;'Paste Data Here - Export'!B387),"Record transferred to this team then transferred to another inpatient team",IF('Paste Data Here - Export'!KM387="T","Transferred to another inpatient team",IF('Paste Data Here - Export'!A387='Paste Data Here - Export'!B387,"Full record at this team","Record transferred to this team"))))))</f>
        <v/>
      </c>
      <c r="D387" s="106" t="str">
        <f>IF('Patient level info'!A387="","",IF(B387="6 Month Transfer","Not Applicable",IF(C387="Record not locked to discharge/transfer",C387,IF(OR(C387="Full record at this team",'Patient level info'!AG387="Died same day as arrival",'Patient level info'!AG387="Admitted to ICU/CCU/HDU"),'Patient level info'!AG387,IF('Patient level info'!P387="Not achieved",'Patient level info'!AG387,IF('Patient level info'!M387="Not achieved",'Patient level info'!AG387,IF('Patient level info'!AG387="Not directly admitted by this team, but achieved 90% of stay whilst at this team",'Patient level info'!AG387,CONCATENATE('Patient level info'!AG387," whilst at this team"))))))))</f>
        <v/>
      </c>
      <c r="E387" s="106" t="str">
        <f>IF('Patient level info'!A387="","",IF(B387="6 Month Transfer","Not Applicable",IF('Patient level info'!A387='Patient level info'!B387,IF('Patient level info'!T387="No","Not achieved","Achieved"),"Not directly admitted by this team")))</f>
        <v/>
      </c>
      <c r="F387" s="106" t="str">
        <f>IF('Patient level info'!A387="","",IF(B387="6 Month Transfer","Not Applicable",IF('Patient level info'!A387='Patient level info'!B387,IF('Patient level info'!U387="","Not achieved","Achieved"),"Not directly admitted by this team")))</f>
        <v/>
      </c>
    </row>
    <row r="388" spans="1:6" s="40" customFormat="1" ht="30" customHeight="1" x14ac:dyDescent="0.25">
      <c r="A388" s="20" t="str">
        <f>IF('Patient level info'!A388="","",'Patient level info'!A388)</f>
        <v/>
      </c>
      <c r="B388" s="105" t="str">
        <f>IF(A388="","",IF('Patient level info'!E388="Yes","6 Month Transfer",IF('Paste Data Here - Export'!A388='Paste Data Here - Export'!B388,'Patient level info'!C388,IF('Patient level info'!W388="No","",'Paste Data Here - Export'!HP388))))</f>
        <v/>
      </c>
      <c r="C388" s="61" t="str">
        <f>IF(A388="","",IF(B388="6 Month Transfer",B388,IF('Patient level info'!W388="No","Record not locked to discharge/transfer",IF(AND('Paste Data Here - Export'!KM388="T",'Paste Data Here - Export'!A388&lt;&gt;'Paste Data Here - Export'!B388),"Record transferred to this team then transferred to another inpatient team",IF('Paste Data Here - Export'!KM388="T","Transferred to another inpatient team",IF('Paste Data Here - Export'!A388='Paste Data Here - Export'!B388,"Full record at this team","Record transferred to this team"))))))</f>
        <v/>
      </c>
      <c r="D388" s="106" t="str">
        <f>IF('Patient level info'!A388="","",IF(B388="6 Month Transfer","Not Applicable",IF(C388="Record not locked to discharge/transfer",C388,IF(OR(C388="Full record at this team",'Patient level info'!AG388="Died same day as arrival",'Patient level info'!AG388="Admitted to ICU/CCU/HDU"),'Patient level info'!AG388,IF('Patient level info'!P388="Not achieved",'Patient level info'!AG388,IF('Patient level info'!M388="Not achieved",'Patient level info'!AG388,IF('Patient level info'!AG388="Not directly admitted by this team, but achieved 90% of stay whilst at this team",'Patient level info'!AG388,CONCATENATE('Patient level info'!AG388," whilst at this team"))))))))</f>
        <v/>
      </c>
      <c r="E388" s="106" t="str">
        <f>IF('Patient level info'!A388="","",IF(B388="6 Month Transfer","Not Applicable",IF('Patient level info'!A388='Patient level info'!B388,IF('Patient level info'!T388="No","Not achieved","Achieved"),"Not directly admitted by this team")))</f>
        <v/>
      </c>
      <c r="F388" s="106" t="str">
        <f>IF('Patient level info'!A388="","",IF(B388="6 Month Transfer","Not Applicable",IF('Patient level info'!A388='Patient level info'!B388,IF('Patient level info'!U388="","Not achieved","Achieved"),"Not directly admitted by this team")))</f>
        <v/>
      </c>
    </row>
    <row r="389" spans="1:6" s="40" customFormat="1" ht="30" customHeight="1" x14ac:dyDescent="0.25">
      <c r="A389" s="20" t="str">
        <f>IF('Patient level info'!A389="","",'Patient level info'!A389)</f>
        <v/>
      </c>
      <c r="B389" s="105" t="str">
        <f>IF(A389="","",IF('Patient level info'!E389="Yes","6 Month Transfer",IF('Paste Data Here - Export'!A389='Paste Data Here - Export'!B389,'Patient level info'!C389,IF('Patient level info'!W389="No","",'Paste Data Here - Export'!HP389))))</f>
        <v/>
      </c>
      <c r="C389" s="61" t="str">
        <f>IF(A389="","",IF(B389="6 Month Transfer",B389,IF('Patient level info'!W389="No","Record not locked to discharge/transfer",IF(AND('Paste Data Here - Export'!KM389="T",'Paste Data Here - Export'!A389&lt;&gt;'Paste Data Here - Export'!B389),"Record transferred to this team then transferred to another inpatient team",IF('Paste Data Here - Export'!KM389="T","Transferred to another inpatient team",IF('Paste Data Here - Export'!A389='Paste Data Here - Export'!B389,"Full record at this team","Record transferred to this team"))))))</f>
        <v/>
      </c>
      <c r="D389" s="106" t="str">
        <f>IF('Patient level info'!A389="","",IF(B389="6 Month Transfer","Not Applicable",IF(C389="Record not locked to discharge/transfer",C389,IF(OR(C389="Full record at this team",'Patient level info'!AG389="Died same day as arrival",'Patient level info'!AG389="Admitted to ICU/CCU/HDU"),'Patient level info'!AG389,IF('Patient level info'!P389="Not achieved",'Patient level info'!AG389,IF('Patient level info'!M389="Not achieved",'Patient level info'!AG389,IF('Patient level info'!AG389="Not directly admitted by this team, but achieved 90% of stay whilst at this team",'Patient level info'!AG389,CONCATENATE('Patient level info'!AG389," whilst at this team"))))))))</f>
        <v/>
      </c>
      <c r="E389" s="106" t="str">
        <f>IF('Patient level info'!A389="","",IF(B389="6 Month Transfer","Not Applicable",IF('Patient level info'!A389='Patient level info'!B389,IF('Patient level info'!T389="No","Not achieved","Achieved"),"Not directly admitted by this team")))</f>
        <v/>
      </c>
      <c r="F389" s="106" t="str">
        <f>IF('Patient level info'!A389="","",IF(B389="6 Month Transfer","Not Applicable",IF('Patient level info'!A389='Patient level info'!B389,IF('Patient level info'!U389="","Not achieved","Achieved"),"Not directly admitted by this team")))</f>
        <v/>
      </c>
    </row>
    <row r="390" spans="1:6" s="40" customFormat="1" ht="30" customHeight="1" x14ac:dyDescent="0.25">
      <c r="A390" s="20" t="str">
        <f>IF('Patient level info'!A390="","",'Patient level info'!A390)</f>
        <v/>
      </c>
      <c r="B390" s="105" t="str">
        <f>IF(A390="","",IF('Patient level info'!E390="Yes","6 Month Transfer",IF('Paste Data Here - Export'!A390='Paste Data Here - Export'!B390,'Patient level info'!C390,IF('Patient level info'!W390="No","",'Paste Data Here - Export'!HP390))))</f>
        <v/>
      </c>
      <c r="C390" s="61" t="str">
        <f>IF(A390="","",IF(B390="6 Month Transfer",B390,IF('Patient level info'!W390="No","Record not locked to discharge/transfer",IF(AND('Paste Data Here - Export'!KM390="T",'Paste Data Here - Export'!A390&lt;&gt;'Paste Data Here - Export'!B390),"Record transferred to this team then transferred to another inpatient team",IF('Paste Data Here - Export'!KM390="T","Transferred to another inpatient team",IF('Paste Data Here - Export'!A390='Paste Data Here - Export'!B390,"Full record at this team","Record transferred to this team"))))))</f>
        <v/>
      </c>
      <c r="D390" s="106" t="str">
        <f>IF('Patient level info'!A390="","",IF(B390="6 Month Transfer","Not Applicable",IF(C390="Record not locked to discharge/transfer",C390,IF(OR(C390="Full record at this team",'Patient level info'!AG390="Died same day as arrival",'Patient level info'!AG390="Admitted to ICU/CCU/HDU"),'Patient level info'!AG390,IF('Patient level info'!P390="Not achieved",'Patient level info'!AG390,IF('Patient level info'!M390="Not achieved",'Patient level info'!AG390,IF('Patient level info'!AG390="Not directly admitted by this team, but achieved 90% of stay whilst at this team",'Patient level info'!AG390,CONCATENATE('Patient level info'!AG390," whilst at this team"))))))))</f>
        <v/>
      </c>
      <c r="E390" s="106" t="str">
        <f>IF('Patient level info'!A390="","",IF(B390="6 Month Transfer","Not Applicable",IF('Patient level info'!A390='Patient level info'!B390,IF('Patient level info'!T390="No","Not achieved","Achieved"),"Not directly admitted by this team")))</f>
        <v/>
      </c>
      <c r="F390" s="106" t="str">
        <f>IF('Patient level info'!A390="","",IF(B390="6 Month Transfer","Not Applicable",IF('Patient level info'!A390='Patient level info'!B390,IF('Patient level info'!U390="","Not achieved","Achieved"),"Not directly admitted by this team")))</f>
        <v/>
      </c>
    </row>
    <row r="391" spans="1:6" s="40" customFormat="1" ht="30" customHeight="1" x14ac:dyDescent="0.25">
      <c r="A391" s="20" t="str">
        <f>IF('Patient level info'!A391="","",'Patient level info'!A391)</f>
        <v/>
      </c>
      <c r="B391" s="105" t="str">
        <f>IF(A391="","",IF('Patient level info'!E391="Yes","6 Month Transfer",IF('Paste Data Here - Export'!A391='Paste Data Here - Export'!B391,'Patient level info'!C391,IF('Patient level info'!W391="No","",'Paste Data Here - Export'!HP391))))</f>
        <v/>
      </c>
      <c r="C391" s="61" t="str">
        <f>IF(A391="","",IF(B391="6 Month Transfer",B391,IF('Patient level info'!W391="No","Record not locked to discharge/transfer",IF(AND('Paste Data Here - Export'!KM391="T",'Paste Data Here - Export'!A391&lt;&gt;'Paste Data Here - Export'!B391),"Record transferred to this team then transferred to another inpatient team",IF('Paste Data Here - Export'!KM391="T","Transferred to another inpatient team",IF('Paste Data Here - Export'!A391='Paste Data Here - Export'!B391,"Full record at this team","Record transferred to this team"))))))</f>
        <v/>
      </c>
      <c r="D391" s="106" t="str">
        <f>IF('Patient level info'!A391="","",IF(B391="6 Month Transfer","Not Applicable",IF(C391="Record not locked to discharge/transfer",C391,IF(OR(C391="Full record at this team",'Patient level info'!AG391="Died same day as arrival",'Patient level info'!AG391="Admitted to ICU/CCU/HDU"),'Patient level info'!AG391,IF('Patient level info'!P391="Not achieved",'Patient level info'!AG391,IF('Patient level info'!M391="Not achieved",'Patient level info'!AG391,IF('Patient level info'!AG391="Not directly admitted by this team, but achieved 90% of stay whilst at this team",'Patient level info'!AG391,CONCATENATE('Patient level info'!AG391," whilst at this team"))))))))</f>
        <v/>
      </c>
      <c r="E391" s="106" t="str">
        <f>IF('Patient level info'!A391="","",IF(B391="6 Month Transfer","Not Applicable",IF('Patient level info'!A391='Patient level info'!B391,IF('Patient level info'!T391="No","Not achieved","Achieved"),"Not directly admitted by this team")))</f>
        <v/>
      </c>
      <c r="F391" s="106" t="str">
        <f>IF('Patient level info'!A391="","",IF(B391="6 Month Transfer","Not Applicable",IF('Patient level info'!A391='Patient level info'!B391,IF('Patient level info'!U391="","Not achieved","Achieved"),"Not directly admitted by this team")))</f>
        <v/>
      </c>
    </row>
    <row r="392" spans="1:6" s="40" customFormat="1" ht="30" customHeight="1" x14ac:dyDescent="0.25">
      <c r="A392" s="20" t="str">
        <f>IF('Patient level info'!A392="","",'Patient level info'!A392)</f>
        <v/>
      </c>
      <c r="B392" s="105" t="str">
        <f>IF(A392="","",IF('Patient level info'!E392="Yes","6 Month Transfer",IF('Paste Data Here - Export'!A392='Paste Data Here - Export'!B392,'Patient level info'!C392,IF('Patient level info'!W392="No","",'Paste Data Here - Export'!HP392))))</f>
        <v/>
      </c>
      <c r="C392" s="61" t="str">
        <f>IF(A392="","",IF(B392="6 Month Transfer",B392,IF('Patient level info'!W392="No","Record not locked to discharge/transfer",IF(AND('Paste Data Here - Export'!KM392="T",'Paste Data Here - Export'!A392&lt;&gt;'Paste Data Here - Export'!B392),"Record transferred to this team then transferred to another inpatient team",IF('Paste Data Here - Export'!KM392="T","Transferred to another inpatient team",IF('Paste Data Here - Export'!A392='Paste Data Here - Export'!B392,"Full record at this team","Record transferred to this team"))))))</f>
        <v/>
      </c>
      <c r="D392" s="106" t="str">
        <f>IF('Patient level info'!A392="","",IF(B392="6 Month Transfer","Not Applicable",IF(C392="Record not locked to discharge/transfer",C392,IF(OR(C392="Full record at this team",'Patient level info'!AG392="Died same day as arrival",'Patient level info'!AG392="Admitted to ICU/CCU/HDU"),'Patient level info'!AG392,IF('Patient level info'!P392="Not achieved",'Patient level info'!AG392,IF('Patient level info'!M392="Not achieved",'Patient level info'!AG392,IF('Patient level info'!AG392="Not directly admitted by this team, but achieved 90% of stay whilst at this team",'Patient level info'!AG392,CONCATENATE('Patient level info'!AG392," whilst at this team"))))))))</f>
        <v/>
      </c>
      <c r="E392" s="106" t="str">
        <f>IF('Patient level info'!A392="","",IF(B392="6 Month Transfer","Not Applicable",IF('Patient level info'!A392='Patient level info'!B392,IF('Patient level info'!T392="No","Not achieved","Achieved"),"Not directly admitted by this team")))</f>
        <v/>
      </c>
      <c r="F392" s="106" t="str">
        <f>IF('Patient level info'!A392="","",IF(B392="6 Month Transfer","Not Applicable",IF('Patient level info'!A392='Patient level info'!B392,IF('Patient level info'!U392="","Not achieved","Achieved"),"Not directly admitted by this team")))</f>
        <v/>
      </c>
    </row>
    <row r="393" spans="1:6" s="40" customFormat="1" ht="30" customHeight="1" x14ac:dyDescent="0.25">
      <c r="A393" s="20" t="str">
        <f>IF('Patient level info'!A393="","",'Patient level info'!A393)</f>
        <v/>
      </c>
      <c r="B393" s="105" t="str">
        <f>IF(A393="","",IF('Patient level info'!E393="Yes","6 Month Transfer",IF('Paste Data Here - Export'!A393='Paste Data Here - Export'!B393,'Patient level info'!C393,IF('Patient level info'!W393="No","",'Paste Data Here - Export'!HP393))))</f>
        <v/>
      </c>
      <c r="C393" s="61" t="str">
        <f>IF(A393="","",IF(B393="6 Month Transfer",B393,IF('Patient level info'!W393="No","Record not locked to discharge/transfer",IF(AND('Paste Data Here - Export'!KM393="T",'Paste Data Here - Export'!A393&lt;&gt;'Paste Data Here - Export'!B393),"Record transferred to this team then transferred to another inpatient team",IF('Paste Data Here - Export'!KM393="T","Transferred to another inpatient team",IF('Paste Data Here - Export'!A393='Paste Data Here - Export'!B393,"Full record at this team","Record transferred to this team"))))))</f>
        <v/>
      </c>
      <c r="D393" s="106" t="str">
        <f>IF('Patient level info'!A393="","",IF(B393="6 Month Transfer","Not Applicable",IF(C393="Record not locked to discharge/transfer",C393,IF(OR(C393="Full record at this team",'Patient level info'!AG393="Died same day as arrival",'Patient level info'!AG393="Admitted to ICU/CCU/HDU"),'Patient level info'!AG393,IF('Patient level info'!P393="Not achieved",'Patient level info'!AG393,IF('Patient level info'!M393="Not achieved",'Patient level info'!AG393,IF('Patient level info'!AG393="Not directly admitted by this team, but achieved 90% of stay whilst at this team",'Patient level info'!AG393,CONCATENATE('Patient level info'!AG393," whilst at this team"))))))))</f>
        <v/>
      </c>
      <c r="E393" s="106" t="str">
        <f>IF('Patient level info'!A393="","",IF(B393="6 Month Transfer","Not Applicable",IF('Patient level info'!A393='Patient level info'!B393,IF('Patient level info'!T393="No","Not achieved","Achieved"),"Not directly admitted by this team")))</f>
        <v/>
      </c>
      <c r="F393" s="106" t="str">
        <f>IF('Patient level info'!A393="","",IF(B393="6 Month Transfer","Not Applicable",IF('Patient level info'!A393='Patient level info'!B393,IF('Patient level info'!U393="","Not achieved","Achieved"),"Not directly admitted by this team")))</f>
        <v/>
      </c>
    </row>
    <row r="394" spans="1:6" s="40" customFormat="1" ht="30" customHeight="1" x14ac:dyDescent="0.25">
      <c r="A394" s="20" t="str">
        <f>IF('Patient level info'!A394="","",'Patient level info'!A394)</f>
        <v/>
      </c>
      <c r="B394" s="105" t="str">
        <f>IF(A394="","",IF('Patient level info'!E394="Yes","6 Month Transfer",IF('Paste Data Here - Export'!A394='Paste Data Here - Export'!B394,'Patient level info'!C394,IF('Patient level info'!W394="No","",'Paste Data Here - Export'!HP394))))</f>
        <v/>
      </c>
      <c r="C394" s="61" t="str">
        <f>IF(A394="","",IF(B394="6 Month Transfer",B394,IF('Patient level info'!W394="No","Record not locked to discharge/transfer",IF(AND('Paste Data Here - Export'!KM394="T",'Paste Data Here - Export'!A394&lt;&gt;'Paste Data Here - Export'!B394),"Record transferred to this team then transferred to another inpatient team",IF('Paste Data Here - Export'!KM394="T","Transferred to another inpatient team",IF('Paste Data Here - Export'!A394='Paste Data Here - Export'!B394,"Full record at this team","Record transferred to this team"))))))</f>
        <v/>
      </c>
      <c r="D394" s="106" t="str">
        <f>IF('Patient level info'!A394="","",IF(B394="6 Month Transfer","Not Applicable",IF(C394="Record not locked to discharge/transfer",C394,IF(OR(C394="Full record at this team",'Patient level info'!AG394="Died same day as arrival",'Patient level info'!AG394="Admitted to ICU/CCU/HDU"),'Patient level info'!AG394,IF('Patient level info'!P394="Not achieved",'Patient level info'!AG394,IF('Patient level info'!M394="Not achieved",'Patient level info'!AG394,IF('Patient level info'!AG394="Not directly admitted by this team, but achieved 90% of stay whilst at this team",'Patient level info'!AG394,CONCATENATE('Patient level info'!AG394," whilst at this team"))))))))</f>
        <v/>
      </c>
      <c r="E394" s="106" t="str">
        <f>IF('Patient level info'!A394="","",IF(B394="6 Month Transfer","Not Applicable",IF('Patient level info'!A394='Patient level info'!B394,IF('Patient level info'!T394="No","Not achieved","Achieved"),"Not directly admitted by this team")))</f>
        <v/>
      </c>
      <c r="F394" s="106" t="str">
        <f>IF('Patient level info'!A394="","",IF(B394="6 Month Transfer","Not Applicable",IF('Patient level info'!A394='Patient level info'!B394,IF('Patient level info'!U394="","Not achieved","Achieved"),"Not directly admitted by this team")))</f>
        <v/>
      </c>
    </row>
    <row r="395" spans="1:6" s="40" customFormat="1" ht="30" customHeight="1" x14ac:dyDescent="0.25">
      <c r="A395" s="20" t="str">
        <f>IF('Patient level info'!A395="","",'Patient level info'!A395)</f>
        <v/>
      </c>
      <c r="B395" s="105" t="str">
        <f>IF(A395="","",IF('Patient level info'!E395="Yes","6 Month Transfer",IF('Paste Data Here - Export'!A395='Paste Data Here - Export'!B395,'Patient level info'!C395,IF('Patient level info'!W395="No","",'Paste Data Here - Export'!HP395))))</f>
        <v/>
      </c>
      <c r="C395" s="61" t="str">
        <f>IF(A395="","",IF(B395="6 Month Transfer",B395,IF('Patient level info'!W395="No","Record not locked to discharge/transfer",IF(AND('Paste Data Here - Export'!KM395="T",'Paste Data Here - Export'!A395&lt;&gt;'Paste Data Here - Export'!B395),"Record transferred to this team then transferred to another inpatient team",IF('Paste Data Here - Export'!KM395="T","Transferred to another inpatient team",IF('Paste Data Here - Export'!A395='Paste Data Here - Export'!B395,"Full record at this team","Record transferred to this team"))))))</f>
        <v/>
      </c>
      <c r="D395" s="106" t="str">
        <f>IF('Patient level info'!A395="","",IF(B395="6 Month Transfer","Not Applicable",IF(C395="Record not locked to discharge/transfer",C395,IF(OR(C395="Full record at this team",'Patient level info'!AG395="Died same day as arrival",'Patient level info'!AG395="Admitted to ICU/CCU/HDU"),'Patient level info'!AG395,IF('Patient level info'!P395="Not achieved",'Patient level info'!AG395,IF('Patient level info'!M395="Not achieved",'Patient level info'!AG395,IF('Patient level info'!AG395="Not directly admitted by this team, but achieved 90% of stay whilst at this team",'Patient level info'!AG395,CONCATENATE('Patient level info'!AG395," whilst at this team"))))))))</f>
        <v/>
      </c>
      <c r="E395" s="106" t="str">
        <f>IF('Patient level info'!A395="","",IF(B395="6 Month Transfer","Not Applicable",IF('Patient level info'!A395='Patient level info'!B395,IF('Patient level info'!T395="No","Not achieved","Achieved"),"Not directly admitted by this team")))</f>
        <v/>
      </c>
      <c r="F395" s="106" t="str">
        <f>IF('Patient level info'!A395="","",IF(B395="6 Month Transfer","Not Applicable",IF('Patient level info'!A395='Patient level info'!B395,IF('Patient level info'!U395="","Not achieved","Achieved"),"Not directly admitted by this team")))</f>
        <v/>
      </c>
    </row>
    <row r="396" spans="1:6" s="40" customFormat="1" ht="30" customHeight="1" x14ac:dyDescent="0.25">
      <c r="A396" s="20" t="str">
        <f>IF('Patient level info'!A396="","",'Patient level info'!A396)</f>
        <v/>
      </c>
      <c r="B396" s="105" t="str">
        <f>IF(A396="","",IF('Patient level info'!E396="Yes","6 Month Transfer",IF('Paste Data Here - Export'!A396='Paste Data Here - Export'!B396,'Patient level info'!C396,IF('Patient level info'!W396="No","",'Paste Data Here - Export'!HP396))))</f>
        <v/>
      </c>
      <c r="C396" s="61" t="str">
        <f>IF(A396="","",IF(B396="6 Month Transfer",B396,IF('Patient level info'!W396="No","Record not locked to discharge/transfer",IF(AND('Paste Data Here - Export'!KM396="T",'Paste Data Here - Export'!A396&lt;&gt;'Paste Data Here - Export'!B396),"Record transferred to this team then transferred to another inpatient team",IF('Paste Data Here - Export'!KM396="T","Transferred to another inpatient team",IF('Paste Data Here - Export'!A396='Paste Data Here - Export'!B396,"Full record at this team","Record transferred to this team"))))))</f>
        <v/>
      </c>
      <c r="D396" s="106" t="str">
        <f>IF('Patient level info'!A396="","",IF(B396="6 Month Transfer","Not Applicable",IF(C396="Record not locked to discharge/transfer",C396,IF(OR(C396="Full record at this team",'Patient level info'!AG396="Died same day as arrival",'Patient level info'!AG396="Admitted to ICU/CCU/HDU"),'Patient level info'!AG396,IF('Patient level info'!P396="Not achieved",'Patient level info'!AG396,IF('Patient level info'!M396="Not achieved",'Patient level info'!AG396,IF('Patient level info'!AG396="Not directly admitted by this team, but achieved 90% of stay whilst at this team",'Patient level info'!AG396,CONCATENATE('Patient level info'!AG396," whilst at this team"))))))))</f>
        <v/>
      </c>
      <c r="E396" s="106" t="str">
        <f>IF('Patient level info'!A396="","",IF(B396="6 Month Transfer","Not Applicable",IF('Patient level info'!A396='Patient level info'!B396,IF('Patient level info'!T396="No","Not achieved","Achieved"),"Not directly admitted by this team")))</f>
        <v/>
      </c>
      <c r="F396" s="106" t="str">
        <f>IF('Patient level info'!A396="","",IF(B396="6 Month Transfer","Not Applicable",IF('Patient level info'!A396='Patient level info'!B396,IF('Patient level info'!U396="","Not achieved","Achieved"),"Not directly admitted by this team")))</f>
        <v/>
      </c>
    </row>
    <row r="397" spans="1:6" s="40" customFormat="1" ht="30" customHeight="1" x14ac:dyDescent="0.25">
      <c r="A397" s="20" t="str">
        <f>IF('Patient level info'!A397="","",'Patient level info'!A397)</f>
        <v/>
      </c>
      <c r="B397" s="105" t="str">
        <f>IF(A397="","",IF('Patient level info'!E397="Yes","6 Month Transfer",IF('Paste Data Here - Export'!A397='Paste Data Here - Export'!B397,'Patient level info'!C397,IF('Patient level info'!W397="No","",'Paste Data Here - Export'!HP397))))</f>
        <v/>
      </c>
      <c r="C397" s="61" t="str">
        <f>IF(A397="","",IF(B397="6 Month Transfer",B397,IF('Patient level info'!W397="No","Record not locked to discharge/transfer",IF(AND('Paste Data Here - Export'!KM397="T",'Paste Data Here - Export'!A397&lt;&gt;'Paste Data Here - Export'!B397),"Record transferred to this team then transferred to another inpatient team",IF('Paste Data Here - Export'!KM397="T","Transferred to another inpatient team",IF('Paste Data Here - Export'!A397='Paste Data Here - Export'!B397,"Full record at this team","Record transferred to this team"))))))</f>
        <v/>
      </c>
      <c r="D397" s="106" t="str">
        <f>IF('Patient level info'!A397="","",IF(B397="6 Month Transfer","Not Applicable",IF(C397="Record not locked to discharge/transfer",C397,IF(OR(C397="Full record at this team",'Patient level info'!AG397="Died same day as arrival",'Patient level info'!AG397="Admitted to ICU/CCU/HDU"),'Patient level info'!AG397,IF('Patient level info'!P397="Not achieved",'Patient level info'!AG397,IF('Patient level info'!M397="Not achieved",'Patient level info'!AG397,IF('Patient level info'!AG397="Not directly admitted by this team, but achieved 90% of stay whilst at this team",'Patient level info'!AG397,CONCATENATE('Patient level info'!AG397," whilst at this team"))))))))</f>
        <v/>
      </c>
      <c r="E397" s="106" t="str">
        <f>IF('Patient level info'!A397="","",IF(B397="6 Month Transfer","Not Applicable",IF('Patient level info'!A397='Patient level info'!B397,IF('Patient level info'!T397="No","Not achieved","Achieved"),"Not directly admitted by this team")))</f>
        <v/>
      </c>
      <c r="F397" s="106" t="str">
        <f>IF('Patient level info'!A397="","",IF(B397="6 Month Transfer","Not Applicable",IF('Patient level info'!A397='Patient level info'!B397,IF('Patient level info'!U397="","Not achieved","Achieved"),"Not directly admitted by this team")))</f>
        <v/>
      </c>
    </row>
    <row r="398" spans="1:6" s="40" customFormat="1" ht="30" customHeight="1" x14ac:dyDescent="0.25">
      <c r="A398" s="20" t="str">
        <f>IF('Patient level info'!A398="","",'Patient level info'!A398)</f>
        <v/>
      </c>
      <c r="B398" s="105" t="str">
        <f>IF(A398="","",IF('Patient level info'!E398="Yes","6 Month Transfer",IF('Paste Data Here - Export'!A398='Paste Data Here - Export'!B398,'Patient level info'!C398,IF('Patient level info'!W398="No","",'Paste Data Here - Export'!HP398))))</f>
        <v/>
      </c>
      <c r="C398" s="61" t="str">
        <f>IF(A398="","",IF(B398="6 Month Transfer",B398,IF('Patient level info'!W398="No","Record not locked to discharge/transfer",IF(AND('Paste Data Here - Export'!KM398="T",'Paste Data Here - Export'!A398&lt;&gt;'Paste Data Here - Export'!B398),"Record transferred to this team then transferred to another inpatient team",IF('Paste Data Here - Export'!KM398="T","Transferred to another inpatient team",IF('Paste Data Here - Export'!A398='Paste Data Here - Export'!B398,"Full record at this team","Record transferred to this team"))))))</f>
        <v/>
      </c>
      <c r="D398" s="106" t="str">
        <f>IF('Patient level info'!A398="","",IF(B398="6 Month Transfer","Not Applicable",IF(C398="Record not locked to discharge/transfer",C398,IF(OR(C398="Full record at this team",'Patient level info'!AG398="Died same day as arrival",'Patient level info'!AG398="Admitted to ICU/CCU/HDU"),'Patient level info'!AG398,IF('Patient level info'!P398="Not achieved",'Patient level info'!AG398,IF('Patient level info'!M398="Not achieved",'Patient level info'!AG398,IF('Patient level info'!AG398="Not directly admitted by this team, but achieved 90% of stay whilst at this team",'Patient level info'!AG398,CONCATENATE('Patient level info'!AG398," whilst at this team"))))))))</f>
        <v/>
      </c>
      <c r="E398" s="106" t="str">
        <f>IF('Patient level info'!A398="","",IF(B398="6 Month Transfer","Not Applicable",IF('Patient level info'!A398='Patient level info'!B398,IF('Patient level info'!T398="No","Not achieved","Achieved"),"Not directly admitted by this team")))</f>
        <v/>
      </c>
      <c r="F398" s="106" t="str">
        <f>IF('Patient level info'!A398="","",IF(B398="6 Month Transfer","Not Applicable",IF('Patient level info'!A398='Patient level info'!B398,IF('Patient level info'!U398="","Not achieved","Achieved"),"Not directly admitted by this team")))</f>
        <v/>
      </c>
    </row>
    <row r="399" spans="1:6" s="40" customFormat="1" ht="30" customHeight="1" x14ac:dyDescent="0.25">
      <c r="A399" s="20" t="str">
        <f>IF('Patient level info'!A399="","",'Patient level info'!A399)</f>
        <v/>
      </c>
      <c r="B399" s="105" t="str">
        <f>IF(A399="","",IF('Patient level info'!E399="Yes","6 Month Transfer",IF('Paste Data Here - Export'!A399='Paste Data Here - Export'!B399,'Patient level info'!C399,IF('Patient level info'!W399="No","",'Paste Data Here - Export'!HP399))))</f>
        <v/>
      </c>
      <c r="C399" s="61" t="str">
        <f>IF(A399="","",IF(B399="6 Month Transfer",B399,IF('Patient level info'!W399="No","Record not locked to discharge/transfer",IF(AND('Paste Data Here - Export'!KM399="T",'Paste Data Here - Export'!A399&lt;&gt;'Paste Data Here - Export'!B399),"Record transferred to this team then transferred to another inpatient team",IF('Paste Data Here - Export'!KM399="T","Transferred to another inpatient team",IF('Paste Data Here - Export'!A399='Paste Data Here - Export'!B399,"Full record at this team","Record transferred to this team"))))))</f>
        <v/>
      </c>
      <c r="D399" s="106" t="str">
        <f>IF('Patient level info'!A399="","",IF(B399="6 Month Transfer","Not Applicable",IF(C399="Record not locked to discharge/transfer",C399,IF(OR(C399="Full record at this team",'Patient level info'!AG399="Died same day as arrival",'Patient level info'!AG399="Admitted to ICU/CCU/HDU"),'Patient level info'!AG399,IF('Patient level info'!P399="Not achieved",'Patient level info'!AG399,IF('Patient level info'!M399="Not achieved",'Patient level info'!AG399,IF('Patient level info'!AG399="Not directly admitted by this team, but achieved 90% of stay whilst at this team",'Patient level info'!AG399,CONCATENATE('Patient level info'!AG399," whilst at this team"))))))))</f>
        <v/>
      </c>
      <c r="E399" s="106" t="str">
        <f>IF('Patient level info'!A399="","",IF(B399="6 Month Transfer","Not Applicable",IF('Patient level info'!A399='Patient level info'!B399,IF('Patient level info'!T399="No","Not achieved","Achieved"),"Not directly admitted by this team")))</f>
        <v/>
      </c>
      <c r="F399" s="106" t="str">
        <f>IF('Patient level info'!A399="","",IF(B399="6 Month Transfer","Not Applicable",IF('Patient level info'!A399='Patient level info'!B399,IF('Patient level info'!U399="","Not achieved","Achieved"),"Not directly admitted by this team")))</f>
        <v/>
      </c>
    </row>
    <row r="400" spans="1:6" s="40" customFormat="1" ht="30" customHeight="1" x14ac:dyDescent="0.25">
      <c r="A400" s="20" t="str">
        <f>IF('Patient level info'!A400="","",'Patient level info'!A400)</f>
        <v/>
      </c>
      <c r="B400" s="105" t="str">
        <f>IF(A400="","",IF('Patient level info'!E400="Yes","6 Month Transfer",IF('Paste Data Here - Export'!A400='Paste Data Here - Export'!B400,'Patient level info'!C400,IF('Patient level info'!W400="No","",'Paste Data Here - Export'!HP400))))</f>
        <v/>
      </c>
      <c r="C400" s="61" t="str">
        <f>IF(A400="","",IF(B400="6 Month Transfer",B400,IF('Patient level info'!W400="No","Record not locked to discharge/transfer",IF(AND('Paste Data Here - Export'!KM400="T",'Paste Data Here - Export'!A400&lt;&gt;'Paste Data Here - Export'!B400),"Record transferred to this team then transferred to another inpatient team",IF('Paste Data Here - Export'!KM400="T","Transferred to another inpatient team",IF('Paste Data Here - Export'!A400='Paste Data Here - Export'!B400,"Full record at this team","Record transferred to this team"))))))</f>
        <v/>
      </c>
      <c r="D400" s="106" t="str">
        <f>IF('Patient level info'!A400="","",IF(B400="6 Month Transfer","Not Applicable",IF(C400="Record not locked to discharge/transfer",C400,IF(OR(C400="Full record at this team",'Patient level info'!AG400="Died same day as arrival",'Patient level info'!AG400="Admitted to ICU/CCU/HDU"),'Patient level info'!AG400,IF('Patient level info'!P400="Not achieved",'Patient level info'!AG400,IF('Patient level info'!M400="Not achieved",'Patient level info'!AG400,IF('Patient level info'!AG400="Not directly admitted by this team, but achieved 90% of stay whilst at this team",'Patient level info'!AG400,CONCATENATE('Patient level info'!AG400," whilst at this team"))))))))</f>
        <v/>
      </c>
      <c r="E400" s="106" t="str">
        <f>IF('Patient level info'!A400="","",IF(B400="6 Month Transfer","Not Applicable",IF('Patient level info'!A400='Patient level info'!B400,IF('Patient level info'!T400="No","Not achieved","Achieved"),"Not directly admitted by this team")))</f>
        <v/>
      </c>
      <c r="F400" s="106" t="str">
        <f>IF('Patient level info'!A400="","",IF(B400="6 Month Transfer","Not Applicable",IF('Patient level info'!A400='Patient level info'!B400,IF('Patient level info'!U400="","Not achieved","Achieved"),"Not directly admitted by this team")))</f>
        <v/>
      </c>
    </row>
    <row r="401" spans="1:6" s="40" customFormat="1" ht="30" customHeight="1" x14ac:dyDescent="0.25">
      <c r="A401" s="20" t="str">
        <f>IF('Patient level info'!A401="","",'Patient level info'!A401)</f>
        <v/>
      </c>
      <c r="B401" s="105" t="str">
        <f>IF(A401="","",IF('Patient level info'!E401="Yes","6 Month Transfer",IF('Paste Data Here - Export'!A401='Paste Data Here - Export'!B401,'Patient level info'!C401,IF('Patient level info'!W401="No","",'Paste Data Here - Export'!HP401))))</f>
        <v/>
      </c>
      <c r="C401" s="61" t="str">
        <f>IF(A401="","",IF(B401="6 Month Transfer",B401,IF('Patient level info'!W401="No","Record not locked to discharge/transfer",IF(AND('Paste Data Here - Export'!KM401="T",'Paste Data Here - Export'!A401&lt;&gt;'Paste Data Here - Export'!B401),"Record transferred to this team then transferred to another inpatient team",IF('Paste Data Here - Export'!KM401="T","Transferred to another inpatient team",IF('Paste Data Here - Export'!A401='Paste Data Here - Export'!B401,"Full record at this team","Record transferred to this team"))))))</f>
        <v/>
      </c>
      <c r="D401" s="106" t="str">
        <f>IF('Patient level info'!A401="","",IF(B401="6 Month Transfer","Not Applicable",IF(C401="Record not locked to discharge/transfer",C401,IF(OR(C401="Full record at this team",'Patient level info'!AG401="Died same day as arrival",'Patient level info'!AG401="Admitted to ICU/CCU/HDU"),'Patient level info'!AG401,IF('Patient level info'!P401="Not achieved",'Patient level info'!AG401,IF('Patient level info'!M401="Not achieved",'Patient level info'!AG401,IF('Patient level info'!AG401="Not directly admitted by this team, but achieved 90% of stay whilst at this team",'Patient level info'!AG401,CONCATENATE('Patient level info'!AG401," whilst at this team"))))))))</f>
        <v/>
      </c>
      <c r="E401" s="106" t="str">
        <f>IF('Patient level info'!A401="","",IF(B401="6 Month Transfer","Not Applicable",IF('Patient level info'!A401='Patient level info'!B401,IF('Patient level info'!T401="No","Not achieved","Achieved"),"Not directly admitted by this team")))</f>
        <v/>
      </c>
      <c r="F401" s="106" t="str">
        <f>IF('Patient level info'!A401="","",IF(B401="6 Month Transfer","Not Applicable",IF('Patient level info'!A401='Patient level info'!B401,IF('Patient level info'!U401="","Not achieved","Achieved"),"Not directly admitted by this team")))</f>
        <v/>
      </c>
    </row>
    <row r="402" spans="1:6" s="40" customFormat="1" ht="30" customHeight="1" x14ac:dyDescent="0.25">
      <c r="A402" s="20" t="str">
        <f>IF('Patient level info'!A402="","",'Patient level info'!A402)</f>
        <v/>
      </c>
      <c r="B402" s="105" t="str">
        <f>IF(A402="","",IF('Patient level info'!E402="Yes","6 Month Transfer",IF('Paste Data Here - Export'!A402='Paste Data Here - Export'!B402,'Patient level info'!C402,IF('Patient level info'!W402="No","",'Paste Data Here - Export'!HP402))))</f>
        <v/>
      </c>
      <c r="C402" s="61" t="str">
        <f>IF(A402="","",IF(B402="6 Month Transfer",B402,IF('Patient level info'!W402="No","Record not locked to discharge/transfer",IF(AND('Paste Data Here - Export'!KM402="T",'Paste Data Here - Export'!A402&lt;&gt;'Paste Data Here - Export'!B402),"Record transferred to this team then transferred to another inpatient team",IF('Paste Data Here - Export'!KM402="T","Transferred to another inpatient team",IF('Paste Data Here - Export'!A402='Paste Data Here - Export'!B402,"Full record at this team","Record transferred to this team"))))))</f>
        <v/>
      </c>
      <c r="D402" s="106" t="str">
        <f>IF('Patient level info'!A402="","",IF(B402="6 Month Transfer","Not Applicable",IF(C402="Record not locked to discharge/transfer",C402,IF(OR(C402="Full record at this team",'Patient level info'!AG402="Died same day as arrival",'Patient level info'!AG402="Admitted to ICU/CCU/HDU"),'Patient level info'!AG402,IF('Patient level info'!P402="Not achieved",'Patient level info'!AG402,IF('Patient level info'!M402="Not achieved",'Patient level info'!AG402,IF('Patient level info'!AG402="Not directly admitted by this team, but achieved 90% of stay whilst at this team",'Patient level info'!AG402,CONCATENATE('Patient level info'!AG402," whilst at this team"))))))))</f>
        <v/>
      </c>
      <c r="E402" s="106" t="str">
        <f>IF('Patient level info'!A402="","",IF(B402="6 Month Transfer","Not Applicable",IF('Patient level info'!A402='Patient level info'!B402,IF('Patient level info'!T402="No","Not achieved","Achieved"),"Not directly admitted by this team")))</f>
        <v/>
      </c>
      <c r="F402" s="106" t="str">
        <f>IF('Patient level info'!A402="","",IF(B402="6 Month Transfer","Not Applicable",IF('Patient level info'!A402='Patient level info'!B402,IF('Patient level info'!U402="","Not achieved","Achieved"),"Not directly admitted by this team")))</f>
        <v/>
      </c>
    </row>
    <row r="403" spans="1:6" s="40" customFormat="1" ht="30" customHeight="1" x14ac:dyDescent="0.25">
      <c r="A403" s="20" t="str">
        <f>IF('Patient level info'!A403="","",'Patient level info'!A403)</f>
        <v/>
      </c>
      <c r="B403" s="105" t="str">
        <f>IF(A403="","",IF('Patient level info'!E403="Yes","6 Month Transfer",IF('Paste Data Here - Export'!A403='Paste Data Here - Export'!B403,'Patient level info'!C403,IF('Patient level info'!W403="No","",'Paste Data Here - Export'!HP403))))</f>
        <v/>
      </c>
      <c r="C403" s="61" t="str">
        <f>IF(A403="","",IF(B403="6 Month Transfer",B403,IF('Patient level info'!W403="No","Record not locked to discharge/transfer",IF(AND('Paste Data Here - Export'!KM403="T",'Paste Data Here - Export'!A403&lt;&gt;'Paste Data Here - Export'!B403),"Record transferred to this team then transferred to another inpatient team",IF('Paste Data Here - Export'!KM403="T","Transferred to another inpatient team",IF('Paste Data Here - Export'!A403='Paste Data Here - Export'!B403,"Full record at this team","Record transferred to this team"))))))</f>
        <v/>
      </c>
      <c r="D403" s="106" t="str">
        <f>IF('Patient level info'!A403="","",IF(B403="6 Month Transfer","Not Applicable",IF(C403="Record not locked to discharge/transfer",C403,IF(OR(C403="Full record at this team",'Patient level info'!AG403="Died same day as arrival",'Patient level info'!AG403="Admitted to ICU/CCU/HDU"),'Patient level info'!AG403,IF('Patient level info'!P403="Not achieved",'Patient level info'!AG403,IF('Patient level info'!M403="Not achieved",'Patient level info'!AG403,IF('Patient level info'!AG403="Not directly admitted by this team, but achieved 90% of stay whilst at this team",'Patient level info'!AG403,CONCATENATE('Patient level info'!AG403," whilst at this team"))))))))</f>
        <v/>
      </c>
      <c r="E403" s="106" t="str">
        <f>IF('Patient level info'!A403="","",IF(B403="6 Month Transfer","Not Applicable",IF('Patient level info'!A403='Patient level info'!B403,IF('Patient level info'!T403="No","Not achieved","Achieved"),"Not directly admitted by this team")))</f>
        <v/>
      </c>
      <c r="F403" s="106" t="str">
        <f>IF('Patient level info'!A403="","",IF(B403="6 Month Transfer","Not Applicable",IF('Patient level info'!A403='Patient level info'!B403,IF('Patient level info'!U403="","Not achieved","Achieved"),"Not directly admitted by this team")))</f>
        <v/>
      </c>
    </row>
    <row r="404" spans="1:6" s="40" customFormat="1" ht="30" customHeight="1" x14ac:dyDescent="0.25">
      <c r="A404" s="20" t="str">
        <f>IF('Patient level info'!A404="","",'Patient level info'!A404)</f>
        <v/>
      </c>
      <c r="B404" s="105" t="str">
        <f>IF(A404="","",IF('Patient level info'!E404="Yes","6 Month Transfer",IF('Paste Data Here - Export'!A404='Paste Data Here - Export'!B404,'Patient level info'!C404,IF('Patient level info'!W404="No","",'Paste Data Here - Export'!HP404))))</f>
        <v/>
      </c>
      <c r="C404" s="61" t="str">
        <f>IF(A404="","",IF(B404="6 Month Transfer",B404,IF('Patient level info'!W404="No","Record not locked to discharge/transfer",IF(AND('Paste Data Here - Export'!KM404="T",'Paste Data Here - Export'!A404&lt;&gt;'Paste Data Here - Export'!B404),"Record transferred to this team then transferred to another inpatient team",IF('Paste Data Here - Export'!KM404="T","Transferred to another inpatient team",IF('Paste Data Here - Export'!A404='Paste Data Here - Export'!B404,"Full record at this team","Record transferred to this team"))))))</f>
        <v/>
      </c>
      <c r="D404" s="106" t="str">
        <f>IF('Patient level info'!A404="","",IF(B404="6 Month Transfer","Not Applicable",IF(C404="Record not locked to discharge/transfer",C404,IF(OR(C404="Full record at this team",'Patient level info'!AG404="Died same day as arrival",'Patient level info'!AG404="Admitted to ICU/CCU/HDU"),'Patient level info'!AG404,IF('Patient level info'!P404="Not achieved",'Patient level info'!AG404,IF('Patient level info'!M404="Not achieved",'Patient level info'!AG404,IF('Patient level info'!AG404="Not directly admitted by this team, but achieved 90% of stay whilst at this team",'Patient level info'!AG404,CONCATENATE('Patient level info'!AG404," whilst at this team"))))))))</f>
        <v/>
      </c>
      <c r="E404" s="106" t="str">
        <f>IF('Patient level info'!A404="","",IF(B404="6 Month Transfer","Not Applicable",IF('Patient level info'!A404='Patient level info'!B404,IF('Patient level info'!T404="No","Not achieved","Achieved"),"Not directly admitted by this team")))</f>
        <v/>
      </c>
      <c r="F404" s="106" t="str">
        <f>IF('Patient level info'!A404="","",IF(B404="6 Month Transfer","Not Applicable",IF('Patient level info'!A404='Patient level info'!B404,IF('Patient level info'!U404="","Not achieved","Achieved"),"Not directly admitted by this team")))</f>
        <v/>
      </c>
    </row>
    <row r="405" spans="1:6" s="40" customFormat="1" ht="30" customHeight="1" x14ac:dyDescent="0.25">
      <c r="A405" s="20" t="str">
        <f>IF('Patient level info'!A405="","",'Patient level info'!A405)</f>
        <v/>
      </c>
      <c r="B405" s="105" t="str">
        <f>IF(A405="","",IF('Patient level info'!E405="Yes","6 Month Transfer",IF('Paste Data Here - Export'!A405='Paste Data Here - Export'!B405,'Patient level info'!C405,IF('Patient level info'!W405="No","",'Paste Data Here - Export'!HP405))))</f>
        <v/>
      </c>
      <c r="C405" s="61" t="str">
        <f>IF(A405="","",IF(B405="6 Month Transfer",B405,IF('Patient level info'!W405="No","Record not locked to discharge/transfer",IF(AND('Paste Data Here - Export'!KM405="T",'Paste Data Here - Export'!A405&lt;&gt;'Paste Data Here - Export'!B405),"Record transferred to this team then transferred to another inpatient team",IF('Paste Data Here - Export'!KM405="T","Transferred to another inpatient team",IF('Paste Data Here - Export'!A405='Paste Data Here - Export'!B405,"Full record at this team","Record transferred to this team"))))))</f>
        <v/>
      </c>
      <c r="D405" s="106" t="str">
        <f>IF('Patient level info'!A405="","",IF(B405="6 Month Transfer","Not Applicable",IF(C405="Record not locked to discharge/transfer",C405,IF(OR(C405="Full record at this team",'Patient level info'!AG405="Died same day as arrival",'Patient level info'!AG405="Admitted to ICU/CCU/HDU"),'Patient level info'!AG405,IF('Patient level info'!P405="Not achieved",'Patient level info'!AG405,IF('Patient level info'!M405="Not achieved",'Patient level info'!AG405,IF('Patient level info'!AG405="Not directly admitted by this team, but achieved 90% of stay whilst at this team",'Patient level info'!AG405,CONCATENATE('Patient level info'!AG405," whilst at this team"))))))))</f>
        <v/>
      </c>
      <c r="E405" s="106" t="str">
        <f>IF('Patient level info'!A405="","",IF(B405="6 Month Transfer","Not Applicable",IF('Patient level info'!A405='Patient level info'!B405,IF('Patient level info'!T405="No","Not achieved","Achieved"),"Not directly admitted by this team")))</f>
        <v/>
      </c>
      <c r="F405" s="106" t="str">
        <f>IF('Patient level info'!A405="","",IF(B405="6 Month Transfer","Not Applicable",IF('Patient level info'!A405='Patient level info'!B405,IF('Patient level info'!U405="","Not achieved","Achieved"),"Not directly admitted by this team")))</f>
        <v/>
      </c>
    </row>
    <row r="406" spans="1:6" s="40" customFormat="1" ht="30" customHeight="1" x14ac:dyDescent="0.25">
      <c r="A406" s="20" t="str">
        <f>IF('Patient level info'!A406="","",'Patient level info'!A406)</f>
        <v/>
      </c>
      <c r="B406" s="105" t="str">
        <f>IF(A406="","",IF('Patient level info'!E406="Yes","6 Month Transfer",IF('Paste Data Here - Export'!A406='Paste Data Here - Export'!B406,'Patient level info'!C406,IF('Patient level info'!W406="No","",'Paste Data Here - Export'!HP406))))</f>
        <v/>
      </c>
      <c r="C406" s="61" t="str">
        <f>IF(A406="","",IF(B406="6 Month Transfer",B406,IF('Patient level info'!W406="No","Record not locked to discharge/transfer",IF(AND('Paste Data Here - Export'!KM406="T",'Paste Data Here - Export'!A406&lt;&gt;'Paste Data Here - Export'!B406),"Record transferred to this team then transferred to another inpatient team",IF('Paste Data Here - Export'!KM406="T","Transferred to another inpatient team",IF('Paste Data Here - Export'!A406='Paste Data Here - Export'!B406,"Full record at this team","Record transferred to this team"))))))</f>
        <v/>
      </c>
      <c r="D406" s="106" t="str">
        <f>IF('Patient level info'!A406="","",IF(B406="6 Month Transfer","Not Applicable",IF(C406="Record not locked to discharge/transfer",C406,IF(OR(C406="Full record at this team",'Patient level info'!AG406="Died same day as arrival",'Patient level info'!AG406="Admitted to ICU/CCU/HDU"),'Patient level info'!AG406,IF('Patient level info'!P406="Not achieved",'Patient level info'!AG406,IF('Patient level info'!M406="Not achieved",'Patient level info'!AG406,IF('Patient level info'!AG406="Not directly admitted by this team, but achieved 90% of stay whilst at this team",'Patient level info'!AG406,CONCATENATE('Patient level info'!AG406," whilst at this team"))))))))</f>
        <v/>
      </c>
      <c r="E406" s="106" t="str">
        <f>IF('Patient level info'!A406="","",IF(B406="6 Month Transfer","Not Applicable",IF('Patient level info'!A406='Patient level info'!B406,IF('Patient level info'!T406="No","Not achieved","Achieved"),"Not directly admitted by this team")))</f>
        <v/>
      </c>
      <c r="F406" s="106" t="str">
        <f>IF('Patient level info'!A406="","",IF(B406="6 Month Transfer","Not Applicable",IF('Patient level info'!A406='Patient level info'!B406,IF('Patient level info'!U406="","Not achieved","Achieved"),"Not directly admitted by this team")))</f>
        <v/>
      </c>
    </row>
    <row r="407" spans="1:6" s="40" customFormat="1" ht="30" customHeight="1" x14ac:dyDescent="0.25">
      <c r="A407" s="20" t="str">
        <f>IF('Patient level info'!A407="","",'Patient level info'!A407)</f>
        <v/>
      </c>
      <c r="B407" s="105" t="str">
        <f>IF(A407="","",IF('Patient level info'!E407="Yes","6 Month Transfer",IF('Paste Data Here - Export'!A407='Paste Data Here - Export'!B407,'Patient level info'!C407,IF('Patient level info'!W407="No","",'Paste Data Here - Export'!HP407))))</f>
        <v/>
      </c>
      <c r="C407" s="61" t="str">
        <f>IF(A407="","",IF(B407="6 Month Transfer",B407,IF('Patient level info'!W407="No","Record not locked to discharge/transfer",IF(AND('Paste Data Here - Export'!KM407="T",'Paste Data Here - Export'!A407&lt;&gt;'Paste Data Here - Export'!B407),"Record transferred to this team then transferred to another inpatient team",IF('Paste Data Here - Export'!KM407="T","Transferred to another inpatient team",IF('Paste Data Here - Export'!A407='Paste Data Here - Export'!B407,"Full record at this team","Record transferred to this team"))))))</f>
        <v/>
      </c>
      <c r="D407" s="106" t="str">
        <f>IF('Patient level info'!A407="","",IF(B407="6 Month Transfer","Not Applicable",IF(C407="Record not locked to discharge/transfer",C407,IF(OR(C407="Full record at this team",'Patient level info'!AG407="Died same day as arrival",'Patient level info'!AG407="Admitted to ICU/CCU/HDU"),'Patient level info'!AG407,IF('Patient level info'!P407="Not achieved",'Patient level info'!AG407,IF('Patient level info'!M407="Not achieved",'Patient level info'!AG407,IF('Patient level info'!AG407="Not directly admitted by this team, but achieved 90% of stay whilst at this team",'Patient level info'!AG407,CONCATENATE('Patient level info'!AG407," whilst at this team"))))))))</f>
        <v/>
      </c>
      <c r="E407" s="106" t="str">
        <f>IF('Patient level info'!A407="","",IF(B407="6 Month Transfer","Not Applicable",IF('Patient level info'!A407='Patient level info'!B407,IF('Patient level info'!T407="No","Not achieved","Achieved"),"Not directly admitted by this team")))</f>
        <v/>
      </c>
      <c r="F407" s="106" t="str">
        <f>IF('Patient level info'!A407="","",IF(B407="6 Month Transfer","Not Applicable",IF('Patient level info'!A407='Patient level info'!B407,IF('Patient level info'!U407="","Not achieved","Achieved"),"Not directly admitted by this team")))</f>
        <v/>
      </c>
    </row>
    <row r="408" spans="1:6" s="40" customFormat="1" ht="30" customHeight="1" x14ac:dyDescent="0.25">
      <c r="A408" s="20" t="str">
        <f>IF('Patient level info'!A408="","",'Patient level info'!A408)</f>
        <v/>
      </c>
      <c r="B408" s="105" t="str">
        <f>IF(A408="","",IF('Patient level info'!E408="Yes","6 Month Transfer",IF('Paste Data Here - Export'!A408='Paste Data Here - Export'!B408,'Patient level info'!C408,IF('Patient level info'!W408="No","",'Paste Data Here - Export'!HP408))))</f>
        <v/>
      </c>
      <c r="C408" s="61" t="str">
        <f>IF(A408="","",IF(B408="6 Month Transfer",B408,IF('Patient level info'!W408="No","Record not locked to discharge/transfer",IF(AND('Paste Data Here - Export'!KM408="T",'Paste Data Here - Export'!A408&lt;&gt;'Paste Data Here - Export'!B408),"Record transferred to this team then transferred to another inpatient team",IF('Paste Data Here - Export'!KM408="T","Transferred to another inpatient team",IF('Paste Data Here - Export'!A408='Paste Data Here - Export'!B408,"Full record at this team","Record transferred to this team"))))))</f>
        <v/>
      </c>
      <c r="D408" s="106" t="str">
        <f>IF('Patient level info'!A408="","",IF(B408="6 Month Transfer","Not Applicable",IF(C408="Record not locked to discharge/transfer",C408,IF(OR(C408="Full record at this team",'Patient level info'!AG408="Died same day as arrival",'Patient level info'!AG408="Admitted to ICU/CCU/HDU"),'Patient level info'!AG408,IF('Patient level info'!P408="Not achieved",'Patient level info'!AG408,IF('Patient level info'!M408="Not achieved",'Patient level info'!AG408,IF('Patient level info'!AG408="Not directly admitted by this team, but achieved 90% of stay whilst at this team",'Patient level info'!AG408,CONCATENATE('Patient level info'!AG408," whilst at this team"))))))))</f>
        <v/>
      </c>
      <c r="E408" s="106" t="str">
        <f>IF('Patient level info'!A408="","",IF(B408="6 Month Transfer","Not Applicable",IF('Patient level info'!A408='Patient level info'!B408,IF('Patient level info'!T408="No","Not achieved","Achieved"),"Not directly admitted by this team")))</f>
        <v/>
      </c>
      <c r="F408" s="106" t="str">
        <f>IF('Patient level info'!A408="","",IF(B408="6 Month Transfer","Not Applicable",IF('Patient level info'!A408='Patient level info'!B408,IF('Patient level info'!U408="","Not achieved","Achieved"),"Not directly admitted by this team")))</f>
        <v/>
      </c>
    </row>
    <row r="409" spans="1:6" s="40" customFormat="1" ht="30" customHeight="1" x14ac:dyDescent="0.25">
      <c r="A409" s="20" t="str">
        <f>IF('Patient level info'!A409="","",'Patient level info'!A409)</f>
        <v/>
      </c>
      <c r="B409" s="105" t="str">
        <f>IF(A409="","",IF('Patient level info'!E409="Yes","6 Month Transfer",IF('Paste Data Here - Export'!A409='Paste Data Here - Export'!B409,'Patient level info'!C409,IF('Patient level info'!W409="No","",'Paste Data Here - Export'!HP409))))</f>
        <v/>
      </c>
      <c r="C409" s="61" t="str">
        <f>IF(A409="","",IF(B409="6 Month Transfer",B409,IF('Patient level info'!W409="No","Record not locked to discharge/transfer",IF(AND('Paste Data Here - Export'!KM409="T",'Paste Data Here - Export'!A409&lt;&gt;'Paste Data Here - Export'!B409),"Record transferred to this team then transferred to another inpatient team",IF('Paste Data Here - Export'!KM409="T","Transferred to another inpatient team",IF('Paste Data Here - Export'!A409='Paste Data Here - Export'!B409,"Full record at this team","Record transferred to this team"))))))</f>
        <v/>
      </c>
      <c r="D409" s="106" t="str">
        <f>IF('Patient level info'!A409="","",IF(B409="6 Month Transfer","Not Applicable",IF(C409="Record not locked to discharge/transfer",C409,IF(OR(C409="Full record at this team",'Patient level info'!AG409="Died same day as arrival",'Patient level info'!AG409="Admitted to ICU/CCU/HDU"),'Patient level info'!AG409,IF('Patient level info'!P409="Not achieved",'Patient level info'!AG409,IF('Patient level info'!M409="Not achieved",'Patient level info'!AG409,IF('Patient level info'!AG409="Not directly admitted by this team, but achieved 90% of stay whilst at this team",'Patient level info'!AG409,CONCATENATE('Patient level info'!AG409," whilst at this team"))))))))</f>
        <v/>
      </c>
      <c r="E409" s="106" t="str">
        <f>IF('Patient level info'!A409="","",IF(B409="6 Month Transfer","Not Applicable",IF('Patient level info'!A409='Patient level info'!B409,IF('Patient level info'!T409="No","Not achieved","Achieved"),"Not directly admitted by this team")))</f>
        <v/>
      </c>
      <c r="F409" s="106" t="str">
        <f>IF('Patient level info'!A409="","",IF(B409="6 Month Transfer","Not Applicable",IF('Patient level info'!A409='Patient level info'!B409,IF('Patient level info'!U409="","Not achieved","Achieved"),"Not directly admitted by this team")))</f>
        <v/>
      </c>
    </row>
    <row r="410" spans="1:6" s="40" customFormat="1" ht="30" customHeight="1" x14ac:dyDescent="0.25">
      <c r="A410" s="20" t="str">
        <f>IF('Patient level info'!A410="","",'Patient level info'!A410)</f>
        <v/>
      </c>
      <c r="B410" s="105" t="str">
        <f>IF(A410="","",IF('Patient level info'!E410="Yes","6 Month Transfer",IF('Paste Data Here - Export'!A410='Paste Data Here - Export'!B410,'Patient level info'!C410,IF('Patient level info'!W410="No","",'Paste Data Here - Export'!HP410))))</f>
        <v/>
      </c>
      <c r="C410" s="61" t="str">
        <f>IF(A410="","",IF(B410="6 Month Transfer",B410,IF('Patient level info'!W410="No","Record not locked to discharge/transfer",IF(AND('Paste Data Here - Export'!KM410="T",'Paste Data Here - Export'!A410&lt;&gt;'Paste Data Here - Export'!B410),"Record transferred to this team then transferred to another inpatient team",IF('Paste Data Here - Export'!KM410="T","Transferred to another inpatient team",IF('Paste Data Here - Export'!A410='Paste Data Here - Export'!B410,"Full record at this team","Record transferred to this team"))))))</f>
        <v/>
      </c>
      <c r="D410" s="106" t="str">
        <f>IF('Patient level info'!A410="","",IF(B410="6 Month Transfer","Not Applicable",IF(C410="Record not locked to discharge/transfer",C410,IF(OR(C410="Full record at this team",'Patient level info'!AG410="Died same day as arrival",'Patient level info'!AG410="Admitted to ICU/CCU/HDU"),'Patient level info'!AG410,IF('Patient level info'!P410="Not achieved",'Patient level info'!AG410,IF('Patient level info'!M410="Not achieved",'Patient level info'!AG410,IF('Patient level info'!AG410="Not directly admitted by this team, but achieved 90% of stay whilst at this team",'Patient level info'!AG410,CONCATENATE('Patient level info'!AG410," whilst at this team"))))))))</f>
        <v/>
      </c>
      <c r="E410" s="106" t="str">
        <f>IF('Patient level info'!A410="","",IF(B410="6 Month Transfer","Not Applicable",IF('Patient level info'!A410='Patient level info'!B410,IF('Patient level info'!T410="No","Not achieved","Achieved"),"Not directly admitted by this team")))</f>
        <v/>
      </c>
      <c r="F410" s="106" t="str">
        <f>IF('Patient level info'!A410="","",IF(B410="6 Month Transfer","Not Applicable",IF('Patient level info'!A410='Patient level info'!B410,IF('Patient level info'!U410="","Not achieved","Achieved"),"Not directly admitted by this team")))</f>
        <v/>
      </c>
    </row>
    <row r="411" spans="1:6" s="40" customFormat="1" ht="30" customHeight="1" x14ac:dyDescent="0.25">
      <c r="A411" s="20" t="str">
        <f>IF('Patient level info'!A411="","",'Patient level info'!A411)</f>
        <v/>
      </c>
      <c r="B411" s="105" t="str">
        <f>IF(A411="","",IF('Patient level info'!E411="Yes","6 Month Transfer",IF('Paste Data Here - Export'!A411='Paste Data Here - Export'!B411,'Patient level info'!C411,IF('Patient level info'!W411="No","",'Paste Data Here - Export'!HP411))))</f>
        <v/>
      </c>
      <c r="C411" s="61" t="str">
        <f>IF(A411="","",IF(B411="6 Month Transfer",B411,IF('Patient level info'!W411="No","Record not locked to discharge/transfer",IF(AND('Paste Data Here - Export'!KM411="T",'Paste Data Here - Export'!A411&lt;&gt;'Paste Data Here - Export'!B411),"Record transferred to this team then transferred to another inpatient team",IF('Paste Data Here - Export'!KM411="T","Transferred to another inpatient team",IF('Paste Data Here - Export'!A411='Paste Data Here - Export'!B411,"Full record at this team","Record transferred to this team"))))))</f>
        <v/>
      </c>
      <c r="D411" s="106" t="str">
        <f>IF('Patient level info'!A411="","",IF(B411="6 Month Transfer","Not Applicable",IF(C411="Record not locked to discharge/transfer",C411,IF(OR(C411="Full record at this team",'Patient level info'!AG411="Died same day as arrival",'Patient level info'!AG411="Admitted to ICU/CCU/HDU"),'Patient level info'!AG411,IF('Patient level info'!P411="Not achieved",'Patient level info'!AG411,IF('Patient level info'!M411="Not achieved",'Patient level info'!AG411,IF('Patient level info'!AG411="Not directly admitted by this team, but achieved 90% of stay whilst at this team",'Patient level info'!AG411,CONCATENATE('Patient level info'!AG411," whilst at this team"))))))))</f>
        <v/>
      </c>
      <c r="E411" s="106" t="str">
        <f>IF('Patient level info'!A411="","",IF(B411="6 Month Transfer","Not Applicable",IF('Patient level info'!A411='Patient level info'!B411,IF('Patient level info'!T411="No","Not achieved","Achieved"),"Not directly admitted by this team")))</f>
        <v/>
      </c>
      <c r="F411" s="106" t="str">
        <f>IF('Patient level info'!A411="","",IF(B411="6 Month Transfer","Not Applicable",IF('Patient level info'!A411='Patient level info'!B411,IF('Patient level info'!U411="","Not achieved","Achieved"),"Not directly admitted by this team")))</f>
        <v/>
      </c>
    </row>
    <row r="412" spans="1:6" s="40" customFormat="1" ht="30" customHeight="1" x14ac:dyDescent="0.25">
      <c r="A412" s="20" t="str">
        <f>IF('Patient level info'!A412="","",'Patient level info'!A412)</f>
        <v/>
      </c>
      <c r="B412" s="105" t="str">
        <f>IF(A412="","",IF('Patient level info'!E412="Yes","6 Month Transfer",IF('Paste Data Here - Export'!A412='Paste Data Here - Export'!B412,'Patient level info'!C412,IF('Patient level info'!W412="No","",'Paste Data Here - Export'!HP412))))</f>
        <v/>
      </c>
      <c r="C412" s="61" t="str">
        <f>IF(A412="","",IF(B412="6 Month Transfer",B412,IF('Patient level info'!W412="No","Record not locked to discharge/transfer",IF(AND('Paste Data Here - Export'!KM412="T",'Paste Data Here - Export'!A412&lt;&gt;'Paste Data Here - Export'!B412),"Record transferred to this team then transferred to another inpatient team",IF('Paste Data Here - Export'!KM412="T","Transferred to another inpatient team",IF('Paste Data Here - Export'!A412='Paste Data Here - Export'!B412,"Full record at this team","Record transferred to this team"))))))</f>
        <v/>
      </c>
      <c r="D412" s="106" t="str">
        <f>IF('Patient level info'!A412="","",IF(B412="6 Month Transfer","Not Applicable",IF(C412="Record not locked to discharge/transfer",C412,IF(OR(C412="Full record at this team",'Patient level info'!AG412="Died same day as arrival",'Patient level info'!AG412="Admitted to ICU/CCU/HDU"),'Patient level info'!AG412,IF('Patient level info'!P412="Not achieved",'Patient level info'!AG412,IF('Patient level info'!M412="Not achieved",'Patient level info'!AG412,IF('Patient level info'!AG412="Not directly admitted by this team, but achieved 90% of stay whilst at this team",'Patient level info'!AG412,CONCATENATE('Patient level info'!AG412," whilst at this team"))))))))</f>
        <v/>
      </c>
      <c r="E412" s="106" t="str">
        <f>IF('Patient level info'!A412="","",IF(B412="6 Month Transfer","Not Applicable",IF('Patient level info'!A412='Patient level info'!B412,IF('Patient level info'!T412="No","Not achieved","Achieved"),"Not directly admitted by this team")))</f>
        <v/>
      </c>
      <c r="F412" s="106" t="str">
        <f>IF('Patient level info'!A412="","",IF(B412="6 Month Transfer","Not Applicable",IF('Patient level info'!A412='Patient level info'!B412,IF('Patient level info'!U412="","Not achieved","Achieved"),"Not directly admitted by this team")))</f>
        <v/>
      </c>
    </row>
    <row r="413" spans="1:6" s="40" customFormat="1" ht="30" customHeight="1" x14ac:dyDescent="0.25">
      <c r="A413" s="20" t="str">
        <f>IF('Patient level info'!A413="","",'Patient level info'!A413)</f>
        <v/>
      </c>
      <c r="B413" s="105" t="str">
        <f>IF(A413="","",IF('Patient level info'!E413="Yes","6 Month Transfer",IF('Paste Data Here - Export'!A413='Paste Data Here - Export'!B413,'Patient level info'!C413,IF('Patient level info'!W413="No","",'Paste Data Here - Export'!HP413))))</f>
        <v/>
      </c>
      <c r="C413" s="61" t="str">
        <f>IF(A413="","",IF(B413="6 Month Transfer",B413,IF('Patient level info'!W413="No","Record not locked to discharge/transfer",IF(AND('Paste Data Here - Export'!KM413="T",'Paste Data Here - Export'!A413&lt;&gt;'Paste Data Here - Export'!B413),"Record transferred to this team then transferred to another inpatient team",IF('Paste Data Here - Export'!KM413="T","Transferred to another inpatient team",IF('Paste Data Here - Export'!A413='Paste Data Here - Export'!B413,"Full record at this team","Record transferred to this team"))))))</f>
        <v/>
      </c>
      <c r="D413" s="106" t="str">
        <f>IF('Patient level info'!A413="","",IF(B413="6 Month Transfer","Not Applicable",IF(C413="Record not locked to discharge/transfer",C413,IF(OR(C413="Full record at this team",'Patient level info'!AG413="Died same day as arrival",'Patient level info'!AG413="Admitted to ICU/CCU/HDU"),'Patient level info'!AG413,IF('Patient level info'!P413="Not achieved",'Patient level info'!AG413,IF('Patient level info'!M413="Not achieved",'Patient level info'!AG413,IF('Patient level info'!AG413="Not directly admitted by this team, but achieved 90% of stay whilst at this team",'Patient level info'!AG413,CONCATENATE('Patient level info'!AG413," whilst at this team"))))))))</f>
        <v/>
      </c>
      <c r="E413" s="106" t="str">
        <f>IF('Patient level info'!A413="","",IF(B413="6 Month Transfer","Not Applicable",IF('Patient level info'!A413='Patient level info'!B413,IF('Patient level info'!T413="No","Not achieved","Achieved"),"Not directly admitted by this team")))</f>
        <v/>
      </c>
      <c r="F413" s="106" t="str">
        <f>IF('Patient level info'!A413="","",IF(B413="6 Month Transfer","Not Applicable",IF('Patient level info'!A413='Patient level info'!B413,IF('Patient level info'!U413="","Not achieved","Achieved"),"Not directly admitted by this team")))</f>
        <v/>
      </c>
    </row>
    <row r="414" spans="1:6" s="40" customFormat="1" ht="30" customHeight="1" x14ac:dyDescent="0.25">
      <c r="A414" s="20" t="str">
        <f>IF('Patient level info'!A414="","",'Patient level info'!A414)</f>
        <v/>
      </c>
      <c r="B414" s="105" t="str">
        <f>IF(A414="","",IF('Patient level info'!E414="Yes","6 Month Transfer",IF('Paste Data Here - Export'!A414='Paste Data Here - Export'!B414,'Patient level info'!C414,IF('Patient level info'!W414="No","",'Paste Data Here - Export'!HP414))))</f>
        <v/>
      </c>
      <c r="C414" s="61" t="str">
        <f>IF(A414="","",IF(B414="6 Month Transfer",B414,IF('Patient level info'!W414="No","Record not locked to discharge/transfer",IF(AND('Paste Data Here - Export'!KM414="T",'Paste Data Here - Export'!A414&lt;&gt;'Paste Data Here - Export'!B414),"Record transferred to this team then transferred to another inpatient team",IF('Paste Data Here - Export'!KM414="T","Transferred to another inpatient team",IF('Paste Data Here - Export'!A414='Paste Data Here - Export'!B414,"Full record at this team","Record transferred to this team"))))))</f>
        <v/>
      </c>
      <c r="D414" s="106" t="str">
        <f>IF('Patient level info'!A414="","",IF(B414="6 Month Transfer","Not Applicable",IF(C414="Record not locked to discharge/transfer",C414,IF(OR(C414="Full record at this team",'Patient level info'!AG414="Died same day as arrival",'Patient level info'!AG414="Admitted to ICU/CCU/HDU"),'Patient level info'!AG414,IF('Patient level info'!P414="Not achieved",'Patient level info'!AG414,IF('Patient level info'!M414="Not achieved",'Patient level info'!AG414,IF('Patient level info'!AG414="Not directly admitted by this team, but achieved 90% of stay whilst at this team",'Patient level info'!AG414,CONCATENATE('Patient level info'!AG414," whilst at this team"))))))))</f>
        <v/>
      </c>
      <c r="E414" s="106" t="str">
        <f>IF('Patient level info'!A414="","",IF(B414="6 Month Transfer","Not Applicable",IF('Patient level info'!A414='Patient level info'!B414,IF('Patient level info'!T414="No","Not achieved","Achieved"),"Not directly admitted by this team")))</f>
        <v/>
      </c>
      <c r="F414" s="106" t="str">
        <f>IF('Patient level info'!A414="","",IF(B414="6 Month Transfer","Not Applicable",IF('Patient level info'!A414='Patient level info'!B414,IF('Patient level info'!U414="","Not achieved","Achieved"),"Not directly admitted by this team")))</f>
        <v/>
      </c>
    </row>
    <row r="415" spans="1:6" s="40" customFormat="1" ht="30" customHeight="1" x14ac:dyDescent="0.25">
      <c r="A415" s="20" t="str">
        <f>IF('Patient level info'!A415="","",'Patient level info'!A415)</f>
        <v/>
      </c>
      <c r="B415" s="105" t="str">
        <f>IF(A415="","",IF('Patient level info'!E415="Yes","6 Month Transfer",IF('Paste Data Here - Export'!A415='Paste Data Here - Export'!B415,'Patient level info'!C415,IF('Patient level info'!W415="No","",'Paste Data Here - Export'!HP415))))</f>
        <v/>
      </c>
      <c r="C415" s="61" t="str">
        <f>IF(A415="","",IF(B415="6 Month Transfer",B415,IF('Patient level info'!W415="No","Record not locked to discharge/transfer",IF(AND('Paste Data Here - Export'!KM415="T",'Paste Data Here - Export'!A415&lt;&gt;'Paste Data Here - Export'!B415),"Record transferred to this team then transferred to another inpatient team",IF('Paste Data Here - Export'!KM415="T","Transferred to another inpatient team",IF('Paste Data Here - Export'!A415='Paste Data Here - Export'!B415,"Full record at this team","Record transferred to this team"))))))</f>
        <v/>
      </c>
      <c r="D415" s="106" t="str">
        <f>IF('Patient level info'!A415="","",IF(B415="6 Month Transfer","Not Applicable",IF(C415="Record not locked to discharge/transfer",C415,IF(OR(C415="Full record at this team",'Patient level info'!AG415="Died same day as arrival",'Patient level info'!AG415="Admitted to ICU/CCU/HDU"),'Patient level info'!AG415,IF('Patient level info'!P415="Not achieved",'Patient level info'!AG415,IF('Patient level info'!M415="Not achieved",'Patient level info'!AG415,IF('Patient level info'!AG415="Not directly admitted by this team, but achieved 90% of stay whilst at this team",'Patient level info'!AG415,CONCATENATE('Patient level info'!AG415," whilst at this team"))))))))</f>
        <v/>
      </c>
      <c r="E415" s="106" t="str">
        <f>IF('Patient level info'!A415="","",IF(B415="6 Month Transfer","Not Applicable",IF('Patient level info'!A415='Patient level info'!B415,IF('Patient level info'!T415="No","Not achieved","Achieved"),"Not directly admitted by this team")))</f>
        <v/>
      </c>
      <c r="F415" s="106" t="str">
        <f>IF('Patient level info'!A415="","",IF(B415="6 Month Transfer","Not Applicable",IF('Patient level info'!A415='Patient level info'!B415,IF('Patient level info'!U415="","Not achieved","Achieved"),"Not directly admitted by this team")))</f>
        <v/>
      </c>
    </row>
    <row r="416" spans="1:6" s="40" customFormat="1" ht="30" customHeight="1" x14ac:dyDescent="0.25">
      <c r="A416" s="20" t="str">
        <f>IF('Patient level info'!A416="","",'Patient level info'!A416)</f>
        <v/>
      </c>
      <c r="B416" s="105" t="str">
        <f>IF(A416="","",IF('Patient level info'!E416="Yes","6 Month Transfer",IF('Paste Data Here - Export'!A416='Paste Data Here - Export'!B416,'Patient level info'!C416,IF('Patient level info'!W416="No","",'Paste Data Here - Export'!HP416))))</f>
        <v/>
      </c>
      <c r="C416" s="61" t="str">
        <f>IF(A416="","",IF(B416="6 Month Transfer",B416,IF('Patient level info'!W416="No","Record not locked to discharge/transfer",IF(AND('Paste Data Here - Export'!KM416="T",'Paste Data Here - Export'!A416&lt;&gt;'Paste Data Here - Export'!B416),"Record transferred to this team then transferred to another inpatient team",IF('Paste Data Here - Export'!KM416="T","Transferred to another inpatient team",IF('Paste Data Here - Export'!A416='Paste Data Here - Export'!B416,"Full record at this team","Record transferred to this team"))))))</f>
        <v/>
      </c>
      <c r="D416" s="106" t="str">
        <f>IF('Patient level info'!A416="","",IF(B416="6 Month Transfer","Not Applicable",IF(C416="Record not locked to discharge/transfer",C416,IF(OR(C416="Full record at this team",'Patient level info'!AG416="Died same day as arrival",'Patient level info'!AG416="Admitted to ICU/CCU/HDU"),'Patient level info'!AG416,IF('Patient level info'!P416="Not achieved",'Patient level info'!AG416,IF('Patient level info'!M416="Not achieved",'Patient level info'!AG416,IF('Patient level info'!AG416="Not directly admitted by this team, but achieved 90% of stay whilst at this team",'Patient level info'!AG416,CONCATENATE('Patient level info'!AG416," whilst at this team"))))))))</f>
        <v/>
      </c>
      <c r="E416" s="106" t="str">
        <f>IF('Patient level info'!A416="","",IF(B416="6 Month Transfer","Not Applicable",IF('Patient level info'!A416='Patient level info'!B416,IF('Patient level info'!T416="No","Not achieved","Achieved"),"Not directly admitted by this team")))</f>
        <v/>
      </c>
      <c r="F416" s="106" t="str">
        <f>IF('Patient level info'!A416="","",IF(B416="6 Month Transfer","Not Applicable",IF('Patient level info'!A416='Patient level info'!B416,IF('Patient level info'!U416="","Not achieved","Achieved"),"Not directly admitted by this team")))</f>
        <v/>
      </c>
    </row>
    <row r="417" spans="1:6" s="40" customFormat="1" ht="30" customHeight="1" x14ac:dyDescent="0.25">
      <c r="A417" s="20" t="str">
        <f>IF('Patient level info'!A417="","",'Patient level info'!A417)</f>
        <v/>
      </c>
      <c r="B417" s="105" t="str">
        <f>IF(A417="","",IF('Patient level info'!E417="Yes","6 Month Transfer",IF('Paste Data Here - Export'!A417='Paste Data Here - Export'!B417,'Patient level info'!C417,IF('Patient level info'!W417="No","",'Paste Data Here - Export'!HP417))))</f>
        <v/>
      </c>
      <c r="C417" s="61" t="str">
        <f>IF(A417="","",IF(B417="6 Month Transfer",B417,IF('Patient level info'!W417="No","Record not locked to discharge/transfer",IF(AND('Paste Data Here - Export'!KM417="T",'Paste Data Here - Export'!A417&lt;&gt;'Paste Data Here - Export'!B417),"Record transferred to this team then transferred to another inpatient team",IF('Paste Data Here - Export'!KM417="T","Transferred to another inpatient team",IF('Paste Data Here - Export'!A417='Paste Data Here - Export'!B417,"Full record at this team","Record transferred to this team"))))))</f>
        <v/>
      </c>
      <c r="D417" s="106" t="str">
        <f>IF('Patient level info'!A417="","",IF(B417="6 Month Transfer","Not Applicable",IF(C417="Record not locked to discharge/transfer",C417,IF(OR(C417="Full record at this team",'Patient level info'!AG417="Died same day as arrival",'Patient level info'!AG417="Admitted to ICU/CCU/HDU"),'Patient level info'!AG417,IF('Patient level info'!P417="Not achieved",'Patient level info'!AG417,IF('Patient level info'!M417="Not achieved",'Patient level info'!AG417,IF('Patient level info'!AG417="Not directly admitted by this team, but achieved 90% of stay whilst at this team",'Patient level info'!AG417,CONCATENATE('Patient level info'!AG417," whilst at this team"))))))))</f>
        <v/>
      </c>
      <c r="E417" s="106" t="str">
        <f>IF('Patient level info'!A417="","",IF(B417="6 Month Transfer","Not Applicable",IF('Patient level info'!A417='Patient level info'!B417,IF('Patient level info'!T417="No","Not achieved","Achieved"),"Not directly admitted by this team")))</f>
        <v/>
      </c>
      <c r="F417" s="106" t="str">
        <f>IF('Patient level info'!A417="","",IF(B417="6 Month Transfer","Not Applicable",IF('Patient level info'!A417='Patient level info'!B417,IF('Patient level info'!U417="","Not achieved","Achieved"),"Not directly admitted by this team")))</f>
        <v/>
      </c>
    </row>
    <row r="418" spans="1:6" s="40" customFormat="1" ht="30" customHeight="1" x14ac:dyDescent="0.25">
      <c r="A418" s="20" t="str">
        <f>IF('Patient level info'!A418="","",'Patient level info'!A418)</f>
        <v/>
      </c>
      <c r="B418" s="105" t="str">
        <f>IF(A418="","",IF('Patient level info'!E418="Yes","6 Month Transfer",IF('Paste Data Here - Export'!A418='Paste Data Here - Export'!B418,'Patient level info'!C418,IF('Patient level info'!W418="No","",'Paste Data Here - Export'!HP418))))</f>
        <v/>
      </c>
      <c r="C418" s="61" t="str">
        <f>IF(A418="","",IF(B418="6 Month Transfer",B418,IF('Patient level info'!W418="No","Record not locked to discharge/transfer",IF(AND('Paste Data Here - Export'!KM418="T",'Paste Data Here - Export'!A418&lt;&gt;'Paste Data Here - Export'!B418),"Record transferred to this team then transferred to another inpatient team",IF('Paste Data Here - Export'!KM418="T","Transferred to another inpatient team",IF('Paste Data Here - Export'!A418='Paste Data Here - Export'!B418,"Full record at this team","Record transferred to this team"))))))</f>
        <v/>
      </c>
      <c r="D418" s="106" t="str">
        <f>IF('Patient level info'!A418="","",IF(B418="6 Month Transfer","Not Applicable",IF(C418="Record not locked to discharge/transfer",C418,IF(OR(C418="Full record at this team",'Patient level info'!AG418="Died same day as arrival",'Patient level info'!AG418="Admitted to ICU/CCU/HDU"),'Patient level info'!AG418,IF('Patient level info'!P418="Not achieved",'Patient level info'!AG418,IF('Patient level info'!M418="Not achieved",'Patient level info'!AG418,IF('Patient level info'!AG418="Not directly admitted by this team, but achieved 90% of stay whilst at this team",'Patient level info'!AG418,CONCATENATE('Patient level info'!AG418," whilst at this team"))))))))</f>
        <v/>
      </c>
      <c r="E418" s="106" t="str">
        <f>IF('Patient level info'!A418="","",IF(B418="6 Month Transfer","Not Applicable",IF('Patient level info'!A418='Patient level info'!B418,IF('Patient level info'!T418="No","Not achieved","Achieved"),"Not directly admitted by this team")))</f>
        <v/>
      </c>
      <c r="F418" s="106" t="str">
        <f>IF('Patient level info'!A418="","",IF(B418="6 Month Transfer","Not Applicable",IF('Patient level info'!A418='Patient level info'!B418,IF('Patient level info'!U418="","Not achieved","Achieved"),"Not directly admitted by this team")))</f>
        <v/>
      </c>
    </row>
    <row r="419" spans="1:6" s="40" customFormat="1" ht="30" customHeight="1" x14ac:dyDescent="0.25">
      <c r="A419" s="20" t="str">
        <f>IF('Patient level info'!A419="","",'Patient level info'!A419)</f>
        <v/>
      </c>
      <c r="B419" s="105" t="str">
        <f>IF(A419="","",IF('Patient level info'!E419="Yes","6 Month Transfer",IF('Paste Data Here - Export'!A419='Paste Data Here - Export'!B419,'Patient level info'!C419,IF('Patient level info'!W419="No","",'Paste Data Here - Export'!HP419))))</f>
        <v/>
      </c>
      <c r="C419" s="61" t="str">
        <f>IF(A419="","",IF(B419="6 Month Transfer",B419,IF('Patient level info'!W419="No","Record not locked to discharge/transfer",IF(AND('Paste Data Here - Export'!KM419="T",'Paste Data Here - Export'!A419&lt;&gt;'Paste Data Here - Export'!B419),"Record transferred to this team then transferred to another inpatient team",IF('Paste Data Here - Export'!KM419="T","Transferred to another inpatient team",IF('Paste Data Here - Export'!A419='Paste Data Here - Export'!B419,"Full record at this team","Record transferred to this team"))))))</f>
        <v/>
      </c>
      <c r="D419" s="106" t="str">
        <f>IF('Patient level info'!A419="","",IF(B419="6 Month Transfer","Not Applicable",IF(C419="Record not locked to discharge/transfer",C419,IF(OR(C419="Full record at this team",'Patient level info'!AG419="Died same day as arrival",'Patient level info'!AG419="Admitted to ICU/CCU/HDU"),'Patient level info'!AG419,IF('Patient level info'!P419="Not achieved",'Patient level info'!AG419,IF('Patient level info'!M419="Not achieved",'Patient level info'!AG419,IF('Patient level info'!AG419="Not directly admitted by this team, but achieved 90% of stay whilst at this team",'Patient level info'!AG419,CONCATENATE('Patient level info'!AG419," whilst at this team"))))))))</f>
        <v/>
      </c>
      <c r="E419" s="106" t="str">
        <f>IF('Patient level info'!A419="","",IF(B419="6 Month Transfer","Not Applicable",IF('Patient level info'!A419='Patient level info'!B419,IF('Patient level info'!T419="No","Not achieved","Achieved"),"Not directly admitted by this team")))</f>
        <v/>
      </c>
      <c r="F419" s="106" t="str">
        <f>IF('Patient level info'!A419="","",IF(B419="6 Month Transfer","Not Applicable",IF('Patient level info'!A419='Patient level info'!B419,IF('Patient level info'!U419="","Not achieved","Achieved"),"Not directly admitted by this team")))</f>
        <v/>
      </c>
    </row>
    <row r="420" spans="1:6" s="40" customFormat="1" ht="30" customHeight="1" x14ac:dyDescent="0.25">
      <c r="A420" s="20" t="str">
        <f>IF('Patient level info'!A420="","",'Patient level info'!A420)</f>
        <v/>
      </c>
      <c r="B420" s="105" t="str">
        <f>IF(A420="","",IF('Patient level info'!E420="Yes","6 Month Transfer",IF('Paste Data Here - Export'!A420='Paste Data Here - Export'!B420,'Patient level info'!C420,IF('Patient level info'!W420="No","",'Paste Data Here - Export'!HP420))))</f>
        <v/>
      </c>
      <c r="C420" s="61" t="str">
        <f>IF(A420="","",IF(B420="6 Month Transfer",B420,IF('Patient level info'!W420="No","Record not locked to discharge/transfer",IF(AND('Paste Data Here - Export'!KM420="T",'Paste Data Here - Export'!A420&lt;&gt;'Paste Data Here - Export'!B420),"Record transferred to this team then transferred to another inpatient team",IF('Paste Data Here - Export'!KM420="T","Transferred to another inpatient team",IF('Paste Data Here - Export'!A420='Paste Data Here - Export'!B420,"Full record at this team","Record transferred to this team"))))))</f>
        <v/>
      </c>
      <c r="D420" s="106" t="str">
        <f>IF('Patient level info'!A420="","",IF(B420="6 Month Transfer","Not Applicable",IF(C420="Record not locked to discharge/transfer",C420,IF(OR(C420="Full record at this team",'Patient level info'!AG420="Died same day as arrival",'Patient level info'!AG420="Admitted to ICU/CCU/HDU"),'Patient level info'!AG420,IF('Patient level info'!P420="Not achieved",'Patient level info'!AG420,IF('Patient level info'!M420="Not achieved",'Patient level info'!AG420,IF('Patient level info'!AG420="Not directly admitted by this team, but achieved 90% of stay whilst at this team",'Patient level info'!AG420,CONCATENATE('Patient level info'!AG420," whilst at this team"))))))))</f>
        <v/>
      </c>
      <c r="E420" s="106" t="str">
        <f>IF('Patient level info'!A420="","",IF(B420="6 Month Transfer","Not Applicable",IF('Patient level info'!A420='Patient level info'!B420,IF('Patient level info'!T420="No","Not achieved","Achieved"),"Not directly admitted by this team")))</f>
        <v/>
      </c>
      <c r="F420" s="106" t="str">
        <f>IF('Patient level info'!A420="","",IF(B420="6 Month Transfer","Not Applicable",IF('Patient level info'!A420='Patient level info'!B420,IF('Patient level info'!U420="","Not achieved","Achieved"),"Not directly admitted by this team")))</f>
        <v/>
      </c>
    </row>
    <row r="421" spans="1:6" s="40" customFormat="1" ht="30" customHeight="1" x14ac:dyDescent="0.25">
      <c r="A421" s="20" t="str">
        <f>IF('Patient level info'!A421="","",'Patient level info'!A421)</f>
        <v/>
      </c>
      <c r="B421" s="105" t="str">
        <f>IF(A421="","",IF('Patient level info'!E421="Yes","6 Month Transfer",IF('Paste Data Here - Export'!A421='Paste Data Here - Export'!B421,'Patient level info'!C421,IF('Patient level info'!W421="No","",'Paste Data Here - Export'!HP421))))</f>
        <v/>
      </c>
      <c r="C421" s="61" t="str">
        <f>IF(A421="","",IF(B421="6 Month Transfer",B421,IF('Patient level info'!W421="No","Record not locked to discharge/transfer",IF(AND('Paste Data Here - Export'!KM421="T",'Paste Data Here - Export'!A421&lt;&gt;'Paste Data Here - Export'!B421),"Record transferred to this team then transferred to another inpatient team",IF('Paste Data Here - Export'!KM421="T","Transferred to another inpatient team",IF('Paste Data Here - Export'!A421='Paste Data Here - Export'!B421,"Full record at this team","Record transferred to this team"))))))</f>
        <v/>
      </c>
      <c r="D421" s="106" t="str">
        <f>IF('Patient level info'!A421="","",IF(B421="6 Month Transfer","Not Applicable",IF(C421="Record not locked to discharge/transfer",C421,IF(OR(C421="Full record at this team",'Patient level info'!AG421="Died same day as arrival",'Patient level info'!AG421="Admitted to ICU/CCU/HDU"),'Patient level info'!AG421,IF('Patient level info'!P421="Not achieved",'Patient level info'!AG421,IF('Patient level info'!M421="Not achieved",'Patient level info'!AG421,IF('Patient level info'!AG421="Not directly admitted by this team, but achieved 90% of stay whilst at this team",'Patient level info'!AG421,CONCATENATE('Patient level info'!AG421," whilst at this team"))))))))</f>
        <v/>
      </c>
      <c r="E421" s="106" t="str">
        <f>IF('Patient level info'!A421="","",IF(B421="6 Month Transfer","Not Applicable",IF('Patient level info'!A421='Patient level info'!B421,IF('Patient level info'!T421="No","Not achieved","Achieved"),"Not directly admitted by this team")))</f>
        <v/>
      </c>
      <c r="F421" s="106" t="str">
        <f>IF('Patient level info'!A421="","",IF(B421="6 Month Transfer","Not Applicable",IF('Patient level info'!A421='Patient level info'!B421,IF('Patient level info'!U421="","Not achieved","Achieved"),"Not directly admitted by this team")))</f>
        <v/>
      </c>
    </row>
    <row r="422" spans="1:6" s="40" customFormat="1" ht="30" customHeight="1" x14ac:dyDescent="0.25">
      <c r="A422" s="20" t="str">
        <f>IF('Patient level info'!A422="","",'Patient level info'!A422)</f>
        <v/>
      </c>
      <c r="B422" s="105" t="str">
        <f>IF(A422="","",IF('Patient level info'!E422="Yes","6 Month Transfer",IF('Paste Data Here - Export'!A422='Paste Data Here - Export'!B422,'Patient level info'!C422,IF('Patient level info'!W422="No","",'Paste Data Here - Export'!HP422))))</f>
        <v/>
      </c>
      <c r="C422" s="61" t="str">
        <f>IF(A422="","",IF(B422="6 Month Transfer",B422,IF('Patient level info'!W422="No","Record not locked to discharge/transfer",IF(AND('Paste Data Here - Export'!KM422="T",'Paste Data Here - Export'!A422&lt;&gt;'Paste Data Here - Export'!B422),"Record transferred to this team then transferred to another inpatient team",IF('Paste Data Here - Export'!KM422="T","Transferred to another inpatient team",IF('Paste Data Here - Export'!A422='Paste Data Here - Export'!B422,"Full record at this team","Record transferred to this team"))))))</f>
        <v/>
      </c>
      <c r="D422" s="106" t="str">
        <f>IF('Patient level info'!A422="","",IF(B422="6 Month Transfer","Not Applicable",IF(C422="Record not locked to discharge/transfer",C422,IF(OR(C422="Full record at this team",'Patient level info'!AG422="Died same day as arrival",'Patient level info'!AG422="Admitted to ICU/CCU/HDU"),'Patient level info'!AG422,IF('Patient level info'!P422="Not achieved",'Patient level info'!AG422,IF('Patient level info'!M422="Not achieved",'Patient level info'!AG422,IF('Patient level info'!AG422="Not directly admitted by this team, but achieved 90% of stay whilst at this team",'Patient level info'!AG422,CONCATENATE('Patient level info'!AG422," whilst at this team"))))))))</f>
        <v/>
      </c>
      <c r="E422" s="106" t="str">
        <f>IF('Patient level info'!A422="","",IF(B422="6 Month Transfer","Not Applicable",IF('Patient level info'!A422='Patient level info'!B422,IF('Patient level info'!T422="No","Not achieved","Achieved"),"Not directly admitted by this team")))</f>
        <v/>
      </c>
      <c r="F422" s="106" t="str">
        <f>IF('Patient level info'!A422="","",IF(B422="6 Month Transfer","Not Applicable",IF('Patient level info'!A422='Patient level info'!B422,IF('Patient level info'!U422="","Not achieved","Achieved"),"Not directly admitted by this team")))</f>
        <v/>
      </c>
    </row>
    <row r="423" spans="1:6" s="40" customFormat="1" ht="30" customHeight="1" x14ac:dyDescent="0.25">
      <c r="A423" s="20" t="str">
        <f>IF('Patient level info'!A423="","",'Patient level info'!A423)</f>
        <v/>
      </c>
      <c r="B423" s="105" t="str">
        <f>IF(A423="","",IF('Patient level info'!E423="Yes","6 Month Transfer",IF('Paste Data Here - Export'!A423='Paste Data Here - Export'!B423,'Patient level info'!C423,IF('Patient level info'!W423="No","",'Paste Data Here - Export'!HP423))))</f>
        <v/>
      </c>
      <c r="C423" s="61" t="str">
        <f>IF(A423="","",IF(B423="6 Month Transfer",B423,IF('Patient level info'!W423="No","Record not locked to discharge/transfer",IF(AND('Paste Data Here - Export'!KM423="T",'Paste Data Here - Export'!A423&lt;&gt;'Paste Data Here - Export'!B423),"Record transferred to this team then transferred to another inpatient team",IF('Paste Data Here - Export'!KM423="T","Transferred to another inpatient team",IF('Paste Data Here - Export'!A423='Paste Data Here - Export'!B423,"Full record at this team","Record transferred to this team"))))))</f>
        <v/>
      </c>
      <c r="D423" s="106" t="str">
        <f>IF('Patient level info'!A423="","",IF(B423="6 Month Transfer","Not Applicable",IF(C423="Record not locked to discharge/transfer",C423,IF(OR(C423="Full record at this team",'Patient level info'!AG423="Died same day as arrival",'Patient level info'!AG423="Admitted to ICU/CCU/HDU"),'Patient level info'!AG423,IF('Patient level info'!P423="Not achieved",'Patient level info'!AG423,IF('Patient level info'!M423="Not achieved",'Patient level info'!AG423,IF('Patient level info'!AG423="Not directly admitted by this team, but achieved 90% of stay whilst at this team",'Patient level info'!AG423,CONCATENATE('Patient level info'!AG423," whilst at this team"))))))))</f>
        <v/>
      </c>
      <c r="E423" s="106" t="str">
        <f>IF('Patient level info'!A423="","",IF(B423="6 Month Transfer","Not Applicable",IF('Patient level info'!A423='Patient level info'!B423,IF('Patient level info'!T423="No","Not achieved","Achieved"),"Not directly admitted by this team")))</f>
        <v/>
      </c>
      <c r="F423" s="106" t="str">
        <f>IF('Patient level info'!A423="","",IF(B423="6 Month Transfer","Not Applicable",IF('Patient level info'!A423='Patient level info'!B423,IF('Patient level info'!U423="","Not achieved","Achieved"),"Not directly admitted by this team")))</f>
        <v/>
      </c>
    </row>
    <row r="424" spans="1:6" s="40" customFormat="1" ht="30" customHeight="1" x14ac:dyDescent="0.25">
      <c r="A424" s="20" t="str">
        <f>IF('Patient level info'!A424="","",'Patient level info'!A424)</f>
        <v/>
      </c>
      <c r="B424" s="105" t="str">
        <f>IF(A424="","",IF('Patient level info'!E424="Yes","6 Month Transfer",IF('Paste Data Here - Export'!A424='Paste Data Here - Export'!B424,'Patient level info'!C424,IF('Patient level info'!W424="No","",'Paste Data Here - Export'!HP424))))</f>
        <v/>
      </c>
      <c r="C424" s="61" t="str">
        <f>IF(A424="","",IF(B424="6 Month Transfer",B424,IF('Patient level info'!W424="No","Record not locked to discharge/transfer",IF(AND('Paste Data Here - Export'!KM424="T",'Paste Data Here - Export'!A424&lt;&gt;'Paste Data Here - Export'!B424),"Record transferred to this team then transferred to another inpatient team",IF('Paste Data Here - Export'!KM424="T","Transferred to another inpatient team",IF('Paste Data Here - Export'!A424='Paste Data Here - Export'!B424,"Full record at this team","Record transferred to this team"))))))</f>
        <v/>
      </c>
      <c r="D424" s="106" t="str">
        <f>IF('Patient level info'!A424="","",IF(B424="6 Month Transfer","Not Applicable",IF(C424="Record not locked to discharge/transfer",C424,IF(OR(C424="Full record at this team",'Patient level info'!AG424="Died same day as arrival",'Patient level info'!AG424="Admitted to ICU/CCU/HDU"),'Patient level info'!AG424,IF('Patient level info'!P424="Not achieved",'Patient level info'!AG424,IF('Patient level info'!M424="Not achieved",'Patient level info'!AG424,IF('Patient level info'!AG424="Not directly admitted by this team, but achieved 90% of stay whilst at this team",'Patient level info'!AG424,CONCATENATE('Patient level info'!AG424," whilst at this team"))))))))</f>
        <v/>
      </c>
      <c r="E424" s="106" t="str">
        <f>IF('Patient level info'!A424="","",IF(B424="6 Month Transfer","Not Applicable",IF('Patient level info'!A424='Patient level info'!B424,IF('Patient level info'!T424="No","Not achieved","Achieved"),"Not directly admitted by this team")))</f>
        <v/>
      </c>
      <c r="F424" s="106" t="str">
        <f>IF('Patient level info'!A424="","",IF(B424="6 Month Transfer","Not Applicable",IF('Patient level info'!A424='Patient level info'!B424,IF('Patient level info'!U424="","Not achieved","Achieved"),"Not directly admitted by this team")))</f>
        <v/>
      </c>
    </row>
    <row r="425" spans="1:6" s="40" customFormat="1" ht="30" customHeight="1" x14ac:dyDescent="0.25">
      <c r="A425" s="20" t="str">
        <f>IF('Patient level info'!A425="","",'Patient level info'!A425)</f>
        <v/>
      </c>
      <c r="B425" s="105" t="str">
        <f>IF(A425="","",IF('Patient level info'!E425="Yes","6 Month Transfer",IF('Paste Data Here - Export'!A425='Paste Data Here - Export'!B425,'Patient level info'!C425,IF('Patient level info'!W425="No","",'Paste Data Here - Export'!HP425))))</f>
        <v/>
      </c>
      <c r="C425" s="61" t="str">
        <f>IF(A425="","",IF(B425="6 Month Transfer",B425,IF('Patient level info'!W425="No","Record not locked to discharge/transfer",IF(AND('Paste Data Here - Export'!KM425="T",'Paste Data Here - Export'!A425&lt;&gt;'Paste Data Here - Export'!B425),"Record transferred to this team then transferred to another inpatient team",IF('Paste Data Here - Export'!KM425="T","Transferred to another inpatient team",IF('Paste Data Here - Export'!A425='Paste Data Here - Export'!B425,"Full record at this team","Record transferred to this team"))))))</f>
        <v/>
      </c>
      <c r="D425" s="106" t="str">
        <f>IF('Patient level info'!A425="","",IF(B425="6 Month Transfer","Not Applicable",IF(C425="Record not locked to discharge/transfer",C425,IF(OR(C425="Full record at this team",'Patient level info'!AG425="Died same day as arrival",'Patient level info'!AG425="Admitted to ICU/CCU/HDU"),'Patient level info'!AG425,IF('Patient level info'!P425="Not achieved",'Patient level info'!AG425,IF('Patient level info'!M425="Not achieved",'Patient level info'!AG425,IF('Patient level info'!AG425="Not directly admitted by this team, but achieved 90% of stay whilst at this team",'Patient level info'!AG425,CONCATENATE('Patient level info'!AG425," whilst at this team"))))))))</f>
        <v/>
      </c>
      <c r="E425" s="106" t="str">
        <f>IF('Patient level info'!A425="","",IF(B425="6 Month Transfer","Not Applicable",IF('Patient level info'!A425='Patient level info'!B425,IF('Patient level info'!T425="No","Not achieved","Achieved"),"Not directly admitted by this team")))</f>
        <v/>
      </c>
      <c r="F425" s="106" t="str">
        <f>IF('Patient level info'!A425="","",IF(B425="6 Month Transfer","Not Applicable",IF('Patient level info'!A425='Patient level info'!B425,IF('Patient level info'!U425="","Not achieved","Achieved"),"Not directly admitted by this team")))</f>
        <v/>
      </c>
    </row>
    <row r="426" spans="1:6" s="40" customFormat="1" ht="30" customHeight="1" x14ac:dyDescent="0.25">
      <c r="A426" s="20" t="str">
        <f>IF('Patient level info'!A426="","",'Patient level info'!A426)</f>
        <v/>
      </c>
      <c r="B426" s="105" t="str">
        <f>IF(A426="","",IF('Patient level info'!E426="Yes","6 Month Transfer",IF('Paste Data Here - Export'!A426='Paste Data Here - Export'!B426,'Patient level info'!C426,IF('Patient level info'!W426="No","",'Paste Data Here - Export'!HP426))))</f>
        <v/>
      </c>
      <c r="C426" s="61" t="str">
        <f>IF(A426="","",IF(B426="6 Month Transfer",B426,IF('Patient level info'!W426="No","Record not locked to discharge/transfer",IF(AND('Paste Data Here - Export'!KM426="T",'Paste Data Here - Export'!A426&lt;&gt;'Paste Data Here - Export'!B426),"Record transferred to this team then transferred to another inpatient team",IF('Paste Data Here - Export'!KM426="T","Transferred to another inpatient team",IF('Paste Data Here - Export'!A426='Paste Data Here - Export'!B426,"Full record at this team","Record transferred to this team"))))))</f>
        <v/>
      </c>
      <c r="D426" s="106" t="str">
        <f>IF('Patient level info'!A426="","",IF(B426="6 Month Transfer","Not Applicable",IF(C426="Record not locked to discharge/transfer",C426,IF(OR(C426="Full record at this team",'Patient level info'!AG426="Died same day as arrival",'Patient level info'!AG426="Admitted to ICU/CCU/HDU"),'Patient level info'!AG426,IF('Patient level info'!P426="Not achieved",'Patient level info'!AG426,IF('Patient level info'!M426="Not achieved",'Patient level info'!AG426,IF('Patient level info'!AG426="Not directly admitted by this team, but achieved 90% of stay whilst at this team",'Patient level info'!AG426,CONCATENATE('Patient level info'!AG426," whilst at this team"))))))))</f>
        <v/>
      </c>
      <c r="E426" s="106" t="str">
        <f>IF('Patient level info'!A426="","",IF(B426="6 Month Transfer","Not Applicable",IF('Patient level info'!A426='Patient level info'!B426,IF('Patient level info'!T426="No","Not achieved","Achieved"),"Not directly admitted by this team")))</f>
        <v/>
      </c>
      <c r="F426" s="106" t="str">
        <f>IF('Patient level info'!A426="","",IF(B426="6 Month Transfer","Not Applicable",IF('Patient level info'!A426='Patient level info'!B426,IF('Patient level info'!U426="","Not achieved","Achieved"),"Not directly admitted by this team")))</f>
        <v/>
      </c>
    </row>
    <row r="427" spans="1:6" s="40" customFormat="1" ht="30" customHeight="1" x14ac:dyDescent="0.25">
      <c r="A427" s="20" t="str">
        <f>IF('Patient level info'!A427="","",'Patient level info'!A427)</f>
        <v/>
      </c>
      <c r="B427" s="105" t="str">
        <f>IF(A427="","",IF('Patient level info'!E427="Yes","6 Month Transfer",IF('Paste Data Here - Export'!A427='Paste Data Here - Export'!B427,'Patient level info'!C427,IF('Patient level info'!W427="No","",'Paste Data Here - Export'!HP427))))</f>
        <v/>
      </c>
      <c r="C427" s="61" t="str">
        <f>IF(A427="","",IF(B427="6 Month Transfer",B427,IF('Patient level info'!W427="No","Record not locked to discharge/transfer",IF(AND('Paste Data Here - Export'!KM427="T",'Paste Data Here - Export'!A427&lt;&gt;'Paste Data Here - Export'!B427),"Record transferred to this team then transferred to another inpatient team",IF('Paste Data Here - Export'!KM427="T","Transferred to another inpatient team",IF('Paste Data Here - Export'!A427='Paste Data Here - Export'!B427,"Full record at this team","Record transferred to this team"))))))</f>
        <v/>
      </c>
      <c r="D427" s="106" t="str">
        <f>IF('Patient level info'!A427="","",IF(B427="6 Month Transfer","Not Applicable",IF(C427="Record not locked to discharge/transfer",C427,IF(OR(C427="Full record at this team",'Patient level info'!AG427="Died same day as arrival",'Patient level info'!AG427="Admitted to ICU/CCU/HDU"),'Patient level info'!AG427,IF('Patient level info'!P427="Not achieved",'Patient level info'!AG427,IF('Patient level info'!M427="Not achieved",'Patient level info'!AG427,IF('Patient level info'!AG427="Not directly admitted by this team, but achieved 90% of stay whilst at this team",'Patient level info'!AG427,CONCATENATE('Patient level info'!AG427," whilst at this team"))))))))</f>
        <v/>
      </c>
      <c r="E427" s="106" t="str">
        <f>IF('Patient level info'!A427="","",IF(B427="6 Month Transfer","Not Applicable",IF('Patient level info'!A427='Patient level info'!B427,IF('Patient level info'!T427="No","Not achieved","Achieved"),"Not directly admitted by this team")))</f>
        <v/>
      </c>
      <c r="F427" s="106" t="str">
        <f>IF('Patient level info'!A427="","",IF(B427="6 Month Transfer","Not Applicable",IF('Patient level info'!A427='Patient level info'!B427,IF('Patient level info'!U427="","Not achieved","Achieved"),"Not directly admitted by this team")))</f>
        <v/>
      </c>
    </row>
    <row r="428" spans="1:6" s="40" customFormat="1" ht="30" customHeight="1" x14ac:dyDescent="0.25">
      <c r="A428" s="20" t="str">
        <f>IF('Patient level info'!A428="","",'Patient level info'!A428)</f>
        <v/>
      </c>
      <c r="B428" s="105" t="str">
        <f>IF(A428="","",IF('Patient level info'!E428="Yes","6 Month Transfer",IF('Paste Data Here - Export'!A428='Paste Data Here - Export'!B428,'Patient level info'!C428,IF('Patient level info'!W428="No","",'Paste Data Here - Export'!HP428))))</f>
        <v/>
      </c>
      <c r="C428" s="61" t="str">
        <f>IF(A428="","",IF(B428="6 Month Transfer",B428,IF('Patient level info'!W428="No","Record not locked to discharge/transfer",IF(AND('Paste Data Here - Export'!KM428="T",'Paste Data Here - Export'!A428&lt;&gt;'Paste Data Here - Export'!B428),"Record transferred to this team then transferred to another inpatient team",IF('Paste Data Here - Export'!KM428="T","Transferred to another inpatient team",IF('Paste Data Here - Export'!A428='Paste Data Here - Export'!B428,"Full record at this team","Record transferred to this team"))))))</f>
        <v/>
      </c>
      <c r="D428" s="106" t="str">
        <f>IF('Patient level info'!A428="","",IF(B428="6 Month Transfer","Not Applicable",IF(C428="Record not locked to discharge/transfer",C428,IF(OR(C428="Full record at this team",'Patient level info'!AG428="Died same day as arrival",'Patient level info'!AG428="Admitted to ICU/CCU/HDU"),'Patient level info'!AG428,IF('Patient level info'!P428="Not achieved",'Patient level info'!AG428,IF('Patient level info'!M428="Not achieved",'Patient level info'!AG428,IF('Patient level info'!AG428="Not directly admitted by this team, but achieved 90% of stay whilst at this team",'Patient level info'!AG428,CONCATENATE('Patient level info'!AG428," whilst at this team"))))))))</f>
        <v/>
      </c>
      <c r="E428" s="106" t="str">
        <f>IF('Patient level info'!A428="","",IF(B428="6 Month Transfer","Not Applicable",IF('Patient level info'!A428='Patient level info'!B428,IF('Patient level info'!T428="No","Not achieved","Achieved"),"Not directly admitted by this team")))</f>
        <v/>
      </c>
      <c r="F428" s="106" t="str">
        <f>IF('Patient level info'!A428="","",IF(B428="6 Month Transfer","Not Applicable",IF('Patient level info'!A428='Patient level info'!B428,IF('Patient level info'!U428="","Not achieved","Achieved"),"Not directly admitted by this team")))</f>
        <v/>
      </c>
    </row>
    <row r="429" spans="1:6" s="40" customFormat="1" ht="30" customHeight="1" x14ac:dyDescent="0.25">
      <c r="A429" s="20" t="str">
        <f>IF('Patient level info'!A429="","",'Patient level info'!A429)</f>
        <v/>
      </c>
      <c r="B429" s="105" t="str">
        <f>IF(A429="","",IF('Patient level info'!E429="Yes","6 Month Transfer",IF('Paste Data Here - Export'!A429='Paste Data Here - Export'!B429,'Patient level info'!C429,IF('Patient level info'!W429="No","",'Paste Data Here - Export'!HP429))))</f>
        <v/>
      </c>
      <c r="C429" s="61" t="str">
        <f>IF(A429="","",IF(B429="6 Month Transfer",B429,IF('Patient level info'!W429="No","Record not locked to discharge/transfer",IF(AND('Paste Data Here - Export'!KM429="T",'Paste Data Here - Export'!A429&lt;&gt;'Paste Data Here - Export'!B429),"Record transferred to this team then transferred to another inpatient team",IF('Paste Data Here - Export'!KM429="T","Transferred to another inpatient team",IF('Paste Data Here - Export'!A429='Paste Data Here - Export'!B429,"Full record at this team","Record transferred to this team"))))))</f>
        <v/>
      </c>
      <c r="D429" s="106" t="str">
        <f>IF('Patient level info'!A429="","",IF(B429="6 Month Transfer","Not Applicable",IF(C429="Record not locked to discharge/transfer",C429,IF(OR(C429="Full record at this team",'Patient level info'!AG429="Died same day as arrival",'Patient level info'!AG429="Admitted to ICU/CCU/HDU"),'Patient level info'!AG429,IF('Patient level info'!P429="Not achieved",'Patient level info'!AG429,IF('Patient level info'!M429="Not achieved",'Patient level info'!AG429,IF('Patient level info'!AG429="Not directly admitted by this team, but achieved 90% of stay whilst at this team",'Patient level info'!AG429,CONCATENATE('Patient level info'!AG429," whilst at this team"))))))))</f>
        <v/>
      </c>
      <c r="E429" s="106" t="str">
        <f>IF('Patient level info'!A429="","",IF(B429="6 Month Transfer","Not Applicable",IF('Patient level info'!A429='Patient level info'!B429,IF('Patient level info'!T429="No","Not achieved","Achieved"),"Not directly admitted by this team")))</f>
        <v/>
      </c>
      <c r="F429" s="106" t="str">
        <f>IF('Patient level info'!A429="","",IF(B429="6 Month Transfer","Not Applicable",IF('Patient level info'!A429='Patient level info'!B429,IF('Patient level info'!U429="","Not achieved","Achieved"),"Not directly admitted by this team")))</f>
        <v/>
      </c>
    </row>
    <row r="430" spans="1:6" s="40" customFormat="1" ht="30" customHeight="1" x14ac:dyDescent="0.25">
      <c r="A430" s="20" t="str">
        <f>IF('Patient level info'!A430="","",'Patient level info'!A430)</f>
        <v/>
      </c>
      <c r="B430" s="105" t="str">
        <f>IF(A430="","",IF('Patient level info'!E430="Yes","6 Month Transfer",IF('Paste Data Here - Export'!A430='Paste Data Here - Export'!B430,'Patient level info'!C430,IF('Patient level info'!W430="No","",'Paste Data Here - Export'!HP430))))</f>
        <v/>
      </c>
      <c r="C430" s="61" t="str">
        <f>IF(A430="","",IF(B430="6 Month Transfer",B430,IF('Patient level info'!W430="No","Record not locked to discharge/transfer",IF(AND('Paste Data Here - Export'!KM430="T",'Paste Data Here - Export'!A430&lt;&gt;'Paste Data Here - Export'!B430),"Record transferred to this team then transferred to another inpatient team",IF('Paste Data Here - Export'!KM430="T","Transferred to another inpatient team",IF('Paste Data Here - Export'!A430='Paste Data Here - Export'!B430,"Full record at this team","Record transferred to this team"))))))</f>
        <v/>
      </c>
      <c r="D430" s="106" t="str">
        <f>IF('Patient level info'!A430="","",IF(B430="6 Month Transfer","Not Applicable",IF(C430="Record not locked to discharge/transfer",C430,IF(OR(C430="Full record at this team",'Patient level info'!AG430="Died same day as arrival",'Patient level info'!AG430="Admitted to ICU/CCU/HDU"),'Patient level info'!AG430,IF('Patient level info'!P430="Not achieved",'Patient level info'!AG430,IF('Patient level info'!M430="Not achieved",'Patient level info'!AG430,IF('Patient level info'!AG430="Not directly admitted by this team, but achieved 90% of stay whilst at this team",'Patient level info'!AG430,CONCATENATE('Patient level info'!AG430," whilst at this team"))))))))</f>
        <v/>
      </c>
      <c r="E430" s="106" t="str">
        <f>IF('Patient level info'!A430="","",IF(B430="6 Month Transfer","Not Applicable",IF('Patient level info'!A430='Patient level info'!B430,IF('Patient level info'!T430="No","Not achieved","Achieved"),"Not directly admitted by this team")))</f>
        <v/>
      </c>
      <c r="F430" s="106" t="str">
        <f>IF('Patient level info'!A430="","",IF(B430="6 Month Transfer","Not Applicable",IF('Patient level info'!A430='Patient level info'!B430,IF('Patient level info'!U430="","Not achieved","Achieved"),"Not directly admitted by this team")))</f>
        <v/>
      </c>
    </row>
    <row r="431" spans="1:6" s="40" customFormat="1" ht="30" customHeight="1" x14ac:dyDescent="0.25">
      <c r="A431" s="20" t="str">
        <f>IF('Patient level info'!A431="","",'Patient level info'!A431)</f>
        <v/>
      </c>
      <c r="B431" s="105" t="str">
        <f>IF(A431="","",IF('Patient level info'!E431="Yes","6 Month Transfer",IF('Paste Data Here - Export'!A431='Paste Data Here - Export'!B431,'Patient level info'!C431,IF('Patient level info'!W431="No","",'Paste Data Here - Export'!HP431))))</f>
        <v/>
      </c>
      <c r="C431" s="61" t="str">
        <f>IF(A431="","",IF(B431="6 Month Transfer",B431,IF('Patient level info'!W431="No","Record not locked to discharge/transfer",IF(AND('Paste Data Here - Export'!KM431="T",'Paste Data Here - Export'!A431&lt;&gt;'Paste Data Here - Export'!B431),"Record transferred to this team then transferred to another inpatient team",IF('Paste Data Here - Export'!KM431="T","Transferred to another inpatient team",IF('Paste Data Here - Export'!A431='Paste Data Here - Export'!B431,"Full record at this team","Record transferred to this team"))))))</f>
        <v/>
      </c>
      <c r="D431" s="106" t="str">
        <f>IF('Patient level info'!A431="","",IF(B431="6 Month Transfer","Not Applicable",IF(C431="Record not locked to discharge/transfer",C431,IF(OR(C431="Full record at this team",'Patient level info'!AG431="Died same day as arrival",'Patient level info'!AG431="Admitted to ICU/CCU/HDU"),'Patient level info'!AG431,IF('Patient level info'!P431="Not achieved",'Patient level info'!AG431,IF('Patient level info'!M431="Not achieved",'Patient level info'!AG431,IF('Patient level info'!AG431="Not directly admitted by this team, but achieved 90% of stay whilst at this team",'Patient level info'!AG431,CONCATENATE('Patient level info'!AG431," whilst at this team"))))))))</f>
        <v/>
      </c>
      <c r="E431" s="106" t="str">
        <f>IF('Patient level info'!A431="","",IF(B431="6 Month Transfer","Not Applicable",IF('Patient level info'!A431='Patient level info'!B431,IF('Patient level info'!T431="No","Not achieved","Achieved"),"Not directly admitted by this team")))</f>
        <v/>
      </c>
      <c r="F431" s="106" t="str">
        <f>IF('Patient level info'!A431="","",IF(B431="6 Month Transfer","Not Applicable",IF('Patient level info'!A431='Patient level info'!B431,IF('Patient level info'!U431="","Not achieved","Achieved"),"Not directly admitted by this team")))</f>
        <v/>
      </c>
    </row>
    <row r="432" spans="1:6" s="40" customFormat="1" ht="30" customHeight="1" x14ac:dyDescent="0.25">
      <c r="A432" s="20" t="str">
        <f>IF('Patient level info'!A432="","",'Patient level info'!A432)</f>
        <v/>
      </c>
      <c r="B432" s="105" t="str">
        <f>IF(A432="","",IF('Patient level info'!E432="Yes","6 Month Transfer",IF('Paste Data Here - Export'!A432='Paste Data Here - Export'!B432,'Patient level info'!C432,IF('Patient level info'!W432="No","",'Paste Data Here - Export'!HP432))))</f>
        <v/>
      </c>
      <c r="C432" s="61" t="str">
        <f>IF(A432="","",IF(B432="6 Month Transfer",B432,IF('Patient level info'!W432="No","Record not locked to discharge/transfer",IF(AND('Paste Data Here - Export'!KM432="T",'Paste Data Here - Export'!A432&lt;&gt;'Paste Data Here - Export'!B432),"Record transferred to this team then transferred to another inpatient team",IF('Paste Data Here - Export'!KM432="T","Transferred to another inpatient team",IF('Paste Data Here - Export'!A432='Paste Data Here - Export'!B432,"Full record at this team","Record transferred to this team"))))))</f>
        <v/>
      </c>
      <c r="D432" s="106" t="str">
        <f>IF('Patient level info'!A432="","",IF(B432="6 Month Transfer","Not Applicable",IF(C432="Record not locked to discharge/transfer",C432,IF(OR(C432="Full record at this team",'Patient level info'!AG432="Died same day as arrival",'Patient level info'!AG432="Admitted to ICU/CCU/HDU"),'Patient level info'!AG432,IF('Patient level info'!P432="Not achieved",'Patient level info'!AG432,IF('Patient level info'!M432="Not achieved",'Patient level info'!AG432,IF('Patient level info'!AG432="Not directly admitted by this team, but achieved 90% of stay whilst at this team",'Patient level info'!AG432,CONCATENATE('Patient level info'!AG432," whilst at this team"))))))))</f>
        <v/>
      </c>
      <c r="E432" s="106" t="str">
        <f>IF('Patient level info'!A432="","",IF(B432="6 Month Transfer","Not Applicable",IF('Patient level info'!A432='Patient level info'!B432,IF('Patient level info'!T432="No","Not achieved","Achieved"),"Not directly admitted by this team")))</f>
        <v/>
      </c>
      <c r="F432" s="106" t="str">
        <f>IF('Patient level info'!A432="","",IF(B432="6 Month Transfer","Not Applicable",IF('Patient level info'!A432='Patient level info'!B432,IF('Patient level info'!U432="","Not achieved","Achieved"),"Not directly admitted by this team")))</f>
        <v/>
      </c>
    </row>
    <row r="433" spans="1:6" s="40" customFormat="1" ht="30" customHeight="1" x14ac:dyDescent="0.25">
      <c r="A433" s="20" t="str">
        <f>IF('Patient level info'!A433="","",'Patient level info'!A433)</f>
        <v/>
      </c>
      <c r="B433" s="105" t="str">
        <f>IF(A433="","",IF('Patient level info'!E433="Yes","6 Month Transfer",IF('Paste Data Here - Export'!A433='Paste Data Here - Export'!B433,'Patient level info'!C433,IF('Patient level info'!W433="No","",'Paste Data Here - Export'!HP433))))</f>
        <v/>
      </c>
      <c r="C433" s="61" t="str">
        <f>IF(A433="","",IF(B433="6 Month Transfer",B433,IF('Patient level info'!W433="No","Record not locked to discharge/transfer",IF(AND('Paste Data Here - Export'!KM433="T",'Paste Data Here - Export'!A433&lt;&gt;'Paste Data Here - Export'!B433),"Record transferred to this team then transferred to another inpatient team",IF('Paste Data Here - Export'!KM433="T","Transferred to another inpatient team",IF('Paste Data Here - Export'!A433='Paste Data Here - Export'!B433,"Full record at this team","Record transferred to this team"))))))</f>
        <v/>
      </c>
      <c r="D433" s="106" t="str">
        <f>IF('Patient level info'!A433="","",IF(B433="6 Month Transfer","Not Applicable",IF(C433="Record not locked to discharge/transfer",C433,IF(OR(C433="Full record at this team",'Patient level info'!AG433="Died same day as arrival",'Patient level info'!AG433="Admitted to ICU/CCU/HDU"),'Patient level info'!AG433,IF('Patient level info'!P433="Not achieved",'Patient level info'!AG433,IF('Patient level info'!M433="Not achieved",'Patient level info'!AG433,IF('Patient level info'!AG433="Not directly admitted by this team, but achieved 90% of stay whilst at this team",'Patient level info'!AG433,CONCATENATE('Patient level info'!AG433," whilst at this team"))))))))</f>
        <v/>
      </c>
      <c r="E433" s="106" t="str">
        <f>IF('Patient level info'!A433="","",IF(B433="6 Month Transfer","Not Applicable",IF('Patient level info'!A433='Patient level info'!B433,IF('Patient level info'!T433="No","Not achieved","Achieved"),"Not directly admitted by this team")))</f>
        <v/>
      </c>
      <c r="F433" s="106" t="str">
        <f>IF('Patient level info'!A433="","",IF(B433="6 Month Transfer","Not Applicable",IF('Patient level info'!A433='Patient level info'!B433,IF('Patient level info'!U433="","Not achieved","Achieved"),"Not directly admitted by this team")))</f>
        <v/>
      </c>
    </row>
    <row r="434" spans="1:6" s="40" customFormat="1" ht="30" customHeight="1" x14ac:dyDescent="0.25">
      <c r="A434" s="20" t="str">
        <f>IF('Patient level info'!A434="","",'Patient level info'!A434)</f>
        <v/>
      </c>
      <c r="B434" s="105" t="str">
        <f>IF(A434="","",IF('Patient level info'!E434="Yes","6 Month Transfer",IF('Paste Data Here - Export'!A434='Paste Data Here - Export'!B434,'Patient level info'!C434,IF('Patient level info'!W434="No","",'Paste Data Here - Export'!HP434))))</f>
        <v/>
      </c>
      <c r="C434" s="61" t="str">
        <f>IF(A434="","",IF(B434="6 Month Transfer",B434,IF('Patient level info'!W434="No","Record not locked to discharge/transfer",IF(AND('Paste Data Here - Export'!KM434="T",'Paste Data Here - Export'!A434&lt;&gt;'Paste Data Here - Export'!B434),"Record transferred to this team then transferred to another inpatient team",IF('Paste Data Here - Export'!KM434="T","Transferred to another inpatient team",IF('Paste Data Here - Export'!A434='Paste Data Here - Export'!B434,"Full record at this team","Record transferred to this team"))))))</f>
        <v/>
      </c>
      <c r="D434" s="106" t="str">
        <f>IF('Patient level info'!A434="","",IF(B434="6 Month Transfer","Not Applicable",IF(C434="Record not locked to discharge/transfer",C434,IF(OR(C434="Full record at this team",'Patient level info'!AG434="Died same day as arrival",'Patient level info'!AG434="Admitted to ICU/CCU/HDU"),'Patient level info'!AG434,IF('Patient level info'!P434="Not achieved",'Patient level info'!AG434,IF('Patient level info'!M434="Not achieved",'Patient level info'!AG434,IF('Patient level info'!AG434="Not directly admitted by this team, but achieved 90% of stay whilst at this team",'Patient level info'!AG434,CONCATENATE('Patient level info'!AG434," whilst at this team"))))))))</f>
        <v/>
      </c>
      <c r="E434" s="106" t="str">
        <f>IF('Patient level info'!A434="","",IF(B434="6 Month Transfer","Not Applicable",IF('Patient level info'!A434='Patient level info'!B434,IF('Patient level info'!T434="No","Not achieved","Achieved"),"Not directly admitted by this team")))</f>
        <v/>
      </c>
      <c r="F434" s="106" t="str">
        <f>IF('Patient level info'!A434="","",IF(B434="6 Month Transfer","Not Applicable",IF('Patient level info'!A434='Patient level info'!B434,IF('Patient level info'!U434="","Not achieved","Achieved"),"Not directly admitted by this team")))</f>
        <v/>
      </c>
    </row>
    <row r="435" spans="1:6" s="40" customFormat="1" ht="30" customHeight="1" x14ac:dyDescent="0.25">
      <c r="A435" s="20" t="str">
        <f>IF('Patient level info'!A435="","",'Patient level info'!A435)</f>
        <v/>
      </c>
      <c r="B435" s="105" t="str">
        <f>IF(A435="","",IF('Patient level info'!E435="Yes","6 Month Transfer",IF('Paste Data Here - Export'!A435='Paste Data Here - Export'!B435,'Patient level info'!C435,IF('Patient level info'!W435="No","",'Paste Data Here - Export'!HP435))))</f>
        <v/>
      </c>
      <c r="C435" s="61" t="str">
        <f>IF(A435="","",IF(B435="6 Month Transfer",B435,IF('Patient level info'!W435="No","Record not locked to discharge/transfer",IF(AND('Paste Data Here - Export'!KM435="T",'Paste Data Here - Export'!A435&lt;&gt;'Paste Data Here - Export'!B435),"Record transferred to this team then transferred to another inpatient team",IF('Paste Data Here - Export'!KM435="T","Transferred to another inpatient team",IF('Paste Data Here - Export'!A435='Paste Data Here - Export'!B435,"Full record at this team","Record transferred to this team"))))))</f>
        <v/>
      </c>
      <c r="D435" s="106" t="str">
        <f>IF('Patient level info'!A435="","",IF(B435="6 Month Transfer","Not Applicable",IF(C435="Record not locked to discharge/transfer",C435,IF(OR(C435="Full record at this team",'Patient level info'!AG435="Died same day as arrival",'Patient level info'!AG435="Admitted to ICU/CCU/HDU"),'Patient level info'!AG435,IF('Patient level info'!P435="Not achieved",'Patient level info'!AG435,IF('Patient level info'!M435="Not achieved",'Patient level info'!AG435,IF('Patient level info'!AG435="Not directly admitted by this team, but achieved 90% of stay whilst at this team",'Patient level info'!AG435,CONCATENATE('Patient level info'!AG435," whilst at this team"))))))))</f>
        <v/>
      </c>
      <c r="E435" s="106" t="str">
        <f>IF('Patient level info'!A435="","",IF(B435="6 Month Transfer","Not Applicable",IF('Patient level info'!A435='Patient level info'!B435,IF('Patient level info'!T435="No","Not achieved","Achieved"),"Not directly admitted by this team")))</f>
        <v/>
      </c>
      <c r="F435" s="106" t="str">
        <f>IF('Patient level info'!A435="","",IF(B435="6 Month Transfer","Not Applicable",IF('Patient level info'!A435='Patient level info'!B435,IF('Patient level info'!U435="","Not achieved","Achieved"),"Not directly admitted by this team")))</f>
        <v/>
      </c>
    </row>
    <row r="436" spans="1:6" s="40" customFormat="1" ht="30" customHeight="1" x14ac:dyDescent="0.25">
      <c r="A436" s="20" t="str">
        <f>IF('Patient level info'!A436="","",'Patient level info'!A436)</f>
        <v/>
      </c>
      <c r="B436" s="105" t="str">
        <f>IF(A436="","",IF('Patient level info'!E436="Yes","6 Month Transfer",IF('Paste Data Here - Export'!A436='Paste Data Here - Export'!B436,'Patient level info'!C436,IF('Patient level info'!W436="No","",'Paste Data Here - Export'!HP436))))</f>
        <v/>
      </c>
      <c r="C436" s="61" t="str">
        <f>IF(A436="","",IF(B436="6 Month Transfer",B436,IF('Patient level info'!W436="No","Record not locked to discharge/transfer",IF(AND('Paste Data Here - Export'!KM436="T",'Paste Data Here - Export'!A436&lt;&gt;'Paste Data Here - Export'!B436),"Record transferred to this team then transferred to another inpatient team",IF('Paste Data Here - Export'!KM436="T","Transferred to another inpatient team",IF('Paste Data Here - Export'!A436='Paste Data Here - Export'!B436,"Full record at this team","Record transferred to this team"))))))</f>
        <v/>
      </c>
      <c r="D436" s="106" t="str">
        <f>IF('Patient level info'!A436="","",IF(B436="6 Month Transfer","Not Applicable",IF(C436="Record not locked to discharge/transfer",C436,IF(OR(C436="Full record at this team",'Patient level info'!AG436="Died same day as arrival",'Patient level info'!AG436="Admitted to ICU/CCU/HDU"),'Patient level info'!AG436,IF('Patient level info'!P436="Not achieved",'Patient level info'!AG436,IF('Patient level info'!M436="Not achieved",'Patient level info'!AG436,IF('Patient level info'!AG436="Not directly admitted by this team, but achieved 90% of stay whilst at this team",'Patient level info'!AG436,CONCATENATE('Patient level info'!AG436," whilst at this team"))))))))</f>
        <v/>
      </c>
      <c r="E436" s="106" t="str">
        <f>IF('Patient level info'!A436="","",IF(B436="6 Month Transfer","Not Applicable",IF('Patient level info'!A436='Patient level info'!B436,IF('Patient level info'!T436="No","Not achieved","Achieved"),"Not directly admitted by this team")))</f>
        <v/>
      </c>
      <c r="F436" s="106" t="str">
        <f>IF('Patient level info'!A436="","",IF(B436="6 Month Transfer","Not Applicable",IF('Patient level info'!A436='Patient level info'!B436,IF('Patient level info'!U436="","Not achieved","Achieved"),"Not directly admitted by this team")))</f>
        <v/>
      </c>
    </row>
    <row r="437" spans="1:6" s="40" customFormat="1" ht="30" customHeight="1" x14ac:dyDescent="0.25">
      <c r="A437" s="20" t="str">
        <f>IF('Patient level info'!A437="","",'Patient level info'!A437)</f>
        <v/>
      </c>
      <c r="B437" s="105" t="str">
        <f>IF(A437="","",IF('Patient level info'!E437="Yes","6 Month Transfer",IF('Paste Data Here - Export'!A437='Paste Data Here - Export'!B437,'Patient level info'!C437,IF('Patient level info'!W437="No","",'Paste Data Here - Export'!HP437))))</f>
        <v/>
      </c>
      <c r="C437" s="61" t="str">
        <f>IF(A437="","",IF(B437="6 Month Transfer",B437,IF('Patient level info'!W437="No","Record not locked to discharge/transfer",IF(AND('Paste Data Here - Export'!KM437="T",'Paste Data Here - Export'!A437&lt;&gt;'Paste Data Here - Export'!B437),"Record transferred to this team then transferred to another inpatient team",IF('Paste Data Here - Export'!KM437="T","Transferred to another inpatient team",IF('Paste Data Here - Export'!A437='Paste Data Here - Export'!B437,"Full record at this team","Record transferred to this team"))))))</f>
        <v/>
      </c>
      <c r="D437" s="106" t="str">
        <f>IF('Patient level info'!A437="","",IF(B437="6 Month Transfer","Not Applicable",IF(C437="Record not locked to discharge/transfer",C437,IF(OR(C437="Full record at this team",'Patient level info'!AG437="Died same day as arrival",'Patient level info'!AG437="Admitted to ICU/CCU/HDU"),'Patient level info'!AG437,IF('Patient level info'!P437="Not achieved",'Patient level info'!AG437,IF('Patient level info'!M437="Not achieved",'Patient level info'!AG437,IF('Patient level info'!AG437="Not directly admitted by this team, but achieved 90% of stay whilst at this team",'Patient level info'!AG437,CONCATENATE('Patient level info'!AG437," whilst at this team"))))))))</f>
        <v/>
      </c>
      <c r="E437" s="106" t="str">
        <f>IF('Patient level info'!A437="","",IF(B437="6 Month Transfer","Not Applicable",IF('Patient level info'!A437='Patient level info'!B437,IF('Patient level info'!T437="No","Not achieved","Achieved"),"Not directly admitted by this team")))</f>
        <v/>
      </c>
      <c r="F437" s="106" t="str">
        <f>IF('Patient level info'!A437="","",IF(B437="6 Month Transfer","Not Applicable",IF('Patient level info'!A437='Patient level info'!B437,IF('Patient level info'!U437="","Not achieved","Achieved"),"Not directly admitted by this team")))</f>
        <v/>
      </c>
    </row>
    <row r="438" spans="1:6" s="40" customFormat="1" ht="30" customHeight="1" x14ac:dyDescent="0.25">
      <c r="A438" s="20" t="str">
        <f>IF('Patient level info'!A438="","",'Patient level info'!A438)</f>
        <v/>
      </c>
      <c r="B438" s="105" t="str">
        <f>IF(A438="","",IF('Patient level info'!E438="Yes","6 Month Transfer",IF('Paste Data Here - Export'!A438='Paste Data Here - Export'!B438,'Patient level info'!C438,IF('Patient level info'!W438="No","",'Paste Data Here - Export'!HP438))))</f>
        <v/>
      </c>
      <c r="C438" s="61" t="str">
        <f>IF(A438="","",IF(B438="6 Month Transfer",B438,IF('Patient level info'!W438="No","Record not locked to discharge/transfer",IF(AND('Paste Data Here - Export'!KM438="T",'Paste Data Here - Export'!A438&lt;&gt;'Paste Data Here - Export'!B438),"Record transferred to this team then transferred to another inpatient team",IF('Paste Data Here - Export'!KM438="T","Transferred to another inpatient team",IF('Paste Data Here - Export'!A438='Paste Data Here - Export'!B438,"Full record at this team","Record transferred to this team"))))))</f>
        <v/>
      </c>
      <c r="D438" s="106" t="str">
        <f>IF('Patient level info'!A438="","",IF(B438="6 Month Transfer","Not Applicable",IF(C438="Record not locked to discharge/transfer",C438,IF(OR(C438="Full record at this team",'Patient level info'!AG438="Died same day as arrival",'Patient level info'!AG438="Admitted to ICU/CCU/HDU"),'Patient level info'!AG438,IF('Patient level info'!P438="Not achieved",'Patient level info'!AG438,IF('Patient level info'!M438="Not achieved",'Patient level info'!AG438,IF('Patient level info'!AG438="Not directly admitted by this team, but achieved 90% of stay whilst at this team",'Patient level info'!AG438,CONCATENATE('Patient level info'!AG438," whilst at this team"))))))))</f>
        <v/>
      </c>
      <c r="E438" s="106" t="str">
        <f>IF('Patient level info'!A438="","",IF(B438="6 Month Transfer","Not Applicable",IF('Patient level info'!A438='Patient level info'!B438,IF('Patient level info'!T438="No","Not achieved","Achieved"),"Not directly admitted by this team")))</f>
        <v/>
      </c>
      <c r="F438" s="106" t="str">
        <f>IF('Patient level info'!A438="","",IF(B438="6 Month Transfer","Not Applicable",IF('Patient level info'!A438='Patient level info'!B438,IF('Patient level info'!U438="","Not achieved","Achieved"),"Not directly admitted by this team")))</f>
        <v/>
      </c>
    </row>
    <row r="439" spans="1:6" s="40" customFormat="1" ht="30" customHeight="1" x14ac:dyDescent="0.25">
      <c r="A439" s="20" t="str">
        <f>IF('Patient level info'!A439="","",'Patient level info'!A439)</f>
        <v/>
      </c>
      <c r="B439" s="105" t="str">
        <f>IF(A439="","",IF('Patient level info'!E439="Yes","6 Month Transfer",IF('Paste Data Here - Export'!A439='Paste Data Here - Export'!B439,'Patient level info'!C439,IF('Patient level info'!W439="No","",'Paste Data Here - Export'!HP439))))</f>
        <v/>
      </c>
      <c r="C439" s="61" t="str">
        <f>IF(A439="","",IF(B439="6 Month Transfer",B439,IF('Patient level info'!W439="No","Record not locked to discharge/transfer",IF(AND('Paste Data Here - Export'!KM439="T",'Paste Data Here - Export'!A439&lt;&gt;'Paste Data Here - Export'!B439),"Record transferred to this team then transferred to another inpatient team",IF('Paste Data Here - Export'!KM439="T","Transferred to another inpatient team",IF('Paste Data Here - Export'!A439='Paste Data Here - Export'!B439,"Full record at this team","Record transferred to this team"))))))</f>
        <v/>
      </c>
      <c r="D439" s="106" t="str">
        <f>IF('Patient level info'!A439="","",IF(B439="6 Month Transfer","Not Applicable",IF(C439="Record not locked to discharge/transfer",C439,IF(OR(C439="Full record at this team",'Patient level info'!AG439="Died same day as arrival",'Patient level info'!AG439="Admitted to ICU/CCU/HDU"),'Patient level info'!AG439,IF('Patient level info'!P439="Not achieved",'Patient level info'!AG439,IF('Patient level info'!M439="Not achieved",'Patient level info'!AG439,IF('Patient level info'!AG439="Not directly admitted by this team, but achieved 90% of stay whilst at this team",'Patient level info'!AG439,CONCATENATE('Patient level info'!AG439," whilst at this team"))))))))</f>
        <v/>
      </c>
      <c r="E439" s="106" t="str">
        <f>IF('Patient level info'!A439="","",IF(B439="6 Month Transfer","Not Applicable",IF('Patient level info'!A439='Patient level info'!B439,IF('Patient level info'!T439="No","Not achieved","Achieved"),"Not directly admitted by this team")))</f>
        <v/>
      </c>
      <c r="F439" s="106" t="str">
        <f>IF('Patient level info'!A439="","",IF(B439="6 Month Transfer","Not Applicable",IF('Patient level info'!A439='Patient level info'!B439,IF('Patient level info'!U439="","Not achieved","Achieved"),"Not directly admitted by this team")))</f>
        <v/>
      </c>
    </row>
    <row r="440" spans="1:6" s="40" customFormat="1" ht="30" customHeight="1" x14ac:dyDescent="0.25">
      <c r="A440" s="20" t="str">
        <f>IF('Patient level info'!A440="","",'Patient level info'!A440)</f>
        <v/>
      </c>
      <c r="B440" s="105" t="str">
        <f>IF(A440="","",IF('Patient level info'!E440="Yes","6 Month Transfer",IF('Paste Data Here - Export'!A440='Paste Data Here - Export'!B440,'Patient level info'!C440,IF('Patient level info'!W440="No","",'Paste Data Here - Export'!HP440))))</f>
        <v/>
      </c>
      <c r="C440" s="61" t="str">
        <f>IF(A440="","",IF(B440="6 Month Transfer",B440,IF('Patient level info'!W440="No","Record not locked to discharge/transfer",IF(AND('Paste Data Here - Export'!KM440="T",'Paste Data Here - Export'!A440&lt;&gt;'Paste Data Here - Export'!B440),"Record transferred to this team then transferred to another inpatient team",IF('Paste Data Here - Export'!KM440="T","Transferred to another inpatient team",IF('Paste Data Here - Export'!A440='Paste Data Here - Export'!B440,"Full record at this team","Record transferred to this team"))))))</f>
        <v/>
      </c>
      <c r="D440" s="106" t="str">
        <f>IF('Patient level info'!A440="","",IF(B440="6 Month Transfer","Not Applicable",IF(C440="Record not locked to discharge/transfer",C440,IF(OR(C440="Full record at this team",'Patient level info'!AG440="Died same day as arrival",'Patient level info'!AG440="Admitted to ICU/CCU/HDU"),'Patient level info'!AG440,IF('Patient level info'!P440="Not achieved",'Patient level info'!AG440,IF('Patient level info'!M440="Not achieved",'Patient level info'!AG440,IF('Patient level info'!AG440="Not directly admitted by this team, but achieved 90% of stay whilst at this team",'Patient level info'!AG440,CONCATENATE('Patient level info'!AG440," whilst at this team"))))))))</f>
        <v/>
      </c>
      <c r="E440" s="106" t="str">
        <f>IF('Patient level info'!A440="","",IF(B440="6 Month Transfer","Not Applicable",IF('Patient level info'!A440='Patient level info'!B440,IF('Patient level info'!T440="No","Not achieved","Achieved"),"Not directly admitted by this team")))</f>
        <v/>
      </c>
      <c r="F440" s="106" t="str">
        <f>IF('Patient level info'!A440="","",IF(B440="6 Month Transfer","Not Applicable",IF('Patient level info'!A440='Patient level info'!B440,IF('Patient level info'!U440="","Not achieved","Achieved"),"Not directly admitted by this team")))</f>
        <v/>
      </c>
    </row>
    <row r="441" spans="1:6" s="40" customFormat="1" ht="30" customHeight="1" x14ac:dyDescent="0.25">
      <c r="A441" s="20" t="str">
        <f>IF('Patient level info'!A441="","",'Patient level info'!A441)</f>
        <v/>
      </c>
      <c r="B441" s="105" t="str">
        <f>IF(A441="","",IF('Patient level info'!E441="Yes","6 Month Transfer",IF('Paste Data Here - Export'!A441='Paste Data Here - Export'!B441,'Patient level info'!C441,IF('Patient level info'!W441="No","",'Paste Data Here - Export'!HP441))))</f>
        <v/>
      </c>
      <c r="C441" s="61" t="str">
        <f>IF(A441="","",IF(B441="6 Month Transfer",B441,IF('Patient level info'!W441="No","Record not locked to discharge/transfer",IF(AND('Paste Data Here - Export'!KM441="T",'Paste Data Here - Export'!A441&lt;&gt;'Paste Data Here - Export'!B441),"Record transferred to this team then transferred to another inpatient team",IF('Paste Data Here - Export'!KM441="T","Transferred to another inpatient team",IF('Paste Data Here - Export'!A441='Paste Data Here - Export'!B441,"Full record at this team","Record transferred to this team"))))))</f>
        <v/>
      </c>
      <c r="D441" s="106" t="str">
        <f>IF('Patient level info'!A441="","",IF(B441="6 Month Transfer","Not Applicable",IF(C441="Record not locked to discharge/transfer",C441,IF(OR(C441="Full record at this team",'Patient level info'!AG441="Died same day as arrival",'Patient level info'!AG441="Admitted to ICU/CCU/HDU"),'Patient level info'!AG441,IF('Patient level info'!P441="Not achieved",'Patient level info'!AG441,IF('Patient level info'!M441="Not achieved",'Patient level info'!AG441,IF('Patient level info'!AG441="Not directly admitted by this team, but achieved 90% of stay whilst at this team",'Patient level info'!AG441,CONCATENATE('Patient level info'!AG441," whilst at this team"))))))))</f>
        <v/>
      </c>
      <c r="E441" s="106" t="str">
        <f>IF('Patient level info'!A441="","",IF(B441="6 Month Transfer","Not Applicable",IF('Patient level info'!A441='Patient level info'!B441,IF('Patient level info'!T441="No","Not achieved","Achieved"),"Not directly admitted by this team")))</f>
        <v/>
      </c>
      <c r="F441" s="106" t="str">
        <f>IF('Patient level info'!A441="","",IF(B441="6 Month Transfer","Not Applicable",IF('Patient level info'!A441='Patient level info'!B441,IF('Patient level info'!U441="","Not achieved","Achieved"),"Not directly admitted by this team")))</f>
        <v/>
      </c>
    </row>
    <row r="442" spans="1:6" s="40" customFormat="1" ht="30" customHeight="1" x14ac:dyDescent="0.25">
      <c r="A442" s="20" t="str">
        <f>IF('Patient level info'!A442="","",'Patient level info'!A442)</f>
        <v/>
      </c>
      <c r="B442" s="105" t="str">
        <f>IF(A442="","",IF('Patient level info'!E442="Yes","6 Month Transfer",IF('Paste Data Here - Export'!A442='Paste Data Here - Export'!B442,'Patient level info'!C442,IF('Patient level info'!W442="No","",'Paste Data Here - Export'!HP442))))</f>
        <v/>
      </c>
      <c r="C442" s="61" t="str">
        <f>IF(A442="","",IF(B442="6 Month Transfer",B442,IF('Patient level info'!W442="No","Record not locked to discharge/transfer",IF(AND('Paste Data Here - Export'!KM442="T",'Paste Data Here - Export'!A442&lt;&gt;'Paste Data Here - Export'!B442),"Record transferred to this team then transferred to another inpatient team",IF('Paste Data Here - Export'!KM442="T","Transferred to another inpatient team",IF('Paste Data Here - Export'!A442='Paste Data Here - Export'!B442,"Full record at this team","Record transferred to this team"))))))</f>
        <v/>
      </c>
      <c r="D442" s="106" t="str">
        <f>IF('Patient level info'!A442="","",IF(B442="6 Month Transfer","Not Applicable",IF(C442="Record not locked to discharge/transfer",C442,IF(OR(C442="Full record at this team",'Patient level info'!AG442="Died same day as arrival",'Patient level info'!AG442="Admitted to ICU/CCU/HDU"),'Patient level info'!AG442,IF('Patient level info'!P442="Not achieved",'Patient level info'!AG442,IF('Patient level info'!M442="Not achieved",'Patient level info'!AG442,IF('Patient level info'!AG442="Not directly admitted by this team, but achieved 90% of stay whilst at this team",'Patient level info'!AG442,CONCATENATE('Patient level info'!AG442," whilst at this team"))))))))</f>
        <v/>
      </c>
      <c r="E442" s="106" t="str">
        <f>IF('Patient level info'!A442="","",IF(B442="6 Month Transfer","Not Applicable",IF('Patient level info'!A442='Patient level info'!B442,IF('Patient level info'!T442="No","Not achieved","Achieved"),"Not directly admitted by this team")))</f>
        <v/>
      </c>
      <c r="F442" s="106" t="str">
        <f>IF('Patient level info'!A442="","",IF(B442="6 Month Transfer","Not Applicable",IF('Patient level info'!A442='Patient level info'!B442,IF('Patient level info'!U442="","Not achieved","Achieved"),"Not directly admitted by this team")))</f>
        <v/>
      </c>
    </row>
    <row r="443" spans="1:6" s="40" customFormat="1" ht="30" customHeight="1" x14ac:dyDescent="0.25">
      <c r="A443" s="20" t="str">
        <f>IF('Patient level info'!A443="","",'Patient level info'!A443)</f>
        <v/>
      </c>
      <c r="B443" s="105" t="str">
        <f>IF(A443="","",IF('Patient level info'!E443="Yes","6 Month Transfer",IF('Paste Data Here - Export'!A443='Paste Data Here - Export'!B443,'Patient level info'!C443,IF('Patient level info'!W443="No","",'Paste Data Here - Export'!HP443))))</f>
        <v/>
      </c>
      <c r="C443" s="61" t="str">
        <f>IF(A443="","",IF(B443="6 Month Transfer",B443,IF('Patient level info'!W443="No","Record not locked to discharge/transfer",IF(AND('Paste Data Here - Export'!KM443="T",'Paste Data Here - Export'!A443&lt;&gt;'Paste Data Here - Export'!B443),"Record transferred to this team then transferred to another inpatient team",IF('Paste Data Here - Export'!KM443="T","Transferred to another inpatient team",IF('Paste Data Here - Export'!A443='Paste Data Here - Export'!B443,"Full record at this team","Record transferred to this team"))))))</f>
        <v/>
      </c>
      <c r="D443" s="106" t="str">
        <f>IF('Patient level info'!A443="","",IF(B443="6 Month Transfer","Not Applicable",IF(C443="Record not locked to discharge/transfer",C443,IF(OR(C443="Full record at this team",'Patient level info'!AG443="Died same day as arrival",'Patient level info'!AG443="Admitted to ICU/CCU/HDU"),'Patient level info'!AG443,IF('Patient level info'!P443="Not achieved",'Patient level info'!AG443,IF('Patient level info'!M443="Not achieved",'Patient level info'!AG443,IF('Patient level info'!AG443="Not directly admitted by this team, but achieved 90% of stay whilst at this team",'Patient level info'!AG443,CONCATENATE('Patient level info'!AG443," whilst at this team"))))))))</f>
        <v/>
      </c>
      <c r="E443" s="106" t="str">
        <f>IF('Patient level info'!A443="","",IF(B443="6 Month Transfer","Not Applicable",IF('Patient level info'!A443='Patient level info'!B443,IF('Patient level info'!T443="No","Not achieved","Achieved"),"Not directly admitted by this team")))</f>
        <v/>
      </c>
      <c r="F443" s="106" t="str">
        <f>IF('Patient level info'!A443="","",IF(B443="6 Month Transfer","Not Applicable",IF('Patient level info'!A443='Patient level info'!B443,IF('Patient level info'!U443="","Not achieved","Achieved"),"Not directly admitted by this team")))</f>
        <v/>
      </c>
    </row>
    <row r="444" spans="1:6" s="40" customFormat="1" ht="30" customHeight="1" x14ac:dyDescent="0.25">
      <c r="A444" s="20" t="str">
        <f>IF('Patient level info'!A444="","",'Patient level info'!A444)</f>
        <v/>
      </c>
      <c r="B444" s="105" t="str">
        <f>IF(A444="","",IF('Patient level info'!E444="Yes","6 Month Transfer",IF('Paste Data Here - Export'!A444='Paste Data Here - Export'!B444,'Patient level info'!C444,IF('Patient level info'!W444="No","",'Paste Data Here - Export'!HP444))))</f>
        <v/>
      </c>
      <c r="C444" s="61" t="str">
        <f>IF(A444="","",IF(B444="6 Month Transfer",B444,IF('Patient level info'!W444="No","Record not locked to discharge/transfer",IF(AND('Paste Data Here - Export'!KM444="T",'Paste Data Here - Export'!A444&lt;&gt;'Paste Data Here - Export'!B444),"Record transferred to this team then transferred to another inpatient team",IF('Paste Data Here - Export'!KM444="T","Transferred to another inpatient team",IF('Paste Data Here - Export'!A444='Paste Data Here - Export'!B444,"Full record at this team","Record transferred to this team"))))))</f>
        <v/>
      </c>
      <c r="D444" s="106" t="str">
        <f>IF('Patient level info'!A444="","",IF(B444="6 Month Transfer","Not Applicable",IF(C444="Record not locked to discharge/transfer",C444,IF(OR(C444="Full record at this team",'Patient level info'!AG444="Died same day as arrival",'Patient level info'!AG444="Admitted to ICU/CCU/HDU"),'Patient level info'!AG444,IF('Patient level info'!P444="Not achieved",'Patient level info'!AG444,IF('Patient level info'!M444="Not achieved",'Patient level info'!AG444,IF('Patient level info'!AG444="Not directly admitted by this team, but achieved 90% of stay whilst at this team",'Patient level info'!AG444,CONCATENATE('Patient level info'!AG444," whilst at this team"))))))))</f>
        <v/>
      </c>
      <c r="E444" s="106" t="str">
        <f>IF('Patient level info'!A444="","",IF(B444="6 Month Transfer","Not Applicable",IF('Patient level info'!A444='Patient level info'!B444,IF('Patient level info'!T444="No","Not achieved","Achieved"),"Not directly admitted by this team")))</f>
        <v/>
      </c>
      <c r="F444" s="106" t="str">
        <f>IF('Patient level info'!A444="","",IF(B444="6 Month Transfer","Not Applicable",IF('Patient level info'!A444='Patient level info'!B444,IF('Patient level info'!U444="","Not achieved","Achieved"),"Not directly admitted by this team")))</f>
        <v/>
      </c>
    </row>
    <row r="445" spans="1:6" s="40" customFormat="1" ht="30" customHeight="1" x14ac:dyDescent="0.25">
      <c r="A445" s="20" t="str">
        <f>IF('Patient level info'!A445="","",'Patient level info'!A445)</f>
        <v/>
      </c>
      <c r="B445" s="105" t="str">
        <f>IF(A445="","",IF('Patient level info'!E445="Yes","6 Month Transfer",IF('Paste Data Here - Export'!A445='Paste Data Here - Export'!B445,'Patient level info'!C445,IF('Patient level info'!W445="No","",'Paste Data Here - Export'!HP445))))</f>
        <v/>
      </c>
      <c r="C445" s="61" t="str">
        <f>IF(A445="","",IF(B445="6 Month Transfer",B445,IF('Patient level info'!W445="No","Record not locked to discharge/transfer",IF(AND('Paste Data Here - Export'!KM445="T",'Paste Data Here - Export'!A445&lt;&gt;'Paste Data Here - Export'!B445),"Record transferred to this team then transferred to another inpatient team",IF('Paste Data Here - Export'!KM445="T","Transferred to another inpatient team",IF('Paste Data Here - Export'!A445='Paste Data Here - Export'!B445,"Full record at this team","Record transferred to this team"))))))</f>
        <v/>
      </c>
      <c r="D445" s="106" t="str">
        <f>IF('Patient level info'!A445="","",IF(B445="6 Month Transfer","Not Applicable",IF(C445="Record not locked to discharge/transfer",C445,IF(OR(C445="Full record at this team",'Patient level info'!AG445="Died same day as arrival",'Patient level info'!AG445="Admitted to ICU/CCU/HDU"),'Patient level info'!AG445,IF('Patient level info'!P445="Not achieved",'Patient level info'!AG445,IF('Patient level info'!M445="Not achieved",'Patient level info'!AG445,IF('Patient level info'!AG445="Not directly admitted by this team, but achieved 90% of stay whilst at this team",'Patient level info'!AG445,CONCATENATE('Patient level info'!AG445," whilst at this team"))))))))</f>
        <v/>
      </c>
      <c r="E445" s="106" t="str">
        <f>IF('Patient level info'!A445="","",IF(B445="6 Month Transfer","Not Applicable",IF('Patient level info'!A445='Patient level info'!B445,IF('Patient level info'!T445="No","Not achieved","Achieved"),"Not directly admitted by this team")))</f>
        <v/>
      </c>
      <c r="F445" s="106" t="str">
        <f>IF('Patient level info'!A445="","",IF(B445="6 Month Transfer","Not Applicable",IF('Patient level info'!A445='Patient level info'!B445,IF('Patient level info'!U445="","Not achieved","Achieved"),"Not directly admitted by this team")))</f>
        <v/>
      </c>
    </row>
    <row r="446" spans="1:6" s="40" customFormat="1" ht="30" customHeight="1" x14ac:dyDescent="0.25">
      <c r="A446" s="20" t="str">
        <f>IF('Patient level info'!A446="","",'Patient level info'!A446)</f>
        <v/>
      </c>
      <c r="B446" s="105" t="str">
        <f>IF(A446="","",IF('Patient level info'!E446="Yes","6 Month Transfer",IF('Paste Data Here - Export'!A446='Paste Data Here - Export'!B446,'Patient level info'!C446,IF('Patient level info'!W446="No","",'Paste Data Here - Export'!HP446))))</f>
        <v/>
      </c>
      <c r="C446" s="61" t="str">
        <f>IF(A446="","",IF(B446="6 Month Transfer",B446,IF('Patient level info'!W446="No","Record not locked to discharge/transfer",IF(AND('Paste Data Here - Export'!KM446="T",'Paste Data Here - Export'!A446&lt;&gt;'Paste Data Here - Export'!B446),"Record transferred to this team then transferred to another inpatient team",IF('Paste Data Here - Export'!KM446="T","Transferred to another inpatient team",IF('Paste Data Here - Export'!A446='Paste Data Here - Export'!B446,"Full record at this team","Record transferred to this team"))))))</f>
        <v/>
      </c>
      <c r="D446" s="106" t="str">
        <f>IF('Patient level info'!A446="","",IF(B446="6 Month Transfer","Not Applicable",IF(C446="Record not locked to discharge/transfer",C446,IF(OR(C446="Full record at this team",'Patient level info'!AG446="Died same day as arrival",'Patient level info'!AG446="Admitted to ICU/CCU/HDU"),'Patient level info'!AG446,IF('Patient level info'!P446="Not achieved",'Patient level info'!AG446,IF('Patient level info'!M446="Not achieved",'Patient level info'!AG446,IF('Patient level info'!AG446="Not directly admitted by this team, but achieved 90% of stay whilst at this team",'Patient level info'!AG446,CONCATENATE('Patient level info'!AG446," whilst at this team"))))))))</f>
        <v/>
      </c>
      <c r="E446" s="106" t="str">
        <f>IF('Patient level info'!A446="","",IF(B446="6 Month Transfer","Not Applicable",IF('Patient level info'!A446='Patient level info'!B446,IF('Patient level info'!T446="No","Not achieved","Achieved"),"Not directly admitted by this team")))</f>
        <v/>
      </c>
      <c r="F446" s="106" t="str">
        <f>IF('Patient level info'!A446="","",IF(B446="6 Month Transfer","Not Applicable",IF('Patient level info'!A446='Patient level info'!B446,IF('Patient level info'!U446="","Not achieved","Achieved"),"Not directly admitted by this team")))</f>
        <v/>
      </c>
    </row>
    <row r="447" spans="1:6" s="40" customFormat="1" ht="30" customHeight="1" x14ac:dyDescent="0.25">
      <c r="A447" s="20" t="str">
        <f>IF('Patient level info'!A447="","",'Patient level info'!A447)</f>
        <v/>
      </c>
      <c r="B447" s="105" t="str">
        <f>IF(A447="","",IF('Patient level info'!E447="Yes","6 Month Transfer",IF('Paste Data Here - Export'!A447='Paste Data Here - Export'!B447,'Patient level info'!C447,IF('Patient level info'!W447="No","",'Paste Data Here - Export'!HP447))))</f>
        <v/>
      </c>
      <c r="C447" s="61" t="str">
        <f>IF(A447="","",IF(B447="6 Month Transfer",B447,IF('Patient level info'!W447="No","Record not locked to discharge/transfer",IF(AND('Paste Data Here - Export'!KM447="T",'Paste Data Here - Export'!A447&lt;&gt;'Paste Data Here - Export'!B447),"Record transferred to this team then transferred to another inpatient team",IF('Paste Data Here - Export'!KM447="T","Transferred to another inpatient team",IF('Paste Data Here - Export'!A447='Paste Data Here - Export'!B447,"Full record at this team","Record transferred to this team"))))))</f>
        <v/>
      </c>
      <c r="D447" s="106" t="str">
        <f>IF('Patient level info'!A447="","",IF(B447="6 Month Transfer","Not Applicable",IF(C447="Record not locked to discharge/transfer",C447,IF(OR(C447="Full record at this team",'Patient level info'!AG447="Died same day as arrival",'Patient level info'!AG447="Admitted to ICU/CCU/HDU"),'Patient level info'!AG447,IF('Patient level info'!P447="Not achieved",'Patient level info'!AG447,IF('Patient level info'!M447="Not achieved",'Patient level info'!AG447,IF('Patient level info'!AG447="Not directly admitted by this team, but achieved 90% of stay whilst at this team",'Patient level info'!AG447,CONCATENATE('Patient level info'!AG447," whilst at this team"))))))))</f>
        <v/>
      </c>
      <c r="E447" s="106" t="str">
        <f>IF('Patient level info'!A447="","",IF(B447="6 Month Transfer","Not Applicable",IF('Patient level info'!A447='Patient level info'!B447,IF('Patient level info'!T447="No","Not achieved","Achieved"),"Not directly admitted by this team")))</f>
        <v/>
      </c>
      <c r="F447" s="106" t="str">
        <f>IF('Patient level info'!A447="","",IF(B447="6 Month Transfer","Not Applicable",IF('Patient level info'!A447='Patient level info'!B447,IF('Patient level info'!U447="","Not achieved","Achieved"),"Not directly admitted by this team")))</f>
        <v/>
      </c>
    </row>
    <row r="448" spans="1:6" s="40" customFormat="1" ht="30" customHeight="1" x14ac:dyDescent="0.25">
      <c r="A448" s="20" t="str">
        <f>IF('Patient level info'!A448="","",'Patient level info'!A448)</f>
        <v/>
      </c>
      <c r="B448" s="105" t="str">
        <f>IF(A448="","",IF('Patient level info'!E448="Yes","6 Month Transfer",IF('Paste Data Here - Export'!A448='Paste Data Here - Export'!B448,'Patient level info'!C448,IF('Patient level info'!W448="No","",'Paste Data Here - Export'!HP448))))</f>
        <v/>
      </c>
      <c r="C448" s="61" t="str">
        <f>IF(A448="","",IF(B448="6 Month Transfer",B448,IF('Patient level info'!W448="No","Record not locked to discharge/transfer",IF(AND('Paste Data Here - Export'!KM448="T",'Paste Data Here - Export'!A448&lt;&gt;'Paste Data Here - Export'!B448),"Record transferred to this team then transferred to another inpatient team",IF('Paste Data Here - Export'!KM448="T","Transferred to another inpatient team",IF('Paste Data Here - Export'!A448='Paste Data Here - Export'!B448,"Full record at this team","Record transferred to this team"))))))</f>
        <v/>
      </c>
      <c r="D448" s="106" t="str">
        <f>IF('Patient level info'!A448="","",IF(B448="6 Month Transfer","Not Applicable",IF(C448="Record not locked to discharge/transfer",C448,IF(OR(C448="Full record at this team",'Patient level info'!AG448="Died same day as arrival",'Patient level info'!AG448="Admitted to ICU/CCU/HDU"),'Patient level info'!AG448,IF('Patient level info'!P448="Not achieved",'Patient level info'!AG448,IF('Patient level info'!M448="Not achieved",'Patient level info'!AG448,IF('Patient level info'!AG448="Not directly admitted by this team, but achieved 90% of stay whilst at this team",'Patient level info'!AG448,CONCATENATE('Patient level info'!AG448," whilst at this team"))))))))</f>
        <v/>
      </c>
      <c r="E448" s="106" t="str">
        <f>IF('Patient level info'!A448="","",IF(B448="6 Month Transfer","Not Applicable",IF('Patient level info'!A448='Patient level info'!B448,IF('Patient level info'!T448="No","Not achieved","Achieved"),"Not directly admitted by this team")))</f>
        <v/>
      </c>
      <c r="F448" s="106" t="str">
        <f>IF('Patient level info'!A448="","",IF(B448="6 Month Transfer","Not Applicable",IF('Patient level info'!A448='Patient level info'!B448,IF('Patient level info'!U448="","Not achieved","Achieved"),"Not directly admitted by this team")))</f>
        <v/>
      </c>
    </row>
    <row r="449" spans="1:6" s="40" customFormat="1" ht="30" customHeight="1" x14ac:dyDescent="0.25">
      <c r="A449" s="20" t="str">
        <f>IF('Patient level info'!A449="","",'Patient level info'!A449)</f>
        <v/>
      </c>
      <c r="B449" s="105" t="str">
        <f>IF(A449="","",IF('Patient level info'!E449="Yes","6 Month Transfer",IF('Paste Data Here - Export'!A449='Paste Data Here - Export'!B449,'Patient level info'!C449,IF('Patient level info'!W449="No","",'Paste Data Here - Export'!HP449))))</f>
        <v/>
      </c>
      <c r="C449" s="61" t="str">
        <f>IF(A449="","",IF(B449="6 Month Transfer",B449,IF('Patient level info'!W449="No","Record not locked to discharge/transfer",IF(AND('Paste Data Here - Export'!KM449="T",'Paste Data Here - Export'!A449&lt;&gt;'Paste Data Here - Export'!B449),"Record transferred to this team then transferred to another inpatient team",IF('Paste Data Here - Export'!KM449="T","Transferred to another inpatient team",IF('Paste Data Here - Export'!A449='Paste Data Here - Export'!B449,"Full record at this team","Record transferred to this team"))))))</f>
        <v/>
      </c>
      <c r="D449" s="106" t="str">
        <f>IF('Patient level info'!A449="","",IF(B449="6 Month Transfer","Not Applicable",IF(C449="Record not locked to discharge/transfer",C449,IF(OR(C449="Full record at this team",'Patient level info'!AG449="Died same day as arrival",'Patient level info'!AG449="Admitted to ICU/CCU/HDU"),'Patient level info'!AG449,IF('Patient level info'!P449="Not achieved",'Patient level info'!AG449,IF('Patient level info'!M449="Not achieved",'Patient level info'!AG449,IF('Patient level info'!AG449="Not directly admitted by this team, but achieved 90% of stay whilst at this team",'Patient level info'!AG449,CONCATENATE('Patient level info'!AG449," whilst at this team"))))))))</f>
        <v/>
      </c>
      <c r="E449" s="106" t="str">
        <f>IF('Patient level info'!A449="","",IF(B449="6 Month Transfer","Not Applicable",IF('Patient level info'!A449='Patient level info'!B449,IF('Patient level info'!T449="No","Not achieved","Achieved"),"Not directly admitted by this team")))</f>
        <v/>
      </c>
      <c r="F449" s="106" t="str">
        <f>IF('Patient level info'!A449="","",IF(B449="6 Month Transfer","Not Applicable",IF('Patient level info'!A449='Patient level info'!B449,IF('Patient level info'!U449="","Not achieved","Achieved"),"Not directly admitted by this team")))</f>
        <v/>
      </c>
    </row>
    <row r="450" spans="1:6" s="40" customFormat="1" ht="30" customHeight="1" x14ac:dyDescent="0.25">
      <c r="A450" s="20" t="str">
        <f>IF('Patient level info'!A450="","",'Patient level info'!A450)</f>
        <v/>
      </c>
      <c r="B450" s="105" t="str">
        <f>IF(A450="","",IF('Patient level info'!E450="Yes","6 Month Transfer",IF('Paste Data Here - Export'!A450='Paste Data Here - Export'!B450,'Patient level info'!C450,IF('Patient level info'!W450="No","",'Paste Data Here - Export'!HP450))))</f>
        <v/>
      </c>
      <c r="C450" s="61" t="str">
        <f>IF(A450="","",IF(B450="6 Month Transfer",B450,IF('Patient level info'!W450="No","Record not locked to discharge/transfer",IF(AND('Paste Data Here - Export'!KM450="T",'Paste Data Here - Export'!A450&lt;&gt;'Paste Data Here - Export'!B450),"Record transferred to this team then transferred to another inpatient team",IF('Paste Data Here - Export'!KM450="T","Transferred to another inpatient team",IF('Paste Data Here - Export'!A450='Paste Data Here - Export'!B450,"Full record at this team","Record transferred to this team"))))))</f>
        <v/>
      </c>
      <c r="D450" s="106" t="str">
        <f>IF('Patient level info'!A450="","",IF(B450="6 Month Transfer","Not Applicable",IF(C450="Record not locked to discharge/transfer",C450,IF(OR(C450="Full record at this team",'Patient level info'!AG450="Died same day as arrival",'Patient level info'!AG450="Admitted to ICU/CCU/HDU"),'Patient level info'!AG450,IF('Patient level info'!P450="Not achieved",'Patient level info'!AG450,IF('Patient level info'!M450="Not achieved",'Patient level info'!AG450,IF('Patient level info'!AG450="Not directly admitted by this team, but achieved 90% of stay whilst at this team",'Patient level info'!AG450,CONCATENATE('Patient level info'!AG450," whilst at this team"))))))))</f>
        <v/>
      </c>
      <c r="E450" s="106" t="str">
        <f>IF('Patient level info'!A450="","",IF(B450="6 Month Transfer","Not Applicable",IF('Patient level info'!A450='Patient level info'!B450,IF('Patient level info'!T450="No","Not achieved","Achieved"),"Not directly admitted by this team")))</f>
        <v/>
      </c>
      <c r="F450" s="106" t="str">
        <f>IF('Patient level info'!A450="","",IF(B450="6 Month Transfer","Not Applicable",IF('Patient level info'!A450='Patient level info'!B450,IF('Patient level info'!U450="","Not achieved","Achieved"),"Not directly admitted by this team")))</f>
        <v/>
      </c>
    </row>
    <row r="451" spans="1:6" s="40" customFormat="1" ht="30" customHeight="1" x14ac:dyDescent="0.25">
      <c r="A451" s="20" t="str">
        <f>IF('Patient level info'!A451="","",'Patient level info'!A451)</f>
        <v/>
      </c>
      <c r="B451" s="105" t="str">
        <f>IF(A451="","",IF('Patient level info'!E451="Yes","6 Month Transfer",IF('Paste Data Here - Export'!A451='Paste Data Here - Export'!B451,'Patient level info'!C451,IF('Patient level info'!W451="No","",'Paste Data Here - Export'!HP451))))</f>
        <v/>
      </c>
      <c r="C451" s="61" t="str">
        <f>IF(A451="","",IF(B451="6 Month Transfer",B451,IF('Patient level info'!W451="No","Record not locked to discharge/transfer",IF(AND('Paste Data Here - Export'!KM451="T",'Paste Data Here - Export'!A451&lt;&gt;'Paste Data Here - Export'!B451),"Record transferred to this team then transferred to another inpatient team",IF('Paste Data Here - Export'!KM451="T","Transferred to another inpatient team",IF('Paste Data Here - Export'!A451='Paste Data Here - Export'!B451,"Full record at this team","Record transferred to this team"))))))</f>
        <v/>
      </c>
      <c r="D451" s="106" t="str">
        <f>IF('Patient level info'!A451="","",IF(B451="6 Month Transfer","Not Applicable",IF(C451="Record not locked to discharge/transfer",C451,IF(OR(C451="Full record at this team",'Patient level info'!AG451="Died same day as arrival",'Patient level info'!AG451="Admitted to ICU/CCU/HDU"),'Patient level info'!AG451,IF('Patient level info'!P451="Not achieved",'Patient level info'!AG451,IF('Patient level info'!M451="Not achieved",'Patient level info'!AG451,IF('Patient level info'!AG451="Not directly admitted by this team, but achieved 90% of stay whilst at this team",'Patient level info'!AG451,CONCATENATE('Patient level info'!AG451," whilst at this team"))))))))</f>
        <v/>
      </c>
      <c r="E451" s="106" t="str">
        <f>IF('Patient level info'!A451="","",IF(B451="6 Month Transfer","Not Applicable",IF('Patient level info'!A451='Patient level info'!B451,IF('Patient level info'!T451="No","Not achieved","Achieved"),"Not directly admitted by this team")))</f>
        <v/>
      </c>
      <c r="F451" s="106" t="str">
        <f>IF('Patient level info'!A451="","",IF(B451="6 Month Transfer","Not Applicable",IF('Patient level info'!A451='Patient level info'!B451,IF('Patient level info'!U451="","Not achieved","Achieved"),"Not directly admitted by this team")))</f>
        <v/>
      </c>
    </row>
    <row r="452" spans="1:6" s="40" customFormat="1" ht="30" customHeight="1" x14ac:dyDescent="0.25">
      <c r="A452" s="20" t="str">
        <f>IF('Patient level info'!A452="","",'Patient level info'!A452)</f>
        <v/>
      </c>
      <c r="B452" s="105" t="str">
        <f>IF(A452="","",IF('Patient level info'!E452="Yes","6 Month Transfer",IF('Paste Data Here - Export'!A452='Paste Data Here - Export'!B452,'Patient level info'!C452,IF('Patient level info'!W452="No","",'Paste Data Here - Export'!HP452))))</f>
        <v/>
      </c>
      <c r="C452" s="61" t="str">
        <f>IF(A452="","",IF(B452="6 Month Transfer",B452,IF('Patient level info'!W452="No","Record not locked to discharge/transfer",IF(AND('Paste Data Here - Export'!KM452="T",'Paste Data Here - Export'!A452&lt;&gt;'Paste Data Here - Export'!B452),"Record transferred to this team then transferred to another inpatient team",IF('Paste Data Here - Export'!KM452="T","Transferred to another inpatient team",IF('Paste Data Here - Export'!A452='Paste Data Here - Export'!B452,"Full record at this team","Record transferred to this team"))))))</f>
        <v/>
      </c>
      <c r="D452" s="106" t="str">
        <f>IF('Patient level info'!A452="","",IF(B452="6 Month Transfer","Not Applicable",IF(C452="Record not locked to discharge/transfer",C452,IF(OR(C452="Full record at this team",'Patient level info'!AG452="Died same day as arrival",'Patient level info'!AG452="Admitted to ICU/CCU/HDU"),'Patient level info'!AG452,IF('Patient level info'!P452="Not achieved",'Patient level info'!AG452,IF('Patient level info'!M452="Not achieved",'Patient level info'!AG452,IF('Patient level info'!AG452="Not directly admitted by this team, but achieved 90% of stay whilst at this team",'Patient level info'!AG452,CONCATENATE('Patient level info'!AG452," whilst at this team"))))))))</f>
        <v/>
      </c>
      <c r="E452" s="106" t="str">
        <f>IF('Patient level info'!A452="","",IF(B452="6 Month Transfer","Not Applicable",IF('Patient level info'!A452='Patient level info'!B452,IF('Patient level info'!T452="No","Not achieved","Achieved"),"Not directly admitted by this team")))</f>
        <v/>
      </c>
      <c r="F452" s="106" t="str">
        <f>IF('Patient level info'!A452="","",IF(B452="6 Month Transfer","Not Applicable",IF('Patient level info'!A452='Patient level info'!B452,IF('Patient level info'!U452="","Not achieved","Achieved"),"Not directly admitted by this team")))</f>
        <v/>
      </c>
    </row>
    <row r="453" spans="1:6" s="40" customFormat="1" ht="30" customHeight="1" x14ac:dyDescent="0.25">
      <c r="A453" s="20" t="str">
        <f>IF('Patient level info'!A453="","",'Patient level info'!A453)</f>
        <v/>
      </c>
      <c r="B453" s="105" t="str">
        <f>IF(A453="","",IF('Patient level info'!E453="Yes","6 Month Transfer",IF('Paste Data Here - Export'!A453='Paste Data Here - Export'!B453,'Patient level info'!C453,IF('Patient level info'!W453="No","",'Paste Data Here - Export'!HP453))))</f>
        <v/>
      </c>
      <c r="C453" s="61" t="str">
        <f>IF(A453="","",IF(B453="6 Month Transfer",B453,IF('Patient level info'!W453="No","Record not locked to discharge/transfer",IF(AND('Paste Data Here - Export'!KM453="T",'Paste Data Here - Export'!A453&lt;&gt;'Paste Data Here - Export'!B453),"Record transferred to this team then transferred to another inpatient team",IF('Paste Data Here - Export'!KM453="T","Transferred to another inpatient team",IF('Paste Data Here - Export'!A453='Paste Data Here - Export'!B453,"Full record at this team","Record transferred to this team"))))))</f>
        <v/>
      </c>
      <c r="D453" s="106" t="str">
        <f>IF('Patient level info'!A453="","",IF(B453="6 Month Transfer","Not Applicable",IF(C453="Record not locked to discharge/transfer",C453,IF(OR(C453="Full record at this team",'Patient level info'!AG453="Died same day as arrival",'Patient level info'!AG453="Admitted to ICU/CCU/HDU"),'Patient level info'!AG453,IF('Patient level info'!P453="Not achieved",'Patient level info'!AG453,IF('Patient level info'!M453="Not achieved",'Patient level info'!AG453,IF('Patient level info'!AG453="Not directly admitted by this team, but achieved 90% of stay whilst at this team",'Patient level info'!AG453,CONCATENATE('Patient level info'!AG453," whilst at this team"))))))))</f>
        <v/>
      </c>
      <c r="E453" s="106" t="str">
        <f>IF('Patient level info'!A453="","",IF(B453="6 Month Transfer","Not Applicable",IF('Patient level info'!A453='Patient level info'!B453,IF('Patient level info'!T453="No","Not achieved","Achieved"),"Not directly admitted by this team")))</f>
        <v/>
      </c>
      <c r="F453" s="106" t="str">
        <f>IF('Patient level info'!A453="","",IF(B453="6 Month Transfer","Not Applicable",IF('Patient level info'!A453='Patient level info'!B453,IF('Patient level info'!U453="","Not achieved","Achieved"),"Not directly admitted by this team")))</f>
        <v/>
      </c>
    </row>
    <row r="454" spans="1:6" s="40" customFormat="1" ht="30" customHeight="1" x14ac:dyDescent="0.25">
      <c r="A454" s="20" t="str">
        <f>IF('Patient level info'!A454="","",'Patient level info'!A454)</f>
        <v/>
      </c>
      <c r="B454" s="105" t="str">
        <f>IF(A454="","",IF('Patient level info'!E454="Yes","6 Month Transfer",IF('Paste Data Here - Export'!A454='Paste Data Here - Export'!B454,'Patient level info'!C454,IF('Patient level info'!W454="No","",'Paste Data Here - Export'!HP454))))</f>
        <v/>
      </c>
      <c r="C454" s="61" t="str">
        <f>IF(A454="","",IF(B454="6 Month Transfer",B454,IF('Patient level info'!W454="No","Record not locked to discharge/transfer",IF(AND('Paste Data Here - Export'!KM454="T",'Paste Data Here - Export'!A454&lt;&gt;'Paste Data Here - Export'!B454),"Record transferred to this team then transferred to another inpatient team",IF('Paste Data Here - Export'!KM454="T","Transferred to another inpatient team",IF('Paste Data Here - Export'!A454='Paste Data Here - Export'!B454,"Full record at this team","Record transferred to this team"))))))</f>
        <v/>
      </c>
      <c r="D454" s="106" t="str">
        <f>IF('Patient level info'!A454="","",IF(B454="6 Month Transfer","Not Applicable",IF(C454="Record not locked to discharge/transfer",C454,IF(OR(C454="Full record at this team",'Patient level info'!AG454="Died same day as arrival",'Patient level info'!AG454="Admitted to ICU/CCU/HDU"),'Patient level info'!AG454,IF('Patient level info'!P454="Not achieved",'Patient level info'!AG454,IF('Patient level info'!M454="Not achieved",'Patient level info'!AG454,IF('Patient level info'!AG454="Not directly admitted by this team, but achieved 90% of stay whilst at this team",'Patient level info'!AG454,CONCATENATE('Patient level info'!AG454," whilst at this team"))))))))</f>
        <v/>
      </c>
      <c r="E454" s="106" t="str">
        <f>IF('Patient level info'!A454="","",IF(B454="6 Month Transfer","Not Applicable",IF('Patient level info'!A454='Patient level info'!B454,IF('Patient level info'!T454="No","Not achieved","Achieved"),"Not directly admitted by this team")))</f>
        <v/>
      </c>
      <c r="F454" s="106" t="str">
        <f>IF('Patient level info'!A454="","",IF(B454="6 Month Transfer","Not Applicable",IF('Patient level info'!A454='Patient level info'!B454,IF('Patient level info'!U454="","Not achieved","Achieved"),"Not directly admitted by this team")))</f>
        <v/>
      </c>
    </row>
    <row r="455" spans="1:6" s="40" customFormat="1" ht="30" customHeight="1" x14ac:dyDescent="0.25">
      <c r="A455" s="20" t="str">
        <f>IF('Patient level info'!A455="","",'Patient level info'!A455)</f>
        <v/>
      </c>
      <c r="B455" s="105" t="str">
        <f>IF(A455="","",IF('Patient level info'!E455="Yes","6 Month Transfer",IF('Paste Data Here - Export'!A455='Paste Data Here - Export'!B455,'Patient level info'!C455,IF('Patient level info'!W455="No","",'Paste Data Here - Export'!HP455))))</f>
        <v/>
      </c>
      <c r="C455" s="61" t="str">
        <f>IF(A455="","",IF(B455="6 Month Transfer",B455,IF('Patient level info'!W455="No","Record not locked to discharge/transfer",IF(AND('Paste Data Here - Export'!KM455="T",'Paste Data Here - Export'!A455&lt;&gt;'Paste Data Here - Export'!B455),"Record transferred to this team then transferred to another inpatient team",IF('Paste Data Here - Export'!KM455="T","Transferred to another inpatient team",IF('Paste Data Here - Export'!A455='Paste Data Here - Export'!B455,"Full record at this team","Record transferred to this team"))))))</f>
        <v/>
      </c>
      <c r="D455" s="106" t="str">
        <f>IF('Patient level info'!A455="","",IF(B455="6 Month Transfer","Not Applicable",IF(C455="Record not locked to discharge/transfer",C455,IF(OR(C455="Full record at this team",'Patient level info'!AG455="Died same day as arrival",'Patient level info'!AG455="Admitted to ICU/CCU/HDU"),'Patient level info'!AG455,IF('Patient level info'!P455="Not achieved",'Patient level info'!AG455,IF('Patient level info'!M455="Not achieved",'Patient level info'!AG455,IF('Patient level info'!AG455="Not directly admitted by this team, but achieved 90% of stay whilst at this team",'Patient level info'!AG455,CONCATENATE('Patient level info'!AG455," whilst at this team"))))))))</f>
        <v/>
      </c>
      <c r="E455" s="106" t="str">
        <f>IF('Patient level info'!A455="","",IF(B455="6 Month Transfer","Not Applicable",IF('Patient level info'!A455='Patient level info'!B455,IF('Patient level info'!T455="No","Not achieved","Achieved"),"Not directly admitted by this team")))</f>
        <v/>
      </c>
      <c r="F455" s="106" t="str">
        <f>IF('Patient level info'!A455="","",IF(B455="6 Month Transfer","Not Applicable",IF('Patient level info'!A455='Patient level info'!B455,IF('Patient level info'!U455="","Not achieved","Achieved"),"Not directly admitted by this team")))</f>
        <v/>
      </c>
    </row>
    <row r="456" spans="1:6" s="40" customFormat="1" ht="30" customHeight="1" x14ac:dyDescent="0.25">
      <c r="A456" s="20" t="str">
        <f>IF('Patient level info'!A456="","",'Patient level info'!A456)</f>
        <v/>
      </c>
      <c r="B456" s="105" t="str">
        <f>IF(A456="","",IF('Patient level info'!E456="Yes","6 Month Transfer",IF('Paste Data Here - Export'!A456='Paste Data Here - Export'!B456,'Patient level info'!C456,IF('Patient level info'!W456="No","",'Paste Data Here - Export'!HP456))))</f>
        <v/>
      </c>
      <c r="C456" s="61" t="str">
        <f>IF(A456="","",IF(B456="6 Month Transfer",B456,IF('Patient level info'!W456="No","Record not locked to discharge/transfer",IF(AND('Paste Data Here - Export'!KM456="T",'Paste Data Here - Export'!A456&lt;&gt;'Paste Data Here - Export'!B456),"Record transferred to this team then transferred to another inpatient team",IF('Paste Data Here - Export'!KM456="T","Transferred to another inpatient team",IF('Paste Data Here - Export'!A456='Paste Data Here - Export'!B456,"Full record at this team","Record transferred to this team"))))))</f>
        <v/>
      </c>
      <c r="D456" s="106" t="str">
        <f>IF('Patient level info'!A456="","",IF(B456="6 Month Transfer","Not Applicable",IF(C456="Record not locked to discharge/transfer",C456,IF(OR(C456="Full record at this team",'Patient level info'!AG456="Died same day as arrival",'Patient level info'!AG456="Admitted to ICU/CCU/HDU"),'Patient level info'!AG456,IF('Patient level info'!P456="Not achieved",'Patient level info'!AG456,IF('Patient level info'!M456="Not achieved",'Patient level info'!AG456,IF('Patient level info'!AG456="Not directly admitted by this team, but achieved 90% of stay whilst at this team",'Patient level info'!AG456,CONCATENATE('Patient level info'!AG456," whilst at this team"))))))))</f>
        <v/>
      </c>
      <c r="E456" s="106" t="str">
        <f>IF('Patient level info'!A456="","",IF(B456="6 Month Transfer","Not Applicable",IF('Patient level info'!A456='Patient level info'!B456,IF('Patient level info'!T456="No","Not achieved","Achieved"),"Not directly admitted by this team")))</f>
        <v/>
      </c>
      <c r="F456" s="106" t="str">
        <f>IF('Patient level info'!A456="","",IF(B456="6 Month Transfer","Not Applicable",IF('Patient level info'!A456='Patient level info'!B456,IF('Patient level info'!U456="","Not achieved","Achieved"),"Not directly admitted by this team")))</f>
        <v/>
      </c>
    </row>
    <row r="457" spans="1:6" s="40" customFormat="1" ht="30" customHeight="1" x14ac:dyDescent="0.25">
      <c r="A457" s="20" t="str">
        <f>IF('Patient level info'!A457="","",'Patient level info'!A457)</f>
        <v/>
      </c>
      <c r="B457" s="105" t="str">
        <f>IF(A457="","",IF('Patient level info'!E457="Yes","6 Month Transfer",IF('Paste Data Here - Export'!A457='Paste Data Here - Export'!B457,'Patient level info'!C457,IF('Patient level info'!W457="No","",'Paste Data Here - Export'!HP457))))</f>
        <v/>
      </c>
      <c r="C457" s="61" t="str">
        <f>IF(A457="","",IF(B457="6 Month Transfer",B457,IF('Patient level info'!W457="No","Record not locked to discharge/transfer",IF(AND('Paste Data Here - Export'!KM457="T",'Paste Data Here - Export'!A457&lt;&gt;'Paste Data Here - Export'!B457),"Record transferred to this team then transferred to another inpatient team",IF('Paste Data Here - Export'!KM457="T","Transferred to another inpatient team",IF('Paste Data Here - Export'!A457='Paste Data Here - Export'!B457,"Full record at this team","Record transferred to this team"))))))</f>
        <v/>
      </c>
      <c r="D457" s="106" t="str">
        <f>IF('Patient level info'!A457="","",IF(B457="6 Month Transfer","Not Applicable",IF(C457="Record not locked to discharge/transfer",C457,IF(OR(C457="Full record at this team",'Patient level info'!AG457="Died same day as arrival",'Patient level info'!AG457="Admitted to ICU/CCU/HDU"),'Patient level info'!AG457,IF('Patient level info'!P457="Not achieved",'Patient level info'!AG457,IF('Patient level info'!M457="Not achieved",'Patient level info'!AG457,IF('Patient level info'!AG457="Not directly admitted by this team, but achieved 90% of stay whilst at this team",'Patient level info'!AG457,CONCATENATE('Patient level info'!AG457," whilst at this team"))))))))</f>
        <v/>
      </c>
      <c r="E457" s="106" t="str">
        <f>IF('Patient level info'!A457="","",IF(B457="6 Month Transfer","Not Applicable",IF('Patient level info'!A457='Patient level info'!B457,IF('Patient level info'!T457="No","Not achieved","Achieved"),"Not directly admitted by this team")))</f>
        <v/>
      </c>
      <c r="F457" s="106" t="str">
        <f>IF('Patient level info'!A457="","",IF(B457="6 Month Transfer","Not Applicable",IF('Patient level info'!A457='Patient level info'!B457,IF('Patient level info'!U457="","Not achieved","Achieved"),"Not directly admitted by this team")))</f>
        <v/>
      </c>
    </row>
    <row r="458" spans="1:6" s="40" customFormat="1" ht="30" customHeight="1" x14ac:dyDescent="0.25">
      <c r="A458" s="20" t="str">
        <f>IF('Patient level info'!A458="","",'Patient level info'!A458)</f>
        <v/>
      </c>
      <c r="B458" s="105" t="str">
        <f>IF(A458="","",IF('Patient level info'!E458="Yes","6 Month Transfer",IF('Paste Data Here - Export'!A458='Paste Data Here - Export'!B458,'Patient level info'!C458,IF('Patient level info'!W458="No","",'Paste Data Here - Export'!HP458))))</f>
        <v/>
      </c>
      <c r="C458" s="61" t="str">
        <f>IF(A458="","",IF(B458="6 Month Transfer",B458,IF('Patient level info'!W458="No","Record not locked to discharge/transfer",IF(AND('Paste Data Here - Export'!KM458="T",'Paste Data Here - Export'!A458&lt;&gt;'Paste Data Here - Export'!B458),"Record transferred to this team then transferred to another inpatient team",IF('Paste Data Here - Export'!KM458="T","Transferred to another inpatient team",IF('Paste Data Here - Export'!A458='Paste Data Here - Export'!B458,"Full record at this team","Record transferred to this team"))))))</f>
        <v/>
      </c>
      <c r="D458" s="106" t="str">
        <f>IF('Patient level info'!A458="","",IF(B458="6 Month Transfer","Not Applicable",IF(C458="Record not locked to discharge/transfer",C458,IF(OR(C458="Full record at this team",'Patient level info'!AG458="Died same day as arrival",'Patient level info'!AG458="Admitted to ICU/CCU/HDU"),'Patient level info'!AG458,IF('Patient level info'!P458="Not achieved",'Patient level info'!AG458,IF('Patient level info'!M458="Not achieved",'Patient level info'!AG458,IF('Patient level info'!AG458="Not directly admitted by this team, but achieved 90% of stay whilst at this team",'Patient level info'!AG458,CONCATENATE('Patient level info'!AG458," whilst at this team"))))))))</f>
        <v/>
      </c>
      <c r="E458" s="106" t="str">
        <f>IF('Patient level info'!A458="","",IF(B458="6 Month Transfer","Not Applicable",IF('Patient level info'!A458='Patient level info'!B458,IF('Patient level info'!T458="No","Not achieved","Achieved"),"Not directly admitted by this team")))</f>
        <v/>
      </c>
      <c r="F458" s="106" t="str">
        <f>IF('Patient level info'!A458="","",IF(B458="6 Month Transfer","Not Applicable",IF('Patient level info'!A458='Patient level info'!B458,IF('Patient level info'!U458="","Not achieved","Achieved"),"Not directly admitted by this team")))</f>
        <v/>
      </c>
    </row>
    <row r="459" spans="1:6" s="40" customFormat="1" ht="30" customHeight="1" x14ac:dyDescent="0.25">
      <c r="A459" s="20" t="str">
        <f>IF('Patient level info'!A459="","",'Patient level info'!A459)</f>
        <v/>
      </c>
      <c r="B459" s="105" t="str">
        <f>IF(A459="","",IF('Patient level info'!E459="Yes","6 Month Transfer",IF('Paste Data Here - Export'!A459='Paste Data Here - Export'!B459,'Patient level info'!C459,IF('Patient level info'!W459="No","",'Paste Data Here - Export'!HP459))))</f>
        <v/>
      </c>
      <c r="C459" s="61" t="str">
        <f>IF(A459="","",IF(B459="6 Month Transfer",B459,IF('Patient level info'!W459="No","Record not locked to discharge/transfer",IF(AND('Paste Data Here - Export'!KM459="T",'Paste Data Here - Export'!A459&lt;&gt;'Paste Data Here - Export'!B459),"Record transferred to this team then transferred to another inpatient team",IF('Paste Data Here - Export'!KM459="T","Transferred to another inpatient team",IF('Paste Data Here - Export'!A459='Paste Data Here - Export'!B459,"Full record at this team","Record transferred to this team"))))))</f>
        <v/>
      </c>
      <c r="D459" s="106" t="str">
        <f>IF('Patient level info'!A459="","",IF(B459="6 Month Transfer","Not Applicable",IF(C459="Record not locked to discharge/transfer",C459,IF(OR(C459="Full record at this team",'Patient level info'!AG459="Died same day as arrival",'Patient level info'!AG459="Admitted to ICU/CCU/HDU"),'Patient level info'!AG459,IF('Patient level info'!P459="Not achieved",'Patient level info'!AG459,IF('Patient level info'!M459="Not achieved",'Patient level info'!AG459,IF('Patient level info'!AG459="Not directly admitted by this team, but achieved 90% of stay whilst at this team",'Patient level info'!AG459,CONCATENATE('Patient level info'!AG459," whilst at this team"))))))))</f>
        <v/>
      </c>
      <c r="E459" s="106" t="str">
        <f>IF('Patient level info'!A459="","",IF(B459="6 Month Transfer","Not Applicable",IF('Patient level info'!A459='Patient level info'!B459,IF('Patient level info'!T459="No","Not achieved","Achieved"),"Not directly admitted by this team")))</f>
        <v/>
      </c>
      <c r="F459" s="106" t="str">
        <f>IF('Patient level info'!A459="","",IF(B459="6 Month Transfer","Not Applicable",IF('Patient level info'!A459='Patient level info'!B459,IF('Patient level info'!U459="","Not achieved","Achieved"),"Not directly admitted by this team")))</f>
        <v/>
      </c>
    </row>
    <row r="460" spans="1:6" s="40" customFormat="1" ht="30" customHeight="1" x14ac:dyDescent="0.25">
      <c r="A460" s="20" t="str">
        <f>IF('Patient level info'!A460="","",'Patient level info'!A460)</f>
        <v/>
      </c>
      <c r="B460" s="105" t="str">
        <f>IF(A460="","",IF('Patient level info'!E460="Yes","6 Month Transfer",IF('Paste Data Here - Export'!A460='Paste Data Here - Export'!B460,'Patient level info'!C460,IF('Patient level info'!W460="No","",'Paste Data Here - Export'!HP460))))</f>
        <v/>
      </c>
      <c r="C460" s="61" t="str">
        <f>IF(A460="","",IF(B460="6 Month Transfer",B460,IF('Patient level info'!W460="No","Record not locked to discharge/transfer",IF(AND('Paste Data Here - Export'!KM460="T",'Paste Data Here - Export'!A460&lt;&gt;'Paste Data Here - Export'!B460),"Record transferred to this team then transferred to another inpatient team",IF('Paste Data Here - Export'!KM460="T","Transferred to another inpatient team",IF('Paste Data Here - Export'!A460='Paste Data Here - Export'!B460,"Full record at this team","Record transferred to this team"))))))</f>
        <v/>
      </c>
      <c r="D460" s="106" t="str">
        <f>IF('Patient level info'!A460="","",IF(B460="6 Month Transfer","Not Applicable",IF(C460="Record not locked to discharge/transfer",C460,IF(OR(C460="Full record at this team",'Patient level info'!AG460="Died same day as arrival",'Patient level info'!AG460="Admitted to ICU/CCU/HDU"),'Patient level info'!AG460,IF('Patient level info'!P460="Not achieved",'Patient level info'!AG460,IF('Patient level info'!M460="Not achieved",'Patient level info'!AG460,IF('Patient level info'!AG460="Not directly admitted by this team, but achieved 90% of stay whilst at this team",'Patient level info'!AG460,CONCATENATE('Patient level info'!AG460," whilst at this team"))))))))</f>
        <v/>
      </c>
      <c r="E460" s="106" t="str">
        <f>IF('Patient level info'!A460="","",IF(B460="6 Month Transfer","Not Applicable",IF('Patient level info'!A460='Patient level info'!B460,IF('Patient level info'!T460="No","Not achieved","Achieved"),"Not directly admitted by this team")))</f>
        <v/>
      </c>
      <c r="F460" s="106" t="str">
        <f>IF('Patient level info'!A460="","",IF(B460="6 Month Transfer","Not Applicable",IF('Patient level info'!A460='Patient level info'!B460,IF('Patient level info'!U460="","Not achieved","Achieved"),"Not directly admitted by this team")))</f>
        <v/>
      </c>
    </row>
    <row r="461" spans="1:6" s="40" customFormat="1" ht="30" customHeight="1" x14ac:dyDescent="0.25">
      <c r="A461" s="20" t="str">
        <f>IF('Patient level info'!A461="","",'Patient level info'!A461)</f>
        <v/>
      </c>
      <c r="B461" s="105" t="str">
        <f>IF(A461="","",IF('Patient level info'!E461="Yes","6 Month Transfer",IF('Paste Data Here - Export'!A461='Paste Data Here - Export'!B461,'Patient level info'!C461,IF('Patient level info'!W461="No","",'Paste Data Here - Export'!HP461))))</f>
        <v/>
      </c>
      <c r="C461" s="61" t="str">
        <f>IF(A461="","",IF(B461="6 Month Transfer",B461,IF('Patient level info'!W461="No","Record not locked to discharge/transfer",IF(AND('Paste Data Here - Export'!KM461="T",'Paste Data Here - Export'!A461&lt;&gt;'Paste Data Here - Export'!B461),"Record transferred to this team then transferred to another inpatient team",IF('Paste Data Here - Export'!KM461="T","Transferred to another inpatient team",IF('Paste Data Here - Export'!A461='Paste Data Here - Export'!B461,"Full record at this team","Record transferred to this team"))))))</f>
        <v/>
      </c>
      <c r="D461" s="106" t="str">
        <f>IF('Patient level info'!A461="","",IF(B461="6 Month Transfer","Not Applicable",IF(C461="Record not locked to discharge/transfer",C461,IF(OR(C461="Full record at this team",'Patient level info'!AG461="Died same day as arrival",'Patient level info'!AG461="Admitted to ICU/CCU/HDU"),'Patient level info'!AG461,IF('Patient level info'!P461="Not achieved",'Patient level info'!AG461,IF('Patient level info'!M461="Not achieved",'Patient level info'!AG461,IF('Patient level info'!AG461="Not directly admitted by this team, but achieved 90% of stay whilst at this team",'Patient level info'!AG461,CONCATENATE('Patient level info'!AG461," whilst at this team"))))))))</f>
        <v/>
      </c>
      <c r="E461" s="106" t="str">
        <f>IF('Patient level info'!A461="","",IF(B461="6 Month Transfer","Not Applicable",IF('Patient level info'!A461='Patient level info'!B461,IF('Patient level info'!T461="No","Not achieved","Achieved"),"Not directly admitted by this team")))</f>
        <v/>
      </c>
      <c r="F461" s="106" t="str">
        <f>IF('Patient level info'!A461="","",IF(B461="6 Month Transfer","Not Applicable",IF('Patient level info'!A461='Patient level info'!B461,IF('Patient level info'!U461="","Not achieved","Achieved"),"Not directly admitted by this team")))</f>
        <v/>
      </c>
    </row>
    <row r="462" spans="1:6" s="40" customFormat="1" ht="30" customHeight="1" x14ac:dyDescent="0.25">
      <c r="A462" s="20" t="str">
        <f>IF('Patient level info'!A462="","",'Patient level info'!A462)</f>
        <v/>
      </c>
      <c r="B462" s="105" t="str">
        <f>IF(A462="","",IF('Patient level info'!E462="Yes","6 Month Transfer",IF('Paste Data Here - Export'!A462='Paste Data Here - Export'!B462,'Patient level info'!C462,IF('Patient level info'!W462="No","",'Paste Data Here - Export'!HP462))))</f>
        <v/>
      </c>
      <c r="C462" s="61" t="str">
        <f>IF(A462="","",IF(B462="6 Month Transfer",B462,IF('Patient level info'!W462="No","Record not locked to discharge/transfer",IF(AND('Paste Data Here - Export'!KM462="T",'Paste Data Here - Export'!A462&lt;&gt;'Paste Data Here - Export'!B462),"Record transferred to this team then transferred to another inpatient team",IF('Paste Data Here - Export'!KM462="T","Transferred to another inpatient team",IF('Paste Data Here - Export'!A462='Paste Data Here - Export'!B462,"Full record at this team","Record transferred to this team"))))))</f>
        <v/>
      </c>
      <c r="D462" s="106" t="str">
        <f>IF('Patient level info'!A462="","",IF(B462="6 Month Transfer","Not Applicable",IF(C462="Record not locked to discharge/transfer",C462,IF(OR(C462="Full record at this team",'Patient level info'!AG462="Died same day as arrival",'Patient level info'!AG462="Admitted to ICU/CCU/HDU"),'Patient level info'!AG462,IF('Patient level info'!P462="Not achieved",'Patient level info'!AG462,IF('Patient level info'!M462="Not achieved",'Patient level info'!AG462,IF('Patient level info'!AG462="Not directly admitted by this team, but achieved 90% of stay whilst at this team",'Patient level info'!AG462,CONCATENATE('Patient level info'!AG462," whilst at this team"))))))))</f>
        <v/>
      </c>
      <c r="E462" s="106" t="str">
        <f>IF('Patient level info'!A462="","",IF(B462="6 Month Transfer","Not Applicable",IF('Patient level info'!A462='Patient level info'!B462,IF('Patient level info'!T462="No","Not achieved","Achieved"),"Not directly admitted by this team")))</f>
        <v/>
      </c>
      <c r="F462" s="106" t="str">
        <f>IF('Patient level info'!A462="","",IF(B462="6 Month Transfer","Not Applicable",IF('Patient level info'!A462='Patient level info'!B462,IF('Patient level info'!U462="","Not achieved","Achieved"),"Not directly admitted by this team")))</f>
        <v/>
      </c>
    </row>
    <row r="463" spans="1:6" s="40" customFormat="1" ht="30" customHeight="1" x14ac:dyDescent="0.25">
      <c r="A463" s="20" t="str">
        <f>IF('Patient level info'!A463="","",'Patient level info'!A463)</f>
        <v/>
      </c>
      <c r="B463" s="105" t="str">
        <f>IF(A463="","",IF('Patient level info'!E463="Yes","6 Month Transfer",IF('Paste Data Here - Export'!A463='Paste Data Here - Export'!B463,'Patient level info'!C463,IF('Patient level info'!W463="No","",'Paste Data Here - Export'!HP463))))</f>
        <v/>
      </c>
      <c r="C463" s="61" t="str">
        <f>IF(A463="","",IF(B463="6 Month Transfer",B463,IF('Patient level info'!W463="No","Record not locked to discharge/transfer",IF(AND('Paste Data Here - Export'!KM463="T",'Paste Data Here - Export'!A463&lt;&gt;'Paste Data Here - Export'!B463),"Record transferred to this team then transferred to another inpatient team",IF('Paste Data Here - Export'!KM463="T","Transferred to another inpatient team",IF('Paste Data Here - Export'!A463='Paste Data Here - Export'!B463,"Full record at this team","Record transferred to this team"))))))</f>
        <v/>
      </c>
      <c r="D463" s="106" t="str">
        <f>IF('Patient level info'!A463="","",IF(B463="6 Month Transfer","Not Applicable",IF(C463="Record not locked to discharge/transfer",C463,IF(OR(C463="Full record at this team",'Patient level info'!AG463="Died same day as arrival",'Patient level info'!AG463="Admitted to ICU/CCU/HDU"),'Patient level info'!AG463,IF('Patient level info'!P463="Not achieved",'Patient level info'!AG463,IF('Patient level info'!M463="Not achieved",'Patient level info'!AG463,IF('Patient level info'!AG463="Not directly admitted by this team, but achieved 90% of stay whilst at this team",'Patient level info'!AG463,CONCATENATE('Patient level info'!AG463," whilst at this team"))))))))</f>
        <v/>
      </c>
      <c r="E463" s="106" t="str">
        <f>IF('Patient level info'!A463="","",IF(B463="6 Month Transfer","Not Applicable",IF('Patient level info'!A463='Patient level info'!B463,IF('Patient level info'!T463="No","Not achieved","Achieved"),"Not directly admitted by this team")))</f>
        <v/>
      </c>
      <c r="F463" s="106" t="str">
        <f>IF('Patient level info'!A463="","",IF(B463="6 Month Transfer","Not Applicable",IF('Patient level info'!A463='Patient level info'!B463,IF('Patient level info'!U463="","Not achieved","Achieved"),"Not directly admitted by this team")))</f>
        <v/>
      </c>
    </row>
    <row r="464" spans="1:6" s="40" customFormat="1" ht="30" customHeight="1" x14ac:dyDescent="0.25">
      <c r="A464" s="20" t="str">
        <f>IF('Patient level info'!A464="","",'Patient level info'!A464)</f>
        <v/>
      </c>
      <c r="B464" s="105" t="str">
        <f>IF(A464="","",IF('Patient level info'!E464="Yes","6 Month Transfer",IF('Paste Data Here - Export'!A464='Paste Data Here - Export'!B464,'Patient level info'!C464,IF('Patient level info'!W464="No","",'Paste Data Here - Export'!HP464))))</f>
        <v/>
      </c>
      <c r="C464" s="61" t="str">
        <f>IF(A464="","",IF(B464="6 Month Transfer",B464,IF('Patient level info'!W464="No","Record not locked to discharge/transfer",IF(AND('Paste Data Here - Export'!KM464="T",'Paste Data Here - Export'!A464&lt;&gt;'Paste Data Here - Export'!B464),"Record transferred to this team then transferred to another inpatient team",IF('Paste Data Here - Export'!KM464="T","Transferred to another inpatient team",IF('Paste Data Here - Export'!A464='Paste Data Here - Export'!B464,"Full record at this team","Record transferred to this team"))))))</f>
        <v/>
      </c>
      <c r="D464" s="106" t="str">
        <f>IF('Patient level info'!A464="","",IF(B464="6 Month Transfer","Not Applicable",IF(C464="Record not locked to discharge/transfer",C464,IF(OR(C464="Full record at this team",'Patient level info'!AG464="Died same day as arrival",'Patient level info'!AG464="Admitted to ICU/CCU/HDU"),'Patient level info'!AG464,IF('Patient level info'!P464="Not achieved",'Patient level info'!AG464,IF('Patient level info'!M464="Not achieved",'Patient level info'!AG464,IF('Patient level info'!AG464="Not directly admitted by this team, but achieved 90% of stay whilst at this team",'Patient level info'!AG464,CONCATENATE('Patient level info'!AG464," whilst at this team"))))))))</f>
        <v/>
      </c>
      <c r="E464" s="106" t="str">
        <f>IF('Patient level info'!A464="","",IF(B464="6 Month Transfer","Not Applicable",IF('Patient level info'!A464='Patient level info'!B464,IF('Patient level info'!T464="No","Not achieved","Achieved"),"Not directly admitted by this team")))</f>
        <v/>
      </c>
      <c r="F464" s="106" t="str">
        <f>IF('Patient level info'!A464="","",IF(B464="6 Month Transfer","Not Applicable",IF('Patient level info'!A464='Patient level info'!B464,IF('Patient level info'!U464="","Not achieved","Achieved"),"Not directly admitted by this team")))</f>
        <v/>
      </c>
    </row>
    <row r="465" spans="1:6" s="40" customFormat="1" ht="30" customHeight="1" x14ac:dyDescent="0.25">
      <c r="A465" s="20" t="str">
        <f>IF('Patient level info'!A465="","",'Patient level info'!A465)</f>
        <v/>
      </c>
      <c r="B465" s="105" t="str">
        <f>IF(A465="","",IF('Patient level info'!E465="Yes","6 Month Transfer",IF('Paste Data Here - Export'!A465='Paste Data Here - Export'!B465,'Patient level info'!C465,IF('Patient level info'!W465="No","",'Paste Data Here - Export'!HP465))))</f>
        <v/>
      </c>
      <c r="C465" s="61" t="str">
        <f>IF(A465="","",IF(B465="6 Month Transfer",B465,IF('Patient level info'!W465="No","Record not locked to discharge/transfer",IF(AND('Paste Data Here - Export'!KM465="T",'Paste Data Here - Export'!A465&lt;&gt;'Paste Data Here - Export'!B465),"Record transferred to this team then transferred to another inpatient team",IF('Paste Data Here - Export'!KM465="T","Transferred to another inpatient team",IF('Paste Data Here - Export'!A465='Paste Data Here - Export'!B465,"Full record at this team","Record transferred to this team"))))))</f>
        <v/>
      </c>
      <c r="D465" s="106" t="str">
        <f>IF('Patient level info'!A465="","",IF(B465="6 Month Transfer","Not Applicable",IF(C465="Record not locked to discharge/transfer",C465,IF(OR(C465="Full record at this team",'Patient level info'!AG465="Died same day as arrival",'Patient level info'!AG465="Admitted to ICU/CCU/HDU"),'Patient level info'!AG465,IF('Patient level info'!P465="Not achieved",'Patient level info'!AG465,IF('Patient level info'!M465="Not achieved",'Patient level info'!AG465,IF('Patient level info'!AG465="Not directly admitted by this team, but achieved 90% of stay whilst at this team",'Patient level info'!AG465,CONCATENATE('Patient level info'!AG465," whilst at this team"))))))))</f>
        <v/>
      </c>
      <c r="E465" s="106" t="str">
        <f>IF('Patient level info'!A465="","",IF(B465="6 Month Transfer","Not Applicable",IF('Patient level info'!A465='Patient level info'!B465,IF('Patient level info'!T465="No","Not achieved","Achieved"),"Not directly admitted by this team")))</f>
        <v/>
      </c>
      <c r="F465" s="106" t="str">
        <f>IF('Patient level info'!A465="","",IF(B465="6 Month Transfer","Not Applicable",IF('Patient level info'!A465='Patient level info'!B465,IF('Patient level info'!U465="","Not achieved","Achieved"),"Not directly admitted by this team")))</f>
        <v/>
      </c>
    </row>
    <row r="466" spans="1:6" s="40" customFormat="1" ht="30" customHeight="1" x14ac:dyDescent="0.25">
      <c r="A466" s="20" t="str">
        <f>IF('Patient level info'!A466="","",'Patient level info'!A466)</f>
        <v/>
      </c>
      <c r="B466" s="105" t="str">
        <f>IF(A466="","",IF('Patient level info'!E466="Yes","6 Month Transfer",IF('Paste Data Here - Export'!A466='Paste Data Here - Export'!B466,'Patient level info'!C466,IF('Patient level info'!W466="No","",'Paste Data Here - Export'!HP466))))</f>
        <v/>
      </c>
      <c r="C466" s="61" t="str">
        <f>IF(A466="","",IF(B466="6 Month Transfer",B466,IF('Patient level info'!W466="No","Record not locked to discharge/transfer",IF(AND('Paste Data Here - Export'!KM466="T",'Paste Data Here - Export'!A466&lt;&gt;'Paste Data Here - Export'!B466),"Record transferred to this team then transferred to another inpatient team",IF('Paste Data Here - Export'!KM466="T","Transferred to another inpatient team",IF('Paste Data Here - Export'!A466='Paste Data Here - Export'!B466,"Full record at this team","Record transferred to this team"))))))</f>
        <v/>
      </c>
      <c r="D466" s="106" t="str">
        <f>IF('Patient level info'!A466="","",IF(B466="6 Month Transfer","Not Applicable",IF(C466="Record not locked to discharge/transfer",C466,IF(OR(C466="Full record at this team",'Patient level info'!AG466="Died same day as arrival",'Patient level info'!AG466="Admitted to ICU/CCU/HDU"),'Patient level info'!AG466,IF('Patient level info'!P466="Not achieved",'Patient level info'!AG466,IF('Patient level info'!M466="Not achieved",'Patient level info'!AG466,IF('Patient level info'!AG466="Not directly admitted by this team, but achieved 90% of stay whilst at this team",'Patient level info'!AG466,CONCATENATE('Patient level info'!AG466," whilst at this team"))))))))</f>
        <v/>
      </c>
      <c r="E466" s="106" t="str">
        <f>IF('Patient level info'!A466="","",IF(B466="6 Month Transfer","Not Applicable",IF('Patient level info'!A466='Patient level info'!B466,IF('Patient level info'!T466="No","Not achieved","Achieved"),"Not directly admitted by this team")))</f>
        <v/>
      </c>
      <c r="F466" s="106" t="str">
        <f>IF('Patient level info'!A466="","",IF(B466="6 Month Transfer","Not Applicable",IF('Patient level info'!A466='Patient level info'!B466,IF('Patient level info'!U466="","Not achieved","Achieved"),"Not directly admitted by this team")))</f>
        <v/>
      </c>
    </row>
    <row r="467" spans="1:6" s="40" customFormat="1" ht="30" customHeight="1" x14ac:dyDescent="0.25">
      <c r="A467" s="20" t="str">
        <f>IF('Patient level info'!A467="","",'Patient level info'!A467)</f>
        <v/>
      </c>
      <c r="B467" s="105" t="str">
        <f>IF(A467="","",IF('Patient level info'!E467="Yes","6 Month Transfer",IF('Paste Data Here - Export'!A467='Paste Data Here - Export'!B467,'Patient level info'!C467,IF('Patient level info'!W467="No","",'Paste Data Here - Export'!HP467))))</f>
        <v/>
      </c>
      <c r="C467" s="61" t="str">
        <f>IF(A467="","",IF(B467="6 Month Transfer",B467,IF('Patient level info'!W467="No","Record not locked to discharge/transfer",IF(AND('Paste Data Here - Export'!KM467="T",'Paste Data Here - Export'!A467&lt;&gt;'Paste Data Here - Export'!B467),"Record transferred to this team then transferred to another inpatient team",IF('Paste Data Here - Export'!KM467="T","Transferred to another inpatient team",IF('Paste Data Here - Export'!A467='Paste Data Here - Export'!B467,"Full record at this team","Record transferred to this team"))))))</f>
        <v/>
      </c>
      <c r="D467" s="106" t="str">
        <f>IF('Patient level info'!A467="","",IF(B467="6 Month Transfer","Not Applicable",IF(C467="Record not locked to discharge/transfer",C467,IF(OR(C467="Full record at this team",'Patient level info'!AG467="Died same day as arrival",'Patient level info'!AG467="Admitted to ICU/CCU/HDU"),'Patient level info'!AG467,IF('Patient level info'!P467="Not achieved",'Patient level info'!AG467,IF('Patient level info'!M467="Not achieved",'Patient level info'!AG467,IF('Patient level info'!AG467="Not directly admitted by this team, but achieved 90% of stay whilst at this team",'Patient level info'!AG467,CONCATENATE('Patient level info'!AG467," whilst at this team"))))))))</f>
        <v/>
      </c>
      <c r="E467" s="106" t="str">
        <f>IF('Patient level info'!A467="","",IF(B467="6 Month Transfer","Not Applicable",IF('Patient level info'!A467='Patient level info'!B467,IF('Patient level info'!T467="No","Not achieved","Achieved"),"Not directly admitted by this team")))</f>
        <v/>
      </c>
      <c r="F467" s="106" t="str">
        <f>IF('Patient level info'!A467="","",IF(B467="6 Month Transfer","Not Applicable",IF('Patient level info'!A467='Patient level info'!B467,IF('Patient level info'!U467="","Not achieved","Achieved"),"Not directly admitted by this team")))</f>
        <v/>
      </c>
    </row>
    <row r="468" spans="1:6" s="40" customFormat="1" ht="30" customHeight="1" x14ac:dyDescent="0.25">
      <c r="A468" s="20" t="str">
        <f>IF('Patient level info'!A468="","",'Patient level info'!A468)</f>
        <v/>
      </c>
      <c r="B468" s="105" t="str">
        <f>IF(A468="","",IF('Patient level info'!E468="Yes","6 Month Transfer",IF('Paste Data Here - Export'!A468='Paste Data Here - Export'!B468,'Patient level info'!C468,IF('Patient level info'!W468="No","",'Paste Data Here - Export'!HP468))))</f>
        <v/>
      </c>
      <c r="C468" s="61" t="str">
        <f>IF(A468="","",IF(B468="6 Month Transfer",B468,IF('Patient level info'!W468="No","Record not locked to discharge/transfer",IF(AND('Paste Data Here - Export'!KM468="T",'Paste Data Here - Export'!A468&lt;&gt;'Paste Data Here - Export'!B468),"Record transferred to this team then transferred to another inpatient team",IF('Paste Data Here - Export'!KM468="T","Transferred to another inpatient team",IF('Paste Data Here - Export'!A468='Paste Data Here - Export'!B468,"Full record at this team","Record transferred to this team"))))))</f>
        <v/>
      </c>
      <c r="D468" s="106" t="str">
        <f>IF('Patient level info'!A468="","",IF(B468="6 Month Transfer","Not Applicable",IF(C468="Record not locked to discharge/transfer",C468,IF(OR(C468="Full record at this team",'Patient level info'!AG468="Died same day as arrival",'Patient level info'!AG468="Admitted to ICU/CCU/HDU"),'Patient level info'!AG468,IF('Patient level info'!P468="Not achieved",'Patient level info'!AG468,IF('Patient level info'!M468="Not achieved",'Patient level info'!AG468,IF('Patient level info'!AG468="Not directly admitted by this team, but achieved 90% of stay whilst at this team",'Patient level info'!AG468,CONCATENATE('Patient level info'!AG468," whilst at this team"))))))))</f>
        <v/>
      </c>
      <c r="E468" s="106" t="str">
        <f>IF('Patient level info'!A468="","",IF(B468="6 Month Transfer","Not Applicable",IF('Patient level info'!A468='Patient level info'!B468,IF('Patient level info'!T468="No","Not achieved","Achieved"),"Not directly admitted by this team")))</f>
        <v/>
      </c>
      <c r="F468" s="106" t="str">
        <f>IF('Patient level info'!A468="","",IF(B468="6 Month Transfer","Not Applicable",IF('Patient level info'!A468='Patient level info'!B468,IF('Patient level info'!U468="","Not achieved","Achieved"),"Not directly admitted by this team")))</f>
        <v/>
      </c>
    </row>
    <row r="469" spans="1:6" s="40" customFormat="1" ht="30" customHeight="1" x14ac:dyDescent="0.25">
      <c r="A469" s="20" t="str">
        <f>IF('Patient level info'!A469="","",'Patient level info'!A469)</f>
        <v/>
      </c>
      <c r="B469" s="105" t="str">
        <f>IF(A469="","",IF('Patient level info'!E469="Yes","6 Month Transfer",IF('Paste Data Here - Export'!A469='Paste Data Here - Export'!B469,'Patient level info'!C469,IF('Patient level info'!W469="No","",'Paste Data Here - Export'!HP469))))</f>
        <v/>
      </c>
      <c r="C469" s="61" t="str">
        <f>IF(A469="","",IF(B469="6 Month Transfer",B469,IF('Patient level info'!W469="No","Record not locked to discharge/transfer",IF(AND('Paste Data Here - Export'!KM469="T",'Paste Data Here - Export'!A469&lt;&gt;'Paste Data Here - Export'!B469),"Record transferred to this team then transferred to another inpatient team",IF('Paste Data Here - Export'!KM469="T","Transferred to another inpatient team",IF('Paste Data Here - Export'!A469='Paste Data Here - Export'!B469,"Full record at this team","Record transferred to this team"))))))</f>
        <v/>
      </c>
      <c r="D469" s="106" t="str">
        <f>IF('Patient level info'!A469="","",IF(B469="6 Month Transfer","Not Applicable",IF(C469="Record not locked to discharge/transfer",C469,IF(OR(C469="Full record at this team",'Patient level info'!AG469="Died same day as arrival",'Patient level info'!AG469="Admitted to ICU/CCU/HDU"),'Patient level info'!AG469,IF('Patient level info'!P469="Not achieved",'Patient level info'!AG469,IF('Patient level info'!M469="Not achieved",'Patient level info'!AG469,IF('Patient level info'!AG469="Not directly admitted by this team, but achieved 90% of stay whilst at this team",'Patient level info'!AG469,CONCATENATE('Patient level info'!AG469," whilst at this team"))))))))</f>
        <v/>
      </c>
      <c r="E469" s="106" t="str">
        <f>IF('Patient level info'!A469="","",IF(B469="6 Month Transfer","Not Applicable",IF('Patient level info'!A469='Patient level info'!B469,IF('Patient level info'!T469="No","Not achieved","Achieved"),"Not directly admitted by this team")))</f>
        <v/>
      </c>
      <c r="F469" s="106" t="str">
        <f>IF('Patient level info'!A469="","",IF(B469="6 Month Transfer","Not Applicable",IF('Patient level info'!A469='Patient level info'!B469,IF('Patient level info'!U469="","Not achieved","Achieved"),"Not directly admitted by this team")))</f>
        <v/>
      </c>
    </row>
    <row r="470" spans="1:6" s="40" customFormat="1" ht="30" customHeight="1" x14ac:dyDescent="0.25">
      <c r="A470" s="20" t="str">
        <f>IF('Patient level info'!A470="","",'Patient level info'!A470)</f>
        <v/>
      </c>
      <c r="B470" s="105" t="str">
        <f>IF(A470="","",IF('Patient level info'!E470="Yes","6 Month Transfer",IF('Paste Data Here - Export'!A470='Paste Data Here - Export'!B470,'Patient level info'!C470,IF('Patient level info'!W470="No","",'Paste Data Here - Export'!HP470))))</f>
        <v/>
      </c>
      <c r="C470" s="61" t="str">
        <f>IF(A470="","",IF(B470="6 Month Transfer",B470,IF('Patient level info'!W470="No","Record not locked to discharge/transfer",IF(AND('Paste Data Here - Export'!KM470="T",'Paste Data Here - Export'!A470&lt;&gt;'Paste Data Here - Export'!B470),"Record transferred to this team then transferred to another inpatient team",IF('Paste Data Here - Export'!KM470="T","Transferred to another inpatient team",IF('Paste Data Here - Export'!A470='Paste Data Here - Export'!B470,"Full record at this team","Record transferred to this team"))))))</f>
        <v/>
      </c>
      <c r="D470" s="106" t="str">
        <f>IF('Patient level info'!A470="","",IF(B470="6 Month Transfer","Not Applicable",IF(C470="Record not locked to discharge/transfer",C470,IF(OR(C470="Full record at this team",'Patient level info'!AG470="Died same day as arrival",'Patient level info'!AG470="Admitted to ICU/CCU/HDU"),'Patient level info'!AG470,IF('Patient level info'!P470="Not achieved",'Patient level info'!AG470,IF('Patient level info'!M470="Not achieved",'Patient level info'!AG470,IF('Patient level info'!AG470="Not directly admitted by this team, but achieved 90% of stay whilst at this team",'Patient level info'!AG470,CONCATENATE('Patient level info'!AG470," whilst at this team"))))))))</f>
        <v/>
      </c>
      <c r="E470" s="106" t="str">
        <f>IF('Patient level info'!A470="","",IF(B470="6 Month Transfer","Not Applicable",IF('Patient level info'!A470='Patient level info'!B470,IF('Patient level info'!T470="No","Not achieved","Achieved"),"Not directly admitted by this team")))</f>
        <v/>
      </c>
      <c r="F470" s="106" t="str">
        <f>IF('Patient level info'!A470="","",IF(B470="6 Month Transfer","Not Applicable",IF('Patient level info'!A470='Patient level info'!B470,IF('Patient level info'!U470="","Not achieved","Achieved"),"Not directly admitted by this team")))</f>
        <v/>
      </c>
    </row>
    <row r="471" spans="1:6" s="40" customFormat="1" ht="30" customHeight="1" x14ac:dyDescent="0.25">
      <c r="A471" s="20" t="str">
        <f>IF('Patient level info'!A471="","",'Patient level info'!A471)</f>
        <v/>
      </c>
      <c r="B471" s="105" t="str">
        <f>IF(A471="","",IF('Patient level info'!E471="Yes","6 Month Transfer",IF('Paste Data Here - Export'!A471='Paste Data Here - Export'!B471,'Patient level info'!C471,IF('Patient level info'!W471="No","",'Paste Data Here - Export'!HP471))))</f>
        <v/>
      </c>
      <c r="C471" s="61" t="str">
        <f>IF(A471="","",IF(B471="6 Month Transfer",B471,IF('Patient level info'!W471="No","Record not locked to discharge/transfer",IF(AND('Paste Data Here - Export'!KM471="T",'Paste Data Here - Export'!A471&lt;&gt;'Paste Data Here - Export'!B471),"Record transferred to this team then transferred to another inpatient team",IF('Paste Data Here - Export'!KM471="T","Transferred to another inpatient team",IF('Paste Data Here - Export'!A471='Paste Data Here - Export'!B471,"Full record at this team","Record transferred to this team"))))))</f>
        <v/>
      </c>
      <c r="D471" s="106" t="str">
        <f>IF('Patient level info'!A471="","",IF(B471="6 Month Transfer","Not Applicable",IF(C471="Record not locked to discharge/transfer",C471,IF(OR(C471="Full record at this team",'Patient level info'!AG471="Died same day as arrival",'Patient level info'!AG471="Admitted to ICU/CCU/HDU"),'Patient level info'!AG471,IF('Patient level info'!P471="Not achieved",'Patient level info'!AG471,IF('Patient level info'!M471="Not achieved",'Patient level info'!AG471,IF('Patient level info'!AG471="Not directly admitted by this team, but achieved 90% of stay whilst at this team",'Patient level info'!AG471,CONCATENATE('Patient level info'!AG471," whilst at this team"))))))))</f>
        <v/>
      </c>
      <c r="E471" s="106" t="str">
        <f>IF('Patient level info'!A471="","",IF(B471="6 Month Transfer","Not Applicable",IF('Patient level info'!A471='Patient level info'!B471,IF('Patient level info'!T471="No","Not achieved","Achieved"),"Not directly admitted by this team")))</f>
        <v/>
      </c>
      <c r="F471" s="106" t="str">
        <f>IF('Patient level info'!A471="","",IF(B471="6 Month Transfer","Not Applicable",IF('Patient level info'!A471='Patient level info'!B471,IF('Patient level info'!U471="","Not achieved","Achieved"),"Not directly admitted by this team")))</f>
        <v/>
      </c>
    </row>
    <row r="472" spans="1:6" s="40" customFormat="1" ht="30" customHeight="1" x14ac:dyDescent="0.25">
      <c r="A472" s="20" t="str">
        <f>IF('Patient level info'!A472="","",'Patient level info'!A472)</f>
        <v/>
      </c>
      <c r="B472" s="105" t="str">
        <f>IF(A472="","",IF('Patient level info'!E472="Yes","6 Month Transfer",IF('Paste Data Here - Export'!A472='Paste Data Here - Export'!B472,'Patient level info'!C472,IF('Patient level info'!W472="No","",'Paste Data Here - Export'!HP472))))</f>
        <v/>
      </c>
      <c r="C472" s="61" t="str">
        <f>IF(A472="","",IF(B472="6 Month Transfer",B472,IF('Patient level info'!W472="No","Record not locked to discharge/transfer",IF(AND('Paste Data Here - Export'!KM472="T",'Paste Data Here - Export'!A472&lt;&gt;'Paste Data Here - Export'!B472),"Record transferred to this team then transferred to another inpatient team",IF('Paste Data Here - Export'!KM472="T","Transferred to another inpatient team",IF('Paste Data Here - Export'!A472='Paste Data Here - Export'!B472,"Full record at this team","Record transferred to this team"))))))</f>
        <v/>
      </c>
      <c r="D472" s="106" t="str">
        <f>IF('Patient level info'!A472="","",IF(B472="6 Month Transfer","Not Applicable",IF(C472="Record not locked to discharge/transfer",C472,IF(OR(C472="Full record at this team",'Patient level info'!AG472="Died same day as arrival",'Patient level info'!AG472="Admitted to ICU/CCU/HDU"),'Patient level info'!AG472,IF('Patient level info'!P472="Not achieved",'Patient level info'!AG472,IF('Patient level info'!M472="Not achieved",'Patient level info'!AG472,IF('Patient level info'!AG472="Not directly admitted by this team, but achieved 90% of stay whilst at this team",'Patient level info'!AG472,CONCATENATE('Patient level info'!AG472," whilst at this team"))))))))</f>
        <v/>
      </c>
      <c r="E472" s="106" t="str">
        <f>IF('Patient level info'!A472="","",IF(B472="6 Month Transfer","Not Applicable",IF('Patient level info'!A472='Patient level info'!B472,IF('Patient level info'!T472="No","Not achieved","Achieved"),"Not directly admitted by this team")))</f>
        <v/>
      </c>
      <c r="F472" s="106" t="str">
        <f>IF('Patient level info'!A472="","",IF(B472="6 Month Transfer","Not Applicable",IF('Patient level info'!A472='Patient level info'!B472,IF('Patient level info'!U472="","Not achieved","Achieved"),"Not directly admitted by this team")))</f>
        <v/>
      </c>
    </row>
    <row r="473" spans="1:6" s="40" customFormat="1" ht="30" customHeight="1" x14ac:dyDescent="0.25">
      <c r="A473" s="20" t="str">
        <f>IF('Patient level info'!A473="","",'Patient level info'!A473)</f>
        <v/>
      </c>
      <c r="B473" s="105" t="str">
        <f>IF(A473="","",IF('Patient level info'!E473="Yes","6 Month Transfer",IF('Paste Data Here - Export'!A473='Paste Data Here - Export'!B473,'Patient level info'!C473,IF('Patient level info'!W473="No","",'Paste Data Here - Export'!HP473))))</f>
        <v/>
      </c>
      <c r="C473" s="61" t="str">
        <f>IF(A473="","",IF(B473="6 Month Transfer",B473,IF('Patient level info'!W473="No","Record not locked to discharge/transfer",IF(AND('Paste Data Here - Export'!KM473="T",'Paste Data Here - Export'!A473&lt;&gt;'Paste Data Here - Export'!B473),"Record transferred to this team then transferred to another inpatient team",IF('Paste Data Here - Export'!KM473="T","Transferred to another inpatient team",IF('Paste Data Here - Export'!A473='Paste Data Here - Export'!B473,"Full record at this team","Record transferred to this team"))))))</f>
        <v/>
      </c>
      <c r="D473" s="106" t="str">
        <f>IF('Patient level info'!A473="","",IF(B473="6 Month Transfer","Not Applicable",IF(C473="Record not locked to discharge/transfer",C473,IF(OR(C473="Full record at this team",'Patient level info'!AG473="Died same day as arrival",'Patient level info'!AG473="Admitted to ICU/CCU/HDU"),'Patient level info'!AG473,IF('Patient level info'!P473="Not achieved",'Patient level info'!AG473,IF('Patient level info'!M473="Not achieved",'Patient level info'!AG473,IF('Patient level info'!AG473="Not directly admitted by this team, but achieved 90% of stay whilst at this team",'Patient level info'!AG473,CONCATENATE('Patient level info'!AG473," whilst at this team"))))))))</f>
        <v/>
      </c>
      <c r="E473" s="106" t="str">
        <f>IF('Patient level info'!A473="","",IF(B473="6 Month Transfer","Not Applicable",IF('Patient level info'!A473='Patient level info'!B473,IF('Patient level info'!T473="No","Not achieved","Achieved"),"Not directly admitted by this team")))</f>
        <v/>
      </c>
      <c r="F473" s="106" t="str">
        <f>IF('Patient level info'!A473="","",IF(B473="6 Month Transfer","Not Applicable",IF('Patient level info'!A473='Patient level info'!B473,IF('Patient level info'!U473="","Not achieved","Achieved"),"Not directly admitted by this team")))</f>
        <v/>
      </c>
    </row>
    <row r="474" spans="1:6" s="40" customFormat="1" ht="30" customHeight="1" x14ac:dyDescent="0.25">
      <c r="A474" s="20" t="str">
        <f>IF('Patient level info'!A474="","",'Patient level info'!A474)</f>
        <v/>
      </c>
      <c r="B474" s="105" t="str">
        <f>IF(A474="","",IF('Patient level info'!E474="Yes","6 Month Transfer",IF('Paste Data Here - Export'!A474='Paste Data Here - Export'!B474,'Patient level info'!C474,IF('Patient level info'!W474="No","",'Paste Data Here - Export'!HP474))))</f>
        <v/>
      </c>
      <c r="C474" s="61" t="str">
        <f>IF(A474="","",IF(B474="6 Month Transfer",B474,IF('Patient level info'!W474="No","Record not locked to discharge/transfer",IF(AND('Paste Data Here - Export'!KM474="T",'Paste Data Here - Export'!A474&lt;&gt;'Paste Data Here - Export'!B474),"Record transferred to this team then transferred to another inpatient team",IF('Paste Data Here - Export'!KM474="T","Transferred to another inpatient team",IF('Paste Data Here - Export'!A474='Paste Data Here - Export'!B474,"Full record at this team","Record transferred to this team"))))))</f>
        <v/>
      </c>
      <c r="D474" s="106" t="str">
        <f>IF('Patient level info'!A474="","",IF(B474="6 Month Transfer","Not Applicable",IF(C474="Record not locked to discharge/transfer",C474,IF(OR(C474="Full record at this team",'Patient level info'!AG474="Died same day as arrival",'Patient level info'!AG474="Admitted to ICU/CCU/HDU"),'Patient level info'!AG474,IF('Patient level info'!P474="Not achieved",'Patient level info'!AG474,IF('Patient level info'!M474="Not achieved",'Patient level info'!AG474,IF('Patient level info'!AG474="Not directly admitted by this team, but achieved 90% of stay whilst at this team",'Patient level info'!AG474,CONCATENATE('Patient level info'!AG474," whilst at this team"))))))))</f>
        <v/>
      </c>
      <c r="E474" s="106" t="str">
        <f>IF('Patient level info'!A474="","",IF(B474="6 Month Transfer","Not Applicable",IF('Patient level info'!A474='Patient level info'!B474,IF('Patient level info'!T474="No","Not achieved","Achieved"),"Not directly admitted by this team")))</f>
        <v/>
      </c>
      <c r="F474" s="106" t="str">
        <f>IF('Patient level info'!A474="","",IF(B474="6 Month Transfer","Not Applicable",IF('Patient level info'!A474='Patient level info'!B474,IF('Patient level info'!U474="","Not achieved","Achieved"),"Not directly admitted by this team")))</f>
        <v/>
      </c>
    </row>
    <row r="475" spans="1:6" s="40" customFormat="1" ht="30" customHeight="1" x14ac:dyDescent="0.25">
      <c r="A475" s="20" t="str">
        <f>IF('Patient level info'!A475="","",'Patient level info'!A475)</f>
        <v/>
      </c>
      <c r="B475" s="105" t="str">
        <f>IF(A475="","",IF('Patient level info'!E475="Yes","6 Month Transfer",IF('Paste Data Here - Export'!A475='Paste Data Here - Export'!B475,'Patient level info'!C475,IF('Patient level info'!W475="No","",'Paste Data Here - Export'!HP475))))</f>
        <v/>
      </c>
      <c r="C475" s="61" t="str">
        <f>IF(A475="","",IF(B475="6 Month Transfer",B475,IF('Patient level info'!W475="No","Record not locked to discharge/transfer",IF(AND('Paste Data Here - Export'!KM475="T",'Paste Data Here - Export'!A475&lt;&gt;'Paste Data Here - Export'!B475),"Record transferred to this team then transferred to another inpatient team",IF('Paste Data Here - Export'!KM475="T","Transferred to another inpatient team",IF('Paste Data Here - Export'!A475='Paste Data Here - Export'!B475,"Full record at this team","Record transferred to this team"))))))</f>
        <v/>
      </c>
      <c r="D475" s="106" t="str">
        <f>IF('Patient level info'!A475="","",IF(B475="6 Month Transfer","Not Applicable",IF(C475="Record not locked to discharge/transfer",C475,IF(OR(C475="Full record at this team",'Patient level info'!AG475="Died same day as arrival",'Patient level info'!AG475="Admitted to ICU/CCU/HDU"),'Patient level info'!AG475,IF('Patient level info'!P475="Not achieved",'Patient level info'!AG475,IF('Patient level info'!M475="Not achieved",'Patient level info'!AG475,IF('Patient level info'!AG475="Not directly admitted by this team, but achieved 90% of stay whilst at this team",'Patient level info'!AG475,CONCATENATE('Patient level info'!AG475," whilst at this team"))))))))</f>
        <v/>
      </c>
      <c r="E475" s="106" t="str">
        <f>IF('Patient level info'!A475="","",IF(B475="6 Month Transfer","Not Applicable",IF('Patient level info'!A475='Patient level info'!B475,IF('Patient level info'!T475="No","Not achieved","Achieved"),"Not directly admitted by this team")))</f>
        <v/>
      </c>
      <c r="F475" s="106" t="str">
        <f>IF('Patient level info'!A475="","",IF(B475="6 Month Transfer","Not Applicable",IF('Patient level info'!A475='Patient level info'!B475,IF('Patient level info'!U475="","Not achieved","Achieved"),"Not directly admitted by this team")))</f>
        <v/>
      </c>
    </row>
    <row r="476" spans="1:6" s="40" customFormat="1" ht="30" customHeight="1" x14ac:dyDescent="0.25">
      <c r="A476" s="20" t="str">
        <f>IF('Patient level info'!A476="","",'Patient level info'!A476)</f>
        <v/>
      </c>
      <c r="B476" s="105" t="str">
        <f>IF(A476="","",IF('Patient level info'!E476="Yes","6 Month Transfer",IF('Paste Data Here - Export'!A476='Paste Data Here - Export'!B476,'Patient level info'!C476,IF('Patient level info'!W476="No","",'Paste Data Here - Export'!HP476))))</f>
        <v/>
      </c>
      <c r="C476" s="61" t="str">
        <f>IF(A476="","",IF(B476="6 Month Transfer",B476,IF('Patient level info'!W476="No","Record not locked to discharge/transfer",IF(AND('Paste Data Here - Export'!KM476="T",'Paste Data Here - Export'!A476&lt;&gt;'Paste Data Here - Export'!B476),"Record transferred to this team then transferred to another inpatient team",IF('Paste Data Here - Export'!KM476="T","Transferred to another inpatient team",IF('Paste Data Here - Export'!A476='Paste Data Here - Export'!B476,"Full record at this team","Record transferred to this team"))))))</f>
        <v/>
      </c>
      <c r="D476" s="106" t="str">
        <f>IF('Patient level info'!A476="","",IF(B476="6 Month Transfer","Not Applicable",IF(C476="Record not locked to discharge/transfer",C476,IF(OR(C476="Full record at this team",'Patient level info'!AG476="Died same day as arrival",'Patient level info'!AG476="Admitted to ICU/CCU/HDU"),'Patient level info'!AG476,IF('Patient level info'!P476="Not achieved",'Patient level info'!AG476,IF('Patient level info'!M476="Not achieved",'Patient level info'!AG476,IF('Patient level info'!AG476="Not directly admitted by this team, but achieved 90% of stay whilst at this team",'Patient level info'!AG476,CONCATENATE('Patient level info'!AG476," whilst at this team"))))))))</f>
        <v/>
      </c>
      <c r="E476" s="106" t="str">
        <f>IF('Patient level info'!A476="","",IF(B476="6 Month Transfer","Not Applicable",IF('Patient level info'!A476='Patient level info'!B476,IF('Patient level info'!T476="No","Not achieved","Achieved"),"Not directly admitted by this team")))</f>
        <v/>
      </c>
      <c r="F476" s="106" t="str">
        <f>IF('Patient level info'!A476="","",IF(B476="6 Month Transfer","Not Applicable",IF('Patient level info'!A476='Patient level info'!B476,IF('Patient level info'!U476="","Not achieved","Achieved"),"Not directly admitted by this team")))</f>
        <v/>
      </c>
    </row>
    <row r="477" spans="1:6" s="40" customFormat="1" ht="30" customHeight="1" x14ac:dyDescent="0.25">
      <c r="A477" s="20" t="str">
        <f>IF('Patient level info'!A477="","",'Patient level info'!A477)</f>
        <v/>
      </c>
      <c r="B477" s="105" t="str">
        <f>IF(A477="","",IF('Patient level info'!E477="Yes","6 Month Transfer",IF('Paste Data Here - Export'!A477='Paste Data Here - Export'!B477,'Patient level info'!C477,IF('Patient level info'!W477="No","",'Paste Data Here - Export'!HP477))))</f>
        <v/>
      </c>
      <c r="C477" s="61" t="str">
        <f>IF(A477="","",IF(B477="6 Month Transfer",B477,IF('Patient level info'!W477="No","Record not locked to discharge/transfer",IF(AND('Paste Data Here - Export'!KM477="T",'Paste Data Here - Export'!A477&lt;&gt;'Paste Data Here - Export'!B477),"Record transferred to this team then transferred to another inpatient team",IF('Paste Data Here - Export'!KM477="T","Transferred to another inpatient team",IF('Paste Data Here - Export'!A477='Paste Data Here - Export'!B477,"Full record at this team","Record transferred to this team"))))))</f>
        <v/>
      </c>
      <c r="D477" s="106" t="str">
        <f>IF('Patient level info'!A477="","",IF(B477="6 Month Transfer","Not Applicable",IF(C477="Record not locked to discharge/transfer",C477,IF(OR(C477="Full record at this team",'Patient level info'!AG477="Died same day as arrival",'Patient level info'!AG477="Admitted to ICU/CCU/HDU"),'Patient level info'!AG477,IF('Patient level info'!P477="Not achieved",'Patient level info'!AG477,IF('Patient level info'!M477="Not achieved",'Patient level info'!AG477,IF('Patient level info'!AG477="Not directly admitted by this team, but achieved 90% of stay whilst at this team",'Patient level info'!AG477,CONCATENATE('Patient level info'!AG477," whilst at this team"))))))))</f>
        <v/>
      </c>
      <c r="E477" s="106" t="str">
        <f>IF('Patient level info'!A477="","",IF(B477="6 Month Transfer","Not Applicable",IF('Patient level info'!A477='Patient level info'!B477,IF('Patient level info'!T477="No","Not achieved","Achieved"),"Not directly admitted by this team")))</f>
        <v/>
      </c>
      <c r="F477" s="106" t="str">
        <f>IF('Patient level info'!A477="","",IF(B477="6 Month Transfer","Not Applicable",IF('Patient level info'!A477='Patient level info'!B477,IF('Patient level info'!U477="","Not achieved","Achieved"),"Not directly admitted by this team")))</f>
        <v/>
      </c>
    </row>
    <row r="478" spans="1:6" s="40" customFormat="1" ht="30" customHeight="1" x14ac:dyDescent="0.25">
      <c r="A478" s="20" t="str">
        <f>IF('Patient level info'!A478="","",'Patient level info'!A478)</f>
        <v/>
      </c>
      <c r="B478" s="105" t="str">
        <f>IF(A478="","",IF('Patient level info'!E478="Yes","6 Month Transfer",IF('Paste Data Here - Export'!A478='Paste Data Here - Export'!B478,'Patient level info'!C478,IF('Patient level info'!W478="No","",'Paste Data Here - Export'!HP478))))</f>
        <v/>
      </c>
      <c r="C478" s="61" t="str">
        <f>IF(A478="","",IF(B478="6 Month Transfer",B478,IF('Patient level info'!W478="No","Record not locked to discharge/transfer",IF(AND('Paste Data Here - Export'!KM478="T",'Paste Data Here - Export'!A478&lt;&gt;'Paste Data Here - Export'!B478),"Record transferred to this team then transferred to another inpatient team",IF('Paste Data Here - Export'!KM478="T","Transferred to another inpatient team",IF('Paste Data Here - Export'!A478='Paste Data Here - Export'!B478,"Full record at this team","Record transferred to this team"))))))</f>
        <v/>
      </c>
      <c r="D478" s="106" t="str">
        <f>IF('Patient level info'!A478="","",IF(B478="6 Month Transfer","Not Applicable",IF(C478="Record not locked to discharge/transfer",C478,IF(OR(C478="Full record at this team",'Patient level info'!AG478="Died same day as arrival",'Patient level info'!AG478="Admitted to ICU/CCU/HDU"),'Patient level info'!AG478,IF('Patient level info'!P478="Not achieved",'Patient level info'!AG478,IF('Patient level info'!M478="Not achieved",'Patient level info'!AG478,IF('Patient level info'!AG478="Not directly admitted by this team, but achieved 90% of stay whilst at this team",'Patient level info'!AG478,CONCATENATE('Patient level info'!AG478," whilst at this team"))))))))</f>
        <v/>
      </c>
      <c r="E478" s="106" t="str">
        <f>IF('Patient level info'!A478="","",IF(B478="6 Month Transfer","Not Applicable",IF('Patient level info'!A478='Patient level info'!B478,IF('Patient level info'!T478="No","Not achieved","Achieved"),"Not directly admitted by this team")))</f>
        <v/>
      </c>
      <c r="F478" s="106" t="str">
        <f>IF('Patient level info'!A478="","",IF(B478="6 Month Transfer","Not Applicable",IF('Patient level info'!A478='Patient level info'!B478,IF('Patient level info'!U478="","Not achieved","Achieved"),"Not directly admitted by this team")))</f>
        <v/>
      </c>
    </row>
    <row r="479" spans="1:6" s="40" customFormat="1" ht="30" customHeight="1" x14ac:dyDescent="0.25">
      <c r="A479" s="20" t="str">
        <f>IF('Patient level info'!A479="","",'Patient level info'!A479)</f>
        <v/>
      </c>
      <c r="B479" s="105" t="str">
        <f>IF(A479="","",IF('Patient level info'!E479="Yes","6 Month Transfer",IF('Paste Data Here - Export'!A479='Paste Data Here - Export'!B479,'Patient level info'!C479,IF('Patient level info'!W479="No","",'Paste Data Here - Export'!HP479))))</f>
        <v/>
      </c>
      <c r="C479" s="61" t="str">
        <f>IF(A479="","",IF(B479="6 Month Transfer",B479,IF('Patient level info'!W479="No","Record not locked to discharge/transfer",IF(AND('Paste Data Here - Export'!KM479="T",'Paste Data Here - Export'!A479&lt;&gt;'Paste Data Here - Export'!B479),"Record transferred to this team then transferred to another inpatient team",IF('Paste Data Here - Export'!KM479="T","Transferred to another inpatient team",IF('Paste Data Here - Export'!A479='Paste Data Here - Export'!B479,"Full record at this team","Record transferred to this team"))))))</f>
        <v/>
      </c>
      <c r="D479" s="106" t="str">
        <f>IF('Patient level info'!A479="","",IF(B479="6 Month Transfer","Not Applicable",IF(C479="Record not locked to discharge/transfer",C479,IF(OR(C479="Full record at this team",'Patient level info'!AG479="Died same day as arrival",'Patient level info'!AG479="Admitted to ICU/CCU/HDU"),'Patient level info'!AG479,IF('Patient level info'!P479="Not achieved",'Patient level info'!AG479,IF('Patient level info'!M479="Not achieved",'Patient level info'!AG479,IF('Patient level info'!AG479="Not directly admitted by this team, but achieved 90% of stay whilst at this team",'Patient level info'!AG479,CONCATENATE('Patient level info'!AG479," whilst at this team"))))))))</f>
        <v/>
      </c>
      <c r="E479" s="106" t="str">
        <f>IF('Patient level info'!A479="","",IF(B479="6 Month Transfer","Not Applicable",IF('Patient level info'!A479='Patient level info'!B479,IF('Patient level info'!T479="No","Not achieved","Achieved"),"Not directly admitted by this team")))</f>
        <v/>
      </c>
      <c r="F479" s="106" t="str">
        <f>IF('Patient level info'!A479="","",IF(B479="6 Month Transfer","Not Applicable",IF('Patient level info'!A479='Patient level info'!B479,IF('Patient level info'!U479="","Not achieved","Achieved"),"Not directly admitted by this team")))</f>
        <v/>
      </c>
    </row>
    <row r="480" spans="1:6" s="40" customFormat="1" ht="30" customHeight="1" x14ac:dyDescent="0.25">
      <c r="A480" s="20" t="str">
        <f>IF('Patient level info'!A480="","",'Patient level info'!A480)</f>
        <v/>
      </c>
      <c r="B480" s="105" t="str">
        <f>IF(A480="","",IF('Patient level info'!E480="Yes","6 Month Transfer",IF('Paste Data Here - Export'!A480='Paste Data Here - Export'!B480,'Patient level info'!C480,IF('Patient level info'!W480="No","",'Paste Data Here - Export'!HP480))))</f>
        <v/>
      </c>
      <c r="C480" s="61" t="str">
        <f>IF(A480="","",IF(B480="6 Month Transfer",B480,IF('Patient level info'!W480="No","Record not locked to discharge/transfer",IF(AND('Paste Data Here - Export'!KM480="T",'Paste Data Here - Export'!A480&lt;&gt;'Paste Data Here - Export'!B480),"Record transferred to this team then transferred to another inpatient team",IF('Paste Data Here - Export'!KM480="T","Transferred to another inpatient team",IF('Paste Data Here - Export'!A480='Paste Data Here - Export'!B480,"Full record at this team","Record transferred to this team"))))))</f>
        <v/>
      </c>
      <c r="D480" s="106" t="str">
        <f>IF('Patient level info'!A480="","",IF(B480="6 Month Transfer","Not Applicable",IF(C480="Record not locked to discharge/transfer",C480,IF(OR(C480="Full record at this team",'Patient level info'!AG480="Died same day as arrival",'Patient level info'!AG480="Admitted to ICU/CCU/HDU"),'Patient level info'!AG480,IF('Patient level info'!P480="Not achieved",'Patient level info'!AG480,IF('Patient level info'!M480="Not achieved",'Patient level info'!AG480,IF('Patient level info'!AG480="Not directly admitted by this team, but achieved 90% of stay whilst at this team",'Patient level info'!AG480,CONCATENATE('Patient level info'!AG480," whilst at this team"))))))))</f>
        <v/>
      </c>
      <c r="E480" s="106" t="str">
        <f>IF('Patient level info'!A480="","",IF(B480="6 Month Transfer","Not Applicable",IF('Patient level info'!A480='Patient level info'!B480,IF('Patient level info'!T480="No","Not achieved","Achieved"),"Not directly admitted by this team")))</f>
        <v/>
      </c>
      <c r="F480" s="106" t="str">
        <f>IF('Patient level info'!A480="","",IF(B480="6 Month Transfer","Not Applicable",IF('Patient level info'!A480='Patient level info'!B480,IF('Patient level info'!U480="","Not achieved","Achieved"),"Not directly admitted by this team")))</f>
        <v/>
      </c>
    </row>
    <row r="481" spans="1:6" s="40" customFormat="1" ht="30" customHeight="1" x14ac:dyDescent="0.25">
      <c r="A481" s="20" t="str">
        <f>IF('Patient level info'!A481="","",'Patient level info'!A481)</f>
        <v/>
      </c>
      <c r="B481" s="105" t="str">
        <f>IF(A481="","",IF('Patient level info'!E481="Yes","6 Month Transfer",IF('Paste Data Here - Export'!A481='Paste Data Here - Export'!B481,'Patient level info'!C481,IF('Patient level info'!W481="No","",'Paste Data Here - Export'!HP481))))</f>
        <v/>
      </c>
      <c r="C481" s="61" t="str">
        <f>IF(A481="","",IF(B481="6 Month Transfer",B481,IF('Patient level info'!W481="No","Record not locked to discharge/transfer",IF(AND('Paste Data Here - Export'!KM481="T",'Paste Data Here - Export'!A481&lt;&gt;'Paste Data Here - Export'!B481),"Record transferred to this team then transferred to another inpatient team",IF('Paste Data Here - Export'!KM481="T","Transferred to another inpatient team",IF('Paste Data Here - Export'!A481='Paste Data Here - Export'!B481,"Full record at this team","Record transferred to this team"))))))</f>
        <v/>
      </c>
      <c r="D481" s="106" t="str">
        <f>IF('Patient level info'!A481="","",IF(B481="6 Month Transfer","Not Applicable",IF(C481="Record not locked to discharge/transfer",C481,IF(OR(C481="Full record at this team",'Patient level info'!AG481="Died same day as arrival",'Patient level info'!AG481="Admitted to ICU/CCU/HDU"),'Patient level info'!AG481,IF('Patient level info'!P481="Not achieved",'Patient level info'!AG481,IF('Patient level info'!M481="Not achieved",'Patient level info'!AG481,IF('Patient level info'!AG481="Not directly admitted by this team, but achieved 90% of stay whilst at this team",'Patient level info'!AG481,CONCATENATE('Patient level info'!AG481," whilst at this team"))))))))</f>
        <v/>
      </c>
      <c r="E481" s="106" t="str">
        <f>IF('Patient level info'!A481="","",IF(B481="6 Month Transfer","Not Applicable",IF('Patient level info'!A481='Patient level info'!B481,IF('Patient level info'!T481="No","Not achieved","Achieved"),"Not directly admitted by this team")))</f>
        <v/>
      </c>
      <c r="F481" s="106" t="str">
        <f>IF('Patient level info'!A481="","",IF(B481="6 Month Transfer","Not Applicable",IF('Patient level info'!A481='Patient level info'!B481,IF('Patient level info'!U481="","Not achieved","Achieved"),"Not directly admitted by this team")))</f>
        <v/>
      </c>
    </row>
    <row r="482" spans="1:6" s="40" customFormat="1" ht="30" customHeight="1" x14ac:dyDescent="0.25">
      <c r="A482" s="20" t="str">
        <f>IF('Patient level info'!A482="","",'Patient level info'!A482)</f>
        <v/>
      </c>
      <c r="B482" s="105" t="str">
        <f>IF(A482="","",IF('Patient level info'!E482="Yes","6 Month Transfer",IF('Paste Data Here - Export'!A482='Paste Data Here - Export'!B482,'Patient level info'!C482,IF('Patient level info'!W482="No","",'Paste Data Here - Export'!HP482))))</f>
        <v/>
      </c>
      <c r="C482" s="61" t="str">
        <f>IF(A482="","",IF(B482="6 Month Transfer",B482,IF('Patient level info'!W482="No","Record not locked to discharge/transfer",IF(AND('Paste Data Here - Export'!KM482="T",'Paste Data Here - Export'!A482&lt;&gt;'Paste Data Here - Export'!B482),"Record transferred to this team then transferred to another inpatient team",IF('Paste Data Here - Export'!KM482="T","Transferred to another inpatient team",IF('Paste Data Here - Export'!A482='Paste Data Here - Export'!B482,"Full record at this team","Record transferred to this team"))))))</f>
        <v/>
      </c>
      <c r="D482" s="106" t="str">
        <f>IF('Patient level info'!A482="","",IF(B482="6 Month Transfer","Not Applicable",IF(C482="Record not locked to discharge/transfer",C482,IF(OR(C482="Full record at this team",'Patient level info'!AG482="Died same day as arrival",'Patient level info'!AG482="Admitted to ICU/CCU/HDU"),'Patient level info'!AG482,IF('Patient level info'!P482="Not achieved",'Patient level info'!AG482,IF('Patient level info'!M482="Not achieved",'Patient level info'!AG482,IF('Patient level info'!AG482="Not directly admitted by this team, but achieved 90% of stay whilst at this team",'Patient level info'!AG482,CONCATENATE('Patient level info'!AG482," whilst at this team"))))))))</f>
        <v/>
      </c>
      <c r="E482" s="106" t="str">
        <f>IF('Patient level info'!A482="","",IF(B482="6 Month Transfer","Not Applicable",IF('Patient level info'!A482='Patient level info'!B482,IF('Patient level info'!T482="No","Not achieved","Achieved"),"Not directly admitted by this team")))</f>
        <v/>
      </c>
      <c r="F482" s="106" t="str">
        <f>IF('Patient level info'!A482="","",IF(B482="6 Month Transfer","Not Applicable",IF('Patient level info'!A482='Patient level info'!B482,IF('Patient level info'!U482="","Not achieved","Achieved"),"Not directly admitted by this team")))</f>
        <v/>
      </c>
    </row>
    <row r="483" spans="1:6" s="40" customFormat="1" ht="30" customHeight="1" x14ac:dyDescent="0.25">
      <c r="A483" s="20" t="str">
        <f>IF('Patient level info'!A483="","",'Patient level info'!A483)</f>
        <v/>
      </c>
      <c r="B483" s="105" t="str">
        <f>IF(A483="","",IF('Patient level info'!E483="Yes","6 Month Transfer",IF('Paste Data Here - Export'!A483='Paste Data Here - Export'!B483,'Patient level info'!C483,IF('Patient level info'!W483="No","",'Paste Data Here - Export'!HP483))))</f>
        <v/>
      </c>
      <c r="C483" s="61" t="str">
        <f>IF(A483="","",IF(B483="6 Month Transfer",B483,IF('Patient level info'!W483="No","Record not locked to discharge/transfer",IF(AND('Paste Data Here - Export'!KM483="T",'Paste Data Here - Export'!A483&lt;&gt;'Paste Data Here - Export'!B483),"Record transferred to this team then transferred to another inpatient team",IF('Paste Data Here - Export'!KM483="T","Transferred to another inpatient team",IF('Paste Data Here - Export'!A483='Paste Data Here - Export'!B483,"Full record at this team","Record transferred to this team"))))))</f>
        <v/>
      </c>
      <c r="D483" s="106" t="str">
        <f>IF('Patient level info'!A483="","",IF(B483="6 Month Transfer","Not Applicable",IF(C483="Record not locked to discharge/transfer",C483,IF(OR(C483="Full record at this team",'Patient level info'!AG483="Died same day as arrival",'Patient level info'!AG483="Admitted to ICU/CCU/HDU"),'Patient level info'!AG483,IF('Patient level info'!P483="Not achieved",'Patient level info'!AG483,IF('Patient level info'!M483="Not achieved",'Patient level info'!AG483,IF('Patient level info'!AG483="Not directly admitted by this team, but achieved 90% of stay whilst at this team",'Patient level info'!AG483,CONCATENATE('Patient level info'!AG483," whilst at this team"))))))))</f>
        <v/>
      </c>
      <c r="E483" s="106" t="str">
        <f>IF('Patient level info'!A483="","",IF(B483="6 Month Transfer","Not Applicable",IF('Patient level info'!A483='Patient level info'!B483,IF('Patient level info'!T483="No","Not achieved","Achieved"),"Not directly admitted by this team")))</f>
        <v/>
      </c>
      <c r="F483" s="106" t="str">
        <f>IF('Patient level info'!A483="","",IF(B483="6 Month Transfer","Not Applicable",IF('Patient level info'!A483='Patient level info'!B483,IF('Patient level info'!U483="","Not achieved","Achieved"),"Not directly admitted by this team")))</f>
        <v/>
      </c>
    </row>
    <row r="484" spans="1:6" s="40" customFormat="1" ht="30" customHeight="1" x14ac:dyDescent="0.25">
      <c r="A484" s="20" t="str">
        <f>IF('Patient level info'!A484="","",'Patient level info'!A484)</f>
        <v/>
      </c>
      <c r="B484" s="105" t="str">
        <f>IF(A484="","",IF('Patient level info'!E484="Yes","6 Month Transfer",IF('Paste Data Here - Export'!A484='Paste Data Here - Export'!B484,'Patient level info'!C484,IF('Patient level info'!W484="No","",'Paste Data Here - Export'!HP484))))</f>
        <v/>
      </c>
      <c r="C484" s="61" t="str">
        <f>IF(A484="","",IF(B484="6 Month Transfer",B484,IF('Patient level info'!W484="No","Record not locked to discharge/transfer",IF(AND('Paste Data Here - Export'!KM484="T",'Paste Data Here - Export'!A484&lt;&gt;'Paste Data Here - Export'!B484),"Record transferred to this team then transferred to another inpatient team",IF('Paste Data Here - Export'!KM484="T","Transferred to another inpatient team",IF('Paste Data Here - Export'!A484='Paste Data Here - Export'!B484,"Full record at this team","Record transferred to this team"))))))</f>
        <v/>
      </c>
      <c r="D484" s="106" t="str">
        <f>IF('Patient level info'!A484="","",IF(B484="6 Month Transfer","Not Applicable",IF(C484="Record not locked to discharge/transfer",C484,IF(OR(C484="Full record at this team",'Patient level info'!AG484="Died same day as arrival",'Patient level info'!AG484="Admitted to ICU/CCU/HDU"),'Patient level info'!AG484,IF('Patient level info'!P484="Not achieved",'Patient level info'!AG484,IF('Patient level info'!M484="Not achieved",'Patient level info'!AG484,IF('Patient level info'!AG484="Not directly admitted by this team, but achieved 90% of stay whilst at this team",'Patient level info'!AG484,CONCATENATE('Patient level info'!AG484," whilst at this team"))))))))</f>
        <v/>
      </c>
      <c r="E484" s="106" t="str">
        <f>IF('Patient level info'!A484="","",IF(B484="6 Month Transfer","Not Applicable",IF('Patient level info'!A484='Patient level info'!B484,IF('Patient level info'!T484="No","Not achieved","Achieved"),"Not directly admitted by this team")))</f>
        <v/>
      </c>
      <c r="F484" s="106" t="str">
        <f>IF('Patient level info'!A484="","",IF(B484="6 Month Transfer","Not Applicable",IF('Patient level info'!A484='Patient level info'!B484,IF('Patient level info'!U484="","Not achieved","Achieved"),"Not directly admitted by this team")))</f>
        <v/>
      </c>
    </row>
    <row r="485" spans="1:6" s="40" customFormat="1" ht="30" customHeight="1" x14ac:dyDescent="0.25">
      <c r="A485" s="20" t="str">
        <f>IF('Patient level info'!A485="","",'Patient level info'!A485)</f>
        <v/>
      </c>
      <c r="B485" s="105" t="str">
        <f>IF(A485="","",IF('Patient level info'!E485="Yes","6 Month Transfer",IF('Paste Data Here - Export'!A485='Paste Data Here - Export'!B485,'Patient level info'!C485,IF('Patient level info'!W485="No","",'Paste Data Here - Export'!HP485))))</f>
        <v/>
      </c>
      <c r="C485" s="61" t="str">
        <f>IF(A485="","",IF(B485="6 Month Transfer",B485,IF('Patient level info'!W485="No","Record not locked to discharge/transfer",IF(AND('Paste Data Here - Export'!KM485="T",'Paste Data Here - Export'!A485&lt;&gt;'Paste Data Here - Export'!B485),"Record transferred to this team then transferred to another inpatient team",IF('Paste Data Here - Export'!KM485="T","Transferred to another inpatient team",IF('Paste Data Here - Export'!A485='Paste Data Here - Export'!B485,"Full record at this team","Record transferred to this team"))))))</f>
        <v/>
      </c>
      <c r="D485" s="106" t="str">
        <f>IF('Patient level info'!A485="","",IF(B485="6 Month Transfer","Not Applicable",IF(C485="Record not locked to discharge/transfer",C485,IF(OR(C485="Full record at this team",'Patient level info'!AG485="Died same day as arrival",'Patient level info'!AG485="Admitted to ICU/CCU/HDU"),'Patient level info'!AG485,IF('Patient level info'!P485="Not achieved",'Patient level info'!AG485,IF('Patient level info'!M485="Not achieved",'Patient level info'!AG485,IF('Patient level info'!AG485="Not directly admitted by this team, but achieved 90% of stay whilst at this team",'Patient level info'!AG485,CONCATENATE('Patient level info'!AG485," whilst at this team"))))))))</f>
        <v/>
      </c>
      <c r="E485" s="106" t="str">
        <f>IF('Patient level info'!A485="","",IF(B485="6 Month Transfer","Not Applicable",IF('Patient level info'!A485='Patient level info'!B485,IF('Patient level info'!T485="No","Not achieved","Achieved"),"Not directly admitted by this team")))</f>
        <v/>
      </c>
      <c r="F485" s="106" t="str">
        <f>IF('Patient level info'!A485="","",IF(B485="6 Month Transfer","Not Applicable",IF('Patient level info'!A485='Patient level info'!B485,IF('Patient level info'!U485="","Not achieved","Achieved"),"Not directly admitted by this team")))</f>
        <v/>
      </c>
    </row>
    <row r="486" spans="1:6" s="40" customFormat="1" ht="30" customHeight="1" x14ac:dyDescent="0.25">
      <c r="A486" s="20" t="str">
        <f>IF('Patient level info'!A486="","",'Patient level info'!A486)</f>
        <v/>
      </c>
      <c r="B486" s="105" t="str">
        <f>IF(A486="","",IF('Patient level info'!E486="Yes","6 Month Transfer",IF('Paste Data Here - Export'!A486='Paste Data Here - Export'!B486,'Patient level info'!C486,IF('Patient level info'!W486="No","",'Paste Data Here - Export'!HP486))))</f>
        <v/>
      </c>
      <c r="C486" s="61" t="str">
        <f>IF(A486="","",IF(B486="6 Month Transfer",B486,IF('Patient level info'!W486="No","Record not locked to discharge/transfer",IF(AND('Paste Data Here - Export'!KM486="T",'Paste Data Here - Export'!A486&lt;&gt;'Paste Data Here - Export'!B486),"Record transferred to this team then transferred to another inpatient team",IF('Paste Data Here - Export'!KM486="T","Transferred to another inpatient team",IF('Paste Data Here - Export'!A486='Paste Data Here - Export'!B486,"Full record at this team","Record transferred to this team"))))))</f>
        <v/>
      </c>
      <c r="D486" s="106" t="str">
        <f>IF('Patient level info'!A486="","",IF(B486="6 Month Transfer","Not Applicable",IF(C486="Record not locked to discharge/transfer",C486,IF(OR(C486="Full record at this team",'Patient level info'!AG486="Died same day as arrival",'Patient level info'!AG486="Admitted to ICU/CCU/HDU"),'Patient level info'!AG486,IF('Patient level info'!P486="Not achieved",'Patient level info'!AG486,IF('Patient level info'!M486="Not achieved",'Patient level info'!AG486,IF('Patient level info'!AG486="Not directly admitted by this team, but achieved 90% of stay whilst at this team",'Patient level info'!AG486,CONCATENATE('Patient level info'!AG486," whilst at this team"))))))))</f>
        <v/>
      </c>
      <c r="E486" s="106" t="str">
        <f>IF('Patient level info'!A486="","",IF(B486="6 Month Transfer","Not Applicable",IF('Patient level info'!A486='Patient level info'!B486,IF('Patient level info'!T486="No","Not achieved","Achieved"),"Not directly admitted by this team")))</f>
        <v/>
      </c>
      <c r="F486" s="106" t="str">
        <f>IF('Patient level info'!A486="","",IF(B486="6 Month Transfer","Not Applicable",IF('Patient level info'!A486='Patient level info'!B486,IF('Patient level info'!U486="","Not achieved","Achieved"),"Not directly admitted by this team")))</f>
        <v/>
      </c>
    </row>
    <row r="487" spans="1:6" s="40" customFormat="1" ht="30" customHeight="1" x14ac:dyDescent="0.25">
      <c r="A487" s="20" t="str">
        <f>IF('Patient level info'!A487="","",'Patient level info'!A487)</f>
        <v/>
      </c>
      <c r="B487" s="105" t="str">
        <f>IF(A487="","",IF('Patient level info'!E487="Yes","6 Month Transfer",IF('Paste Data Here - Export'!A487='Paste Data Here - Export'!B487,'Patient level info'!C487,IF('Patient level info'!W487="No","",'Paste Data Here - Export'!HP487))))</f>
        <v/>
      </c>
      <c r="C487" s="61" t="str">
        <f>IF(A487="","",IF(B487="6 Month Transfer",B487,IF('Patient level info'!W487="No","Record not locked to discharge/transfer",IF(AND('Paste Data Here - Export'!KM487="T",'Paste Data Here - Export'!A487&lt;&gt;'Paste Data Here - Export'!B487),"Record transferred to this team then transferred to another inpatient team",IF('Paste Data Here - Export'!KM487="T","Transferred to another inpatient team",IF('Paste Data Here - Export'!A487='Paste Data Here - Export'!B487,"Full record at this team","Record transferred to this team"))))))</f>
        <v/>
      </c>
      <c r="D487" s="106" t="str">
        <f>IF('Patient level info'!A487="","",IF(B487="6 Month Transfer","Not Applicable",IF(C487="Record not locked to discharge/transfer",C487,IF(OR(C487="Full record at this team",'Patient level info'!AG487="Died same day as arrival",'Patient level info'!AG487="Admitted to ICU/CCU/HDU"),'Patient level info'!AG487,IF('Patient level info'!P487="Not achieved",'Patient level info'!AG487,IF('Patient level info'!M487="Not achieved",'Patient level info'!AG487,IF('Patient level info'!AG487="Not directly admitted by this team, but achieved 90% of stay whilst at this team",'Patient level info'!AG487,CONCATENATE('Patient level info'!AG487," whilst at this team"))))))))</f>
        <v/>
      </c>
      <c r="E487" s="106" t="str">
        <f>IF('Patient level info'!A487="","",IF(B487="6 Month Transfer","Not Applicable",IF('Patient level info'!A487='Patient level info'!B487,IF('Patient level info'!T487="No","Not achieved","Achieved"),"Not directly admitted by this team")))</f>
        <v/>
      </c>
      <c r="F487" s="106" t="str">
        <f>IF('Patient level info'!A487="","",IF(B487="6 Month Transfer","Not Applicable",IF('Patient level info'!A487='Patient level info'!B487,IF('Patient level info'!U487="","Not achieved","Achieved"),"Not directly admitted by this team")))</f>
        <v/>
      </c>
    </row>
    <row r="488" spans="1:6" s="40" customFormat="1" ht="30" customHeight="1" x14ac:dyDescent="0.25">
      <c r="A488" s="20" t="str">
        <f>IF('Patient level info'!A488="","",'Patient level info'!A488)</f>
        <v/>
      </c>
      <c r="B488" s="105" t="str">
        <f>IF(A488="","",IF('Patient level info'!E488="Yes","6 Month Transfer",IF('Paste Data Here - Export'!A488='Paste Data Here - Export'!B488,'Patient level info'!C488,IF('Patient level info'!W488="No","",'Paste Data Here - Export'!HP488))))</f>
        <v/>
      </c>
      <c r="C488" s="61" t="str">
        <f>IF(A488="","",IF(B488="6 Month Transfer",B488,IF('Patient level info'!W488="No","Record not locked to discharge/transfer",IF(AND('Paste Data Here - Export'!KM488="T",'Paste Data Here - Export'!A488&lt;&gt;'Paste Data Here - Export'!B488),"Record transferred to this team then transferred to another inpatient team",IF('Paste Data Here - Export'!KM488="T","Transferred to another inpatient team",IF('Paste Data Here - Export'!A488='Paste Data Here - Export'!B488,"Full record at this team","Record transferred to this team"))))))</f>
        <v/>
      </c>
      <c r="D488" s="106" t="str">
        <f>IF('Patient level info'!A488="","",IF(B488="6 Month Transfer","Not Applicable",IF(C488="Record not locked to discharge/transfer",C488,IF(OR(C488="Full record at this team",'Patient level info'!AG488="Died same day as arrival",'Patient level info'!AG488="Admitted to ICU/CCU/HDU"),'Patient level info'!AG488,IF('Patient level info'!P488="Not achieved",'Patient level info'!AG488,IF('Patient level info'!M488="Not achieved",'Patient level info'!AG488,IF('Patient level info'!AG488="Not directly admitted by this team, but achieved 90% of stay whilst at this team",'Patient level info'!AG488,CONCATENATE('Patient level info'!AG488," whilst at this team"))))))))</f>
        <v/>
      </c>
      <c r="E488" s="106" t="str">
        <f>IF('Patient level info'!A488="","",IF(B488="6 Month Transfer","Not Applicable",IF('Patient level info'!A488='Patient level info'!B488,IF('Patient level info'!T488="No","Not achieved","Achieved"),"Not directly admitted by this team")))</f>
        <v/>
      </c>
      <c r="F488" s="106" t="str">
        <f>IF('Patient level info'!A488="","",IF(B488="6 Month Transfer","Not Applicable",IF('Patient level info'!A488='Patient level info'!B488,IF('Patient level info'!U488="","Not achieved","Achieved"),"Not directly admitted by this team")))</f>
        <v/>
      </c>
    </row>
    <row r="489" spans="1:6" s="40" customFormat="1" ht="30" customHeight="1" x14ac:dyDescent="0.25">
      <c r="A489" s="20" t="str">
        <f>IF('Patient level info'!A489="","",'Patient level info'!A489)</f>
        <v/>
      </c>
      <c r="B489" s="105" t="str">
        <f>IF(A489="","",IF('Patient level info'!E489="Yes","6 Month Transfer",IF('Paste Data Here - Export'!A489='Paste Data Here - Export'!B489,'Patient level info'!C489,IF('Patient level info'!W489="No","",'Paste Data Here - Export'!HP489))))</f>
        <v/>
      </c>
      <c r="C489" s="61" t="str">
        <f>IF(A489="","",IF(B489="6 Month Transfer",B489,IF('Patient level info'!W489="No","Record not locked to discharge/transfer",IF(AND('Paste Data Here - Export'!KM489="T",'Paste Data Here - Export'!A489&lt;&gt;'Paste Data Here - Export'!B489),"Record transferred to this team then transferred to another inpatient team",IF('Paste Data Here - Export'!KM489="T","Transferred to another inpatient team",IF('Paste Data Here - Export'!A489='Paste Data Here - Export'!B489,"Full record at this team","Record transferred to this team"))))))</f>
        <v/>
      </c>
      <c r="D489" s="106" t="str">
        <f>IF('Patient level info'!A489="","",IF(B489="6 Month Transfer","Not Applicable",IF(C489="Record not locked to discharge/transfer",C489,IF(OR(C489="Full record at this team",'Patient level info'!AG489="Died same day as arrival",'Patient level info'!AG489="Admitted to ICU/CCU/HDU"),'Patient level info'!AG489,IF('Patient level info'!P489="Not achieved",'Patient level info'!AG489,IF('Patient level info'!M489="Not achieved",'Patient level info'!AG489,IF('Patient level info'!AG489="Not directly admitted by this team, but achieved 90% of stay whilst at this team",'Patient level info'!AG489,CONCATENATE('Patient level info'!AG489," whilst at this team"))))))))</f>
        <v/>
      </c>
      <c r="E489" s="106" t="str">
        <f>IF('Patient level info'!A489="","",IF(B489="6 Month Transfer","Not Applicable",IF('Patient level info'!A489='Patient level info'!B489,IF('Patient level info'!T489="No","Not achieved","Achieved"),"Not directly admitted by this team")))</f>
        <v/>
      </c>
      <c r="F489" s="106" t="str">
        <f>IF('Patient level info'!A489="","",IF(B489="6 Month Transfer","Not Applicable",IF('Patient level info'!A489='Patient level info'!B489,IF('Patient level info'!U489="","Not achieved","Achieved"),"Not directly admitted by this team")))</f>
        <v/>
      </c>
    </row>
    <row r="490" spans="1:6" s="40" customFormat="1" ht="30" customHeight="1" x14ac:dyDescent="0.25">
      <c r="A490" s="20" t="str">
        <f>IF('Patient level info'!A490="","",'Patient level info'!A490)</f>
        <v/>
      </c>
      <c r="B490" s="105" t="str">
        <f>IF(A490="","",IF('Patient level info'!E490="Yes","6 Month Transfer",IF('Paste Data Here - Export'!A490='Paste Data Here - Export'!B490,'Patient level info'!C490,IF('Patient level info'!W490="No","",'Paste Data Here - Export'!HP490))))</f>
        <v/>
      </c>
      <c r="C490" s="61" t="str">
        <f>IF(A490="","",IF(B490="6 Month Transfer",B490,IF('Patient level info'!W490="No","Record not locked to discharge/transfer",IF(AND('Paste Data Here - Export'!KM490="T",'Paste Data Here - Export'!A490&lt;&gt;'Paste Data Here - Export'!B490),"Record transferred to this team then transferred to another inpatient team",IF('Paste Data Here - Export'!KM490="T","Transferred to another inpatient team",IF('Paste Data Here - Export'!A490='Paste Data Here - Export'!B490,"Full record at this team","Record transferred to this team"))))))</f>
        <v/>
      </c>
      <c r="D490" s="106" t="str">
        <f>IF('Patient level info'!A490="","",IF(B490="6 Month Transfer","Not Applicable",IF(C490="Record not locked to discharge/transfer",C490,IF(OR(C490="Full record at this team",'Patient level info'!AG490="Died same day as arrival",'Patient level info'!AG490="Admitted to ICU/CCU/HDU"),'Patient level info'!AG490,IF('Patient level info'!P490="Not achieved",'Patient level info'!AG490,IF('Patient level info'!M490="Not achieved",'Patient level info'!AG490,IF('Patient level info'!AG490="Not directly admitted by this team, but achieved 90% of stay whilst at this team",'Patient level info'!AG490,CONCATENATE('Patient level info'!AG490," whilst at this team"))))))))</f>
        <v/>
      </c>
      <c r="E490" s="106" t="str">
        <f>IF('Patient level info'!A490="","",IF(B490="6 Month Transfer","Not Applicable",IF('Patient level info'!A490='Patient level info'!B490,IF('Patient level info'!T490="No","Not achieved","Achieved"),"Not directly admitted by this team")))</f>
        <v/>
      </c>
      <c r="F490" s="106" t="str">
        <f>IF('Patient level info'!A490="","",IF(B490="6 Month Transfer","Not Applicable",IF('Patient level info'!A490='Patient level info'!B490,IF('Patient level info'!U490="","Not achieved","Achieved"),"Not directly admitted by this team")))</f>
        <v/>
      </c>
    </row>
    <row r="491" spans="1:6" s="40" customFormat="1" ht="30" customHeight="1" x14ac:dyDescent="0.25">
      <c r="A491" s="20" t="str">
        <f>IF('Patient level info'!A491="","",'Patient level info'!A491)</f>
        <v/>
      </c>
      <c r="B491" s="105" t="str">
        <f>IF(A491="","",IF('Patient level info'!E491="Yes","6 Month Transfer",IF('Paste Data Here - Export'!A491='Paste Data Here - Export'!B491,'Patient level info'!C491,IF('Patient level info'!W491="No","",'Paste Data Here - Export'!HP491))))</f>
        <v/>
      </c>
      <c r="C491" s="61" t="str">
        <f>IF(A491="","",IF(B491="6 Month Transfer",B491,IF('Patient level info'!W491="No","Record not locked to discharge/transfer",IF(AND('Paste Data Here - Export'!KM491="T",'Paste Data Here - Export'!A491&lt;&gt;'Paste Data Here - Export'!B491),"Record transferred to this team then transferred to another inpatient team",IF('Paste Data Here - Export'!KM491="T","Transferred to another inpatient team",IF('Paste Data Here - Export'!A491='Paste Data Here - Export'!B491,"Full record at this team","Record transferred to this team"))))))</f>
        <v/>
      </c>
      <c r="D491" s="106" t="str">
        <f>IF('Patient level info'!A491="","",IF(B491="6 Month Transfer","Not Applicable",IF(C491="Record not locked to discharge/transfer",C491,IF(OR(C491="Full record at this team",'Patient level info'!AG491="Died same day as arrival",'Patient level info'!AG491="Admitted to ICU/CCU/HDU"),'Patient level info'!AG491,IF('Patient level info'!P491="Not achieved",'Patient level info'!AG491,IF('Patient level info'!M491="Not achieved",'Patient level info'!AG491,IF('Patient level info'!AG491="Not directly admitted by this team, but achieved 90% of stay whilst at this team",'Patient level info'!AG491,CONCATENATE('Patient level info'!AG491," whilst at this team"))))))))</f>
        <v/>
      </c>
      <c r="E491" s="106" t="str">
        <f>IF('Patient level info'!A491="","",IF(B491="6 Month Transfer","Not Applicable",IF('Patient level info'!A491='Patient level info'!B491,IF('Patient level info'!T491="No","Not achieved","Achieved"),"Not directly admitted by this team")))</f>
        <v/>
      </c>
      <c r="F491" s="106" t="str">
        <f>IF('Patient level info'!A491="","",IF(B491="6 Month Transfer","Not Applicable",IF('Patient level info'!A491='Patient level info'!B491,IF('Patient level info'!U491="","Not achieved","Achieved"),"Not directly admitted by this team")))</f>
        <v/>
      </c>
    </row>
    <row r="492" spans="1:6" s="40" customFormat="1" ht="30" customHeight="1" x14ac:dyDescent="0.25">
      <c r="A492" s="20" t="str">
        <f>IF('Patient level info'!A492="","",'Patient level info'!A492)</f>
        <v/>
      </c>
      <c r="B492" s="105" t="str">
        <f>IF(A492="","",IF('Patient level info'!E492="Yes","6 Month Transfer",IF('Paste Data Here - Export'!A492='Paste Data Here - Export'!B492,'Patient level info'!C492,IF('Patient level info'!W492="No","",'Paste Data Here - Export'!HP492))))</f>
        <v/>
      </c>
      <c r="C492" s="61" t="str">
        <f>IF(A492="","",IF(B492="6 Month Transfer",B492,IF('Patient level info'!W492="No","Record not locked to discharge/transfer",IF(AND('Paste Data Here - Export'!KM492="T",'Paste Data Here - Export'!A492&lt;&gt;'Paste Data Here - Export'!B492),"Record transferred to this team then transferred to another inpatient team",IF('Paste Data Here - Export'!KM492="T","Transferred to another inpatient team",IF('Paste Data Here - Export'!A492='Paste Data Here - Export'!B492,"Full record at this team","Record transferred to this team"))))))</f>
        <v/>
      </c>
      <c r="D492" s="106" t="str">
        <f>IF('Patient level info'!A492="","",IF(B492="6 Month Transfer","Not Applicable",IF(C492="Record not locked to discharge/transfer",C492,IF(OR(C492="Full record at this team",'Patient level info'!AG492="Died same day as arrival",'Patient level info'!AG492="Admitted to ICU/CCU/HDU"),'Patient level info'!AG492,IF('Patient level info'!P492="Not achieved",'Patient level info'!AG492,IF('Patient level info'!M492="Not achieved",'Patient level info'!AG492,IF('Patient level info'!AG492="Not directly admitted by this team, but achieved 90% of stay whilst at this team",'Patient level info'!AG492,CONCATENATE('Patient level info'!AG492," whilst at this team"))))))))</f>
        <v/>
      </c>
      <c r="E492" s="106" t="str">
        <f>IF('Patient level info'!A492="","",IF(B492="6 Month Transfer","Not Applicable",IF('Patient level info'!A492='Patient level info'!B492,IF('Patient level info'!T492="No","Not achieved","Achieved"),"Not directly admitted by this team")))</f>
        <v/>
      </c>
      <c r="F492" s="106" t="str">
        <f>IF('Patient level info'!A492="","",IF(B492="6 Month Transfer","Not Applicable",IF('Patient level info'!A492='Patient level info'!B492,IF('Patient level info'!U492="","Not achieved","Achieved"),"Not directly admitted by this team")))</f>
        <v/>
      </c>
    </row>
    <row r="493" spans="1:6" s="40" customFormat="1" ht="30" customHeight="1" x14ac:dyDescent="0.25">
      <c r="A493" s="20" t="str">
        <f>IF('Patient level info'!A493="","",'Patient level info'!A493)</f>
        <v/>
      </c>
      <c r="B493" s="105" t="str">
        <f>IF(A493="","",IF('Patient level info'!E493="Yes","6 Month Transfer",IF('Paste Data Here - Export'!A493='Paste Data Here - Export'!B493,'Patient level info'!C493,IF('Patient level info'!W493="No","",'Paste Data Here - Export'!HP493))))</f>
        <v/>
      </c>
      <c r="C493" s="61" t="str">
        <f>IF(A493="","",IF(B493="6 Month Transfer",B493,IF('Patient level info'!W493="No","Record not locked to discharge/transfer",IF(AND('Paste Data Here - Export'!KM493="T",'Paste Data Here - Export'!A493&lt;&gt;'Paste Data Here - Export'!B493),"Record transferred to this team then transferred to another inpatient team",IF('Paste Data Here - Export'!KM493="T","Transferred to another inpatient team",IF('Paste Data Here - Export'!A493='Paste Data Here - Export'!B493,"Full record at this team","Record transferred to this team"))))))</f>
        <v/>
      </c>
      <c r="D493" s="106" t="str">
        <f>IF('Patient level info'!A493="","",IF(B493="6 Month Transfer","Not Applicable",IF(C493="Record not locked to discharge/transfer",C493,IF(OR(C493="Full record at this team",'Patient level info'!AG493="Died same day as arrival",'Patient level info'!AG493="Admitted to ICU/CCU/HDU"),'Patient level info'!AG493,IF('Patient level info'!P493="Not achieved",'Patient level info'!AG493,IF('Patient level info'!M493="Not achieved",'Patient level info'!AG493,IF('Patient level info'!AG493="Not directly admitted by this team, but achieved 90% of stay whilst at this team",'Patient level info'!AG493,CONCATENATE('Patient level info'!AG493," whilst at this team"))))))))</f>
        <v/>
      </c>
      <c r="E493" s="106" t="str">
        <f>IF('Patient level info'!A493="","",IF(B493="6 Month Transfer","Not Applicable",IF('Patient level info'!A493='Patient level info'!B493,IF('Patient level info'!T493="No","Not achieved","Achieved"),"Not directly admitted by this team")))</f>
        <v/>
      </c>
      <c r="F493" s="106" t="str">
        <f>IF('Patient level info'!A493="","",IF(B493="6 Month Transfer","Not Applicable",IF('Patient level info'!A493='Patient level info'!B493,IF('Patient level info'!U493="","Not achieved","Achieved"),"Not directly admitted by this team")))</f>
        <v/>
      </c>
    </row>
    <row r="494" spans="1:6" s="40" customFormat="1" ht="30" customHeight="1" x14ac:dyDescent="0.25">
      <c r="A494" s="20" t="str">
        <f>IF('Patient level info'!A494="","",'Patient level info'!A494)</f>
        <v/>
      </c>
      <c r="B494" s="105" t="str">
        <f>IF(A494="","",IF('Patient level info'!E494="Yes","6 Month Transfer",IF('Paste Data Here - Export'!A494='Paste Data Here - Export'!B494,'Patient level info'!C494,IF('Patient level info'!W494="No","",'Paste Data Here - Export'!HP494))))</f>
        <v/>
      </c>
      <c r="C494" s="61" t="str">
        <f>IF(A494="","",IF(B494="6 Month Transfer",B494,IF('Patient level info'!W494="No","Record not locked to discharge/transfer",IF(AND('Paste Data Here - Export'!KM494="T",'Paste Data Here - Export'!A494&lt;&gt;'Paste Data Here - Export'!B494),"Record transferred to this team then transferred to another inpatient team",IF('Paste Data Here - Export'!KM494="T","Transferred to another inpatient team",IF('Paste Data Here - Export'!A494='Paste Data Here - Export'!B494,"Full record at this team","Record transferred to this team"))))))</f>
        <v/>
      </c>
      <c r="D494" s="106" t="str">
        <f>IF('Patient level info'!A494="","",IF(B494="6 Month Transfer","Not Applicable",IF(C494="Record not locked to discharge/transfer",C494,IF(OR(C494="Full record at this team",'Patient level info'!AG494="Died same day as arrival",'Patient level info'!AG494="Admitted to ICU/CCU/HDU"),'Patient level info'!AG494,IF('Patient level info'!P494="Not achieved",'Patient level info'!AG494,IF('Patient level info'!M494="Not achieved",'Patient level info'!AG494,IF('Patient level info'!AG494="Not directly admitted by this team, but achieved 90% of stay whilst at this team",'Patient level info'!AG494,CONCATENATE('Patient level info'!AG494," whilst at this team"))))))))</f>
        <v/>
      </c>
      <c r="E494" s="106" t="str">
        <f>IF('Patient level info'!A494="","",IF(B494="6 Month Transfer","Not Applicable",IF('Patient level info'!A494='Patient level info'!B494,IF('Patient level info'!T494="No","Not achieved","Achieved"),"Not directly admitted by this team")))</f>
        <v/>
      </c>
      <c r="F494" s="106" t="str">
        <f>IF('Patient level info'!A494="","",IF(B494="6 Month Transfer","Not Applicable",IF('Patient level info'!A494='Patient level info'!B494,IF('Patient level info'!U494="","Not achieved","Achieved"),"Not directly admitted by this team")))</f>
        <v/>
      </c>
    </row>
    <row r="495" spans="1:6" s="40" customFormat="1" ht="30" customHeight="1" x14ac:dyDescent="0.25">
      <c r="A495" s="20" t="str">
        <f>IF('Patient level info'!A495="","",'Patient level info'!A495)</f>
        <v/>
      </c>
      <c r="B495" s="105" t="str">
        <f>IF(A495="","",IF('Patient level info'!E495="Yes","6 Month Transfer",IF('Paste Data Here - Export'!A495='Paste Data Here - Export'!B495,'Patient level info'!C495,IF('Patient level info'!W495="No","",'Paste Data Here - Export'!HP495))))</f>
        <v/>
      </c>
      <c r="C495" s="61" t="str">
        <f>IF(A495="","",IF(B495="6 Month Transfer",B495,IF('Patient level info'!W495="No","Record not locked to discharge/transfer",IF(AND('Paste Data Here - Export'!KM495="T",'Paste Data Here - Export'!A495&lt;&gt;'Paste Data Here - Export'!B495),"Record transferred to this team then transferred to another inpatient team",IF('Paste Data Here - Export'!KM495="T","Transferred to another inpatient team",IF('Paste Data Here - Export'!A495='Paste Data Here - Export'!B495,"Full record at this team","Record transferred to this team"))))))</f>
        <v/>
      </c>
      <c r="D495" s="106" t="str">
        <f>IF('Patient level info'!A495="","",IF(B495="6 Month Transfer","Not Applicable",IF(C495="Record not locked to discharge/transfer",C495,IF(OR(C495="Full record at this team",'Patient level info'!AG495="Died same day as arrival",'Patient level info'!AG495="Admitted to ICU/CCU/HDU"),'Patient level info'!AG495,IF('Patient level info'!P495="Not achieved",'Patient level info'!AG495,IF('Patient level info'!M495="Not achieved",'Patient level info'!AG495,IF('Patient level info'!AG495="Not directly admitted by this team, but achieved 90% of stay whilst at this team",'Patient level info'!AG495,CONCATENATE('Patient level info'!AG495," whilst at this team"))))))))</f>
        <v/>
      </c>
      <c r="E495" s="106" t="str">
        <f>IF('Patient level info'!A495="","",IF(B495="6 Month Transfer","Not Applicable",IF('Patient level info'!A495='Patient level info'!B495,IF('Patient level info'!T495="No","Not achieved","Achieved"),"Not directly admitted by this team")))</f>
        <v/>
      </c>
      <c r="F495" s="106" t="str">
        <f>IF('Patient level info'!A495="","",IF(B495="6 Month Transfer","Not Applicable",IF('Patient level info'!A495='Patient level info'!B495,IF('Patient level info'!U495="","Not achieved","Achieved"),"Not directly admitted by this team")))</f>
        <v/>
      </c>
    </row>
    <row r="496" spans="1:6" s="40" customFormat="1" ht="30" customHeight="1" x14ac:dyDescent="0.25">
      <c r="A496" s="20" t="str">
        <f>IF('Patient level info'!A496="","",'Patient level info'!A496)</f>
        <v/>
      </c>
      <c r="B496" s="105" t="str">
        <f>IF(A496="","",IF('Patient level info'!E496="Yes","6 Month Transfer",IF('Paste Data Here - Export'!A496='Paste Data Here - Export'!B496,'Patient level info'!C496,IF('Patient level info'!W496="No","",'Paste Data Here - Export'!HP496))))</f>
        <v/>
      </c>
      <c r="C496" s="61" t="str">
        <f>IF(A496="","",IF(B496="6 Month Transfer",B496,IF('Patient level info'!W496="No","Record not locked to discharge/transfer",IF(AND('Paste Data Here - Export'!KM496="T",'Paste Data Here - Export'!A496&lt;&gt;'Paste Data Here - Export'!B496),"Record transferred to this team then transferred to another inpatient team",IF('Paste Data Here - Export'!KM496="T","Transferred to another inpatient team",IF('Paste Data Here - Export'!A496='Paste Data Here - Export'!B496,"Full record at this team","Record transferred to this team"))))))</f>
        <v/>
      </c>
      <c r="D496" s="106" t="str">
        <f>IF('Patient level info'!A496="","",IF(B496="6 Month Transfer","Not Applicable",IF(C496="Record not locked to discharge/transfer",C496,IF(OR(C496="Full record at this team",'Patient level info'!AG496="Died same day as arrival",'Patient level info'!AG496="Admitted to ICU/CCU/HDU"),'Patient level info'!AG496,IF('Patient level info'!P496="Not achieved",'Patient level info'!AG496,IF('Patient level info'!M496="Not achieved",'Patient level info'!AG496,IF('Patient level info'!AG496="Not directly admitted by this team, but achieved 90% of stay whilst at this team",'Patient level info'!AG496,CONCATENATE('Patient level info'!AG496," whilst at this team"))))))))</f>
        <v/>
      </c>
      <c r="E496" s="106" t="str">
        <f>IF('Patient level info'!A496="","",IF(B496="6 Month Transfer","Not Applicable",IF('Patient level info'!A496='Patient level info'!B496,IF('Patient level info'!T496="No","Not achieved","Achieved"),"Not directly admitted by this team")))</f>
        <v/>
      </c>
      <c r="F496" s="106" t="str">
        <f>IF('Patient level info'!A496="","",IF(B496="6 Month Transfer","Not Applicable",IF('Patient level info'!A496='Patient level info'!B496,IF('Patient level info'!U496="","Not achieved","Achieved"),"Not directly admitted by this team")))</f>
        <v/>
      </c>
    </row>
    <row r="497" spans="1:6" s="40" customFormat="1" ht="30" customHeight="1" x14ac:dyDescent="0.25">
      <c r="A497" s="20" t="str">
        <f>IF('Patient level info'!A497="","",'Patient level info'!A497)</f>
        <v/>
      </c>
      <c r="B497" s="105" t="str">
        <f>IF(A497="","",IF('Patient level info'!E497="Yes","6 Month Transfer",IF('Paste Data Here - Export'!A497='Paste Data Here - Export'!B497,'Patient level info'!C497,IF('Patient level info'!W497="No","",'Paste Data Here - Export'!HP497))))</f>
        <v/>
      </c>
      <c r="C497" s="61" t="str">
        <f>IF(A497="","",IF(B497="6 Month Transfer",B497,IF('Patient level info'!W497="No","Record not locked to discharge/transfer",IF(AND('Paste Data Here - Export'!KM497="T",'Paste Data Here - Export'!A497&lt;&gt;'Paste Data Here - Export'!B497),"Record transferred to this team then transferred to another inpatient team",IF('Paste Data Here - Export'!KM497="T","Transferred to another inpatient team",IF('Paste Data Here - Export'!A497='Paste Data Here - Export'!B497,"Full record at this team","Record transferred to this team"))))))</f>
        <v/>
      </c>
      <c r="D497" s="106" t="str">
        <f>IF('Patient level info'!A497="","",IF(B497="6 Month Transfer","Not Applicable",IF(C497="Record not locked to discharge/transfer",C497,IF(OR(C497="Full record at this team",'Patient level info'!AG497="Died same day as arrival",'Patient level info'!AG497="Admitted to ICU/CCU/HDU"),'Patient level info'!AG497,IF('Patient level info'!P497="Not achieved",'Patient level info'!AG497,IF('Patient level info'!M497="Not achieved",'Patient level info'!AG497,IF('Patient level info'!AG497="Not directly admitted by this team, but achieved 90% of stay whilst at this team",'Patient level info'!AG497,CONCATENATE('Patient level info'!AG497," whilst at this team"))))))))</f>
        <v/>
      </c>
      <c r="E497" s="106" t="str">
        <f>IF('Patient level info'!A497="","",IF(B497="6 Month Transfer","Not Applicable",IF('Patient level info'!A497='Patient level info'!B497,IF('Patient level info'!T497="No","Not achieved","Achieved"),"Not directly admitted by this team")))</f>
        <v/>
      </c>
      <c r="F497" s="106" t="str">
        <f>IF('Patient level info'!A497="","",IF(B497="6 Month Transfer","Not Applicable",IF('Patient level info'!A497='Patient level info'!B497,IF('Patient level info'!U497="","Not achieved","Achieved"),"Not directly admitted by this team")))</f>
        <v/>
      </c>
    </row>
    <row r="498" spans="1:6" s="40" customFormat="1" ht="30" customHeight="1" x14ac:dyDescent="0.25">
      <c r="A498" s="20" t="str">
        <f>IF('Patient level info'!A498="","",'Patient level info'!A498)</f>
        <v/>
      </c>
      <c r="B498" s="105" t="str">
        <f>IF(A498="","",IF('Patient level info'!E498="Yes","6 Month Transfer",IF('Paste Data Here - Export'!A498='Paste Data Here - Export'!B498,'Patient level info'!C498,IF('Patient level info'!W498="No","",'Paste Data Here - Export'!HP498))))</f>
        <v/>
      </c>
      <c r="C498" s="61" t="str">
        <f>IF(A498="","",IF(B498="6 Month Transfer",B498,IF('Patient level info'!W498="No","Record not locked to discharge/transfer",IF(AND('Paste Data Here - Export'!KM498="T",'Paste Data Here - Export'!A498&lt;&gt;'Paste Data Here - Export'!B498),"Record transferred to this team then transferred to another inpatient team",IF('Paste Data Here - Export'!KM498="T","Transferred to another inpatient team",IF('Paste Data Here - Export'!A498='Paste Data Here - Export'!B498,"Full record at this team","Record transferred to this team"))))))</f>
        <v/>
      </c>
      <c r="D498" s="106" t="str">
        <f>IF('Patient level info'!A498="","",IF(B498="6 Month Transfer","Not Applicable",IF(C498="Record not locked to discharge/transfer",C498,IF(OR(C498="Full record at this team",'Patient level info'!AG498="Died same day as arrival",'Patient level info'!AG498="Admitted to ICU/CCU/HDU"),'Patient level info'!AG498,IF('Patient level info'!P498="Not achieved",'Patient level info'!AG498,IF('Patient level info'!M498="Not achieved",'Patient level info'!AG498,IF('Patient level info'!AG498="Not directly admitted by this team, but achieved 90% of stay whilst at this team",'Patient level info'!AG498,CONCATENATE('Patient level info'!AG498," whilst at this team"))))))))</f>
        <v/>
      </c>
      <c r="E498" s="106" t="str">
        <f>IF('Patient level info'!A498="","",IF(B498="6 Month Transfer","Not Applicable",IF('Patient level info'!A498='Patient level info'!B498,IF('Patient level info'!T498="No","Not achieved","Achieved"),"Not directly admitted by this team")))</f>
        <v/>
      </c>
      <c r="F498" s="106" t="str">
        <f>IF('Patient level info'!A498="","",IF(B498="6 Month Transfer","Not Applicable",IF('Patient level info'!A498='Patient level info'!B498,IF('Patient level info'!U498="","Not achieved","Achieved"),"Not directly admitted by this team")))</f>
        <v/>
      </c>
    </row>
    <row r="499" spans="1:6" s="40" customFormat="1" ht="30" customHeight="1" x14ac:dyDescent="0.25">
      <c r="A499" s="20" t="str">
        <f>IF('Patient level info'!A499="","",'Patient level info'!A499)</f>
        <v/>
      </c>
      <c r="B499" s="105" t="str">
        <f>IF(A499="","",IF('Patient level info'!E499="Yes","6 Month Transfer",IF('Paste Data Here - Export'!A499='Paste Data Here - Export'!B499,'Patient level info'!C499,IF('Patient level info'!W499="No","",'Paste Data Here - Export'!HP499))))</f>
        <v/>
      </c>
      <c r="C499" s="61" t="str">
        <f>IF(A499="","",IF(B499="6 Month Transfer",B499,IF('Patient level info'!W499="No","Record not locked to discharge/transfer",IF(AND('Paste Data Here - Export'!KM499="T",'Paste Data Here - Export'!A499&lt;&gt;'Paste Data Here - Export'!B499),"Record transferred to this team then transferred to another inpatient team",IF('Paste Data Here - Export'!KM499="T","Transferred to another inpatient team",IF('Paste Data Here - Export'!A499='Paste Data Here - Export'!B499,"Full record at this team","Record transferred to this team"))))))</f>
        <v/>
      </c>
      <c r="D499" s="106" t="str">
        <f>IF('Patient level info'!A499="","",IF(B499="6 Month Transfer","Not Applicable",IF(C499="Record not locked to discharge/transfer",C499,IF(OR(C499="Full record at this team",'Patient level info'!AG499="Died same day as arrival",'Patient level info'!AG499="Admitted to ICU/CCU/HDU"),'Patient level info'!AG499,IF('Patient level info'!P499="Not achieved",'Patient level info'!AG499,IF('Patient level info'!M499="Not achieved",'Patient level info'!AG499,IF('Patient level info'!AG499="Not directly admitted by this team, but achieved 90% of stay whilst at this team",'Patient level info'!AG499,CONCATENATE('Patient level info'!AG499," whilst at this team"))))))))</f>
        <v/>
      </c>
      <c r="E499" s="106" t="str">
        <f>IF('Patient level info'!A499="","",IF(B499="6 Month Transfer","Not Applicable",IF('Patient level info'!A499='Patient level info'!B499,IF('Patient level info'!T499="No","Not achieved","Achieved"),"Not directly admitted by this team")))</f>
        <v/>
      </c>
      <c r="F499" s="106" t="str">
        <f>IF('Patient level info'!A499="","",IF(B499="6 Month Transfer","Not Applicable",IF('Patient level info'!A499='Patient level info'!B499,IF('Patient level info'!U499="","Not achieved","Achieved"),"Not directly admitted by this team")))</f>
        <v/>
      </c>
    </row>
    <row r="500" spans="1:6" s="40" customFormat="1" ht="30" customHeight="1" x14ac:dyDescent="0.25">
      <c r="A500" s="20" t="str">
        <f>IF('Patient level info'!A500="","",'Patient level info'!A500)</f>
        <v/>
      </c>
      <c r="B500" s="105" t="str">
        <f>IF(A500="","",IF('Patient level info'!E500="Yes","6 Month Transfer",IF('Paste Data Here - Export'!A500='Paste Data Here - Export'!B500,'Patient level info'!C500,IF('Patient level info'!W500="No","",'Paste Data Here - Export'!HP500))))</f>
        <v/>
      </c>
      <c r="C500" s="61" t="str">
        <f>IF(A500="","",IF(B500="6 Month Transfer",B500,IF('Patient level info'!W500="No","Record not locked to discharge/transfer",IF(AND('Paste Data Here - Export'!KM500="T",'Paste Data Here - Export'!A500&lt;&gt;'Paste Data Here - Export'!B500),"Record transferred to this team then transferred to another inpatient team",IF('Paste Data Here - Export'!KM500="T","Transferred to another inpatient team",IF('Paste Data Here - Export'!A500='Paste Data Here - Export'!B500,"Full record at this team","Record transferred to this team"))))))</f>
        <v/>
      </c>
      <c r="D500" s="106" t="str">
        <f>IF('Patient level info'!A500="","",IF(B500="6 Month Transfer","Not Applicable",IF(C500="Record not locked to discharge/transfer",C500,IF(OR(C500="Full record at this team",'Patient level info'!AG500="Died same day as arrival",'Patient level info'!AG500="Admitted to ICU/CCU/HDU"),'Patient level info'!AG500,IF('Patient level info'!P500="Not achieved",'Patient level info'!AG500,IF('Patient level info'!M500="Not achieved",'Patient level info'!AG500,IF('Patient level info'!AG500="Not directly admitted by this team, but achieved 90% of stay whilst at this team",'Patient level info'!AG500,CONCATENATE('Patient level info'!AG500," whilst at this team"))))))))</f>
        <v/>
      </c>
      <c r="E500" s="106" t="str">
        <f>IF('Patient level info'!A500="","",IF(B500="6 Month Transfer","Not Applicable",IF('Patient level info'!A500='Patient level info'!B500,IF('Patient level info'!T500="No","Not achieved","Achieved"),"Not directly admitted by this team")))</f>
        <v/>
      </c>
      <c r="F500" s="106" t="str">
        <f>IF('Patient level info'!A500="","",IF(B500="6 Month Transfer","Not Applicable",IF('Patient level info'!A500='Patient level info'!B500,IF('Patient level info'!U500="","Not achieved","Achieved"),"Not directly admitted by this team")))</f>
        <v/>
      </c>
    </row>
    <row r="501" spans="1:6" s="40" customFormat="1" ht="30" customHeight="1" x14ac:dyDescent="0.25">
      <c r="A501" s="20" t="str">
        <f>IF('Patient level info'!A501="","",'Patient level info'!A501)</f>
        <v/>
      </c>
      <c r="B501" s="105" t="str">
        <f>IF(A501="","",IF('Patient level info'!E501="Yes","6 Month Transfer",IF('Paste Data Here - Export'!A501='Paste Data Here - Export'!B501,'Patient level info'!C501,IF('Patient level info'!W501="No","",'Paste Data Here - Export'!HP501))))</f>
        <v/>
      </c>
      <c r="C501" s="61" t="str">
        <f>IF(A501="","",IF(B501="6 Month Transfer",B501,IF('Patient level info'!W501="No","Record not locked to discharge/transfer",IF(AND('Paste Data Here - Export'!KM501="T",'Paste Data Here - Export'!A501&lt;&gt;'Paste Data Here - Export'!B501),"Record transferred to this team then transferred to another inpatient team",IF('Paste Data Here - Export'!KM501="T","Transferred to another inpatient team",IF('Paste Data Here - Export'!A501='Paste Data Here - Export'!B501,"Full record at this team","Record transferred to this team"))))))</f>
        <v/>
      </c>
      <c r="D501" s="106" t="str">
        <f>IF('Patient level info'!A501="","",IF(B501="6 Month Transfer","Not Applicable",IF(C501="Record not locked to discharge/transfer",C501,IF(OR(C501="Full record at this team",'Patient level info'!AG501="Died same day as arrival",'Patient level info'!AG501="Admitted to ICU/CCU/HDU"),'Patient level info'!AG501,IF('Patient level info'!P501="Not achieved",'Patient level info'!AG501,IF('Patient level info'!M501="Not achieved",'Patient level info'!AG501,IF('Patient level info'!AG501="Not directly admitted by this team, but achieved 90% of stay whilst at this team",'Patient level info'!AG501,CONCATENATE('Patient level info'!AG501," whilst at this team"))))))))</f>
        <v/>
      </c>
      <c r="E501" s="106" t="str">
        <f>IF('Patient level info'!A501="","",IF(B501="6 Month Transfer","Not Applicable",IF('Patient level info'!A501='Patient level info'!B501,IF('Patient level info'!T501="No","Not achieved","Achieved"),"Not directly admitted by this team")))</f>
        <v/>
      </c>
      <c r="F501" s="106" t="str">
        <f>IF('Patient level info'!A501="","",IF(B501="6 Month Transfer","Not Applicable",IF('Patient level info'!A501='Patient level info'!B501,IF('Patient level info'!U501="","Not achieved","Achieved"),"Not directly admitted by this team")))</f>
        <v/>
      </c>
    </row>
    <row r="502" spans="1:6" s="40" customFormat="1" ht="30" customHeight="1" x14ac:dyDescent="0.25">
      <c r="A502" s="20" t="str">
        <f>IF('Patient level info'!A502="","",'Patient level info'!A502)</f>
        <v/>
      </c>
      <c r="B502" s="105" t="str">
        <f>IF(A502="","",IF('Patient level info'!E502="Yes","6 Month Transfer",IF('Paste Data Here - Export'!A502='Paste Data Here - Export'!B502,'Patient level info'!C502,IF('Patient level info'!W502="No","",'Paste Data Here - Export'!HP502))))</f>
        <v/>
      </c>
      <c r="C502" s="61" t="str">
        <f>IF(A502="","",IF(B502="6 Month Transfer",B502,IF('Patient level info'!W502="No","Record not locked to discharge/transfer",IF(AND('Paste Data Here - Export'!KM502="T",'Paste Data Here - Export'!A502&lt;&gt;'Paste Data Here - Export'!B502),"Record transferred to this team then transferred to another inpatient team",IF('Paste Data Here - Export'!KM502="T","Transferred to another inpatient team",IF('Paste Data Here - Export'!A502='Paste Data Here - Export'!B502,"Full record at this team","Record transferred to this team"))))))</f>
        <v/>
      </c>
      <c r="D502" s="106" t="str">
        <f>IF('Patient level info'!A502="","",IF(B502="6 Month Transfer","Not Applicable",IF(C502="Record not locked to discharge/transfer",C502,IF(OR(C502="Full record at this team",'Patient level info'!AG502="Died same day as arrival",'Patient level info'!AG502="Admitted to ICU/CCU/HDU"),'Patient level info'!AG502,IF('Patient level info'!P502="Not achieved",'Patient level info'!AG502,IF('Patient level info'!M502="Not achieved",'Patient level info'!AG502,IF('Patient level info'!AG502="Not directly admitted by this team, but achieved 90% of stay whilst at this team",'Patient level info'!AG502,CONCATENATE('Patient level info'!AG502," whilst at this team"))))))))</f>
        <v/>
      </c>
      <c r="E502" s="106" t="str">
        <f>IF('Patient level info'!A502="","",IF(B502="6 Month Transfer","Not Applicable",IF('Patient level info'!A502='Patient level info'!B502,IF('Patient level info'!T502="No","Not achieved","Achieved"),"Not directly admitted by this team")))</f>
        <v/>
      </c>
      <c r="F502" s="106" t="str">
        <f>IF('Patient level info'!A502="","",IF(B502="6 Month Transfer","Not Applicable",IF('Patient level info'!A502='Patient level info'!B502,IF('Patient level info'!U502="","Not achieved","Achieved"),"Not directly admitted by this team")))</f>
        <v/>
      </c>
    </row>
    <row r="503" spans="1:6" s="40" customFormat="1" ht="30" customHeight="1" x14ac:dyDescent="0.25">
      <c r="A503" s="20" t="str">
        <f>IF('Patient level info'!A503="","",'Patient level info'!A503)</f>
        <v/>
      </c>
      <c r="B503" s="105" t="str">
        <f>IF(A503="","",IF('Patient level info'!E503="Yes","6 Month Transfer",IF('Paste Data Here - Export'!A503='Paste Data Here - Export'!B503,'Patient level info'!C503,IF('Patient level info'!W503="No","",'Paste Data Here - Export'!HP503))))</f>
        <v/>
      </c>
      <c r="C503" s="61" t="str">
        <f>IF(A503="","",IF(B503="6 Month Transfer",B503,IF('Patient level info'!W503="No","Record not locked to discharge/transfer",IF(AND('Paste Data Here - Export'!KM503="T",'Paste Data Here - Export'!A503&lt;&gt;'Paste Data Here - Export'!B503),"Record transferred to this team then transferred to another inpatient team",IF('Paste Data Here - Export'!KM503="T","Transferred to another inpatient team",IF('Paste Data Here - Export'!A503='Paste Data Here - Export'!B503,"Full record at this team","Record transferred to this team"))))))</f>
        <v/>
      </c>
      <c r="D503" s="106" t="str">
        <f>IF('Patient level info'!A503="","",IF(B503="6 Month Transfer","Not Applicable",IF(C503="Record not locked to discharge/transfer",C503,IF(OR(C503="Full record at this team",'Patient level info'!AG503="Died same day as arrival",'Patient level info'!AG503="Admitted to ICU/CCU/HDU"),'Patient level info'!AG503,IF('Patient level info'!P503="Not achieved",'Patient level info'!AG503,IF('Patient level info'!M503="Not achieved",'Patient level info'!AG503,IF('Patient level info'!AG503="Not directly admitted by this team, but achieved 90% of stay whilst at this team",'Patient level info'!AG503,CONCATENATE('Patient level info'!AG503," whilst at this team"))))))))</f>
        <v/>
      </c>
      <c r="E503" s="106" t="str">
        <f>IF('Patient level info'!A503="","",IF(B503="6 Month Transfer","Not Applicable",IF('Patient level info'!A503='Patient level info'!B503,IF('Patient level info'!T503="No","Not achieved","Achieved"),"Not directly admitted by this team")))</f>
        <v/>
      </c>
      <c r="F503" s="106" t="str">
        <f>IF('Patient level info'!A503="","",IF(B503="6 Month Transfer","Not Applicable",IF('Patient level info'!A503='Patient level info'!B503,IF('Patient level info'!U503="","Not achieved","Achieved"),"Not directly admitted by this team")))</f>
        <v/>
      </c>
    </row>
    <row r="504" spans="1:6" s="40" customFormat="1" ht="30" customHeight="1" x14ac:dyDescent="0.25">
      <c r="A504" s="20" t="str">
        <f>IF('Patient level info'!A504="","",'Patient level info'!A504)</f>
        <v/>
      </c>
      <c r="B504" s="105" t="str">
        <f>IF(A504="","",IF('Patient level info'!E504="Yes","6 Month Transfer",IF('Paste Data Here - Export'!A504='Paste Data Here - Export'!B504,'Patient level info'!C504,IF('Patient level info'!W504="No","",'Paste Data Here - Export'!HP504))))</f>
        <v/>
      </c>
      <c r="C504" s="61" t="str">
        <f>IF(A504="","",IF(B504="6 Month Transfer",B504,IF('Patient level info'!W504="No","Record not locked to discharge/transfer",IF(AND('Paste Data Here - Export'!KM504="T",'Paste Data Here - Export'!A504&lt;&gt;'Paste Data Here - Export'!B504),"Record transferred to this team then transferred to another inpatient team",IF('Paste Data Here - Export'!KM504="T","Transferred to another inpatient team",IF('Paste Data Here - Export'!A504='Paste Data Here - Export'!B504,"Full record at this team","Record transferred to this team"))))))</f>
        <v/>
      </c>
      <c r="D504" s="106" t="str">
        <f>IF('Patient level info'!A504="","",IF(B504="6 Month Transfer","Not Applicable",IF(C504="Record not locked to discharge/transfer",C504,IF(OR(C504="Full record at this team",'Patient level info'!AG504="Died same day as arrival",'Patient level info'!AG504="Admitted to ICU/CCU/HDU"),'Patient level info'!AG504,IF('Patient level info'!P504="Not achieved",'Patient level info'!AG504,IF('Patient level info'!M504="Not achieved",'Patient level info'!AG504,IF('Patient level info'!AG504="Not directly admitted by this team, but achieved 90% of stay whilst at this team",'Patient level info'!AG504,CONCATENATE('Patient level info'!AG504," whilst at this team"))))))))</f>
        <v/>
      </c>
      <c r="E504" s="106" t="str">
        <f>IF('Patient level info'!A504="","",IF(B504="6 Month Transfer","Not Applicable",IF('Patient level info'!A504='Patient level info'!B504,IF('Patient level info'!T504="No","Not achieved","Achieved"),"Not directly admitted by this team")))</f>
        <v/>
      </c>
      <c r="F504" s="106" t="str">
        <f>IF('Patient level info'!A504="","",IF(B504="6 Month Transfer","Not Applicable",IF('Patient level info'!A504='Patient level info'!B504,IF('Patient level info'!U504="","Not achieved","Achieved"),"Not directly admitted by this team")))</f>
        <v/>
      </c>
    </row>
    <row r="505" spans="1:6" s="40" customFormat="1" ht="30" customHeight="1" x14ac:dyDescent="0.25">
      <c r="A505" s="20" t="str">
        <f>IF('Patient level info'!A505="","",'Patient level info'!A505)</f>
        <v/>
      </c>
      <c r="B505" s="105" t="str">
        <f>IF(A505="","",IF('Patient level info'!E505="Yes","6 Month Transfer",IF('Paste Data Here - Export'!A505='Paste Data Here - Export'!B505,'Patient level info'!C505,IF('Patient level info'!W505="No","",'Paste Data Here - Export'!HP505))))</f>
        <v/>
      </c>
      <c r="C505" s="61" t="str">
        <f>IF(A505="","",IF(B505="6 Month Transfer",B505,IF('Patient level info'!W505="No","Record not locked to discharge/transfer",IF(AND('Paste Data Here - Export'!KM505="T",'Paste Data Here - Export'!A505&lt;&gt;'Paste Data Here - Export'!B505),"Record transferred to this team then transferred to another inpatient team",IF('Paste Data Here - Export'!KM505="T","Transferred to another inpatient team",IF('Paste Data Here - Export'!A505='Paste Data Here - Export'!B505,"Full record at this team","Record transferred to this team"))))))</f>
        <v/>
      </c>
      <c r="D505" s="106" t="str">
        <f>IF('Patient level info'!A505="","",IF(B505="6 Month Transfer","Not Applicable",IF(C505="Record not locked to discharge/transfer",C505,IF(OR(C505="Full record at this team",'Patient level info'!AG505="Died same day as arrival",'Patient level info'!AG505="Admitted to ICU/CCU/HDU"),'Patient level info'!AG505,IF('Patient level info'!P505="Not achieved",'Patient level info'!AG505,IF('Patient level info'!M505="Not achieved",'Patient level info'!AG505,IF('Patient level info'!AG505="Not directly admitted by this team, but achieved 90% of stay whilst at this team",'Patient level info'!AG505,CONCATENATE('Patient level info'!AG505," whilst at this team"))))))))</f>
        <v/>
      </c>
      <c r="E505" s="106" t="str">
        <f>IF('Patient level info'!A505="","",IF(B505="6 Month Transfer","Not Applicable",IF('Patient level info'!A505='Patient level info'!B505,IF('Patient level info'!T505="No","Not achieved","Achieved"),"Not directly admitted by this team")))</f>
        <v/>
      </c>
      <c r="F505" s="106" t="str">
        <f>IF('Patient level info'!A505="","",IF(B505="6 Month Transfer","Not Applicable",IF('Patient level info'!A505='Patient level info'!B505,IF('Patient level info'!U505="","Not achieved","Achieved"),"Not directly admitted by this team")))</f>
        <v/>
      </c>
    </row>
    <row r="506" spans="1:6" s="40" customFormat="1" ht="30" customHeight="1" x14ac:dyDescent="0.25">
      <c r="A506" s="20" t="str">
        <f>IF('Patient level info'!A506="","",'Patient level info'!A506)</f>
        <v/>
      </c>
      <c r="B506" s="105" t="str">
        <f>IF(A506="","",IF('Patient level info'!E506="Yes","6 Month Transfer",IF('Paste Data Here - Export'!A506='Paste Data Here - Export'!B506,'Patient level info'!C506,IF('Patient level info'!W506="No","",'Paste Data Here - Export'!HP506))))</f>
        <v/>
      </c>
      <c r="C506" s="61" t="str">
        <f>IF(A506="","",IF(B506="6 Month Transfer",B506,IF('Patient level info'!W506="No","Record not locked to discharge/transfer",IF(AND('Paste Data Here - Export'!KM506="T",'Paste Data Here - Export'!A506&lt;&gt;'Paste Data Here - Export'!B506),"Record transferred to this team then transferred to another inpatient team",IF('Paste Data Here - Export'!KM506="T","Transferred to another inpatient team",IF('Paste Data Here - Export'!A506='Paste Data Here - Export'!B506,"Full record at this team","Record transferred to this team"))))))</f>
        <v/>
      </c>
      <c r="D506" s="106" t="str">
        <f>IF('Patient level info'!A506="","",IF(B506="6 Month Transfer","Not Applicable",IF(C506="Record not locked to discharge/transfer",C506,IF(OR(C506="Full record at this team",'Patient level info'!AG506="Died same day as arrival",'Patient level info'!AG506="Admitted to ICU/CCU/HDU"),'Patient level info'!AG506,IF('Patient level info'!P506="Not achieved",'Patient level info'!AG506,IF('Patient level info'!M506="Not achieved",'Patient level info'!AG506,IF('Patient level info'!AG506="Not directly admitted by this team, but achieved 90% of stay whilst at this team",'Patient level info'!AG506,CONCATENATE('Patient level info'!AG506," whilst at this team"))))))))</f>
        <v/>
      </c>
      <c r="E506" s="106" t="str">
        <f>IF('Patient level info'!A506="","",IF(B506="6 Month Transfer","Not Applicable",IF('Patient level info'!A506='Patient level info'!B506,IF('Patient level info'!T506="No","Not achieved","Achieved"),"Not directly admitted by this team")))</f>
        <v/>
      </c>
      <c r="F506" s="106" t="str">
        <f>IF('Patient level info'!A506="","",IF(B506="6 Month Transfer","Not Applicable",IF('Patient level info'!A506='Patient level info'!B506,IF('Patient level info'!U506="","Not achieved","Achieved"),"Not directly admitted by this team")))</f>
        <v/>
      </c>
    </row>
    <row r="507" spans="1:6" s="40" customFormat="1" ht="30" customHeight="1" x14ac:dyDescent="0.25">
      <c r="A507" s="20" t="str">
        <f>IF('Patient level info'!A507="","",'Patient level info'!A507)</f>
        <v/>
      </c>
      <c r="B507" s="105" t="str">
        <f>IF(A507="","",IF('Patient level info'!E507="Yes","6 Month Transfer",IF('Paste Data Here - Export'!A507='Paste Data Here - Export'!B507,'Patient level info'!C507,IF('Patient level info'!W507="No","",'Paste Data Here - Export'!HP507))))</f>
        <v/>
      </c>
      <c r="C507" s="61" t="str">
        <f>IF(A507="","",IF(B507="6 Month Transfer",B507,IF('Patient level info'!W507="No","Record not locked to discharge/transfer",IF(AND('Paste Data Here - Export'!KM507="T",'Paste Data Here - Export'!A507&lt;&gt;'Paste Data Here - Export'!B507),"Record transferred to this team then transferred to another inpatient team",IF('Paste Data Here - Export'!KM507="T","Transferred to another inpatient team",IF('Paste Data Here - Export'!A507='Paste Data Here - Export'!B507,"Full record at this team","Record transferred to this team"))))))</f>
        <v/>
      </c>
      <c r="D507" s="106" t="str">
        <f>IF('Patient level info'!A507="","",IF(B507="6 Month Transfer","Not Applicable",IF(C507="Record not locked to discharge/transfer",C507,IF(OR(C507="Full record at this team",'Patient level info'!AG507="Died same day as arrival",'Patient level info'!AG507="Admitted to ICU/CCU/HDU"),'Patient level info'!AG507,IF('Patient level info'!P507="Not achieved",'Patient level info'!AG507,IF('Patient level info'!M507="Not achieved",'Patient level info'!AG507,IF('Patient level info'!AG507="Not directly admitted by this team, but achieved 90% of stay whilst at this team",'Patient level info'!AG507,CONCATENATE('Patient level info'!AG507," whilst at this team"))))))))</f>
        <v/>
      </c>
      <c r="E507" s="106" t="str">
        <f>IF('Patient level info'!A507="","",IF(B507="6 Month Transfer","Not Applicable",IF('Patient level info'!A507='Patient level info'!B507,IF('Patient level info'!T507="No","Not achieved","Achieved"),"Not directly admitted by this team")))</f>
        <v/>
      </c>
      <c r="F507" s="106" t="str">
        <f>IF('Patient level info'!A507="","",IF(B507="6 Month Transfer","Not Applicable",IF('Patient level info'!A507='Patient level info'!B507,IF('Patient level info'!U507="","Not achieved","Achieved"),"Not directly admitted by this team")))</f>
        <v/>
      </c>
    </row>
    <row r="508" spans="1:6" s="40" customFormat="1" ht="30" customHeight="1" x14ac:dyDescent="0.25">
      <c r="A508" s="20" t="str">
        <f>IF('Patient level info'!A508="","",'Patient level info'!A508)</f>
        <v/>
      </c>
      <c r="B508" s="105" t="str">
        <f>IF(A508="","",IF('Patient level info'!E508="Yes","6 Month Transfer",IF('Paste Data Here - Export'!A508='Paste Data Here - Export'!B508,'Patient level info'!C508,IF('Patient level info'!W508="No","",'Paste Data Here - Export'!HP508))))</f>
        <v/>
      </c>
      <c r="C508" s="61" t="str">
        <f>IF(A508="","",IF(B508="6 Month Transfer",B508,IF('Patient level info'!W508="No","Record not locked to discharge/transfer",IF(AND('Paste Data Here - Export'!KM508="T",'Paste Data Here - Export'!A508&lt;&gt;'Paste Data Here - Export'!B508),"Record transferred to this team then transferred to another inpatient team",IF('Paste Data Here - Export'!KM508="T","Transferred to another inpatient team",IF('Paste Data Here - Export'!A508='Paste Data Here - Export'!B508,"Full record at this team","Record transferred to this team"))))))</f>
        <v/>
      </c>
      <c r="D508" s="106" t="str">
        <f>IF('Patient level info'!A508="","",IF(B508="6 Month Transfer","Not Applicable",IF(C508="Record not locked to discharge/transfer",C508,IF(OR(C508="Full record at this team",'Patient level info'!AG508="Died same day as arrival",'Patient level info'!AG508="Admitted to ICU/CCU/HDU"),'Patient level info'!AG508,IF('Patient level info'!P508="Not achieved",'Patient level info'!AG508,IF('Patient level info'!M508="Not achieved",'Patient level info'!AG508,IF('Patient level info'!AG508="Not directly admitted by this team, but achieved 90% of stay whilst at this team",'Patient level info'!AG508,CONCATENATE('Patient level info'!AG508," whilst at this team"))))))))</f>
        <v/>
      </c>
      <c r="E508" s="106" t="str">
        <f>IF('Patient level info'!A508="","",IF(B508="6 Month Transfer","Not Applicable",IF('Patient level info'!A508='Patient level info'!B508,IF('Patient level info'!T508="No","Not achieved","Achieved"),"Not directly admitted by this team")))</f>
        <v/>
      </c>
      <c r="F508" s="106" t="str">
        <f>IF('Patient level info'!A508="","",IF(B508="6 Month Transfer","Not Applicable",IF('Patient level info'!A508='Patient level info'!B508,IF('Patient level info'!U508="","Not achieved","Achieved"),"Not directly admitted by this team")))</f>
        <v/>
      </c>
    </row>
    <row r="509" spans="1:6" s="40" customFormat="1" ht="30" customHeight="1" x14ac:dyDescent="0.25">
      <c r="A509" s="20" t="str">
        <f>IF('Patient level info'!A509="","",'Patient level info'!A509)</f>
        <v/>
      </c>
      <c r="B509" s="105" t="str">
        <f>IF(A509="","",IF('Patient level info'!E509="Yes","6 Month Transfer",IF('Paste Data Here - Export'!A509='Paste Data Here - Export'!B509,'Patient level info'!C509,IF('Patient level info'!W509="No","",'Paste Data Here - Export'!HP509))))</f>
        <v/>
      </c>
      <c r="C509" s="61" t="str">
        <f>IF(A509="","",IF(B509="6 Month Transfer",B509,IF('Patient level info'!W509="No","Record not locked to discharge/transfer",IF(AND('Paste Data Here - Export'!KM509="T",'Paste Data Here - Export'!A509&lt;&gt;'Paste Data Here - Export'!B509),"Record transferred to this team then transferred to another inpatient team",IF('Paste Data Here - Export'!KM509="T","Transferred to another inpatient team",IF('Paste Data Here - Export'!A509='Paste Data Here - Export'!B509,"Full record at this team","Record transferred to this team"))))))</f>
        <v/>
      </c>
      <c r="D509" s="106" t="str">
        <f>IF('Patient level info'!A509="","",IF(B509="6 Month Transfer","Not Applicable",IF(C509="Record not locked to discharge/transfer",C509,IF(OR(C509="Full record at this team",'Patient level info'!AG509="Died same day as arrival",'Patient level info'!AG509="Admitted to ICU/CCU/HDU"),'Patient level info'!AG509,IF('Patient level info'!P509="Not achieved",'Patient level info'!AG509,IF('Patient level info'!M509="Not achieved",'Patient level info'!AG509,IF('Patient level info'!AG509="Not directly admitted by this team, but achieved 90% of stay whilst at this team",'Patient level info'!AG509,CONCATENATE('Patient level info'!AG509," whilst at this team"))))))))</f>
        <v/>
      </c>
      <c r="E509" s="106" t="str">
        <f>IF('Patient level info'!A509="","",IF(B509="6 Month Transfer","Not Applicable",IF('Patient level info'!A509='Patient level info'!B509,IF('Patient level info'!T509="No","Not achieved","Achieved"),"Not directly admitted by this team")))</f>
        <v/>
      </c>
      <c r="F509" s="106" t="str">
        <f>IF('Patient level info'!A509="","",IF(B509="6 Month Transfer","Not Applicable",IF('Patient level info'!A509='Patient level info'!B509,IF('Patient level info'!U509="","Not achieved","Achieved"),"Not directly admitted by this team")))</f>
        <v/>
      </c>
    </row>
    <row r="510" spans="1:6" s="40" customFormat="1" ht="30" customHeight="1" x14ac:dyDescent="0.25">
      <c r="A510" s="20" t="str">
        <f>IF('Patient level info'!A510="","",'Patient level info'!A510)</f>
        <v/>
      </c>
      <c r="B510" s="105" t="str">
        <f>IF(A510="","",IF('Patient level info'!E510="Yes","6 Month Transfer",IF('Paste Data Here - Export'!A510='Paste Data Here - Export'!B510,'Patient level info'!C510,IF('Patient level info'!W510="No","",'Paste Data Here - Export'!HP510))))</f>
        <v/>
      </c>
      <c r="C510" s="61" t="str">
        <f>IF(A510="","",IF(B510="6 Month Transfer",B510,IF('Patient level info'!W510="No","Record not locked to discharge/transfer",IF(AND('Paste Data Here - Export'!KM510="T",'Paste Data Here - Export'!A510&lt;&gt;'Paste Data Here - Export'!B510),"Record transferred to this team then transferred to another inpatient team",IF('Paste Data Here - Export'!KM510="T","Transferred to another inpatient team",IF('Paste Data Here - Export'!A510='Paste Data Here - Export'!B510,"Full record at this team","Record transferred to this team"))))))</f>
        <v/>
      </c>
      <c r="D510" s="106" t="str">
        <f>IF('Patient level info'!A510="","",IF(B510="6 Month Transfer","Not Applicable",IF(C510="Record not locked to discharge/transfer",C510,IF(OR(C510="Full record at this team",'Patient level info'!AG510="Died same day as arrival",'Patient level info'!AG510="Admitted to ICU/CCU/HDU"),'Patient level info'!AG510,IF('Patient level info'!P510="Not achieved",'Patient level info'!AG510,IF('Patient level info'!M510="Not achieved",'Patient level info'!AG510,IF('Patient level info'!AG510="Not directly admitted by this team, but achieved 90% of stay whilst at this team",'Patient level info'!AG510,CONCATENATE('Patient level info'!AG510," whilst at this team"))))))))</f>
        <v/>
      </c>
      <c r="E510" s="106" t="str">
        <f>IF('Patient level info'!A510="","",IF(B510="6 Month Transfer","Not Applicable",IF('Patient level info'!A510='Patient level info'!B510,IF('Patient level info'!T510="No","Not achieved","Achieved"),"Not directly admitted by this team")))</f>
        <v/>
      </c>
      <c r="F510" s="106" t="str">
        <f>IF('Patient level info'!A510="","",IF(B510="6 Month Transfer","Not Applicable",IF('Patient level info'!A510='Patient level info'!B510,IF('Patient level info'!U510="","Not achieved","Achieved"),"Not directly admitted by this team")))</f>
        <v/>
      </c>
    </row>
    <row r="511" spans="1:6" s="40" customFormat="1" ht="30" customHeight="1" x14ac:dyDescent="0.25">
      <c r="A511" s="20" t="str">
        <f>IF('Patient level info'!A511="","",'Patient level info'!A511)</f>
        <v/>
      </c>
      <c r="B511" s="105" t="str">
        <f>IF(A511="","",IF('Patient level info'!E511="Yes","6 Month Transfer",IF('Paste Data Here - Export'!A511='Paste Data Here - Export'!B511,'Patient level info'!C511,IF('Patient level info'!W511="No","",'Paste Data Here - Export'!HP511))))</f>
        <v/>
      </c>
      <c r="C511" s="61" t="str">
        <f>IF(A511="","",IF(B511="6 Month Transfer",B511,IF('Patient level info'!W511="No","Record not locked to discharge/transfer",IF(AND('Paste Data Here - Export'!KM511="T",'Paste Data Here - Export'!A511&lt;&gt;'Paste Data Here - Export'!B511),"Record transferred to this team then transferred to another inpatient team",IF('Paste Data Here - Export'!KM511="T","Transferred to another inpatient team",IF('Paste Data Here - Export'!A511='Paste Data Here - Export'!B511,"Full record at this team","Record transferred to this team"))))))</f>
        <v/>
      </c>
      <c r="D511" s="106" t="str">
        <f>IF('Patient level info'!A511="","",IF(B511="6 Month Transfer","Not Applicable",IF(C511="Record not locked to discharge/transfer",C511,IF(OR(C511="Full record at this team",'Patient level info'!AG511="Died same day as arrival",'Patient level info'!AG511="Admitted to ICU/CCU/HDU"),'Patient level info'!AG511,IF('Patient level info'!P511="Not achieved",'Patient level info'!AG511,IF('Patient level info'!M511="Not achieved",'Patient level info'!AG511,IF('Patient level info'!AG511="Not directly admitted by this team, but achieved 90% of stay whilst at this team",'Patient level info'!AG511,CONCATENATE('Patient level info'!AG511," whilst at this team"))))))))</f>
        <v/>
      </c>
      <c r="E511" s="106" t="str">
        <f>IF('Patient level info'!A511="","",IF(B511="6 Month Transfer","Not Applicable",IF('Patient level info'!A511='Patient level info'!B511,IF('Patient level info'!T511="No","Not achieved","Achieved"),"Not directly admitted by this team")))</f>
        <v/>
      </c>
      <c r="F511" s="106" t="str">
        <f>IF('Patient level info'!A511="","",IF(B511="6 Month Transfer","Not Applicable",IF('Patient level info'!A511='Patient level info'!B511,IF('Patient level info'!U511="","Not achieved","Achieved"),"Not directly admitted by this team")))</f>
        <v/>
      </c>
    </row>
    <row r="512" spans="1:6" s="40" customFormat="1" ht="30" customHeight="1" x14ac:dyDescent="0.25">
      <c r="A512" s="20" t="str">
        <f>IF('Patient level info'!A512="","",'Patient level info'!A512)</f>
        <v/>
      </c>
      <c r="B512" s="105" t="str">
        <f>IF(A512="","",IF('Patient level info'!E512="Yes","6 Month Transfer",IF('Paste Data Here - Export'!A512='Paste Data Here - Export'!B512,'Patient level info'!C512,IF('Patient level info'!W512="No","",'Paste Data Here - Export'!HP512))))</f>
        <v/>
      </c>
      <c r="C512" s="61" t="str">
        <f>IF(A512="","",IF(B512="6 Month Transfer",B512,IF('Patient level info'!W512="No","Record not locked to discharge/transfer",IF(AND('Paste Data Here - Export'!KM512="T",'Paste Data Here - Export'!A512&lt;&gt;'Paste Data Here - Export'!B512),"Record transferred to this team then transferred to another inpatient team",IF('Paste Data Here - Export'!KM512="T","Transferred to another inpatient team",IF('Paste Data Here - Export'!A512='Paste Data Here - Export'!B512,"Full record at this team","Record transferred to this team"))))))</f>
        <v/>
      </c>
      <c r="D512" s="106" t="str">
        <f>IF('Patient level info'!A512="","",IF(B512="6 Month Transfer","Not Applicable",IF(C512="Record not locked to discharge/transfer",C512,IF(OR(C512="Full record at this team",'Patient level info'!AG512="Died same day as arrival",'Patient level info'!AG512="Admitted to ICU/CCU/HDU"),'Patient level info'!AG512,IF('Patient level info'!P512="Not achieved",'Patient level info'!AG512,IF('Patient level info'!M512="Not achieved",'Patient level info'!AG512,IF('Patient level info'!AG512="Not directly admitted by this team, but achieved 90% of stay whilst at this team",'Patient level info'!AG512,CONCATENATE('Patient level info'!AG512," whilst at this team"))))))))</f>
        <v/>
      </c>
      <c r="E512" s="106" t="str">
        <f>IF('Patient level info'!A512="","",IF(B512="6 Month Transfer","Not Applicable",IF('Patient level info'!A512='Patient level info'!B512,IF('Patient level info'!T512="No","Not achieved","Achieved"),"Not directly admitted by this team")))</f>
        <v/>
      </c>
      <c r="F512" s="106" t="str">
        <f>IF('Patient level info'!A512="","",IF(B512="6 Month Transfer","Not Applicable",IF('Patient level info'!A512='Patient level info'!B512,IF('Patient level info'!U512="","Not achieved","Achieved"),"Not directly admitted by this team")))</f>
        <v/>
      </c>
    </row>
    <row r="513" spans="1:6" s="40" customFormat="1" ht="30" customHeight="1" x14ac:dyDescent="0.25">
      <c r="A513" s="20" t="str">
        <f>IF('Patient level info'!A513="","",'Patient level info'!A513)</f>
        <v/>
      </c>
      <c r="B513" s="105" t="str">
        <f>IF(A513="","",IF('Patient level info'!E513="Yes","6 Month Transfer",IF('Paste Data Here - Export'!A513='Paste Data Here - Export'!B513,'Patient level info'!C513,IF('Patient level info'!W513="No","",'Paste Data Here - Export'!HP513))))</f>
        <v/>
      </c>
      <c r="C513" s="61" t="str">
        <f>IF(A513="","",IF(B513="6 Month Transfer",B513,IF('Patient level info'!W513="No","Record not locked to discharge/transfer",IF(AND('Paste Data Here - Export'!KM513="T",'Paste Data Here - Export'!A513&lt;&gt;'Paste Data Here - Export'!B513),"Record transferred to this team then transferred to another inpatient team",IF('Paste Data Here - Export'!KM513="T","Transferred to another inpatient team",IF('Paste Data Here - Export'!A513='Paste Data Here - Export'!B513,"Full record at this team","Record transferred to this team"))))))</f>
        <v/>
      </c>
      <c r="D513" s="106" t="str">
        <f>IF('Patient level info'!A513="","",IF(B513="6 Month Transfer","Not Applicable",IF(C513="Record not locked to discharge/transfer",C513,IF(OR(C513="Full record at this team",'Patient level info'!AG513="Died same day as arrival",'Patient level info'!AG513="Admitted to ICU/CCU/HDU"),'Patient level info'!AG513,IF('Patient level info'!P513="Not achieved",'Patient level info'!AG513,IF('Patient level info'!M513="Not achieved",'Patient level info'!AG513,IF('Patient level info'!AG513="Not directly admitted by this team, but achieved 90% of stay whilst at this team",'Patient level info'!AG513,CONCATENATE('Patient level info'!AG513," whilst at this team"))))))))</f>
        <v/>
      </c>
      <c r="E513" s="106" t="str">
        <f>IF('Patient level info'!A513="","",IF(B513="6 Month Transfer","Not Applicable",IF('Patient level info'!A513='Patient level info'!B513,IF('Patient level info'!T513="No","Not achieved","Achieved"),"Not directly admitted by this team")))</f>
        <v/>
      </c>
      <c r="F513" s="106" t="str">
        <f>IF('Patient level info'!A513="","",IF(B513="6 Month Transfer","Not Applicable",IF('Patient level info'!A513='Patient level info'!B513,IF('Patient level info'!U513="","Not achieved","Achieved"),"Not directly admitted by this team")))</f>
        <v/>
      </c>
    </row>
    <row r="514" spans="1:6" s="40" customFormat="1" ht="30" customHeight="1" x14ac:dyDescent="0.25">
      <c r="A514" s="20" t="str">
        <f>IF('Patient level info'!A514="","",'Patient level info'!A514)</f>
        <v/>
      </c>
      <c r="B514" s="105" t="str">
        <f>IF(A514="","",IF('Patient level info'!E514="Yes","6 Month Transfer",IF('Paste Data Here - Export'!A514='Paste Data Here - Export'!B514,'Patient level info'!C514,IF('Patient level info'!W514="No","",'Paste Data Here - Export'!HP514))))</f>
        <v/>
      </c>
      <c r="C514" s="61" t="str">
        <f>IF(A514="","",IF(B514="6 Month Transfer",B514,IF('Patient level info'!W514="No","Record not locked to discharge/transfer",IF(AND('Paste Data Here - Export'!KM514="T",'Paste Data Here - Export'!A514&lt;&gt;'Paste Data Here - Export'!B514),"Record transferred to this team then transferred to another inpatient team",IF('Paste Data Here - Export'!KM514="T","Transferred to another inpatient team",IF('Paste Data Here - Export'!A514='Paste Data Here - Export'!B514,"Full record at this team","Record transferred to this team"))))))</f>
        <v/>
      </c>
      <c r="D514" s="106" t="str">
        <f>IF('Patient level info'!A514="","",IF(B514="6 Month Transfer","Not Applicable",IF(C514="Record not locked to discharge/transfer",C514,IF(OR(C514="Full record at this team",'Patient level info'!AG514="Died same day as arrival",'Patient level info'!AG514="Admitted to ICU/CCU/HDU"),'Patient level info'!AG514,IF('Patient level info'!P514="Not achieved",'Patient level info'!AG514,IF('Patient level info'!M514="Not achieved",'Patient level info'!AG514,IF('Patient level info'!AG514="Not directly admitted by this team, but achieved 90% of stay whilst at this team",'Patient level info'!AG514,CONCATENATE('Patient level info'!AG514," whilst at this team"))))))))</f>
        <v/>
      </c>
      <c r="E514" s="106" t="str">
        <f>IF('Patient level info'!A514="","",IF(B514="6 Month Transfer","Not Applicable",IF('Patient level info'!A514='Patient level info'!B514,IF('Patient level info'!T514="No","Not achieved","Achieved"),"Not directly admitted by this team")))</f>
        <v/>
      </c>
      <c r="F514" s="106" t="str">
        <f>IF('Patient level info'!A514="","",IF(B514="6 Month Transfer","Not Applicable",IF('Patient level info'!A514='Patient level info'!B514,IF('Patient level info'!U514="","Not achieved","Achieved"),"Not directly admitted by this team")))</f>
        <v/>
      </c>
    </row>
    <row r="515" spans="1:6" s="40" customFormat="1" ht="30" customHeight="1" x14ac:dyDescent="0.25">
      <c r="A515" s="20" t="str">
        <f>IF('Patient level info'!A515="","",'Patient level info'!A515)</f>
        <v/>
      </c>
      <c r="B515" s="105" t="str">
        <f>IF(A515="","",IF('Patient level info'!E515="Yes","6 Month Transfer",IF('Paste Data Here - Export'!A515='Paste Data Here - Export'!B515,'Patient level info'!C515,IF('Patient level info'!W515="No","",'Paste Data Here - Export'!HP515))))</f>
        <v/>
      </c>
      <c r="C515" s="61" t="str">
        <f>IF(A515="","",IF(B515="6 Month Transfer",B515,IF('Patient level info'!W515="No","Record not locked to discharge/transfer",IF(AND('Paste Data Here - Export'!KM515="T",'Paste Data Here - Export'!A515&lt;&gt;'Paste Data Here - Export'!B515),"Record transferred to this team then transferred to another inpatient team",IF('Paste Data Here - Export'!KM515="T","Transferred to another inpatient team",IF('Paste Data Here - Export'!A515='Paste Data Here - Export'!B515,"Full record at this team","Record transferred to this team"))))))</f>
        <v/>
      </c>
      <c r="D515" s="106" t="str">
        <f>IF('Patient level info'!A515="","",IF(B515="6 Month Transfer","Not Applicable",IF(C515="Record not locked to discharge/transfer",C515,IF(OR(C515="Full record at this team",'Patient level info'!AG515="Died same day as arrival",'Patient level info'!AG515="Admitted to ICU/CCU/HDU"),'Patient level info'!AG515,IF('Patient level info'!P515="Not achieved",'Patient level info'!AG515,IF('Patient level info'!M515="Not achieved",'Patient level info'!AG515,IF('Patient level info'!AG515="Not directly admitted by this team, but achieved 90% of stay whilst at this team",'Patient level info'!AG515,CONCATENATE('Patient level info'!AG515," whilst at this team"))))))))</f>
        <v/>
      </c>
      <c r="E515" s="106" t="str">
        <f>IF('Patient level info'!A515="","",IF(B515="6 Month Transfer","Not Applicable",IF('Patient level info'!A515='Patient level info'!B515,IF('Patient level info'!T515="No","Not achieved","Achieved"),"Not directly admitted by this team")))</f>
        <v/>
      </c>
      <c r="F515" s="106" t="str">
        <f>IF('Patient level info'!A515="","",IF(B515="6 Month Transfer","Not Applicable",IF('Patient level info'!A515='Patient level info'!B515,IF('Patient level info'!U515="","Not achieved","Achieved"),"Not directly admitted by this team")))</f>
        <v/>
      </c>
    </row>
    <row r="516" spans="1:6" s="40" customFormat="1" ht="30" customHeight="1" x14ac:dyDescent="0.25">
      <c r="A516" s="20" t="str">
        <f>IF('Patient level info'!A516="","",'Patient level info'!A516)</f>
        <v/>
      </c>
      <c r="B516" s="105" t="str">
        <f>IF(A516="","",IF('Patient level info'!E516="Yes","6 Month Transfer",IF('Paste Data Here - Export'!A516='Paste Data Here - Export'!B516,'Patient level info'!C516,IF('Patient level info'!W516="No","",'Paste Data Here - Export'!HP516))))</f>
        <v/>
      </c>
      <c r="C516" s="61" t="str">
        <f>IF(A516="","",IF(B516="6 Month Transfer",B516,IF('Patient level info'!W516="No","Record not locked to discharge/transfer",IF(AND('Paste Data Here - Export'!KM516="T",'Paste Data Here - Export'!A516&lt;&gt;'Paste Data Here - Export'!B516),"Record transferred to this team then transferred to another inpatient team",IF('Paste Data Here - Export'!KM516="T","Transferred to another inpatient team",IF('Paste Data Here - Export'!A516='Paste Data Here - Export'!B516,"Full record at this team","Record transferred to this team"))))))</f>
        <v/>
      </c>
      <c r="D516" s="106" t="str">
        <f>IF('Patient level info'!A516="","",IF(B516="6 Month Transfer","Not Applicable",IF(C516="Record not locked to discharge/transfer",C516,IF(OR(C516="Full record at this team",'Patient level info'!AG516="Died same day as arrival",'Patient level info'!AG516="Admitted to ICU/CCU/HDU"),'Patient level info'!AG516,IF('Patient level info'!P516="Not achieved",'Patient level info'!AG516,IF('Patient level info'!M516="Not achieved",'Patient level info'!AG516,IF('Patient level info'!AG516="Not directly admitted by this team, but achieved 90% of stay whilst at this team",'Patient level info'!AG516,CONCATENATE('Patient level info'!AG516," whilst at this team"))))))))</f>
        <v/>
      </c>
      <c r="E516" s="106" t="str">
        <f>IF('Patient level info'!A516="","",IF(B516="6 Month Transfer","Not Applicable",IF('Patient level info'!A516='Patient level info'!B516,IF('Patient level info'!T516="No","Not achieved","Achieved"),"Not directly admitted by this team")))</f>
        <v/>
      </c>
      <c r="F516" s="106" t="str">
        <f>IF('Patient level info'!A516="","",IF(B516="6 Month Transfer","Not Applicable",IF('Patient level info'!A516='Patient level info'!B516,IF('Patient level info'!U516="","Not achieved","Achieved"),"Not directly admitted by this team")))</f>
        <v/>
      </c>
    </row>
    <row r="517" spans="1:6" s="40" customFormat="1" ht="30" customHeight="1" x14ac:dyDescent="0.25">
      <c r="A517" s="20" t="str">
        <f>IF('Patient level info'!A517="","",'Patient level info'!A517)</f>
        <v/>
      </c>
      <c r="B517" s="105" t="str">
        <f>IF(A517="","",IF('Patient level info'!E517="Yes","6 Month Transfer",IF('Paste Data Here - Export'!A517='Paste Data Here - Export'!B517,'Patient level info'!C517,IF('Patient level info'!W517="No","",'Paste Data Here - Export'!HP517))))</f>
        <v/>
      </c>
      <c r="C517" s="61" t="str">
        <f>IF(A517="","",IF(B517="6 Month Transfer",B517,IF('Patient level info'!W517="No","Record not locked to discharge/transfer",IF(AND('Paste Data Here - Export'!KM517="T",'Paste Data Here - Export'!A517&lt;&gt;'Paste Data Here - Export'!B517),"Record transferred to this team then transferred to another inpatient team",IF('Paste Data Here - Export'!KM517="T","Transferred to another inpatient team",IF('Paste Data Here - Export'!A517='Paste Data Here - Export'!B517,"Full record at this team","Record transferred to this team"))))))</f>
        <v/>
      </c>
      <c r="D517" s="106" t="str">
        <f>IF('Patient level info'!A517="","",IF(B517="6 Month Transfer","Not Applicable",IF(C517="Record not locked to discharge/transfer",C517,IF(OR(C517="Full record at this team",'Patient level info'!AG517="Died same day as arrival",'Patient level info'!AG517="Admitted to ICU/CCU/HDU"),'Patient level info'!AG517,IF('Patient level info'!P517="Not achieved",'Patient level info'!AG517,IF('Patient level info'!M517="Not achieved",'Patient level info'!AG517,IF('Patient level info'!AG517="Not directly admitted by this team, but achieved 90% of stay whilst at this team",'Patient level info'!AG517,CONCATENATE('Patient level info'!AG517," whilst at this team"))))))))</f>
        <v/>
      </c>
      <c r="E517" s="106" t="str">
        <f>IF('Patient level info'!A517="","",IF(B517="6 Month Transfer","Not Applicable",IF('Patient level info'!A517='Patient level info'!B517,IF('Patient level info'!T517="No","Not achieved","Achieved"),"Not directly admitted by this team")))</f>
        <v/>
      </c>
      <c r="F517" s="106" t="str">
        <f>IF('Patient level info'!A517="","",IF(B517="6 Month Transfer","Not Applicable",IF('Patient level info'!A517='Patient level info'!B517,IF('Patient level info'!U517="","Not achieved","Achieved"),"Not directly admitted by this team")))</f>
        <v/>
      </c>
    </row>
    <row r="518" spans="1:6" s="40" customFormat="1" ht="30" customHeight="1" x14ac:dyDescent="0.25">
      <c r="A518" s="20" t="str">
        <f>IF('Patient level info'!A518="","",'Patient level info'!A518)</f>
        <v/>
      </c>
      <c r="B518" s="105" t="str">
        <f>IF(A518="","",IF('Patient level info'!E518="Yes","6 Month Transfer",IF('Paste Data Here - Export'!A518='Paste Data Here - Export'!B518,'Patient level info'!C518,IF('Patient level info'!W518="No","",'Paste Data Here - Export'!HP518))))</f>
        <v/>
      </c>
      <c r="C518" s="61" t="str">
        <f>IF(A518="","",IF(B518="6 Month Transfer",B518,IF('Patient level info'!W518="No","Record not locked to discharge/transfer",IF(AND('Paste Data Here - Export'!KM518="T",'Paste Data Here - Export'!A518&lt;&gt;'Paste Data Here - Export'!B518),"Record transferred to this team then transferred to another inpatient team",IF('Paste Data Here - Export'!KM518="T","Transferred to another inpatient team",IF('Paste Data Here - Export'!A518='Paste Data Here - Export'!B518,"Full record at this team","Record transferred to this team"))))))</f>
        <v/>
      </c>
      <c r="D518" s="106" t="str">
        <f>IF('Patient level info'!A518="","",IF(B518="6 Month Transfer","Not Applicable",IF(C518="Record not locked to discharge/transfer",C518,IF(OR(C518="Full record at this team",'Patient level info'!AG518="Died same day as arrival",'Patient level info'!AG518="Admitted to ICU/CCU/HDU"),'Patient level info'!AG518,IF('Patient level info'!P518="Not achieved",'Patient level info'!AG518,IF('Patient level info'!M518="Not achieved",'Patient level info'!AG518,IF('Patient level info'!AG518="Not directly admitted by this team, but achieved 90% of stay whilst at this team",'Patient level info'!AG518,CONCATENATE('Patient level info'!AG518," whilst at this team"))))))))</f>
        <v/>
      </c>
      <c r="E518" s="106" t="str">
        <f>IF('Patient level info'!A518="","",IF(B518="6 Month Transfer","Not Applicable",IF('Patient level info'!A518='Patient level info'!B518,IF('Patient level info'!T518="No","Not achieved","Achieved"),"Not directly admitted by this team")))</f>
        <v/>
      </c>
      <c r="F518" s="106" t="str">
        <f>IF('Patient level info'!A518="","",IF(B518="6 Month Transfer","Not Applicable",IF('Patient level info'!A518='Patient level info'!B518,IF('Patient level info'!U518="","Not achieved","Achieved"),"Not directly admitted by this team")))</f>
        <v/>
      </c>
    </row>
    <row r="519" spans="1:6" s="40" customFormat="1" ht="30" customHeight="1" x14ac:dyDescent="0.25">
      <c r="A519" s="20" t="str">
        <f>IF('Patient level info'!A519="","",'Patient level info'!A519)</f>
        <v/>
      </c>
      <c r="B519" s="105" t="str">
        <f>IF(A519="","",IF('Patient level info'!E519="Yes","6 Month Transfer",IF('Paste Data Here - Export'!A519='Paste Data Here - Export'!B519,'Patient level info'!C519,IF('Patient level info'!W519="No","",'Paste Data Here - Export'!HP519))))</f>
        <v/>
      </c>
      <c r="C519" s="61" t="str">
        <f>IF(A519="","",IF(B519="6 Month Transfer",B519,IF('Patient level info'!W519="No","Record not locked to discharge/transfer",IF(AND('Paste Data Here - Export'!KM519="T",'Paste Data Here - Export'!A519&lt;&gt;'Paste Data Here - Export'!B519),"Record transferred to this team then transferred to another inpatient team",IF('Paste Data Here - Export'!KM519="T","Transferred to another inpatient team",IF('Paste Data Here - Export'!A519='Paste Data Here - Export'!B519,"Full record at this team","Record transferred to this team"))))))</f>
        <v/>
      </c>
      <c r="D519" s="106" t="str">
        <f>IF('Patient level info'!A519="","",IF(B519="6 Month Transfer","Not Applicable",IF(C519="Record not locked to discharge/transfer",C519,IF(OR(C519="Full record at this team",'Patient level info'!AG519="Died same day as arrival",'Patient level info'!AG519="Admitted to ICU/CCU/HDU"),'Patient level info'!AG519,IF('Patient level info'!P519="Not achieved",'Patient level info'!AG519,IF('Patient level info'!M519="Not achieved",'Patient level info'!AG519,IF('Patient level info'!AG519="Not directly admitted by this team, but achieved 90% of stay whilst at this team",'Patient level info'!AG519,CONCATENATE('Patient level info'!AG519," whilst at this team"))))))))</f>
        <v/>
      </c>
      <c r="E519" s="106" t="str">
        <f>IF('Patient level info'!A519="","",IF(B519="6 Month Transfer","Not Applicable",IF('Patient level info'!A519='Patient level info'!B519,IF('Patient level info'!T519="No","Not achieved","Achieved"),"Not directly admitted by this team")))</f>
        <v/>
      </c>
      <c r="F519" s="106" t="str">
        <f>IF('Patient level info'!A519="","",IF(B519="6 Month Transfer","Not Applicable",IF('Patient level info'!A519='Patient level info'!B519,IF('Patient level info'!U519="","Not achieved","Achieved"),"Not directly admitted by this team")))</f>
        <v/>
      </c>
    </row>
    <row r="520" spans="1:6" s="40" customFormat="1" ht="30" customHeight="1" x14ac:dyDescent="0.25">
      <c r="A520" s="20" t="str">
        <f>IF('Patient level info'!A520="","",'Patient level info'!A520)</f>
        <v/>
      </c>
      <c r="B520" s="105" t="str">
        <f>IF(A520="","",IF('Patient level info'!E520="Yes","6 Month Transfer",IF('Paste Data Here - Export'!A520='Paste Data Here - Export'!B520,'Patient level info'!C520,IF('Patient level info'!W520="No","",'Paste Data Here - Export'!HP520))))</f>
        <v/>
      </c>
      <c r="C520" s="61" t="str">
        <f>IF(A520="","",IF(B520="6 Month Transfer",B520,IF('Patient level info'!W520="No","Record not locked to discharge/transfer",IF(AND('Paste Data Here - Export'!KM520="T",'Paste Data Here - Export'!A520&lt;&gt;'Paste Data Here - Export'!B520),"Record transferred to this team then transferred to another inpatient team",IF('Paste Data Here - Export'!KM520="T","Transferred to another inpatient team",IF('Paste Data Here - Export'!A520='Paste Data Here - Export'!B520,"Full record at this team","Record transferred to this team"))))))</f>
        <v/>
      </c>
      <c r="D520" s="106" t="str">
        <f>IF('Patient level info'!A520="","",IF(B520="6 Month Transfer","Not Applicable",IF(C520="Record not locked to discharge/transfer",C520,IF(OR(C520="Full record at this team",'Patient level info'!AG520="Died same day as arrival",'Patient level info'!AG520="Admitted to ICU/CCU/HDU"),'Patient level info'!AG520,IF('Patient level info'!P520="Not achieved",'Patient level info'!AG520,IF('Patient level info'!M520="Not achieved",'Patient level info'!AG520,IF('Patient level info'!AG520="Not directly admitted by this team, but achieved 90% of stay whilst at this team",'Patient level info'!AG520,CONCATENATE('Patient level info'!AG520," whilst at this team"))))))))</f>
        <v/>
      </c>
      <c r="E520" s="106" t="str">
        <f>IF('Patient level info'!A520="","",IF(B520="6 Month Transfer","Not Applicable",IF('Patient level info'!A520='Patient level info'!B520,IF('Patient level info'!T520="No","Not achieved","Achieved"),"Not directly admitted by this team")))</f>
        <v/>
      </c>
      <c r="F520" s="106" t="str">
        <f>IF('Patient level info'!A520="","",IF(B520="6 Month Transfer","Not Applicable",IF('Patient level info'!A520='Patient level info'!B520,IF('Patient level info'!U520="","Not achieved","Achieved"),"Not directly admitted by this team")))</f>
        <v/>
      </c>
    </row>
    <row r="521" spans="1:6" s="40" customFormat="1" ht="30" customHeight="1" x14ac:dyDescent="0.25">
      <c r="A521" s="20" t="str">
        <f>IF('Patient level info'!A521="","",'Patient level info'!A521)</f>
        <v/>
      </c>
      <c r="B521" s="105" t="str">
        <f>IF(A521="","",IF('Patient level info'!E521="Yes","6 Month Transfer",IF('Paste Data Here - Export'!A521='Paste Data Here - Export'!B521,'Patient level info'!C521,IF('Patient level info'!W521="No","",'Paste Data Here - Export'!HP521))))</f>
        <v/>
      </c>
      <c r="C521" s="61" t="str">
        <f>IF(A521="","",IF(B521="6 Month Transfer",B521,IF('Patient level info'!W521="No","Record not locked to discharge/transfer",IF(AND('Paste Data Here - Export'!KM521="T",'Paste Data Here - Export'!A521&lt;&gt;'Paste Data Here - Export'!B521),"Record transferred to this team then transferred to another inpatient team",IF('Paste Data Here - Export'!KM521="T","Transferred to another inpatient team",IF('Paste Data Here - Export'!A521='Paste Data Here - Export'!B521,"Full record at this team","Record transferred to this team"))))))</f>
        <v/>
      </c>
      <c r="D521" s="106" t="str">
        <f>IF('Patient level info'!A521="","",IF(B521="6 Month Transfer","Not Applicable",IF(C521="Record not locked to discharge/transfer",C521,IF(OR(C521="Full record at this team",'Patient level info'!AG521="Died same day as arrival",'Patient level info'!AG521="Admitted to ICU/CCU/HDU"),'Patient level info'!AG521,IF('Patient level info'!P521="Not achieved",'Patient level info'!AG521,IF('Patient level info'!M521="Not achieved",'Patient level info'!AG521,IF('Patient level info'!AG521="Not directly admitted by this team, but achieved 90% of stay whilst at this team",'Patient level info'!AG521,CONCATENATE('Patient level info'!AG521," whilst at this team"))))))))</f>
        <v/>
      </c>
      <c r="E521" s="106" t="str">
        <f>IF('Patient level info'!A521="","",IF(B521="6 Month Transfer","Not Applicable",IF('Patient level info'!A521='Patient level info'!B521,IF('Patient level info'!T521="No","Not achieved","Achieved"),"Not directly admitted by this team")))</f>
        <v/>
      </c>
      <c r="F521" s="106" t="str">
        <f>IF('Patient level info'!A521="","",IF(B521="6 Month Transfer","Not Applicable",IF('Patient level info'!A521='Patient level info'!B521,IF('Patient level info'!U521="","Not achieved","Achieved"),"Not directly admitted by this team")))</f>
        <v/>
      </c>
    </row>
    <row r="522" spans="1:6" s="40" customFormat="1" ht="30" customHeight="1" x14ac:dyDescent="0.25">
      <c r="A522" s="20" t="str">
        <f>IF('Patient level info'!A522="","",'Patient level info'!A522)</f>
        <v/>
      </c>
      <c r="B522" s="105" t="str">
        <f>IF(A522="","",IF('Patient level info'!E522="Yes","6 Month Transfer",IF('Paste Data Here - Export'!A522='Paste Data Here - Export'!B522,'Patient level info'!C522,IF('Patient level info'!W522="No","",'Paste Data Here - Export'!HP522))))</f>
        <v/>
      </c>
      <c r="C522" s="61" t="str">
        <f>IF(A522="","",IF(B522="6 Month Transfer",B522,IF('Patient level info'!W522="No","Record not locked to discharge/transfer",IF(AND('Paste Data Here - Export'!KM522="T",'Paste Data Here - Export'!A522&lt;&gt;'Paste Data Here - Export'!B522),"Record transferred to this team then transferred to another inpatient team",IF('Paste Data Here - Export'!KM522="T","Transferred to another inpatient team",IF('Paste Data Here - Export'!A522='Paste Data Here - Export'!B522,"Full record at this team","Record transferred to this team"))))))</f>
        <v/>
      </c>
      <c r="D522" s="106" t="str">
        <f>IF('Patient level info'!A522="","",IF(B522="6 Month Transfer","Not Applicable",IF(C522="Record not locked to discharge/transfer",C522,IF(OR(C522="Full record at this team",'Patient level info'!AG522="Died same day as arrival",'Patient level info'!AG522="Admitted to ICU/CCU/HDU"),'Patient level info'!AG522,IF('Patient level info'!P522="Not achieved",'Patient level info'!AG522,IF('Patient level info'!M522="Not achieved",'Patient level info'!AG522,IF('Patient level info'!AG522="Not directly admitted by this team, but achieved 90% of stay whilst at this team",'Patient level info'!AG522,CONCATENATE('Patient level info'!AG522," whilst at this team"))))))))</f>
        <v/>
      </c>
      <c r="E522" s="106" t="str">
        <f>IF('Patient level info'!A522="","",IF(B522="6 Month Transfer","Not Applicable",IF('Patient level info'!A522='Patient level info'!B522,IF('Patient level info'!T522="No","Not achieved","Achieved"),"Not directly admitted by this team")))</f>
        <v/>
      </c>
      <c r="F522" s="106" t="str">
        <f>IF('Patient level info'!A522="","",IF(B522="6 Month Transfer","Not Applicable",IF('Patient level info'!A522='Patient level info'!B522,IF('Patient level info'!U522="","Not achieved","Achieved"),"Not directly admitted by this team")))</f>
        <v/>
      </c>
    </row>
    <row r="523" spans="1:6" s="40" customFormat="1" ht="30" customHeight="1" x14ac:dyDescent="0.25">
      <c r="A523" s="20" t="str">
        <f>IF('Patient level info'!A523="","",'Patient level info'!A523)</f>
        <v/>
      </c>
      <c r="B523" s="105" t="str">
        <f>IF(A523="","",IF('Patient level info'!E523="Yes","6 Month Transfer",IF('Paste Data Here - Export'!A523='Paste Data Here - Export'!B523,'Patient level info'!C523,IF('Patient level info'!W523="No","",'Paste Data Here - Export'!HP523))))</f>
        <v/>
      </c>
      <c r="C523" s="61" t="str">
        <f>IF(A523="","",IF(B523="6 Month Transfer",B523,IF('Patient level info'!W523="No","Record not locked to discharge/transfer",IF(AND('Paste Data Here - Export'!KM523="T",'Paste Data Here - Export'!A523&lt;&gt;'Paste Data Here - Export'!B523),"Record transferred to this team then transferred to another inpatient team",IF('Paste Data Here - Export'!KM523="T","Transferred to another inpatient team",IF('Paste Data Here - Export'!A523='Paste Data Here - Export'!B523,"Full record at this team","Record transferred to this team"))))))</f>
        <v/>
      </c>
      <c r="D523" s="106" t="str">
        <f>IF('Patient level info'!A523="","",IF(B523="6 Month Transfer","Not Applicable",IF(C523="Record not locked to discharge/transfer",C523,IF(OR(C523="Full record at this team",'Patient level info'!AG523="Died same day as arrival",'Patient level info'!AG523="Admitted to ICU/CCU/HDU"),'Patient level info'!AG523,IF('Patient level info'!P523="Not achieved",'Patient level info'!AG523,IF('Patient level info'!M523="Not achieved",'Patient level info'!AG523,IF('Patient level info'!AG523="Not directly admitted by this team, but achieved 90% of stay whilst at this team",'Patient level info'!AG523,CONCATENATE('Patient level info'!AG523," whilst at this team"))))))))</f>
        <v/>
      </c>
      <c r="E523" s="106" t="str">
        <f>IF('Patient level info'!A523="","",IF(B523="6 Month Transfer","Not Applicable",IF('Patient level info'!A523='Patient level info'!B523,IF('Patient level info'!T523="No","Not achieved","Achieved"),"Not directly admitted by this team")))</f>
        <v/>
      </c>
      <c r="F523" s="106" t="str">
        <f>IF('Patient level info'!A523="","",IF(B523="6 Month Transfer","Not Applicable",IF('Patient level info'!A523='Patient level info'!B523,IF('Patient level info'!U523="","Not achieved","Achieved"),"Not directly admitted by this team")))</f>
        <v/>
      </c>
    </row>
    <row r="524" spans="1:6" s="40" customFormat="1" ht="30" customHeight="1" x14ac:dyDescent="0.25">
      <c r="A524" s="20" t="str">
        <f>IF('Patient level info'!A524="","",'Patient level info'!A524)</f>
        <v/>
      </c>
      <c r="B524" s="105" t="str">
        <f>IF(A524="","",IF('Patient level info'!E524="Yes","6 Month Transfer",IF('Paste Data Here - Export'!A524='Paste Data Here - Export'!B524,'Patient level info'!C524,IF('Patient level info'!W524="No","",'Paste Data Here - Export'!HP524))))</f>
        <v/>
      </c>
      <c r="C524" s="61" t="str">
        <f>IF(A524="","",IF(B524="6 Month Transfer",B524,IF('Patient level info'!W524="No","Record not locked to discharge/transfer",IF(AND('Paste Data Here - Export'!KM524="T",'Paste Data Here - Export'!A524&lt;&gt;'Paste Data Here - Export'!B524),"Record transferred to this team then transferred to another inpatient team",IF('Paste Data Here - Export'!KM524="T","Transferred to another inpatient team",IF('Paste Data Here - Export'!A524='Paste Data Here - Export'!B524,"Full record at this team","Record transferred to this team"))))))</f>
        <v/>
      </c>
      <c r="D524" s="106" t="str">
        <f>IF('Patient level info'!A524="","",IF(B524="6 Month Transfer","Not Applicable",IF(C524="Record not locked to discharge/transfer",C524,IF(OR(C524="Full record at this team",'Patient level info'!AG524="Died same day as arrival",'Patient level info'!AG524="Admitted to ICU/CCU/HDU"),'Patient level info'!AG524,IF('Patient level info'!P524="Not achieved",'Patient level info'!AG524,IF('Patient level info'!M524="Not achieved",'Patient level info'!AG524,IF('Patient level info'!AG524="Not directly admitted by this team, but achieved 90% of stay whilst at this team",'Patient level info'!AG524,CONCATENATE('Patient level info'!AG524," whilst at this team"))))))))</f>
        <v/>
      </c>
      <c r="E524" s="106" t="str">
        <f>IF('Patient level info'!A524="","",IF(B524="6 Month Transfer","Not Applicable",IF('Patient level info'!A524='Patient level info'!B524,IF('Patient level info'!T524="No","Not achieved","Achieved"),"Not directly admitted by this team")))</f>
        <v/>
      </c>
      <c r="F524" s="106" t="str">
        <f>IF('Patient level info'!A524="","",IF(B524="6 Month Transfer","Not Applicable",IF('Patient level info'!A524='Patient level info'!B524,IF('Patient level info'!U524="","Not achieved","Achieved"),"Not directly admitted by this team")))</f>
        <v/>
      </c>
    </row>
    <row r="525" spans="1:6" s="40" customFormat="1" ht="30" customHeight="1" x14ac:dyDescent="0.25">
      <c r="A525" s="20" t="str">
        <f>IF('Patient level info'!A525="","",'Patient level info'!A525)</f>
        <v/>
      </c>
      <c r="B525" s="105" t="str">
        <f>IF(A525="","",IF('Patient level info'!E525="Yes","6 Month Transfer",IF('Paste Data Here - Export'!A525='Paste Data Here - Export'!B525,'Patient level info'!C525,IF('Patient level info'!W525="No","",'Paste Data Here - Export'!HP525))))</f>
        <v/>
      </c>
      <c r="C525" s="61" t="str">
        <f>IF(A525="","",IF(B525="6 Month Transfer",B525,IF('Patient level info'!W525="No","Record not locked to discharge/transfer",IF(AND('Paste Data Here - Export'!KM525="T",'Paste Data Here - Export'!A525&lt;&gt;'Paste Data Here - Export'!B525),"Record transferred to this team then transferred to another inpatient team",IF('Paste Data Here - Export'!KM525="T","Transferred to another inpatient team",IF('Paste Data Here - Export'!A525='Paste Data Here - Export'!B525,"Full record at this team","Record transferred to this team"))))))</f>
        <v/>
      </c>
      <c r="D525" s="106" t="str">
        <f>IF('Patient level info'!A525="","",IF(B525="6 Month Transfer","Not Applicable",IF(C525="Record not locked to discharge/transfer",C525,IF(OR(C525="Full record at this team",'Patient level info'!AG525="Died same day as arrival",'Patient level info'!AG525="Admitted to ICU/CCU/HDU"),'Patient level info'!AG525,IF('Patient level info'!P525="Not achieved",'Patient level info'!AG525,IF('Patient level info'!M525="Not achieved",'Patient level info'!AG525,IF('Patient level info'!AG525="Not directly admitted by this team, but achieved 90% of stay whilst at this team",'Patient level info'!AG525,CONCATENATE('Patient level info'!AG525," whilst at this team"))))))))</f>
        <v/>
      </c>
      <c r="E525" s="106" t="str">
        <f>IF('Patient level info'!A525="","",IF(B525="6 Month Transfer","Not Applicable",IF('Patient level info'!A525='Patient level info'!B525,IF('Patient level info'!T525="No","Not achieved","Achieved"),"Not directly admitted by this team")))</f>
        <v/>
      </c>
      <c r="F525" s="106" t="str">
        <f>IF('Patient level info'!A525="","",IF(B525="6 Month Transfer","Not Applicable",IF('Patient level info'!A525='Patient level info'!B525,IF('Patient level info'!U525="","Not achieved","Achieved"),"Not directly admitted by this team")))</f>
        <v/>
      </c>
    </row>
    <row r="526" spans="1:6" s="40" customFormat="1" ht="30" customHeight="1" x14ac:dyDescent="0.25">
      <c r="A526" s="20" t="str">
        <f>IF('Patient level info'!A526="","",'Patient level info'!A526)</f>
        <v/>
      </c>
      <c r="B526" s="105" t="str">
        <f>IF(A526="","",IF('Patient level info'!E526="Yes","6 Month Transfer",IF('Paste Data Here - Export'!A526='Paste Data Here - Export'!B526,'Patient level info'!C526,IF('Patient level info'!W526="No","",'Paste Data Here - Export'!HP526))))</f>
        <v/>
      </c>
      <c r="C526" s="61" t="str">
        <f>IF(A526="","",IF(B526="6 Month Transfer",B526,IF('Patient level info'!W526="No","Record not locked to discharge/transfer",IF(AND('Paste Data Here - Export'!KM526="T",'Paste Data Here - Export'!A526&lt;&gt;'Paste Data Here - Export'!B526),"Record transferred to this team then transferred to another inpatient team",IF('Paste Data Here - Export'!KM526="T","Transferred to another inpatient team",IF('Paste Data Here - Export'!A526='Paste Data Here - Export'!B526,"Full record at this team","Record transferred to this team"))))))</f>
        <v/>
      </c>
      <c r="D526" s="106" t="str">
        <f>IF('Patient level info'!A526="","",IF(B526="6 Month Transfer","Not Applicable",IF(C526="Record not locked to discharge/transfer",C526,IF(OR(C526="Full record at this team",'Patient level info'!AG526="Died same day as arrival",'Patient level info'!AG526="Admitted to ICU/CCU/HDU"),'Patient level info'!AG526,IF('Patient level info'!P526="Not achieved",'Patient level info'!AG526,IF('Patient level info'!M526="Not achieved",'Patient level info'!AG526,IF('Patient level info'!AG526="Not directly admitted by this team, but achieved 90% of stay whilst at this team",'Patient level info'!AG526,CONCATENATE('Patient level info'!AG526," whilst at this team"))))))))</f>
        <v/>
      </c>
      <c r="E526" s="106" t="str">
        <f>IF('Patient level info'!A526="","",IF(B526="6 Month Transfer","Not Applicable",IF('Patient level info'!A526='Patient level info'!B526,IF('Patient level info'!T526="No","Not achieved","Achieved"),"Not directly admitted by this team")))</f>
        <v/>
      </c>
      <c r="F526" s="106" t="str">
        <f>IF('Patient level info'!A526="","",IF(B526="6 Month Transfer","Not Applicable",IF('Patient level info'!A526='Patient level info'!B526,IF('Patient level info'!U526="","Not achieved","Achieved"),"Not directly admitted by this team")))</f>
        <v/>
      </c>
    </row>
    <row r="527" spans="1:6" s="40" customFormat="1" ht="30" customHeight="1" x14ac:dyDescent="0.25">
      <c r="A527" s="20" t="str">
        <f>IF('Patient level info'!A527="","",'Patient level info'!A527)</f>
        <v/>
      </c>
      <c r="B527" s="105" t="str">
        <f>IF(A527="","",IF('Patient level info'!E527="Yes","6 Month Transfer",IF('Paste Data Here - Export'!A527='Paste Data Here - Export'!B527,'Patient level info'!C527,IF('Patient level info'!W527="No","",'Paste Data Here - Export'!HP527))))</f>
        <v/>
      </c>
      <c r="C527" s="61" t="str">
        <f>IF(A527="","",IF(B527="6 Month Transfer",B527,IF('Patient level info'!W527="No","Record not locked to discharge/transfer",IF(AND('Paste Data Here - Export'!KM527="T",'Paste Data Here - Export'!A527&lt;&gt;'Paste Data Here - Export'!B527),"Record transferred to this team then transferred to another inpatient team",IF('Paste Data Here - Export'!KM527="T","Transferred to another inpatient team",IF('Paste Data Here - Export'!A527='Paste Data Here - Export'!B527,"Full record at this team","Record transferred to this team"))))))</f>
        <v/>
      </c>
      <c r="D527" s="106" t="str">
        <f>IF('Patient level info'!A527="","",IF(B527="6 Month Transfer","Not Applicable",IF(C527="Record not locked to discharge/transfer",C527,IF(OR(C527="Full record at this team",'Patient level info'!AG527="Died same day as arrival",'Patient level info'!AG527="Admitted to ICU/CCU/HDU"),'Patient level info'!AG527,IF('Patient level info'!P527="Not achieved",'Patient level info'!AG527,IF('Patient level info'!M527="Not achieved",'Patient level info'!AG527,IF('Patient level info'!AG527="Not directly admitted by this team, but achieved 90% of stay whilst at this team",'Patient level info'!AG527,CONCATENATE('Patient level info'!AG527," whilst at this team"))))))))</f>
        <v/>
      </c>
      <c r="E527" s="106" t="str">
        <f>IF('Patient level info'!A527="","",IF(B527="6 Month Transfer","Not Applicable",IF('Patient level info'!A527='Patient level info'!B527,IF('Patient level info'!T527="No","Not achieved","Achieved"),"Not directly admitted by this team")))</f>
        <v/>
      </c>
      <c r="F527" s="106" t="str">
        <f>IF('Patient level info'!A527="","",IF(B527="6 Month Transfer","Not Applicable",IF('Patient level info'!A527='Patient level info'!B527,IF('Patient level info'!U527="","Not achieved","Achieved"),"Not directly admitted by this team")))</f>
        <v/>
      </c>
    </row>
    <row r="528" spans="1:6" s="40" customFormat="1" ht="30" customHeight="1" x14ac:dyDescent="0.25">
      <c r="A528" s="20" t="str">
        <f>IF('Patient level info'!A528="","",'Patient level info'!A528)</f>
        <v/>
      </c>
      <c r="B528" s="105" t="str">
        <f>IF(A528="","",IF('Patient level info'!E528="Yes","6 Month Transfer",IF('Paste Data Here - Export'!A528='Paste Data Here - Export'!B528,'Patient level info'!C528,IF('Patient level info'!W528="No","",'Paste Data Here - Export'!HP528))))</f>
        <v/>
      </c>
      <c r="C528" s="61" t="str">
        <f>IF(A528="","",IF(B528="6 Month Transfer",B528,IF('Patient level info'!W528="No","Record not locked to discharge/transfer",IF(AND('Paste Data Here - Export'!KM528="T",'Paste Data Here - Export'!A528&lt;&gt;'Paste Data Here - Export'!B528),"Record transferred to this team then transferred to another inpatient team",IF('Paste Data Here - Export'!KM528="T","Transferred to another inpatient team",IF('Paste Data Here - Export'!A528='Paste Data Here - Export'!B528,"Full record at this team","Record transferred to this team"))))))</f>
        <v/>
      </c>
      <c r="D528" s="106" t="str">
        <f>IF('Patient level info'!A528="","",IF(B528="6 Month Transfer","Not Applicable",IF(C528="Record not locked to discharge/transfer",C528,IF(OR(C528="Full record at this team",'Patient level info'!AG528="Died same day as arrival",'Patient level info'!AG528="Admitted to ICU/CCU/HDU"),'Patient level info'!AG528,IF('Patient level info'!P528="Not achieved",'Patient level info'!AG528,IF('Patient level info'!M528="Not achieved",'Patient level info'!AG528,IF('Patient level info'!AG528="Not directly admitted by this team, but achieved 90% of stay whilst at this team",'Patient level info'!AG528,CONCATENATE('Patient level info'!AG528," whilst at this team"))))))))</f>
        <v/>
      </c>
      <c r="E528" s="106" t="str">
        <f>IF('Patient level info'!A528="","",IF(B528="6 Month Transfer","Not Applicable",IF('Patient level info'!A528='Patient level info'!B528,IF('Patient level info'!T528="No","Not achieved","Achieved"),"Not directly admitted by this team")))</f>
        <v/>
      </c>
      <c r="F528" s="106" t="str">
        <f>IF('Patient level info'!A528="","",IF(B528="6 Month Transfer","Not Applicable",IF('Patient level info'!A528='Patient level info'!B528,IF('Patient level info'!U528="","Not achieved","Achieved"),"Not directly admitted by this team")))</f>
        <v/>
      </c>
    </row>
    <row r="529" spans="1:6" s="40" customFormat="1" ht="30" customHeight="1" x14ac:dyDescent="0.25">
      <c r="A529" s="20" t="str">
        <f>IF('Patient level info'!A529="","",'Patient level info'!A529)</f>
        <v/>
      </c>
      <c r="B529" s="105" t="str">
        <f>IF(A529="","",IF('Patient level info'!E529="Yes","6 Month Transfer",IF('Paste Data Here - Export'!A529='Paste Data Here - Export'!B529,'Patient level info'!C529,IF('Patient level info'!W529="No","",'Paste Data Here - Export'!HP529))))</f>
        <v/>
      </c>
      <c r="C529" s="61" t="str">
        <f>IF(A529="","",IF(B529="6 Month Transfer",B529,IF('Patient level info'!W529="No","Record not locked to discharge/transfer",IF(AND('Paste Data Here - Export'!KM529="T",'Paste Data Here - Export'!A529&lt;&gt;'Paste Data Here - Export'!B529),"Record transferred to this team then transferred to another inpatient team",IF('Paste Data Here - Export'!KM529="T","Transferred to another inpatient team",IF('Paste Data Here - Export'!A529='Paste Data Here - Export'!B529,"Full record at this team","Record transferred to this team"))))))</f>
        <v/>
      </c>
      <c r="D529" s="106" t="str">
        <f>IF('Patient level info'!A529="","",IF(B529="6 Month Transfer","Not Applicable",IF(C529="Record not locked to discharge/transfer",C529,IF(OR(C529="Full record at this team",'Patient level info'!AG529="Died same day as arrival",'Patient level info'!AG529="Admitted to ICU/CCU/HDU"),'Patient level info'!AG529,IF('Patient level info'!P529="Not achieved",'Patient level info'!AG529,IF('Patient level info'!M529="Not achieved",'Patient level info'!AG529,IF('Patient level info'!AG529="Not directly admitted by this team, but achieved 90% of stay whilst at this team",'Patient level info'!AG529,CONCATENATE('Patient level info'!AG529," whilst at this team"))))))))</f>
        <v/>
      </c>
      <c r="E529" s="106" t="str">
        <f>IF('Patient level info'!A529="","",IF(B529="6 Month Transfer","Not Applicable",IF('Patient level info'!A529='Patient level info'!B529,IF('Patient level info'!T529="No","Not achieved","Achieved"),"Not directly admitted by this team")))</f>
        <v/>
      </c>
      <c r="F529" s="106" t="str">
        <f>IF('Patient level info'!A529="","",IF(B529="6 Month Transfer","Not Applicable",IF('Patient level info'!A529='Patient level info'!B529,IF('Patient level info'!U529="","Not achieved","Achieved"),"Not directly admitted by this team")))</f>
        <v/>
      </c>
    </row>
    <row r="530" spans="1:6" s="40" customFormat="1" ht="30" customHeight="1" x14ac:dyDescent="0.25">
      <c r="A530" s="20" t="str">
        <f>IF('Patient level info'!A530="","",'Patient level info'!A530)</f>
        <v/>
      </c>
      <c r="B530" s="105" t="str">
        <f>IF(A530="","",IF('Patient level info'!E530="Yes","6 Month Transfer",IF('Paste Data Here - Export'!A530='Paste Data Here - Export'!B530,'Patient level info'!C530,IF('Patient level info'!W530="No","",'Paste Data Here - Export'!HP530))))</f>
        <v/>
      </c>
      <c r="C530" s="61" t="str">
        <f>IF(A530="","",IF(B530="6 Month Transfer",B530,IF('Patient level info'!W530="No","Record not locked to discharge/transfer",IF(AND('Paste Data Here - Export'!KM530="T",'Paste Data Here - Export'!A530&lt;&gt;'Paste Data Here - Export'!B530),"Record transferred to this team then transferred to another inpatient team",IF('Paste Data Here - Export'!KM530="T","Transferred to another inpatient team",IF('Paste Data Here - Export'!A530='Paste Data Here - Export'!B530,"Full record at this team","Record transferred to this team"))))))</f>
        <v/>
      </c>
      <c r="D530" s="106" t="str">
        <f>IF('Patient level info'!A530="","",IF(B530="6 Month Transfer","Not Applicable",IF(C530="Record not locked to discharge/transfer",C530,IF(OR(C530="Full record at this team",'Patient level info'!AG530="Died same day as arrival",'Patient level info'!AG530="Admitted to ICU/CCU/HDU"),'Patient level info'!AG530,IF('Patient level info'!P530="Not achieved",'Patient level info'!AG530,IF('Patient level info'!M530="Not achieved",'Patient level info'!AG530,IF('Patient level info'!AG530="Not directly admitted by this team, but achieved 90% of stay whilst at this team",'Patient level info'!AG530,CONCATENATE('Patient level info'!AG530," whilst at this team"))))))))</f>
        <v/>
      </c>
      <c r="E530" s="106" t="str">
        <f>IF('Patient level info'!A530="","",IF(B530="6 Month Transfer","Not Applicable",IF('Patient level info'!A530='Patient level info'!B530,IF('Patient level info'!T530="No","Not achieved","Achieved"),"Not directly admitted by this team")))</f>
        <v/>
      </c>
      <c r="F530" s="106" t="str">
        <f>IF('Patient level info'!A530="","",IF(B530="6 Month Transfer","Not Applicable",IF('Patient level info'!A530='Patient level info'!B530,IF('Patient level info'!U530="","Not achieved","Achieved"),"Not directly admitted by this team")))</f>
        <v/>
      </c>
    </row>
    <row r="531" spans="1:6" s="40" customFormat="1" ht="30" customHeight="1" x14ac:dyDescent="0.25">
      <c r="A531" s="20" t="str">
        <f>IF('Patient level info'!A531="","",'Patient level info'!A531)</f>
        <v/>
      </c>
      <c r="B531" s="105" t="str">
        <f>IF(A531="","",IF('Patient level info'!E531="Yes","6 Month Transfer",IF('Paste Data Here - Export'!A531='Paste Data Here - Export'!B531,'Patient level info'!C531,IF('Patient level info'!W531="No","",'Paste Data Here - Export'!HP531))))</f>
        <v/>
      </c>
      <c r="C531" s="61" t="str">
        <f>IF(A531="","",IF(B531="6 Month Transfer",B531,IF('Patient level info'!W531="No","Record not locked to discharge/transfer",IF(AND('Paste Data Here - Export'!KM531="T",'Paste Data Here - Export'!A531&lt;&gt;'Paste Data Here - Export'!B531),"Record transferred to this team then transferred to another inpatient team",IF('Paste Data Here - Export'!KM531="T","Transferred to another inpatient team",IF('Paste Data Here - Export'!A531='Paste Data Here - Export'!B531,"Full record at this team","Record transferred to this team"))))))</f>
        <v/>
      </c>
      <c r="D531" s="106" t="str">
        <f>IF('Patient level info'!A531="","",IF(B531="6 Month Transfer","Not Applicable",IF(C531="Record not locked to discharge/transfer",C531,IF(OR(C531="Full record at this team",'Patient level info'!AG531="Died same day as arrival",'Patient level info'!AG531="Admitted to ICU/CCU/HDU"),'Patient level info'!AG531,IF('Patient level info'!P531="Not achieved",'Patient level info'!AG531,IF('Patient level info'!M531="Not achieved",'Patient level info'!AG531,IF('Patient level info'!AG531="Not directly admitted by this team, but achieved 90% of stay whilst at this team",'Patient level info'!AG531,CONCATENATE('Patient level info'!AG531," whilst at this team"))))))))</f>
        <v/>
      </c>
      <c r="E531" s="106" t="str">
        <f>IF('Patient level info'!A531="","",IF(B531="6 Month Transfer","Not Applicable",IF('Patient level info'!A531='Patient level info'!B531,IF('Patient level info'!T531="No","Not achieved","Achieved"),"Not directly admitted by this team")))</f>
        <v/>
      </c>
      <c r="F531" s="106" t="str">
        <f>IF('Patient level info'!A531="","",IF(B531="6 Month Transfer","Not Applicable",IF('Patient level info'!A531='Patient level info'!B531,IF('Patient level info'!U531="","Not achieved","Achieved"),"Not directly admitted by this team")))</f>
        <v/>
      </c>
    </row>
    <row r="532" spans="1:6" s="40" customFormat="1" ht="30" customHeight="1" x14ac:dyDescent="0.25">
      <c r="A532" s="20" t="str">
        <f>IF('Patient level info'!A532="","",'Patient level info'!A532)</f>
        <v/>
      </c>
      <c r="B532" s="105" t="str">
        <f>IF(A532="","",IF('Patient level info'!E532="Yes","6 Month Transfer",IF('Paste Data Here - Export'!A532='Paste Data Here - Export'!B532,'Patient level info'!C532,IF('Patient level info'!W532="No","",'Paste Data Here - Export'!HP532))))</f>
        <v/>
      </c>
      <c r="C532" s="61" t="str">
        <f>IF(A532="","",IF(B532="6 Month Transfer",B532,IF('Patient level info'!W532="No","Record not locked to discharge/transfer",IF(AND('Paste Data Here - Export'!KM532="T",'Paste Data Here - Export'!A532&lt;&gt;'Paste Data Here - Export'!B532),"Record transferred to this team then transferred to another inpatient team",IF('Paste Data Here - Export'!KM532="T","Transferred to another inpatient team",IF('Paste Data Here - Export'!A532='Paste Data Here - Export'!B532,"Full record at this team","Record transferred to this team"))))))</f>
        <v/>
      </c>
      <c r="D532" s="106" t="str">
        <f>IF('Patient level info'!A532="","",IF(B532="6 Month Transfer","Not Applicable",IF(C532="Record not locked to discharge/transfer",C532,IF(OR(C532="Full record at this team",'Patient level info'!AG532="Died same day as arrival",'Patient level info'!AG532="Admitted to ICU/CCU/HDU"),'Patient level info'!AG532,IF('Patient level info'!P532="Not achieved",'Patient level info'!AG532,IF('Patient level info'!M532="Not achieved",'Patient level info'!AG532,IF('Patient level info'!AG532="Not directly admitted by this team, but achieved 90% of stay whilst at this team",'Patient level info'!AG532,CONCATENATE('Patient level info'!AG532," whilst at this team"))))))))</f>
        <v/>
      </c>
      <c r="E532" s="106" t="str">
        <f>IF('Patient level info'!A532="","",IF(B532="6 Month Transfer","Not Applicable",IF('Patient level info'!A532='Patient level info'!B532,IF('Patient level info'!T532="No","Not achieved","Achieved"),"Not directly admitted by this team")))</f>
        <v/>
      </c>
      <c r="F532" s="106" t="str">
        <f>IF('Patient level info'!A532="","",IF(B532="6 Month Transfer","Not Applicable",IF('Patient level info'!A532='Patient level info'!B532,IF('Patient level info'!U532="","Not achieved","Achieved"),"Not directly admitted by this team")))</f>
        <v/>
      </c>
    </row>
    <row r="533" spans="1:6" s="40" customFormat="1" ht="30" customHeight="1" x14ac:dyDescent="0.25">
      <c r="A533" s="20" t="str">
        <f>IF('Patient level info'!A533="","",'Patient level info'!A533)</f>
        <v/>
      </c>
      <c r="B533" s="105" t="str">
        <f>IF(A533="","",IF('Patient level info'!E533="Yes","6 Month Transfer",IF('Paste Data Here - Export'!A533='Paste Data Here - Export'!B533,'Patient level info'!C533,IF('Patient level info'!W533="No","",'Paste Data Here - Export'!HP533))))</f>
        <v/>
      </c>
      <c r="C533" s="61" t="str">
        <f>IF(A533="","",IF(B533="6 Month Transfer",B533,IF('Patient level info'!W533="No","Record not locked to discharge/transfer",IF(AND('Paste Data Here - Export'!KM533="T",'Paste Data Here - Export'!A533&lt;&gt;'Paste Data Here - Export'!B533),"Record transferred to this team then transferred to another inpatient team",IF('Paste Data Here - Export'!KM533="T","Transferred to another inpatient team",IF('Paste Data Here - Export'!A533='Paste Data Here - Export'!B533,"Full record at this team","Record transferred to this team"))))))</f>
        <v/>
      </c>
      <c r="D533" s="106" t="str">
        <f>IF('Patient level info'!A533="","",IF(B533="6 Month Transfer","Not Applicable",IF(C533="Record not locked to discharge/transfer",C533,IF(OR(C533="Full record at this team",'Patient level info'!AG533="Died same day as arrival",'Patient level info'!AG533="Admitted to ICU/CCU/HDU"),'Patient level info'!AG533,IF('Patient level info'!P533="Not achieved",'Patient level info'!AG533,IF('Patient level info'!M533="Not achieved",'Patient level info'!AG533,IF('Patient level info'!AG533="Not directly admitted by this team, but achieved 90% of stay whilst at this team",'Patient level info'!AG533,CONCATENATE('Patient level info'!AG533," whilst at this team"))))))))</f>
        <v/>
      </c>
      <c r="E533" s="106" t="str">
        <f>IF('Patient level info'!A533="","",IF(B533="6 Month Transfer","Not Applicable",IF('Patient level info'!A533='Patient level info'!B533,IF('Patient level info'!T533="No","Not achieved","Achieved"),"Not directly admitted by this team")))</f>
        <v/>
      </c>
      <c r="F533" s="106" t="str">
        <f>IF('Patient level info'!A533="","",IF(B533="6 Month Transfer","Not Applicable",IF('Patient level info'!A533='Patient level info'!B533,IF('Patient level info'!U533="","Not achieved","Achieved"),"Not directly admitted by this team")))</f>
        <v/>
      </c>
    </row>
    <row r="534" spans="1:6" s="40" customFormat="1" ht="30" customHeight="1" x14ac:dyDescent="0.25">
      <c r="A534" s="20" t="str">
        <f>IF('Patient level info'!A534="","",'Patient level info'!A534)</f>
        <v/>
      </c>
      <c r="B534" s="105" t="str">
        <f>IF(A534="","",IF('Patient level info'!E534="Yes","6 Month Transfer",IF('Paste Data Here - Export'!A534='Paste Data Here - Export'!B534,'Patient level info'!C534,IF('Patient level info'!W534="No","",'Paste Data Here - Export'!HP534))))</f>
        <v/>
      </c>
      <c r="C534" s="61" t="str">
        <f>IF(A534="","",IF(B534="6 Month Transfer",B534,IF('Patient level info'!W534="No","Record not locked to discharge/transfer",IF(AND('Paste Data Here - Export'!KM534="T",'Paste Data Here - Export'!A534&lt;&gt;'Paste Data Here - Export'!B534),"Record transferred to this team then transferred to another inpatient team",IF('Paste Data Here - Export'!KM534="T","Transferred to another inpatient team",IF('Paste Data Here - Export'!A534='Paste Data Here - Export'!B534,"Full record at this team","Record transferred to this team"))))))</f>
        <v/>
      </c>
      <c r="D534" s="106" t="str">
        <f>IF('Patient level info'!A534="","",IF(B534="6 Month Transfer","Not Applicable",IF(C534="Record not locked to discharge/transfer",C534,IF(OR(C534="Full record at this team",'Patient level info'!AG534="Died same day as arrival",'Patient level info'!AG534="Admitted to ICU/CCU/HDU"),'Patient level info'!AG534,IF('Patient level info'!P534="Not achieved",'Patient level info'!AG534,IF('Patient level info'!M534="Not achieved",'Patient level info'!AG534,IF('Patient level info'!AG534="Not directly admitted by this team, but achieved 90% of stay whilst at this team",'Patient level info'!AG534,CONCATENATE('Patient level info'!AG534," whilst at this team"))))))))</f>
        <v/>
      </c>
      <c r="E534" s="106" t="str">
        <f>IF('Patient level info'!A534="","",IF(B534="6 Month Transfer","Not Applicable",IF('Patient level info'!A534='Patient level info'!B534,IF('Patient level info'!T534="No","Not achieved","Achieved"),"Not directly admitted by this team")))</f>
        <v/>
      </c>
      <c r="F534" s="106" t="str">
        <f>IF('Patient level info'!A534="","",IF(B534="6 Month Transfer","Not Applicable",IF('Patient level info'!A534='Patient level info'!B534,IF('Patient level info'!U534="","Not achieved","Achieved"),"Not directly admitted by this team")))</f>
        <v/>
      </c>
    </row>
    <row r="535" spans="1:6" s="40" customFormat="1" ht="30" customHeight="1" x14ac:dyDescent="0.25">
      <c r="A535" s="20" t="str">
        <f>IF('Patient level info'!A535="","",'Patient level info'!A535)</f>
        <v/>
      </c>
      <c r="B535" s="105" t="str">
        <f>IF(A535="","",IF('Patient level info'!E535="Yes","6 Month Transfer",IF('Paste Data Here - Export'!A535='Paste Data Here - Export'!B535,'Patient level info'!C535,IF('Patient level info'!W535="No","",'Paste Data Here - Export'!HP535))))</f>
        <v/>
      </c>
      <c r="C535" s="61" t="str">
        <f>IF(A535="","",IF(B535="6 Month Transfer",B535,IF('Patient level info'!W535="No","Record not locked to discharge/transfer",IF(AND('Paste Data Here - Export'!KM535="T",'Paste Data Here - Export'!A535&lt;&gt;'Paste Data Here - Export'!B535),"Record transferred to this team then transferred to another inpatient team",IF('Paste Data Here - Export'!KM535="T","Transferred to another inpatient team",IF('Paste Data Here - Export'!A535='Paste Data Here - Export'!B535,"Full record at this team","Record transferred to this team"))))))</f>
        <v/>
      </c>
      <c r="D535" s="106" t="str">
        <f>IF('Patient level info'!A535="","",IF(B535="6 Month Transfer","Not Applicable",IF(C535="Record not locked to discharge/transfer",C535,IF(OR(C535="Full record at this team",'Patient level info'!AG535="Died same day as arrival",'Patient level info'!AG535="Admitted to ICU/CCU/HDU"),'Patient level info'!AG535,IF('Patient level info'!P535="Not achieved",'Patient level info'!AG535,IF('Patient level info'!M535="Not achieved",'Patient level info'!AG535,IF('Patient level info'!AG535="Not directly admitted by this team, but achieved 90% of stay whilst at this team",'Patient level info'!AG535,CONCATENATE('Patient level info'!AG535," whilst at this team"))))))))</f>
        <v/>
      </c>
      <c r="E535" s="106" t="str">
        <f>IF('Patient level info'!A535="","",IF(B535="6 Month Transfer","Not Applicable",IF('Patient level info'!A535='Patient level info'!B535,IF('Patient level info'!T535="No","Not achieved","Achieved"),"Not directly admitted by this team")))</f>
        <v/>
      </c>
      <c r="F535" s="106" t="str">
        <f>IF('Patient level info'!A535="","",IF(B535="6 Month Transfer","Not Applicable",IF('Patient level info'!A535='Patient level info'!B535,IF('Patient level info'!U535="","Not achieved","Achieved"),"Not directly admitted by this team")))</f>
        <v/>
      </c>
    </row>
    <row r="536" spans="1:6" s="40" customFormat="1" ht="30" customHeight="1" x14ac:dyDescent="0.25">
      <c r="A536" s="20" t="str">
        <f>IF('Patient level info'!A536="","",'Patient level info'!A536)</f>
        <v/>
      </c>
      <c r="B536" s="105" t="str">
        <f>IF(A536="","",IF('Patient level info'!E536="Yes","6 Month Transfer",IF('Paste Data Here - Export'!A536='Paste Data Here - Export'!B536,'Patient level info'!C536,IF('Patient level info'!W536="No","",'Paste Data Here - Export'!HP536))))</f>
        <v/>
      </c>
      <c r="C536" s="61" t="str">
        <f>IF(A536="","",IF(B536="6 Month Transfer",B536,IF('Patient level info'!W536="No","Record not locked to discharge/transfer",IF(AND('Paste Data Here - Export'!KM536="T",'Paste Data Here - Export'!A536&lt;&gt;'Paste Data Here - Export'!B536),"Record transferred to this team then transferred to another inpatient team",IF('Paste Data Here - Export'!KM536="T","Transferred to another inpatient team",IF('Paste Data Here - Export'!A536='Paste Data Here - Export'!B536,"Full record at this team","Record transferred to this team"))))))</f>
        <v/>
      </c>
      <c r="D536" s="106" t="str">
        <f>IF('Patient level info'!A536="","",IF(B536="6 Month Transfer","Not Applicable",IF(C536="Record not locked to discharge/transfer",C536,IF(OR(C536="Full record at this team",'Patient level info'!AG536="Died same day as arrival",'Patient level info'!AG536="Admitted to ICU/CCU/HDU"),'Patient level info'!AG536,IF('Patient level info'!P536="Not achieved",'Patient level info'!AG536,IF('Patient level info'!M536="Not achieved",'Patient level info'!AG536,IF('Patient level info'!AG536="Not directly admitted by this team, but achieved 90% of stay whilst at this team",'Patient level info'!AG536,CONCATENATE('Patient level info'!AG536," whilst at this team"))))))))</f>
        <v/>
      </c>
      <c r="E536" s="106" t="str">
        <f>IF('Patient level info'!A536="","",IF(B536="6 Month Transfer","Not Applicable",IF('Patient level info'!A536='Patient level info'!B536,IF('Patient level info'!T536="No","Not achieved","Achieved"),"Not directly admitted by this team")))</f>
        <v/>
      </c>
      <c r="F536" s="106" t="str">
        <f>IF('Patient level info'!A536="","",IF(B536="6 Month Transfer","Not Applicable",IF('Patient level info'!A536='Patient level info'!B536,IF('Patient level info'!U536="","Not achieved","Achieved"),"Not directly admitted by this team")))</f>
        <v/>
      </c>
    </row>
    <row r="537" spans="1:6" s="40" customFormat="1" ht="30" customHeight="1" x14ac:dyDescent="0.25">
      <c r="A537" s="20" t="str">
        <f>IF('Patient level info'!A537="","",'Patient level info'!A537)</f>
        <v/>
      </c>
      <c r="B537" s="105" t="str">
        <f>IF(A537="","",IF('Patient level info'!E537="Yes","6 Month Transfer",IF('Paste Data Here - Export'!A537='Paste Data Here - Export'!B537,'Patient level info'!C537,IF('Patient level info'!W537="No","",'Paste Data Here - Export'!HP537))))</f>
        <v/>
      </c>
      <c r="C537" s="61" t="str">
        <f>IF(A537="","",IF(B537="6 Month Transfer",B537,IF('Patient level info'!W537="No","Record not locked to discharge/transfer",IF(AND('Paste Data Here - Export'!KM537="T",'Paste Data Here - Export'!A537&lt;&gt;'Paste Data Here - Export'!B537),"Record transferred to this team then transferred to another inpatient team",IF('Paste Data Here - Export'!KM537="T","Transferred to another inpatient team",IF('Paste Data Here - Export'!A537='Paste Data Here - Export'!B537,"Full record at this team","Record transferred to this team"))))))</f>
        <v/>
      </c>
      <c r="D537" s="106" t="str">
        <f>IF('Patient level info'!A537="","",IF(B537="6 Month Transfer","Not Applicable",IF(C537="Record not locked to discharge/transfer",C537,IF(OR(C537="Full record at this team",'Patient level info'!AG537="Died same day as arrival",'Patient level info'!AG537="Admitted to ICU/CCU/HDU"),'Patient level info'!AG537,IF('Patient level info'!P537="Not achieved",'Patient level info'!AG537,IF('Patient level info'!M537="Not achieved",'Patient level info'!AG537,IF('Patient level info'!AG537="Not directly admitted by this team, but achieved 90% of stay whilst at this team",'Patient level info'!AG537,CONCATENATE('Patient level info'!AG537," whilst at this team"))))))))</f>
        <v/>
      </c>
      <c r="E537" s="106" t="str">
        <f>IF('Patient level info'!A537="","",IF(B537="6 Month Transfer","Not Applicable",IF('Patient level info'!A537='Patient level info'!B537,IF('Patient level info'!T537="No","Not achieved","Achieved"),"Not directly admitted by this team")))</f>
        <v/>
      </c>
      <c r="F537" s="106" t="str">
        <f>IF('Patient level info'!A537="","",IF(B537="6 Month Transfer","Not Applicable",IF('Patient level info'!A537='Patient level info'!B537,IF('Patient level info'!U537="","Not achieved","Achieved"),"Not directly admitted by this team")))</f>
        <v/>
      </c>
    </row>
    <row r="538" spans="1:6" s="40" customFormat="1" ht="30" customHeight="1" x14ac:dyDescent="0.25">
      <c r="A538" s="20" t="str">
        <f>IF('Patient level info'!A538="","",'Patient level info'!A538)</f>
        <v/>
      </c>
      <c r="B538" s="105" t="str">
        <f>IF(A538="","",IF('Patient level info'!E538="Yes","6 Month Transfer",IF('Paste Data Here - Export'!A538='Paste Data Here - Export'!B538,'Patient level info'!C538,IF('Patient level info'!W538="No","",'Paste Data Here - Export'!HP538))))</f>
        <v/>
      </c>
      <c r="C538" s="61" t="str">
        <f>IF(A538="","",IF(B538="6 Month Transfer",B538,IF('Patient level info'!W538="No","Record not locked to discharge/transfer",IF(AND('Paste Data Here - Export'!KM538="T",'Paste Data Here - Export'!A538&lt;&gt;'Paste Data Here - Export'!B538),"Record transferred to this team then transferred to another inpatient team",IF('Paste Data Here - Export'!KM538="T","Transferred to another inpatient team",IF('Paste Data Here - Export'!A538='Paste Data Here - Export'!B538,"Full record at this team","Record transferred to this team"))))))</f>
        <v/>
      </c>
      <c r="D538" s="106" t="str">
        <f>IF('Patient level info'!A538="","",IF(B538="6 Month Transfer","Not Applicable",IF(C538="Record not locked to discharge/transfer",C538,IF(OR(C538="Full record at this team",'Patient level info'!AG538="Died same day as arrival",'Patient level info'!AG538="Admitted to ICU/CCU/HDU"),'Patient level info'!AG538,IF('Patient level info'!P538="Not achieved",'Patient level info'!AG538,IF('Patient level info'!M538="Not achieved",'Patient level info'!AG538,IF('Patient level info'!AG538="Not directly admitted by this team, but achieved 90% of stay whilst at this team",'Patient level info'!AG538,CONCATENATE('Patient level info'!AG538," whilst at this team"))))))))</f>
        <v/>
      </c>
      <c r="E538" s="106" t="str">
        <f>IF('Patient level info'!A538="","",IF(B538="6 Month Transfer","Not Applicable",IF('Patient level info'!A538='Patient level info'!B538,IF('Patient level info'!T538="No","Not achieved","Achieved"),"Not directly admitted by this team")))</f>
        <v/>
      </c>
      <c r="F538" s="106" t="str">
        <f>IF('Patient level info'!A538="","",IF(B538="6 Month Transfer","Not Applicable",IF('Patient level info'!A538='Patient level info'!B538,IF('Patient level info'!U538="","Not achieved","Achieved"),"Not directly admitted by this team")))</f>
        <v/>
      </c>
    </row>
    <row r="539" spans="1:6" s="40" customFormat="1" ht="30" customHeight="1" x14ac:dyDescent="0.25">
      <c r="A539" s="20" t="str">
        <f>IF('Patient level info'!A539="","",'Patient level info'!A539)</f>
        <v/>
      </c>
      <c r="B539" s="105" t="str">
        <f>IF(A539="","",IF('Patient level info'!E539="Yes","6 Month Transfer",IF('Paste Data Here - Export'!A539='Paste Data Here - Export'!B539,'Patient level info'!C539,IF('Patient level info'!W539="No","",'Paste Data Here - Export'!HP539))))</f>
        <v/>
      </c>
      <c r="C539" s="61" t="str">
        <f>IF(A539="","",IF(B539="6 Month Transfer",B539,IF('Patient level info'!W539="No","Record not locked to discharge/transfer",IF(AND('Paste Data Here - Export'!KM539="T",'Paste Data Here - Export'!A539&lt;&gt;'Paste Data Here - Export'!B539),"Record transferred to this team then transferred to another inpatient team",IF('Paste Data Here - Export'!KM539="T","Transferred to another inpatient team",IF('Paste Data Here - Export'!A539='Paste Data Here - Export'!B539,"Full record at this team","Record transferred to this team"))))))</f>
        <v/>
      </c>
      <c r="D539" s="106" t="str">
        <f>IF('Patient level info'!A539="","",IF(B539="6 Month Transfer","Not Applicable",IF(C539="Record not locked to discharge/transfer",C539,IF(OR(C539="Full record at this team",'Patient level info'!AG539="Died same day as arrival",'Patient level info'!AG539="Admitted to ICU/CCU/HDU"),'Patient level info'!AG539,IF('Patient level info'!P539="Not achieved",'Patient level info'!AG539,IF('Patient level info'!M539="Not achieved",'Patient level info'!AG539,IF('Patient level info'!AG539="Not directly admitted by this team, but achieved 90% of stay whilst at this team",'Patient level info'!AG539,CONCATENATE('Patient level info'!AG539," whilst at this team"))))))))</f>
        <v/>
      </c>
      <c r="E539" s="106" t="str">
        <f>IF('Patient level info'!A539="","",IF(B539="6 Month Transfer","Not Applicable",IF('Patient level info'!A539='Patient level info'!B539,IF('Patient level info'!T539="No","Not achieved","Achieved"),"Not directly admitted by this team")))</f>
        <v/>
      </c>
      <c r="F539" s="106" t="str">
        <f>IF('Patient level info'!A539="","",IF(B539="6 Month Transfer","Not Applicable",IF('Patient level info'!A539='Patient level info'!B539,IF('Patient level info'!U539="","Not achieved","Achieved"),"Not directly admitted by this team")))</f>
        <v/>
      </c>
    </row>
    <row r="540" spans="1:6" s="40" customFormat="1" ht="30" customHeight="1" x14ac:dyDescent="0.25">
      <c r="A540" s="20" t="str">
        <f>IF('Patient level info'!A540="","",'Patient level info'!A540)</f>
        <v/>
      </c>
      <c r="B540" s="105" t="str">
        <f>IF(A540="","",IF('Patient level info'!E540="Yes","6 Month Transfer",IF('Paste Data Here - Export'!A540='Paste Data Here - Export'!B540,'Patient level info'!C540,IF('Patient level info'!W540="No","",'Paste Data Here - Export'!HP540))))</f>
        <v/>
      </c>
      <c r="C540" s="61" t="str">
        <f>IF(A540="","",IF(B540="6 Month Transfer",B540,IF('Patient level info'!W540="No","Record not locked to discharge/transfer",IF(AND('Paste Data Here - Export'!KM540="T",'Paste Data Here - Export'!A540&lt;&gt;'Paste Data Here - Export'!B540),"Record transferred to this team then transferred to another inpatient team",IF('Paste Data Here - Export'!KM540="T","Transferred to another inpatient team",IF('Paste Data Here - Export'!A540='Paste Data Here - Export'!B540,"Full record at this team","Record transferred to this team"))))))</f>
        <v/>
      </c>
      <c r="D540" s="106" t="str">
        <f>IF('Patient level info'!A540="","",IF(B540="6 Month Transfer","Not Applicable",IF(C540="Record not locked to discharge/transfer",C540,IF(OR(C540="Full record at this team",'Patient level info'!AG540="Died same day as arrival",'Patient level info'!AG540="Admitted to ICU/CCU/HDU"),'Patient level info'!AG540,IF('Patient level info'!P540="Not achieved",'Patient level info'!AG540,IF('Patient level info'!M540="Not achieved",'Patient level info'!AG540,IF('Patient level info'!AG540="Not directly admitted by this team, but achieved 90% of stay whilst at this team",'Patient level info'!AG540,CONCATENATE('Patient level info'!AG540," whilst at this team"))))))))</f>
        <v/>
      </c>
      <c r="E540" s="106" t="str">
        <f>IF('Patient level info'!A540="","",IF(B540="6 Month Transfer","Not Applicable",IF('Patient level info'!A540='Patient level info'!B540,IF('Patient level info'!T540="No","Not achieved","Achieved"),"Not directly admitted by this team")))</f>
        <v/>
      </c>
      <c r="F540" s="106" t="str">
        <f>IF('Patient level info'!A540="","",IF(B540="6 Month Transfer","Not Applicable",IF('Patient level info'!A540='Patient level info'!B540,IF('Patient level info'!U540="","Not achieved","Achieved"),"Not directly admitted by this team")))</f>
        <v/>
      </c>
    </row>
    <row r="541" spans="1:6" s="40" customFormat="1" ht="30" customHeight="1" x14ac:dyDescent="0.25">
      <c r="A541" s="20" t="str">
        <f>IF('Patient level info'!A541="","",'Patient level info'!A541)</f>
        <v/>
      </c>
      <c r="B541" s="105" t="str">
        <f>IF(A541="","",IF('Patient level info'!E541="Yes","6 Month Transfer",IF('Paste Data Here - Export'!A541='Paste Data Here - Export'!B541,'Patient level info'!C541,IF('Patient level info'!W541="No","",'Paste Data Here - Export'!HP541))))</f>
        <v/>
      </c>
      <c r="C541" s="61" t="str">
        <f>IF(A541="","",IF(B541="6 Month Transfer",B541,IF('Patient level info'!W541="No","Record not locked to discharge/transfer",IF(AND('Paste Data Here - Export'!KM541="T",'Paste Data Here - Export'!A541&lt;&gt;'Paste Data Here - Export'!B541),"Record transferred to this team then transferred to another inpatient team",IF('Paste Data Here - Export'!KM541="T","Transferred to another inpatient team",IF('Paste Data Here - Export'!A541='Paste Data Here - Export'!B541,"Full record at this team","Record transferred to this team"))))))</f>
        <v/>
      </c>
      <c r="D541" s="106" t="str">
        <f>IF('Patient level info'!A541="","",IF(B541="6 Month Transfer","Not Applicable",IF(C541="Record not locked to discharge/transfer",C541,IF(OR(C541="Full record at this team",'Patient level info'!AG541="Died same day as arrival",'Patient level info'!AG541="Admitted to ICU/CCU/HDU"),'Patient level info'!AG541,IF('Patient level info'!P541="Not achieved",'Patient level info'!AG541,IF('Patient level info'!M541="Not achieved",'Patient level info'!AG541,IF('Patient level info'!AG541="Not directly admitted by this team, but achieved 90% of stay whilst at this team",'Patient level info'!AG541,CONCATENATE('Patient level info'!AG541," whilst at this team"))))))))</f>
        <v/>
      </c>
      <c r="E541" s="106" t="str">
        <f>IF('Patient level info'!A541="","",IF(B541="6 Month Transfer","Not Applicable",IF('Patient level info'!A541='Patient level info'!B541,IF('Patient level info'!T541="No","Not achieved","Achieved"),"Not directly admitted by this team")))</f>
        <v/>
      </c>
      <c r="F541" s="106" t="str">
        <f>IF('Patient level info'!A541="","",IF(B541="6 Month Transfer","Not Applicable",IF('Patient level info'!A541='Patient level info'!B541,IF('Patient level info'!U541="","Not achieved","Achieved"),"Not directly admitted by this team")))</f>
        <v/>
      </c>
    </row>
    <row r="542" spans="1:6" s="40" customFormat="1" ht="30" customHeight="1" x14ac:dyDescent="0.25">
      <c r="A542" s="20" t="str">
        <f>IF('Patient level info'!A542="","",'Patient level info'!A542)</f>
        <v/>
      </c>
      <c r="B542" s="105" t="str">
        <f>IF(A542="","",IF('Patient level info'!E542="Yes","6 Month Transfer",IF('Paste Data Here - Export'!A542='Paste Data Here - Export'!B542,'Patient level info'!C542,IF('Patient level info'!W542="No","",'Paste Data Here - Export'!HP542))))</f>
        <v/>
      </c>
      <c r="C542" s="61" t="str">
        <f>IF(A542="","",IF(B542="6 Month Transfer",B542,IF('Patient level info'!W542="No","Record not locked to discharge/transfer",IF(AND('Paste Data Here - Export'!KM542="T",'Paste Data Here - Export'!A542&lt;&gt;'Paste Data Here - Export'!B542),"Record transferred to this team then transferred to another inpatient team",IF('Paste Data Here - Export'!KM542="T","Transferred to another inpatient team",IF('Paste Data Here - Export'!A542='Paste Data Here - Export'!B542,"Full record at this team","Record transferred to this team"))))))</f>
        <v/>
      </c>
      <c r="D542" s="106" t="str">
        <f>IF('Patient level info'!A542="","",IF(B542="6 Month Transfer","Not Applicable",IF(C542="Record not locked to discharge/transfer",C542,IF(OR(C542="Full record at this team",'Patient level info'!AG542="Died same day as arrival",'Patient level info'!AG542="Admitted to ICU/CCU/HDU"),'Patient level info'!AG542,IF('Patient level info'!P542="Not achieved",'Patient level info'!AG542,IF('Patient level info'!M542="Not achieved",'Patient level info'!AG542,IF('Patient level info'!AG542="Not directly admitted by this team, but achieved 90% of stay whilst at this team",'Patient level info'!AG542,CONCATENATE('Patient level info'!AG542," whilst at this team"))))))))</f>
        <v/>
      </c>
      <c r="E542" s="106" t="str">
        <f>IF('Patient level info'!A542="","",IF(B542="6 Month Transfer","Not Applicable",IF('Patient level info'!A542='Patient level info'!B542,IF('Patient level info'!T542="No","Not achieved","Achieved"),"Not directly admitted by this team")))</f>
        <v/>
      </c>
      <c r="F542" s="106" t="str">
        <f>IF('Patient level info'!A542="","",IF(B542="6 Month Transfer","Not Applicable",IF('Patient level info'!A542='Patient level info'!B542,IF('Patient level info'!U542="","Not achieved","Achieved"),"Not directly admitted by this team")))</f>
        <v/>
      </c>
    </row>
    <row r="543" spans="1:6" s="40" customFormat="1" ht="30" customHeight="1" x14ac:dyDescent="0.25">
      <c r="A543" s="20" t="str">
        <f>IF('Patient level info'!A543="","",'Patient level info'!A543)</f>
        <v/>
      </c>
      <c r="B543" s="105" t="str">
        <f>IF(A543="","",IF('Patient level info'!E543="Yes","6 Month Transfer",IF('Paste Data Here - Export'!A543='Paste Data Here - Export'!B543,'Patient level info'!C543,IF('Patient level info'!W543="No","",'Paste Data Here - Export'!HP543))))</f>
        <v/>
      </c>
      <c r="C543" s="61" t="str">
        <f>IF(A543="","",IF(B543="6 Month Transfer",B543,IF('Patient level info'!W543="No","Record not locked to discharge/transfer",IF(AND('Paste Data Here - Export'!KM543="T",'Paste Data Here - Export'!A543&lt;&gt;'Paste Data Here - Export'!B543),"Record transferred to this team then transferred to another inpatient team",IF('Paste Data Here - Export'!KM543="T","Transferred to another inpatient team",IF('Paste Data Here - Export'!A543='Paste Data Here - Export'!B543,"Full record at this team","Record transferred to this team"))))))</f>
        <v/>
      </c>
      <c r="D543" s="106" t="str">
        <f>IF('Patient level info'!A543="","",IF(B543="6 Month Transfer","Not Applicable",IF(C543="Record not locked to discharge/transfer",C543,IF(OR(C543="Full record at this team",'Patient level info'!AG543="Died same day as arrival",'Patient level info'!AG543="Admitted to ICU/CCU/HDU"),'Patient level info'!AG543,IF('Patient level info'!P543="Not achieved",'Patient level info'!AG543,IF('Patient level info'!M543="Not achieved",'Patient level info'!AG543,IF('Patient level info'!AG543="Not directly admitted by this team, but achieved 90% of stay whilst at this team",'Patient level info'!AG543,CONCATENATE('Patient level info'!AG543," whilst at this team"))))))))</f>
        <v/>
      </c>
      <c r="E543" s="106" t="str">
        <f>IF('Patient level info'!A543="","",IF(B543="6 Month Transfer","Not Applicable",IF('Patient level info'!A543='Patient level info'!B543,IF('Patient level info'!T543="No","Not achieved","Achieved"),"Not directly admitted by this team")))</f>
        <v/>
      </c>
      <c r="F543" s="106" t="str">
        <f>IF('Patient level info'!A543="","",IF(B543="6 Month Transfer","Not Applicable",IF('Patient level info'!A543='Patient level info'!B543,IF('Patient level info'!U543="","Not achieved","Achieved"),"Not directly admitted by this team")))</f>
        <v/>
      </c>
    </row>
    <row r="544" spans="1:6" s="40" customFormat="1" ht="30" customHeight="1" x14ac:dyDescent="0.25">
      <c r="A544" s="20" t="str">
        <f>IF('Patient level info'!A544="","",'Patient level info'!A544)</f>
        <v/>
      </c>
      <c r="B544" s="105" t="str">
        <f>IF(A544="","",IF('Patient level info'!E544="Yes","6 Month Transfer",IF('Paste Data Here - Export'!A544='Paste Data Here - Export'!B544,'Patient level info'!C544,IF('Patient level info'!W544="No","",'Paste Data Here - Export'!HP544))))</f>
        <v/>
      </c>
      <c r="C544" s="61" t="str">
        <f>IF(A544="","",IF(B544="6 Month Transfer",B544,IF('Patient level info'!W544="No","Record not locked to discharge/transfer",IF(AND('Paste Data Here - Export'!KM544="T",'Paste Data Here - Export'!A544&lt;&gt;'Paste Data Here - Export'!B544),"Record transferred to this team then transferred to another inpatient team",IF('Paste Data Here - Export'!KM544="T","Transferred to another inpatient team",IF('Paste Data Here - Export'!A544='Paste Data Here - Export'!B544,"Full record at this team","Record transferred to this team"))))))</f>
        <v/>
      </c>
      <c r="D544" s="106" t="str">
        <f>IF('Patient level info'!A544="","",IF(B544="6 Month Transfer","Not Applicable",IF(C544="Record not locked to discharge/transfer",C544,IF(OR(C544="Full record at this team",'Patient level info'!AG544="Died same day as arrival",'Patient level info'!AG544="Admitted to ICU/CCU/HDU"),'Patient level info'!AG544,IF('Patient level info'!P544="Not achieved",'Patient level info'!AG544,IF('Patient level info'!M544="Not achieved",'Patient level info'!AG544,IF('Patient level info'!AG544="Not directly admitted by this team, but achieved 90% of stay whilst at this team",'Patient level info'!AG544,CONCATENATE('Patient level info'!AG544," whilst at this team"))))))))</f>
        <v/>
      </c>
      <c r="E544" s="106" t="str">
        <f>IF('Patient level info'!A544="","",IF(B544="6 Month Transfer","Not Applicable",IF('Patient level info'!A544='Patient level info'!B544,IF('Patient level info'!T544="No","Not achieved","Achieved"),"Not directly admitted by this team")))</f>
        <v/>
      </c>
      <c r="F544" s="106" t="str">
        <f>IF('Patient level info'!A544="","",IF(B544="6 Month Transfer","Not Applicable",IF('Patient level info'!A544='Patient level info'!B544,IF('Patient level info'!U544="","Not achieved","Achieved"),"Not directly admitted by this team")))</f>
        <v/>
      </c>
    </row>
    <row r="545" spans="1:6" s="40" customFormat="1" ht="30" customHeight="1" x14ac:dyDescent="0.25">
      <c r="A545" s="20" t="str">
        <f>IF('Patient level info'!A545="","",'Patient level info'!A545)</f>
        <v/>
      </c>
      <c r="B545" s="105" t="str">
        <f>IF(A545="","",IF('Patient level info'!E545="Yes","6 Month Transfer",IF('Paste Data Here - Export'!A545='Paste Data Here - Export'!B545,'Patient level info'!C545,IF('Patient level info'!W545="No","",'Paste Data Here - Export'!HP545))))</f>
        <v/>
      </c>
      <c r="C545" s="61" t="str">
        <f>IF(A545="","",IF(B545="6 Month Transfer",B545,IF('Patient level info'!W545="No","Record not locked to discharge/transfer",IF(AND('Paste Data Here - Export'!KM545="T",'Paste Data Here - Export'!A545&lt;&gt;'Paste Data Here - Export'!B545),"Record transferred to this team then transferred to another inpatient team",IF('Paste Data Here - Export'!KM545="T","Transferred to another inpatient team",IF('Paste Data Here - Export'!A545='Paste Data Here - Export'!B545,"Full record at this team","Record transferred to this team"))))))</f>
        <v/>
      </c>
      <c r="D545" s="106" t="str">
        <f>IF('Patient level info'!A545="","",IF(B545="6 Month Transfer","Not Applicable",IF(C545="Record not locked to discharge/transfer",C545,IF(OR(C545="Full record at this team",'Patient level info'!AG545="Died same day as arrival",'Patient level info'!AG545="Admitted to ICU/CCU/HDU"),'Patient level info'!AG545,IF('Patient level info'!P545="Not achieved",'Patient level info'!AG545,IF('Patient level info'!M545="Not achieved",'Patient level info'!AG545,IF('Patient level info'!AG545="Not directly admitted by this team, but achieved 90% of stay whilst at this team",'Patient level info'!AG545,CONCATENATE('Patient level info'!AG545," whilst at this team"))))))))</f>
        <v/>
      </c>
      <c r="E545" s="106" t="str">
        <f>IF('Patient level info'!A545="","",IF(B545="6 Month Transfer","Not Applicable",IF('Patient level info'!A545='Patient level info'!B545,IF('Patient level info'!T545="No","Not achieved","Achieved"),"Not directly admitted by this team")))</f>
        <v/>
      </c>
      <c r="F545" s="106" t="str">
        <f>IF('Patient level info'!A545="","",IF(B545="6 Month Transfer","Not Applicable",IF('Patient level info'!A545='Patient level info'!B545,IF('Patient level info'!U545="","Not achieved","Achieved"),"Not directly admitted by this team")))</f>
        <v/>
      </c>
    </row>
    <row r="546" spans="1:6" s="40" customFormat="1" ht="30" customHeight="1" x14ac:dyDescent="0.25">
      <c r="A546" s="20" t="str">
        <f>IF('Patient level info'!A546="","",'Patient level info'!A546)</f>
        <v/>
      </c>
      <c r="B546" s="105" t="str">
        <f>IF(A546="","",IF('Patient level info'!E546="Yes","6 Month Transfer",IF('Paste Data Here - Export'!A546='Paste Data Here - Export'!B546,'Patient level info'!C546,IF('Patient level info'!W546="No","",'Paste Data Here - Export'!HP546))))</f>
        <v/>
      </c>
      <c r="C546" s="61" t="str">
        <f>IF(A546="","",IF(B546="6 Month Transfer",B546,IF('Patient level info'!W546="No","Record not locked to discharge/transfer",IF(AND('Paste Data Here - Export'!KM546="T",'Paste Data Here - Export'!A546&lt;&gt;'Paste Data Here - Export'!B546),"Record transferred to this team then transferred to another inpatient team",IF('Paste Data Here - Export'!KM546="T","Transferred to another inpatient team",IF('Paste Data Here - Export'!A546='Paste Data Here - Export'!B546,"Full record at this team","Record transferred to this team"))))))</f>
        <v/>
      </c>
      <c r="D546" s="106" t="str">
        <f>IF('Patient level info'!A546="","",IF(B546="6 Month Transfer","Not Applicable",IF(C546="Record not locked to discharge/transfer",C546,IF(OR(C546="Full record at this team",'Patient level info'!AG546="Died same day as arrival",'Patient level info'!AG546="Admitted to ICU/CCU/HDU"),'Patient level info'!AG546,IF('Patient level info'!P546="Not achieved",'Patient level info'!AG546,IF('Patient level info'!M546="Not achieved",'Patient level info'!AG546,IF('Patient level info'!AG546="Not directly admitted by this team, but achieved 90% of stay whilst at this team",'Patient level info'!AG546,CONCATENATE('Patient level info'!AG546," whilst at this team"))))))))</f>
        <v/>
      </c>
      <c r="E546" s="106" t="str">
        <f>IF('Patient level info'!A546="","",IF(B546="6 Month Transfer","Not Applicable",IF('Patient level info'!A546='Patient level info'!B546,IF('Patient level info'!T546="No","Not achieved","Achieved"),"Not directly admitted by this team")))</f>
        <v/>
      </c>
      <c r="F546" s="106" t="str">
        <f>IF('Patient level info'!A546="","",IF(B546="6 Month Transfer","Not Applicable",IF('Patient level info'!A546='Patient level info'!B546,IF('Patient level info'!U546="","Not achieved","Achieved"),"Not directly admitted by this team")))</f>
        <v/>
      </c>
    </row>
    <row r="547" spans="1:6" s="40" customFormat="1" ht="30" customHeight="1" x14ac:dyDescent="0.25">
      <c r="A547" s="20" t="str">
        <f>IF('Patient level info'!A547="","",'Patient level info'!A547)</f>
        <v/>
      </c>
      <c r="B547" s="105" t="str">
        <f>IF(A547="","",IF('Patient level info'!E547="Yes","6 Month Transfer",IF('Paste Data Here - Export'!A547='Paste Data Here - Export'!B547,'Patient level info'!C547,IF('Patient level info'!W547="No","",'Paste Data Here - Export'!HP547))))</f>
        <v/>
      </c>
      <c r="C547" s="61" t="str">
        <f>IF(A547="","",IF(B547="6 Month Transfer",B547,IF('Patient level info'!W547="No","Record not locked to discharge/transfer",IF(AND('Paste Data Here - Export'!KM547="T",'Paste Data Here - Export'!A547&lt;&gt;'Paste Data Here - Export'!B547),"Record transferred to this team then transferred to another inpatient team",IF('Paste Data Here - Export'!KM547="T","Transferred to another inpatient team",IF('Paste Data Here - Export'!A547='Paste Data Here - Export'!B547,"Full record at this team","Record transferred to this team"))))))</f>
        <v/>
      </c>
      <c r="D547" s="106" t="str">
        <f>IF('Patient level info'!A547="","",IF(B547="6 Month Transfer","Not Applicable",IF(C547="Record not locked to discharge/transfer",C547,IF(OR(C547="Full record at this team",'Patient level info'!AG547="Died same day as arrival",'Patient level info'!AG547="Admitted to ICU/CCU/HDU"),'Patient level info'!AG547,IF('Patient level info'!P547="Not achieved",'Patient level info'!AG547,IF('Patient level info'!M547="Not achieved",'Patient level info'!AG547,IF('Patient level info'!AG547="Not directly admitted by this team, but achieved 90% of stay whilst at this team",'Patient level info'!AG547,CONCATENATE('Patient level info'!AG547," whilst at this team"))))))))</f>
        <v/>
      </c>
      <c r="E547" s="106" t="str">
        <f>IF('Patient level info'!A547="","",IF(B547="6 Month Transfer","Not Applicable",IF('Patient level info'!A547='Patient level info'!B547,IF('Patient level info'!T547="No","Not achieved","Achieved"),"Not directly admitted by this team")))</f>
        <v/>
      </c>
      <c r="F547" s="106" t="str">
        <f>IF('Patient level info'!A547="","",IF(B547="6 Month Transfer","Not Applicable",IF('Patient level info'!A547='Patient level info'!B547,IF('Patient level info'!U547="","Not achieved","Achieved"),"Not directly admitted by this team")))</f>
        <v/>
      </c>
    </row>
    <row r="548" spans="1:6" s="40" customFormat="1" ht="30" customHeight="1" x14ac:dyDescent="0.25">
      <c r="A548" s="20" t="str">
        <f>IF('Patient level info'!A548="","",'Patient level info'!A548)</f>
        <v/>
      </c>
      <c r="B548" s="105" t="str">
        <f>IF(A548="","",IF('Patient level info'!E548="Yes","6 Month Transfer",IF('Paste Data Here - Export'!A548='Paste Data Here - Export'!B548,'Patient level info'!C548,IF('Patient level info'!W548="No","",'Paste Data Here - Export'!HP548))))</f>
        <v/>
      </c>
      <c r="C548" s="61" t="str">
        <f>IF(A548="","",IF(B548="6 Month Transfer",B548,IF('Patient level info'!W548="No","Record not locked to discharge/transfer",IF(AND('Paste Data Here - Export'!KM548="T",'Paste Data Here - Export'!A548&lt;&gt;'Paste Data Here - Export'!B548),"Record transferred to this team then transferred to another inpatient team",IF('Paste Data Here - Export'!KM548="T","Transferred to another inpatient team",IF('Paste Data Here - Export'!A548='Paste Data Here - Export'!B548,"Full record at this team","Record transferred to this team"))))))</f>
        <v/>
      </c>
      <c r="D548" s="106" t="str">
        <f>IF('Patient level info'!A548="","",IF(B548="6 Month Transfer","Not Applicable",IF(C548="Record not locked to discharge/transfer",C548,IF(OR(C548="Full record at this team",'Patient level info'!AG548="Died same day as arrival",'Patient level info'!AG548="Admitted to ICU/CCU/HDU"),'Patient level info'!AG548,IF('Patient level info'!P548="Not achieved",'Patient level info'!AG548,IF('Patient level info'!M548="Not achieved",'Patient level info'!AG548,IF('Patient level info'!AG548="Not directly admitted by this team, but achieved 90% of stay whilst at this team",'Patient level info'!AG548,CONCATENATE('Patient level info'!AG548," whilst at this team"))))))))</f>
        <v/>
      </c>
      <c r="E548" s="106" t="str">
        <f>IF('Patient level info'!A548="","",IF(B548="6 Month Transfer","Not Applicable",IF('Patient level info'!A548='Patient level info'!B548,IF('Patient level info'!T548="No","Not achieved","Achieved"),"Not directly admitted by this team")))</f>
        <v/>
      </c>
      <c r="F548" s="106" t="str">
        <f>IF('Patient level info'!A548="","",IF(B548="6 Month Transfer","Not Applicable",IF('Patient level info'!A548='Patient level info'!B548,IF('Patient level info'!U548="","Not achieved","Achieved"),"Not directly admitted by this team")))</f>
        <v/>
      </c>
    </row>
    <row r="549" spans="1:6" s="40" customFormat="1" ht="30" customHeight="1" x14ac:dyDescent="0.25">
      <c r="A549" s="20" t="str">
        <f>IF('Patient level info'!A549="","",'Patient level info'!A549)</f>
        <v/>
      </c>
      <c r="B549" s="105" t="str">
        <f>IF(A549="","",IF('Patient level info'!E549="Yes","6 Month Transfer",IF('Paste Data Here - Export'!A549='Paste Data Here - Export'!B549,'Patient level info'!C549,IF('Patient level info'!W549="No","",'Paste Data Here - Export'!HP549))))</f>
        <v/>
      </c>
      <c r="C549" s="61" t="str">
        <f>IF(A549="","",IF(B549="6 Month Transfer",B549,IF('Patient level info'!W549="No","Record not locked to discharge/transfer",IF(AND('Paste Data Here - Export'!KM549="T",'Paste Data Here - Export'!A549&lt;&gt;'Paste Data Here - Export'!B549),"Record transferred to this team then transferred to another inpatient team",IF('Paste Data Here - Export'!KM549="T","Transferred to another inpatient team",IF('Paste Data Here - Export'!A549='Paste Data Here - Export'!B549,"Full record at this team","Record transferred to this team"))))))</f>
        <v/>
      </c>
      <c r="D549" s="106" t="str">
        <f>IF('Patient level info'!A549="","",IF(B549="6 Month Transfer","Not Applicable",IF(C549="Record not locked to discharge/transfer",C549,IF(OR(C549="Full record at this team",'Patient level info'!AG549="Died same day as arrival",'Patient level info'!AG549="Admitted to ICU/CCU/HDU"),'Patient level info'!AG549,IF('Patient level info'!P549="Not achieved",'Patient level info'!AG549,IF('Patient level info'!M549="Not achieved",'Patient level info'!AG549,IF('Patient level info'!AG549="Not directly admitted by this team, but achieved 90% of stay whilst at this team",'Patient level info'!AG549,CONCATENATE('Patient level info'!AG549," whilst at this team"))))))))</f>
        <v/>
      </c>
      <c r="E549" s="106" t="str">
        <f>IF('Patient level info'!A549="","",IF(B549="6 Month Transfer","Not Applicable",IF('Patient level info'!A549='Patient level info'!B549,IF('Patient level info'!T549="No","Not achieved","Achieved"),"Not directly admitted by this team")))</f>
        <v/>
      </c>
      <c r="F549" s="106" t="str">
        <f>IF('Patient level info'!A549="","",IF(B549="6 Month Transfer","Not Applicable",IF('Patient level info'!A549='Patient level info'!B549,IF('Patient level info'!U549="","Not achieved","Achieved"),"Not directly admitted by this team")))</f>
        <v/>
      </c>
    </row>
    <row r="550" spans="1:6" s="40" customFormat="1" ht="30" customHeight="1" x14ac:dyDescent="0.25">
      <c r="A550" s="20" t="str">
        <f>IF('Patient level info'!A550="","",'Patient level info'!A550)</f>
        <v/>
      </c>
      <c r="B550" s="105" t="str">
        <f>IF(A550="","",IF('Patient level info'!E550="Yes","6 Month Transfer",IF('Paste Data Here - Export'!A550='Paste Data Here - Export'!B550,'Patient level info'!C550,IF('Patient level info'!W550="No","",'Paste Data Here - Export'!HP550))))</f>
        <v/>
      </c>
      <c r="C550" s="61" t="str">
        <f>IF(A550="","",IF(B550="6 Month Transfer",B550,IF('Patient level info'!W550="No","Record not locked to discharge/transfer",IF(AND('Paste Data Here - Export'!KM550="T",'Paste Data Here - Export'!A550&lt;&gt;'Paste Data Here - Export'!B550),"Record transferred to this team then transferred to another inpatient team",IF('Paste Data Here - Export'!KM550="T","Transferred to another inpatient team",IF('Paste Data Here - Export'!A550='Paste Data Here - Export'!B550,"Full record at this team","Record transferred to this team"))))))</f>
        <v/>
      </c>
      <c r="D550" s="106" t="str">
        <f>IF('Patient level info'!A550="","",IF(B550="6 Month Transfer","Not Applicable",IF(C550="Record not locked to discharge/transfer",C550,IF(OR(C550="Full record at this team",'Patient level info'!AG550="Died same day as arrival",'Patient level info'!AG550="Admitted to ICU/CCU/HDU"),'Patient level info'!AG550,IF('Patient level info'!P550="Not achieved",'Patient level info'!AG550,IF('Patient level info'!M550="Not achieved",'Patient level info'!AG550,IF('Patient level info'!AG550="Not directly admitted by this team, but achieved 90% of stay whilst at this team",'Patient level info'!AG550,CONCATENATE('Patient level info'!AG550," whilst at this team"))))))))</f>
        <v/>
      </c>
      <c r="E550" s="106" t="str">
        <f>IF('Patient level info'!A550="","",IF(B550="6 Month Transfer","Not Applicable",IF('Patient level info'!A550='Patient level info'!B550,IF('Patient level info'!T550="No","Not achieved","Achieved"),"Not directly admitted by this team")))</f>
        <v/>
      </c>
      <c r="F550" s="106" t="str">
        <f>IF('Patient level info'!A550="","",IF(B550="6 Month Transfer","Not Applicable",IF('Patient level info'!A550='Patient level info'!B550,IF('Patient level info'!U550="","Not achieved","Achieved"),"Not directly admitted by this team")))</f>
        <v/>
      </c>
    </row>
    <row r="551" spans="1:6" s="40" customFormat="1" ht="30" customHeight="1" x14ac:dyDescent="0.25">
      <c r="A551" s="20" t="str">
        <f>IF('Patient level info'!A551="","",'Patient level info'!A551)</f>
        <v/>
      </c>
      <c r="B551" s="105" t="str">
        <f>IF(A551="","",IF('Patient level info'!E551="Yes","6 Month Transfer",IF('Paste Data Here - Export'!A551='Paste Data Here - Export'!B551,'Patient level info'!C551,IF('Patient level info'!W551="No","",'Paste Data Here - Export'!HP551))))</f>
        <v/>
      </c>
      <c r="C551" s="61" t="str">
        <f>IF(A551="","",IF(B551="6 Month Transfer",B551,IF('Patient level info'!W551="No","Record not locked to discharge/transfer",IF(AND('Paste Data Here - Export'!KM551="T",'Paste Data Here - Export'!A551&lt;&gt;'Paste Data Here - Export'!B551),"Record transferred to this team then transferred to another inpatient team",IF('Paste Data Here - Export'!KM551="T","Transferred to another inpatient team",IF('Paste Data Here - Export'!A551='Paste Data Here - Export'!B551,"Full record at this team","Record transferred to this team"))))))</f>
        <v/>
      </c>
      <c r="D551" s="106" t="str">
        <f>IF('Patient level info'!A551="","",IF(B551="6 Month Transfer","Not Applicable",IF(C551="Record not locked to discharge/transfer",C551,IF(OR(C551="Full record at this team",'Patient level info'!AG551="Died same day as arrival",'Patient level info'!AG551="Admitted to ICU/CCU/HDU"),'Patient level info'!AG551,IF('Patient level info'!P551="Not achieved",'Patient level info'!AG551,IF('Patient level info'!M551="Not achieved",'Patient level info'!AG551,IF('Patient level info'!AG551="Not directly admitted by this team, but achieved 90% of stay whilst at this team",'Patient level info'!AG551,CONCATENATE('Patient level info'!AG551," whilst at this team"))))))))</f>
        <v/>
      </c>
      <c r="E551" s="106" t="str">
        <f>IF('Patient level info'!A551="","",IF(B551="6 Month Transfer","Not Applicable",IF('Patient level info'!A551='Patient level info'!B551,IF('Patient level info'!T551="No","Not achieved","Achieved"),"Not directly admitted by this team")))</f>
        <v/>
      </c>
      <c r="F551" s="106" t="str">
        <f>IF('Patient level info'!A551="","",IF(B551="6 Month Transfer","Not Applicable",IF('Patient level info'!A551='Patient level info'!B551,IF('Patient level info'!U551="","Not achieved","Achieved"),"Not directly admitted by this team")))</f>
        <v/>
      </c>
    </row>
    <row r="552" spans="1:6" s="40" customFormat="1" ht="30" customHeight="1" x14ac:dyDescent="0.25">
      <c r="A552" s="20" t="str">
        <f>IF('Patient level info'!A552="","",'Patient level info'!A552)</f>
        <v/>
      </c>
      <c r="B552" s="105" t="str">
        <f>IF(A552="","",IF('Patient level info'!E552="Yes","6 Month Transfer",IF('Paste Data Here - Export'!A552='Paste Data Here - Export'!B552,'Patient level info'!C552,IF('Patient level info'!W552="No","",'Paste Data Here - Export'!HP552))))</f>
        <v/>
      </c>
      <c r="C552" s="61" t="str">
        <f>IF(A552="","",IF(B552="6 Month Transfer",B552,IF('Patient level info'!W552="No","Record not locked to discharge/transfer",IF(AND('Paste Data Here - Export'!KM552="T",'Paste Data Here - Export'!A552&lt;&gt;'Paste Data Here - Export'!B552),"Record transferred to this team then transferred to another inpatient team",IF('Paste Data Here - Export'!KM552="T","Transferred to another inpatient team",IF('Paste Data Here - Export'!A552='Paste Data Here - Export'!B552,"Full record at this team","Record transferred to this team"))))))</f>
        <v/>
      </c>
      <c r="D552" s="106" t="str">
        <f>IF('Patient level info'!A552="","",IF(B552="6 Month Transfer","Not Applicable",IF(C552="Record not locked to discharge/transfer",C552,IF(OR(C552="Full record at this team",'Patient level info'!AG552="Died same day as arrival",'Patient level info'!AG552="Admitted to ICU/CCU/HDU"),'Patient level info'!AG552,IF('Patient level info'!P552="Not achieved",'Patient level info'!AG552,IF('Patient level info'!M552="Not achieved",'Patient level info'!AG552,IF('Patient level info'!AG552="Not directly admitted by this team, but achieved 90% of stay whilst at this team",'Patient level info'!AG552,CONCATENATE('Patient level info'!AG552," whilst at this team"))))))))</f>
        <v/>
      </c>
      <c r="E552" s="106" t="str">
        <f>IF('Patient level info'!A552="","",IF(B552="6 Month Transfer","Not Applicable",IF('Patient level info'!A552='Patient level info'!B552,IF('Patient level info'!T552="No","Not achieved","Achieved"),"Not directly admitted by this team")))</f>
        <v/>
      </c>
      <c r="F552" s="106" t="str">
        <f>IF('Patient level info'!A552="","",IF(B552="6 Month Transfer","Not Applicable",IF('Patient level info'!A552='Patient level info'!B552,IF('Patient level info'!U552="","Not achieved","Achieved"),"Not directly admitted by this team")))</f>
        <v/>
      </c>
    </row>
    <row r="553" spans="1:6" s="40" customFormat="1" ht="30" customHeight="1" x14ac:dyDescent="0.25">
      <c r="A553" s="20" t="str">
        <f>IF('Patient level info'!A553="","",'Patient level info'!A553)</f>
        <v/>
      </c>
      <c r="B553" s="105" t="str">
        <f>IF(A553="","",IF('Patient level info'!E553="Yes","6 Month Transfer",IF('Paste Data Here - Export'!A553='Paste Data Here - Export'!B553,'Patient level info'!C553,IF('Patient level info'!W553="No","",'Paste Data Here - Export'!HP553))))</f>
        <v/>
      </c>
      <c r="C553" s="61" t="str">
        <f>IF(A553="","",IF(B553="6 Month Transfer",B553,IF('Patient level info'!W553="No","Record not locked to discharge/transfer",IF(AND('Paste Data Here - Export'!KM553="T",'Paste Data Here - Export'!A553&lt;&gt;'Paste Data Here - Export'!B553),"Record transferred to this team then transferred to another inpatient team",IF('Paste Data Here - Export'!KM553="T","Transferred to another inpatient team",IF('Paste Data Here - Export'!A553='Paste Data Here - Export'!B553,"Full record at this team","Record transferred to this team"))))))</f>
        <v/>
      </c>
      <c r="D553" s="106" t="str">
        <f>IF('Patient level info'!A553="","",IF(B553="6 Month Transfer","Not Applicable",IF(C553="Record not locked to discharge/transfer",C553,IF(OR(C553="Full record at this team",'Patient level info'!AG553="Died same day as arrival",'Patient level info'!AG553="Admitted to ICU/CCU/HDU"),'Patient level info'!AG553,IF('Patient level info'!P553="Not achieved",'Patient level info'!AG553,IF('Patient level info'!M553="Not achieved",'Patient level info'!AG553,IF('Patient level info'!AG553="Not directly admitted by this team, but achieved 90% of stay whilst at this team",'Patient level info'!AG553,CONCATENATE('Patient level info'!AG553," whilst at this team"))))))))</f>
        <v/>
      </c>
      <c r="E553" s="106" t="str">
        <f>IF('Patient level info'!A553="","",IF(B553="6 Month Transfer","Not Applicable",IF('Patient level info'!A553='Patient level info'!B553,IF('Patient level info'!T553="No","Not achieved","Achieved"),"Not directly admitted by this team")))</f>
        <v/>
      </c>
      <c r="F553" s="106" t="str">
        <f>IF('Patient level info'!A553="","",IF(B553="6 Month Transfer","Not Applicable",IF('Patient level info'!A553='Patient level info'!B553,IF('Patient level info'!U553="","Not achieved","Achieved"),"Not directly admitted by this team")))</f>
        <v/>
      </c>
    </row>
    <row r="554" spans="1:6" s="40" customFormat="1" ht="30" customHeight="1" x14ac:dyDescent="0.25">
      <c r="A554" s="20" t="str">
        <f>IF('Patient level info'!A554="","",'Patient level info'!A554)</f>
        <v/>
      </c>
      <c r="B554" s="105" t="str">
        <f>IF(A554="","",IF('Patient level info'!E554="Yes","6 Month Transfer",IF('Paste Data Here - Export'!A554='Paste Data Here - Export'!B554,'Patient level info'!C554,IF('Patient level info'!W554="No","",'Paste Data Here - Export'!HP554))))</f>
        <v/>
      </c>
      <c r="C554" s="61" t="str">
        <f>IF(A554="","",IF(B554="6 Month Transfer",B554,IF('Patient level info'!W554="No","Record not locked to discharge/transfer",IF(AND('Paste Data Here - Export'!KM554="T",'Paste Data Here - Export'!A554&lt;&gt;'Paste Data Here - Export'!B554),"Record transferred to this team then transferred to another inpatient team",IF('Paste Data Here - Export'!KM554="T","Transferred to another inpatient team",IF('Paste Data Here - Export'!A554='Paste Data Here - Export'!B554,"Full record at this team","Record transferred to this team"))))))</f>
        <v/>
      </c>
      <c r="D554" s="106" t="str">
        <f>IF('Patient level info'!A554="","",IF(B554="6 Month Transfer","Not Applicable",IF(C554="Record not locked to discharge/transfer",C554,IF(OR(C554="Full record at this team",'Patient level info'!AG554="Died same day as arrival",'Patient level info'!AG554="Admitted to ICU/CCU/HDU"),'Patient level info'!AG554,IF('Patient level info'!P554="Not achieved",'Patient level info'!AG554,IF('Patient level info'!M554="Not achieved",'Patient level info'!AG554,IF('Patient level info'!AG554="Not directly admitted by this team, but achieved 90% of stay whilst at this team",'Patient level info'!AG554,CONCATENATE('Patient level info'!AG554," whilst at this team"))))))))</f>
        <v/>
      </c>
      <c r="E554" s="106" t="str">
        <f>IF('Patient level info'!A554="","",IF(B554="6 Month Transfer","Not Applicable",IF('Patient level info'!A554='Patient level info'!B554,IF('Patient level info'!T554="No","Not achieved","Achieved"),"Not directly admitted by this team")))</f>
        <v/>
      </c>
      <c r="F554" s="106" t="str">
        <f>IF('Patient level info'!A554="","",IF(B554="6 Month Transfer","Not Applicable",IF('Patient level info'!A554='Patient level info'!B554,IF('Patient level info'!U554="","Not achieved","Achieved"),"Not directly admitted by this team")))</f>
        <v/>
      </c>
    </row>
    <row r="555" spans="1:6" s="40" customFormat="1" ht="30" customHeight="1" x14ac:dyDescent="0.25">
      <c r="A555" s="20" t="str">
        <f>IF('Patient level info'!A555="","",'Patient level info'!A555)</f>
        <v/>
      </c>
      <c r="B555" s="105" t="str">
        <f>IF(A555="","",IF('Patient level info'!E555="Yes","6 Month Transfer",IF('Paste Data Here - Export'!A555='Paste Data Here - Export'!B555,'Patient level info'!C555,IF('Patient level info'!W555="No","",'Paste Data Here - Export'!HP555))))</f>
        <v/>
      </c>
      <c r="C555" s="61" t="str">
        <f>IF(A555="","",IF(B555="6 Month Transfer",B555,IF('Patient level info'!W555="No","Record not locked to discharge/transfer",IF(AND('Paste Data Here - Export'!KM555="T",'Paste Data Here - Export'!A555&lt;&gt;'Paste Data Here - Export'!B555),"Record transferred to this team then transferred to another inpatient team",IF('Paste Data Here - Export'!KM555="T","Transferred to another inpatient team",IF('Paste Data Here - Export'!A555='Paste Data Here - Export'!B555,"Full record at this team","Record transferred to this team"))))))</f>
        <v/>
      </c>
      <c r="D555" s="106" t="str">
        <f>IF('Patient level info'!A555="","",IF(B555="6 Month Transfer","Not Applicable",IF(C555="Record not locked to discharge/transfer",C555,IF(OR(C555="Full record at this team",'Patient level info'!AG555="Died same day as arrival",'Patient level info'!AG555="Admitted to ICU/CCU/HDU"),'Patient level info'!AG555,IF('Patient level info'!P555="Not achieved",'Patient level info'!AG555,IF('Patient level info'!M555="Not achieved",'Patient level info'!AG555,IF('Patient level info'!AG555="Not directly admitted by this team, but achieved 90% of stay whilst at this team",'Patient level info'!AG555,CONCATENATE('Patient level info'!AG555," whilst at this team"))))))))</f>
        <v/>
      </c>
      <c r="E555" s="106" t="str">
        <f>IF('Patient level info'!A555="","",IF(B555="6 Month Transfer","Not Applicable",IF('Patient level info'!A555='Patient level info'!B555,IF('Patient level info'!T555="No","Not achieved","Achieved"),"Not directly admitted by this team")))</f>
        <v/>
      </c>
      <c r="F555" s="106" t="str">
        <f>IF('Patient level info'!A555="","",IF(B555="6 Month Transfer","Not Applicable",IF('Patient level info'!A555='Patient level info'!B555,IF('Patient level info'!U555="","Not achieved","Achieved"),"Not directly admitted by this team")))</f>
        <v/>
      </c>
    </row>
    <row r="556" spans="1:6" s="40" customFormat="1" ht="30" customHeight="1" x14ac:dyDescent="0.25">
      <c r="A556" s="20" t="str">
        <f>IF('Patient level info'!A556="","",'Patient level info'!A556)</f>
        <v/>
      </c>
      <c r="B556" s="105" t="str">
        <f>IF(A556="","",IF('Patient level info'!E556="Yes","6 Month Transfer",IF('Paste Data Here - Export'!A556='Paste Data Here - Export'!B556,'Patient level info'!C556,IF('Patient level info'!W556="No","",'Paste Data Here - Export'!HP556))))</f>
        <v/>
      </c>
      <c r="C556" s="61" t="str">
        <f>IF(A556="","",IF(B556="6 Month Transfer",B556,IF('Patient level info'!W556="No","Record not locked to discharge/transfer",IF(AND('Paste Data Here - Export'!KM556="T",'Paste Data Here - Export'!A556&lt;&gt;'Paste Data Here - Export'!B556),"Record transferred to this team then transferred to another inpatient team",IF('Paste Data Here - Export'!KM556="T","Transferred to another inpatient team",IF('Paste Data Here - Export'!A556='Paste Data Here - Export'!B556,"Full record at this team","Record transferred to this team"))))))</f>
        <v/>
      </c>
      <c r="D556" s="106" t="str">
        <f>IF('Patient level info'!A556="","",IF(B556="6 Month Transfer","Not Applicable",IF(C556="Record not locked to discharge/transfer",C556,IF(OR(C556="Full record at this team",'Patient level info'!AG556="Died same day as arrival",'Patient level info'!AG556="Admitted to ICU/CCU/HDU"),'Patient level info'!AG556,IF('Patient level info'!P556="Not achieved",'Patient level info'!AG556,IF('Patient level info'!M556="Not achieved",'Patient level info'!AG556,IF('Patient level info'!AG556="Not directly admitted by this team, but achieved 90% of stay whilst at this team",'Patient level info'!AG556,CONCATENATE('Patient level info'!AG556," whilst at this team"))))))))</f>
        <v/>
      </c>
      <c r="E556" s="106" t="str">
        <f>IF('Patient level info'!A556="","",IF(B556="6 Month Transfer","Not Applicable",IF('Patient level info'!A556='Patient level info'!B556,IF('Patient level info'!T556="No","Not achieved","Achieved"),"Not directly admitted by this team")))</f>
        <v/>
      </c>
      <c r="F556" s="106" t="str">
        <f>IF('Patient level info'!A556="","",IF(B556="6 Month Transfer","Not Applicable",IF('Patient level info'!A556='Patient level info'!B556,IF('Patient level info'!U556="","Not achieved","Achieved"),"Not directly admitted by this team")))</f>
        <v/>
      </c>
    </row>
    <row r="557" spans="1:6" s="40" customFormat="1" ht="30" customHeight="1" x14ac:dyDescent="0.25">
      <c r="A557" s="20" t="str">
        <f>IF('Patient level info'!A557="","",'Patient level info'!A557)</f>
        <v/>
      </c>
      <c r="B557" s="105" t="str">
        <f>IF(A557="","",IF('Patient level info'!E557="Yes","6 Month Transfer",IF('Paste Data Here - Export'!A557='Paste Data Here - Export'!B557,'Patient level info'!C557,IF('Patient level info'!W557="No","",'Paste Data Here - Export'!HP557))))</f>
        <v/>
      </c>
      <c r="C557" s="61" t="str">
        <f>IF(A557="","",IF(B557="6 Month Transfer",B557,IF('Patient level info'!W557="No","Record not locked to discharge/transfer",IF(AND('Paste Data Here - Export'!KM557="T",'Paste Data Here - Export'!A557&lt;&gt;'Paste Data Here - Export'!B557),"Record transferred to this team then transferred to another inpatient team",IF('Paste Data Here - Export'!KM557="T","Transferred to another inpatient team",IF('Paste Data Here - Export'!A557='Paste Data Here - Export'!B557,"Full record at this team","Record transferred to this team"))))))</f>
        <v/>
      </c>
      <c r="D557" s="106" t="str">
        <f>IF('Patient level info'!A557="","",IF(B557="6 Month Transfer","Not Applicable",IF(C557="Record not locked to discharge/transfer",C557,IF(OR(C557="Full record at this team",'Patient level info'!AG557="Died same day as arrival",'Patient level info'!AG557="Admitted to ICU/CCU/HDU"),'Patient level info'!AG557,IF('Patient level info'!P557="Not achieved",'Patient level info'!AG557,IF('Patient level info'!M557="Not achieved",'Patient level info'!AG557,IF('Patient level info'!AG557="Not directly admitted by this team, but achieved 90% of stay whilst at this team",'Patient level info'!AG557,CONCATENATE('Patient level info'!AG557," whilst at this team"))))))))</f>
        <v/>
      </c>
      <c r="E557" s="106" t="str">
        <f>IF('Patient level info'!A557="","",IF(B557="6 Month Transfer","Not Applicable",IF('Patient level info'!A557='Patient level info'!B557,IF('Patient level info'!T557="No","Not achieved","Achieved"),"Not directly admitted by this team")))</f>
        <v/>
      </c>
      <c r="F557" s="106" t="str">
        <f>IF('Patient level info'!A557="","",IF(B557="6 Month Transfer","Not Applicable",IF('Patient level info'!A557='Patient level info'!B557,IF('Patient level info'!U557="","Not achieved","Achieved"),"Not directly admitted by this team")))</f>
        <v/>
      </c>
    </row>
    <row r="558" spans="1:6" s="40" customFormat="1" ht="30" customHeight="1" x14ac:dyDescent="0.25">
      <c r="A558" s="20" t="str">
        <f>IF('Patient level info'!A558="","",'Patient level info'!A558)</f>
        <v/>
      </c>
      <c r="B558" s="105" t="str">
        <f>IF(A558="","",IF('Patient level info'!E558="Yes","6 Month Transfer",IF('Paste Data Here - Export'!A558='Paste Data Here - Export'!B558,'Patient level info'!C558,IF('Patient level info'!W558="No","",'Paste Data Here - Export'!HP558))))</f>
        <v/>
      </c>
      <c r="C558" s="61" t="str">
        <f>IF(A558="","",IF(B558="6 Month Transfer",B558,IF('Patient level info'!W558="No","Record not locked to discharge/transfer",IF(AND('Paste Data Here - Export'!KM558="T",'Paste Data Here - Export'!A558&lt;&gt;'Paste Data Here - Export'!B558),"Record transferred to this team then transferred to another inpatient team",IF('Paste Data Here - Export'!KM558="T","Transferred to another inpatient team",IF('Paste Data Here - Export'!A558='Paste Data Here - Export'!B558,"Full record at this team","Record transferred to this team"))))))</f>
        <v/>
      </c>
      <c r="D558" s="106" t="str">
        <f>IF('Patient level info'!A558="","",IF(B558="6 Month Transfer","Not Applicable",IF(C558="Record not locked to discharge/transfer",C558,IF(OR(C558="Full record at this team",'Patient level info'!AG558="Died same day as arrival",'Patient level info'!AG558="Admitted to ICU/CCU/HDU"),'Patient level info'!AG558,IF('Patient level info'!P558="Not achieved",'Patient level info'!AG558,IF('Patient level info'!M558="Not achieved",'Patient level info'!AG558,IF('Patient level info'!AG558="Not directly admitted by this team, but achieved 90% of stay whilst at this team",'Patient level info'!AG558,CONCATENATE('Patient level info'!AG558," whilst at this team"))))))))</f>
        <v/>
      </c>
      <c r="E558" s="106" t="str">
        <f>IF('Patient level info'!A558="","",IF(B558="6 Month Transfer","Not Applicable",IF('Patient level info'!A558='Patient level info'!B558,IF('Patient level info'!T558="No","Not achieved","Achieved"),"Not directly admitted by this team")))</f>
        <v/>
      </c>
      <c r="F558" s="106" t="str">
        <f>IF('Patient level info'!A558="","",IF(B558="6 Month Transfer","Not Applicable",IF('Patient level info'!A558='Patient level info'!B558,IF('Patient level info'!U558="","Not achieved","Achieved"),"Not directly admitted by this team")))</f>
        <v/>
      </c>
    </row>
    <row r="559" spans="1:6" s="40" customFormat="1" ht="30" customHeight="1" x14ac:dyDescent="0.25">
      <c r="A559" s="20" t="str">
        <f>IF('Patient level info'!A559="","",'Patient level info'!A559)</f>
        <v/>
      </c>
      <c r="B559" s="105" t="str">
        <f>IF(A559="","",IF('Patient level info'!E559="Yes","6 Month Transfer",IF('Paste Data Here - Export'!A559='Paste Data Here - Export'!B559,'Patient level info'!C559,IF('Patient level info'!W559="No","",'Paste Data Here - Export'!HP559))))</f>
        <v/>
      </c>
      <c r="C559" s="61" t="str">
        <f>IF(A559="","",IF(B559="6 Month Transfer",B559,IF('Patient level info'!W559="No","Record not locked to discharge/transfer",IF(AND('Paste Data Here - Export'!KM559="T",'Paste Data Here - Export'!A559&lt;&gt;'Paste Data Here - Export'!B559),"Record transferred to this team then transferred to another inpatient team",IF('Paste Data Here - Export'!KM559="T","Transferred to another inpatient team",IF('Paste Data Here - Export'!A559='Paste Data Here - Export'!B559,"Full record at this team","Record transferred to this team"))))))</f>
        <v/>
      </c>
      <c r="D559" s="106" t="str">
        <f>IF('Patient level info'!A559="","",IF(B559="6 Month Transfer","Not Applicable",IF(C559="Record not locked to discharge/transfer",C559,IF(OR(C559="Full record at this team",'Patient level info'!AG559="Died same day as arrival",'Patient level info'!AG559="Admitted to ICU/CCU/HDU"),'Patient level info'!AG559,IF('Patient level info'!P559="Not achieved",'Patient level info'!AG559,IF('Patient level info'!M559="Not achieved",'Patient level info'!AG559,IF('Patient level info'!AG559="Not directly admitted by this team, but achieved 90% of stay whilst at this team",'Patient level info'!AG559,CONCATENATE('Patient level info'!AG559," whilst at this team"))))))))</f>
        <v/>
      </c>
      <c r="E559" s="106" t="str">
        <f>IF('Patient level info'!A559="","",IF(B559="6 Month Transfer","Not Applicable",IF('Patient level info'!A559='Patient level info'!B559,IF('Patient level info'!T559="No","Not achieved","Achieved"),"Not directly admitted by this team")))</f>
        <v/>
      </c>
      <c r="F559" s="106" t="str">
        <f>IF('Patient level info'!A559="","",IF(B559="6 Month Transfer","Not Applicable",IF('Patient level info'!A559='Patient level info'!B559,IF('Patient level info'!U559="","Not achieved","Achieved"),"Not directly admitted by this team")))</f>
        <v/>
      </c>
    </row>
    <row r="560" spans="1:6" s="40" customFormat="1" ht="30" customHeight="1" x14ac:dyDescent="0.25">
      <c r="A560" s="20" t="str">
        <f>IF('Patient level info'!A560="","",'Patient level info'!A560)</f>
        <v/>
      </c>
      <c r="B560" s="105" t="str">
        <f>IF(A560="","",IF('Patient level info'!E560="Yes","6 Month Transfer",IF('Paste Data Here - Export'!A560='Paste Data Here - Export'!B560,'Patient level info'!C560,IF('Patient level info'!W560="No","",'Paste Data Here - Export'!HP560))))</f>
        <v/>
      </c>
      <c r="C560" s="61" t="str">
        <f>IF(A560="","",IF(B560="6 Month Transfer",B560,IF('Patient level info'!W560="No","Record not locked to discharge/transfer",IF(AND('Paste Data Here - Export'!KM560="T",'Paste Data Here - Export'!A560&lt;&gt;'Paste Data Here - Export'!B560),"Record transferred to this team then transferred to another inpatient team",IF('Paste Data Here - Export'!KM560="T","Transferred to another inpatient team",IF('Paste Data Here - Export'!A560='Paste Data Here - Export'!B560,"Full record at this team","Record transferred to this team"))))))</f>
        <v/>
      </c>
      <c r="D560" s="106" t="str">
        <f>IF('Patient level info'!A560="","",IF(B560="6 Month Transfer","Not Applicable",IF(C560="Record not locked to discharge/transfer",C560,IF(OR(C560="Full record at this team",'Patient level info'!AG560="Died same day as arrival",'Patient level info'!AG560="Admitted to ICU/CCU/HDU"),'Patient level info'!AG560,IF('Patient level info'!P560="Not achieved",'Patient level info'!AG560,IF('Patient level info'!M560="Not achieved",'Patient level info'!AG560,IF('Patient level info'!AG560="Not directly admitted by this team, but achieved 90% of stay whilst at this team",'Patient level info'!AG560,CONCATENATE('Patient level info'!AG560," whilst at this team"))))))))</f>
        <v/>
      </c>
      <c r="E560" s="106" t="str">
        <f>IF('Patient level info'!A560="","",IF(B560="6 Month Transfer","Not Applicable",IF('Patient level info'!A560='Patient level info'!B560,IF('Patient level info'!T560="No","Not achieved","Achieved"),"Not directly admitted by this team")))</f>
        <v/>
      </c>
      <c r="F560" s="106" t="str">
        <f>IF('Patient level info'!A560="","",IF(B560="6 Month Transfer","Not Applicable",IF('Patient level info'!A560='Patient level info'!B560,IF('Patient level info'!U560="","Not achieved","Achieved"),"Not directly admitted by this team")))</f>
        <v/>
      </c>
    </row>
    <row r="561" spans="1:6" s="40" customFormat="1" ht="30" customHeight="1" x14ac:dyDescent="0.25">
      <c r="A561" s="20" t="str">
        <f>IF('Patient level info'!A561="","",'Patient level info'!A561)</f>
        <v/>
      </c>
      <c r="B561" s="105" t="str">
        <f>IF(A561="","",IF('Patient level info'!E561="Yes","6 Month Transfer",IF('Paste Data Here - Export'!A561='Paste Data Here - Export'!B561,'Patient level info'!C561,IF('Patient level info'!W561="No","",'Paste Data Here - Export'!HP561))))</f>
        <v/>
      </c>
      <c r="C561" s="61" t="str">
        <f>IF(A561="","",IF(B561="6 Month Transfer",B561,IF('Patient level info'!W561="No","Record not locked to discharge/transfer",IF(AND('Paste Data Here - Export'!KM561="T",'Paste Data Here - Export'!A561&lt;&gt;'Paste Data Here - Export'!B561),"Record transferred to this team then transferred to another inpatient team",IF('Paste Data Here - Export'!KM561="T","Transferred to another inpatient team",IF('Paste Data Here - Export'!A561='Paste Data Here - Export'!B561,"Full record at this team","Record transferred to this team"))))))</f>
        <v/>
      </c>
      <c r="D561" s="106" t="str">
        <f>IF('Patient level info'!A561="","",IF(B561="6 Month Transfer","Not Applicable",IF(C561="Record not locked to discharge/transfer",C561,IF(OR(C561="Full record at this team",'Patient level info'!AG561="Died same day as arrival",'Patient level info'!AG561="Admitted to ICU/CCU/HDU"),'Patient level info'!AG561,IF('Patient level info'!P561="Not achieved",'Patient level info'!AG561,IF('Patient level info'!M561="Not achieved",'Patient level info'!AG561,IF('Patient level info'!AG561="Not directly admitted by this team, but achieved 90% of stay whilst at this team",'Patient level info'!AG561,CONCATENATE('Patient level info'!AG561," whilst at this team"))))))))</f>
        <v/>
      </c>
      <c r="E561" s="106" t="str">
        <f>IF('Patient level info'!A561="","",IF(B561="6 Month Transfer","Not Applicable",IF('Patient level info'!A561='Patient level info'!B561,IF('Patient level info'!T561="No","Not achieved","Achieved"),"Not directly admitted by this team")))</f>
        <v/>
      </c>
      <c r="F561" s="106" t="str">
        <f>IF('Patient level info'!A561="","",IF(B561="6 Month Transfer","Not Applicable",IF('Patient level info'!A561='Patient level info'!B561,IF('Patient level info'!U561="","Not achieved","Achieved"),"Not directly admitted by this team")))</f>
        <v/>
      </c>
    </row>
    <row r="562" spans="1:6" s="40" customFormat="1" ht="30" customHeight="1" x14ac:dyDescent="0.25">
      <c r="A562" s="20" t="str">
        <f>IF('Patient level info'!A562="","",'Patient level info'!A562)</f>
        <v/>
      </c>
      <c r="B562" s="105" t="str">
        <f>IF(A562="","",IF('Patient level info'!E562="Yes","6 Month Transfer",IF('Paste Data Here - Export'!A562='Paste Data Here - Export'!B562,'Patient level info'!C562,IF('Patient level info'!W562="No","",'Paste Data Here - Export'!HP562))))</f>
        <v/>
      </c>
      <c r="C562" s="61" t="str">
        <f>IF(A562="","",IF(B562="6 Month Transfer",B562,IF('Patient level info'!W562="No","Record not locked to discharge/transfer",IF(AND('Paste Data Here - Export'!KM562="T",'Paste Data Here - Export'!A562&lt;&gt;'Paste Data Here - Export'!B562),"Record transferred to this team then transferred to another inpatient team",IF('Paste Data Here - Export'!KM562="T","Transferred to another inpatient team",IF('Paste Data Here - Export'!A562='Paste Data Here - Export'!B562,"Full record at this team","Record transferred to this team"))))))</f>
        <v/>
      </c>
      <c r="D562" s="106" t="str">
        <f>IF('Patient level info'!A562="","",IF(B562="6 Month Transfer","Not Applicable",IF(C562="Record not locked to discharge/transfer",C562,IF(OR(C562="Full record at this team",'Patient level info'!AG562="Died same day as arrival",'Patient level info'!AG562="Admitted to ICU/CCU/HDU"),'Patient level info'!AG562,IF('Patient level info'!P562="Not achieved",'Patient level info'!AG562,IF('Patient level info'!M562="Not achieved",'Patient level info'!AG562,IF('Patient level info'!AG562="Not directly admitted by this team, but achieved 90% of stay whilst at this team",'Patient level info'!AG562,CONCATENATE('Patient level info'!AG562," whilst at this team"))))))))</f>
        <v/>
      </c>
      <c r="E562" s="106" t="str">
        <f>IF('Patient level info'!A562="","",IF(B562="6 Month Transfer","Not Applicable",IF('Patient level info'!A562='Patient level info'!B562,IF('Patient level info'!T562="No","Not achieved","Achieved"),"Not directly admitted by this team")))</f>
        <v/>
      </c>
      <c r="F562" s="106" t="str">
        <f>IF('Patient level info'!A562="","",IF(B562="6 Month Transfer","Not Applicable",IF('Patient level info'!A562='Patient level info'!B562,IF('Patient level info'!U562="","Not achieved","Achieved"),"Not directly admitted by this team")))</f>
        <v/>
      </c>
    </row>
    <row r="563" spans="1:6" s="40" customFormat="1" ht="30" customHeight="1" x14ac:dyDescent="0.25">
      <c r="A563" s="20" t="str">
        <f>IF('Patient level info'!A563="","",'Patient level info'!A563)</f>
        <v/>
      </c>
      <c r="B563" s="105" t="str">
        <f>IF(A563="","",IF('Patient level info'!E563="Yes","6 Month Transfer",IF('Paste Data Here - Export'!A563='Paste Data Here - Export'!B563,'Patient level info'!C563,IF('Patient level info'!W563="No","",'Paste Data Here - Export'!HP563))))</f>
        <v/>
      </c>
      <c r="C563" s="61" t="str">
        <f>IF(A563="","",IF(B563="6 Month Transfer",B563,IF('Patient level info'!W563="No","Record not locked to discharge/transfer",IF(AND('Paste Data Here - Export'!KM563="T",'Paste Data Here - Export'!A563&lt;&gt;'Paste Data Here - Export'!B563),"Record transferred to this team then transferred to another inpatient team",IF('Paste Data Here - Export'!KM563="T","Transferred to another inpatient team",IF('Paste Data Here - Export'!A563='Paste Data Here - Export'!B563,"Full record at this team","Record transferred to this team"))))))</f>
        <v/>
      </c>
      <c r="D563" s="106" t="str">
        <f>IF('Patient level info'!A563="","",IF(B563="6 Month Transfer","Not Applicable",IF(C563="Record not locked to discharge/transfer",C563,IF(OR(C563="Full record at this team",'Patient level info'!AG563="Died same day as arrival",'Patient level info'!AG563="Admitted to ICU/CCU/HDU"),'Patient level info'!AG563,IF('Patient level info'!P563="Not achieved",'Patient level info'!AG563,IF('Patient level info'!M563="Not achieved",'Patient level info'!AG563,IF('Patient level info'!AG563="Not directly admitted by this team, but achieved 90% of stay whilst at this team",'Patient level info'!AG563,CONCATENATE('Patient level info'!AG563," whilst at this team"))))))))</f>
        <v/>
      </c>
      <c r="E563" s="106" t="str">
        <f>IF('Patient level info'!A563="","",IF(B563="6 Month Transfer","Not Applicable",IF('Patient level info'!A563='Patient level info'!B563,IF('Patient level info'!T563="No","Not achieved","Achieved"),"Not directly admitted by this team")))</f>
        <v/>
      </c>
      <c r="F563" s="106" t="str">
        <f>IF('Patient level info'!A563="","",IF(B563="6 Month Transfer","Not Applicable",IF('Patient level info'!A563='Patient level info'!B563,IF('Patient level info'!U563="","Not achieved","Achieved"),"Not directly admitted by this team")))</f>
        <v/>
      </c>
    </row>
    <row r="564" spans="1:6" s="40" customFormat="1" ht="30" customHeight="1" x14ac:dyDescent="0.25">
      <c r="A564" s="20" t="str">
        <f>IF('Patient level info'!A564="","",'Patient level info'!A564)</f>
        <v/>
      </c>
      <c r="B564" s="105" t="str">
        <f>IF(A564="","",IF('Patient level info'!E564="Yes","6 Month Transfer",IF('Paste Data Here - Export'!A564='Paste Data Here - Export'!B564,'Patient level info'!C564,IF('Patient level info'!W564="No","",'Paste Data Here - Export'!HP564))))</f>
        <v/>
      </c>
      <c r="C564" s="61" t="str">
        <f>IF(A564="","",IF(B564="6 Month Transfer",B564,IF('Patient level info'!W564="No","Record not locked to discharge/transfer",IF(AND('Paste Data Here - Export'!KM564="T",'Paste Data Here - Export'!A564&lt;&gt;'Paste Data Here - Export'!B564),"Record transferred to this team then transferred to another inpatient team",IF('Paste Data Here - Export'!KM564="T","Transferred to another inpatient team",IF('Paste Data Here - Export'!A564='Paste Data Here - Export'!B564,"Full record at this team","Record transferred to this team"))))))</f>
        <v/>
      </c>
      <c r="D564" s="106" t="str">
        <f>IF('Patient level info'!A564="","",IF(B564="6 Month Transfer","Not Applicable",IF(C564="Record not locked to discharge/transfer",C564,IF(OR(C564="Full record at this team",'Patient level info'!AG564="Died same day as arrival",'Patient level info'!AG564="Admitted to ICU/CCU/HDU"),'Patient level info'!AG564,IF('Patient level info'!P564="Not achieved",'Patient level info'!AG564,IF('Patient level info'!M564="Not achieved",'Patient level info'!AG564,IF('Patient level info'!AG564="Not directly admitted by this team, but achieved 90% of stay whilst at this team",'Patient level info'!AG564,CONCATENATE('Patient level info'!AG564," whilst at this team"))))))))</f>
        <v/>
      </c>
      <c r="E564" s="106" t="str">
        <f>IF('Patient level info'!A564="","",IF(B564="6 Month Transfer","Not Applicable",IF('Patient level info'!A564='Patient level info'!B564,IF('Patient level info'!T564="No","Not achieved","Achieved"),"Not directly admitted by this team")))</f>
        <v/>
      </c>
      <c r="F564" s="106" t="str">
        <f>IF('Patient level info'!A564="","",IF(B564="6 Month Transfer","Not Applicable",IF('Patient level info'!A564='Patient level info'!B564,IF('Patient level info'!U564="","Not achieved","Achieved"),"Not directly admitted by this team")))</f>
        <v/>
      </c>
    </row>
    <row r="565" spans="1:6" s="40" customFormat="1" ht="30" customHeight="1" x14ac:dyDescent="0.25">
      <c r="A565" s="20" t="str">
        <f>IF('Patient level info'!A565="","",'Patient level info'!A565)</f>
        <v/>
      </c>
      <c r="B565" s="105" t="str">
        <f>IF(A565="","",IF('Patient level info'!E565="Yes","6 Month Transfer",IF('Paste Data Here - Export'!A565='Paste Data Here - Export'!B565,'Patient level info'!C565,IF('Patient level info'!W565="No","",'Paste Data Here - Export'!HP565))))</f>
        <v/>
      </c>
      <c r="C565" s="61" t="str">
        <f>IF(A565="","",IF(B565="6 Month Transfer",B565,IF('Patient level info'!W565="No","Record not locked to discharge/transfer",IF(AND('Paste Data Here - Export'!KM565="T",'Paste Data Here - Export'!A565&lt;&gt;'Paste Data Here - Export'!B565),"Record transferred to this team then transferred to another inpatient team",IF('Paste Data Here - Export'!KM565="T","Transferred to another inpatient team",IF('Paste Data Here - Export'!A565='Paste Data Here - Export'!B565,"Full record at this team","Record transferred to this team"))))))</f>
        <v/>
      </c>
      <c r="D565" s="106" t="str">
        <f>IF('Patient level info'!A565="","",IF(B565="6 Month Transfer","Not Applicable",IF(C565="Record not locked to discharge/transfer",C565,IF(OR(C565="Full record at this team",'Patient level info'!AG565="Died same day as arrival",'Patient level info'!AG565="Admitted to ICU/CCU/HDU"),'Patient level info'!AG565,IF('Patient level info'!P565="Not achieved",'Patient level info'!AG565,IF('Patient level info'!M565="Not achieved",'Patient level info'!AG565,IF('Patient level info'!AG565="Not directly admitted by this team, but achieved 90% of stay whilst at this team",'Patient level info'!AG565,CONCATENATE('Patient level info'!AG565," whilst at this team"))))))))</f>
        <v/>
      </c>
      <c r="E565" s="106" t="str">
        <f>IF('Patient level info'!A565="","",IF(B565="6 Month Transfer","Not Applicable",IF('Patient level info'!A565='Patient level info'!B565,IF('Patient level info'!T565="No","Not achieved","Achieved"),"Not directly admitted by this team")))</f>
        <v/>
      </c>
      <c r="F565" s="106" t="str">
        <f>IF('Patient level info'!A565="","",IF(B565="6 Month Transfer","Not Applicable",IF('Patient level info'!A565='Patient level info'!B565,IF('Patient level info'!U565="","Not achieved","Achieved"),"Not directly admitted by this team")))</f>
        <v/>
      </c>
    </row>
    <row r="566" spans="1:6" s="40" customFormat="1" ht="30" customHeight="1" x14ac:dyDescent="0.25">
      <c r="A566" s="20" t="str">
        <f>IF('Patient level info'!A566="","",'Patient level info'!A566)</f>
        <v/>
      </c>
      <c r="B566" s="105" t="str">
        <f>IF(A566="","",IF('Patient level info'!E566="Yes","6 Month Transfer",IF('Paste Data Here - Export'!A566='Paste Data Here - Export'!B566,'Patient level info'!C566,IF('Patient level info'!W566="No","",'Paste Data Here - Export'!HP566))))</f>
        <v/>
      </c>
      <c r="C566" s="61" t="str">
        <f>IF(A566="","",IF(B566="6 Month Transfer",B566,IF('Patient level info'!W566="No","Record not locked to discharge/transfer",IF(AND('Paste Data Here - Export'!KM566="T",'Paste Data Here - Export'!A566&lt;&gt;'Paste Data Here - Export'!B566),"Record transferred to this team then transferred to another inpatient team",IF('Paste Data Here - Export'!KM566="T","Transferred to another inpatient team",IF('Paste Data Here - Export'!A566='Paste Data Here - Export'!B566,"Full record at this team","Record transferred to this team"))))))</f>
        <v/>
      </c>
      <c r="D566" s="106" t="str">
        <f>IF('Patient level info'!A566="","",IF(B566="6 Month Transfer","Not Applicable",IF(C566="Record not locked to discharge/transfer",C566,IF(OR(C566="Full record at this team",'Patient level info'!AG566="Died same day as arrival",'Patient level info'!AG566="Admitted to ICU/CCU/HDU"),'Patient level info'!AG566,IF('Patient level info'!P566="Not achieved",'Patient level info'!AG566,IF('Patient level info'!M566="Not achieved",'Patient level info'!AG566,IF('Patient level info'!AG566="Not directly admitted by this team, but achieved 90% of stay whilst at this team",'Patient level info'!AG566,CONCATENATE('Patient level info'!AG566," whilst at this team"))))))))</f>
        <v/>
      </c>
      <c r="E566" s="106" t="str">
        <f>IF('Patient level info'!A566="","",IF(B566="6 Month Transfer","Not Applicable",IF('Patient level info'!A566='Patient level info'!B566,IF('Patient level info'!T566="No","Not achieved","Achieved"),"Not directly admitted by this team")))</f>
        <v/>
      </c>
      <c r="F566" s="106" t="str">
        <f>IF('Patient level info'!A566="","",IF(B566="6 Month Transfer","Not Applicable",IF('Patient level info'!A566='Patient level info'!B566,IF('Patient level info'!U566="","Not achieved","Achieved"),"Not directly admitted by this team")))</f>
        <v/>
      </c>
    </row>
    <row r="567" spans="1:6" s="40" customFormat="1" ht="30" customHeight="1" x14ac:dyDescent="0.25">
      <c r="A567" s="20" t="str">
        <f>IF('Patient level info'!A567="","",'Patient level info'!A567)</f>
        <v/>
      </c>
      <c r="B567" s="105" t="str">
        <f>IF(A567="","",IF('Patient level info'!E567="Yes","6 Month Transfer",IF('Paste Data Here - Export'!A567='Paste Data Here - Export'!B567,'Patient level info'!C567,IF('Patient level info'!W567="No","",'Paste Data Here - Export'!HP567))))</f>
        <v/>
      </c>
      <c r="C567" s="61" t="str">
        <f>IF(A567="","",IF(B567="6 Month Transfer",B567,IF('Patient level info'!W567="No","Record not locked to discharge/transfer",IF(AND('Paste Data Here - Export'!KM567="T",'Paste Data Here - Export'!A567&lt;&gt;'Paste Data Here - Export'!B567),"Record transferred to this team then transferred to another inpatient team",IF('Paste Data Here - Export'!KM567="T","Transferred to another inpatient team",IF('Paste Data Here - Export'!A567='Paste Data Here - Export'!B567,"Full record at this team","Record transferred to this team"))))))</f>
        <v/>
      </c>
      <c r="D567" s="106" t="str">
        <f>IF('Patient level info'!A567="","",IF(B567="6 Month Transfer","Not Applicable",IF(C567="Record not locked to discharge/transfer",C567,IF(OR(C567="Full record at this team",'Patient level info'!AG567="Died same day as arrival",'Patient level info'!AG567="Admitted to ICU/CCU/HDU"),'Patient level info'!AG567,IF('Patient level info'!P567="Not achieved",'Patient level info'!AG567,IF('Patient level info'!M567="Not achieved",'Patient level info'!AG567,IF('Patient level info'!AG567="Not directly admitted by this team, but achieved 90% of stay whilst at this team",'Patient level info'!AG567,CONCATENATE('Patient level info'!AG567," whilst at this team"))))))))</f>
        <v/>
      </c>
      <c r="E567" s="106" t="str">
        <f>IF('Patient level info'!A567="","",IF(B567="6 Month Transfer","Not Applicable",IF('Patient level info'!A567='Patient level info'!B567,IF('Patient level info'!T567="No","Not achieved","Achieved"),"Not directly admitted by this team")))</f>
        <v/>
      </c>
      <c r="F567" s="106" t="str">
        <f>IF('Patient level info'!A567="","",IF(B567="6 Month Transfer","Not Applicable",IF('Patient level info'!A567='Patient level info'!B567,IF('Patient level info'!U567="","Not achieved","Achieved"),"Not directly admitted by this team")))</f>
        <v/>
      </c>
    </row>
    <row r="568" spans="1:6" s="40" customFormat="1" ht="30" customHeight="1" x14ac:dyDescent="0.25">
      <c r="A568" s="20" t="str">
        <f>IF('Patient level info'!A568="","",'Patient level info'!A568)</f>
        <v/>
      </c>
      <c r="B568" s="105" t="str">
        <f>IF(A568="","",IF('Patient level info'!E568="Yes","6 Month Transfer",IF('Paste Data Here - Export'!A568='Paste Data Here - Export'!B568,'Patient level info'!C568,IF('Patient level info'!W568="No","",'Paste Data Here - Export'!HP568))))</f>
        <v/>
      </c>
      <c r="C568" s="61" t="str">
        <f>IF(A568="","",IF(B568="6 Month Transfer",B568,IF('Patient level info'!W568="No","Record not locked to discharge/transfer",IF(AND('Paste Data Here - Export'!KM568="T",'Paste Data Here - Export'!A568&lt;&gt;'Paste Data Here - Export'!B568),"Record transferred to this team then transferred to another inpatient team",IF('Paste Data Here - Export'!KM568="T","Transferred to another inpatient team",IF('Paste Data Here - Export'!A568='Paste Data Here - Export'!B568,"Full record at this team","Record transferred to this team"))))))</f>
        <v/>
      </c>
      <c r="D568" s="106" t="str">
        <f>IF('Patient level info'!A568="","",IF(B568="6 Month Transfer","Not Applicable",IF(C568="Record not locked to discharge/transfer",C568,IF(OR(C568="Full record at this team",'Patient level info'!AG568="Died same day as arrival",'Patient level info'!AG568="Admitted to ICU/CCU/HDU"),'Patient level info'!AG568,IF('Patient level info'!P568="Not achieved",'Patient level info'!AG568,IF('Patient level info'!M568="Not achieved",'Patient level info'!AG568,IF('Patient level info'!AG568="Not directly admitted by this team, but achieved 90% of stay whilst at this team",'Patient level info'!AG568,CONCATENATE('Patient level info'!AG568," whilst at this team"))))))))</f>
        <v/>
      </c>
      <c r="E568" s="106" t="str">
        <f>IF('Patient level info'!A568="","",IF(B568="6 Month Transfer","Not Applicable",IF('Patient level info'!A568='Patient level info'!B568,IF('Patient level info'!T568="No","Not achieved","Achieved"),"Not directly admitted by this team")))</f>
        <v/>
      </c>
      <c r="F568" s="106" t="str">
        <f>IF('Patient level info'!A568="","",IF(B568="6 Month Transfer","Not Applicable",IF('Patient level info'!A568='Patient level info'!B568,IF('Patient level info'!U568="","Not achieved","Achieved"),"Not directly admitted by this team")))</f>
        <v/>
      </c>
    </row>
    <row r="569" spans="1:6" s="40" customFormat="1" ht="30" customHeight="1" x14ac:dyDescent="0.25">
      <c r="A569" s="20" t="str">
        <f>IF('Patient level info'!A569="","",'Patient level info'!A569)</f>
        <v/>
      </c>
      <c r="B569" s="105" t="str">
        <f>IF(A569="","",IF('Patient level info'!E569="Yes","6 Month Transfer",IF('Paste Data Here - Export'!A569='Paste Data Here - Export'!B569,'Patient level info'!C569,IF('Patient level info'!W569="No","",'Paste Data Here - Export'!HP569))))</f>
        <v/>
      </c>
      <c r="C569" s="61" t="str">
        <f>IF(A569="","",IF(B569="6 Month Transfer",B569,IF('Patient level info'!W569="No","Record not locked to discharge/transfer",IF(AND('Paste Data Here - Export'!KM569="T",'Paste Data Here - Export'!A569&lt;&gt;'Paste Data Here - Export'!B569),"Record transferred to this team then transferred to another inpatient team",IF('Paste Data Here - Export'!KM569="T","Transferred to another inpatient team",IF('Paste Data Here - Export'!A569='Paste Data Here - Export'!B569,"Full record at this team","Record transferred to this team"))))))</f>
        <v/>
      </c>
      <c r="D569" s="106" t="str">
        <f>IF('Patient level info'!A569="","",IF(B569="6 Month Transfer","Not Applicable",IF(C569="Record not locked to discharge/transfer",C569,IF(OR(C569="Full record at this team",'Patient level info'!AG569="Died same day as arrival",'Patient level info'!AG569="Admitted to ICU/CCU/HDU"),'Patient level info'!AG569,IF('Patient level info'!P569="Not achieved",'Patient level info'!AG569,IF('Patient level info'!M569="Not achieved",'Patient level info'!AG569,IF('Patient level info'!AG569="Not directly admitted by this team, but achieved 90% of stay whilst at this team",'Patient level info'!AG569,CONCATENATE('Patient level info'!AG569," whilst at this team"))))))))</f>
        <v/>
      </c>
      <c r="E569" s="106" t="str">
        <f>IF('Patient level info'!A569="","",IF(B569="6 Month Transfer","Not Applicable",IF('Patient level info'!A569='Patient level info'!B569,IF('Patient level info'!T569="No","Not achieved","Achieved"),"Not directly admitted by this team")))</f>
        <v/>
      </c>
      <c r="F569" s="106" t="str">
        <f>IF('Patient level info'!A569="","",IF(B569="6 Month Transfer","Not Applicable",IF('Patient level info'!A569='Patient level info'!B569,IF('Patient level info'!U569="","Not achieved","Achieved"),"Not directly admitted by this team")))</f>
        <v/>
      </c>
    </row>
    <row r="570" spans="1:6" s="40" customFormat="1" ht="30" customHeight="1" x14ac:dyDescent="0.25">
      <c r="A570" s="20" t="str">
        <f>IF('Patient level info'!A570="","",'Patient level info'!A570)</f>
        <v/>
      </c>
      <c r="B570" s="105" t="str">
        <f>IF(A570="","",IF('Patient level info'!E570="Yes","6 Month Transfer",IF('Paste Data Here - Export'!A570='Paste Data Here - Export'!B570,'Patient level info'!C570,IF('Patient level info'!W570="No","",'Paste Data Here - Export'!HP570))))</f>
        <v/>
      </c>
      <c r="C570" s="61" t="str">
        <f>IF(A570="","",IF(B570="6 Month Transfer",B570,IF('Patient level info'!W570="No","Record not locked to discharge/transfer",IF(AND('Paste Data Here - Export'!KM570="T",'Paste Data Here - Export'!A570&lt;&gt;'Paste Data Here - Export'!B570),"Record transferred to this team then transferred to another inpatient team",IF('Paste Data Here - Export'!KM570="T","Transferred to another inpatient team",IF('Paste Data Here - Export'!A570='Paste Data Here - Export'!B570,"Full record at this team","Record transferred to this team"))))))</f>
        <v/>
      </c>
      <c r="D570" s="106" t="str">
        <f>IF('Patient level info'!A570="","",IF(B570="6 Month Transfer","Not Applicable",IF(C570="Record not locked to discharge/transfer",C570,IF(OR(C570="Full record at this team",'Patient level info'!AG570="Died same day as arrival",'Patient level info'!AG570="Admitted to ICU/CCU/HDU"),'Patient level info'!AG570,IF('Patient level info'!P570="Not achieved",'Patient level info'!AG570,IF('Patient level info'!M570="Not achieved",'Patient level info'!AG570,IF('Patient level info'!AG570="Not directly admitted by this team, but achieved 90% of stay whilst at this team",'Patient level info'!AG570,CONCATENATE('Patient level info'!AG570," whilst at this team"))))))))</f>
        <v/>
      </c>
      <c r="E570" s="106" t="str">
        <f>IF('Patient level info'!A570="","",IF(B570="6 Month Transfer","Not Applicable",IF('Patient level info'!A570='Patient level info'!B570,IF('Patient level info'!T570="No","Not achieved","Achieved"),"Not directly admitted by this team")))</f>
        <v/>
      </c>
      <c r="F570" s="106" t="str">
        <f>IF('Patient level info'!A570="","",IF(B570="6 Month Transfer","Not Applicable",IF('Patient level info'!A570='Patient level info'!B570,IF('Patient level info'!U570="","Not achieved","Achieved"),"Not directly admitted by this team")))</f>
        <v/>
      </c>
    </row>
    <row r="571" spans="1:6" s="40" customFormat="1" ht="30" customHeight="1" x14ac:dyDescent="0.25">
      <c r="A571" s="20" t="str">
        <f>IF('Patient level info'!A571="","",'Patient level info'!A571)</f>
        <v/>
      </c>
      <c r="B571" s="105" t="str">
        <f>IF(A571="","",IF('Patient level info'!E571="Yes","6 Month Transfer",IF('Paste Data Here - Export'!A571='Paste Data Here - Export'!B571,'Patient level info'!C571,IF('Patient level info'!W571="No","",'Paste Data Here - Export'!HP571))))</f>
        <v/>
      </c>
      <c r="C571" s="61" t="str">
        <f>IF(A571="","",IF(B571="6 Month Transfer",B571,IF('Patient level info'!W571="No","Record not locked to discharge/transfer",IF(AND('Paste Data Here - Export'!KM571="T",'Paste Data Here - Export'!A571&lt;&gt;'Paste Data Here - Export'!B571),"Record transferred to this team then transferred to another inpatient team",IF('Paste Data Here - Export'!KM571="T","Transferred to another inpatient team",IF('Paste Data Here - Export'!A571='Paste Data Here - Export'!B571,"Full record at this team","Record transferred to this team"))))))</f>
        <v/>
      </c>
      <c r="D571" s="106" t="str">
        <f>IF('Patient level info'!A571="","",IF(B571="6 Month Transfer","Not Applicable",IF(C571="Record not locked to discharge/transfer",C571,IF(OR(C571="Full record at this team",'Patient level info'!AG571="Died same day as arrival",'Patient level info'!AG571="Admitted to ICU/CCU/HDU"),'Patient level info'!AG571,IF('Patient level info'!P571="Not achieved",'Patient level info'!AG571,IF('Patient level info'!M571="Not achieved",'Patient level info'!AG571,IF('Patient level info'!AG571="Not directly admitted by this team, but achieved 90% of stay whilst at this team",'Patient level info'!AG571,CONCATENATE('Patient level info'!AG571," whilst at this team"))))))))</f>
        <v/>
      </c>
      <c r="E571" s="106" t="str">
        <f>IF('Patient level info'!A571="","",IF(B571="6 Month Transfer","Not Applicable",IF('Patient level info'!A571='Patient level info'!B571,IF('Patient level info'!T571="No","Not achieved","Achieved"),"Not directly admitted by this team")))</f>
        <v/>
      </c>
      <c r="F571" s="106" t="str">
        <f>IF('Patient level info'!A571="","",IF(B571="6 Month Transfer","Not Applicable",IF('Patient level info'!A571='Patient level info'!B571,IF('Patient level info'!U571="","Not achieved","Achieved"),"Not directly admitted by this team")))</f>
        <v/>
      </c>
    </row>
    <row r="572" spans="1:6" s="40" customFormat="1" ht="30" customHeight="1" x14ac:dyDescent="0.25">
      <c r="A572" s="20" t="str">
        <f>IF('Patient level info'!A572="","",'Patient level info'!A572)</f>
        <v/>
      </c>
      <c r="B572" s="105" t="str">
        <f>IF(A572="","",IF('Patient level info'!E572="Yes","6 Month Transfer",IF('Paste Data Here - Export'!A572='Paste Data Here - Export'!B572,'Patient level info'!C572,IF('Patient level info'!W572="No","",'Paste Data Here - Export'!HP572))))</f>
        <v/>
      </c>
      <c r="C572" s="61" t="str">
        <f>IF(A572="","",IF(B572="6 Month Transfer",B572,IF('Patient level info'!W572="No","Record not locked to discharge/transfer",IF(AND('Paste Data Here - Export'!KM572="T",'Paste Data Here - Export'!A572&lt;&gt;'Paste Data Here - Export'!B572),"Record transferred to this team then transferred to another inpatient team",IF('Paste Data Here - Export'!KM572="T","Transferred to another inpatient team",IF('Paste Data Here - Export'!A572='Paste Data Here - Export'!B572,"Full record at this team","Record transferred to this team"))))))</f>
        <v/>
      </c>
      <c r="D572" s="106" t="str">
        <f>IF('Patient level info'!A572="","",IF(B572="6 Month Transfer","Not Applicable",IF(C572="Record not locked to discharge/transfer",C572,IF(OR(C572="Full record at this team",'Patient level info'!AG572="Died same day as arrival",'Patient level info'!AG572="Admitted to ICU/CCU/HDU"),'Patient level info'!AG572,IF('Patient level info'!P572="Not achieved",'Patient level info'!AG572,IF('Patient level info'!M572="Not achieved",'Patient level info'!AG572,IF('Patient level info'!AG572="Not directly admitted by this team, but achieved 90% of stay whilst at this team",'Patient level info'!AG572,CONCATENATE('Patient level info'!AG572," whilst at this team"))))))))</f>
        <v/>
      </c>
      <c r="E572" s="106" t="str">
        <f>IF('Patient level info'!A572="","",IF(B572="6 Month Transfer","Not Applicable",IF('Patient level info'!A572='Patient level info'!B572,IF('Patient level info'!T572="No","Not achieved","Achieved"),"Not directly admitted by this team")))</f>
        <v/>
      </c>
      <c r="F572" s="106" t="str">
        <f>IF('Patient level info'!A572="","",IF(B572="6 Month Transfer","Not Applicable",IF('Patient level info'!A572='Patient level info'!B572,IF('Patient level info'!U572="","Not achieved","Achieved"),"Not directly admitted by this team")))</f>
        <v/>
      </c>
    </row>
    <row r="573" spans="1:6" s="40" customFormat="1" ht="30" customHeight="1" x14ac:dyDescent="0.25">
      <c r="A573" s="20" t="str">
        <f>IF('Patient level info'!A573="","",'Patient level info'!A573)</f>
        <v/>
      </c>
      <c r="B573" s="105" t="str">
        <f>IF(A573="","",IF('Patient level info'!E573="Yes","6 Month Transfer",IF('Paste Data Here - Export'!A573='Paste Data Here - Export'!B573,'Patient level info'!C573,IF('Patient level info'!W573="No","",'Paste Data Here - Export'!HP573))))</f>
        <v/>
      </c>
      <c r="C573" s="61" t="str">
        <f>IF(A573="","",IF(B573="6 Month Transfer",B573,IF('Patient level info'!W573="No","Record not locked to discharge/transfer",IF(AND('Paste Data Here - Export'!KM573="T",'Paste Data Here - Export'!A573&lt;&gt;'Paste Data Here - Export'!B573),"Record transferred to this team then transferred to another inpatient team",IF('Paste Data Here - Export'!KM573="T","Transferred to another inpatient team",IF('Paste Data Here - Export'!A573='Paste Data Here - Export'!B573,"Full record at this team","Record transferred to this team"))))))</f>
        <v/>
      </c>
      <c r="D573" s="106" t="str">
        <f>IF('Patient level info'!A573="","",IF(B573="6 Month Transfer","Not Applicable",IF(C573="Record not locked to discharge/transfer",C573,IF(OR(C573="Full record at this team",'Patient level info'!AG573="Died same day as arrival",'Patient level info'!AG573="Admitted to ICU/CCU/HDU"),'Patient level info'!AG573,IF('Patient level info'!P573="Not achieved",'Patient level info'!AG573,IF('Patient level info'!M573="Not achieved",'Patient level info'!AG573,IF('Patient level info'!AG573="Not directly admitted by this team, but achieved 90% of stay whilst at this team",'Patient level info'!AG573,CONCATENATE('Patient level info'!AG573," whilst at this team"))))))))</f>
        <v/>
      </c>
      <c r="E573" s="106" t="str">
        <f>IF('Patient level info'!A573="","",IF(B573="6 Month Transfer","Not Applicable",IF('Patient level info'!A573='Patient level info'!B573,IF('Patient level info'!T573="No","Not achieved","Achieved"),"Not directly admitted by this team")))</f>
        <v/>
      </c>
      <c r="F573" s="106" t="str">
        <f>IF('Patient level info'!A573="","",IF(B573="6 Month Transfer","Not Applicable",IF('Patient level info'!A573='Patient level info'!B573,IF('Patient level info'!U573="","Not achieved","Achieved"),"Not directly admitted by this team")))</f>
        <v/>
      </c>
    </row>
    <row r="574" spans="1:6" s="40" customFormat="1" ht="30" customHeight="1" x14ac:dyDescent="0.25">
      <c r="A574" s="20" t="str">
        <f>IF('Patient level info'!A574="","",'Patient level info'!A574)</f>
        <v/>
      </c>
      <c r="B574" s="105" t="str">
        <f>IF(A574="","",IF('Patient level info'!E574="Yes","6 Month Transfer",IF('Paste Data Here - Export'!A574='Paste Data Here - Export'!B574,'Patient level info'!C574,IF('Patient level info'!W574="No","",'Paste Data Here - Export'!HP574))))</f>
        <v/>
      </c>
      <c r="C574" s="61" t="str">
        <f>IF(A574="","",IF(B574="6 Month Transfer",B574,IF('Patient level info'!W574="No","Record not locked to discharge/transfer",IF(AND('Paste Data Here - Export'!KM574="T",'Paste Data Here - Export'!A574&lt;&gt;'Paste Data Here - Export'!B574),"Record transferred to this team then transferred to another inpatient team",IF('Paste Data Here - Export'!KM574="T","Transferred to another inpatient team",IF('Paste Data Here - Export'!A574='Paste Data Here - Export'!B574,"Full record at this team","Record transferred to this team"))))))</f>
        <v/>
      </c>
      <c r="D574" s="106" t="str">
        <f>IF('Patient level info'!A574="","",IF(B574="6 Month Transfer","Not Applicable",IF(C574="Record not locked to discharge/transfer",C574,IF(OR(C574="Full record at this team",'Patient level info'!AG574="Died same day as arrival",'Patient level info'!AG574="Admitted to ICU/CCU/HDU"),'Patient level info'!AG574,IF('Patient level info'!P574="Not achieved",'Patient level info'!AG574,IF('Patient level info'!M574="Not achieved",'Patient level info'!AG574,IF('Patient level info'!AG574="Not directly admitted by this team, but achieved 90% of stay whilst at this team",'Patient level info'!AG574,CONCATENATE('Patient level info'!AG574," whilst at this team"))))))))</f>
        <v/>
      </c>
      <c r="E574" s="106" t="str">
        <f>IF('Patient level info'!A574="","",IF(B574="6 Month Transfer","Not Applicable",IF('Patient level info'!A574='Patient level info'!B574,IF('Patient level info'!T574="No","Not achieved","Achieved"),"Not directly admitted by this team")))</f>
        <v/>
      </c>
      <c r="F574" s="106" t="str">
        <f>IF('Patient level info'!A574="","",IF(B574="6 Month Transfer","Not Applicable",IF('Patient level info'!A574='Patient level info'!B574,IF('Patient level info'!U574="","Not achieved","Achieved"),"Not directly admitted by this team")))</f>
        <v/>
      </c>
    </row>
    <row r="575" spans="1:6" s="40" customFormat="1" ht="30" customHeight="1" x14ac:dyDescent="0.25">
      <c r="A575" s="20" t="str">
        <f>IF('Patient level info'!A575="","",'Patient level info'!A575)</f>
        <v/>
      </c>
      <c r="B575" s="105" t="str">
        <f>IF(A575="","",IF('Patient level info'!E575="Yes","6 Month Transfer",IF('Paste Data Here - Export'!A575='Paste Data Here - Export'!B575,'Patient level info'!C575,IF('Patient level info'!W575="No","",'Paste Data Here - Export'!HP575))))</f>
        <v/>
      </c>
      <c r="C575" s="61" t="str">
        <f>IF(A575="","",IF(B575="6 Month Transfer",B575,IF('Patient level info'!W575="No","Record not locked to discharge/transfer",IF(AND('Paste Data Here - Export'!KM575="T",'Paste Data Here - Export'!A575&lt;&gt;'Paste Data Here - Export'!B575),"Record transferred to this team then transferred to another inpatient team",IF('Paste Data Here - Export'!KM575="T","Transferred to another inpatient team",IF('Paste Data Here - Export'!A575='Paste Data Here - Export'!B575,"Full record at this team","Record transferred to this team"))))))</f>
        <v/>
      </c>
      <c r="D575" s="106" t="str">
        <f>IF('Patient level info'!A575="","",IF(B575="6 Month Transfer","Not Applicable",IF(C575="Record not locked to discharge/transfer",C575,IF(OR(C575="Full record at this team",'Patient level info'!AG575="Died same day as arrival",'Patient level info'!AG575="Admitted to ICU/CCU/HDU"),'Patient level info'!AG575,IF('Patient level info'!P575="Not achieved",'Patient level info'!AG575,IF('Patient level info'!M575="Not achieved",'Patient level info'!AG575,IF('Patient level info'!AG575="Not directly admitted by this team, but achieved 90% of stay whilst at this team",'Patient level info'!AG575,CONCATENATE('Patient level info'!AG575," whilst at this team"))))))))</f>
        <v/>
      </c>
      <c r="E575" s="106" t="str">
        <f>IF('Patient level info'!A575="","",IF(B575="6 Month Transfer","Not Applicable",IF('Patient level info'!A575='Patient level info'!B575,IF('Patient level info'!T575="No","Not achieved","Achieved"),"Not directly admitted by this team")))</f>
        <v/>
      </c>
      <c r="F575" s="106" t="str">
        <f>IF('Patient level info'!A575="","",IF(B575="6 Month Transfer","Not Applicable",IF('Patient level info'!A575='Patient level info'!B575,IF('Patient level info'!U575="","Not achieved","Achieved"),"Not directly admitted by this team")))</f>
        <v/>
      </c>
    </row>
    <row r="576" spans="1:6" s="40" customFormat="1" ht="30" customHeight="1" x14ac:dyDescent="0.25">
      <c r="A576" s="20" t="str">
        <f>IF('Patient level info'!A576="","",'Patient level info'!A576)</f>
        <v/>
      </c>
      <c r="B576" s="105" t="str">
        <f>IF(A576="","",IF('Patient level info'!E576="Yes","6 Month Transfer",IF('Paste Data Here - Export'!A576='Paste Data Here - Export'!B576,'Patient level info'!C576,IF('Patient level info'!W576="No","",'Paste Data Here - Export'!HP576))))</f>
        <v/>
      </c>
      <c r="C576" s="61" t="str">
        <f>IF(A576="","",IF(B576="6 Month Transfer",B576,IF('Patient level info'!W576="No","Record not locked to discharge/transfer",IF(AND('Paste Data Here - Export'!KM576="T",'Paste Data Here - Export'!A576&lt;&gt;'Paste Data Here - Export'!B576),"Record transferred to this team then transferred to another inpatient team",IF('Paste Data Here - Export'!KM576="T","Transferred to another inpatient team",IF('Paste Data Here - Export'!A576='Paste Data Here - Export'!B576,"Full record at this team","Record transferred to this team"))))))</f>
        <v/>
      </c>
      <c r="D576" s="106" t="str">
        <f>IF('Patient level info'!A576="","",IF(B576="6 Month Transfer","Not Applicable",IF(C576="Record not locked to discharge/transfer",C576,IF(OR(C576="Full record at this team",'Patient level info'!AG576="Died same day as arrival",'Patient level info'!AG576="Admitted to ICU/CCU/HDU"),'Patient level info'!AG576,IF('Patient level info'!P576="Not achieved",'Patient level info'!AG576,IF('Patient level info'!M576="Not achieved",'Patient level info'!AG576,IF('Patient level info'!AG576="Not directly admitted by this team, but achieved 90% of stay whilst at this team",'Patient level info'!AG576,CONCATENATE('Patient level info'!AG576," whilst at this team"))))))))</f>
        <v/>
      </c>
      <c r="E576" s="106" t="str">
        <f>IF('Patient level info'!A576="","",IF(B576="6 Month Transfer","Not Applicable",IF('Patient level info'!A576='Patient level info'!B576,IF('Patient level info'!T576="No","Not achieved","Achieved"),"Not directly admitted by this team")))</f>
        <v/>
      </c>
      <c r="F576" s="106" t="str">
        <f>IF('Patient level info'!A576="","",IF(B576="6 Month Transfer","Not Applicable",IF('Patient level info'!A576='Patient level info'!B576,IF('Patient level info'!U576="","Not achieved","Achieved"),"Not directly admitted by this team")))</f>
        <v/>
      </c>
    </row>
    <row r="577" spans="1:6" s="40" customFormat="1" ht="30" customHeight="1" x14ac:dyDescent="0.25">
      <c r="A577" s="20" t="str">
        <f>IF('Patient level info'!A577="","",'Patient level info'!A577)</f>
        <v/>
      </c>
      <c r="B577" s="105" t="str">
        <f>IF(A577="","",IF('Patient level info'!E577="Yes","6 Month Transfer",IF('Paste Data Here - Export'!A577='Paste Data Here - Export'!B577,'Patient level info'!C577,IF('Patient level info'!W577="No","",'Paste Data Here - Export'!HP577))))</f>
        <v/>
      </c>
      <c r="C577" s="61" t="str">
        <f>IF(A577="","",IF(B577="6 Month Transfer",B577,IF('Patient level info'!W577="No","Record not locked to discharge/transfer",IF(AND('Paste Data Here - Export'!KM577="T",'Paste Data Here - Export'!A577&lt;&gt;'Paste Data Here - Export'!B577),"Record transferred to this team then transferred to another inpatient team",IF('Paste Data Here - Export'!KM577="T","Transferred to another inpatient team",IF('Paste Data Here - Export'!A577='Paste Data Here - Export'!B577,"Full record at this team","Record transferred to this team"))))))</f>
        <v/>
      </c>
      <c r="D577" s="106" t="str">
        <f>IF('Patient level info'!A577="","",IF(B577="6 Month Transfer","Not Applicable",IF(C577="Record not locked to discharge/transfer",C577,IF(OR(C577="Full record at this team",'Patient level info'!AG577="Died same day as arrival",'Patient level info'!AG577="Admitted to ICU/CCU/HDU"),'Patient level info'!AG577,IF('Patient level info'!P577="Not achieved",'Patient level info'!AG577,IF('Patient level info'!M577="Not achieved",'Patient level info'!AG577,IF('Patient level info'!AG577="Not directly admitted by this team, but achieved 90% of stay whilst at this team",'Patient level info'!AG577,CONCATENATE('Patient level info'!AG577," whilst at this team"))))))))</f>
        <v/>
      </c>
      <c r="E577" s="106" t="str">
        <f>IF('Patient level info'!A577="","",IF(B577="6 Month Transfer","Not Applicable",IF('Patient level info'!A577='Patient level info'!B577,IF('Patient level info'!T577="No","Not achieved","Achieved"),"Not directly admitted by this team")))</f>
        <v/>
      </c>
      <c r="F577" s="106" t="str">
        <f>IF('Patient level info'!A577="","",IF(B577="6 Month Transfer","Not Applicable",IF('Patient level info'!A577='Patient level info'!B577,IF('Patient level info'!U577="","Not achieved","Achieved"),"Not directly admitted by this team")))</f>
        <v/>
      </c>
    </row>
    <row r="578" spans="1:6" s="40" customFormat="1" ht="30" customHeight="1" x14ac:dyDescent="0.25">
      <c r="A578" s="20" t="str">
        <f>IF('Patient level info'!A578="","",'Patient level info'!A578)</f>
        <v/>
      </c>
      <c r="B578" s="105" t="str">
        <f>IF(A578="","",IF('Patient level info'!E578="Yes","6 Month Transfer",IF('Paste Data Here - Export'!A578='Paste Data Here - Export'!B578,'Patient level info'!C578,IF('Patient level info'!W578="No","",'Paste Data Here - Export'!HP578))))</f>
        <v/>
      </c>
      <c r="C578" s="61" t="str">
        <f>IF(A578="","",IF(B578="6 Month Transfer",B578,IF('Patient level info'!W578="No","Record not locked to discharge/transfer",IF(AND('Paste Data Here - Export'!KM578="T",'Paste Data Here - Export'!A578&lt;&gt;'Paste Data Here - Export'!B578),"Record transferred to this team then transferred to another inpatient team",IF('Paste Data Here - Export'!KM578="T","Transferred to another inpatient team",IF('Paste Data Here - Export'!A578='Paste Data Here - Export'!B578,"Full record at this team","Record transferred to this team"))))))</f>
        <v/>
      </c>
      <c r="D578" s="106" t="str">
        <f>IF('Patient level info'!A578="","",IF(B578="6 Month Transfer","Not Applicable",IF(C578="Record not locked to discharge/transfer",C578,IF(OR(C578="Full record at this team",'Patient level info'!AG578="Died same day as arrival",'Patient level info'!AG578="Admitted to ICU/CCU/HDU"),'Patient level info'!AG578,IF('Patient level info'!P578="Not achieved",'Patient level info'!AG578,IF('Patient level info'!M578="Not achieved",'Patient level info'!AG578,IF('Patient level info'!AG578="Not directly admitted by this team, but achieved 90% of stay whilst at this team",'Patient level info'!AG578,CONCATENATE('Patient level info'!AG578," whilst at this team"))))))))</f>
        <v/>
      </c>
      <c r="E578" s="106" t="str">
        <f>IF('Patient level info'!A578="","",IF(B578="6 Month Transfer","Not Applicable",IF('Patient level info'!A578='Patient level info'!B578,IF('Patient level info'!T578="No","Not achieved","Achieved"),"Not directly admitted by this team")))</f>
        <v/>
      </c>
      <c r="F578" s="106" t="str">
        <f>IF('Patient level info'!A578="","",IF(B578="6 Month Transfer","Not Applicable",IF('Patient level info'!A578='Patient level info'!B578,IF('Patient level info'!U578="","Not achieved","Achieved"),"Not directly admitted by this team")))</f>
        <v/>
      </c>
    </row>
    <row r="579" spans="1:6" s="40" customFormat="1" ht="30" customHeight="1" x14ac:dyDescent="0.25">
      <c r="A579" s="20" t="str">
        <f>IF('Patient level info'!A579="","",'Patient level info'!A579)</f>
        <v/>
      </c>
      <c r="B579" s="105" t="str">
        <f>IF(A579="","",IF('Patient level info'!E579="Yes","6 Month Transfer",IF('Paste Data Here - Export'!A579='Paste Data Here - Export'!B579,'Patient level info'!C579,IF('Patient level info'!W579="No","",'Paste Data Here - Export'!HP579))))</f>
        <v/>
      </c>
      <c r="C579" s="61" t="str">
        <f>IF(A579="","",IF(B579="6 Month Transfer",B579,IF('Patient level info'!W579="No","Record not locked to discharge/transfer",IF(AND('Paste Data Here - Export'!KM579="T",'Paste Data Here - Export'!A579&lt;&gt;'Paste Data Here - Export'!B579),"Record transferred to this team then transferred to another inpatient team",IF('Paste Data Here - Export'!KM579="T","Transferred to another inpatient team",IF('Paste Data Here - Export'!A579='Paste Data Here - Export'!B579,"Full record at this team","Record transferred to this team"))))))</f>
        <v/>
      </c>
      <c r="D579" s="106" t="str">
        <f>IF('Patient level info'!A579="","",IF(B579="6 Month Transfer","Not Applicable",IF(C579="Record not locked to discharge/transfer",C579,IF(OR(C579="Full record at this team",'Patient level info'!AG579="Died same day as arrival",'Patient level info'!AG579="Admitted to ICU/CCU/HDU"),'Patient level info'!AG579,IF('Patient level info'!P579="Not achieved",'Patient level info'!AG579,IF('Patient level info'!M579="Not achieved",'Patient level info'!AG579,IF('Patient level info'!AG579="Not directly admitted by this team, but achieved 90% of stay whilst at this team",'Patient level info'!AG579,CONCATENATE('Patient level info'!AG579," whilst at this team"))))))))</f>
        <v/>
      </c>
      <c r="E579" s="106" t="str">
        <f>IF('Patient level info'!A579="","",IF(B579="6 Month Transfer","Not Applicable",IF('Patient level info'!A579='Patient level info'!B579,IF('Patient level info'!T579="No","Not achieved","Achieved"),"Not directly admitted by this team")))</f>
        <v/>
      </c>
      <c r="F579" s="106" t="str">
        <f>IF('Patient level info'!A579="","",IF(B579="6 Month Transfer","Not Applicable",IF('Patient level info'!A579='Patient level info'!B579,IF('Patient level info'!U579="","Not achieved","Achieved"),"Not directly admitted by this team")))</f>
        <v/>
      </c>
    </row>
    <row r="580" spans="1:6" s="40" customFormat="1" ht="30" customHeight="1" x14ac:dyDescent="0.25">
      <c r="A580" s="20" t="str">
        <f>IF('Patient level info'!A580="","",'Patient level info'!A580)</f>
        <v/>
      </c>
      <c r="B580" s="105" t="str">
        <f>IF(A580="","",IF('Patient level info'!E580="Yes","6 Month Transfer",IF('Paste Data Here - Export'!A580='Paste Data Here - Export'!B580,'Patient level info'!C580,IF('Patient level info'!W580="No","",'Paste Data Here - Export'!HP580))))</f>
        <v/>
      </c>
      <c r="C580" s="61" t="str">
        <f>IF(A580="","",IF(B580="6 Month Transfer",B580,IF('Patient level info'!W580="No","Record not locked to discharge/transfer",IF(AND('Paste Data Here - Export'!KM580="T",'Paste Data Here - Export'!A580&lt;&gt;'Paste Data Here - Export'!B580),"Record transferred to this team then transferred to another inpatient team",IF('Paste Data Here - Export'!KM580="T","Transferred to another inpatient team",IF('Paste Data Here - Export'!A580='Paste Data Here - Export'!B580,"Full record at this team","Record transferred to this team"))))))</f>
        <v/>
      </c>
      <c r="D580" s="106" t="str">
        <f>IF('Patient level info'!A580="","",IF(B580="6 Month Transfer","Not Applicable",IF(C580="Record not locked to discharge/transfer",C580,IF(OR(C580="Full record at this team",'Patient level info'!AG580="Died same day as arrival",'Patient level info'!AG580="Admitted to ICU/CCU/HDU"),'Patient level info'!AG580,IF('Patient level info'!P580="Not achieved",'Patient level info'!AG580,IF('Patient level info'!M580="Not achieved",'Patient level info'!AG580,IF('Patient level info'!AG580="Not directly admitted by this team, but achieved 90% of stay whilst at this team",'Patient level info'!AG580,CONCATENATE('Patient level info'!AG580," whilst at this team"))))))))</f>
        <v/>
      </c>
      <c r="E580" s="106" t="str">
        <f>IF('Patient level info'!A580="","",IF(B580="6 Month Transfer","Not Applicable",IF('Patient level info'!A580='Patient level info'!B580,IF('Patient level info'!T580="No","Not achieved","Achieved"),"Not directly admitted by this team")))</f>
        <v/>
      </c>
      <c r="F580" s="106" t="str">
        <f>IF('Patient level info'!A580="","",IF(B580="6 Month Transfer","Not Applicable",IF('Patient level info'!A580='Patient level info'!B580,IF('Patient level info'!U580="","Not achieved","Achieved"),"Not directly admitted by this team")))</f>
        <v/>
      </c>
    </row>
    <row r="581" spans="1:6" s="40" customFormat="1" ht="30" customHeight="1" x14ac:dyDescent="0.25">
      <c r="A581" s="20" t="str">
        <f>IF('Patient level info'!A581="","",'Patient level info'!A581)</f>
        <v/>
      </c>
      <c r="B581" s="105" t="str">
        <f>IF(A581="","",IF('Patient level info'!E581="Yes","6 Month Transfer",IF('Paste Data Here - Export'!A581='Paste Data Here - Export'!B581,'Patient level info'!C581,IF('Patient level info'!W581="No","",'Paste Data Here - Export'!HP581))))</f>
        <v/>
      </c>
      <c r="C581" s="61" t="str">
        <f>IF(A581="","",IF(B581="6 Month Transfer",B581,IF('Patient level info'!W581="No","Record not locked to discharge/transfer",IF(AND('Paste Data Here - Export'!KM581="T",'Paste Data Here - Export'!A581&lt;&gt;'Paste Data Here - Export'!B581),"Record transferred to this team then transferred to another inpatient team",IF('Paste Data Here - Export'!KM581="T","Transferred to another inpatient team",IF('Paste Data Here - Export'!A581='Paste Data Here - Export'!B581,"Full record at this team","Record transferred to this team"))))))</f>
        <v/>
      </c>
      <c r="D581" s="106" t="str">
        <f>IF('Patient level info'!A581="","",IF(B581="6 Month Transfer","Not Applicable",IF(C581="Record not locked to discharge/transfer",C581,IF(OR(C581="Full record at this team",'Patient level info'!AG581="Died same day as arrival",'Patient level info'!AG581="Admitted to ICU/CCU/HDU"),'Patient level info'!AG581,IF('Patient level info'!P581="Not achieved",'Patient level info'!AG581,IF('Patient level info'!M581="Not achieved",'Patient level info'!AG581,IF('Patient level info'!AG581="Not directly admitted by this team, but achieved 90% of stay whilst at this team",'Patient level info'!AG581,CONCATENATE('Patient level info'!AG581," whilst at this team"))))))))</f>
        <v/>
      </c>
      <c r="E581" s="106" t="str">
        <f>IF('Patient level info'!A581="","",IF(B581="6 Month Transfer","Not Applicable",IF('Patient level info'!A581='Patient level info'!B581,IF('Patient level info'!T581="No","Not achieved","Achieved"),"Not directly admitted by this team")))</f>
        <v/>
      </c>
      <c r="F581" s="106" t="str">
        <f>IF('Patient level info'!A581="","",IF(B581="6 Month Transfer","Not Applicable",IF('Patient level info'!A581='Patient level info'!B581,IF('Patient level info'!U581="","Not achieved","Achieved"),"Not directly admitted by this team")))</f>
        <v/>
      </c>
    </row>
    <row r="582" spans="1:6" s="40" customFormat="1" ht="30" customHeight="1" x14ac:dyDescent="0.25">
      <c r="A582" s="20" t="str">
        <f>IF('Patient level info'!A582="","",'Patient level info'!A582)</f>
        <v/>
      </c>
      <c r="B582" s="105" t="str">
        <f>IF(A582="","",IF('Patient level info'!E582="Yes","6 Month Transfer",IF('Paste Data Here - Export'!A582='Paste Data Here - Export'!B582,'Patient level info'!C582,IF('Patient level info'!W582="No","",'Paste Data Here - Export'!HP582))))</f>
        <v/>
      </c>
      <c r="C582" s="61" t="str">
        <f>IF(A582="","",IF(B582="6 Month Transfer",B582,IF('Patient level info'!W582="No","Record not locked to discharge/transfer",IF(AND('Paste Data Here - Export'!KM582="T",'Paste Data Here - Export'!A582&lt;&gt;'Paste Data Here - Export'!B582),"Record transferred to this team then transferred to another inpatient team",IF('Paste Data Here - Export'!KM582="T","Transferred to another inpatient team",IF('Paste Data Here - Export'!A582='Paste Data Here - Export'!B582,"Full record at this team","Record transferred to this team"))))))</f>
        <v/>
      </c>
      <c r="D582" s="106" t="str">
        <f>IF('Patient level info'!A582="","",IF(B582="6 Month Transfer","Not Applicable",IF(C582="Record not locked to discharge/transfer",C582,IF(OR(C582="Full record at this team",'Patient level info'!AG582="Died same day as arrival",'Patient level info'!AG582="Admitted to ICU/CCU/HDU"),'Patient level info'!AG582,IF('Patient level info'!P582="Not achieved",'Patient level info'!AG582,IF('Patient level info'!M582="Not achieved",'Patient level info'!AG582,IF('Patient level info'!AG582="Not directly admitted by this team, but achieved 90% of stay whilst at this team",'Patient level info'!AG582,CONCATENATE('Patient level info'!AG582," whilst at this team"))))))))</f>
        <v/>
      </c>
      <c r="E582" s="106" t="str">
        <f>IF('Patient level info'!A582="","",IF(B582="6 Month Transfer","Not Applicable",IF('Patient level info'!A582='Patient level info'!B582,IF('Patient level info'!T582="No","Not achieved","Achieved"),"Not directly admitted by this team")))</f>
        <v/>
      </c>
      <c r="F582" s="106" t="str">
        <f>IF('Patient level info'!A582="","",IF(B582="6 Month Transfer","Not Applicable",IF('Patient level info'!A582='Patient level info'!B582,IF('Patient level info'!U582="","Not achieved","Achieved"),"Not directly admitted by this team")))</f>
        <v/>
      </c>
    </row>
    <row r="583" spans="1:6" s="40" customFormat="1" ht="30" customHeight="1" x14ac:dyDescent="0.25">
      <c r="A583" s="20" t="str">
        <f>IF('Patient level info'!A583="","",'Patient level info'!A583)</f>
        <v/>
      </c>
      <c r="B583" s="105" t="str">
        <f>IF(A583="","",IF('Patient level info'!E583="Yes","6 Month Transfer",IF('Paste Data Here - Export'!A583='Paste Data Here - Export'!B583,'Patient level info'!C583,IF('Patient level info'!W583="No","",'Paste Data Here - Export'!HP583))))</f>
        <v/>
      </c>
      <c r="C583" s="61" t="str">
        <f>IF(A583="","",IF(B583="6 Month Transfer",B583,IF('Patient level info'!W583="No","Record not locked to discharge/transfer",IF(AND('Paste Data Here - Export'!KM583="T",'Paste Data Here - Export'!A583&lt;&gt;'Paste Data Here - Export'!B583),"Record transferred to this team then transferred to another inpatient team",IF('Paste Data Here - Export'!KM583="T","Transferred to another inpatient team",IF('Paste Data Here - Export'!A583='Paste Data Here - Export'!B583,"Full record at this team","Record transferred to this team"))))))</f>
        <v/>
      </c>
      <c r="D583" s="106" t="str">
        <f>IF('Patient level info'!A583="","",IF(B583="6 Month Transfer","Not Applicable",IF(C583="Record not locked to discharge/transfer",C583,IF(OR(C583="Full record at this team",'Patient level info'!AG583="Died same day as arrival",'Patient level info'!AG583="Admitted to ICU/CCU/HDU"),'Patient level info'!AG583,IF('Patient level info'!P583="Not achieved",'Patient level info'!AG583,IF('Patient level info'!M583="Not achieved",'Patient level info'!AG583,IF('Patient level info'!AG583="Not directly admitted by this team, but achieved 90% of stay whilst at this team",'Patient level info'!AG583,CONCATENATE('Patient level info'!AG583," whilst at this team"))))))))</f>
        <v/>
      </c>
      <c r="E583" s="106" t="str">
        <f>IF('Patient level info'!A583="","",IF(B583="6 Month Transfer","Not Applicable",IF('Patient level info'!A583='Patient level info'!B583,IF('Patient level info'!T583="No","Not achieved","Achieved"),"Not directly admitted by this team")))</f>
        <v/>
      </c>
      <c r="F583" s="106" t="str">
        <f>IF('Patient level info'!A583="","",IF(B583="6 Month Transfer","Not Applicable",IF('Patient level info'!A583='Patient level info'!B583,IF('Patient level info'!U583="","Not achieved","Achieved"),"Not directly admitted by this team")))</f>
        <v/>
      </c>
    </row>
    <row r="584" spans="1:6" s="40" customFormat="1" ht="30" customHeight="1" x14ac:dyDescent="0.25">
      <c r="A584" s="20" t="str">
        <f>IF('Patient level info'!A584="","",'Patient level info'!A584)</f>
        <v/>
      </c>
      <c r="B584" s="105" t="str">
        <f>IF(A584="","",IF('Patient level info'!E584="Yes","6 Month Transfer",IF('Paste Data Here - Export'!A584='Paste Data Here - Export'!B584,'Patient level info'!C584,IF('Patient level info'!W584="No","",'Paste Data Here - Export'!HP584))))</f>
        <v/>
      </c>
      <c r="C584" s="61" t="str">
        <f>IF(A584="","",IF(B584="6 Month Transfer",B584,IF('Patient level info'!W584="No","Record not locked to discharge/transfer",IF(AND('Paste Data Here - Export'!KM584="T",'Paste Data Here - Export'!A584&lt;&gt;'Paste Data Here - Export'!B584),"Record transferred to this team then transferred to another inpatient team",IF('Paste Data Here - Export'!KM584="T","Transferred to another inpatient team",IF('Paste Data Here - Export'!A584='Paste Data Here - Export'!B584,"Full record at this team","Record transferred to this team"))))))</f>
        <v/>
      </c>
      <c r="D584" s="106" t="str">
        <f>IF('Patient level info'!A584="","",IF(B584="6 Month Transfer","Not Applicable",IF(C584="Record not locked to discharge/transfer",C584,IF(OR(C584="Full record at this team",'Patient level info'!AG584="Died same day as arrival",'Patient level info'!AG584="Admitted to ICU/CCU/HDU"),'Patient level info'!AG584,IF('Patient level info'!P584="Not achieved",'Patient level info'!AG584,IF('Patient level info'!M584="Not achieved",'Patient level info'!AG584,IF('Patient level info'!AG584="Not directly admitted by this team, but achieved 90% of stay whilst at this team",'Patient level info'!AG584,CONCATENATE('Patient level info'!AG584," whilst at this team"))))))))</f>
        <v/>
      </c>
      <c r="E584" s="106" t="str">
        <f>IF('Patient level info'!A584="","",IF(B584="6 Month Transfer","Not Applicable",IF('Patient level info'!A584='Patient level info'!B584,IF('Patient level info'!T584="No","Not achieved","Achieved"),"Not directly admitted by this team")))</f>
        <v/>
      </c>
      <c r="F584" s="106" t="str">
        <f>IF('Patient level info'!A584="","",IF(B584="6 Month Transfer","Not Applicable",IF('Patient level info'!A584='Patient level info'!B584,IF('Patient level info'!U584="","Not achieved","Achieved"),"Not directly admitted by this team")))</f>
        <v/>
      </c>
    </row>
    <row r="585" spans="1:6" s="40" customFormat="1" ht="30" customHeight="1" x14ac:dyDescent="0.25">
      <c r="A585" s="20" t="str">
        <f>IF('Patient level info'!A585="","",'Patient level info'!A585)</f>
        <v/>
      </c>
      <c r="B585" s="105" t="str">
        <f>IF(A585="","",IF('Patient level info'!E585="Yes","6 Month Transfer",IF('Paste Data Here - Export'!A585='Paste Data Here - Export'!B585,'Patient level info'!C585,IF('Patient level info'!W585="No","",'Paste Data Here - Export'!HP585))))</f>
        <v/>
      </c>
      <c r="C585" s="61" t="str">
        <f>IF(A585="","",IF(B585="6 Month Transfer",B585,IF('Patient level info'!W585="No","Record not locked to discharge/transfer",IF(AND('Paste Data Here - Export'!KM585="T",'Paste Data Here - Export'!A585&lt;&gt;'Paste Data Here - Export'!B585),"Record transferred to this team then transferred to another inpatient team",IF('Paste Data Here - Export'!KM585="T","Transferred to another inpatient team",IF('Paste Data Here - Export'!A585='Paste Data Here - Export'!B585,"Full record at this team","Record transferred to this team"))))))</f>
        <v/>
      </c>
      <c r="D585" s="106" t="str">
        <f>IF('Patient level info'!A585="","",IF(B585="6 Month Transfer","Not Applicable",IF(C585="Record not locked to discharge/transfer",C585,IF(OR(C585="Full record at this team",'Patient level info'!AG585="Died same day as arrival",'Patient level info'!AG585="Admitted to ICU/CCU/HDU"),'Patient level info'!AG585,IF('Patient level info'!P585="Not achieved",'Patient level info'!AG585,IF('Patient level info'!M585="Not achieved",'Patient level info'!AG585,IF('Patient level info'!AG585="Not directly admitted by this team, but achieved 90% of stay whilst at this team",'Patient level info'!AG585,CONCATENATE('Patient level info'!AG585," whilst at this team"))))))))</f>
        <v/>
      </c>
      <c r="E585" s="106" t="str">
        <f>IF('Patient level info'!A585="","",IF(B585="6 Month Transfer","Not Applicable",IF('Patient level info'!A585='Patient level info'!B585,IF('Patient level info'!T585="No","Not achieved","Achieved"),"Not directly admitted by this team")))</f>
        <v/>
      </c>
      <c r="F585" s="106" t="str">
        <f>IF('Patient level info'!A585="","",IF(B585="6 Month Transfer","Not Applicable",IF('Patient level info'!A585='Patient level info'!B585,IF('Patient level info'!U585="","Not achieved","Achieved"),"Not directly admitted by this team")))</f>
        <v/>
      </c>
    </row>
    <row r="586" spans="1:6" s="40" customFormat="1" ht="30" customHeight="1" x14ac:dyDescent="0.25">
      <c r="A586" s="20" t="str">
        <f>IF('Patient level info'!A586="","",'Patient level info'!A586)</f>
        <v/>
      </c>
      <c r="B586" s="105" t="str">
        <f>IF(A586="","",IF('Patient level info'!E586="Yes","6 Month Transfer",IF('Paste Data Here - Export'!A586='Paste Data Here - Export'!B586,'Patient level info'!C586,IF('Patient level info'!W586="No","",'Paste Data Here - Export'!HP586))))</f>
        <v/>
      </c>
      <c r="C586" s="61" t="str">
        <f>IF(A586="","",IF(B586="6 Month Transfer",B586,IF('Patient level info'!W586="No","Record not locked to discharge/transfer",IF(AND('Paste Data Here - Export'!KM586="T",'Paste Data Here - Export'!A586&lt;&gt;'Paste Data Here - Export'!B586),"Record transferred to this team then transferred to another inpatient team",IF('Paste Data Here - Export'!KM586="T","Transferred to another inpatient team",IF('Paste Data Here - Export'!A586='Paste Data Here - Export'!B586,"Full record at this team","Record transferred to this team"))))))</f>
        <v/>
      </c>
      <c r="D586" s="106" t="str">
        <f>IF('Patient level info'!A586="","",IF(B586="6 Month Transfer","Not Applicable",IF(C586="Record not locked to discharge/transfer",C586,IF(OR(C586="Full record at this team",'Patient level info'!AG586="Died same day as arrival",'Patient level info'!AG586="Admitted to ICU/CCU/HDU"),'Patient level info'!AG586,IF('Patient level info'!P586="Not achieved",'Patient level info'!AG586,IF('Patient level info'!M586="Not achieved",'Patient level info'!AG586,IF('Patient level info'!AG586="Not directly admitted by this team, but achieved 90% of stay whilst at this team",'Patient level info'!AG586,CONCATENATE('Patient level info'!AG586," whilst at this team"))))))))</f>
        <v/>
      </c>
      <c r="E586" s="106" t="str">
        <f>IF('Patient level info'!A586="","",IF(B586="6 Month Transfer","Not Applicable",IF('Patient level info'!A586='Patient level info'!B586,IF('Patient level info'!T586="No","Not achieved","Achieved"),"Not directly admitted by this team")))</f>
        <v/>
      </c>
      <c r="F586" s="106" t="str">
        <f>IF('Patient level info'!A586="","",IF(B586="6 Month Transfer","Not Applicable",IF('Patient level info'!A586='Patient level info'!B586,IF('Patient level info'!U586="","Not achieved","Achieved"),"Not directly admitted by this team")))</f>
        <v/>
      </c>
    </row>
    <row r="587" spans="1:6" s="40" customFormat="1" ht="30" customHeight="1" x14ac:dyDescent="0.25">
      <c r="A587" s="20" t="str">
        <f>IF('Patient level info'!A587="","",'Patient level info'!A587)</f>
        <v/>
      </c>
      <c r="B587" s="105" t="str">
        <f>IF(A587="","",IF('Patient level info'!E587="Yes","6 Month Transfer",IF('Paste Data Here - Export'!A587='Paste Data Here - Export'!B587,'Patient level info'!C587,IF('Patient level info'!W587="No","",'Paste Data Here - Export'!HP587))))</f>
        <v/>
      </c>
      <c r="C587" s="61" t="str">
        <f>IF(A587="","",IF(B587="6 Month Transfer",B587,IF('Patient level info'!W587="No","Record not locked to discharge/transfer",IF(AND('Paste Data Here - Export'!KM587="T",'Paste Data Here - Export'!A587&lt;&gt;'Paste Data Here - Export'!B587),"Record transferred to this team then transferred to another inpatient team",IF('Paste Data Here - Export'!KM587="T","Transferred to another inpatient team",IF('Paste Data Here - Export'!A587='Paste Data Here - Export'!B587,"Full record at this team","Record transferred to this team"))))))</f>
        <v/>
      </c>
      <c r="D587" s="106" t="str">
        <f>IF('Patient level info'!A587="","",IF(B587="6 Month Transfer","Not Applicable",IF(C587="Record not locked to discharge/transfer",C587,IF(OR(C587="Full record at this team",'Patient level info'!AG587="Died same day as arrival",'Patient level info'!AG587="Admitted to ICU/CCU/HDU"),'Patient level info'!AG587,IF('Patient level info'!P587="Not achieved",'Patient level info'!AG587,IF('Patient level info'!M587="Not achieved",'Patient level info'!AG587,IF('Patient level info'!AG587="Not directly admitted by this team, but achieved 90% of stay whilst at this team",'Patient level info'!AG587,CONCATENATE('Patient level info'!AG587," whilst at this team"))))))))</f>
        <v/>
      </c>
      <c r="E587" s="106" t="str">
        <f>IF('Patient level info'!A587="","",IF(B587="6 Month Transfer","Not Applicable",IF('Patient level info'!A587='Patient level info'!B587,IF('Patient level info'!T587="No","Not achieved","Achieved"),"Not directly admitted by this team")))</f>
        <v/>
      </c>
      <c r="F587" s="106" t="str">
        <f>IF('Patient level info'!A587="","",IF(B587="6 Month Transfer","Not Applicable",IF('Patient level info'!A587='Patient level info'!B587,IF('Patient level info'!U587="","Not achieved","Achieved"),"Not directly admitted by this team")))</f>
        <v/>
      </c>
    </row>
    <row r="588" spans="1:6" s="40" customFormat="1" ht="30" customHeight="1" x14ac:dyDescent="0.25">
      <c r="A588" s="20" t="str">
        <f>IF('Patient level info'!A588="","",'Patient level info'!A588)</f>
        <v/>
      </c>
      <c r="B588" s="105" t="str">
        <f>IF(A588="","",IF('Patient level info'!E588="Yes","6 Month Transfer",IF('Paste Data Here - Export'!A588='Paste Data Here - Export'!B588,'Patient level info'!C588,IF('Patient level info'!W588="No","",'Paste Data Here - Export'!HP588))))</f>
        <v/>
      </c>
      <c r="C588" s="61" t="str">
        <f>IF(A588="","",IF(B588="6 Month Transfer",B588,IF('Patient level info'!W588="No","Record not locked to discharge/transfer",IF(AND('Paste Data Here - Export'!KM588="T",'Paste Data Here - Export'!A588&lt;&gt;'Paste Data Here - Export'!B588),"Record transferred to this team then transferred to another inpatient team",IF('Paste Data Here - Export'!KM588="T","Transferred to another inpatient team",IF('Paste Data Here - Export'!A588='Paste Data Here - Export'!B588,"Full record at this team","Record transferred to this team"))))))</f>
        <v/>
      </c>
      <c r="D588" s="106" t="str">
        <f>IF('Patient level info'!A588="","",IF(B588="6 Month Transfer","Not Applicable",IF(C588="Record not locked to discharge/transfer",C588,IF(OR(C588="Full record at this team",'Patient level info'!AG588="Died same day as arrival",'Patient level info'!AG588="Admitted to ICU/CCU/HDU"),'Patient level info'!AG588,IF('Patient level info'!P588="Not achieved",'Patient level info'!AG588,IF('Patient level info'!M588="Not achieved",'Patient level info'!AG588,IF('Patient level info'!AG588="Not directly admitted by this team, but achieved 90% of stay whilst at this team",'Patient level info'!AG588,CONCATENATE('Patient level info'!AG588," whilst at this team"))))))))</f>
        <v/>
      </c>
      <c r="E588" s="106" t="str">
        <f>IF('Patient level info'!A588="","",IF(B588="6 Month Transfer","Not Applicable",IF('Patient level info'!A588='Patient level info'!B588,IF('Patient level info'!T588="No","Not achieved","Achieved"),"Not directly admitted by this team")))</f>
        <v/>
      </c>
      <c r="F588" s="106" t="str">
        <f>IF('Patient level info'!A588="","",IF(B588="6 Month Transfer","Not Applicable",IF('Patient level info'!A588='Patient level info'!B588,IF('Patient level info'!U588="","Not achieved","Achieved"),"Not directly admitted by this team")))</f>
        <v/>
      </c>
    </row>
    <row r="589" spans="1:6" s="40" customFormat="1" ht="30" customHeight="1" x14ac:dyDescent="0.25">
      <c r="A589" s="20" t="str">
        <f>IF('Patient level info'!A589="","",'Patient level info'!A589)</f>
        <v/>
      </c>
      <c r="B589" s="105" t="str">
        <f>IF(A589="","",IF('Patient level info'!E589="Yes","6 Month Transfer",IF('Paste Data Here - Export'!A589='Paste Data Here - Export'!B589,'Patient level info'!C589,IF('Patient level info'!W589="No","",'Paste Data Here - Export'!HP589))))</f>
        <v/>
      </c>
      <c r="C589" s="61" t="str">
        <f>IF(A589="","",IF(B589="6 Month Transfer",B589,IF('Patient level info'!W589="No","Record not locked to discharge/transfer",IF(AND('Paste Data Here - Export'!KM589="T",'Paste Data Here - Export'!A589&lt;&gt;'Paste Data Here - Export'!B589),"Record transferred to this team then transferred to another inpatient team",IF('Paste Data Here - Export'!KM589="T","Transferred to another inpatient team",IF('Paste Data Here - Export'!A589='Paste Data Here - Export'!B589,"Full record at this team","Record transferred to this team"))))))</f>
        <v/>
      </c>
      <c r="D589" s="106" t="str">
        <f>IF('Patient level info'!A589="","",IF(B589="6 Month Transfer","Not Applicable",IF(C589="Record not locked to discharge/transfer",C589,IF(OR(C589="Full record at this team",'Patient level info'!AG589="Died same day as arrival",'Patient level info'!AG589="Admitted to ICU/CCU/HDU"),'Patient level info'!AG589,IF('Patient level info'!P589="Not achieved",'Patient level info'!AG589,IF('Patient level info'!M589="Not achieved",'Patient level info'!AG589,IF('Patient level info'!AG589="Not directly admitted by this team, but achieved 90% of stay whilst at this team",'Patient level info'!AG589,CONCATENATE('Patient level info'!AG589," whilst at this team"))))))))</f>
        <v/>
      </c>
      <c r="E589" s="106" t="str">
        <f>IF('Patient level info'!A589="","",IF(B589="6 Month Transfer","Not Applicable",IF('Patient level info'!A589='Patient level info'!B589,IF('Patient level info'!T589="No","Not achieved","Achieved"),"Not directly admitted by this team")))</f>
        <v/>
      </c>
      <c r="F589" s="106" t="str">
        <f>IF('Patient level info'!A589="","",IF(B589="6 Month Transfer","Not Applicable",IF('Patient level info'!A589='Patient level info'!B589,IF('Patient level info'!U589="","Not achieved","Achieved"),"Not directly admitted by this team")))</f>
        <v/>
      </c>
    </row>
    <row r="590" spans="1:6" s="40" customFormat="1" ht="30" customHeight="1" x14ac:dyDescent="0.25">
      <c r="A590" s="20" t="str">
        <f>IF('Patient level info'!A590="","",'Patient level info'!A590)</f>
        <v/>
      </c>
      <c r="B590" s="105" t="str">
        <f>IF(A590="","",IF('Patient level info'!E590="Yes","6 Month Transfer",IF('Paste Data Here - Export'!A590='Paste Data Here - Export'!B590,'Patient level info'!C590,IF('Patient level info'!W590="No","",'Paste Data Here - Export'!HP590))))</f>
        <v/>
      </c>
      <c r="C590" s="61" t="str">
        <f>IF(A590="","",IF(B590="6 Month Transfer",B590,IF('Patient level info'!W590="No","Record not locked to discharge/transfer",IF(AND('Paste Data Here - Export'!KM590="T",'Paste Data Here - Export'!A590&lt;&gt;'Paste Data Here - Export'!B590),"Record transferred to this team then transferred to another inpatient team",IF('Paste Data Here - Export'!KM590="T","Transferred to another inpatient team",IF('Paste Data Here - Export'!A590='Paste Data Here - Export'!B590,"Full record at this team","Record transferred to this team"))))))</f>
        <v/>
      </c>
      <c r="D590" s="106" t="str">
        <f>IF('Patient level info'!A590="","",IF(B590="6 Month Transfer","Not Applicable",IF(C590="Record not locked to discharge/transfer",C590,IF(OR(C590="Full record at this team",'Patient level info'!AG590="Died same day as arrival",'Patient level info'!AG590="Admitted to ICU/CCU/HDU"),'Patient level info'!AG590,IF('Patient level info'!P590="Not achieved",'Patient level info'!AG590,IF('Patient level info'!M590="Not achieved",'Patient level info'!AG590,IF('Patient level info'!AG590="Not directly admitted by this team, but achieved 90% of stay whilst at this team",'Patient level info'!AG590,CONCATENATE('Patient level info'!AG590," whilst at this team"))))))))</f>
        <v/>
      </c>
      <c r="E590" s="106" t="str">
        <f>IF('Patient level info'!A590="","",IF(B590="6 Month Transfer","Not Applicable",IF('Patient level info'!A590='Patient level info'!B590,IF('Patient level info'!T590="No","Not achieved","Achieved"),"Not directly admitted by this team")))</f>
        <v/>
      </c>
      <c r="F590" s="106" t="str">
        <f>IF('Patient level info'!A590="","",IF(B590="6 Month Transfer","Not Applicable",IF('Patient level info'!A590='Patient level info'!B590,IF('Patient level info'!U590="","Not achieved","Achieved"),"Not directly admitted by this team")))</f>
        <v/>
      </c>
    </row>
    <row r="591" spans="1:6" s="40" customFormat="1" ht="30" customHeight="1" x14ac:dyDescent="0.25">
      <c r="A591" s="20" t="str">
        <f>IF('Patient level info'!A591="","",'Patient level info'!A591)</f>
        <v/>
      </c>
      <c r="B591" s="105" t="str">
        <f>IF(A591="","",IF('Patient level info'!E591="Yes","6 Month Transfer",IF('Paste Data Here - Export'!A591='Paste Data Here - Export'!B591,'Patient level info'!C591,IF('Patient level info'!W591="No","",'Paste Data Here - Export'!HP591))))</f>
        <v/>
      </c>
      <c r="C591" s="61" t="str">
        <f>IF(A591="","",IF(B591="6 Month Transfer",B591,IF('Patient level info'!W591="No","Record not locked to discharge/transfer",IF(AND('Paste Data Here - Export'!KM591="T",'Paste Data Here - Export'!A591&lt;&gt;'Paste Data Here - Export'!B591),"Record transferred to this team then transferred to another inpatient team",IF('Paste Data Here - Export'!KM591="T","Transferred to another inpatient team",IF('Paste Data Here - Export'!A591='Paste Data Here - Export'!B591,"Full record at this team","Record transferred to this team"))))))</f>
        <v/>
      </c>
      <c r="D591" s="106" t="str">
        <f>IF('Patient level info'!A591="","",IF(B591="6 Month Transfer","Not Applicable",IF(C591="Record not locked to discharge/transfer",C591,IF(OR(C591="Full record at this team",'Patient level info'!AG591="Died same day as arrival",'Patient level info'!AG591="Admitted to ICU/CCU/HDU"),'Patient level info'!AG591,IF('Patient level info'!P591="Not achieved",'Patient level info'!AG591,IF('Patient level info'!M591="Not achieved",'Patient level info'!AG591,IF('Patient level info'!AG591="Not directly admitted by this team, but achieved 90% of stay whilst at this team",'Patient level info'!AG591,CONCATENATE('Patient level info'!AG591," whilst at this team"))))))))</f>
        <v/>
      </c>
      <c r="E591" s="106" t="str">
        <f>IF('Patient level info'!A591="","",IF(B591="6 Month Transfer","Not Applicable",IF('Patient level info'!A591='Patient level info'!B591,IF('Patient level info'!T591="No","Not achieved","Achieved"),"Not directly admitted by this team")))</f>
        <v/>
      </c>
      <c r="F591" s="106" t="str">
        <f>IF('Patient level info'!A591="","",IF(B591="6 Month Transfer","Not Applicable",IF('Patient level info'!A591='Patient level info'!B591,IF('Patient level info'!U591="","Not achieved","Achieved"),"Not directly admitted by this team")))</f>
        <v/>
      </c>
    </row>
    <row r="592" spans="1:6" s="40" customFormat="1" ht="30" customHeight="1" x14ac:dyDescent="0.25">
      <c r="A592" s="20" t="str">
        <f>IF('Patient level info'!A592="","",'Patient level info'!A592)</f>
        <v/>
      </c>
      <c r="B592" s="105" t="str">
        <f>IF(A592="","",IF('Patient level info'!E592="Yes","6 Month Transfer",IF('Paste Data Here - Export'!A592='Paste Data Here - Export'!B592,'Patient level info'!C592,IF('Patient level info'!W592="No","",'Paste Data Here - Export'!HP592))))</f>
        <v/>
      </c>
      <c r="C592" s="61" t="str">
        <f>IF(A592="","",IF(B592="6 Month Transfer",B592,IF('Patient level info'!W592="No","Record not locked to discharge/transfer",IF(AND('Paste Data Here - Export'!KM592="T",'Paste Data Here - Export'!A592&lt;&gt;'Paste Data Here - Export'!B592),"Record transferred to this team then transferred to another inpatient team",IF('Paste Data Here - Export'!KM592="T","Transferred to another inpatient team",IF('Paste Data Here - Export'!A592='Paste Data Here - Export'!B592,"Full record at this team","Record transferred to this team"))))))</f>
        <v/>
      </c>
      <c r="D592" s="106" t="str">
        <f>IF('Patient level info'!A592="","",IF(B592="6 Month Transfer","Not Applicable",IF(C592="Record not locked to discharge/transfer",C592,IF(OR(C592="Full record at this team",'Patient level info'!AG592="Died same day as arrival",'Patient level info'!AG592="Admitted to ICU/CCU/HDU"),'Patient level info'!AG592,IF('Patient level info'!P592="Not achieved",'Patient level info'!AG592,IF('Patient level info'!M592="Not achieved",'Patient level info'!AG592,IF('Patient level info'!AG592="Not directly admitted by this team, but achieved 90% of stay whilst at this team",'Patient level info'!AG592,CONCATENATE('Patient level info'!AG592," whilst at this team"))))))))</f>
        <v/>
      </c>
      <c r="E592" s="106" t="str">
        <f>IF('Patient level info'!A592="","",IF(B592="6 Month Transfer","Not Applicable",IF('Patient level info'!A592='Patient level info'!B592,IF('Patient level info'!T592="No","Not achieved","Achieved"),"Not directly admitted by this team")))</f>
        <v/>
      </c>
      <c r="F592" s="106" t="str">
        <f>IF('Patient level info'!A592="","",IF(B592="6 Month Transfer","Not Applicable",IF('Patient level info'!A592='Patient level info'!B592,IF('Patient level info'!U592="","Not achieved","Achieved"),"Not directly admitted by this team")))</f>
        <v/>
      </c>
    </row>
    <row r="593" spans="1:6" s="40" customFormat="1" ht="30" customHeight="1" x14ac:dyDescent="0.25">
      <c r="A593" s="20" t="str">
        <f>IF('Patient level info'!A593="","",'Patient level info'!A593)</f>
        <v/>
      </c>
      <c r="B593" s="105" t="str">
        <f>IF(A593="","",IF('Patient level info'!E593="Yes","6 Month Transfer",IF('Paste Data Here - Export'!A593='Paste Data Here - Export'!B593,'Patient level info'!C593,IF('Patient level info'!W593="No","",'Paste Data Here - Export'!HP593))))</f>
        <v/>
      </c>
      <c r="C593" s="61" t="str">
        <f>IF(A593="","",IF(B593="6 Month Transfer",B593,IF('Patient level info'!W593="No","Record not locked to discharge/transfer",IF(AND('Paste Data Here - Export'!KM593="T",'Paste Data Here - Export'!A593&lt;&gt;'Paste Data Here - Export'!B593),"Record transferred to this team then transferred to another inpatient team",IF('Paste Data Here - Export'!KM593="T","Transferred to another inpatient team",IF('Paste Data Here - Export'!A593='Paste Data Here - Export'!B593,"Full record at this team","Record transferred to this team"))))))</f>
        <v/>
      </c>
      <c r="D593" s="106" t="str">
        <f>IF('Patient level info'!A593="","",IF(B593="6 Month Transfer","Not Applicable",IF(C593="Record not locked to discharge/transfer",C593,IF(OR(C593="Full record at this team",'Patient level info'!AG593="Died same day as arrival",'Patient level info'!AG593="Admitted to ICU/CCU/HDU"),'Patient level info'!AG593,IF('Patient level info'!P593="Not achieved",'Patient level info'!AG593,IF('Patient level info'!M593="Not achieved",'Patient level info'!AG593,IF('Patient level info'!AG593="Not directly admitted by this team, but achieved 90% of stay whilst at this team",'Patient level info'!AG593,CONCATENATE('Patient level info'!AG593," whilst at this team"))))))))</f>
        <v/>
      </c>
      <c r="E593" s="106" t="str">
        <f>IF('Patient level info'!A593="","",IF(B593="6 Month Transfer","Not Applicable",IF('Patient level info'!A593='Patient level info'!B593,IF('Patient level info'!T593="No","Not achieved","Achieved"),"Not directly admitted by this team")))</f>
        <v/>
      </c>
      <c r="F593" s="106" t="str">
        <f>IF('Patient level info'!A593="","",IF(B593="6 Month Transfer","Not Applicable",IF('Patient level info'!A593='Patient level info'!B593,IF('Patient level info'!U593="","Not achieved","Achieved"),"Not directly admitted by this team")))</f>
        <v/>
      </c>
    </row>
    <row r="594" spans="1:6" s="40" customFormat="1" ht="30" customHeight="1" x14ac:dyDescent="0.25">
      <c r="A594" s="20" t="str">
        <f>IF('Patient level info'!A594="","",'Patient level info'!A594)</f>
        <v/>
      </c>
      <c r="B594" s="105" t="str">
        <f>IF(A594="","",IF('Patient level info'!E594="Yes","6 Month Transfer",IF('Paste Data Here - Export'!A594='Paste Data Here - Export'!B594,'Patient level info'!C594,IF('Patient level info'!W594="No","",'Paste Data Here - Export'!HP594))))</f>
        <v/>
      </c>
      <c r="C594" s="61" t="str">
        <f>IF(A594="","",IF(B594="6 Month Transfer",B594,IF('Patient level info'!W594="No","Record not locked to discharge/transfer",IF(AND('Paste Data Here - Export'!KM594="T",'Paste Data Here - Export'!A594&lt;&gt;'Paste Data Here - Export'!B594),"Record transferred to this team then transferred to another inpatient team",IF('Paste Data Here - Export'!KM594="T","Transferred to another inpatient team",IF('Paste Data Here - Export'!A594='Paste Data Here - Export'!B594,"Full record at this team","Record transferred to this team"))))))</f>
        <v/>
      </c>
      <c r="D594" s="106" t="str">
        <f>IF('Patient level info'!A594="","",IF(B594="6 Month Transfer","Not Applicable",IF(C594="Record not locked to discharge/transfer",C594,IF(OR(C594="Full record at this team",'Patient level info'!AG594="Died same day as arrival",'Patient level info'!AG594="Admitted to ICU/CCU/HDU"),'Patient level info'!AG594,IF('Patient level info'!P594="Not achieved",'Patient level info'!AG594,IF('Patient level info'!M594="Not achieved",'Patient level info'!AG594,IF('Patient level info'!AG594="Not directly admitted by this team, but achieved 90% of stay whilst at this team",'Patient level info'!AG594,CONCATENATE('Patient level info'!AG594," whilst at this team"))))))))</f>
        <v/>
      </c>
      <c r="E594" s="106" t="str">
        <f>IF('Patient level info'!A594="","",IF(B594="6 Month Transfer","Not Applicable",IF('Patient level info'!A594='Patient level info'!B594,IF('Patient level info'!T594="No","Not achieved","Achieved"),"Not directly admitted by this team")))</f>
        <v/>
      </c>
      <c r="F594" s="106" t="str">
        <f>IF('Patient level info'!A594="","",IF(B594="6 Month Transfer","Not Applicable",IF('Patient level info'!A594='Patient level info'!B594,IF('Patient level info'!U594="","Not achieved","Achieved"),"Not directly admitted by this team")))</f>
        <v/>
      </c>
    </row>
    <row r="595" spans="1:6" s="40" customFormat="1" ht="30" customHeight="1" x14ac:dyDescent="0.25">
      <c r="A595" s="20" t="str">
        <f>IF('Patient level info'!A595="","",'Patient level info'!A595)</f>
        <v/>
      </c>
      <c r="B595" s="105" t="str">
        <f>IF(A595="","",IF('Patient level info'!E595="Yes","6 Month Transfer",IF('Paste Data Here - Export'!A595='Paste Data Here - Export'!B595,'Patient level info'!C595,IF('Patient level info'!W595="No","",'Paste Data Here - Export'!HP595))))</f>
        <v/>
      </c>
      <c r="C595" s="61" t="str">
        <f>IF(A595="","",IF(B595="6 Month Transfer",B595,IF('Patient level info'!W595="No","Record not locked to discharge/transfer",IF(AND('Paste Data Here - Export'!KM595="T",'Paste Data Here - Export'!A595&lt;&gt;'Paste Data Here - Export'!B595),"Record transferred to this team then transferred to another inpatient team",IF('Paste Data Here - Export'!KM595="T","Transferred to another inpatient team",IF('Paste Data Here - Export'!A595='Paste Data Here - Export'!B595,"Full record at this team","Record transferred to this team"))))))</f>
        <v/>
      </c>
      <c r="D595" s="106" t="str">
        <f>IF('Patient level info'!A595="","",IF(B595="6 Month Transfer","Not Applicable",IF(C595="Record not locked to discharge/transfer",C595,IF(OR(C595="Full record at this team",'Patient level info'!AG595="Died same day as arrival",'Patient level info'!AG595="Admitted to ICU/CCU/HDU"),'Patient level info'!AG595,IF('Patient level info'!P595="Not achieved",'Patient level info'!AG595,IF('Patient level info'!M595="Not achieved",'Patient level info'!AG595,IF('Patient level info'!AG595="Not directly admitted by this team, but achieved 90% of stay whilst at this team",'Patient level info'!AG595,CONCATENATE('Patient level info'!AG595," whilst at this team"))))))))</f>
        <v/>
      </c>
      <c r="E595" s="106" t="str">
        <f>IF('Patient level info'!A595="","",IF(B595="6 Month Transfer","Not Applicable",IF('Patient level info'!A595='Patient level info'!B595,IF('Patient level info'!T595="No","Not achieved","Achieved"),"Not directly admitted by this team")))</f>
        <v/>
      </c>
      <c r="F595" s="106" t="str">
        <f>IF('Patient level info'!A595="","",IF(B595="6 Month Transfer","Not Applicable",IF('Patient level info'!A595='Patient level info'!B595,IF('Patient level info'!U595="","Not achieved","Achieved"),"Not directly admitted by this team")))</f>
        <v/>
      </c>
    </row>
    <row r="596" spans="1:6" s="40" customFormat="1" ht="30" customHeight="1" x14ac:dyDescent="0.25">
      <c r="A596" s="20" t="str">
        <f>IF('Patient level info'!A596="","",'Patient level info'!A596)</f>
        <v/>
      </c>
      <c r="B596" s="105" t="str">
        <f>IF(A596="","",IF('Patient level info'!E596="Yes","6 Month Transfer",IF('Paste Data Here - Export'!A596='Paste Data Here - Export'!B596,'Patient level info'!C596,IF('Patient level info'!W596="No","",'Paste Data Here - Export'!HP596))))</f>
        <v/>
      </c>
      <c r="C596" s="61" t="str">
        <f>IF(A596="","",IF(B596="6 Month Transfer",B596,IF('Patient level info'!W596="No","Record not locked to discharge/transfer",IF(AND('Paste Data Here - Export'!KM596="T",'Paste Data Here - Export'!A596&lt;&gt;'Paste Data Here - Export'!B596),"Record transferred to this team then transferred to another inpatient team",IF('Paste Data Here - Export'!KM596="T","Transferred to another inpatient team",IF('Paste Data Here - Export'!A596='Paste Data Here - Export'!B596,"Full record at this team","Record transferred to this team"))))))</f>
        <v/>
      </c>
      <c r="D596" s="106" t="str">
        <f>IF('Patient level info'!A596="","",IF(B596="6 Month Transfer","Not Applicable",IF(C596="Record not locked to discharge/transfer",C596,IF(OR(C596="Full record at this team",'Patient level info'!AG596="Died same day as arrival",'Patient level info'!AG596="Admitted to ICU/CCU/HDU"),'Patient level info'!AG596,IF('Patient level info'!P596="Not achieved",'Patient level info'!AG596,IF('Patient level info'!M596="Not achieved",'Patient level info'!AG596,IF('Patient level info'!AG596="Not directly admitted by this team, but achieved 90% of stay whilst at this team",'Patient level info'!AG596,CONCATENATE('Patient level info'!AG596," whilst at this team"))))))))</f>
        <v/>
      </c>
      <c r="E596" s="106" t="str">
        <f>IF('Patient level info'!A596="","",IF(B596="6 Month Transfer","Not Applicable",IF('Patient level info'!A596='Patient level info'!B596,IF('Patient level info'!T596="No","Not achieved","Achieved"),"Not directly admitted by this team")))</f>
        <v/>
      </c>
      <c r="F596" s="106" t="str">
        <f>IF('Patient level info'!A596="","",IF(B596="6 Month Transfer","Not Applicable",IF('Patient level info'!A596='Patient level info'!B596,IF('Patient level info'!U596="","Not achieved","Achieved"),"Not directly admitted by this team")))</f>
        <v/>
      </c>
    </row>
    <row r="597" spans="1:6" s="40" customFormat="1" ht="30" customHeight="1" x14ac:dyDescent="0.25">
      <c r="A597" s="20" t="str">
        <f>IF('Patient level info'!A597="","",'Patient level info'!A597)</f>
        <v/>
      </c>
      <c r="B597" s="105" t="str">
        <f>IF(A597="","",IF('Patient level info'!E597="Yes","6 Month Transfer",IF('Paste Data Here - Export'!A597='Paste Data Here - Export'!B597,'Patient level info'!C597,IF('Patient level info'!W597="No","",'Paste Data Here - Export'!HP597))))</f>
        <v/>
      </c>
      <c r="C597" s="61" t="str">
        <f>IF(A597="","",IF(B597="6 Month Transfer",B597,IF('Patient level info'!W597="No","Record not locked to discharge/transfer",IF(AND('Paste Data Here - Export'!KM597="T",'Paste Data Here - Export'!A597&lt;&gt;'Paste Data Here - Export'!B597),"Record transferred to this team then transferred to another inpatient team",IF('Paste Data Here - Export'!KM597="T","Transferred to another inpatient team",IF('Paste Data Here - Export'!A597='Paste Data Here - Export'!B597,"Full record at this team","Record transferred to this team"))))))</f>
        <v/>
      </c>
      <c r="D597" s="106" t="str">
        <f>IF('Patient level info'!A597="","",IF(B597="6 Month Transfer","Not Applicable",IF(C597="Record not locked to discharge/transfer",C597,IF(OR(C597="Full record at this team",'Patient level info'!AG597="Died same day as arrival",'Patient level info'!AG597="Admitted to ICU/CCU/HDU"),'Patient level info'!AG597,IF('Patient level info'!P597="Not achieved",'Patient level info'!AG597,IF('Patient level info'!M597="Not achieved",'Patient level info'!AG597,IF('Patient level info'!AG597="Not directly admitted by this team, but achieved 90% of stay whilst at this team",'Patient level info'!AG597,CONCATENATE('Patient level info'!AG597," whilst at this team"))))))))</f>
        <v/>
      </c>
      <c r="E597" s="106" t="str">
        <f>IF('Patient level info'!A597="","",IF(B597="6 Month Transfer","Not Applicable",IF('Patient level info'!A597='Patient level info'!B597,IF('Patient level info'!T597="No","Not achieved","Achieved"),"Not directly admitted by this team")))</f>
        <v/>
      </c>
      <c r="F597" s="106" t="str">
        <f>IF('Patient level info'!A597="","",IF(B597="6 Month Transfer","Not Applicable",IF('Patient level info'!A597='Patient level info'!B597,IF('Patient level info'!U597="","Not achieved","Achieved"),"Not directly admitted by this team")))</f>
        <v/>
      </c>
    </row>
    <row r="598" spans="1:6" s="40" customFormat="1" ht="30" customHeight="1" x14ac:dyDescent="0.25">
      <c r="A598" s="20" t="str">
        <f>IF('Patient level info'!A598="","",'Patient level info'!A598)</f>
        <v/>
      </c>
      <c r="B598" s="105" t="str">
        <f>IF(A598="","",IF('Patient level info'!E598="Yes","6 Month Transfer",IF('Paste Data Here - Export'!A598='Paste Data Here - Export'!B598,'Patient level info'!C598,IF('Patient level info'!W598="No","",'Paste Data Here - Export'!HP598))))</f>
        <v/>
      </c>
      <c r="C598" s="61" t="str">
        <f>IF(A598="","",IF(B598="6 Month Transfer",B598,IF('Patient level info'!W598="No","Record not locked to discharge/transfer",IF(AND('Paste Data Here - Export'!KM598="T",'Paste Data Here - Export'!A598&lt;&gt;'Paste Data Here - Export'!B598),"Record transferred to this team then transferred to another inpatient team",IF('Paste Data Here - Export'!KM598="T","Transferred to another inpatient team",IF('Paste Data Here - Export'!A598='Paste Data Here - Export'!B598,"Full record at this team","Record transferred to this team"))))))</f>
        <v/>
      </c>
      <c r="D598" s="106" t="str">
        <f>IF('Patient level info'!A598="","",IF(B598="6 Month Transfer","Not Applicable",IF(C598="Record not locked to discharge/transfer",C598,IF(OR(C598="Full record at this team",'Patient level info'!AG598="Died same day as arrival",'Patient level info'!AG598="Admitted to ICU/CCU/HDU"),'Patient level info'!AG598,IF('Patient level info'!P598="Not achieved",'Patient level info'!AG598,IF('Patient level info'!M598="Not achieved",'Patient level info'!AG598,IF('Patient level info'!AG598="Not directly admitted by this team, but achieved 90% of stay whilst at this team",'Patient level info'!AG598,CONCATENATE('Patient level info'!AG598," whilst at this team"))))))))</f>
        <v/>
      </c>
      <c r="E598" s="106" t="str">
        <f>IF('Patient level info'!A598="","",IF(B598="6 Month Transfer","Not Applicable",IF('Patient level info'!A598='Patient level info'!B598,IF('Patient level info'!T598="No","Not achieved","Achieved"),"Not directly admitted by this team")))</f>
        <v/>
      </c>
      <c r="F598" s="106" t="str">
        <f>IF('Patient level info'!A598="","",IF(B598="6 Month Transfer","Not Applicable",IF('Patient level info'!A598='Patient level info'!B598,IF('Patient level info'!U598="","Not achieved","Achieved"),"Not directly admitted by this team")))</f>
        <v/>
      </c>
    </row>
    <row r="599" spans="1:6" s="40" customFormat="1" ht="30" customHeight="1" x14ac:dyDescent="0.25">
      <c r="A599" s="20" t="str">
        <f>IF('Patient level info'!A599="","",'Patient level info'!A599)</f>
        <v/>
      </c>
      <c r="B599" s="105" t="str">
        <f>IF(A599="","",IF('Patient level info'!E599="Yes","6 Month Transfer",IF('Paste Data Here - Export'!A599='Paste Data Here - Export'!B599,'Patient level info'!C599,IF('Patient level info'!W599="No","",'Paste Data Here - Export'!HP599))))</f>
        <v/>
      </c>
      <c r="C599" s="61" t="str">
        <f>IF(A599="","",IF(B599="6 Month Transfer",B599,IF('Patient level info'!W599="No","Record not locked to discharge/transfer",IF(AND('Paste Data Here - Export'!KM599="T",'Paste Data Here - Export'!A599&lt;&gt;'Paste Data Here - Export'!B599),"Record transferred to this team then transferred to another inpatient team",IF('Paste Data Here - Export'!KM599="T","Transferred to another inpatient team",IF('Paste Data Here - Export'!A599='Paste Data Here - Export'!B599,"Full record at this team","Record transferred to this team"))))))</f>
        <v/>
      </c>
      <c r="D599" s="106" t="str">
        <f>IF('Patient level info'!A599="","",IF(B599="6 Month Transfer","Not Applicable",IF(C599="Record not locked to discharge/transfer",C599,IF(OR(C599="Full record at this team",'Patient level info'!AG599="Died same day as arrival",'Patient level info'!AG599="Admitted to ICU/CCU/HDU"),'Patient level info'!AG599,IF('Patient level info'!P599="Not achieved",'Patient level info'!AG599,IF('Patient level info'!M599="Not achieved",'Patient level info'!AG599,IF('Patient level info'!AG599="Not directly admitted by this team, but achieved 90% of stay whilst at this team",'Patient level info'!AG599,CONCATENATE('Patient level info'!AG599," whilst at this team"))))))))</f>
        <v/>
      </c>
      <c r="E599" s="106" t="str">
        <f>IF('Patient level info'!A599="","",IF(B599="6 Month Transfer","Not Applicable",IF('Patient level info'!A599='Patient level info'!B599,IF('Patient level info'!T599="No","Not achieved","Achieved"),"Not directly admitted by this team")))</f>
        <v/>
      </c>
      <c r="F599" s="106" t="str">
        <f>IF('Patient level info'!A599="","",IF(B599="6 Month Transfer","Not Applicable",IF('Patient level info'!A599='Patient level info'!B599,IF('Patient level info'!U599="","Not achieved","Achieved"),"Not directly admitted by this team")))</f>
        <v/>
      </c>
    </row>
    <row r="600" spans="1:6" s="40" customFormat="1" ht="30" customHeight="1" x14ac:dyDescent="0.25">
      <c r="A600" s="20" t="str">
        <f>IF('Patient level info'!A600="","",'Patient level info'!A600)</f>
        <v/>
      </c>
      <c r="B600" s="105" t="str">
        <f>IF(A600="","",IF('Patient level info'!E600="Yes","6 Month Transfer",IF('Paste Data Here - Export'!A600='Paste Data Here - Export'!B600,'Patient level info'!C600,IF('Patient level info'!W600="No","",'Paste Data Here - Export'!HP600))))</f>
        <v/>
      </c>
      <c r="C600" s="61" t="str">
        <f>IF(A600="","",IF(B600="6 Month Transfer",B600,IF('Patient level info'!W600="No","Record not locked to discharge/transfer",IF(AND('Paste Data Here - Export'!KM600="T",'Paste Data Here - Export'!A600&lt;&gt;'Paste Data Here - Export'!B600),"Record transferred to this team then transferred to another inpatient team",IF('Paste Data Here - Export'!KM600="T","Transferred to another inpatient team",IF('Paste Data Here - Export'!A600='Paste Data Here - Export'!B600,"Full record at this team","Record transferred to this team"))))))</f>
        <v/>
      </c>
      <c r="D600" s="106" t="str">
        <f>IF('Patient level info'!A600="","",IF(B600="6 Month Transfer","Not Applicable",IF(C600="Record not locked to discharge/transfer",C600,IF(OR(C600="Full record at this team",'Patient level info'!AG600="Died same day as arrival",'Patient level info'!AG600="Admitted to ICU/CCU/HDU"),'Patient level info'!AG600,IF('Patient level info'!P600="Not achieved",'Patient level info'!AG600,IF('Patient level info'!M600="Not achieved",'Patient level info'!AG600,IF('Patient level info'!AG600="Not directly admitted by this team, but achieved 90% of stay whilst at this team",'Patient level info'!AG600,CONCATENATE('Patient level info'!AG600," whilst at this team"))))))))</f>
        <v/>
      </c>
      <c r="E600" s="106" t="str">
        <f>IF('Patient level info'!A600="","",IF(B600="6 Month Transfer","Not Applicable",IF('Patient level info'!A600='Patient level info'!B600,IF('Patient level info'!T600="No","Not achieved","Achieved"),"Not directly admitted by this team")))</f>
        <v/>
      </c>
      <c r="F600" s="106" t="str">
        <f>IF('Patient level info'!A600="","",IF(B600="6 Month Transfer","Not Applicable",IF('Patient level info'!A600='Patient level info'!B600,IF('Patient level info'!U600="","Not achieved","Achieved"),"Not directly admitted by this team")))</f>
        <v/>
      </c>
    </row>
    <row r="601" spans="1:6" s="40" customFormat="1" ht="30" customHeight="1" x14ac:dyDescent="0.25">
      <c r="A601" s="20" t="str">
        <f>IF('Patient level info'!A601="","",'Patient level info'!A601)</f>
        <v/>
      </c>
      <c r="B601" s="105" t="str">
        <f>IF(A601="","",IF('Patient level info'!E601="Yes","6 Month Transfer",IF('Paste Data Here - Export'!A601='Paste Data Here - Export'!B601,'Patient level info'!C601,IF('Patient level info'!W601="No","",'Paste Data Here - Export'!HP601))))</f>
        <v/>
      </c>
      <c r="C601" s="61" t="str">
        <f>IF(A601="","",IF(B601="6 Month Transfer",B601,IF('Patient level info'!W601="No","Record not locked to discharge/transfer",IF(AND('Paste Data Here - Export'!KM601="T",'Paste Data Here - Export'!A601&lt;&gt;'Paste Data Here - Export'!B601),"Record transferred to this team then transferred to another inpatient team",IF('Paste Data Here - Export'!KM601="T","Transferred to another inpatient team",IF('Paste Data Here - Export'!A601='Paste Data Here - Export'!B601,"Full record at this team","Record transferred to this team"))))))</f>
        <v/>
      </c>
      <c r="D601" s="106" t="str">
        <f>IF('Patient level info'!A601="","",IF(B601="6 Month Transfer","Not Applicable",IF(C601="Record not locked to discharge/transfer",C601,IF(OR(C601="Full record at this team",'Patient level info'!AG601="Died same day as arrival",'Patient level info'!AG601="Admitted to ICU/CCU/HDU"),'Patient level info'!AG601,IF('Patient level info'!P601="Not achieved",'Patient level info'!AG601,IF('Patient level info'!M601="Not achieved",'Patient level info'!AG601,IF('Patient level info'!AG601="Not directly admitted by this team, but achieved 90% of stay whilst at this team",'Patient level info'!AG601,CONCATENATE('Patient level info'!AG601," whilst at this team"))))))))</f>
        <v/>
      </c>
      <c r="E601" s="106" t="str">
        <f>IF('Patient level info'!A601="","",IF(B601="6 Month Transfer","Not Applicable",IF('Patient level info'!A601='Patient level info'!B601,IF('Patient level info'!T601="No","Not achieved","Achieved"),"Not directly admitted by this team")))</f>
        <v/>
      </c>
      <c r="F601" s="106" t="str">
        <f>IF('Patient level info'!A601="","",IF(B601="6 Month Transfer","Not Applicable",IF('Patient level info'!A601='Patient level info'!B601,IF('Patient level info'!U601="","Not achieved","Achieved"),"Not directly admitted by this team")))</f>
        <v/>
      </c>
    </row>
    <row r="602" spans="1:6" s="40" customFormat="1" ht="30" customHeight="1" x14ac:dyDescent="0.25">
      <c r="A602" s="20" t="str">
        <f>IF('Patient level info'!A602="","",'Patient level info'!A602)</f>
        <v/>
      </c>
      <c r="B602" s="105" t="str">
        <f>IF(A602="","",IF('Patient level info'!E602="Yes","6 Month Transfer",IF('Paste Data Here - Export'!A602='Paste Data Here - Export'!B602,'Patient level info'!C602,IF('Patient level info'!W602="No","",'Paste Data Here - Export'!HP602))))</f>
        <v/>
      </c>
      <c r="C602" s="61" t="str">
        <f>IF(A602="","",IF(B602="6 Month Transfer",B602,IF('Patient level info'!W602="No","Record not locked to discharge/transfer",IF(AND('Paste Data Here - Export'!KM602="T",'Paste Data Here - Export'!A602&lt;&gt;'Paste Data Here - Export'!B602),"Record transferred to this team then transferred to another inpatient team",IF('Paste Data Here - Export'!KM602="T","Transferred to another inpatient team",IF('Paste Data Here - Export'!A602='Paste Data Here - Export'!B602,"Full record at this team","Record transferred to this team"))))))</f>
        <v/>
      </c>
      <c r="D602" s="106" t="str">
        <f>IF('Patient level info'!A602="","",IF(B602="6 Month Transfer","Not Applicable",IF(C602="Record not locked to discharge/transfer",C602,IF(OR(C602="Full record at this team",'Patient level info'!AG602="Died same day as arrival",'Patient level info'!AG602="Admitted to ICU/CCU/HDU"),'Patient level info'!AG602,IF('Patient level info'!P602="Not achieved",'Patient level info'!AG602,IF('Patient level info'!M602="Not achieved",'Patient level info'!AG602,IF('Patient level info'!AG602="Not directly admitted by this team, but achieved 90% of stay whilst at this team",'Patient level info'!AG602,CONCATENATE('Patient level info'!AG602," whilst at this team"))))))))</f>
        <v/>
      </c>
      <c r="E602" s="106" t="str">
        <f>IF('Patient level info'!A602="","",IF(B602="6 Month Transfer","Not Applicable",IF('Patient level info'!A602='Patient level info'!B602,IF('Patient level info'!T602="No","Not achieved","Achieved"),"Not directly admitted by this team")))</f>
        <v/>
      </c>
      <c r="F602" s="106" t="str">
        <f>IF('Patient level info'!A602="","",IF(B602="6 Month Transfer","Not Applicable",IF('Patient level info'!A602='Patient level info'!B602,IF('Patient level info'!U602="","Not achieved","Achieved"),"Not directly admitted by this team")))</f>
        <v/>
      </c>
    </row>
    <row r="603" spans="1:6" s="40" customFormat="1" ht="30" customHeight="1" x14ac:dyDescent="0.25">
      <c r="A603" s="20" t="str">
        <f>IF('Patient level info'!A603="","",'Patient level info'!A603)</f>
        <v/>
      </c>
      <c r="B603" s="105" t="str">
        <f>IF(A603="","",IF('Patient level info'!E603="Yes","6 Month Transfer",IF('Paste Data Here - Export'!A603='Paste Data Here - Export'!B603,'Patient level info'!C603,IF('Patient level info'!W603="No","",'Paste Data Here - Export'!HP603))))</f>
        <v/>
      </c>
      <c r="C603" s="61" t="str">
        <f>IF(A603="","",IF(B603="6 Month Transfer",B603,IF('Patient level info'!W603="No","Record not locked to discharge/transfer",IF(AND('Paste Data Here - Export'!KM603="T",'Paste Data Here - Export'!A603&lt;&gt;'Paste Data Here - Export'!B603),"Record transferred to this team then transferred to another inpatient team",IF('Paste Data Here - Export'!KM603="T","Transferred to another inpatient team",IF('Paste Data Here - Export'!A603='Paste Data Here - Export'!B603,"Full record at this team","Record transferred to this team"))))))</f>
        <v/>
      </c>
      <c r="D603" s="106" t="str">
        <f>IF('Patient level info'!A603="","",IF(B603="6 Month Transfer","Not Applicable",IF(C603="Record not locked to discharge/transfer",C603,IF(OR(C603="Full record at this team",'Patient level info'!AG603="Died same day as arrival",'Patient level info'!AG603="Admitted to ICU/CCU/HDU"),'Patient level info'!AG603,IF('Patient level info'!P603="Not achieved",'Patient level info'!AG603,IF('Patient level info'!M603="Not achieved",'Patient level info'!AG603,IF('Patient level info'!AG603="Not directly admitted by this team, but achieved 90% of stay whilst at this team",'Patient level info'!AG603,CONCATENATE('Patient level info'!AG603," whilst at this team"))))))))</f>
        <v/>
      </c>
      <c r="E603" s="106" t="str">
        <f>IF('Patient level info'!A603="","",IF(B603="6 Month Transfer","Not Applicable",IF('Patient level info'!A603='Patient level info'!B603,IF('Patient level info'!T603="No","Not achieved","Achieved"),"Not directly admitted by this team")))</f>
        <v/>
      </c>
      <c r="F603" s="106" t="str">
        <f>IF('Patient level info'!A603="","",IF(B603="6 Month Transfer","Not Applicable",IF('Patient level info'!A603='Patient level info'!B603,IF('Patient level info'!U603="","Not achieved","Achieved"),"Not directly admitted by this team")))</f>
        <v/>
      </c>
    </row>
    <row r="604" spans="1:6" s="40" customFormat="1" ht="30" customHeight="1" x14ac:dyDescent="0.25">
      <c r="A604" s="20" t="str">
        <f>IF('Patient level info'!A604="","",'Patient level info'!A604)</f>
        <v/>
      </c>
      <c r="B604" s="105" t="str">
        <f>IF(A604="","",IF('Patient level info'!E604="Yes","6 Month Transfer",IF('Paste Data Here - Export'!A604='Paste Data Here - Export'!B604,'Patient level info'!C604,IF('Patient level info'!W604="No","",'Paste Data Here - Export'!HP604))))</f>
        <v/>
      </c>
      <c r="C604" s="61" t="str">
        <f>IF(A604="","",IF(B604="6 Month Transfer",B604,IF('Patient level info'!W604="No","Record not locked to discharge/transfer",IF(AND('Paste Data Here - Export'!KM604="T",'Paste Data Here - Export'!A604&lt;&gt;'Paste Data Here - Export'!B604),"Record transferred to this team then transferred to another inpatient team",IF('Paste Data Here - Export'!KM604="T","Transferred to another inpatient team",IF('Paste Data Here - Export'!A604='Paste Data Here - Export'!B604,"Full record at this team","Record transferred to this team"))))))</f>
        <v/>
      </c>
      <c r="D604" s="106" t="str">
        <f>IF('Patient level info'!A604="","",IF(B604="6 Month Transfer","Not Applicable",IF(C604="Record not locked to discharge/transfer",C604,IF(OR(C604="Full record at this team",'Patient level info'!AG604="Died same day as arrival",'Patient level info'!AG604="Admitted to ICU/CCU/HDU"),'Patient level info'!AG604,IF('Patient level info'!P604="Not achieved",'Patient level info'!AG604,IF('Patient level info'!M604="Not achieved",'Patient level info'!AG604,IF('Patient level info'!AG604="Not directly admitted by this team, but achieved 90% of stay whilst at this team",'Patient level info'!AG604,CONCATENATE('Patient level info'!AG604," whilst at this team"))))))))</f>
        <v/>
      </c>
      <c r="E604" s="106" t="str">
        <f>IF('Patient level info'!A604="","",IF(B604="6 Month Transfer","Not Applicable",IF('Patient level info'!A604='Patient level info'!B604,IF('Patient level info'!T604="No","Not achieved","Achieved"),"Not directly admitted by this team")))</f>
        <v/>
      </c>
      <c r="F604" s="106" t="str">
        <f>IF('Patient level info'!A604="","",IF(B604="6 Month Transfer","Not Applicable",IF('Patient level info'!A604='Patient level info'!B604,IF('Patient level info'!U604="","Not achieved","Achieved"),"Not directly admitted by this team")))</f>
        <v/>
      </c>
    </row>
    <row r="605" spans="1:6" s="40" customFormat="1" ht="30" customHeight="1" x14ac:dyDescent="0.25">
      <c r="A605" s="20" t="str">
        <f>IF('Patient level info'!A605="","",'Patient level info'!A605)</f>
        <v/>
      </c>
      <c r="B605" s="105" t="str">
        <f>IF(A605="","",IF('Patient level info'!E605="Yes","6 Month Transfer",IF('Paste Data Here - Export'!A605='Paste Data Here - Export'!B605,'Patient level info'!C605,IF('Patient level info'!W605="No","",'Paste Data Here - Export'!HP605))))</f>
        <v/>
      </c>
      <c r="C605" s="61" t="str">
        <f>IF(A605="","",IF(B605="6 Month Transfer",B605,IF('Patient level info'!W605="No","Record not locked to discharge/transfer",IF(AND('Paste Data Here - Export'!KM605="T",'Paste Data Here - Export'!A605&lt;&gt;'Paste Data Here - Export'!B605),"Record transferred to this team then transferred to another inpatient team",IF('Paste Data Here - Export'!KM605="T","Transferred to another inpatient team",IF('Paste Data Here - Export'!A605='Paste Data Here - Export'!B605,"Full record at this team","Record transferred to this team"))))))</f>
        <v/>
      </c>
      <c r="D605" s="106" t="str">
        <f>IF('Patient level info'!A605="","",IF(B605="6 Month Transfer","Not Applicable",IF(C605="Record not locked to discharge/transfer",C605,IF(OR(C605="Full record at this team",'Patient level info'!AG605="Died same day as arrival",'Patient level info'!AG605="Admitted to ICU/CCU/HDU"),'Patient level info'!AG605,IF('Patient level info'!P605="Not achieved",'Patient level info'!AG605,IF('Patient level info'!M605="Not achieved",'Patient level info'!AG605,IF('Patient level info'!AG605="Not directly admitted by this team, but achieved 90% of stay whilst at this team",'Patient level info'!AG605,CONCATENATE('Patient level info'!AG605," whilst at this team"))))))))</f>
        <v/>
      </c>
      <c r="E605" s="106" t="str">
        <f>IF('Patient level info'!A605="","",IF(B605="6 Month Transfer","Not Applicable",IF('Patient level info'!A605='Patient level info'!B605,IF('Patient level info'!T605="No","Not achieved","Achieved"),"Not directly admitted by this team")))</f>
        <v/>
      </c>
      <c r="F605" s="106" t="str">
        <f>IF('Patient level info'!A605="","",IF(B605="6 Month Transfer","Not Applicable",IF('Patient level info'!A605='Patient level info'!B605,IF('Patient level info'!U605="","Not achieved","Achieved"),"Not directly admitted by this team")))</f>
        <v/>
      </c>
    </row>
    <row r="606" spans="1:6" s="40" customFormat="1" ht="30" customHeight="1" x14ac:dyDescent="0.25">
      <c r="A606" s="20" t="str">
        <f>IF('Patient level info'!A606="","",'Patient level info'!A606)</f>
        <v/>
      </c>
      <c r="B606" s="105" t="str">
        <f>IF(A606="","",IF('Patient level info'!E606="Yes","6 Month Transfer",IF('Paste Data Here - Export'!A606='Paste Data Here - Export'!B606,'Patient level info'!C606,IF('Patient level info'!W606="No","",'Paste Data Here - Export'!HP606))))</f>
        <v/>
      </c>
      <c r="C606" s="61" t="str">
        <f>IF(A606="","",IF(B606="6 Month Transfer",B606,IF('Patient level info'!W606="No","Record not locked to discharge/transfer",IF(AND('Paste Data Here - Export'!KM606="T",'Paste Data Here - Export'!A606&lt;&gt;'Paste Data Here - Export'!B606),"Record transferred to this team then transferred to another inpatient team",IF('Paste Data Here - Export'!KM606="T","Transferred to another inpatient team",IF('Paste Data Here - Export'!A606='Paste Data Here - Export'!B606,"Full record at this team","Record transferred to this team"))))))</f>
        <v/>
      </c>
      <c r="D606" s="106" t="str">
        <f>IF('Patient level info'!A606="","",IF(B606="6 Month Transfer","Not Applicable",IF(C606="Record not locked to discharge/transfer",C606,IF(OR(C606="Full record at this team",'Patient level info'!AG606="Died same day as arrival",'Patient level info'!AG606="Admitted to ICU/CCU/HDU"),'Patient level info'!AG606,IF('Patient level info'!P606="Not achieved",'Patient level info'!AG606,IF('Patient level info'!M606="Not achieved",'Patient level info'!AG606,IF('Patient level info'!AG606="Not directly admitted by this team, but achieved 90% of stay whilst at this team",'Patient level info'!AG606,CONCATENATE('Patient level info'!AG606," whilst at this team"))))))))</f>
        <v/>
      </c>
      <c r="E606" s="106" t="str">
        <f>IF('Patient level info'!A606="","",IF(B606="6 Month Transfer","Not Applicable",IF('Patient level info'!A606='Patient level info'!B606,IF('Patient level info'!T606="No","Not achieved","Achieved"),"Not directly admitted by this team")))</f>
        <v/>
      </c>
      <c r="F606" s="106" t="str">
        <f>IF('Patient level info'!A606="","",IF(B606="6 Month Transfer","Not Applicable",IF('Patient level info'!A606='Patient level info'!B606,IF('Patient level info'!U606="","Not achieved","Achieved"),"Not directly admitted by this team")))</f>
        <v/>
      </c>
    </row>
    <row r="607" spans="1:6" s="40" customFormat="1" ht="30" customHeight="1" x14ac:dyDescent="0.25">
      <c r="A607" s="20" t="str">
        <f>IF('Patient level info'!A607="","",'Patient level info'!A607)</f>
        <v/>
      </c>
      <c r="B607" s="105" t="str">
        <f>IF(A607="","",IF('Patient level info'!E607="Yes","6 Month Transfer",IF('Paste Data Here - Export'!A607='Paste Data Here - Export'!B607,'Patient level info'!C607,IF('Patient level info'!W607="No","",'Paste Data Here - Export'!HP607))))</f>
        <v/>
      </c>
      <c r="C607" s="61" t="str">
        <f>IF(A607="","",IF(B607="6 Month Transfer",B607,IF('Patient level info'!W607="No","Record not locked to discharge/transfer",IF(AND('Paste Data Here - Export'!KM607="T",'Paste Data Here - Export'!A607&lt;&gt;'Paste Data Here - Export'!B607),"Record transferred to this team then transferred to another inpatient team",IF('Paste Data Here - Export'!KM607="T","Transferred to another inpatient team",IF('Paste Data Here - Export'!A607='Paste Data Here - Export'!B607,"Full record at this team","Record transferred to this team"))))))</f>
        <v/>
      </c>
      <c r="D607" s="106" t="str">
        <f>IF('Patient level info'!A607="","",IF(B607="6 Month Transfer","Not Applicable",IF(C607="Record not locked to discharge/transfer",C607,IF(OR(C607="Full record at this team",'Patient level info'!AG607="Died same day as arrival",'Patient level info'!AG607="Admitted to ICU/CCU/HDU"),'Patient level info'!AG607,IF('Patient level info'!P607="Not achieved",'Patient level info'!AG607,IF('Patient level info'!M607="Not achieved",'Patient level info'!AG607,IF('Patient level info'!AG607="Not directly admitted by this team, but achieved 90% of stay whilst at this team",'Patient level info'!AG607,CONCATENATE('Patient level info'!AG607," whilst at this team"))))))))</f>
        <v/>
      </c>
      <c r="E607" s="106" t="str">
        <f>IF('Patient level info'!A607="","",IF(B607="6 Month Transfer","Not Applicable",IF('Patient level info'!A607='Patient level info'!B607,IF('Patient level info'!T607="No","Not achieved","Achieved"),"Not directly admitted by this team")))</f>
        <v/>
      </c>
      <c r="F607" s="106" t="str">
        <f>IF('Patient level info'!A607="","",IF(B607="6 Month Transfer","Not Applicable",IF('Patient level info'!A607='Patient level info'!B607,IF('Patient level info'!U607="","Not achieved","Achieved"),"Not directly admitted by this team")))</f>
        <v/>
      </c>
    </row>
    <row r="608" spans="1:6" s="40" customFormat="1" ht="30" customHeight="1" x14ac:dyDescent="0.25">
      <c r="A608" s="20" t="str">
        <f>IF('Patient level info'!A608="","",'Patient level info'!A608)</f>
        <v/>
      </c>
      <c r="B608" s="105" t="str">
        <f>IF(A608="","",IF('Patient level info'!E608="Yes","6 Month Transfer",IF('Paste Data Here - Export'!A608='Paste Data Here - Export'!B608,'Patient level info'!C608,IF('Patient level info'!W608="No","",'Paste Data Here - Export'!HP608))))</f>
        <v/>
      </c>
      <c r="C608" s="61" t="str">
        <f>IF(A608="","",IF(B608="6 Month Transfer",B608,IF('Patient level info'!W608="No","Record not locked to discharge/transfer",IF(AND('Paste Data Here - Export'!KM608="T",'Paste Data Here - Export'!A608&lt;&gt;'Paste Data Here - Export'!B608),"Record transferred to this team then transferred to another inpatient team",IF('Paste Data Here - Export'!KM608="T","Transferred to another inpatient team",IF('Paste Data Here - Export'!A608='Paste Data Here - Export'!B608,"Full record at this team","Record transferred to this team"))))))</f>
        <v/>
      </c>
      <c r="D608" s="106" t="str">
        <f>IF('Patient level info'!A608="","",IF(B608="6 Month Transfer","Not Applicable",IF(C608="Record not locked to discharge/transfer",C608,IF(OR(C608="Full record at this team",'Patient level info'!AG608="Died same day as arrival",'Patient level info'!AG608="Admitted to ICU/CCU/HDU"),'Patient level info'!AG608,IF('Patient level info'!P608="Not achieved",'Patient level info'!AG608,IF('Patient level info'!M608="Not achieved",'Patient level info'!AG608,IF('Patient level info'!AG608="Not directly admitted by this team, but achieved 90% of stay whilst at this team",'Patient level info'!AG608,CONCATENATE('Patient level info'!AG608," whilst at this team"))))))))</f>
        <v/>
      </c>
      <c r="E608" s="106" t="str">
        <f>IF('Patient level info'!A608="","",IF(B608="6 Month Transfer","Not Applicable",IF('Patient level info'!A608='Patient level info'!B608,IF('Patient level info'!T608="No","Not achieved","Achieved"),"Not directly admitted by this team")))</f>
        <v/>
      </c>
      <c r="F608" s="106" t="str">
        <f>IF('Patient level info'!A608="","",IF(B608="6 Month Transfer","Not Applicable",IF('Patient level info'!A608='Patient level info'!B608,IF('Patient level info'!U608="","Not achieved","Achieved"),"Not directly admitted by this team")))</f>
        <v/>
      </c>
    </row>
    <row r="609" spans="1:6" s="40" customFormat="1" ht="30" customHeight="1" x14ac:dyDescent="0.25">
      <c r="A609" s="20" t="str">
        <f>IF('Patient level info'!A609="","",'Patient level info'!A609)</f>
        <v/>
      </c>
      <c r="B609" s="105" t="str">
        <f>IF(A609="","",IF('Patient level info'!E609="Yes","6 Month Transfer",IF('Paste Data Here - Export'!A609='Paste Data Here - Export'!B609,'Patient level info'!C609,IF('Patient level info'!W609="No","",'Paste Data Here - Export'!HP609))))</f>
        <v/>
      </c>
      <c r="C609" s="61" t="str">
        <f>IF(A609="","",IF(B609="6 Month Transfer",B609,IF('Patient level info'!W609="No","Record not locked to discharge/transfer",IF(AND('Paste Data Here - Export'!KM609="T",'Paste Data Here - Export'!A609&lt;&gt;'Paste Data Here - Export'!B609),"Record transferred to this team then transferred to another inpatient team",IF('Paste Data Here - Export'!KM609="T","Transferred to another inpatient team",IF('Paste Data Here - Export'!A609='Paste Data Here - Export'!B609,"Full record at this team","Record transferred to this team"))))))</f>
        <v/>
      </c>
      <c r="D609" s="106" t="str">
        <f>IF('Patient level info'!A609="","",IF(B609="6 Month Transfer","Not Applicable",IF(C609="Record not locked to discharge/transfer",C609,IF(OR(C609="Full record at this team",'Patient level info'!AG609="Died same day as arrival",'Patient level info'!AG609="Admitted to ICU/CCU/HDU"),'Patient level info'!AG609,IF('Patient level info'!P609="Not achieved",'Patient level info'!AG609,IF('Patient level info'!M609="Not achieved",'Patient level info'!AG609,IF('Patient level info'!AG609="Not directly admitted by this team, but achieved 90% of stay whilst at this team",'Patient level info'!AG609,CONCATENATE('Patient level info'!AG609," whilst at this team"))))))))</f>
        <v/>
      </c>
      <c r="E609" s="106" t="str">
        <f>IF('Patient level info'!A609="","",IF(B609="6 Month Transfer","Not Applicable",IF('Patient level info'!A609='Patient level info'!B609,IF('Patient level info'!T609="No","Not achieved","Achieved"),"Not directly admitted by this team")))</f>
        <v/>
      </c>
      <c r="F609" s="106" t="str">
        <f>IF('Patient level info'!A609="","",IF(B609="6 Month Transfer","Not Applicable",IF('Patient level info'!A609='Patient level info'!B609,IF('Patient level info'!U609="","Not achieved","Achieved"),"Not directly admitted by this team")))</f>
        <v/>
      </c>
    </row>
    <row r="610" spans="1:6" s="40" customFormat="1" ht="30" customHeight="1" x14ac:dyDescent="0.25">
      <c r="A610" s="20" t="str">
        <f>IF('Patient level info'!A610="","",'Patient level info'!A610)</f>
        <v/>
      </c>
      <c r="B610" s="105" t="str">
        <f>IF(A610="","",IF('Patient level info'!E610="Yes","6 Month Transfer",IF('Paste Data Here - Export'!A610='Paste Data Here - Export'!B610,'Patient level info'!C610,IF('Patient level info'!W610="No","",'Paste Data Here - Export'!HP610))))</f>
        <v/>
      </c>
      <c r="C610" s="61" t="str">
        <f>IF(A610="","",IF(B610="6 Month Transfer",B610,IF('Patient level info'!W610="No","Record not locked to discharge/transfer",IF(AND('Paste Data Here - Export'!KM610="T",'Paste Data Here - Export'!A610&lt;&gt;'Paste Data Here - Export'!B610),"Record transferred to this team then transferred to another inpatient team",IF('Paste Data Here - Export'!KM610="T","Transferred to another inpatient team",IF('Paste Data Here - Export'!A610='Paste Data Here - Export'!B610,"Full record at this team","Record transferred to this team"))))))</f>
        <v/>
      </c>
      <c r="D610" s="106" t="str">
        <f>IF('Patient level info'!A610="","",IF(B610="6 Month Transfer","Not Applicable",IF(C610="Record not locked to discharge/transfer",C610,IF(OR(C610="Full record at this team",'Patient level info'!AG610="Died same day as arrival",'Patient level info'!AG610="Admitted to ICU/CCU/HDU"),'Patient level info'!AG610,IF('Patient level info'!P610="Not achieved",'Patient level info'!AG610,IF('Patient level info'!M610="Not achieved",'Patient level info'!AG610,IF('Patient level info'!AG610="Not directly admitted by this team, but achieved 90% of stay whilst at this team",'Patient level info'!AG610,CONCATENATE('Patient level info'!AG610," whilst at this team"))))))))</f>
        <v/>
      </c>
      <c r="E610" s="106" t="str">
        <f>IF('Patient level info'!A610="","",IF(B610="6 Month Transfer","Not Applicable",IF('Patient level info'!A610='Patient level info'!B610,IF('Patient level info'!T610="No","Not achieved","Achieved"),"Not directly admitted by this team")))</f>
        <v/>
      </c>
      <c r="F610" s="106" t="str">
        <f>IF('Patient level info'!A610="","",IF(B610="6 Month Transfer","Not Applicable",IF('Patient level info'!A610='Patient level info'!B610,IF('Patient level info'!U610="","Not achieved","Achieved"),"Not directly admitted by this team")))</f>
        <v/>
      </c>
    </row>
    <row r="611" spans="1:6" s="40" customFormat="1" ht="30" customHeight="1" x14ac:dyDescent="0.25">
      <c r="A611" s="20" t="str">
        <f>IF('Patient level info'!A611="","",'Patient level info'!A611)</f>
        <v/>
      </c>
      <c r="B611" s="105" t="str">
        <f>IF(A611="","",IF('Patient level info'!E611="Yes","6 Month Transfer",IF('Paste Data Here - Export'!A611='Paste Data Here - Export'!B611,'Patient level info'!C611,IF('Patient level info'!W611="No","",'Paste Data Here - Export'!HP611))))</f>
        <v/>
      </c>
      <c r="C611" s="61" t="str">
        <f>IF(A611="","",IF(B611="6 Month Transfer",B611,IF('Patient level info'!W611="No","Record not locked to discharge/transfer",IF(AND('Paste Data Here - Export'!KM611="T",'Paste Data Here - Export'!A611&lt;&gt;'Paste Data Here - Export'!B611),"Record transferred to this team then transferred to another inpatient team",IF('Paste Data Here - Export'!KM611="T","Transferred to another inpatient team",IF('Paste Data Here - Export'!A611='Paste Data Here - Export'!B611,"Full record at this team","Record transferred to this team"))))))</f>
        <v/>
      </c>
      <c r="D611" s="106" t="str">
        <f>IF('Patient level info'!A611="","",IF(B611="6 Month Transfer","Not Applicable",IF(C611="Record not locked to discharge/transfer",C611,IF(OR(C611="Full record at this team",'Patient level info'!AG611="Died same day as arrival",'Patient level info'!AG611="Admitted to ICU/CCU/HDU"),'Patient level info'!AG611,IF('Patient level info'!P611="Not achieved",'Patient level info'!AG611,IF('Patient level info'!M611="Not achieved",'Patient level info'!AG611,IF('Patient level info'!AG611="Not directly admitted by this team, but achieved 90% of stay whilst at this team",'Patient level info'!AG611,CONCATENATE('Patient level info'!AG611," whilst at this team"))))))))</f>
        <v/>
      </c>
      <c r="E611" s="106" t="str">
        <f>IF('Patient level info'!A611="","",IF(B611="6 Month Transfer","Not Applicable",IF('Patient level info'!A611='Patient level info'!B611,IF('Patient level info'!T611="No","Not achieved","Achieved"),"Not directly admitted by this team")))</f>
        <v/>
      </c>
      <c r="F611" s="106" t="str">
        <f>IF('Patient level info'!A611="","",IF(B611="6 Month Transfer","Not Applicable",IF('Patient level info'!A611='Patient level info'!B611,IF('Patient level info'!U611="","Not achieved","Achieved"),"Not directly admitted by this team")))</f>
        <v/>
      </c>
    </row>
    <row r="612" spans="1:6" s="40" customFormat="1" ht="30" customHeight="1" x14ac:dyDescent="0.25">
      <c r="A612" s="20" t="str">
        <f>IF('Patient level info'!A612="","",'Patient level info'!A612)</f>
        <v/>
      </c>
      <c r="B612" s="105" t="str">
        <f>IF(A612="","",IF('Patient level info'!E612="Yes","6 Month Transfer",IF('Paste Data Here - Export'!A612='Paste Data Here - Export'!B612,'Patient level info'!C612,IF('Patient level info'!W612="No","",'Paste Data Here - Export'!HP612))))</f>
        <v/>
      </c>
      <c r="C612" s="61" t="str">
        <f>IF(A612="","",IF(B612="6 Month Transfer",B612,IF('Patient level info'!W612="No","Record not locked to discharge/transfer",IF(AND('Paste Data Here - Export'!KM612="T",'Paste Data Here - Export'!A612&lt;&gt;'Paste Data Here - Export'!B612),"Record transferred to this team then transferred to another inpatient team",IF('Paste Data Here - Export'!KM612="T","Transferred to another inpatient team",IF('Paste Data Here - Export'!A612='Paste Data Here - Export'!B612,"Full record at this team","Record transferred to this team"))))))</f>
        <v/>
      </c>
      <c r="D612" s="106" t="str">
        <f>IF('Patient level info'!A612="","",IF(B612="6 Month Transfer","Not Applicable",IF(C612="Record not locked to discharge/transfer",C612,IF(OR(C612="Full record at this team",'Patient level info'!AG612="Died same day as arrival",'Patient level info'!AG612="Admitted to ICU/CCU/HDU"),'Patient level info'!AG612,IF('Patient level info'!P612="Not achieved",'Patient level info'!AG612,IF('Patient level info'!M612="Not achieved",'Patient level info'!AG612,IF('Patient level info'!AG612="Not directly admitted by this team, but achieved 90% of stay whilst at this team",'Patient level info'!AG612,CONCATENATE('Patient level info'!AG612," whilst at this team"))))))))</f>
        <v/>
      </c>
      <c r="E612" s="106" t="str">
        <f>IF('Patient level info'!A612="","",IF(B612="6 Month Transfer","Not Applicable",IF('Patient level info'!A612='Patient level info'!B612,IF('Patient level info'!T612="No","Not achieved","Achieved"),"Not directly admitted by this team")))</f>
        <v/>
      </c>
      <c r="F612" s="106" t="str">
        <f>IF('Patient level info'!A612="","",IF(B612="6 Month Transfer","Not Applicable",IF('Patient level info'!A612='Patient level info'!B612,IF('Patient level info'!U612="","Not achieved","Achieved"),"Not directly admitted by this team")))</f>
        <v/>
      </c>
    </row>
    <row r="613" spans="1:6" s="40" customFormat="1" ht="30" customHeight="1" x14ac:dyDescent="0.25">
      <c r="A613" s="20" t="str">
        <f>IF('Patient level info'!A613="","",'Patient level info'!A613)</f>
        <v/>
      </c>
      <c r="B613" s="105" t="str">
        <f>IF(A613="","",IF('Patient level info'!E613="Yes","6 Month Transfer",IF('Paste Data Here - Export'!A613='Paste Data Here - Export'!B613,'Patient level info'!C613,IF('Patient level info'!W613="No","",'Paste Data Here - Export'!HP613))))</f>
        <v/>
      </c>
      <c r="C613" s="61" t="str">
        <f>IF(A613="","",IF(B613="6 Month Transfer",B613,IF('Patient level info'!W613="No","Record not locked to discharge/transfer",IF(AND('Paste Data Here - Export'!KM613="T",'Paste Data Here - Export'!A613&lt;&gt;'Paste Data Here - Export'!B613),"Record transferred to this team then transferred to another inpatient team",IF('Paste Data Here - Export'!KM613="T","Transferred to another inpatient team",IF('Paste Data Here - Export'!A613='Paste Data Here - Export'!B613,"Full record at this team","Record transferred to this team"))))))</f>
        <v/>
      </c>
      <c r="D613" s="106" t="str">
        <f>IF('Patient level info'!A613="","",IF(B613="6 Month Transfer","Not Applicable",IF(C613="Record not locked to discharge/transfer",C613,IF(OR(C613="Full record at this team",'Patient level info'!AG613="Died same day as arrival",'Patient level info'!AG613="Admitted to ICU/CCU/HDU"),'Patient level info'!AG613,IF('Patient level info'!P613="Not achieved",'Patient level info'!AG613,IF('Patient level info'!M613="Not achieved",'Patient level info'!AG613,IF('Patient level info'!AG613="Not directly admitted by this team, but achieved 90% of stay whilst at this team",'Patient level info'!AG613,CONCATENATE('Patient level info'!AG613," whilst at this team"))))))))</f>
        <v/>
      </c>
      <c r="E613" s="106" t="str">
        <f>IF('Patient level info'!A613="","",IF(B613="6 Month Transfer","Not Applicable",IF('Patient level info'!A613='Patient level info'!B613,IF('Patient level info'!T613="No","Not achieved","Achieved"),"Not directly admitted by this team")))</f>
        <v/>
      </c>
      <c r="F613" s="106" t="str">
        <f>IF('Patient level info'!A613="","",IF(B613="6 Month Transfer","Not Applicable",IF('Patient level info'!A613='Patient level info'!B613,IF('Patient level info'!U613="","Not achieved","Achieved"),"Not directly admitted by this team")))</f>
        <v/>
      </c>
    </row>
    <row r="614" spans="1:6" s="40" customFormat="1" ht="30" customHeight="1" x14ac:dyDescent="0.25">
      <c r="A614" s="20" t="str">
        <f>IF('Patient level info'!A614="","",'Patient level info'!A614)</f>
        <v/>
      </c>
      <c r="B614" s="105" t="str">
        <f>IF(A614="","",IF('Patient level info'!E614="Yes","6 Month Transfer",IF('Paste Data Here - Export'!A614='Paste Data Here - Export'!B614,'Patient level info'!C614,IF('Patient level info'!W614="No","",'Paste Data Here - Export'!HP614))))</f>
        <v/>
      </c>
      <c r="C614" s="61" t="str">
        <f>IF(A614="","",IF(B614="6 Month Transfer",B614,IF('Patient level info'!W614="No","Record not locked to discharge/transfer",IF(AND('Paste Data Here - Export'!KM614="T",'Paste Data Here - Export'!A614&lt;&gt;'Paste Data Here - Export'!B614),"Record transferred to this team then transferred to another inpatient team",IF('Paste Data Here - Export'!KM614="T","Transferred to another inpatient team",IF('Paste Data Here - Export'!A614='Paste Data Here - Export'!B614,"Full record at this team","Record transferred to this team"))))))</f>
        <v/>
      </c>
      <c r="D614" s="106" t="str">
        <f>IF('Patient level info'!A614="","",IF(B614="6 Month Transfer","Not Applicable",IF(C614="Record not locked to discharge/transfer",C614,IF(OR(C614="Full record at this team",'Patient level info'!AG614="Died same day as arrival",'Patient level info'!AG614="Admitted to ICU/CCU/HDU"),'Patient level info'!AG614,IF('Patient level info'!P614="Not achieved",'Patient level info'!AG614,IF('Patient level info'!M614="Not achieved",'Patient level info'!AG614,IF('Patient level info'!AG614="Not directly admitted by this team, but achieved 90% of stay whilst at this team",'Patient level info'!AG614,CONCATENATE('Patient level info'!AG614," whilst at this team"))))))))</f>
        <v/>
      </c>
      <c r="E614" s="106" t="str">
        <f>IF('Patient level info'!A614="","",IF(B614="6 Month Transfer","Not Applicable",IF('Patient level info'!A614='Patient level info'!B614,IF('Patient level info'!T614="No","Not achieved","Achieved"),"Not directly admitted by this team")))</f>
        <v/>
      </c>
      <c r="F614" s="106" t="str">
        <f>IF('Patient level info'!A614="","",IF(B614="6 Month Transfer","Not Applicable",IF('Patient level info'!A614='Patient level info'!B614,IF('Patient level info'!U614="","Not achieved","Achieved"),"Not directly admitted by this team")))</f>
        <v/>
      </c>
    </row>
    <row r="615" spans="1:6" s="40" customFormat="1" ht="30" customHeight="1" x14ac:dyDescent="0.25">
      <c r="A615" s="20" t="str">
        <f>IF('Patient level info'!A615="","",'Patient level info'!A615)</f>
        <v/>
      </c>
      <c r="B615" s="105" t="str">
        <f>IF(A615="","",IF('Patient level info'!E615="Yes","6 Month Transfer",IF('Paste Data Here - Export'!A615='Paste Data Here - Export'!B615,'Patient level info'!C615,IF('Patient level info'!W615="No","",'Paste Data Here - Export'!HP615))))</f>
        <v/>
      </c>
      <c r="C615" s="61" t="str">
        <f>IF(A615="","",IF(B615="6 Month Transfer",B615,IF('Patient level info'!W615="No","Record not locked to discharge/transfer",IF(AND('Paste Data Here - Export'!KM615="T",'Paste Data Here - Export'!A615&lt;&gt;'Paste Data Here - Export'!B615),"Record transferred to this team then transferred to another inpatient team",IF('Paste Data Here - Export'!KM615="T","Transferred to another inpatient team",IF('Paste Data Here - Export'!A615='Paste Data Here - Export'!B615,"Full record at this team","Record transferred to this team"))))))</f>
        <v/>
      </c>
      <c r="D615" s="106" t="str">
        <f>IF('Patient level info'!A615="","",IF(B615="6 Month Transfer","Not Applicable",IF(C615="Record not locked to discharge/transfer",C615,IF(OR(C615="Full record at this team",'Patient level info'!AG615="Died same day as arrival",'Patient level info'!AG615="Admitted to ICU/CCU/HDU"),'Patient level info'!AG615,IF('Patient level info'!P615="Not achieved",'Patient level info'!AG615,IF('Patient level info'!M615="Not achieved",'Patient level info'!AG615,IF('Patient level info'!AG615="Not directly admitted by this team, but achieved 90% of stay whilst at this team",'Patient level info'!AG615,CONCATENATE('Patient level info'!AG615," whilst at this team"))))))))</f>
        <v/>
      </c>
      <c r="E615" s="106" t="str">
        <f>IF('Patient level info'!A615="","",IF(B615="6 Month Transfer","Not Applicable",IF('Patient level info'!A615='Patient level info'!B615,IF('Patient level info'!T615="No","Not achieved","Achieved"),"Not directly admitted by this team")))</f>
        <v/>
      </c>
      <c r="F615" s="106" t="str">
        <f>IF('Patient level info'!A615="","",IF(B615="6 Month Transfer","Not Applicable",IF('Patient level info'!A615='Patient level info'!B615,IF('Patient level info'!U615="","Not achieved","Achieved"),"Not directly admitted by this team")))</f>
        <v/>
      </c>
    </row>
    <row r="616" spans="1:6" s="40" customFormat="1" ht="30" customHeight="1" x14ac:dyDescent="0.25">
      <c r="A616" s="20" t="str">
        <f>IF('Patient level info'!A616="","",'Patient level info'!A616)</f>
        <v/>
      </c>
      <c r="B616" s="105" t="str">
        <f>IF(A616="","",IF('Patient level info'!E616="Yes","6 Month Transfer",IF('Paste Data Here - Export'!A616='Paste Data Here - Export'!B616,'Patient level info'!C616,IF('Patient level info'!W616="No","",'Paste Data Here - Export'!HP616))))</f>
        <v/>
      </c>
      <c r="C616" s="61" t="str">
        <f>IF(A616="","",IF(B616="6 Month Transfer",B616,IF('Patient level info'!W616="No","Record not locked to discharge/transfer",IF(AND('Paste Data Here - Export'!KM616="T",'Paste Data Here - Export'!A616&lt;&gt;'Paste Data Here - Export'!B616),"Record transferred to this team then transferred to another inpatient team",IF('Paste Data Here - Export'!KM616="T","Transferred to another inpatient team",IF('Paste Data Here - Export'!A616='Paste Data Here - Export'!B616,"Full record at this team","Record transferred to this team"))))))</f>
        <v/>
      </c>
      <c r="D616" s="106" t="str">
        <f>IF('Patient level info'!A616="","",IF(B616="6 Month Transfer","Not Applicable",IF(C616="Record not locked to discharge/transfer",C616,IF(OR(C616="Full record at this team",'Patient level info'!AG616="Died same day as arrival",'Patient level info'!AG616="Admitted to ICU/CCU/HDU"),'Patient level info'!AG616,IF('Patient level info'!P616="Not achieved",'Patient level info'!AG616,IF('Patient level info'!M616="Not achieved",'Patient level info'!AG616,IF('Patient level info'!AG616="Not directly admitted by this team, but achieved 90% of stay whilst at this team",'Patient level info'!AG616,CONCATENATE('Patient level info'!AG616," whilst at this team"))))))))</f>
        <v/>
      </c>
      <c r="E616" s="106" t="str">
        <f>IF('Patient level info'!A616="","",IF(B616="6 Month Transfer","Not Applicable",IF('Patient level info'!A616='Patient level info'!B616,IF('Patient level info'!T616="No","Not achieved","Achieved"),"Not directly admitted by this team")))</f>
        <v/>
      </c>
      <c r="F616" s="106" t="str">
        <f>IF('Patient level info'!A616="","",IF(B616="6 Month Transfer","Not Applicable",IF('Patient level info'!A616='Patient level info'!B616,IF('Patient level info'!U616="","Not achieved","Achieved"),"Not directly admitted by this team")))</f>
        <v/>
      </c>
    </row>
    <row r="617" spans="1:6" s="40" customFormat="1" ht="30" customHeight="1" x14ac:dyDescent="0.25">
      <c r="A617" s="20" t="str">
        <f>IF('Patient level info'!A617="","",'Patient level info'!A617)</f>
        <v/>
      </c>
      <c r="B617" s="105" t="str">
        <f>IF(A617="","",IF('Patient level info'!E617="Yes","6 Month Transfer",IF('Paste Data Here - Export'!A617='Paste Data Here - Export'!B617,'Patient level info'!C617,IF('Patient level info'!W617="No","",'Paste Data Here - Export'!HP617))))</f>
        <v/>
      </c>
      <c r="C617" s="61" t="str">
        <f>IF(A617="","",IF(B617="6 Month Transfer",B617,IF('Patient level info'!W617="No","Record not locked to discharge/transfer",IF(AND('Paste Data Here - Export'!KM617="T",'Paste Data Here - Export'!A617&lt;&gt;'Paste Data Here - Export'!B617),"Record transferred to this team then transferred to another inpatient team",IF('Paste Data Here - Export'!KM617="T","Transferred to another inpatient team",IF('Paste Data Here - Export'!A617='Paste Data Here - Export'!B617,"Full record at this team","Record transferred to this team"))))))</f>
        <v/>
      </c>
      <c r="D617" s="106" t="str">
        <f>IF('Patient level info'!A617="","",IF(B617="6 Month Transfer","Not Applicable",IF(C617="Record not locked to discharge/transfer",C617,IF(OR(C617="Full record at this team",'Patient level info'!AG617="Died same day as arrival",'Patient level info'!AG617="Admitted to ICU/CCU/HDU"),'Patient level info'!AG617,IF('Patient level info'!P617="Not achieved",'Patient level info'!AG617,IF('Patient level info'!M617="Not achieved",'Patient level info'!AG617,IF('Patient level info'!AG617="Not directly admitted by this team, but achieved 90% of stay whilst at this team",'Patient level info'!AG617,CONCATENATE('Patient level info'!AG617," whilst at this team"))))))))</f>
        <v/>
      </c>
      <c r="E617" s="106" t="str">
        <f>IF('Patient level info'!A617="","",IF(B617="6 Month Transfer","Not Applicable",IF('Patient level info'!A617='Patient level info'!B617,IF('Patient level info'!T617="No","Not achieved","Achieved"),"Not directly admitted by this team")))</f>
        <v/>
      </c>
      <c r="F617" s="106" t="str">
        <f>IF('Patient level info'!A617="","",IF(B617="6 Month Transfer","Not Applicable",IF('Patient level info'!A617='Patient level info'!B617,IF('Patient level info'!U617="","Not achieved","Achieved"),"Not directly admitted by this team")))</f>
        <v/>
      </c>
    </row>
    <row r="618" spans="1:6" s="40" customFormat="1" ht="30" customHeight="1" x14ac:dyDescent="0.25">
      <c r="A618" s="20" t="str">
        <f>IF('Patient level info'!A618="","",'Patient level info'!A618)</f>
        <v/>
      </c>
      <c r="B618" s="105" t="str">
        <f>IF(A618="","",IF('Patient level info'!E618="Yes","6 Month Transfer",IF('Paste Data Here - Export'!A618='Paste Data Here - Export'!B618,'Patient level info'!C618,IF('Patient level info'!W618="No","",'Paste Data Here - Export'!HP618))))</f>
        <v/>
      </c>
      <c r="C618" s="61" t="str">
        <f>IF(A618="","",IF(B618="6 Month Transfer",B618,IF('Patient level info'!W618="No","Record not locked to discharge/transfer",IF(AND('Paste Data Here - Export'!KM618="T",'Paste Data Here - Export'!A618&lt;&gt;'Paste Data Here - Export'!B618),"Record transferred to this team then transferred to another inpatient team",IF('Paste Data Here - Export'!KM618="T","Transferred to another inpatient team",IF('Paste Data Here - Export'!A618='Paste Data Here - Export'!B618,"Full record at this team","Record transferred to this team"))))))</f>
        <v/>
      </c>
      <c r="D618" s="106" t="str">
        <f>IF('Patient level info'!A618="","",IF(B618="6 Month Transfer","Not Applicable",IF(C618="Record not locked to discharge/transfer",C618,IF(OR(C618="Full record at this team",'Patient level info'!AG618="Died same day as arrival",'Patient level info'!AG618="Admitted to ICU/CCU/HDU"),'Patient level info'!AG618,IF('Patient level info'!P618="Not achieved",'Patient level info'!AG618,IF('Patient level info'!M618="Not achieved",'Patient level info'!AG618,IF('Patient level info'!AG618="Not directly admitted by this team, but achieved 90% of stay whilst at this team",'Patient level info'!AG618,CONCATENATE('Patient level info'!AG618," whilst at this team"))))))))</f>
        <v/>
      </c>
      <c r="E618" s="106" t="str">
        <f>IF('Patient level info'!A618="","",IF(B618="6 Month Transfer","Not Applicable",IF('Patient level info'!A618='Patient level info'!B618,IF('Patient level info'!T618="No","Not achieved","Achieved"),"Not directly admitted by this team")))</f>
        <v/>
      </c>
      <c r="F618" s="106" t="str">
        <f>IF('Patient level info'!A618="","",IF(B618="6 Month Transfer","Not Applicable",IF('Patient level info'!A618='Patient level info'!B618,IF('Patient level info'!U618="","Not achieved","Achieved"),"Not directly admitted by this team")))</f>
        <v/>
      </c>
    </row>
    <row r="619" spans="1:6" s="40" customFormat="1" ht="30" customHeight="1" x14ac:dyDescent="0.25">
      <c r="A619" s="20" t="str">
        <f>IF('Patient level info'!A619="","",'Patient level info'!A619)</f>
        <v/>
      </c>
      <c r="B619" s="105" t="str">
        <f>IF(A619="","",IF('Patient level info'!E619="Yes","6 Month Transfer",IF('Paste Data Here - Export'!A619='Paste Data Here - Export'!B619,'Patient level info'!C619,IF('Patient level info'!W619="No","",'Paste Data Here - Export'!HP619))))</f>
        <v/>
      </c>
      <c r="C619" s="61" t="str">
        <f>IF(A619="","",IF(B619="6 Month Transfer",B619,IF('Patient level info'!W619="No","Record not locked to discharge/transfer",IF(AND('Paste Data Here - Export'!KM619="T",'Paste Data Here - Export'!A619&lt;&gt;'Paste Data Here - Export'!B619),"Record transferred to this team then transferred to another inpatient team",IF('Paste Data Here - Export'!KM619="T","Transferred to another inpatient team",IF('Paste Data Here - Export'!A619='Paste Data Here - Export'!B619,"Full record at this team","Record transferred to this team"))))))</f>
        <v/>
      </c>
      <c r="D619" s="106" t="str">
        <f>IF('Patient level info'!A619="","",IF(B619="6 Month Transfer","Not Applicable",IF(C619="Record not locked to discharge/transfer",C619,IF(OR(C619="Full record at this team",'Patient level info'!AG619="Died same day as arrival",'Patient level info'!AG619="Admitted to ICU/CCU/HDU"),'Patient level info'!AG619,IF('Patient level info'!P619="Not achieved",'Patient level info'!AG619,IF('Patient level info'!M619="Not achieved",'Patient level info'!AG619,IF('Patient level info'!AG619="Not directly admitted by this team, but achieved 90% of stay whilst at this team",'Patient level info'!AG619,CONCATENATE('Patient level info'!AG619," whilst at this team"))))))))</f>
        <v/>
      </c>
      <c r="E619" s="106" t="str">
        <f>IF('Patient level info'!A619="","",IF(B619="6 Month Transfer","Not Applicable",IF('Patient level info'!A619='Patient level info'!B619,IF('Patient level info'!T619="No","Not achieved","Achieved"),"Not directly admitted by this team")))</f>
        <v/>
      </c>
      <c r="F619" s="106" t="str">
        <f>IF('Patient level info'!A619="","",IF(B619="6 Month Transfer","Not Applicable",IF('Patient level info'!A619='Patient level info'!B619,IF('Patient level info'!U619="","Not achieved","Achieved"),"Not directly admitted by this team")))</f>
        <v/>
      </c>
    </row>
    <row r="620" spans="1:6" s="40" customFormat="1" ht="30" customHeight="1" x14ac:dyDescent="0.25">
      <c r="A620" s="20" t="str">
        <f>IF('Patient level info'!A620="","",'Patient level info'!A620)</f>
        <v/>
      </c>
      <c r="B620" s="105" t="str">
        <f>IF(A620="","",IF('Patient level info'!E620="Yes","6 Month Transfer",IF('Paste Data Here - Export'!A620='Paste Data Here - Export'!B620,'Patient level info'!C620,IF('Patient level info'!W620="No","",'Paste Data Here - Export'!HP620))))</f>
        <v/>
      </c>
      <c r="C620" s="61" t="str">
        <f>IF(A620="","",IF(B620="6 Month Transfer",B620,IF('Patient level info'!W620="No","Record not locked to discharge/transfer",IF(AND('Paste Data Here - Export'!KM620="T",'Paste Data Here - Export'!A620&lt;&gt;'Paste Data Here - Export'!B620),"Record transferred to this team then transferred to another inpatient team",IF('Paste Data Here - Export'!KM620="T","Transferred to another inpatient team",IF('Paste Data Here - Export'!A620='Paste Data Here - Export'!B620,"Full record at this team","Record transferred to this team"))))))</f>
        <v/>
      </c>
      <c r="D620" s="106" t="str">
        <f>IF('Patient level info'!A620="","",IF(B620="6 Month Transfer","Not Applicable",IF(C620="Record not locked to discharge/transfer",C620,IF(OR(C620="Full record at this team",'Patient level info'!AG620="Died same day as arrival",'Patient level info'!AG620="Admitted to ICU/CCU/HDU"),'Patient level info'!AG620,IF('Patient level info'!P620="Not achieved",'Patient level info'!AG620,IF('Patient level info'!M620="Not achieved",'Patient level info'!AG620,IF('Patient level info'!AG620="Not directly admitted by this team, but achieved 90% of stay whilst at this team",'Patient level info'!AG620,CONCATENATE('Patient level info'!AG620," whilst at this team"))))))))</f>
        <v/>
      </c>
      <c r="E620" s="106" t="str">
        <f>IF('Patient level info'!A620="","",IF(B620="6 Month Transfer","Not Applicable",IF('Patient level info'!A620='Patient level info'!B620,IF('Patient level info'!T620="No","Not achieved","Achieved"),"Not directly admitted by this team")))</f>
        <v/>
      </c>
      <c r="F620" s="106" t="str">
        <f>IF('Patient level info'!A620="","",IF(B620="6 Month Transfer","Not Applicable",IF('Patient level info'!A620='Patient level info'!B620,IF('Patient level info'!U620="","Not achieved","Achieved"),"Not directly admitted by this team")))</f>
        <v/>
      </c>
    </row>
    <row r="621" spans="1:6" s="40" customFormat="1" ht="30" customHeight="1" x14ac:dyDescent="0.25">
      <c r="A621" s="20" t="str">
        <f>IF('Patient level info'!A621="","",'Patient level info'!A621)</f>
        <v/>
      </c>
      <c r="B621" s="105" t="str">
        <f>IF(A621="","",IF('Patient level info'!E621="Yes","6 Month Transfer",IF('Paste Data Here - Export'!A621='Paste Data Here - Export'!B621,'Patient level info'!C621,IF('Patient level info'!W621="No","",'Paste Data Here - Export'!HP621))))</f>
        <v/>
      </c>
      <c r="C621" s="61" t="str">
        <f>IF(A621="","",IF(B621="6 Month Transfer",B621,IF('Patient level info'!W621="No","Record not locked to discharge/transfer",IF(AND('Paste Data Here - Export'!KM621="T",'Paste Data Here - Export'!A621&lt;&gt;'Paste Data Here - Export'!B621),"Record transferred to this team then transferred to another inpatient team",IF('Paste Data Here - Export'!KM621="T","Transferred to another inpatient team",IF('Paste Data Here - Export'!A621='Paste Data Here - Export'!B621,"Full record at this team","Record transferred to this team"))))))</f>
        <v/>
      </c>
      <c r="D621" s="106" t="str">
        <f>IF('Patient level info'!A621="","",IF(B621="6 Month Transfer","Not Applicable",IF(C621="Record not locked to discharge/transfer",C621,IF(OR(C621="Full record at this team",'Patient level info'!AG621="Died same day as arrival",'Patient level info'!AG621="Admitted to ICU/CCU/HDU"),'Patient level info'!AG621,IF('Patient level info'!P621="Not achieved",'Patient level info'!AG621,IF('Patient level info'!M621="Not achieved",'Patient level info'!AG621,IF('Patient level info'!AG621="Not directly admitted by this team, but achieved 90% of stay whilst at this team",'Patient level info'!AG621,CONCATENATE('Patient level info'!AG621," whilst at this team"))))))))</f>
        <v/>
      </c>
      <c r="E621" s="106" t="str">
        <f>IF('Patient level info'!A621="","",IF(B621="6 Month Transfer","Not Applicable",IF('Patient level info'!A621='Patient level info'!B621,IF('Patient level info'!T621="No","Not achieved","Achieved"),"Not directly admitted by this team")))</f>
        <v/>
      </c>
      <c r="F621" s="106" t="str">
        <f>IF('Patient level info'!A621="","",IF(B621="6 Month Transfer","Not Applicable",IF('Patient level info'!A621='Patient level info'!B621,IF('Patient level info'!U621="","Not achieved","Achieved"),"Not directly admitted by this team")))</f>
        <v/>
      </c>
    </row>
    <row r="622" spans="1:6" s="40" customFormat="1" ht="30" customHeight="1" x14ac:dyDescent="0.25">
      <c r="A622" s="20" t="str">
        <f>IF('Patient level info'!A622="","",'Patient level info'!A622)</f>
        <v/>
      </c>
      <c r="B622" s="105" t="str">
        <f>IF(A622="","",IF('Patient level info'!E622="Yes","6 Month Transfer",IF('Paste Data Here - Export'!A622='Paste Data Here - Export'!B622,'Patient level info'!C622,IF('Patient level info'!W622="No","",'Paste Data Here - Export'!HP622))))</f>
        <v/>
      </c>
      <c r="C622" s="61" t="str">
        <f>IF(A622="","",IF(B622="6 Month Transfer",B622,IF('Patient level info'!W622="No","Record not locked to discharge/transfer",IF(AND('Paste Data Here - Export'!KM622="T",'Paste Data Here - Export'!A622&lt;&gt;'Paste Data Here - Export'!B622),"Record transferred to this team then transferred to another inpatient team",IF('Paste Data Here - Export'!KM622="T","Transferred to another inpatient team",IF('Paste Data Here - Export'!A622='Paste Data Here - Export'!B622,"Full record at this team","Record transferred to this team"))))))</f>
        <v/>
      </c>
      <c r="D622" s="106" t="str">
        <f>IF('Patient level info'!A622="","",IF(B622="6 Month Transfer","Not Applicable",IF(C622="Record not locked to discharge/transfer",C622,IF(OR(C622="Full record at this team",'Patient level info'!AG622="Died same day as arrival",'Patient level info'!AG622="Admitted to ICU/CCU/HDU"),'Patient level info'!AG622,IF('Patient level info'!P622="Not achieved",'Patient level info'!AG622,IF('Patient level info'!M622="Not achieved",'Patient level info'!AG622,IF('Patient level info'!AG622="Not directly admitted by this team, but achieved 90% of stay whilst at this team",'Patient level info'!AG622,CONCATENATE('Patient level info'!AG622," whilst at this team"))))))))</f>
        <v/>
      </c>
      <c r="E622" s="106" t="str">
        <f>IF('Patient level info'!A622="","",IF(B622="6 Month Transfer","Not Applicable",IF('Patient level info'!A622='Patient level info'!B622,IF('Patient level info'!T622="No","Not achieved","Achieved"),"Not directly admitted by this team")))</f>
        <v/>
      </c>
      <c r="F622" s="106" t="str">
        <f>IF('Patient level info'!A622="","",IF(B622="6 Month Transfer","Not Applicable",IF('Patient level info'!A622='Patient level info'!B622,IF('Patient level info'!U622="","Not achieved","Achieved"),"Not directly admitted by this team")))</f>
        <v/>
      </c>
    </row>
    <row r="623" spans="1:6" s="40" customFormat="1" ht="30" customHeight="1" x14ac:dyDescent="0.25">
      <c r="A623" s="20" t="str">
        <f>IF('Patient level info'!A623="","",'Patient level info'!A623)</f>
        <v/>
      </c>
      <c r="B623" s="105" t="str">
        <f>IF(A623="","",IF('Patient level info'!E623="Yes","6 Month Transfer",IF('Paste Data Here - Export'!A623='Paste Data Here - Export'!B623,'Patient level info'!C623,IF('Patient level info'!W623="No","",'Paste Data Here - Export'!HP623))))</f>
        <v/>
      </c>
      <c r="C623" s="61" t="str">
        <f>IF(A623="","",IF(B623="6 Month Transfer",B623,IF('Patient level info'!W623="No","Record not locked to discharge/transfer",IF(AND('Paste Data Here - Export'!KM623="T",'Paste Data Here - Export'!A623&lt;&gt;'Paste Data Here - Export'!B623),"Record transferred to this team then transferred to another inpatient team",IF('Paste Data Here - Export'!KM623="T","Transferred to another inpatient team",IF('Paste Data Here - Export'!A623='Paste Data Here - Export'!B623,"Full record at this team","Record transferred to this team"))))))</f>
        <v/>
      </c>
      <c r="D623" s="106" t="str">
        <f>IF('Patient level info'!A623="","",IF(B623="6 Month Transfer","Not Applicable",IF(C623="Record not locked to discharge/transfer",C623,IF(OR(C623="Full record at this team",'Patient level info'!AG623="Died same day as arrival",'Patient level info'!AG623="Admitted to ICU/CCU/HDU"),'Patient level info'!AG623,IF('Patient level info'!P623="Not achieved",'Patient level info'!AG623,IF('Patient level info'!M623="Not achieved",'Patient level info'!AG623,IF('Patient level info'!AG623="Not directly admitted by this team, but achieved 90% of stay whilst at this team",'Patient level info'!AG623,CONCATENATE('Patient level info'!AG623," whilst at this team"))))))))</f>
        <v/>
      </c>
      <c r="E623" s="106" t="str">
        <f>IF('Patient level info'!A623="","",IF(B623="6 Month Transfer","Not Applicable",IF('Patient level info'!A623='Patient level info'!B623,IF('Patient level info'!T623="No","Not achieved","Achieved"),"Not directly admitted by this team")))</f>
        <v/>
      </c>
      <c r="F623" s="106" t="str">
        <f>IF('Patient level info'!A623="","",IF(B623="6 Month Transfer","Not Applicable",IF('Patient level info'!A623='Patient level info'!B623,IF('Patient level info'!U623="","Not achieved","Achieved"),"Not directly admitted by this team")))</f>
        <v/>
      </c>
    </row>
    <row r="624" spans="1:6" s="40" customFormat="1" ht="30" customHeight="1" x14ac:dyDescent="0.25">
      <c r="A624" s="20" t="str">
        <f>IF('Patient level info'!A624="","",'Patient level info'!A624)</f>
        <v/>
      </c>
      <c r="B624" s="105" t="str">
        <f>IF(A624="","",IF('Patient level info'!E624="Yes","6 Month Transfer",IF('Paste Data Here - Export'!A624='Paste Data Here - Export'!B624,'Patient level info'!C624,IF('Patient level info'!W624="No","",'Paste Data Here - Export'!HP624))))</f>
        <v/>
      </c>
      <c r="C624" s="61" t="str">
        <f>IF(A624="","",IF(B624="6 Month Transfer",B624,IF('Patient level info'!W624="No","Record not locked to discharge/transfer",IF(AND('Paste Data Here - Export'!KM624="T",'Paste Data Here - Export'!A624&lt;&gt;'Paste Data Here - Export'!B624),"Record transferred to this team then transferred to another inpatient team",IF('Paste Data Here - Export'!KM624="T","Transferred to another inpatient team",IF('Paste Data Here - Export'!A624='Paste Data Here - Export'!B624,"Full record at this team","Record transferred to this team"))))))</f>
        <v/>
      </c>
      <c r="D624" s="106" t="str">
        <f>IF('Patient level info'!A624="","",IF(B624="6 Month Transfer","Not Applicable",IF(C624="Record not locked to discharge/transfer",C624,IF(OR(C624="Full record at this team",'Patient level info'!AG624="Died same day as arrival",'Patient level info'!AG624="Admitted to ICU/CCU/HDU"),'Patient level info'!AG624,IF('Patient level info'!P624="Not achieved",'Patient level info'!AG624,IF('Patient level info'!M624="Not achieved",'Patient level info'!AG624,IF('Patient level info'!AG624="Not directly admitted by this team, but achieved 90% of stay whilst at this team",'Patient level info'!AG624,CONCATENATE('Patient level info'!AG624," whilst at this team"))))))))</f>
        <v/>
      </c>
      <c r="E624" s="106" t="str">
        <f>IF('Patient level info'!A624="","",IF(B624="6 Month Transfer","Not Applicable",IF('Patient level info'!A624='Patient level info'!B624,IF('Patient level info'!T624="No","Not achieved","Achieved"),"Not directly admitted by this team")))</f>
        <v/>
      </c>
      <c r="F624" s="106" t="str">
        <f>IF('Patient level info'!A624="","",IF(B624="6 Month Transfer","Not Applicable",IF('Patient level info'!A624='Patient level info'!B624,IF('Patient level info'!U624="","Not achieved","Achieved"),"Not directly admitted by this team")))</f>
        <v/>
      </c>
    </row>
    <row r="625" spans="1:6" s="40" customFormat="1" ht="30" customHeight="1" x14ac:dyDescent="0.25">
      <c r="A625" s="20" t="str">
        <f>IF('Patient level info'!A625="","",'Patient level info'!A625)</f>
        <v/>
      </c>
      <c r="B625" s="105" t="str">
        <f>IF(A625="","",IF('Patient level info'!E625="Yes","6 Month Transfer",IF('Paste Data Here - Export'!A625='Paste Data Here - Export'!B625,'Patient level info'!C625,IF('Patient level info'!W625="No","",'Paste Data Here - Export'!HP625))))</f>
        <v/>
      </c>
      <c r="C625" s="61" t="str">
        <f>IF(A625="","",IF(B625="6 Month Transfer",B625,IF('Patient level info'!W625="No","Record not locked to discharge/transfer",IF(AND('Paste Data Here - Export'!KM625="T",'Paste Data Here - Export'!A625&lt;&gt;'Paste Data Here - Export'!B625),"Record transferred to this team then transferred to another inpatient team",IF('Paste Data Here - Export'!KM625="T","Transferred to another inpatient team",IF('Paste Data Here - Export'!A625='Paste Data Here - Export'!B625,"Full record at this team","Record transferred to this team"))))))</f>
        <v/>
      </c>
      <c r="D625" s="106" t="str">
        <f>IF('Patient level info'!A625="","",IF(B625="6 Month Transfer","Not Applicable",IF(C625="Record not locked to discharge/transfer",C625,IF(OR(C625="Full record at this team",'Patient level info'!AG625="Died same day as arrival",'Patient level info'!AG625="Admitted to ICU/CCU/HDU"),'Patient level info'!AG625,IF('Patient level info'!P625="Not achieved",'Patient level info'!AG625,IF('Patient level info'!M625="Not achieved",'Patient level info'!AG625,IF('Patient level info'!AG625="Not directly admitted by this team, but achieved 90% of stay whilst at this team",'Patient level info'!AG625,CONCATENATE('Patient level info'!AG625," whilst at this team"))))))))</f>
        <v/>
      </c>
      <c r="E625" s="106" t="str">
        <f>IF('Patient level info'!A625="","",IF(B625="6 Month Transfer","Not Applicable",IF('Patient level info'!A625='Patient level info'!B625,IF('Patient level info'!T625="No","Not achieved","Achieved"),"Not directly admitted by this team")))</f>
        <v/>
      </c>
      <c r="F625" s="106" t="str">
        <f>IF('Patient level info'!A625="","",IF(B625="6 Month Transfer","Not Applicable",IF('Patient level info'!A625='Patient level info'!B625,IF('Patient level info'!U625="","Not achieved","Achieved"),"Not directly admitted by this team")))</f>
        <v/>
      </c>
    </row>
    <row r="626" spans="1:6" s="40" customFormat="1" ht="30" customHeight="1" x14ac:dyDescent="0.25">
      <c r="A626" s="20" t="str">
        <f>IF('Patient level info'!A626="","",'Patient level info'!A626)</f>
        <v/>
      </c>
      <c r="B626" s="105" t="str">
        <f>IF(A626="","",IF('Patient level info'!E626="Yes","6 Month Transfer",IF('Paste Data Here - Export'!A626='Paste Data Here - Export'!B626,'Patient level info'!C626,IF('Patient level info'!W626="No","",'Paste Data Here - Export'!HP626))))</f>
        <v/>
      </c>
      <c r="C626" s="61" t="str">
        <f>IF(A626="","",IF(B626="6 Month Transfer",B626,IF('Patient level info'!W626="No","Record not locked to discharge/transfer",IF(AND('Paste Data Here - Export'!KM626="T",'Paste Data Here - Export'!A626&lt;&gt;'Paste Data Here - Export'!B626),"Record transferred to this team then transferred to another inpatient team",IF('Paste Data Here - Export'!KM626="T","Transferred to another inpatient team",IF('Paste Data Here - Export'!A626='Paste Data Here - Export'!B626,"Full record at this team","Record transferred to this team"))))))</f>
        <v/>
      </c>
      <c r="D626" s="106" t="str">
        <f>IF('Patient level info'!A626="","",IF(B626="6 Month Transfer","Not Applicable",IF(C626="Record not locked to discharge/transfer",C626,IF(OR(C626="Full record at this team",'Patient level info'!AG626="Died same day as arrival",'Patient level info'!AG626="Admitted to ICU/CCU/HDU"),'Patient level info'!AG626,IF('Patient level info'!P626="Not achieved",'Patient level info'!AG626,IF('Patient level info'!M626="Not achieved",'Patient level info'!AG626,IF('Patient level info'!AG626="Not directly admitted by this team, but achieved 90% of stay whilst at this team",'Patient level info'!AG626,CONCATENATE('Patient level info'!AG626," whilst at this team"))))))))</f>
        <v/>
      </c>
      <c r="E626" s="106" t="str">
        <f>IF('Patient level info'!A626="","",IF(B626="6 Month Transfer","Not Applicable",IF('Patient level info'!A626='Patient level info'!B626,IF('Patient level info'!T626="No","Not achieved","Achieved"),"Not directly admitted by this team")))</f>
        <v/>
      </c>
      <c r="F626" s="106" t="str">
        <f>IF('Patient level info'!A626="","",IF(B626="6 Month Transfer","Not Applicable",IF('Patient level info'!A626='Patient level info'!B626,IF('Patient level info'!U626="","Not achieved","Achieved"),"Not directly admitted by this team")))</f>
        <v/>
      </c>
    </row>
    <row r="627" spans="1:6" s="40" customFormat="1" ht="30" customHeight="1" x14ac:dyDescent="0.25">
      <c r="A627" s="20" t="str">
        <f>IF('Patient level info'!A627="","",'Patient level info'!A627)</f>
        <v/>
      </c>
      <c r="B627" s="105" t="str">
        <f>IF(A627="","",IF('Patient level info'!E627="Yes","6 Month Transfer",IF('Paste Data Here - Export'!A627='Paste Data Here - Export'!B627,'Patient level info'!C627,IF('Patient level info'!W627="No","",'Paste Data Here - Export'!HP627))))</f>
        <v/>
      </c>
      <c r="C627" s="61" t="str">
        <f>IF(A627="","",IF(B627="6 Month Transfer",B627,IF('Patient level info'!W627="No","Record not locked to discharge/transfer",IF(AND('Paste Data Here - Export'!KM627="T",'Paste Data Here - Export'!A627&lt;&gt;'Paste Data Here - Export'!B627),"Record transferred to this team then transferred to another inpatient team",IF('Paste Data Here - Export'!KM627="T","Transferred to another inpatient team",IF('Paste Data Here - Export'!A627='Paste Data Here - Export'!B627,"Full record at this team","Record transferred to this team"))))))</f>
        <v/>
      </c>
      <c r="D627" s="106" t="str">
        <f>IF('Patient level info'!A627="","",IF(B627="6 Month Transfer","Not Applicable",IF(C627="Record not locked to discharge/transfer",C627,IF(OR(C627="Full record at this team",'Patient level info'!AG627="Died same day as arrival",'Patient level info'!AG627="Admitted to ICU/CCU/HDU"),'Patient level info'!AG627,IF('Patient level info'!P627="Not achieved",'Patient level info'!AG627,IF('Patient level info'!M627="Not achieved",'Patient level info'!AG627,IF('Patient level info'!AG627="Not directly admitted by this team, but achieved 90% of stay whilst at this team",'Patient level info'!AG627,CONCATENATE('Patient level info'!AG627," whilst at this team"))))))))</f>
        <v/>
      </c>
      <c r="E627" s="106" t="str">
        <f>IF('Patient level info'!A627="","",IF(B627="6 Month Transfer","Not Applicable",IF('Patient level info'!A627='Patient level info'!B627,IF('Patient level info'!T627="No","Not achieved","Achieved"),"Not directly admitted by this team")))</f>
        <v/>
      </c>
      <c r="F627" s="106" t="str">
        <f>IF('Patient level info'!A627="","",IF(B627="6 Month Transfer","Not Applicable",IF('Patient level info'!A627='Patient level info'!B627,IF('Patient level info'!U627="","Not achieved","Achieved"),"Not directly admitted by this team")))</f>
        <v/>
      </c>
    </row>
    <row r="628" spans="1:6" s="40" customFormat="1" ht="30" customHeight="1" x14ac:dyDescent="0.25">
      <c r="A628" s="20" t="str">
        <f>IF('Patient level info'!A628="","",'Patient level info'!A628)</f>
        <v/>
      </c>
      <c r="B628" s="105" t="str">
        <f>IF(A628="","",IF('Patient level info'!E628="Yes","6 Month Transfer",IF('Paste Data Here - Export'!A628='Paste Data Here - Export'!B628,'Patient level info'!C628,IF('Patient level info'!W628="No","",'Paste Data Here - Export'!HP628))))</f>
        <v/>
      </c>
      <c r="C628" s="61" t="str">
        <f>IF(A628="","",IF(B628="6 Month Transfer",B628,IF('Patient level info'!W628="No","Record not locked to discharge/transfer",IF(AND('Paste Data Here - Export'!KM628="T",'Paste Data Here - Export'!A628&lt;&gt;'Paste Data Here - Export'!B628),"Record transferred to this team then transferred to another inpatient team",IF('Paste Data Here - Export'!KM628="T","Transferred to another inpatient team",IF('Paste Data Here - Export'!A628='Paste Data Here - Export'!B628,"Full record at this team","Record transferred to this team"))))))</f>
        <v/>
      </c>
      <c r="D628" s="106" t="str">
        <f>IF('Patient level info'!A628="","",IF(B628="6 Month Transfer","Not Applicable",IF(C628="Record not locked to discharge/transfer",C628,IF(OR(C628="Full record at this team",'Patient level info'!AG628="Died same day as arrival",'Patient level info'!AG628="Admitted to ICU/CCU/HDU"),'Patient level info'!AG628,IF('Patient level info'!P628="Not achieved",'Patient level info'!AG628,IF('Patient level info'!M628="Not achieved",'Patient level info'!AG628,IF('Patient level info'!AG628="Not directly admitted by this team, but achieved 90% of stay whilst at this team",'Patient level info'!AG628,CONCATENATE('Patient level info'!AG628," whilst at this team"))))))))</f>
        <v/>
      </c>
      <c r="E628" s="106" t="str">
        <f>IF('Patient level info'!A628="","",IF(B628="6 Month Transfer","Not Applicable",IF('Patient level info'!A628='Patient level info'!B628,IF('Patient level info'!T628="No","Not achieved","Achieved"),"Not directly admitted by this team")))</f>
        <v/>
      </c>
      <c r="F628" s="106" t="str">
        <f>IF('Patient level info'!A628="","",IF(B628="6 Month Transfer","Not Applicable",IF('Patient level info'!A628='Patient level info'!B628,IF('Patient level info'!U628="","Not achieved","Achieved"),"Not directly admitted by this team")))</f>
        <v/>
      </c>
    </row>
    <row r="629" spans="1:6" s="40" customFormat="1" ht="30" customHeight="1" x14ac:dyDescent="0.25">
      <c r="A629" s="20" t="str">
        <f>IF('Patient level info'!A629="","",'Patient level info'!A629)</f>
        <v/>
      </c>
      <c r="B629" s="105" t="str">
        <f>IF(A629="","",IF('Patient level info'!E629="Yes","6 Month Transfer",IF('Paste Data Here - Export'!A629='Paste Data Here - Export'!B629,'Patient level info'!C629,IF('Patient level info'!W629="No","",'Paste Data Here - Export'!HP629))))</f>
        <v/>
      </c>
      <c r="C629" s="61" t="str">
        <f>IF(A629="","",IF(B629="6 Month Transfer",B629,IF('Patient level info'!W629="No","Record not locked to discharge/transfer",IF(AND('Paste Data Here - Export'!KM629="T",'Paste Data Here - Export'!A629&lt;&gt;'Paste Data Here - Export'!B629),"Record transferred to this team then transferred to another inpatient team",IF('Paste Data Here - Export'!KM629="T","Transferred to another inpatient team",IF('Paste Data Here - Export'!A629='Paste Data Here - Export'!B629,"Full record at this team","Record transferred to this team"))))))</f>
        <v/>
      </c>
      <c r="D629" s="106" t="str">
        <f>IF('Patient level info'!A629="","",IF(B629="6 Month Transfer","Not Applicable",IF(C629="Record not locked to discharge/transfer",C629,IF(OR(C629="Full record at this team",'Patient level info'!AG629="Died same day as arrival",'Patient level info'!AG629="Admitted to ICU/CCU/HDU"),'Patient level info'!AG629,IF('Patient level info'!P629="Not achieved",'Patient level info'!AG629,IF('Patient level info'!M629="Not achieved",'Patient level info'!AG629,IF('Patient level info'!AG629="Not directly admitted by this team, but achieved 90% of stay whilst at this team",'Patient level info'!AG629,CONCATENATE('Patient level info'!AG629," whilst at this team"))))))))</f>
        <v/>
      </c>
      <c r="E629" s="106" t="str">
        <f>IF('Patient level info'!A629="","",IF(B629="6 Month Transfer","Not Applicable",IF('Patient level info'!A629='Patient level info'!B629,IF('Patient level info'!T629="No","Not achieved","Achieved"),"Not directly admitted by this team")))</f>
        <v/>
      </c>
      <c r="F629" s="106" t="str">
        <f>IF('Patient level info'!A629="","",IF(B629="6 Month Transfer","Not Applicable",IF('Patient level info'!A629='Patient level info'!B629,IF('Patient level info'!U629="","Not achieved","Achieved"),"Not directly admitted by this team")))</f>
        <v/>
      </c>
    </row>
    <row r="630" spans="1:6" s="40" customFormat="1" ht="30" customHeight="1" x14ac:dyDescent="0.25">
      <c r="A630" s="20" t="str">
        <f>IF('Patient level info'!A630="","",'Patient level info'!A630)</f>
        <v/>
      </c>
      <c r="B630" s="105" t="str">
        <f>IF(A630="","",IF('Patient level info'!E630="Yes","6 Month Transfer",IF('Paste Data Here - Export'!A630='Paste Data Here - Export'!B630,'Patient level info'!C630,IF('Patient level info'!W630="No","",'Paste Data Here - Export'!HP630))))</f>
        <v/>
      </c>
      <c r="C630" s="61" t="str">
        <f>IF(A630="","",IF(B630="6 Month Transfer",B630,IF('Patient level info'!W630="No","Record not locked to discharge/transfer",IF(AND('Paste Data Here - Export'!KM630="T",'Paste Data Here - Export'!A630&lt;&gt;'Paste Data Here - Export'!B630),"Record transferred to this team then transferred to another inpatient team",IF('Paste Data Here - Export'!KM630="T","Transferred to another inpatient team",IF('Paste Data Here - Export'!A630='Paste Data Here - Export'!B630,"Full record at this team","Record transferred to this team"))))))</f>
        <v/>
      </c>
      <c r="D630" s="106" t="str">
        <f>IF('Patient level info'!A630="","",IF(B630="6 Month Transfer","Not Applicable",IF(C630="Record not locked to discharge/transfer",C630,IF(OR(C630="Full record at this team",'Patient level info'!AG630="Died same day as arrival",'Patient level info'!AG630="Admitted to ICU/CCU/HDU"),'Patient level info'!AG630,IF('Patient level info'!P630="Not achieved",'Patient level info'!AG630,IF('Patient level info'!M630="Not achieved",'Patient level info'!AG630,IF('Patient level info'!AG630="Not directly admitted by this team, but achieved 90% of stay whilst at this team",'Patient level info'!AG630,CONCATENATE('Patient level info'!AG630," whilst at this team"))))))))</f>
        <v/>
      </c>
      <c r="E630" s="106" t="str">
        <f>IF('Patient level info'!A630="","",IF(B630="6 Month Transfer","Not Applicable",IF('Patient level info'!A630='Patient level info'!B630,IF('Patient level info'!T630="No","Not achieved","Achieved"),"Not directly admitted by this team")))</f>
        <v/>
      </c>
      <c r="F630" s="106" t="str">
        <f>IF('Patient level info'!A630="","",IF(B630="6 Month Transfer","Not Applicable",IF('Patient level info'!A630='Patient level info'!B630,IF('Patient level info'!U630="","Not achieved","Achieved"),"Not directly admitted by this team")))</f>
        <v/>
      </c>
    </row>
    <row r="631" spans="1:6" s="40" customFormat="1" ht="30" customHeight="1" x14ac:dyDescent="0.25">
      <c r="A631" s="20" t="str">
        <f>IF('Patient level info'!A631="","",'Patient level info'!A631)</f>
        <v/>
      </c>
      <c r="B631" s="105" t="str">
        <f>IF(A631="","",IF('Patient level info'!E631="Yes","6 Month Transfer",IF('Paste Data Here - Export'!A631='Paste Data Here - Export'!B631,'Patient level info'!C631,IF('Patient level info'!W631="No","",'Paste Data Here - Export'!HP631))))</f>
        <v/>
      </c>
      <c r="C631" s="61" t="str">
        <f>IF(A631="","",IF(B631="6 Month Transfer",B631,IF('Patient level info'!W631="No","Record not locked to discharge/transfer",IF(AND('Paste Data Here - Export'!KM631="T",'Paste Data Here - Export'!A631&lt;&gt;'Paste Data Here - Export'!B631),"Record transferred to this team then transferred to another inpatient team",IF('Paste Data Here - Export'!KM631="T","Transferred to another inpatient team",IF('Paste Data Here - Export'!A631='Paste Data Here - Export'!B631,"Full record at this team","Record transferred to this team"))))))</f>
        <v/>
      </c>
      <c r="D631" s="106" t="str">
        <f>IF('Patient level info'!A631="","",IF(B631="6 Month Transfer","Not Applicable",IF(C631="Record not locked to discharge/transfer",C631,IF(OR(C631="Full record at this team",'Patient level info'!AG631="Died same day as arrival",'Patient level info'!AG631="Admitted to ICU/CCU/HDU"),'Patient level info'!AG631,IF('Patient level info'!P631="Not achieved",'Patient level info'!AG631,IF('Patient level info'!M631="Not achieved",'Patient level info'!AG631,IF('Patient level info'!AG631="Not directly admitted by this team, but achieved 90% of stay whilst at this team",'Patient level info'!AG631,CONCATENATE('Patient level info'!AG631," whilst at this team"))))))))</f>
        <v/>
      </c>
      <c r="E631" s="106" t="str">
        <f>IF('Patient level info'!A631="","",IF(B631="6 Month Transfer","Not Applicable",IF('Patient level info'!A631='Patient level info'!B631,IF('Patient level info'!T631="No","Not achieved","Achieved"),"Not directly admitted by this team")))</f>
        <v/>
      </c>
      <c r="F631" s="106" t="str">
        <f>IF('Patient level info'!A631="","",IF(B631="6 Month Transfer","Not Applicable",IF('Patient level info'!A631='Patient level info'!B631,IF('Patient level info'!U631="","Not achieved","Achieved"),"Not directly admitted by this team")))</f>
        <v/>
      </c>
    </row>
    <row r="632" spans="1:6" s="40" customFormat="1" ht="30" customHeight="1" x14ac:dyDescent="0.25">
      <c r="A632" s="20" t="str">
        <f>IF('Patient level info'!A632="","",'Patient level info'!A632)</f>
        <v/>
      </c>
      <c r="B632" s="105" t="str">
        <f>IF(A632="","",IF('Patient level info'!E632="Yes","6 Month Transfer",IF('Paste Data Here - Export'!A632='Paste Data Here - Export'!B632,'Patient level info'!C632,IF('Patient level info'!W632="No","",'Paste Data Here - Export'!HP632))))</f>
        <v/>
      </c>
      <c r="C632" s="61" t="str">
        <f>IF(A632="","",IF(B632="6 Month Transfer",B632,IF('Patient level info'!W632="No","Record not locked to discharge/transfer",IF(AND('Paste Data Here - Export'!KM632="T",'Paste Data Here - Export'!A632&lt;&gt;'Paste Data Here - Export'!B632),"Record transferred to this team then transferred to another inpatient team",IF('Paste Data Here - Export'!KM632="T","Transferred to another inpatient team",IF('Paste Data Here - Export'!A632='Paste Data Here - Export'!B632,"Full record at this team","Record transferred to this team"))))))</f>
        <v/>
      </c>
      <c r="D632" s="106" t="str">
        <f>IF('Patient level info'!A632="","",IF(B632="6 Month Transfer","Not Applicable",IF(C632="Record not locked to discharge/transfer",C632,IF(OR(C632="Full record at this team",'Patient level info'!AG632="Died same day as arrival",'Patient level info'!AG632="Admitted to ICU/CCU/HDU"),'Patient level info'!AG632,IF('Patient level info'!P632="Not achieved",'Patient level info'!AG632,IF('Patient level info'!M632="Not achieved",'Patient level info'!AG632,IF('Patient level info'!AG632="Not directly admitted by this team, but achieved 90% of stay whilst at this team",'Patient level info'!AG632,CONCATENATE('Patient level info'!AG632," whilst at this team"))))))))</f>
        <v/>
      </c>
      <c r="E632" s="106" t="str">
        <f>IF('Patient level info'!A632="","",IF(B632="6 Month Transfer","Not Applicable",IF('Patient level info'!A632='Patient level info'!B632,IF('Patient level info'!T632="No","Not achieved","Achieved"),"Not directly admitted by this team")))</f>
        <v/>
      </c>
      <c r="F632" s="106" t="str">
        <f>IF('Patient level info'!A632="","",IF(B632="6 Month Transfer","Not Applicable",IF('Patient level info'!A632='Patient level info'!B632,IF('Patient level info'!U632="","Not achieved","Achieved"),"Not directly admitted by this team")))</f>
        <v/>
      </c>
    </row>
    <row r="633" spans="1:6" s="40" customFormat="1" ht="30" customHeight="1" x14ac:dyDescent="0.25">
      <c r="A633" s="20" t="str">
        <f>IF('Patient level info'!A633="","",'Patient level info'!A633)</f>
        <v/>
      </c>
      <c r="B633" s="105" t="str">
        <f>IF(A633="","",IF('Patient level info'!E633="Yes","6 Month Transfer",IF('Paste Data Here - Export'!A633='Paste Data Here - Export'!B633,'Patient level info'!C633,IF('Patient level info'!W633="No","",'Paste Data Here - Export'!HP633))))</f>
        <v/>
      </c>
      <c r="C633" s="61" t="str">
        <f>IF(A633="","",IF(B633="6 Month Transfer",B633,IF('Patient level info'!W633="No","Record not locked to discharge/transfer",IF(AND('Paste Data Here - Export'!KM633="T",'Paste Data Here - Export'!A633&lt;&gt;'Paste Data Here - Export'!B633),"Record transferred to this team then transferred to another inpatient team",IF('Paste Data Here - Export'!KM633="T","Transferred to another inpatient team",IF('Paste Data Here - Export'!A633='Paste Data Here - Export'!B633,"Full record at this team","Record transferred to this team"))))))</f>
        <v/>
      </c>
      <c r="D633" s="106" t="str">
        <f>IF('Patient level info'!A633="","",IF(B633="6 Month Transfer","Not Applicable",IF(C633="Record not locked to discharge/transfer",C633,IF(OR(C633="Full record at this team",'Patient level info'!AG633="Died same day as arrival",'Patient level info'!AG633="Admitted to ICU/CCU/HDU"),'Patient level info'!AG633,IF('Patient level info'!P633="Not achieved",'Patient level info'!AG633,IF('Patient level info'!M633="Not achieved",'Patient level info'!AG633,IF('Patient level info'!AG633="Not directly admitted by this team, but achieved 90% of stay whilst at this team",'Patient level info'!AG633,CONCATENATE('Patient level info'!AG633," whilst at this team"))))))))</f>
        <v/>
      </c>
      <c r="E633" s="106" t="str">
        <f>IF('Patient level info'!A633="","",IF(B633="6 Month Transfer","Not Applicable",IF('Patient level info'!A633='Patient level info'!B633,IF('Patient level info'!T633="No","Not achieved","Achieved"),"Not directly admitted by this team")))</f>
        <v/>
      </c>
      <c r="F633" s="106" t="str">
        <f>IF('Patient level info'!A633="","",IF(B633="6 Month Transfer","Not Applicable",IF('Patient level info'!A633='Patient level info'!B633,IF('Patient level info'!U633="","Not achieved","Achieved"),"Not directly admitted by this team")))</f>
        <v/>
      </c>
    </row>
    <row r="634" spans="1:6" s="40" customFormat="1" ht="30" customHeight="1" x14ac:dyDescent="0.25">
      <c r="A634" s="20" t="str">
        <f>IF('Patient level info'!A634="","",'Patient level info'!A634)</f>
        <v/>
      </c>
      <c r="B634" s="105" t="str">
        <f>IF(A634="","",IF('Patient level info'!E634="Yes","6 Month Transfer",IF('Paste Data Here - Export'!A634='Paste Data Here - Export'!B634,'Patient level info'!C634,IF('Patient level info'!W634="No","",'Paste Data Here - Export'!HP634))))</f>
        <v/>
      </c>
      <c r="C634" s="61" t="str">
        <f>IF(A634="","",IF(B634="6 Month Transfer",B634,IF('Patient level info'!W634="No","Record not locked to discharge/transfer",IF(AND('Paste Data Here - Export'!KM634="T",'Paste Data Here - Export'!A634&lt;&gt;'Paste Data Here - Export'!B634),"Record transferred to this team then transferred to another inpatient team",IF('Paste Data Here - Export'!KM634="T","Transferred to another inpatient team",IF('Paste Data Here - Export'!A634='Paste Data Here - Export'!B634,"Full record at this team","Record transferred to this team"))))))</f>
        <v/>
      </c>
      <c r="D634" s="106" t="str">
        <f>IF('Patient level info'!A634="","",IF(B634="6 Month Transfer","Not Applicable",IF(C634="Record not locked to discharge/transfer",C634,IF(OR(C634="Full record at this team",'Patient level info'!AG634="Died same day as arrival",'Patient level info'!AG634="Admitted to ICU/CCU/HDU"),'Patient level info'!AG634,IF('Patient level info'!P634="Not achieved",'Patient level info'!AG634,IF('Patient level info'!M634="Not achieved",'Patient level info'!AG634,IF('Patient level info'!AG634="Not directly admitted by this team, but achieved 90% of stay whilst at this team",'Patient level info'!AG634,CONCATENATE('Patient level info'!AG634," whilst at this team"))))))))</f>
        <v/>
      </c>
      <c r="E634" s="106" t="str">
        <f>IF('Patient level info'!A634="","",IF(B634="6 Month Transfer","Not Applicable",IF('Patient level info'!A634='Patient level info'!B634,IF('Patient level info'!T634="No","Not achieved","Achieved"),"Not directly admitted by this team")))</f>
        <v/>
      </c>
      <c r="F634" s="106" t="str">
        <f>IF('Patient level info'!A634="","",IF(B634="6 Month Transfer","Not Applicable",IF('Patient level info'!A634='Patient level info'!B634,IF('Patient level info'!U634="","Not achieved","Achieved"),"Not directly admitted by this team")))</f>
        <v/>
      </c>
    </row>
    <row r="635" spans="1:6" s="40" customFormat="1" ht="30" customHeight="1" x14ac:dyDescent="0.25">
      <c r="A635" s="20" t="str">
        <f>IF('Patient level info'!A635="","",'Patient level info'!A635)</f>
        <v/>
      </c>
      <c r="B635" s="105" t="str">
        <f>IF(A635="","",IF('Patient level info'!E635="Yes","6 Month Transfer",IF('Paste Data Here - Export'!A635='Paste Data Here - Export'!B635,'Patient level info'!C635,IF('Patient level info'!W635="No","",'Paste Data Here - Export'!HP635))))</f>
        <v/>
      </c>
      <c r="C635" s="61" t="str">
        <f>IF(A635="","",IF(B635="6 Month Transfer",B635,IF('Patient level info'!W635="No","Record not locked to discharge/transfer",IF(AND('Paste Data Here - Export'!KM635="T",'Paste Data Here - Export'!A635&lt;&gt;'Paste Data Here - Export'!B635),"Record transferred to this team then transferred to another inpatient team",IF('Paste Data Here - Export'!KM635="T","Transferred to another inpatient team",IF('Paste Data Here - Export'!A635='Paste Data Here - Export'!B635,"Full record at this team","Record transferred to this team"))))))</f>
        <v/>
      </c>
      <c r="D635" s="106" t="str">
        <f>IF('Patient level info'!A635="","",IF(B635="6 Month Transfer","Not Applicable",IF(C635="Record not locked to discharge/transfer",C635,IF(OR(C635="Full record at this team",'Patient level info'!AG635="Died same day as arrival",'Patient level info'!AG635="Admitted to ICU/CCU/HDU"),'Patient level info'!AG635,IF('Patient level info'!P635="Not achieved",'Patient level info'!AG635,IF('Patient level info'!M635="Not achieved",'Patient level info'!AG635,IF('Patient level info'!AG635="Not directly admitted by this team, but achieved 90% of stay whilst at this team",'Patient level info'!AG635,CONCATENATE('Patient level info'!AG635," whilst at this team"))))))))</f>
        <v/>
      </c>
      <c r="E635" s="106" t="str">
        <f>IF('Patient level info'!A635="","",IF(B635="6 Month Transfer","Not Applicable",IF('Patient level info'!A635='Patient level info'!B635,IF('Patient level info'!T635="No","Not achieved","Achieved"),"Not directly admitted by this team")))</f>
        <v/>
      </c>
      <c r="F635" s="106" t="str">
        <f>IF('Patient level info'!A635="","",IF(B635="6 Month Transfer","Not Applicable",IF('Patient level info'!A635='Patient level info'!B635,IF('Patient level info'!U635="","Not achieved","Achieved"),"Not directly admitted by this team")))</f>
        <v/>
      </c>
    </row>
    <row r="636" spans="1:6" s="40" customFormat="1" ht="30" customHeight="1" x14ac:dyDescent="0.25">
      <c r="A636" s="20" t="str">
        <f>IF('Patient level info'!A636="","",'Patient level info'!A636)</f>
        <v/>
      </c>
      <c r="B636" s="105" t="str">
        <f>IF(A636="","",IF('Patient level info'!E636="Yes","6 Month Transfer",IF('Paste Data Here - Export'!A636='Paste Data Here - Export'!B636,'Patient level info'!C636,IF('Patient level info'!W636="No","",'Paste Data Here - Export'!HP636))))</f>
        <v/>
      </c>
      <c r="C636" s="61" t="str">
        <f>IF(A636="","",IF(B636="6 Month Transfer",B636,IF('Patient level info'!W636="No","Record not locked to discharge/transfer",IF(AND('Paste Data Here - Export'!KM636="T",'Paste Data Here - Export'!A636&lt;&gt;'Paste Data Here - Export'!B636),"Record transferred to this team then transferred to another inpatient team",IF('Paste Data Here - Export'!KM636="T","Transferred to another inpatient team",IF('Paste Data Here - Export'!A636='Paste Data Here - Export'!B636,"Full record at this team","Record transferred to this team"))))))</f>
        <v/>
      </c>
      <c r="D636" s="106" t="str">
        <f>IF('Patient level info'!A636="","",IF(B636="6 Month Transfer","Not Applicable",IF(C636="Record not locked to discharge/transfer",C636,IF(OR(C636="Full record at this team",'Patient level info'!AG636="Died same day as arrival",'Patient level info'!AG636="Admitted to ICU/CCU/HDU"),'Patient level info'!AG636,IF('Patient level info'!P636="Not achieved",'Patient level info'!AG636,IF('Patient level info'!M636="Not achieved",'Patient level info'!AG636,IF('Patient level info'!AG636="Not directly admitted by this team, but achieved 90% of stay whilst at this team",'Patient level info'!AG636,CONCATENATE('Patient level info'!AG636," whilst at this team"))))))))</f>
        <v/>
      </c>
      <c r="E636" s="106" t="str">
        <f>IF('Patient level info'!A636="","",IF(B636="6 Month Transfer","Not Applicable",IF('Patient level info'!A636='Patient level info'!B636,IF('Patient level info'!T636="No","Not achieved","Achieved"),"Not directly admitted by this team")))</f>
        <v/>
      </c>
      <c r="F636" s="106" t="str">
        <f>IF('Patient level info'!A636="","",IF(B636="6 Month Transfer","Not Applicable",IF('Patient level info'!A636='Patient level info'!B636,IF('Patient level info'!U636="","Not achieved","Achieved"),"Not directly admitted by this team")))</f>
        <v/>
      </c>
    </row>
    <row r="637" spans="1:6" s="40" customFormat="1" ht="30" customHeight="1" x14ac:dyDescent="0.25">
      <c r="A637" s="20" t="str">
        <f>IF('Patient level info'!A637="","",'Patient level info'!A637)</f>
        <v/>
      </c>
      <c r="B637" s="105" t="str">
        <f>IF(A637="","",IF('Patient level info'!E637="Yes","6 Month Transfer",IF('Paste Data Here - Export'!A637='Paste Data Here - Export'!B637,'Patient level info'!C637,IF('Patient level info'!W637="No","",'Paste Data Here - Export'!HP637))))</f>
        <v/>
      </c>
      <c r="C637" s="61" t="str">
        <f>IF(A637="","",IF(B637="6 Month Transfer",B637,IF('Patient level info'!W637="No","Record not locked to discharge/transfer",IF(AND('Paste Data Here - Export'!KM637="T",'Paste Data Here - Export'!A637&lt;&gt;'Paste Data Here - Export'!B637),"Record transferred to this team then transferred to another inpatient team",IF('Paste Data Here - Export'!KM637="T","Transferred to another inpatient team",IF('Paste Data Here - Export'!A637='Paste Data Here - Export'!B637,"Full record at this team","Record transferred to this team"))))))</f>
        <v/>
      </c>
      <c r="D637" s="106" t="str">
        <f>IF('Patient level info'!A637="","",IF(B637="6 Month Transfer","Not Applicable",IF(C637="Record not locked to discharge/transfer",C637,IF(OR(C637="Full record at this team",'Patient level info'!AG637="Died same day as arrival",'Patient level info'!AG637="Admitted to ICU/CCU/HDU"),'Patient level info'!AG637,IF('Patient level info'!P637="Not achieved",'Patient level info'!AG637,IF('Patient level info'!M637="Not achieved",'Patient level info'!AG637,IF('Patient level info'!AG637="Not directly admitted by this team, but achieved 90% of stay whilst at this team",'Patient level info'!AG637,CONCATENATE('Patient level info'!AG637," whilst at this team"))))))))</f>
        <v/>
      </c>
      <c r="E637" s="106" t="str">
        <f>IF('Patient level info'!A637="","",IF(B637="6 Month Transfer","Not Applicable",IF('Patient level info'!A637='Patient level info'!B637,IF('Patient level info'!T637="No","Not achieved","Achieved"),"Not directly admitted by this team")))</f>
        <v/>
      </c>
      <c r="F637" s="106" t="str">
        <f>IF('Patient level info'!A637="","",IF(B637="6 Month Transfer","Not Applicable",IF('Patient level info'!A637='Patient level info'!B637,IF('Patient level info'!U637="","Not achieved","Achieved"),"Not directly admitted by this team")))</f>
        <v/>
      </c>
    </row>
    <row r="638" spans="1:6" s="40" customFormat="1" ht="30" customHeight="1" x14ac:dyDescent="0.25">
      <c r="A638" s="20" t="str">
        <f>IF('Patient level info'!A638="","",'Patient level info'!A638)</f>
        <v/>
      </c>
      <c r="B638" s="105" t="str">
        <f>IF(A638="","",IF('Patient level info'!E638="Yes","6 Month Transfer",IF('Paste Data Here - Export'!A638='Paste Data Here - Export'!B638,'Patient level info'!C638,IF('Patient level info'!W638="No","",'Paste Data Here - Export'!HP638))))</f>
        <v/>
      </c>
      <c r="C638" s="61" t="str">
        <f>IF(A638="","",IF(B638="6 Month Transfer",B638,IF('Patient level info'!W638="No","Record not locked to discharge/transfer",IF(AND('Paste Data Here - Export'!KM638="T",'Paste Data Here - Export'!A638&lt;&gt;'Paste Data Here - Export'!B638),"Record transferred to this team then transferred to another inpatient team",IF('Paste Data Here - Export'!KM638="T","Transferred to another inpatient team",IF('Paste Data Here - Export'!A638='Paste Data Here - Export'!B638,"Full record at this team","Record transferred to this team"))))))</f>
        <v/>
      </c>
      <c r="D638" s="106" t="str">
        <f>IF('Patient level info'!A638="","",IF(B638="6 Month Transfer","Not Applicable",IF(C638="Record not locked to discharge/transfer",C638,IF(OR(C638="Full record at this team",'Patient level info'!AG638="Died same day as arrival",'Patient level info'!AG638="Admitted to ICU/CCU/HDU"),'Patient level info'!AG638,IF('Patient level info'!P638="Not achieved",'Patient level info'!AG638,IF('Patient level info'!M638="Not achieved",'Patient level info'!AG638,IF('Patient level info'!AG638="Not directly admitted by this team, but achieved 90% of stay whilst at this team",'Patient level info'!AG638,CONCATENATE('Patient level info'!AG638," whilst at this team"))))))))</f>
        <v/>
      </c>
      <c r="E638" s="106" t="str">
        <f>IF('Patient level info'!A638="","",IF(B638="6 Month Transfer","Not Applicable",IF('Patient level info'!A638='Patient level info'!B638,IF('Patient level info'!T638="No","Not achieved","Achieved"),"Not directly admitted by this team")))</f>
        <v/>
      </c>
      <c r="F638" s="106" t="str">
        <f>IF('Patient level info'!A638="","",IF(B638="6 Month Transfer","Not Applicable",IF('Patient level info'!A638='Patient level info'!B638,IF('Patient level info'!U638="","Not achieved","Achieved"),"Not directly admitted by this team")))</f>
        <v/>
      </c>
    </row>
    <row r="639" spans="1:6" s="40" customFormat="1" ht="30" customHeight="1" x14ac:dyDescent="0.25">
      <c r="A639" s="20" t="str">
        <f>IF('Patient level info'!A639="","",'Patient level info'!A639)</f>
        <v/>
      </c>
      <c r="B639" s="105" t="str">
        <f>IF(A639="","",IF('Patient level info'!E639="Yes","6 Month Transfer",IF('Paste Data Here - Export'!A639='Paste Data Here - Export'!B639,'Patient level info'!C639,IF('Patient level info'!W639="No","",'Paste Data Here - Export'!HP639))))</f>
        <v/>
      </c>
      <c r="C639" s="61" t="str">
        <f>IF(A639="","",IF(B639="6 Month Transfer",B639,IF('Patient level info'!W639="No","Record not locked to discharge/transfer",IF(AND('Paste Data Here - Export'!KM639="T",'Paste Data Here - Export'!A639&lt;&gt;'Paste Data Here - Export'!B639),"Record transferred to this team then transferred to another inpatient team",IF('Paste Data Here - Export'!KM639="T","Transferred to another inpatient team",IF('Paste Data Here - Export'!A639='Paste Data Here - Export'!B639,"Full record at this team","Record transferred to this team"))))))</f>
        <v/>
      </c>
      <c r="D639" s="106" t="str">
        <f>IF('Patient level info'!A639="","",IF(B639="6 Month Transfer","Not Applicable",IF(C639="Record not locked to discharge/transfer",C639,IF(OR(C639="Full record at this team",'Patient level info'!AG639="Died same day as arrival",'Patient level info'!AG639="Admitted to ICU/CCU/HDU"),'Patient level info'!AG639,IF('Patient level info'!P639="Not achieved",'Patient level info'!AG639,IF('Patient level info'!M639="Not achieved",'Patient level info'!AG639,IF('Patient level info'!AG639="Not directly admitted by this team, but achieved 90% of stay whilst at this team",'Patient level info'!AG639,CONCATENATE('Patient level info'!AG639," whilst at this team"))))))))</f>
        <v/>
      </c>
      <c r="E639" s="106" t="str">
        <f>IF('Patient level info'!A639="","",IF(B639="6 Month Transfer","Not Applicable",IF('Patient level info'!A639='Patient level info'!B639,IF('Patient level info'!T639="No","Not achieved","Achieved"),"Not directly admitted by this team")))</f>
        <v/>
      </c>
      <c r="F639" s="106" t="str">
        <f>IF('Patient level info'!A639="","",IF(B639="6 Month Transfer","Not Applicable",IF('Patient level info'!A639='Patient level info'!B639,IF('Patient level info'!U639="","Not achieved","Achieved"),"Not directly admitted by this team")))</f>
        <v/>
      </c>
    </row>
    <row r="640" spans="1:6" s="40" customFormat="1" ht="30" customHeight="1" x14ac:dyDescent="0.25">
      <c r="A640" s="20" t="str">
        <f>IF('Patient level info'!A640="","",'Patient level info'!A640)</f>
        <v/>
      </c>
      <c r="B640" s="105" t="str">
        <f>IF(A640="","",IF('Patient level info'!E640="Yes","6 Month Transfer",IF('Paste Data Here - Export'!A640='Paste Data Here - Export'!B640,'Patient level info'!C640,IF('Patient level info'!W640="No","",'Paste Data Here - Export'!HP640))))</f>
        <v/>
      </c>
      <c r="C640" s="61" t="str">
        <f>IF(A640="","",IF(B640="6 Month Transfer",B640,IF('Patient level info'!W640="No","Record not locked to discharge/transfer",IF(AND('Paste Data Here - Export'!KM640="T",'Paste Data Here - Export'!A640&lt;&gt;'Paste Data Here - Export'!B640),"Record transferred to this team then transferred to another inpatient team",IF('Paste Data Here - Export'!KM640="T","Transferred to another inpatient team",IF('Paste Data Here - Export'!A640='Paste Data Here - Export'!B640,"Full record at this team","Record transferred to this team"))))))</f>
        <v/>
      </c>
      <c r="D640" s="106" t="str">
        <f>IF('Patient level info'!A640="","",IF(B640="6 Month Transfer","Not Applicable",IF(C640="Record not locked to discharge/transfer",C640,IF(OR(C640="Full record at this team",'Patient level info'!AG640="Died same day as arrival",'Patient level info'!AG640="Admitted to ICU/CCU/HDU"),'Patient level info'!AG640,IF('Patient level info'!P640="Not achieved",'Patient level info'!AG640,IF('Patient level info'!M640="Not achieved",'Patient level info'!AG640,IF('Patient level info'!AG640="Not directly admitted by this team, but achieved 90% of stay whilst at this team",'Patient level info'!AG640,CONCATENATE('Patient level info'!AG640," whilst at this team"))))))))</f>
        <v/>
      </c>
      <c r="E640" s="106" t="str">
        <f>IF('Patient level info'!A640="","",IF(B640="6 Month Transfer","Not Applicable",IF('Patient level info'!A640='Patient level info'!B640,IF('Patient level info'!T640="No","Not achieved","Achieved"),"Not directly admitted by this team")))</f>
        <v/>
      </c>
      <c r="F640" s="106" t="str">
        <f>IF('Patient level info'!A640="","",IF(B640="6 Month Transfer","Not Applicable",IF('Patient level info'!A640='Patient level info'!B640,IF('Patient level info'!U640="","Not achieved","Achieved"),"Not directly admitted by this team")))</f>
        <v/>
      </c>
    </row>
    <row r="641" spans="1:6" s="40" customFormat="1" ht="30" customHeight="1" x14ac:dyDescent="0.25">
      <c r="A641" s="20" t="str">
        <f>IF('Patient level info'!A641="","",'Patient level info'!A641)</f>
        <v/>
      </c>
      <c r="B641" s="105" t="str">
        <f>IF(A641="","",IF('Patient level info'!E641="Yes","6 Month Transfer",IF('Paste Data Here - Export'!A641='Paste Data Here - Export'!B641,'Patient level info'!C641,IF('Patient level info'!W641="No","",'Paste Data Here - Export'!HP641))))</f>
        <v/>
      </c>
      <c r="C641" s="61" t="str">
        <f>IF(A641="","",IF(B641="6 Month Transfer",B641,IF('Patient level info'!W641="No","Record not locked to discharge/transfer",IF(AND('Paste Data Here - Export'!KM641="T",'Paste Data Here - Export'!A641&lt;&gt;'Paste Data Here - Export'!B641),"Record transferred to this team then transferred to another inpatient team",IF('Paste Data Here - Export'!KM641="T","Transferred to another inpatient team",IF('Paste Data Here - Export'!A641='Paste Data Here - Export'!B641,"Full record at this team","Record transferred to this team"))))))</f>
        <v/>
      </c>
      <c r="D641" s="106" t="str">
        <f>IF('Patient level info'!A641="","",IF(B641="6 Month Transfer","Not Applicable",IF(C641="Record not locked to discharge/transfer",C641,IF(OR(C641="Full record at this team",'Patient level info'!AG641="Died same day as arrival",'Patient level info'!AG641="Admitted to ICU/CCU/HDU"),'Patient level info'!AG641,IF('Patient level info'!P641="Not achieved",'Patient level info'!AG641,IF('Patient level info'!M641="Not achieved",'Patient level info'!AG641,IF('Patient level info'!AG641="Not directly admitted by this team, but achieved 90% of stay whilst at this team",'Patient level info'!AG641,CONCATENATE('Patient level info'!AG641," whilst at this team"))))))))</f>
        <v/>
      </c>
      <c r="E641" s="106" t="str">
        <f>IF('Patient level info'!A641="","",IF(B641="6 Month Transfer","Not Applicable",IF('Patient level info'!A641='Patient level info'!B641,IF('Patient level info'!T641="No","Not achieved","Achieved"),"Not directly admitted by this team")))</f>
        <v/>
      </c>
      <c r="F641" s="106" t="str">
        <f>IF('Patient level info'!A641="","",IF(B641="6 Month Transfer","Not Applicable",IF('Patient level info'!A641='Patient level info'!B641,IF('Patient level info'!U641="","Not achieved","Achieved"),"Not directly admitted by this team")))</f>
        <v/>
      </c>
    </row>
    <row r="642" spans="1:6" s="40" customFormat="1" ht="30" customHeight="1" x14ac:dyDescent="0.25">
      <c r="A642" s="20" t="str">
        <f>IF('Patient level info'!A642="","",'Patient level info'!A642)</f>
        <v/>
      </c>
      <c r="B642" s="105" t="str">
        <f>IF(A642="","",IF('Patient level info'!E642="Yes","6 Month Transfer",IF('Paste Data Here - Export'!A642='Paste Data Here - Export'!B642,'Patient level info'!C642,IF('Patient level info'!W642="No","",'Paste Data Here - Export'!HP642))))</f>
        <v/>
      </c>
      <c r="C642" s="61" t="str">
        <f>IF(A642="","",IF(B642="6 Month Transfer",B642,IF('Patient level info'!W642="No","Record not locked to discharge/transfer",IF(AND('Paste Data Here - Export'!KM642="T",'Paste Data Here - Export'!A642&lt;&gt;'Paste Data Here - Export'!B642),"Record transferred to this team then transferred to another inpatient team",IF('Paste Data Here - Export'!KM642="T","Transferred to another inpatient team",IF('Paste Data Here - Export'!A642='Paste Data Here - Export'!B642,"Full record at this team","Record transferred to this team"))))))</f>
        <v/>
      </c>
      <c r="D642" s="106" t="str">
        <f>IF('Patient level info'!A642="","",IF(B642="6 Month Transfer","Not Applicable",IF(C642="Record not locked to discharge/transfer",C642,IF(OR(C642="Full record at this team",'Patient level info'!AG642="Died same day as arrival",'Patient level info'!AG642="Admitted to ICU/CCU/HDU"),'Patient level info'!AG642,IF('Patient level info'!P642="Not achieved",'Patient level info'!AG642,IF('Patient level info'!M642="Not achieved",'Patient level info'!AG642,IF('Patient level info'!AG642="Not directly admitted by this team, but achieved 90% of stay whilst at this team",'Patient level info'!AG642,CONCATENATE('Patient level info'!AG642," whilst at this team"))))))))</f>
        <v/>
      </c>
      <c r="E642" s="106" t="str">
        <f>IF('Patient level info'!A642="","",IF(B642="6 Month Transfer","Not Applicable",IF('Patient level info'!A642='Patient level info'!B642,IF('Patient level info'!T642="No","Not achieved","Achieved"),"Not directly admitted by this team")))</f>
        <v/>
      </c>
      <c r="F642" s="106" t="str">
        <f>IF('Patient level info'!A642="","",IF(B642="6 Month Transfer","Not Applicable",IF('Patient level info'!A642='Patient level info'!B642,IF('Patient level info'!U642="","Not achieved","Achieved"),"Not directly admitted by this team")))</f>
        <v/>
      </c>
    </row>
    <row r="643" spans="1:6" s="40" customFormat="1" ht="30" customHeight="1" x14ac:dyDescent="0.25">
      <c r="A643" s="20" t="str">
        <f>IF('Patient level info'!A643="","",'Patient level info'!A643)</f>
        <v/>
      </c>
      <c r="B643" s="105" t="str">
        <f>IF(A643="","",IF('Patient level info'!E643="Yes","6 Month Transfer",IF('Paste Data Here - Export'!A643='Paste Data Here - Export'!B643,'Patient level info'!C643,IF('Patient level info'!W643="No","",'Paste Data Here - Export'!HP643))))</f>
        <v/>
      </c>
      <c r="C643" s="61" t="str">
        <f>IF(A643="","",IF(B643="6 Month Transfer",B643,IF('Patient level info'!W643="No","Record not locked to discharge/transfer",IF(AND('Paste Data Here - Export'!KM643="T",'Paste Data Here - Export'!A643&lt;&gt;'Paste Data Here - Export'!B643),"Record transferred to this team then transferred to another inpatient team",IF('Paste Data Here - Export'!KM643="T","Transferred to another inpatient team",IF('Paste Data Here - Export'!A643='Paste Data Here - Export'!B643,"Full record at this team","Record transferred to this team"))))))</f>
        <v/>
      </c>
      <c r="D643" s="106" t="str">
        <f>IF('Patient level info'!A643="","",IF(B643="6 Month Transfer","Not Applicable",IF(C643="Record not locked to discharge/transfer",C643,IF(OR(C643="Full record at this team",'Patient level info'!AG643="Died same day as arrival",'Patient level info'!AG643="Admitted to ICU/CCU/HDU"),'Patient level info'!AG643,IF('Patient level info'!P643="Not achieved",'Patient level info'!AG643,IF('Patient level info'!M643="Not achieved",'Patient level info'!AG643,IF('Patient level info'!AG643="Not directly admitted by this team, but achieved 90% of stay whilst at this team",'Patient level info'!AG643,CONCATENATE('Patient level info'!AG643," whilst at this team"))))))))</f>
        <v/>
      </c>
      <c r="E643" s="106" t="str">
        <f>IF('Patient level info'!A643="","",IF(B643="6 Month Transfer","Not Applicable",IF('Patient level info'!A643='Patient level info'!B643,IF('Patient level info'!T643="No","Not achieved","Achieved"),"Not directly admitted by this team")))</f>
        <v/>
      </c>
      <c r="F643" s="106" t="str">
        <f>IF('Patient level info'!A643="","",IF(B643="6 Month Transfer","Not Applicable",IF('Patient level info'!A643='Patient level info'!B643,IF('Patient level info'!U643="","Not achieved","Achieved"),"Not directly admitted by this team")))</f>
        <v/>
      </c>
    </row>
    <row r="644" spans="1:6" s="40" customFormat="1" ht="30" customHeight="1" x14ac:dyDescent="0.25">
      <c r="A644" s="20" t="str">
        <f>IF('Patient level info'!A644="","",'Patient level info'!A644)</f>
        <v/>
      </c>
      <c r="B644" s="105" t="str">
        <f>IF(A644="","",IF('Patient level info'!E644="Yes","6 Month Transfer",IF('Paste Data Here - Export'!A644='Paste Data Here - Export'!B644,'Patient level info'!C644,IF('Patient level info'!W644="No","",'Paste Data Here - Export'!HP644))))</f>
        <v/>
      </c>
      <c r="C644" s="61" t="str">
        <f>IF(A644="","",IF(B644="6 Month Transfer",B644,IF('Patient level info'!W644="No","Record not locked to discharge/transfer",IF(AND('Paste Data Here - Export'!KM644="T",'Paste Data Here - Export'!A644&lt;&gt;'Paste Data Here - Export'!B644),"Record transferred to this team then transferred to another inpatient team",IF('Paste Data Here - Export'!KM644="T","Transferred to another inpatient team",IF('Paste Data Here - Export'!A644='Paste Data Here - Export'!B644,"Full record at this team","Record transferred to this team"))))))</f>
        <v/>
      </c>
      <c r="D644" s="106" t="str">
        <f>IF('Patient level info'!A644="","",IF(B644="6 Month Transfer","Not Applicable",IF(C644="Record not locked to discharge/transfer",C644,IF(OR(C644="Full record at this team",'Patient level info'!AG644="Died same day as arrival",'Patient level info'!AG644="Admitted to ICU/CCU/HDU"),'Patient level info'!AG644,IF('Patient level info'!P644="Not achieved",'Patient level info'!AG644,IF('Patient level info'!M644="Not achieved",'Patient level info'!AG644,IF('Patient level info'!AG644="Not directly admitted by this team, but achieved 90% of stay whilst at this team",'Patient level info'!AG644,CONCATENATE('Patient level info'!AG644," whilst at this team"))))))))</f>
        <v/>
      </c>
      <c r="E644" s="106" t="str">
        <f>IF('Patient level info'!A644="","",IF(B644="6 Month Transfer","Not Applicable",IF('Patient level info'!A644='Patient level info'!B644,IF('Patient level info'!T644="No","Not achieved","Achieved"),"Not directly admitted by this team")))</f>
        <v/>
      </c>
      <c r="F644" s="106" t="str">
        <f>IF('Patient level info'!A644="","",IF(B644="6 Month Transfer","Not Applicable",IF('Patient level info'!A644='Patient level info'!B644,IF('Patient level info'!U644="","Not achieved","Achieved"),"Not directly admitted by this team")))</f>
        <v/>
      </c>
    </row>
    <row r="645" spans="1:6" s="40" customFormat="1" ht="30" customHeight="1" x14ac:dyDescent="0.25">
      <c r="A645" s="20" t="str">
        <f>IF('Patient level info'!A645="","",'Patient level info'!A645)</f>
        <v/>
      </c>
      <c r="B645" s="105" t="str">
        <f>IF(A645="","",IF('Patient level info'!E645="Yes","6 Month Transfer",IF('Paste Data Here - Export'!A645='Paste Data Here - Export'!B645,'Patient level info'!C645,IF('Patient level info'!W645="No","",'Paste Data Here - Export'!HP645))))</f>
        <v/>
      </c>
      <c r="C645" s="61" t="str">
        <f>IF(A645="","",IF(B645="6 Month Transfer",B645,IF('Patient level info'!W645="No","Record not locked to discharge/transfer",IF(AND('Paste Data Here - Export'!KM645="T",'Paste Data Here - Export'!A645&lt;&gt;'Paste Data Here - Export'!B645),"Record transferred to this team then transferred to another inpatient team",IF('Paste Data Here - Export'!KM645="T","Transferred to another inpatient team",IF('Paste Data Here - Export'!A645='Paste Data Here - Export'!B645,"Full record at this team","Record transferred to this team"))))))</f>
        <v/>
      </c>
      <c r="D645" s="106" t="str">
        <f>IF('Patient level info'!A645="","",IF(B645="6 Month Transfer","Not Applicable",IF(C645="Record not locked to discharge/transfer",C645,IF(OR(C645="Full record at this team",'Patient level info'!AG645="Died same day as arrival",'Patient level info'!AG645="Admitted to ICU/CCU/HDU"),'Patient level info'!AG645,IF('Patient level info'!P645="Not achieved",'Patient level info'!AG645,IF('Patient level info'!M645="Not achieved",'Patient level info'!AG645,IF('Patient level info'!AG645="Not directly admitted by this team, but achieved 90% of stay whilst at this team",'Patient level info'!AG645,CONCATENATE('Patient level info'!AG645," whilst at this team"))))))))</f>
        <v/>
      </c>
      <c r="E645" s="106" t="str">
        <f>IF('Patient level info'!A645="","",IF(B645="6 Month Transfer","Not Applicable",IF('Patient level info'!A645='Patient level info'!B645,IF('Patient level info'!T645="No","Not achieved","Achieved"),"Not directly admitted by this team")))</f>
        <v/>
      </c>
      <c r="F645" s="106" t="str">
        <f>IF('Patient level info'!A645="","",IF(B645="6 Month Transfer","Not Applicable",IF('Patient level info'!A645='Patient level info'!B645,IF('Patient level info'!U645="","Not achieved","Achieved"),"Not directly admitted by this team")))</f>
        <v/>
      </c>
    </row>
    <row r="646" spans="1:6" s="40" customFormat="1" ht="30" customHeight="1" x14ac:dyDescent="0.25">
      <c r="A646" s="20" t="str">
        <f>IF('Patient level info'!A646="","",'Patient level info'!A646)</f>
        <v/>
      </c>
      <c r="B646" s="105" t="str">
        <f>IF(A646="","",IF('Patient level info'!E646="Yes","6 Month Transfer",IF('Paste Data Here - Export'!A646='Paste Data Here - Export'!B646,'Patient level info'!C646,IF('Patient level info'!W646="No","",'Paste Data Here - Export'!HP646))))</f>
        <v/>
      </c>
      <c r="C646" s="61" t="str">
        <f>IF(A646="","",IF(B646="6 Month Transfer",B646,IF('Patient level info'!W646="No","Record not locked to discharge/transfer",IF(AND('Paste Data Here - Export'!KM646="T",'Paste Data Here - Export'!A646&lt;&gt;'Paste Data Here - Export'!B646),"Record transferred to this team then transferred to another inpatient team",IF('Paste Data Here - Export'!KM646="T","Transferred to another inpatient team",IF('Paste Data Here - Export'!A646='Paste Data Here - Export'!B646,"Full record at this team","Record transferred to this team"))))))</f>
        <v/>
      </c>
      <c r="D646" s="106" t="str">
        <f>IF('Patient level info'!A646="","",IF(B646="6 Month Transfer","Not Applicable",IF(C646="Record not locked to discharge/transfer",C646,IF(OR(C646="Full record at this team",'Patient level info'!AG646="Died same day as arrival",'Patient level info'!AG646="Admitted to ICU/CCU/HDU"),'Patient level info'!AG646,IF('Patient level info'!P646="Not achieved",'Patient level info'!AG646,IF('Patient level info'!M646="Not achieved",'Patient level info'!AG646,IF('Patient level info'!AG646="Not directly admitted by this team, but achieved 90% of stay whilst at this team",'Patient level info'!AG646,CONCATENATE('Patient level info'!AG646," whilst at this team"))))))))</f>
        <v/>
      </c>
      <c r="E646" s="106" t="str">
        <f>IF('Patient level info'!A646="","",IF(B646="6 Month Transfer","Not Applicable",IF('Patient level info'!A646='Patient level info'!B646,IF('Patient level info'!T646="No","Not achieved","Achieved"),"Not directly admitted by this team")))</f>
        <v/>
      </c>
      <c r="F646" s="106" t="str">
        <f>IF('Patient level info'!A646="","",IF(B646="6 Month Transfer","Not Applicable",IF('Patient level info'!A646='Patient level info'!B646,IF('Patient level info'!U646="","Not achieved","Achieved"),"Not directly admitted by this team")))</f>
        <v/>
      </c>
    </row>
    <row r="647" spans="1:6" s="40" customFormat="1" ht="30" customHeight="1" x14ac:dyDescent="0.25">
      <c r="A647" s="20" t="str">
        <f>IF('Patient level info'!A647="","",'Patient level info'!A647)</f>
        <v/>
      </c>
      <c r="B647" s="105" t="str">
        <f>IF(A647="","",IF('Patient level info'!E647="Yes","6 Month Transfer",IF('Paste Data Here - Export'!A647='Paste Data Here - Export'!B647,'Patient level info'!C647,IF('Patient level info'!W647="No","",'Paste Data Here - Export'!HP647))))</f>
        <v/>
      </c>
      <c r="C647" s="61" t="str">
        <f>IF(A647="","",IF(B647="6 Month Transfer",B647,IF('Patient level info'!W647="No","Record not locked to discharge/transfer",IF(AND('Paste Data Here - Export'!KM647="T",'Paste Data Here - Export'!A647&lt;&gt;'Paste Data Here - Export'!B647),"Record transferred to this team then transferred to another inpatient team",IF('Paste Data Here - Export'!KM647="T","Transferred to another inpatient team",IF('Paste Data Here - Export'!A647='Paste Data Here - Export'!B647,"Full record at this team","Record transferred to this team"))))))</f>
        <v/>
      </c>
      <c r="D647" s="106" t="str">
        <f>IF('Patient level info'!A647="","",IF(B647="6 Month Transfer","Not Applicable",IF(C647="Record not locked to discharge/transfer",C647,IF(OR(C647="Full record at this team",'Patient level info'!AG647="Died same day as arrival",'Patient level info'!AG647="Admitted to ICU/CCU/HDU"),'Patient level info'!AG647,IF('Patient level info'!P647="Not achieved",'Patient level info'!AG647,IF('Patient level info'!M647="Not achieved",'Patient level info'!AG647,IF('Patient level info'!AG647="Not directly admitted by this team, but achieved 90% of stay whilst at this team",'Patient level info'!AG647,CONCATENATE('Patient level info'!AG647," whilst at this team"))))))))</f>
        <v/>
      </c>
      <c r="E647" s="106" t="str">
        <f>IF('Patient level info'!A647="","",IF(B647="6 Month Transfer","Not Applicable",IF('Patient level info'!A647='Patient level info'!B647,IF('Patient level info'!T647="No","Not achieved","Achieved"),"Not directly admitted by this team")))</f>
        <v/>
      </c>
      <c r="F647" s="106" t="str">
        <f>IF('Patient level info'!A647="","",IF(B647="6 Month Transfer","Not Applicable",IF('Patient level info'!A647='Patient level info'!B647,IF('Patient level info'!U647="","Not achieved","Achieved"),"Not directly admitted by this team")))</f>
        <v/>
      </c>
    </row>
    <row r="648" spans="1:6" s="40" customFormat="1" ht="30" customHeight="1" x14ac:dyDescent="0.25">
      <c r="A648" s="20" t="str">
        <f>IF('Patient level info'!A648="","",'Patient level info'!A648)</f>
        <v/>
      </c>
      <c r="B648" s="105" t="str">
        <f>IF(A648="","",IF('Patient level info'!E648="Yes","6 Month Transfer",IF('Paste Data Here - Export'!A648='Paste Data Here - Export'!B648,'Patient level info'!C648,IF('Patient level info'!W648="No","",'Paste Data Here - Export'!HP648))))</f>
        <v/>
      </c>
      <c r="C648" s="61" t="str">
        <f>IF(A648="","",IF(B648="6 Month Transfer",B648,IF('Patient level info'!W648="No","Record not locked to discharge/transfer",IF(AND('Paste Data Here - Export'!KM648="T",'Paste Data Here - Export'!A648&lt;&gt;'Paste Data Here - Export'!B648),"Record transferred to this team then transferred to another inpatient team",IF('Paste Data Here - Export'!KM648="T","Transferred to another inpatient team",IF('Paste Data Here - Export'!A648='Paste Data Here - Export'!B648,"Full record at this team","Record transferred to this team"))))))</f>
        <v/>
      </c>
      <c r="D648" s="106" t="str">
        <f>IF('Patient level info'!A648="","",IF(B648="6 Month Transfer","Not Applicable",IF(C648="Record not locked to discharge/transfer",C648,IF(OR(C648="Full record at this team",'Patient level info'!AG648="Died same day as arrival",'Patient level info'!AG648="Admitted to ICU/CCU/HDU"),'Patient level info'!AG648,IF('Patient level info'!P648="Not achieved",'Patient level info'!AG648,IF('Patient level info'!M648="Not achieved",'Patient level info'!AG648,IF('Patient level info'!AG648="Not directly admitted by this team, but achieved 90% of stay whilst at this team",'Patient level info'!AG648,CONCATENATE('Patient level info'!AG648," whilst at this team"))))))))</f>
        <v/>
      </c>
      <c r="E648" s="106" t="str">
        <f>IF('Patient level info'!A648="","",IF(B648="6 Month Transfer","Not Applicable",IF('Patient level info'!A648='Patient level info'!B648,IF('Patient level info'!T648="No","Not achieved","Achieved"),"Not directly admitted by this team")))</f>
        <v/>
      </c>
      <c r="F648" s="106" t="str">
        <f>IF('Patient level info'!A648="","",IF(B648="6 Month Transfer","Not Applicable",IF('Patient level info'!A648='Patient level info'!B648,IF('Patient level info'!U648="","Not achieved","Achieved"),"Not directly admitted by this team")))</f>
        <v/>
      </c>
    </row>
    <row r="649" spans="1:6" s="40" customFormat="1" ht="30" customHeight="1" x14ac:dyDescent="0.25">
      <c r="A649" s="20" t="str">
        <f>IF('Patient level info'!A649="","",'Patient level info'!A649)</f>
        <v/>
      </c>
      <c r="B649" s="105" t="str">
        <f>IF(A649="","",IF('Patient level info'!E649="Yes","6 Month Transfer",IF('Paste Data Here - Export'!A649='Paste Data Here - Export'!B649,'Patient level info'!C649,IF('Patient level info'!W649="No","",'Paste Data Here - Export'!HP649))))</f>
        <v/>
      </c>
      <c r="C649" s="61" t="str">
        <f>IF(A649="","",IF(B649="6 Month Transfer",B649,IF('Patient level info'!W649="No","Record not locked to discharge/transfer",IF(AND('Paste Data Here - Export'!KM649="T",'Paste Data Here - Export'!A649&lt;&gt;'Paste Data Here - Export'!B649),"Record transferred to this team then transferred to another inpatient team",IF('Paste Data Here - Export'!KM649="T","Transferred to another inpatient team",IF('Paste Data Here - Export'!A649='Paste Data Here - Export'!B649,"Full record at this team","Record transferred to this team"))))))</f>
        <v/>
      </c>
      <c r="D649" s="106" t="str">
        <f>IF('Patient level info'!A649="","",IF(B649="6 Month Transfer","Not Applicable",IF(C649="Record not locked to discharge/transfer",C649,IF(OR(C649="Full record at this team",'Patient level info'!AG649="Died same day as arrival",'Patient level info'!AG649="Admitted to ICU/CCU/HDU"),'Patient level info'!AG649,IF('Patient level info'!P649="Not achieved",'Patient level info'!AG649,IF('Patient level info'!M649="Not achieved",'Patient level info'!AG649,IF('Patient level info'!AG649="Not directly admitted by this team, but achieved 90% of stay whilst at this team",'Patient level info'!AG649,CONCATENATE('Patient level info'!AG649," whilst at this team"))))))))</f>
        <v/>
      </c>
      <c r="E649" s="106" t="str">
        <f>IF('Patient level info'!A649="","",IF(B649="6 Month Transfer","Not Applicable",IF('Patient level info'!A649='Patient level info'!B649,IF('Patient level info'!T649="No","Not achieved","Achieved"),"Not directly admitted by this team")))</f>
        <v/>
      </c>
      <c r="F649" s="106" t="str">
        <f>IF('Patient level info'!A649="","",IF(B649="6 Month Transfer","Not Applicable",IF('Patient level info'!A649='Patient level info'!B649,IF('Patient level info'!U649="","Not achieved","Achieved"),"Not directly admitted by this team")))</f>
        <v/>
      </c>
    </row>
    <row r="650" spans="1:6" s="40" customFormat="1" ht="30" customHeight="1" x14ac:dyDescent="0.25">
      <c r="A650" s="20" t="str">
        <f>IF('Patient level info'!A650="","",'Patient level info'!A650)</f>
        <v/>
      </c>
      <c r="B650" s="105" t="str">
        <f>IF(A650="","",IF('Patient level info'!E650="Yes","6 Month Transfer",IF('Paste Data Here - Export'!A650='Paste Data Here - Export'!B650,'Patient level info'!C650,IF('Patient level info'!W650="No","",'Paste Data Here - Export'!HP650))))</f>
        <v/>
      </c>
      <c r="C650" s="61" t="str">
        <f>IF(A650="","",IF(B650="6 Month Transfer",B650,IF('Patient level info'!W650="No","Record not locked to discharge/transfer",IF(AND('Paste Data Here - Export'!KM650="T",'Paste Data Here - Export'!A650&lt;&gt;'Paste Data Here - Export'!B650),"Record transferred to this team then transferred to another inpatient team",IF('Paste Data Here - Export'!KM650="T","Transferred to another inpatient team",IF('Paste Data Here - Export'!A650='Paste Data Here - Export'!B650,"Full record at this team","Record transferred to this team"))))))</f>
        <v/>
      </c>
      <c r="D650" s="106" t="str">
        <f>IF('Patient level info'!A650="","",IF(B650="6 Month Transfer","Not Applicable",IF(C650="Record not locked to discharge/transfer",C650,IF(OR(C650="Full record at this team",'Patient level info'!AG650="Died same day as arrival",'Patient level info'!AG650="Admitted to ICU/CCU/HDU"),'Patient level info'!AG650,IF('Patient level info'!P650="Not achieved",'Patient level info'!AG650,IF('Patient level info'!M650="Not achieved",'Patient level info'!AG650,IF('Patient level info'!AG650="Not directly admitted by this team, but achieved 90% of stay whilst at this team",'Patient level info'!AG650,CONCATENATE('Patient level info'!AG650," whilst at this team"))))))))</f>
        <v/>
      </c>
      <c r="E650" s="106" t="str">
        <f>IF('Patient level info'!A650="","",IF(B650="6 Month Transfer","Not Applicable",IF('Patient level info'!A650='Patient level info'!B650,IF('Patient level info'!T650="No","Not achieved","Achieved"),"Not directly admitted by this team")))</f>
        <v/>
      </c>
      <c r="F650" s="106" t="str">
        <f>IF('Patient level info'!A650="","",IF(B650="6 Month Transfer","Not Applicable",IF('Patient level info'!A650='Patient level info'!B650,IF('Patient level info'!U650="","Not achieved","Achieved"),"Not directly admitted by this team")))</f>
        <v/>
      </c>
    </row>
    <row r="651" spans="1:6" s="40" customFormat="1" ht="30" customHeight="1" x14ac:dyDescent="0.25">
      <c r="A651" s="20" t="str">
        <f>IF('Patient level info'!A651="","",'Patient level info'!A651)</f>
        <v/>
      </c>
      <c r="B651" s="105" t="str">
        <f>IF(A651="","",IF('Patient level info'!E651="Yes","6 Month Transfer",IF('Paste Data Here - Export'!A651='Paste Data Here - Export'!B651,'Patient level info'!C651,IF('Patient level info'!W651="No","",'Paste Data Here - Export'!HP651))))</f>
        <v/>
      </c>
      <c r="C651" s="61" t="str">
        <f>IF(A651="","",IF(B651="6 Month Transfer",B651,IF('Patient level info'!W651="No","Record not locked to discharge/transfer",IF(AND('Paste Data Here - Export'!KM651="T",'Paste Data Here - Export'!A651&lt;&gt;'Paste Data Here - Export'!B651),"Record transferred to this team then transferred to another inpatient team",IF('Paste Data Here - Export'!KM651="T","Transferred to another inpatient team",IF('Paste Data Here - Export'!A651='Paste Data Here - Export'!B651,"Full record at this team","Record transferred to this team"))))))</f>
        <v/>
      </c>
      <c r="D651" s="106" t="str">
        <f>IF('Patient level info'!A651="","",IF(B651="6 Month Transfer","Not Applicable",IF(C651="Record not locked to discharge/transfer",C651,IF(OR(C651="Full record at this team",'Patient level info'!AG651="Died same day as arrival",'Patient level info'!AG651="Admitted to ICU/CCU/HDU"),'Patient level info'!AG651,IF('Patient level info'!P651="Not achieved",'Patient level info'!AG651,IF('Patient level info'!M651="Not achieved",'Patient level info'!AG651,IF('Patient level info'!AG651="Not directly admitted by this team, but achieved 90% of stay whilst at this team",'Patient level info'!AG651,CONCATENATE('Patient level info'!AG651," whilst at this team"))))))))</f>
        <v/>
      </c>
      <c r="E651" s="106" t="str">
        <f>IF('Patient level info'!A651="","",IF(B651="6 Month Transfer","Not Applicable",IF('Patient level info'!A651='Patient level info'!B651,IF('Patient level info'!T651="No","Not achieved","Achieved"),"Not directly admitted by this team")))</f>
        <v/>
      </c>
      <c r="F651" s="106" t="str">
        <f>IF('Patient level info'!A651="","",IF(B651="6 Month Transfer","Not Applicable",IF('Patient level info'!A651='Patient level info'!B651,IF('Patient level info'!U651="","Not achieved","Achieved"),"Not directly admitted by this team")))</f>
        <v/>
      </c>
    </row>
    <row r="652" spans="1:6" s="40" customFormat="1" ht="30" customHeight="1" x14ac:dyDescent="0.25">
      <c r="A652" s="20" t="str">
        <f>IF('Patient level info'!A652="","",'Patient level info'!A652)</f>
        <v/>
      </c>
      <c r="B652" s="105" t="str">
        <f>IF(A652="","",IF('Patient level info'!E652="Yes","6 Month Transfer",IF('Paste Data Here - Export'!A652='Paste Data Here - Export'!B652,'Patient level info'!C652,IF('Patient level info'!W652="No","",'Paste Data Here - Export'!HP652))))</f>
        <v/>
      </c>
      <c r="C652" s="61" t="str">
        <f>IF(A652="","",IF(B652="6 Month Transfer",B652,IF('Patient level info'!W652="No","Record not locked to discharge/transfer",IF(AND('Paste Data Here - Export'!KM652="T",'Paste Data Here - Export'!A652&lt;&gt;'Paste Data Here - Export'!B652),"Record transferred to this team then transferred to another inpatient team",IF('Paste Data Here - Export'!KM652="T","Transferred to another inpatient team",IF('Paste Data Here - Export'!A652='Paste Data Here - Export'!B652,"Full record at this team","Record transferred to this team"))))))</f>
        <v/>
      </c>
      <c r="D652" s="106" t="str">
        <f>IF('Patient level info'!A652="","",IF(B652="6 Month Transfer","Not Applicable",IF(C652="Record not locked to discharge/transfer",C652,IF(OR(C652="Full record at this team",'Patient level info'!AG652="Died same day as arrival",'Patient level info'!AG652="Admitted to ICU/CCU/HDU"),'Patient level info'!AG652,IF('Patient level info'!P652="Not achieved",'Patient level info'!AG652,IF('Patient level info'!M652="Not achieved",'Patient level info'!AG652,IF('Patient level info'!AG652="Not directly admitted by this team, but achieved 90% of stay whilst at this team",'Patient level info'!AG652,CONCATENATE('Patient level info'!AG652," whilst at this team"))))))))</f>
        <v/>
      </c>
      <c r="E652" s="106" t="str">
        <f>IF('Patient level info'!A652="","",IF(B652="6 Month Transfer","Not Applicable",IF('Patient level info'!A652='Patient level info'!B652,IF('Patient level info'!T652="No","Not achieved","Achieved"),"Not directly admitted by this team")))</f>
        <v/>
      </c>
      <c r="F652" s="106" t="str">
        <f>IF('Patient level info'!A652="","",IF(B652="6 Month Transfer","Not Applicable",IF('Patient level info'!A652='Patient level info'!B652,IF('Patient level info'!U652="","Not achieved","Achieved"),"Not directly admitted by this team")))</f>
        <v/>
      </c>
    </row>
    <row r="653" spans="1:6" s="40" customFormat="1" ht="30" customHeight="1" x14ac:dyDescent="0.25">
      <c r="A653" s="20" t="str">
        <f>IF('Patient level info'!A653="","",'Patient level info'!A653)</f>
        <v/>
      </c>
      <c r="B653" s="105" t="str">
        <f>IF(A653="","",IF('Patient level info'!E653="Yes","6 Month Transfer",IF('Paste Data Here - Export'!A653='Paste Data Here - Export'!B653,'Patient level info'!C653,IF('Patient level info'!W653="No","",'Paste Data Here - Export'!HP653))))</f>
        <v/>
      </c>
      <c r="C653" s="61" t="str">
        <f>IF(A653="","",IF(B653="6 Month Transfer",B653,IF('Patient level info'!W653="No","Record not locked to discharge/transfer",IF(AND('Paste Data Here - Export'!KM653="T",'Paste Data Here - Export'!A653&lt;&gt;'Paste Data Here - Export'!B653),"Record transferred to this team then transferred to another inpatient team",IF('Paste Data Here - Export'!KM653="T","Transferred to another inpatient team",IF('Paste Data Here - Export'!A653='Paste Data Here - Export'!B653,"Full record at this team","Record transferred to this team"))))))</f>
        <v/>
      </c>
      <c r="D653" s="106" t="str">
        <f>IF('Patient level info'!A653="","",IF(B653="6 Month Transfer","Not Applicable",IF(C653="Record not locked to discharge/transfer",C653,IF(OR(C653="Full record at this team",'Patient level info'!AG653="Died same day as arrival",'Patient level info'!AG653="Admitted to ICU/CCU/HDU"),'Patient level info'!AG653,IF('Patient level info'!P653="Not achieved",'Patient level info'!AG653,IF('Patient level info'!M653="Not achieved",'Patient level info'!AG653,IF('Patient level info'!AG653="Not directly admitted by this team, but achieved 90% of stay whilst at this team",'Patient level info'!AG653,CONCATENATE('Patient level info'!AG653," whilst at this team"))))))))</f>
        <v/>
      </c>
      <c r="E653" s="106" t="str">
        <f>IF('Patient level info'!A653="","",IF(B653="6 Month Transfer","Not Applicable",IF('Patient level info'!A653='Patient level info'!B653,IF('Patient level info'!T653="No","Not achieved","Achieved"),"Not directly admitted by this team")))</f>
        <v/>
      </c>
      <c r="F653" s="106" t="str">
        <f>IF('Patient level info'!A653="","",IF(B653="6 Month Transfer","Not Applicable",IF('Patient level info'!A653='Patient level info'!B653,IF('Patient level info'!U653="","Not achieved","Achieved"),"Not directly admitted by this team")))</f>
        <v/>
      </c>
    </row>
    <row r="654" spans="1:6" s="40" customFormat="1" ht="30" customHeight="1" x14ac:dyDescent="0.25">
      <c r="A654" s="20" t="str">
        <f>IF('Patient level info'!A654="","",'Patient level info'!A654)</f>
        <v/>
      </c>
      <c r="B654" s="105" t="str">
        <f>IF(A654="","",IF('Patient level info'!E654="Yes","6 Month Transfer",IF('Paste Data Here - Export'!A654='Paste Data Here - Export'!B654,'Patient level info'!C654,IF('Patient level info'!W654="No","",'Paste Data Here - Export'!HP654))))</f>
        <v/>
      </c>
      <c r="C654" s="61" t="str">
        <f>IF(A654="","",IF(B654="6 Month Transfer",B654,IF('Patient level info'!W654="No","Record not locked to discharge/transfer",IF(AND('Paste Data Here - Export'!KM654="T",'Paste Data Here - Export'!A654&lt;&gt;'Paste Data Here - Export'!B654),"Record transferred to this team then transferred to another inpatient team",IF('Paste Data Here - Export'!KM654="T","Transferred to another inpatient team",IF('Paste Data Here - Export'!A654='Paste Data Here - Export'!B654,"Full record at this team","Record transferred to this team"))))))</f>
        <v/>
      </c>
      <c r="D654" s="106" t="str">
        <f>IF('Patient level info'!A654="","",IF(B654="6 Month Transfer","Not Applicable",IF(C654="Record not locked to discharge/transfer",C654,IF(OR(C654="Full record at this team",'Patient level info'!AG654="Died same day as arrival",'Patient level info'!AG654="Admitted to ICU/CCU/HDU"),'Patient level info'!AG654,IF('Patient level info'!P654="Not achieved",'Patient level info'!AG654,IF('Patient level info'!M654="Not achieved",'Patient level info'!AG654,IF('Patient level info'!AG654="Not directly admitted by this team, but achieved 90% of stay whilst at this team",'Patient level info'!AG654,CONCATENATE('Patient level info'!AG654," whilst at this team"))))))))</f>
        <v/>
      </c>
      <c r="E654" s="106" t="str">
        <f>IF('Patient level info'!A654="","",IF(B654="6 Month Transfer","Not Applicable",IF('Patient level info'!A654='Patient level info'!B654,IF('Patient level info'!T654="No","Not achieved","Achieved"),"Not directly admitted by this team")))</f>
        <v/>
      </c>
      <c r="F654" s="106" t="str">
        <f>IF('Patient level info'!A654="","",IF(B654="6 Month Transfer","Not Applicable",IF('Patient level info'!A654='Patient level info'!B654,IF('Patient level info'!U654="","Not achieved","Achieved"),"Not directly admitted by this team")))</f>
        <v/>
      </c>
    </row>
    <row r="655" spans="1:6" s="40" customFormat="1" ht="30" customHeight="1" x14ac:dyDescent="0.25">
      <c r="A655" s="20" t="str">
        <f>IF('Patient level info'!A655="","",'Patient level info'!A655)</f>
        <v/>
      </c>
      <c r="B655" s="105" t="str">
        <f>IF(A655="","",IF('Patient level info'!E655="Yes","6 Month Transfer",IF('Paste Data Here - Export'!A655='Paste Data Here - Export'!B655,'Patient level info'!C655,IF('Patient level info'!W655="No","",'Paste Data Here - Export'!HP655))))</f>
        <v/>
      </c>
      <c r="C655" s="61" t="str">
        <f>IF(A655="","",IF(B655="6 Month Transfer",B655,IF('Patient level info'!W655="No","Record not locked to discharge/transfer",IF(AND('Paste Data Here - Export'!KM655="T",'Paste Data Here - Export'!A655&lt;&gt;'Paste Data Here - Export'!B655),"Record transferred to this team then transferred to another inpatient team",IF('Paste Data Here - Export'!KM655="T","Transferred to another inpatient team",IF('Paste Data Here - Export'!A655='Paste Data Here - Export'!B655,"Full record at this team","Record transferred to this team"))))))</f>
        <v/>
      </c>
      <c r="D655" s="106" t="str">
        <f>IF('Patient level info'!A655="","",IF(B655="6 Month Transfer","Not Applicable",IF(C655="Record not locked to discharge/transfer",C655,IF(OR(C655="Full record at this team",'Patient level info'!AG655="Died same day as arrival",'Patient level info'!AG655="Admitted to ICU/CCU/HDU"),'Patient level info'!AG655,IF('Patient level info'!P655="Not achieved",'Patient level info'!AG655,IF('Patient level info'!M655="Not achieved",'Patient level info'!AG655,IF('Patient level info'!AG655="Not directly admitted by this team, but achieved 90% of stay whilst at this team",'Patient level info'!AG655,CONCATENATE('Patient level info'!AG655," whilst at this team"))))))))</f>
        <v/>
      </c>
      <c r="E655" s="106" t="str">
        <f>IF('Patient level info'!A655="","",IF(B655="6 Month Transfer","Not Applicable",IF('Patient level info'!A655='Patient level info'!B655,IF('Patient level info'!T655="No","Not achieved","Achieved"),"Not directly admitted by this team")))</f>
        <v/>
      </c>
      <c r="F655" s="106" t="str">
        <f>IF('Patient level info'!A655="","",IF(B655="6 Month Transfer","Not Applicable",IF('Patient level info'!A655='Patient level info'!B655,IF('Patient level info'!U655="","Not achieved","Achieved"),"Not directly admitted by this team")))</f>
        <v/>
      </c>
    </row>
    <row r="656" spans="1:6" s="40" customFormat="1" ht="30" customHeight="1" x14ac:dyDescent="0.25">
      <c r="A656" s="20" t="str">
        <f>IF('Patient level info'!A656="","",'Patient level info'!A656)</f>
        <v/>
      </c>
      <c r="B656" s="105" t="str">
        <f>IF(A656="","",IF('Patient level info'!E656="Yes","6 Month Transfer",IF('Paste Data Here - Export'!A656='Paste Data Here - Export'!B656,'Patient level info'!C656,IF('Patient level info'!W656="No","",'Paste Data Here - Export'!HP656))))</f>
        <v/>
      </c>
      <c r="C656" s="61" t="str">
        <f>IF(A656="","",IF(B656="6 Month Transfer",B656,IF('Patient level info'!W656="No","Record not locked to discharge/transfer",IF(AND('Paste Data Here - Export'!KM656="T",'Paste Data Here - Export'!A656&lt;&gt;'Paste Data Here - Export'!B656),"Record transferred to this team then transferred to another inpatient team",IF('Paste Data Here - Export'!KM656="T","Transferred to another inpatient team",IF('Paste Data Here - Export'!A656='Paste Data Here - Export'!B656,"Full record at this team","Record transferred to this team"))))))</f>
        <v/>
      </c>
      <c r="D656" s="106" t="str">
        <f>IF('Patient level info'!A656="","",IF(B656="6 Month Transfer","Not Applicable",IF(C656="Record not locked to discharge/transfer",C656,IF(OR(C656="Full record at this team",'Patient level info'!AG656="Died same day as arrival",'Patient level info'!AG656="Admitted to ICU/CCU/HDU"),'Patient level info'!AG656,IF('Patient level info'!P656="Not achieved",'Patient level info'!AG656,IF('Patient level info'!M656="Not achieved",'Patient level info'!AG656,IF('Patient level info'!AG656="Not directly admitted by this team, but achieved 90% of stay whilst at this team",'Patient level info'!AG656,CONCATENATE('Patient level info'!AG656," whilst at this team"))))))))</f>
        <v/>
      </c>
      <c r="E656" s="106" t="str">
        <f>IF('Patient level info'!A656="","",IF(B656="6 Month Transfer","Not Applicable",IF('Patient level info'!A656='Patient level info'!B656,IF('Patient level info'!T656="No","Not achieved","Achieved"),"Not directly admitted by this team")))</f>
        <v/>
      </c>
      <c r="F656" s="106" t="str">
        <f>IF('Patient level info'!A656="","",IF(B656="6 Month Transfer","Not Applicable",IF('Patient level info'!A656='Patient level info'!B656,IF('Patient level info'!U656="","Not achieved","Achieved"),"Not directly admitted by this team")))</f>
        <v/>
      </c>
    </row>
    <row r="657" spans="1:6" s="40" customFormat="1" ht="30" customHeight="1" x14ac:dyDescent="0.25">
      <c r="A657" s="20" t="str">
        <f>IF('Patient level info'!A657="","",'Patient level info'!A657)</f>
        <v/>
      </c>
      <c r="B657" s="105" t="str">
        <f>IF(A657="","",IF('Patient level info'!E657="Yes","6 Month Transfer",IF('Paste Data Here - Export'!A657='Paste Data Here - Export'!B657,'Patient level info'!C657,IF('Patient level info'!W657="No","",'Paste Data Here - Export'!HP657))))</f>
        <v/>
      </c>
      <c r="C657" s="61" t="str">
        <f>IF(A657="","",IF(B657="6 Month Transfer",B657,IF('Patient level info'!W657="No","Record not locked to discharge/transfer",IF(AND('Paste Data Here - Export'!KM657="T",'Paste Data Here - Export'!A657&lt;&gt;'Paste Data Here - Export'!B657),"Record transferred to this team then transferred to another inpatient team",IF('Paste Data Here - Export'!KM657="T","Transferred to another inpatient team",IF('Paste Data Here - Export'!A657='Paste Data Here - Export'!B657,"Full record at this team","Record transferred to this team"))))))</f>
        <v/>
      </c>
      <c r="D657" s="106" t="str">
        <f>IF('Patient level info'!A657="","",IF(B657="6 Month Transfer","Not Applicable",IF(C657="Record not locked to discharge/transfer",C657,IF(OR(C657="Full record at this team",'Patient level info'!AG657="Died same day as arrival",'Patient level info'!AG657="Admitted to ICU/CCU/HDU"),'Patient level info'!AG657,IF('Patient level info'!P657="Not achieved",'Patient level info'!AG657,IF('Patient level info'!M657="Not achieved",'Patient level info'!AG657,IF('Patient level info'!AG657="Not directly admitted by this team, but achieved 90% of stay whilst at this team",'Patient level info'!AG657,CONCATENATE('Patient level info'!AG657," whilst at this team"))))))))</f>
        <v/>
      </c>
      <c r="E657" s="106" t="str">
        <f>IF('Patient level info'!A657="","",IF(B657="6 Month Transfer","Not Applicable",IF('Patient level info'!A657='Patient level info'!B657,IF('Patient level info'!T657="No","Not achieved","Achieved"),"Not directly admitted by this team")))</f>
        <v/>
      </c>
      <c r="F657" s="106" t="str">
        <f>IF('Patient level info'!A657="","",IF(B657="6 Month Transfer","Not Applicable",IF('Patient level info'!A657='Patient level info'!B657,IF('Patient level info'!U657="","Not achieved","Achieved"),"Not directly admitted by this team")))</f>
        <v/>
      </c>
    </row>
    <row r="658" spans="1:6" s="40" customFormat="1" ht="30" customHeight="1" x14ac:dyDescent="0.25">
      <c r="A658" s="20" t="str">
        <f>IF('Patient level info'!A658="","",'Patient level info'!A658)</f>
        <v/>
      </c>
      <c r="B658" s="105" t="str">
        <f>IF(A658="","",IF('Patient level info'!E658="Yes","6 Month Transfer",IF('Paste Data Here - Export'!A658='Paste Data Here - Export'!B658,'Patient level info'!C658,IF('Patient level info'!W658="No","",'Paste Data Here - Export'!HP658))))</f>
        <v/>
      </c>
      <c r="C658" s="61" t="str">
        <f>IF(A658="","",IF(B658="6 Month Transfer",B658,IF('Patient level info'!W658="No","Record not locked to discharge/transfer",IF(AND('Paste Data Here - Export'!KM658="T",'Paste Data Here - Export'!A658&lt;&gt;'Paste Data Here - Export'!B658),"Record transferred to this team then transferred to another inpatient team",IF('Paste Data Here - Export'!KM658="T","Transferred to another inpatient team",IF('Paste Data Here - Export'!A658='Paste Data Here - Export'!B658,"Full record at this team","Record transferred to this team"))))))</f>
        <v/>
      </c>
      <c r="D658" s="106" t="str">
        <f>IF('Patient level info'!A658="","",IF(B658="6 Month Transfer","Not Applicable",IF(C658="Record not locked to discharge/transfer",C658,IF(OR(C658="Full record at this team",'Patient level info'!AG658="Died same day as arrival",'Patient level info'!AG658="Admitted to ICU/CCU/HDU"),'Patient level info'!AG658,IF('Patient level info'!P658="Not achieved",'Patient level info'!AG658,IF('Patient level info'!M658="Not achieved",'Patient level info'!AG658,IF('Patient level info'!AG658="Not directly admitted by this team, but achieved 90% of stay whilst at this team",'Patient level info'!AG658,CONCATENATE('Patient level info'!AG658," whilst at this team"))))))))</f>
        <v/>
      </c>
      <c r="E658" s="106" t="str">
        <f>IF('Patient level info'!A658="","",IF(B658="6 Month Transfer","Not Applicable",IF('Patient level info'!A658='Patient level info'!B658,IF('Patient level info'!T658="No","Not achieved","Achieved"),"Not directly admitted by this team")))</f>
        <v/>
      </c>
      <c r="F658" s="106" t="str">
        <f>IF('Patient level info'!A658="","",IF(B658="6 Month Transfer","Not Applicable",IF('Patient level info'!A658='Patient level info'!B658,IF('Patient level info'!U658="","Not achieved","Achieved"),"Not directly admitted by this team")))</f>
        <v/>
      </c>
    </row>
    <row r="659" spans="1:6" s="40" customFormat="1" ht="30" customHeight="1" x14ac:dyDescent="0.25">
      <c r="A659" s="20" t="str">
        <f>IF('Patient level info'!A659="","",'Patient level info'!A659)</f>
        <v/>
      </c>
      <c r="B659" s="105" t="str">
        <f>IF(A659="","",IF('Patient level info'!E659="Yes","6 Month Transfer",IF('Paste Data Here - Export'!A659='Paste Data Here - Export'!B659,'Patient level info'!C659,IF('Patient level info'!W659="No","",'Paste Data Here - Export'!HP659))))</f>
        <v/>
      </c>
      <c r="C659" s="61" t="str">
        <f>IF(A659="","",IF(B659="6 Month Transfer",B659,IF('Patient level info'!W659="No","Record not locked to discharge/transfer",IF(AND('Paste Data Here - Export'!KM659="T",'Paste Data Here - Export'!A659&lt;&gt;'Paste Data Here - Export'!B659),"Record transferred to this team then transferred to another inpatient team",IF('Paste Data Here - Export'!KM659="T","Transferred to another inpatient team",IF('Paste Data Here - Export'!A659='Paste Data Here - Export'!B659,"Full record at this team","Record transferred to this team"))))))</f>
        <v/>
      </c>
      <c r="D659" s="106" t="str">
        <f>IF('Patient level info'!A659="","",IF(B659="6 Month Transfer","Not Applicable",IF(C659="Record not locked to discharge/transfer",C659,IF(OR(C659="Full record at this team",'Patient level info'!AG659="Died same day as arrival",'Patient level info'!AG659="Admitted to ICU/CCU/HDU"),'Patient level info'!AG659,IF('Patient level info'!P659="Not achieved",'Patient level info'!AG659,IF('Patient level info'!M659="Not achieved",'Patient level info'!AG659,IF('Patient level info'!AG659="Not directly admitted by this team, but achieved 90% of stay whilst at this team",'Patient level info'!AG659,CONCATENATE('Patient level info'!AG659," whilst at this team"))))))))</f>
        <v/>
      </c>
      <c r="E659" s="106" t="str">
        <f>IF('Patient level info'!A659="","",IF(B659="6 Month Transfer","Not Applicable",IF('Patient level info'!A659='Patient level info'!B659,IF('Patient level info'!T659="No","Not achieved","Achieved"),"Not directly admitted by this team")))</f>
        <v/>
      </c>
      <c r="F659" s="106" t="str">
        <f>IF('Patient level info'!A659="","",IF(B659="6 Month Transfer","Not Applicable",IF('Patient level info'!A659='Patient level info'!B659,IF('Patient level info'!U659="","Not achieved","Achieved"),"Not directly admitted by this team")))</f>
        <v/>
      </c>
    </row>
    <row r="660" spans="1:6" s="40" customFormat="1" ht="30" customHeight="1" x14ac:dyDescent="0.25">
      <c r="A660" s="20" t="str">
        <f>IF('Patient level info'!A660="","",'Patient level info'!A660)</f>
        <v/>
      </c>
      <c r="B660" s="105" t="str">
        <f>IF(A660="","",IF('Patient level info'!E660="Yes","6 Month Transfer",IF('Paste Data Here - Export'!A660='Paste Data Here - Export'!B660,'Patient level info'!C660,IF('Patient level info'!W660="No","",'Paste Data Here - Export'!HP660))))</f>
        <v/>
      </c>
      <c r="C660" s="61" t="str">
        <f>IF(A660="","",IF(B660="6 Month Transfer",B660,IF('Patient level info'!W660="No","Record not locked to discharge/transfer",IF(AND('Paste Data Here - Export'!KM660="T",'Paste Data Here - Export'!A660&lt;&gt;'Paste Data Here - Export'!B660),"Record transferred to this team then transferred to another inpatient team",IF('Paste Data Here - Export'!KM660="T","Transferred to another inpatient team",IF('Paste Data Here - Export'!A660='Paste Data Here - Export'!B660,"Full record at this team","Record transferred to this team"))))))</f>
        <v/>
      </c>
      <c r="D660" s="106" t="str">
        <f>IF('Patient level info'!A660="","",IF(B660="6 Month Transfer","Not Applicable",IF(C660="Record not locked to discharge/transfer",C660,IF(OR(C660="Full record at this team",'Patient level info'!AG660="Died same day as arrival",'Patient level info'!AG660="Admitted to ICU/CCU/HDU"),'Patient level info'!AG660,IF('Patient level info'!P660="Not achieved",'Patient level info'!AG660,IF('Patient level info'!M660="Not achieved",'Patient level info'!AG660,IF('Patient level info'!AG660="Not directly admitted by this team, but achieved 90% of stay whilst at this team",'Patient level info'!AG660,CONCATENATE('Patient level info'!AG660," whilst at this team"))))))))</f>
        <v/>
      </c>
      <c r="E660" s="106" t="str">
        <f>IF('Patient level info'!A660="","",IF(B660="6 Month Transfer","Not Applicable",IF('Patient level info'!A660='Patient level info'!B660,IF('Patient level info'!T660="No","Not achieved","Achieved"),"Not directly admitted by this team")))</f>
        <v/>
      </c>
      <c r="F660" s="106" t="str">
        <f>IF('Patient level info'!A660="","",IF(B660="6 Month Transfer","Not Applicable",IF('Patient level info'!A660='Patient level info'!B660,IF('Patient level info'!U660="","Not achieved","Achieved"),"Not directly admitted by this team")))</f>
        <v/>
      </c>
    </row>
    <row r="661" spans="1:6" s="40" customFormat="1" ht="30" customHeight="1" x14ac:dyDescent="0.25">
      <c r="A661" s="20" t="str">
        <f>IF('Patient level info'!A661="","",'Patient level info'!A661)</f>
        <v/>
      </c>
      <c r="B661" s="105" t="str">
        <f>IF(A661="","",IF('Patient level info'!E661="Yes","6 Month Transfer",IF('Paste Data Here - Export'!A661='Paste Data Here - Export'!B661,'Patient level info'!C661,IF('Patient level info'!W661="No","",'Paste Data Here - Export'!HP661))))</f>
        <v/>
      </c>
      <c r="C661" s="61" t="str">
        <f>IF(A661="","",IF(B661="6 Month Transfer",B661,IF('Patient level info'!W661="No","Record not locked to discharge/transfer",IF(AND('Paste Data Here - Export'!KM661="T",'Paste Data Here - Export'!A661&lt;&gt;'Paste Data Here - Export'!B661),"Record transferred to this team then transferred to another inpatient team",IF('Paste Data Here - Export'!KM661="T","Transferred to another inpatient team",IF('Paste Data Here - Export'!A661='Paste Data Here - Export'!B661,"Full record at this team","Record transferred to this team"))))))</f>
        <v/>
      </c>
      <c r="D661" s="106" t="str">
        <f>IF('Patient level info'!A661="","",IF(B661="6 Month Transfer","Not Applicable",IF(C661="Record not locked to discharge/transfer",C661,IF(OR(C661="Full record at this team",'Patient level info'!AG661="Died same day as arrival",'Patient level info'!AG661="Admitted to ICU/CCU/HDU"),'Patient level info'!AG661,IF('Patient level info'!P661="Not achieved",'Patient level info'!AG661,IF('Patient level info'!M661="Not achieved",'Patient level info'!AG661,IF('Patient level info'!AG661="Not directly admitted by this team, but achieved 90% of stay whilst at this team",'Patient level info'!AG661,CONCATENATE('Patient level info'!AG661," whilst at this team"))))))))</f>
        <v/>
      </c>
      <c r="E661" s="106" t="str">
        <f>IF('Patient level info'!A661="","",IF(B661="6 Month Transfer","Not Applicable",IF('Patient level info'!A661='Patient level info'!B661,IF('Patient level info'!T661="No","Not achieved","Achieved"),"Not directly admitted by this team")))</f>
        <v/>
      </c>
      <c r="F661" s="106" t="str">
        <f>IF('Patient level info'!A661="","",IF(B661="6 Month Transfer","Not Applicable",IF('Patient level info'!A661='Patient level info'!B661,IF('Patient level info'!U661="","Not achieved","Achieved"),"Not directly admitted by this team")))</f>
        <v/>
      </c>
    </row>
    <row r="662" spans="1:6" s="40" customFormat="1" ht="30" customHeight="1" x14ac:dyDescent="0.25">
      <c r="A662" s="20" t="str">
        <f>IF('Patient level info'!A662="","",'Patient level info'!A662)</f>
        <v/>
      </c>
      <c r="B662" s="105" t="str">
        <f>IF(A662="","",IF('Patient level info'!E662="Yes","6 Month Transfer",IF('Paste Data Here - Export'!A662='Paste Data Here - Export'!B662,'Patient level info'!C662,IF('Patient level info'!W662="No","",'Paste Data Here - Export'!HP662))))</f>
        <v/>
      </c>
      <c r="C662" s="61" t="str">
        <f>IF(A662="","",IF(B662="6 Month Transfer",B662,IF('Patient level info'!W662="No","Record not locked to discharge/transfer",IF(AND('Paste Data Here - Export'!KM662="T",'Paste Data Here - Export'!A662&lt;&gt;'Paste Data Here - Export'!B662),"Record transferred to this team then transferred to another inpatient team",IF('Paste Data Here - Export'!KM662="T","Transferred to another inpatient team",IF('Paste Data Here - Export'!A662='Paste Data Here - Export'!B662,"Full record at this team","Record transferred to this team"))))))</f>
        <v/>
      </c>
      <c r="D662" s="106" t="str">
        <f>IF('Patient level info'!A662="","",IF(B662="6 Month Transfer","Not Applicable",IF(C662="Record not locked to discharge/transfer",C662,IF(OR(C662="Full record at this team",'Patient level info'!AG662="Died same day as arrival",'Patient level info'!AG662="Admitted to ICU/CCU/HDU"),'Patient level info'!AG662,IF('Patient level info'!P662="Not achieved",'Patient level info'!AG662,IF('Patient level info'!M662="Not achieved",'Patient level info'!AG662,IF('Patient level info'!AG662="Not directly admitted by this team, but achieved 90% of stay whilst at this team",'Patient level info'!AG662,CONCATENATE('Patient level info'!AG662," whilst at this team"))))))))</f>
        <v/>
      </c>
      <c r="E662" s="106" t="str">
        <f>IF('Patient level info'!A662="","",IF(B662="6 Month Transfer","Not Applicable",IF('Patient level info'!A662='Patient level info'!B662,IF('Patient level info'!T662="No","Not achieved","Achieved"),"Not directly admitted by this team")))</f>
        <v/>
      </c>
      <c r="F662" s="106" t="str">
        <f>IF('Patient level info'!A662="","",IF(B662="6 Month Transfer","Not Applicable",IF('Patient level info'!A662='Patient level info'!B662,IF('Patient level info'!U662="","Not achieved","Achieved"),"Not directly admitted by this team")))</f>
        <v/>
      </c>
    </row>
    <row r="663" spans="1:6" s="40" customFormat="1" ht="30" customHeight="1" x14ac:dyDescent="0.25">
      <c r="A663" s="20" t="str">
        <f>IF('Patient level info'!A663="","",'Patient level info'!A663)</f>
        <v/>
      </c>
      <c r="B663" s="105" t="str">
        <f>IF(A663="","",IF('Patient level info'!E663="Yes","6 Month Transfer",IF('Paste Data Here - Export'!A663='Paste Data Here - Export'!B663,'Patient level info'!C663,IF('Patient level info'!W663="No","",'Paste Data Here - Export'!HP663))))</f>
        <v/>
      </c>
      <c r="C663" s="61" t="str">
        <f>IF(A663="","",IF(B663="6 Month Transfer",B663,IF('Patient level info'!W663="No","Record not locked to discharge/transfer",IF(AND('Paste Data Here - Export'!KM663="T",'Paste Data Here - Export'!A663&lt;&gt;'Paste Data Here - Export'!B663),"Record transferred to this team then transferred to another inpatient team",IF('Paste Data Here - Export'!KM663="T","Transferred to another inpatient team",IF('Paste Data Here - Export'!A663='Paste Data Here - Export'!B663,"Full record at this team","Record transferred to this team"))))))</f>
        <v/>
      </c>
      <c r="D663" s="106" t="str">
        <f>IF('Patient level info'!A663="","",IF(B663="6 Month Transfer","Not Applicable",IF(C663="Record not locked to discharge/transfer",C663,IF(OR(C663="Full record at this team",'Patient level info'!AG663="Died same day as arrival",'Patient level info'!AG663="Admitted to ICU/CCU/HDU"),'Patient level info'!AG663,IF('Patient level info'!P663="Not achieved",'Patient level info'!AG663,IF('Patient level info'!M663="Not achieved",'Patient level info'!AG663,IF('Patient level info'!AG663="Not directly admitted by this team, but achieved 90% of stay whilst at this team",'Patient level info'!AG663,CONCATENATE('Patient level info'!AG663," whilst at this team"))))))))</f>
        <v/>
      </c>
      <c r="E663" s="106" t="str">
        <f>IF('Patient level info'!A663="","",IF(B663="6 Month Transfer","Not Applicable",IF('Patient level info'!A663='Patient level info'!B663,IF('Patient level info'!T663="No","Not achieved","Achieved"),"Not directly admitted by this team")))</f>
        <v/>
      </c>
      <c r="F663" s="106" t="str">
        <f>IF('Patient level info'!A663="","",IF(B663="6 Month Transfer","Not Applicable",IF('Patient level info'!A663='Patient level info'!B663,IF('Patient level info'!U663="","Not achieved","Achieved"),"Not directly admitted by this team")))</f>
        <v/>
      </c>
    </row>
    <row r="664" spans="1:6" s="40" customFormat="1" ht="30" customHeight="1" x14ac:dyDescent="0.25">
      <c r="A664" s="20" t="str">
        <f>IF('Patient level info'!A664="","",'Patient level info'!A664)</f>
        <v/>
      </c>
      <c r="B664" s="105" t="str">
        <f>IF(A664="","",IF('Patient level info'!E664="Yes","6 Month Transfer",IF('Paste Data Here - Export'!A664='Paste Data Here - Export'!B664,'Patient level info'!C664,IF('Patient level info'!W664="No","",'Paste Data Here - Export'!HP664))))</f>
        <v/>
      </c>
      <c r="C664" s="61" t="str">
        <f>IF(A664="","",IF(B664="6 Month Transfer",B664,IF('Patient level info'!W664="No","Record not locked to discharge/transfer",IF(AND('Paste Data Here - Export'!KM664="T",'Paste Data Here - Export'!A664&lt;&gt;'Paste Data Here - Export'!B664),"Record transferred to this team then transferred to another inpatient team",IF('Paste Data Here - Export'!KM664="T","Transferred to another inpatient team",IF('Paste Data Here - Export'!A664='Paste Data Here - Export'!B664,"Full record at this team","Record transferred to this team"))))))</f>
        <v/>
      </c>
      <c r="D664" s="106" t="str">
        <f>IF('Patient level info'!A664="","",IF(B664="6 Month Transfer","Not Applicable",IF(C664="Record not locked to discharge/transfer",C664,IF(OR(C664="Full record at this team",'Patient level info'!AG664="Died same day as arrival",'Patient level info'!AG664="Admitted to ICU/CCU/HDU"),'Patient level info'!AG664,IF('Patient level info'!P664="Not achieved",'Patient level info'!AG664,IF('Patient level info'!M664="Not achieved",'Patient level info'!AG664,IF('Patient level info'!AG664="Not directly admitted by this team, but achieved 90% of stay whilst at this team",'Patient level info'!AG664,CONCATENATE('Patient level info'!AG664," whilst at this team"))))))))</f>
        <v/>
      </c>
      <c r="E664" s="106" t="str">
        <f>IF('Patient level info'!A664="","",IF(B664="6 Month Transfer","Not Applicable",IF('Patient level info'!A664='Patient level info'!B664,IF('Patient level info'!T664="No","Not achieved","Achieved"),"Not directly admitted by this team")))</f>
        <v/>
      </c>
      <c r="F664" s="106" t="str">
        <f>IF('Patient level info'!A664="","",IF(B664="6 Month Transfer","Not Applicable",IF('Patient level info'!A664='Patient level info'!B664,IF('Patient level info'!U664="","Not achieved","Achieved"),"Not directly admitted by this team")))</f>
        <v/>
      </c>
    </row>
    <row r="665" spans="1:6" s="40" customFormat="1" ht="30" customHeight="1" x14ac:dyDescent="0.25">
      <c r="A665" s="20" t="str">
        <f>IF('Patient level info'!A665="","",'Patient level info'!A665)</f>
        <v/>
      </c>
      <c r="B665" s="105" t="str">
        <f>IF(A665="","",IF('Patient level info'!E665="Yes","6 Month Transfer",IF('Paste Data Here - Export'!A665='Paste Data Here - Export'!B665,'Patient level info'!C665,IF('Patient level info'!W665="No","",'Paste Data Here - Export'!HP665))))</f>
        <v/>
      </c>
      <c r="C665" s="61" t="str">
        <f>IF(A665="","",IF(B665="6 Month Transfer",B665,IF('Patient level info'!W665="No","Record not locked to discharge/transfer",IF(AND('Paste Data Here - Export'!KM665="T",'Paste Data Here - Export'!A665&lt;&gt;'Paste Data Here - Export'!B665),"Record transferred to this team then transferred to another inpatient team",IF('Paste Data Here - Export'!KM665="T","Transferred to another inpatient team",IF('Paste Data Here - Export'!A665='Paste Data Here - Export'!B665,"Full record at this team","Record transferred to this team"))))))</f>
        <v/>
      </c>
      <c r="D665" s="106" t="str">
        <f>IF('Patient level info'!A665="","",IF(B665="6 Month Transfer","Not Applicable",IF(C665="Record not locked to discharge/transfer",C665,IF(OR(C665="Full record at this team",'Patient level info'!AG665="Died same day as arrival",'Patient level info'!AG665="Admitted to ICU/CCU/HDU"),'Patient level info'!AG665,IF('Patient level info'!P665="Not achieved",'Patient level info'!AG665,IF('Patient level info'!M665="Not achieved",'Patient level info'!AG665,IF('Patient level info'!AG665="Not directly admitted by this team, but achieved 90% of stay whilst at this team",'Patient level info'!AG665,CONCATENATE('Patient level info'!AG665," whilst at this team"))))))))</f>
        <v/>
      </c>
      <c r="E665" s="106" t="str">
        <f>IF('Patient level info'!A665="","",IF(B665="6 Month Transfer","Not Applicable",IF('Patient level info'!A665='Patient level info'!B665,IF('Patient level info'!T665="No","Not achieved","Achieved"),"Not directly admitted by this team")))</f>
        <v/>
      </c>
      <c r="F665" s="106" t="str">
        <f>IF('Patient level info'!A665="","",IF(B665="6 Month Transfer","Not Applicable",IF('Patient level info'!A665='Patient level info'!B665,IF('Patient level info'!U665="","Not achieved","Achieved"),"Not directly admitted by this team")))</f>
        <v/>
      </c>
    </row>
    <row r="666" spans="1:6" s="40" customFormat="1" ht="30" customHeight="1" x14ac:dyDescent="0.25">
      <c r="A666" s="20" t="str">
        <f>IF('Patient level info'!A666="","",'Patient level info'!A666)</f>
        <v/>
      </c>
      <c r="B666" s="105" t="str">
        <f>IF(A666="","",IF('Patient level info'!E666="Yes","6 Month Transfer",IF('Paste Data Here - Export'!A666='Paste Data Here - Export'!B666,'Patient level info'!C666,IF('Patient level info'!W666="No","",'Paste Data Here - Export'!HP666))))</f>
        <v/>
      </c>
      <c r="C666" s="61" t="str">
        <f>IF(A666="","",IF(B666="6 Month Transfer",B666,IF('Patient level info'!W666="No","Record not locked to discharge/transfer",IF(AND('Paste Data Here - Export'!KM666="T",'Paste Data Here - Export'!A666&lt;&gt;'Paste Data Here - Export'!B666),"Record transferred to this team then transferred to another inpatient team",IF('Paste Data Here - Export'!KM666="T","Transferred to another inpatient team",IF('Paste Data Here - Export'!A666='Paste Data Here - Export'!B666,"Full record at this team","Record transferred to this team"))))))</f>
        <v/>
      </c>
      <c r="D666" s="106" t="str">
        <f>IF('Patient level info'!A666="","",IF(B666="6 Month Transfer","Not Applicable",IF(C666="Record not locked to discharge/transfer",C666,IF(OR(C666="Full record at this team",'Patient level info'!AG666="Died same day as arrival",'Patient level info'!AG666="Admitted to ICU/CCU/HDU"),'Patient level info'!AG666,IF('Patient level info'!P666="Not achieved",'Patient level info'!AG666,IF('Patient level info'!M666="Not achieved",'Patient level info'!AG666,IF('Patient level info'!AG666="Not directly admitted by this team, but achieved 90% of stay whilst at this team",'Patient level info'!AG666,CONCATENATE('Patient level info'!AG666," whilst at this team"))))))))</f>
        <v/>
      </c>
      <c r="E666" s="106" t="str">
        <f>IF('Patient level info'!A666="","",IF(B666="6 Month Transfer","Not Applicable",IF('Patient level info'!A666='Patient level info'!B666,IF('Patient level info'!T666="No","Not achieved","Achieved"),"Not directly admitted by this team")))</f>
        <v/>
      </c>
      <c r="F666" s="106" t="str">
        <f>IF('Patient level info'!A666="","",IF(B666="6 Month Transfer","Not Applicable",IF('Patient level info'!A666='Patient level info'!B666,IF('Patient level info'!U666="","Not achieved","Achieved"),"Not directly admitted by this team")))</f>
        <v/>
      </c>
    </row>
    <row r="667" spans="1:6" s="40" customFormat="1" ht="30" customHeight="1" x14ac:dyDescent="0.25">
      <c r="A667" s="20" t="str">
        <f>IF('Patient level info'!A667="","",'Patient level info'!A667)</f>
        <v/>
      </c>
      <c r="B667" s="105" t="str">
        <f>IF(A667="","",IF('Patient level info'!E667="Yes","6 Month Transfer",IF('Paste Data Here - Export'!A667='Paste Data Here - Export'!B667,'Patient level info'!C667,IF('Patient level info'!W667="No","",'Paste Data Here - Export'!HP667))))</f>
        <v/>
      </c>
      <c r="C667" s="61" t="str">
        <f>IF(A667="","",IF(B667="6 Month Transfer",B667,IF('Patient level info'!W667="No","Record not locked to discharge/transfer",IF(AND('Paste Data Here - Export'!KM667="T",'Paste Data Here - Export'!A667&lt;&gt;'Paste Data Here - Export'!B667),"Record transferred to this team then transferred to another inpatient team",IF('Paste Data Here - Export'!KM667="T","Transferred to another inpatient team",IF('Paste Data Here - Export'!A667='Paste Data Here - Export'!B667,"Full record at this team","Record transferred to this team"))))))</f>
        <v/>
      </c>
      <c r="D667" s="106" t="str">
        <f>IF('Patient level info'!A667="","",IF(B667="6 Month Transfer","Not Applicable",IF(C667="Record not locked to discharge/transfer",C667,IF(OR(C667="Full record at this team",'Patient level info'!AG667="Died same day as arrival",'Patient level info'!AG667="Admitted to ICU/CCU/HDU"),'Patient level info'!AG667,IF('Patient level info'!P667="Not achieved",'Patient level info'!AG667,IF('Patient level info'!M667="Not achieved",'Patient level info'!AG667,IF('Patient level info'!AG667="Not directly admitted by this team, but achieved 90% of stay whilst at this team",'Patient level info'!AG667,CONCATENATE('Patient level info'!AG667," whilst at this team"))))))))</f>
        <v/>
      </c>
      <c r="E667" s="106" t="str">
        <f>IF('Patient level info'!A667="","",IF(B667="6 Month Transfer","Not Applicable",IF('Patient level info'!A667='Patient level info'!B667,IF('Patient level info'!T667="No","Not achieved","Achieved"),"Not directly admitted by this team")))</f>
        <v/>
      </c>
      <c r="F667" s="106" t="str">
        <f>IF('Patient level info'!A667="","",IF(B667="6 Month Transfer","Not Applicable",IF('Patient level info'!A667='Patient level info'!B667,IF('Patient level info'!U667="","Not achieved","Achieved"),"Not directly admitted by this team")))</f>
        <v/>
      </c>
    </row>
    <row r="668" spans="1:6" s="40" customFormat="1" ht="30" customHeight="1" x14ac:dyDescent="0.25">
      <c r="A668" s="20" t="str">
        <f>IF('Patient level info'!A668="","",'Patient level info'!A668)</f>
        <v/>
      </c>
      <c r="B668" s="105" t="str">
        <f>IF(A668="","",IF('Patient level info'!E668="Yes","6 Month Transfer",IF('Paste Data Here - Export'!A668='Paste Data Here - Export'!B668,'Patient level info'!C668,IF('Patient level info'!W668="No","",'Paste Data Here - Export'!HP668))))</f>
        <v/>
      </c>
      <c r="C668" s="61" t="str">
        <f>IF(A668="","",IF(B668="6 Month Transfer",B668,IF('Patient level info'!W668="No","Record not locked to discharge/transfer",IF(AND('Paste Data Here - Export'!KM668="T",'Paste Data Here - Export'!A668&lt;&gt;'Paste Data Here - Export'!B668),"Record transferred to this team then transferred to another inpatient team",IF('Paste Data Here - Export'!KM668="T","Transferred to another inpatient team",IF('Paste Data Here - Export'!A668='Paste Data Here - Export'!B668,"Full record at this team","Record transferred to this team"))))))</f>
        <v/>
      </c>
      <c r="D668" s="106" t="str">
        <f>IF('Patient level info'!A668="","",IF(B668="6 Month Transfer","Not Applicable",IF(C668="Record not locked to discharge/transfer",C668,IF(OR(C668="Full record at this team",'Patient level info'!AG668="Died same day as arrival",'Patient level info'!AG668="Admitted to ICU/CCU/HDU"),'Patient level info'!AG668,IF('Patient level info'!P668="Not achieved",'Patient level info'!AG668,IF('Patient level info'!M668="Not achieved",'Patient level info'!AG668,IF('Patient level info'!AG668="Not directly admitted by this team, but achieved 90% of stay whilst at this team",'Patient level info'!AG668,CONCATENATE('Patient level info'!AG668," whilst at this team"))))))))</f>
        <v/>
      </c>
      <c r="E668" s="106" t="str">
        <f>IF('Patient level info'!A668="","",IF(B668="6 Month Transfer","Not Applicable",IF('Patient level info'!A668='Patient level info'!B668,IF('Patient level info'!T668="No","Not achieved","Achieved"),"Not directly admitted by this team")))</f>
        <v/>
      </c>
      <c r="F668" s="106" t="str">
        <f>IF('Patient level info'!A668="","",IF(B668="6 Month Transfer","Not Applicable",IF('Patient level info'!A668='Patient level info'!B668,IF('Patient level info'!U668="","Not achieved","Achieved"),"Not directly admitted by this team")))</f>
        <v/>
      </c>
    </row>
    <row r="669" spans="1:6" s="40" customFormat="1" ht="30" customHeight="1" x14ac:dyDescent="0.25">
      <c r="A669" s="20" t="str">
        <f>IF('Patient level info'!A669="","",'Patient level info'!A669)</f>
        <v/>
      </c>
      <c r="B669" s="105" t="str">
        <f>IF(A669="","",IF('Patient level info'!E669="Yes","6 Month Transfer",IF('Paste Data Here - Export'!A669='Paste Data Here - Export'!B669,'Patient level info'!C669,IF('Patient level info'!W669="No","",'Paste Data Here - Export'!HP669))))</f>
        <v/>
      </c>
      <c r="C669" s="61" t="str">
        <f>IF(A669="","",IF(B669="6 Month Transfer",B669,IF('Patient level info'!W669="No","Record not locked to discharge/transfer",IF(AND('Paste Data Here - Export'!KM669="T",'Paste Data Here - Export'!A669&lt;&gt;'Paste Data Here - Export'!B669),"Record transferred to this team then transferred to another inpatient team",IF('Paste Data Here - Export'!KM669="T","Transferred to another inpatient team",IF('Paste Data Here - Export'!A669='Paste Data Here - Export'!B669,"Full record at this team","Record transferred to this team"))))))</f>
        <v/>
      </c>
      <c r="D669" s="106" t="str">
        <f>IF('Patient level info'!A669="","",IF(B669="6 Month Transfer","Not Applicable",IF(C669="Record not locked to discharge/transfer",C669,IF(OR(C669="Full record at this team",'Patient level info'!AG669="Died same day as arrival",'Patient level info'!AG669="Admitted to ICU/CCU/HDU"),'Patient level info'!AG669,IF('Patient level info'!P669="Not achieved",'Patient level info'!AG669,IF('Patient level info'!M669="Not achieved",'Patient level info'!AG669,IF('Patient level info'!AG669="Not directly admitted by this team, but achieved 90% of stay whilst at this team",'Patient level info'!AG669,CONCATENATE('Patient level info'!AG669," whilst at this team"))))))))</f>
        <v/>
      </c>
      <c r="E669" s="106" t="str">
        <f>IF('Patient level info'!A669="","",IF(B669="6 Month Transfer","Not Applicable",IF('Patient level info'!A669='Patient level info'!B669,IF('Patient level info'!T669="No","Not achieved","Achieved"),"Not directly admitted by this team")))</f>
        <v/>
      </c>
      <c r="F669" s="106" t="str">
        <f>IF('Patient level info'!A669="","",IF(B669="6 Month Transfer","Not Applicable",IF('Patient level info'!A669='Patient level info'!B669,IF('Patient level info'!U669="","Not achieved","Achieved"),"Not directly admitted by this team")))</f>
        <v/>
      </c>
    </row>
    <row r="670" spans="1:6" s="40" customFormat="1" ht="30" customHeight="1" x14ac:dyDescent="0.25">
      <c r="A670" s="20" t="str">
        <f>IF('Patient level info'!A670="","",'Patient level info'!A670)</f>
        <v/>
      </c>
      <c r="B670" s="105" t="str">
        <f>IF(A670="","",IF('Patient level info'!E670="Yes","6 Month Transfer",IF('Paste Data Here - Export'!A670='Paste Data Here - Export'!B670,'Patient level info'!C670,IF('Patient level info'!W670="No","",'Paste Data Here - Export'!HP670))))</f>
        <v/>
      </c>
      <c r="C670" s="61" t="str">
        <f>IF(A670="","",IF(B670="6 Month Transfer",B670,IF('Patient level info'!W670="No","Record not locked to discharge/transfer",IF(AND('Paste Data Here - Export'!KM670="T",'Paste Data Here - Export'!A670&lt;&gt;'Paste Data Here - Export'!B670),"Record transferred to this team then transferred to another inpatient team",IF('Paste Data Here - Export'!KM670="T","Transferred to another inpatient team",IF('Paste Data Here - Export'!A670='Paste Data Here - Export'!B670,"Full record at this team","Record transferred to this team"))))))</f>
        <v/>
      </c>
      <c r="D670" s="106" t="str">
        <f>IF('Patient level info'!A670="","",IF(B670="6 Month Transfer","Not Applicable",IF(C670="Record not locked to discharge/transfer",C670,IF(OR(C670="Full record at this team",'Patient level info'!AG670="Died same day as arrival",'Patient level info'!AG670="Admitted to ICU/CCU/HDU"),'Patient level info'!AG670,IF('Patient level info'!P670="Not achieved",'Patient level info'!AG670,IF('Patient level info'!M670="Not achieved",'Patient level info'!AG670,IF('Patient level info'!AG670="Not directly admitted by this team, but achieved 90% of stay whilst at this team",'Patient level info'!AG670,CONCATENATE('Patient level info'!AG670," whilst at this team"))))))))</f>
        <v/>
      </c>
      <c r="E670" s="106" t="str">
        <f>IF('Patient level info'!A670="","",IF(B670="6 Month Transfer","Not Applicable",IF('Patient level info'!A670='Patient level info'!B670,IF('Patient level info'!T670="No","Not achieved","Achieved"),"Not directly admitted by this team")))</f>
        <v/>
      </c>
      <c r="F670" s="106" t="str">
        <f>IF('Patient level info'!A670="","",IF(B670="6 Month Transfer","Not Applicable",IF('Patient level info'!A670='Patient level info'!B670,IF('Patient level info'!U670="","Not achieved","Achieved"),"Not directly admitted by this team")))</f>
        <v/>
      </c>
    </row>
    <row r="671" spans="1:6" s="40" customFormat="1" ht="30" customHeight="1" x14ac:dyDescent="0.25">
      <c r="A671" s="20" t="str">
        <f>IF('Patient level info'!A671="","",'Patient level info'!A671)</f>
        <v/>
      </c>
      <c r="B671" s="105" t="str">
        <f>IF(A671="","",IF('Patient level info'!E671="Yes","6 Month Transfer",IF('Paste Data Here - Export'!A671='Paste Data Here - Export'!B671,'Patient level info'!C671,IF('Patient level info'!W671="No","",'Paste Data Here - Export'!HP671))))</f>
        <v/>
      </c>
      <c r="C671" s="61" t="str">
        <f>IF(A671="","",IF(B671="6 Month Transfer",B671,IF('Patient level info'!W671="No","Record not locked to discharge/transfer",IF(AND('Paste Data Here - Export'!KM671="T",'Paste Data Here - Export'!A671&lt;&gt;'Paste Data Here - Export'!B671),"Record transferred to this team then transferred to another inpatient team",IF('Paste Data Here - Export'!KM671="T","Transferred to another inpatient team",IF('Paste Data Here - Export'!A671='Paste Data Here - Export'!B671,"Full record at this team","Record transferred to this team"))))))</f>
        <v/>
      </c>
      <c r="D671" s="106" t="str">
        <f>IF('Patient level info'!A671="","",IF(B671="6 Month Transfer","Not Applicable",IF(C671="Record not locked to discharge/transfer",C671,IF(OR(C671="Full record at this team",'Patient level info'!AG671="Died same day as arrival",'Patient level info'!AG671="Admitted to ICU/CCU/HDU"),'Patient level info'!AG671,IF('Patient level info'!P671="Not achieved",'Patient level info'!AG671,IF('Patient level info'!M671="Not achieved",'Patient level info'!AG671,IF('Patient level info'!AG671="Not directly admitted by this team, but achieved 90% of stay whilst at this team",'Patient level info'!AG671,CONCATENATE('Patient level info'!AG671," whilst at this team"))))))))</f>
        <v/>
      </c>
      <c r="E671" s="106" t="str">
        <f>IF('Patient level info'!A671="","",IF(B671="6 Month Transfer","Not Applicable",IF('Patient level info'!A671='Patient level info'!B671,IF('Patient level info'!T671="No","Not achieved","Achieved"),"Not directly admitted by this team")))</f>
        <v/>
      </c>
      <c r="F671" s="106" t="str">
        <f>IF('Patient level info'!A671="","",IF(B671="6 Month Transfer","Not Applicable",IF('Patient level info'!A671='Patient level info'!B671,IF('Patient level info'!U671="","Not achieved","Achieved"),"Not directly admitted by this team")))</f>
        <v/>
      </c>
    </row>
    <row r="672" spans="1:6" s="40" customFormat="1" ht="30" customHeight="1" x14ac:dyDescent="0.25">
      <c r="A672" s="20" t="str">
        <f>IF('Patient level info'!A672="","",'Patient level info'!A672)</f>
        <v/>
      </c>
      <c r="B672" s="105" t="str">
        <f>IF(A672="","",IF('Patient level info'!E672="Yes","6 Month Transfer",IF('Paste Data Here - Export'!A672='Paste Data Here - Export'!B672,'Patient level info'!C672,IF('Patient level info'!W672="No","",'Paste Data Here - Export'!HP672))))</f>
        <v/>
      </c>
      <c r="C672" s="61" t="str">
        <f>IF(A672="","",IF(B672="6 Month Transfer",B672,IF('Patient level info'!W672="No","Record not locked to discharge/transfer",IF(AND('Paste Data Here - Export'!KM672="T",'Paste Data Here - Export'!A672&lt;&gt;'Paste Data Here - Export'!B672),"Record transferred to this team then transferred to another inpatient team",IF('Paste Data Here - Export'!KM672="T","Transferred to another inpatient team",IF('Paste Data Here - Export'!A672='Paste Data Here - Export'!B672,"Full record at this team","Record transferred to this team"))))))</f>
        <v/>
      </c>
      <c r="D672" s="106" t="str">
        <f>IF('Patient level info'!A672="","",IF(B672="6 Month Transfer","Not Applicable",IF(C672="Record not locked to discharge/transfer",C672,IF(OR(C672="Full record at this team",'Patient level info'!AG672="Died same day as arrival",'Patient level info'!AG672="Admitted to ICU/CCU/HDU"),'Patient level info'!AG672,IF('Patient level info'!P672="Not achieved",'Patient level info'!AG672,IF('Patient level info'!M672="Not achieved",'Patient level info'!AG672,IF('Patient level info'!AG672="Not directly admitted by this team, but achieved 90% of stay whilst at this team",'Patient level info'!AG672,CONCATENATE('Patient level info'!AG672," whilst at this team"))))))))</f>
        <v/>
      </c>
      <c r="E672" s="106" t="str">
        <f>IF('Patient level info'!A672="","",IF(B672="6 Month Transfer","Not Applicable",IF('Patient level info'!A672='Patient level info'!B672,IF('Patient level info'!T672="No","Not achieved","Achieved"),"Not directly admitted by this team")))</f>
        <v/>
      </c>
      <c r="F672" s="106" t="str">
        <f>IF('Patient level info'!A672="","",IF(B672="6 Month Transfer","Not Applicable",IF('Patient level info'!A672='Patient level info'!B672,IF('Patient level info'!U672="","Not achieved","Achieved"),"Not directly admitted by this team")))</f>
        <v/>
      </c>
    </row>
    <row r="673" spans="1:6" s="40" customFormat="1" ht="30" customHeight="1" x14ac:dyDescent="0.25">
      <c r="A673" s="20" t="str">
        <f>IF('Patient level info'!A673="","",'Patient level info'!A673)</f>
        <v/>
      </c>
      <c r="B673" s="105" t="str">
        <f>IF(A673="","",IF('Patient level info'!E673="Yes","6 Month Transfer",IF('Paste Data Here - Export'!A673='Paste Data Here - Export'!B673,'Patient level info'!C673,IF('Patient level info'!W673="No","",'Paste Data Here - Export'!HP673))))</f>
        <v/>
      </c>
      <c r="C673" s="61" t="str">
        <f>IF(A673="","",IF(B673="6 Month Transfer",B673,IF('Patient level info'!W673="No","Record not locked to discharge/transfer",IF(AND('Paste Data Here - Export'!KM673="T",'Paste Data Here - Export'!A673&lt;&gt;'Paste Data Here - Export'!B673),"Record transferred to this team then transferred to another inpatient team",IF('Paste Data Here - Export'!KM673="T","Transferred to another inpatient team",IF('Paste Data Here - Export'!A673='Paste Data Here - Export'!B673,"Full record at this team","Record transferred to this team"))))))</f>
        <v/>
      </c>
      <c r="D673" s="106" t="str">
        <f>IF('Patient level info'!A673="","",IF(B673="6 Month Transfer","Not Applicable",IF(C673="Record not locked to discharge/transfer",C673,IF(OR(C673="Full record at this team",'Patient level info'!AG673="Died same day as arrival",'Patient level info'!AG673="Admitted to ICU/CCU/HDU"),'Patient level info'!AG673,IF('Patient level info'!P673="Not achieved",'Patient level info'!AG673,IF('Patient level info'!M673="Not achieved",'Patient level info'!AG673,IF('Patient level info'!AG673="Not directly admitted by this team, but achieved 90% of stay whilst at this team",'Patient level info'!AG673,CONCATENATE('Patient level info'!AG673," whilst at this team"))))))))</f>
        <v/>
      </c>
      <c r="E673" s="106" t="str">
        <f>IF('Patient level info'!A673="","",IF(B673="6 Month Transfer","Not Applicable",IF('Patient level info'!A673='Patient level info'!B673,IF('Patient level info'!T673="No","Not achieved","Achieved"),"Not directly admitted by this team")))</f>
        <v/>
      </c>
      <c r="F673" s="106" t="str">
        <f>IF('Patient level info'!A673="","",IF(B673="6 Month Transfer","Not Applicable",IF('Patient level info'!A673='Patient level info'!B673,IF('Patient level info'!U673="","Not achieved","Achieved"),"Not directly admitted by this team")))</f>
        <v/>
      </c>
    </row>
    <row r="674" spans="1:6" s="40" customFormat="1" ht="30" customHeight="1" x14ac:dyDescent="0.25">
      <c r="A674" s="20" t="str">
        <f>IF('Patient level info'!A674="","",'Patient level info'!A674)</f>
        <v/>
      </c>
      <c r="B674" s="105" t="str">
        <f>IF(A674="","",IF('Patient level info'!E674="Yes","6 Month Transfer",IF('Paste Data Here - Export'!A674='Paste Data Here - Export'!B674,'Patient level info'!C674,IF('Patient level info'!W674="No","",'Paste Data Here - Export'!HP674))))</f>
        <v/>
      </c>
      <c r="C674" s="61" t="str">
        <f>IF(A674="","",IF(B674="6 Month Transfer",B674,IF('Patient level info'!W674="No","Record not locked to discharge/transfer",IF(AND('Paste Data Here - Export'!KM674="T",'Paste Data Here - Export'!A674&lt;&gt;'Paste Data Here - Export'!B674),"Record transferred to this team then transferred to another inpatient team",IF('Paste Data Here - Export'!KM674="T","Transferred to another inpatient team",IF('Paste Data Here - Export'!A674='Paste Data Here - Export'!B674,"Full record at this team","Record transferred to this team"))))))</f>
        <v/>
      </c>
      <c r="D674" s="106" t="str">
        <f>IF('Patient level info'!A674="","",IF(B674="6 Month Transfer","Not Applicable",IF(C674="Record not locked to discharge/transfer",C674,IF(OR(C674="Full record at this team",'Patient level info'!AG674="Died same day as arrival",'Patient level info'!AG674="Admitted to ICU/CCU/HDU"),'Patient level info'!AG674,IF('Patient level info'!P674="Not achieved",'Patient level info'!AG674,IF('Patient level info'!M674="Not achieved",'Patient level info'!AG674,IF('Patient level info'!AG674="Not directly admitted by this team, but achieved 90% of stay whilst at this team",'Patient level info'!AG674,CONCATENATE('Patient level info'!AG674," whilst at this team"))))))))</f>
        <v/>
      </c>
      <c r="E674" s="106" t="str">
        <f>IF('Patient level info'!A674="","",IF(B674="6 Month Transfer","Not Applicable",IF('Patient level info'!A674='Patient level info'!B674,IF('Patient level info'!T674="No","Not achieved","Achieved"),"Not directly admitted by this team")))</f>
        <v/>
      </c>
      <c r="F674" s="106" t="str">
        <f>IF('Patient level info'!A674="","",IF(B674="6 Month Transfer","Not Applicable",IF('Patient level info'!A674='Patient level info'!B674,IF('Patient level info'!U674="","Not achieved","Achieved"),"Not directly admitted by this team")))</f>
        <v/>
      </c>
    </row>
    <row r="675" spans="1:6" s="40" customFormat="1" ht="30" customHeight="1" x14ac:dyDescent="0.25">
      <c r="A675" s="20" t="str">
        <f>IF('Patient level info'!A675="","",'Patient level info'!A675)</f>
        <v/>
      </c>
      <c r="B675" s="105" t="str">
        <f>IF(A675="","",IF('Patient level info'!E675="Yes","6 Month Transfer",IF('Paste Data Here - Export'!A675='Paste Data Here - Export'!B675,'Patient level info'!C675,IF('Patient level info'!W675="No","",'Paste Data Here - Export'!HP675))))</f>
        <v/>
      </c>
      <c r="C675" s="61" t="str">
        <f>IF(A675="","",IF(B675="6 Month Transfer",B675,IF('Patient level info'!W675="No","Record not locked to discharge/transfer",IF(AND('Paste Data Here - Export'!KM675="T",'Paste Data Here - Export'!A675&lt;&gt;'Paste Data Here - Export'!B675),"Record transferred to this team then transferred to another inpatient team",IF('Paste Data Here - Export'!KM675="T","Transferred to another inpatient team",IF('Paste Data Here - Export'!A675='Paste Data Here - Export'!B675,"Full record at this team","Record transferred to this team"))))))</f>
        <v/>
      </c>
      <c r="D675" s="106" t="str">
        <f>IF('Patient level info'!A675="","",IF(B675="6 Month Transfer","Not Applicable",IF(C675="Record not locked to discharge/transfer",C675,IF(OR(C675="Full record at this team",'Patient level info'!AG675="Died same day as arrival",'Patient level info'!AG675="Admitted to ICU/CCU/HDU"),'Patient level info'!AG675,IF('Patient level info'!P675="Not achieved",'Patient level info'!AG675,IF('Patient level info'!M675="Not achieved",'Patient level info'!AG675,IF('Patient level info'!AG675="Not directly admitted by this team, but achieved 90% of stay whilst at this team",'Patient level info'!AG675,CONCATENATE('Patient level info'!AG675," whilst at this team"))))))))</f>
        <v/>
      </c>
      <c r="E675" s="106" t="str">
        <f>IF('Patient level info'!A675="","",IF(B675="6 Month Transfer","Not Applicable",IF('Patient level info'!A675='Patient level info'!B675,IF('Patient level info'!T675="No","Not achieved","Achieved"),"Not directly admitted by this team")))</f>
        <v/>
      </c>
      <c r="F675" s="106" t="str">
        <f>IF('Patient level info'!A675="","",IF(B675="6 Month Transfer","Not Applicable",IF('Patient level info'!A675='Patient level info'!B675,IF('Patient level info'!U675="","Not achieved","Achieved"),"Not directly admitted by this team")))</f>
        <v/>
      </c>
    </row>
    <row r="676" spans="1:6" s="40" customFormat="1" ht="30" customHeight="1" x14ac:dyDescent="0.25">
      <c r="A676" s="20" t="str">
        <f>IF('Patient level info'!A676="","",'Patient level info'!A676)</f>
        <v/>
      </c>
      <c r="B676" s="105" t="str">
        <f>IF(A676="","",IF('Patient level info'!E676="Yes","6 Month Transfer",IF('Paste Data Here - Export'!A676='Paste Data Here - Export'!B676,'Patient level info'!C676,IF('Patient level info'!W676="No","",'Paste Data Here - Export'!HP676))))</f>
        <v/>
      </c>
      <c r="C676" s="61" t="str">
        <f>IF(A676="","",IF(B676="6 Month Transfer",B676,IF('Patient level info'!W676="No","Record not locked to discharge/transfer",IF(AND('Paste Data Here - Export'!KM676="T",'Paste Data Here - Export'!A676&lt;&gt;'Paste Data Here - Export'!B676),"Record transferred to this team then transferred to another inpatient team",IF('Paste Data Here - Export'!KM676="T","Transferred to another inpatient team",IF('Paste Data Here - Export'!A676='Paste Data Here - Export'!B676,"Full record at this team","Record transferred to this team"))))))</f>
        <v/>
      </c>
      <c r="D676" s="106" t="str">
        <f>IF('Patient level info'!A676="","",IF(B676="6 Month Transfer","Not Applicable",IF(C676="Record not locked to discharge/transfer",C676,IF(OR(C676="Full record at this team",'Patient level info'!AG676="Died same day as arrival",'Patient level info'!AG676="Admitted to ICU/CCU/HDU"),'Patient level info'!AG676,IF('Patient level info'!P676="Not achieved",'Patient level info'!AG676,IF('Patient level info'!M676="Not achieved",'Patient level info'!AG676,IF('Patient level info'!AG676="Not directly admitted by this team, but achieved 90% of stay whilst at this team",'Patient level info'!AG676,CONCATENATE('Patient level info'!AG676," whilst at this team"))))))))</f>
        <v/>
      </c>
      <c r="E676" s="106" t="str">
        <f>IF('Patient level info'!A676="","",IF(B676="6 Month Transfer","Not Applicable",IF('Patient level info'!A676='Patient level info'!B676,IF('Patient level info'!T676="No","Not achieved","Achieved"),"Not directly admitted by this team")))</f>
        <v/>
      </c>
      <c r="F676" s="106" t="str">
        <f>IF('Patient level info'!A676="","",IF(B676="6 Month Transfer","Not Applicable",IF('Patient level info'!A676='Patient level info'!B676,IF('Patient level info'!U676="","Not achieved","Achieved"),"Not directly admitted by this team")))</f>
        <v/>
      </c>
    </row>
    <row r="677" spans="1:6" s="40" customFormat="1" ht="30" customHeight="1" x14ac:dyDescent="0.25">
      <c r="A677" s="20" t="str">
        <f>IF('Patient level info'!A677="","",'Patient level info'!A677)</f>
        <v/>
      </c>
      <c r="B677" s="105" t="str">
        <f>IF(A677="","",IF('Patient level info'!E677="Yes","6 Month Transfer",IF('Paste Data Here - Export'!A677='Paste Data Here - Export'!B677,'Patient level info'!C677,IF('Patient level info'!W677="No","",'Paste Data Here - Export'!HP677))))</f>
        <v/>
      </c>
      <c r="C677" s="61" t="str">
        <f>IF(A677="","",IF(B677="6 Month Transfer",B677,IF('Patient level info'!W677="No","Record not locked to discharge/transfer",IF(AND('Paste Data Here - Export'!KM677="T",'Paste Data Here - Export'!A677&lt;&gt;'Paste Data Here - Export'!B677),"Record transferred to this team then transferred to another inpatient team",IF('Paste Data Here - Export'!KM677="T","Transferred to another inpatient team",IF('Paste Data Here - Export'!A677='Paste Data Here - Export'!B677,"Full record at this team","Record transferred to this team"))))))</f>
        <v/>
      </c>
      <c r="D677" s="106" t="str">
        <f>IF('Patient level info'!A677="","",IF(B677="6 Month Transfer","Not Applicable",IF(C677="Record not locked to discharge/transfer",C677,IF(OR(C677="Full record at this team",'Patient level info'!AG677="Died same day as arrival",'Patient level info'!AG677="Admitted to ICU/CCU/HDU"),'Patient level info'!AG677,IF('Patient level info'!P677="Not achieved",'Patient level info'!AG677,IF('Patient level info'!M677="Not achieved",'Patient level info'!AG677,IF('Patient level info'!AG677="Not directly admitted by this team, but achieved 90% of stay whilst at this team",'Patient level info'!AG677,CONCATENATE('Patient level info'!AG677," whilst at this team"))))))))</f>
        <v/>
      </c>
      <c r="E677" s="106" t="str">
        <f>IF('Patient level info'!A677="","",IF(B677="6 Month Transfer","Not Applicable",IF('Patient level info'!A677='Patient level info'!B677,IF('Patient level info'!T677="No","Not achieved","Achieved"),"Not directly admitted by this team")))</f>
        <v/>
      </c>
      <c r="F677" s="106" t="str">
        <f>IF('Patient level info'!A677="","",IF(B677="6 Month Transfer","Not Applicable",IF('Patient level info'!A677='Patient level info'!B677,IF('Patient level info'!U677="","Not achieved","Achieved"),"Not directly admitted by this team")))</f>
        <v/>
      </c>
    </row>
    <row r="678" spans="1:6" s="40" customFormat="1" ht="30" customHeight="1" x14ac:dyDescent="0.25">
      <c r="A678" s="20" t="str">
        <f>IF('Patient level info'!A678="","",'Patient level info'!A678)</f>
        <v/>
      </c>
      <c r="B678" s="105" t="str">
        <f>IF(A678="","",IF('Patient level info'!E678="Yes","6 Month Transfer",IF('Paste Data Here - Export'!A678='Paste Data Here - Export'!B678,'Patient level info'!C678,IF('Patient level info'!W678="No","",'Paste Data Here - Export'!HP678))))</f>
        <v/>
      </c>
      <c r="C678" s="61" t="str">
        <f>IF(A678="","",IF(B678="6 Month Transfer",B678,IF('Patient level info'!W678="No","Record not locked to discharge/transfer",IF(AND('Paste Data Here - Export'!KM678="T",'Paste Data Here - Export'!A678&lt;&gt;'Paste Data Here - Export'!B678),"Record transferred to this team then transferred to another inpatient team",IF('Paste Data Here - Export'!KM678="T","Transferred to another inpatient team",IF('Paste Data Here - Export'!A678='Paste Data Here - Export'!B678,"Full record at this team","Record transferred to this team"))))))</f>
        <v/>
      </c>
      <c r="D678" s="106" t="str">
        <f>IF('Patient level info'!A678="","",IF(B678="6 Month Transfer","Not Applicable",IF(C678="Record not locked to discharge/transfer",C678,IF(OR(C678="Full record at this team",'Patient level info'!AG678="Died same day as arrival",'Patient level info'!AG678="Admitted to ICU/CCU/HDU"),'Patient level info'!AG678,IF('Patient level info'!P678="Not achieved",'Patient level info'!AG678,IF('Patient level info'!M678="Not achieved",'Patient level info'!AG678,IF('Patient level info'!AG678="Not directly admitted by this team, but achieved 90% of stay whilst at this team",'Patient level info'!AG678,CONCATENATE('Patient level info'!AG678," whilst at this team"))))))))</f>
        <v/>
      </c>
      <c r="E678" s="106" t="str">
        <f>IF('Patient level info'!A678="","",IF(B678="6 Month Transfer","Not Applicable",IF('Patient level info'!A678='Patient level info'!B678,IF('Patient level info'!T678="No","Not achieved","Achieved"),"Not directly admitted by this team")))</f>
        <v/>
      </c>
      <c r="F678" s="106" t="str">
        <f>IF('Patient level info'!A678="","",IF(B678="6 Month Transfer","Not Applicable",IF('Patient level info'!A678='Patient level info'!B678,IF('Patient level info'!U678="","Not achieved","Achieved"),"Not directly admitted by this team")))</f>
        <v/>
      </c>
    </row>
    <row r="679" spans="1:6" s="40" customFormat="1" ht="30" customHeight="1" x14ac:dyDescent="0.25">
      <c r="A679" s="20" t="str">
        <f>IF('Patient level info'!A679="","",'Patient level info'!A679)</f>
        <v/>
      </c>
      <c r="B679" s="105" t="str">
        <f>IF(A679="","",IF('Patient level info'!E679="Yes","6 Month Transfer",IF('Paste Data Here - Export'!A679='Paste Data Here - Export'!B679,'Patient level info'!C679,IF('Patient level info'!W679="No","",'Paste Data Here - Export'!HP679))))</f>
        <v/>
      </c>
      <c r="C679" s="61" t="str">
        <f>IF(A679="","",IF(B679="6 Month Transfer",B679,IF('Patient level info'!W679="No","Record not locked to discharge/transfer",IF(AND('Paste Data Here - Export'!KM679="T",'Paste Data Here - Export'!A679&lt;&gt;'Paste Data Here - Export'!B679),"Record transferred to this team then transferred to another inpatient team",IF('Paste Data Here - Export'!KM679="T","Transferred to another inpatient team",IF('Paste Data Here - Export'!A679='Paste Data Here - Export'!B679,"Full record at this team","Record transferred to this team"))))))</f>
        <v/>
      </c>
      <c r="D679" s="106" t="str">
        <f>IF('Patient level info'!A679="","",IF(B679="6 Month Transfer","Not Applicable",IF(C679="Record not locked to discharge/transfer",C679,IF(OR(C679="Full record at this team",'Patient level info'!AG679="Died same day as arrival",'Patient level info'!AG679="Admitted to ICU/CCU/HDU"),'Patient level info'!AG679,IF('Patient level info'!P679="Not achieved",'Patient level info'!AG679,IF('Patient level info'!M679="Not achieved",'Patient level info'!AG679,IF('Patient level info'!AG679="Not directly admitted by this team, but achieved 90% of stay whilst at this team",'Patient level info'!AG679,CONCATENATE('Patient level info'!AG679," whilst at this team"))))))))</f>
        <v/>
      </c>
      <c r="E679" s="106" t="str">
        <f>IF('Patient level info'!A679="","",IF(B679="6 Month Transfer","Not Applicable",IF('Patient level info'!A679='Patient level info'!B679,IF('Patient level info'!T679="No","Not achieved","Achieved"),"Not directly admitted by this team")))</f>
        <v/>
      </c>
      <c r="F679" s="106" t="str">
        <f>IF('Patient level info'!A679="","",IF(B679="6 Month Transfer","Not Applicable",IF('Patient level info'!A679='Patient level info'!B679,IF('Patient level info'!U679="","Not achieved","Achieved"),"Not directly admitted by this team")))</f>
        <v/>
      </c>
    </row>
    <row r="680" spans="1:6" s="40" customFormat="1" ht="30" customHeight="1" x14ac:dyDescent="0.25">
      <c r="A680" s="20" t="str">
        <f>IF('Patient level info'!A680="","",'Patient level info'!A680)</f>
        <v/>
      </c>
      <c r="B680" s="105" t="str">
        <f>IF(A680="","",IF('Patient level info'!E680="Yes","6 Month Transfer",IF('Paste Data Here - Export'!A680='Paste Data Here - Export'!B680,'Patient level info'!C680,IF('Patient level info'!W680="No","",'Paste Data Here - Export'!HP680))))</f>
        <v/>
      </c>
      <c r="C680" s="61" t="str">
        <f>IF(A680="","",IF(B680="6 Month Transfer",B680,IF('Patient level info'!W680="No","Record not locked to discharge/transfer",IF(AND('Paste Data Here - Export'!KM680="T",'Paste Data Here - Export'!A680&lt;&gt;'Paste Data Here - Export'!B680),"Record transferred to this team then transferred to another inpatient team",IF('Paste Data Here - Export'!KM680="T","Transferred to another inpatient team",IF('Paste Data Here - Export'!A680='Paste Data Here - Export'!B680,"Full record at this team","Record transferred to this team"))))))</f>
        <v/>
      </c>
      <c r="D680" s="106" t="str">
        <f>IF('Patient level info'!A680="","",IF(B680="6 Month Transfer","Not Applicable",IF(C680="Record not locked to discharge/transfer",C680,IF(OR(C680="Full record at this team",'Patient level info'!AG680="Died same day as arrival",'Patient level info'!AG680="Admitted to ICU/CCU/HDU"),'Patient level info'!AG680,IF('Patient level info'!P680="Not achieved",'Patient level info'!AG680,IF('Patient level info'!M680="Not achieved",'Patient level info'!AG680,IF('Patient level info'!AG680="Not directly admitted by this team, but achieved 90% of stay whilst at this team",'Patient level info'!AG680,CONCATENATE('Patient level info'!AG680," whilst at this team"))))))))</f>
        <v/>
      </c>
      <c r="E680" s="106" t="str">
        <f>IF('Patient level info'!A680="","",IF(B680="6 Month Transfer","Not Applicable",IF('Patient level info'!A680='Patient level info'!B680,IF('Patient level info'!T680="No","Not achieved","Achieved"),"Not directly admitted by this team")))</f>
        <v/>
      </c>
      <c r="F680" s="106" t="str">
        <f>IF('Patient level info'!A680="","",IF(B680="6 Month Transfer","Not Applicable",IF('Patient level info'!A680='Patient level info'!B680,IF('Patient level info'!U680="","Not achieved","Achieved"),"Not directly admitted by this team")))</f>
        <v/>
      </c>
    </row>
    <row r="681" spans="1:6" s="40" customFormat="1" ht="30" customHeight="1" x14ac:dyDescent="0.25">
      <c r="A681" s="20" t="str">
        <f>IF('Patient level info'!A681="","",'Patient level info'!A681)</f>
        <v/>
      </c>
      <c r="B681" s="105" t="str">
        <f>IF(A681="","",IF('Patient level info'!E681="Yes","6 Month Transfer",IF('Paste Data Here - Export'!A681='Paste Data Here - Export'!B681,'Patient level info'!C681,IF('Patient level info'!W681="No","",'Paste Data Here - Export'!HP681))))</f>
        <v/>
      </c>
      <c r="C681" s="61" t="str">
        <f>IF(A681="","",IF(B681="6 Month Transfer",B681,IF('Patient level info'!W681="No","Record not locked to discharge/transfer",IF(AND('Paste Data Here - Export'!KM681="T",'Paste Data Here - Export'!A681&lt;&gt;'Paste Data Here - Export'!B681),"Record transferred to this team then transferred to another inpatient team",IF('Paste Data Here - Export'!KM681="T","Transferred to another inpatient team",IF('Paste Data Here - Export'!A681='Paste Data Here - Export'!B681,"Full record at this team","Record transferred to this team"))))))</f>
        <v/>
      </c>
      <c r="D681" s="106" t="str">
        <f>IF('Patient level info'!A681="","",IF(B681="6 Month Transfer","Not Applicable",IF(C681="Record not locked to discharge/transfer",C681,IF(OR(C681="Full record at this team",'Patient level info'!AG681="Died same day as arrival",'Patient level info'!AG681="Admitted to ICU/CCU/HDU"),'Patient level info'!AG681,IF('Patient level info'!P681="Not achieved",'Patient level info'!AG681,IF('Patient level info'!M681="Not achieved",'Patient level info'!AG681,IF('Patient level info'!AG681="Not directly admitted by this team, but achieved 90% of stay whilst at this team",'Patient level info'!AG681,CONCATENATE('Patient level info'!AG681," whilst at this team"))))))))</f>
        <v/>
      </c>
      <c r="E681" s="106" t="str">
        <f>IF('Patient level info'!A681="","",IF(B681="6 Month Transfer","Not Applicable",IF('Patient level info'!A681='Patient level info'!B681,IF('Patient level info'!T681="No","Not achieved","Achieved"),"Not directly admitted by this team")))</f>
        <v/>
      </c>
      <c r="F681" s="106" t="str">
        <f>IF('Patient level info'!A681="","",IF(B681="6 Month Transfer","Not Applicable",IF('Patient level info'!A681='Patient level info'!B681,IF('Patient level info'!U681="","Not achieved","Achieved"),"Not directly admitted by this team")))</f>
        <v/>
      </c>
    </row>
    <row r="682" spans="1:6" s="40" customFormat="1" ht="30" customHeight="1" x14ac:dyDescent="0.25">
      <c r="A682" s="20" t="str">
        <f>IF('Patient level info'!A682="","",'Patient level info'!A682)</f>
        <v/>
      </c>
      <c r="B682" s="105" t="str">
        <f>IF(A682="","",IF('Patient level info'!E682="Yes","6 Month Transfer",IF('Paste Data Here - Export'!A682='Paste Data Here - Export'!B682,'Patient level info'!C682,IF('Patient level info'!W682="No","",'Paste Data Here - Export'!HP682))))</f>
        <v/>
      </c>
      <c r="C682" s="61" t="str">
        <f>IF(A682="","",IF(B682="6 Month Transfer",B682,IF('Patient level info'!W682="No","Record not locked to discharge/transfer",IF(AND('Paste Data Here - Export'!KM682="T",'Paste Data Here - Export'!A682&lt;&gt;'Paste Data Here - Export'!B682),"Record transferred to this team then transferred to another inpatient team",IF('Paste Data Here - Export'!KM682="T","Transferred to another inpatient team",IF('Paste Data Here - Export'!A682='Paste Data Here - Export'!B682,"Full record at this team","Record transferred to this team"))))))</f>
        <v/>
      </c>
      <c r="D682" s="106" t="str">
        <f>IF('Patient level info'!A682="","",IF(B682="6 Month Transfer","Not Applicable",IF(C682="Record not locked to discharge/transfer",C682,IF(OR(C682="Full record at this team",'Patient level info'!AG682="Died same day as arrival",'Patient level info'!AG682="Admitted to ICU/CCU/HDU"),'Patient level info'!AG682,IF('Patient level info'!P682="Not achieved",'Patient level info'!AG682,IF('Patient level info'!M682="Not achieved",'Patient level info'!AG682,IF('Patient level info'!AG682="Not directly admitted by this team, but achieved 90% of stay whilst at this team",'Patient level info'!AG682,CONCATENATE('Patient level info'!AG682," whilst at this team"))))))))</f>
        <v/>
      </c>
      <c r="E682" s="106" t="str">
        <f>IF('Patient level info'!A682="","",IF(B682="6 Month Transfer","Not Applicable",IF('Patient level info'!A682='Patient level info'!B682,IF('Patient level info'!T682="No","Not achieved","Achieved"),"Not directly admitted by this team")))</f>
        <v/>
      </c>
      <c r="F682" s="106" t="str">
        <f>IF('Patient level info'!A682="","",IF(B682="6 Month Transfer","Not Applicable",IF('Patient level info'!A682='Patient level info'!B682,IF('Patient level info'!U682="","Not achieved","Achieved"),"Not directly admitted by this team")))</f>
        <v/>
      </c>
    </row>
    <row r="683" spans="1:6" s="40" customFormat="1" ht="30" customHeight="1" x14ac:dyDescent="0.25">
      <c r="A683" s="20" t="str">
        <f>IF('Patient level info'!A683="","",'Patient level info'!A683)</f>
        <v/>
      </c>
      <c r="B683" s="105" t="str">
        <f>IF(A683="","",IF('Patient level info'!E683="Yes","6 Month Transfer",IF('Paste Data Here - Export'!A683='Paste Data Here - Export'!B683,'Patient level info'!C683,IF('Patient level info'!W683="No","",'Paste Data Here - Export'!HP683))))</f>
        <v/>
      </c>
      <c r="C683" s="61" t="str">
        <f>IF(A683="","",IF(B683="6 Month Transfer",B683,IF('Patient level info'!W683="No","Record not locked to discharge/transfer",IF(AND('Paste Data Here - Export'!KM683="T",'Paste Data Here - Export'!A683&lt;&gt;'Paste Data Here - Export'!B683),"Record transferred to this team then transferred to another inpatient team",IF('Paste Data Here - Export'!KM683="T","Transferred to another inpatient team",IF('Paste Data Here - Export'!A683='Paste Data Here - Export'!B683,"Full record at this team","Record transferred to this team"))))))</f>
        <v/>
      </c>
      <c r="D683" s="106" t="str">
        <f>IF('Patient level info'!A683="","",IF(B683="6 Month Transfer","Not Applicable",IF(C683="Record not locked to discharge/transfer",C683,IF(OR(C683="Full record at this team",'Patient level info'!AG683="Died same day as arrival",'Patient level info'!AG683="Admitted to ICU/CCU/HDU"),'Patient level info'!AG683,IF('Patient level info'!P683="Not achieved",'Patient level info'!AG683,IF('Patient level info'!M683="Not achieved",'Patient level info'!AG683,IF('Patient level info'!AG683="Not directly admitted by this team, but achieved 90% of stay whilst at this team",'Patient level info'!AG683,CONCATENATE('Patient level info'!AG683," whilst at this team"))))))))</f>
        <v/>
      </c>
      <c r="E683" s="106" t="str">
        <f>IF('Patient level info'!A683="","",IF(B683="6 Month Transfer","Not Applicable",IF('Patient level info'!A683='Patient level info'!B683,IF('Patient level info'!T683="No","Not achieved","Achieved"),"Not directly admitted by this team")))</f>
        <v/>
      </c>
      <c r="F683" s="106" t="str">
        <f>IF('Patient level info'!A683="","",IF(B683="6 Month Transfer","Not Applicable",IF('Patient level info'!A683='Patient level info'!B683,IF('Patient level info'!U683="","Not achieved","Achieved"),"Not directly admitted by this team")))</f>
        <v/>
      </c>
    </row>
    <row r="684" spans="1:6" s="40" customFormat="1" ht="30" customHeight="1" x14ac:dyDescent="0.25">
      <c r="A684" s="20" t="str">
        <f>IF('Patient level info'!A684="","",'Patient level info'!A684)</f>
        <v/>
      </c>
      <c r="B684" s="105" t="str">
        <f>IF(A684="","",IF('Patient level info'!E684="Yes","6 Month Transfer",IF('Paste Data Here - Export'!A684='Paste Data Here - Export'!B684,'Patient level info'!C684,IF('Patient level info'!W684="No","",'Paste Data Here - Export'!HP684))))</f>
        <v/>
      </c>
      <c r="C684" s="61" t="str">
        <f>IF(A684="","",IF(B684="6 Month Transfer",B684,IF('Patient level info'!W684="No","Record not locked to discharge/transfer",IF(AND('Paste Data Here - Export'!KM684="T",'Paste Data Here - Export'!A684&lt;&gt;'Paste Data Here - Export'!B684),"Record transferred to this team then transferred to another inpatient team",IF('Paste Data Here - Export'!KM684="T","Transferred to another inpatient team",IF('Paste Data Here - Export'!A684='Paste Data Here - Export'!B684,"Full record at this team","Record transferred to this team"))))))</f>
        <v/>
      </c>
      <c r="D684" s="106" t="str">
        <f>IF('Patient level info'!A684="","",IF(B684="6 Month Transfer","Not Applicable",IF(C684="Record not locked to discharge/transfer",C684,IF(OR(C684="Full record at this team",'Patient level info'!AG684="Died same day as arrival",'Patient level info'!AG684="Admitted to ICU/CCU/HDU"),'Patient level info'!AG684,IF('Patient level info'!P684="Not achieved",'Patient level info'!AG684,IF('Patient level info'!M684="Not achieved",'Patient level info'!AG684,IF('Patient level info'!AG684="Not directly admitted by this team, but achieved 90% of stay whilst at this team",'Patient level info'!AG684,CONCATENATE('Patient level info'!AG684," whilst at this team"))))))))</f>
        <v/>
      </c>
      <c r="E684" s="106" t="str">
        <f>IF('Patient level info'!A684="","",IF(B684="6 Month Transfer","Not Applicable",IF('Patient level info'!A684='Patient level info'!B684,IF('Patient level info'!T684="No","Not achieved","Achieved"),"Not directly admitted by this team")))</f>
        <v/>
      </c>
      <c r="F684" s="106" t="str">
        <f>IF('Patient level info'!A684="","",IF(B684="6 Month Transfer","Not Applicable",IF('Patient level info'!A684='Patient level info'!B684,IF('Patient level info'!U684="","Not achieved","Achieved"),"Not directly admitted by this team")))</f>
        <v/>
      </c>
    </row>
    <row r="685" spans="1:6" s="40" customFormat="1" ht="30" customHeight="1" x14ac:dyDescent="0.25">
      <c r="A685" s="20" t="str">
        <f>IF('Patient level info'!A685="","",'Patient level info'!A685)</f>
        <v/>
      </c>
      <c r="B685" s="105" t="str">
        <f>IF(A685="","",IF('Patient level info'!E685="Yes","6 Month Transfer",IF('Paste Data Here - Export'!A685='Paste Data Here - Export'!B685,'Patient level info'!C685,IF('Patient level info'!W685="No","",'Paste Data Here - Export'!HP685))))</f>
        <v/>
      </c>
      <c r="C685" s="61" t="str">
        <f>IF(A685="","",IF(B685="6 Month Transfer",B685,IF('Patient level info'!W685="No","Record not locked to discharge/transfer",IF(AND('Paste Data Here - Export'!KM685="T",'Paste Data Here - Export'!A685&lt;&gt;'Paste Data Here - Export'!B685),"Record transferred to this team then transferred to another inpatient team",IF('Paste Data Here - Export'!KM685="T","Transferred to another inpatient team",IF('Paste Data Here - Export'!A685='Paste Data Here - Export'!B685,"Full record at this team","Record transferred to this team"))))))</f>
        <v/>
      </c>
      <c r="D685" s="106" t="str">
        <f>IF('Patient level info'!A685="","",IF(B685="6 Month Transfer","Not Applicable",IF(C685="Record not locked to discharge/transfer",C685,IF(OR(C685="Full record at this team",'Patient level info'!AG685="Died same day as arrival",'Patient level info'!AG685="Admitted to ICU/CCU/HDU"),'Patient level info'!AG685,IF('Patient level info'!P685="Not achieved",'Patient level info'!AG685,IF('Patient level info'!M685="Not achieved",'Patient level info'!AG685,IF('Patient level info'!AG685="Not directly admitted by this team, but achieved 90% of stay whilst at this team",'Patient level info'!AG685,CONCATENATE('Patient level info'!AG685," whilst at this team"))))))))</f>
        <v/>
      </c>
      <c r="E685" s="106" t="str">
        <f>IF('Patient level info'!A685="","",IF(B685="6 Month Transfer","Not Applicable",IF('Patient level info'!A685='Patient level info'!B685,IF('Patient level info'!T685="No","Not achieved","Achieved"),"Not directly admitted by this team")))</f>
        <v/>
      </c>
      <c r="F685" s="106" t="str">
        <f>IF('Patient level info'!A685="","",IF(B685="6 Month Transfer","Not Applicable",IF('Patient level info'!A685='Patient level info'!B685,IF('Patient level info'!U685="","Not achieved","Achieved"),"Not directly admitted by this team")))</f>
        <v/>
      </c>
    </row>
    <row r="686" spans="1:6" s="40" customFormat="1" ht="30" customHeight="1" x14ac:dyDescent="0.25">
      <c r="A686" s="20" t="str">
        <f>IF('Patient level info'!A686="","",'Patient level info'!A686)</f>
        <v/>
      </c>
      <c r="B686" s="105" t="str">
        <f>IF(A686="","",IF('Patient level info'!E686="Yes","6 Month Transfer",IF('Paste Data Here - Export'!A686='Paste Data Here - Export'!B686,'Patient level info'!C686,IF('Patient level info'!W686="No","",'Paste Data Here - Export'!HP686))))</f>
        <v/>
      </c>
      <c r="C686" s="61" t="str">
        <f>IF(A686="","",IF(B686="6 Month Transfer",B686,IF('Patient level info'!W686="No","Record not locked to discharge/transfer",IF(AND('Paste Data Here - Export'!KM686="T",'Paste Data Here - Export'!A686&lt;&gt;'Paste Data Here - Export'!B686),"Record transferred to this team then transferred to another inpatient team",IF('Paste Data Here - Export'!KM686="T","Transferred to another inpatient team",IF('Paste Data Here - Export'!A686='Paste Data Here - Export'!B686,"Full record at this team","Record transferred to this team"))))))</f>
        <v/>
      </c>
      <c r="D686" s="106" t="str">
        <f>IF('Patient level info'!A686="","",IF(B686="6 Month Transfer","Not Applicable",IF(C686="Record not locked to discharge/transfer",C686,IF(OR(C686="Full record at this team",'Patient level info'!AG686="Died same day as arrival",'Patient level info'!AG686="Admitted to ICU/CCU/HDU"),'Patient level info'!AG686,IF('Patient level info'!P686="Not achieved",'Patient level info'!AG686,IF('Patient level info'!M686="Not achieved",'Patient level info'!AG686,IF('Patient level info'!AG686="Not directly admitted by this team, but achieved 90% of stay whilst at this team",'Patient level info'!AG686,CONCATENATE('Patient level info'!AG686," whilst at this team"))))))))</f>
        <v/>
      </c>
      <c r="E686" s="106" t="str">
        <f>IF('Patient level info'!A686="","",IF(B686="6 Month Transfer","Not Applicable",IF('Patient level info'!A686='Patient level info'!B686,IF('Patient level info'!T686="No","Not achieved","Achieved"),"Not directly admitted by this team")))</f>
        <v/>
      </c>
      <c r="F686" s="106" t="str">
        <f>IF('Patient level info'!A686="","",IF(B686="6 Month Transfer","Not Applicable",IF('Patient level info'!A686='Patient level info'!B686,IF('Patient level info'!U686="","Not achieved","Achieved"),"Not directly admitted by this team")))</f>
        <v/>
      </c>
    </row>
    <row r="687" spans="1:6" s="40" customFormat="1" ht="30" customHeight="1" x14ac:dyDescent="0.25">
      <c r="A687" s="20" t="str">
        <f>IF('Patient level info'!A687="","",'Patient level info'!A687)</f>
        <v/>
      </c>
      <c r="B687" s="105" t="str">
        <f>IF(A687="","",IF('Patient level info'!E687="Yes","6 Month Transfer",IF('Paste Data Here - Export'!A687='Paste Data Here - Export'!B687,'Patient level info'!C687,IF('Patient level info'!W687="No","",'Paste Data Here - Export'!HP687))))</f>
        <v/>
      </c>
      <c r="C687" s="61" t="str">
        <f>IF(A687="","",IF(B687="6 Month Transfer",B687,IF('Patient level info'!W687="No","Record not locked to discharge/transfer",IF(AND('Paste Data Here - Export'!KM687="T",'Paste Data Here - Export'!A687&lt;&gt;'Paste Data Here - Export'!B687),"Record transferred to this team then transferred to another inpatient team",IF('Paste Data Here - Export'!KM687="T","Transferred to another inpatient team",IF('Paste Data Here - Export'!A687='Paste Data Here - Export'!B687,"Full record at this team","Record transferred to this team"))))))</f>
        <v/>
      </c>
      <c r="D687" s="106" t="str">
        <f>IF('Patient level info'!A687="","",IF(B687="6 Month Transfer","Not Applicable",IF(C687="Record not locked to discharge/transfer",C687,IF(OR(C687="Full record at this team",'Patient level info'!AG687="Died same day as arrival",'Patient level info'!AG687="Admitted to ICU/CCU/HDU"),'Patient level info'!AG687,IF('Patient level info'!P687="Not achieved",'Patient level info'!AG687,IF('Patient level info'!M687="Not achieved",'Patient level info'!AG687,IF('Patient level info'!AG687="Not directly admitted by this team, but achieved 90% of stay whilst at this team",'Patient level info'!AG687,CONCATENATE('Patient level info'!AG687," whilst at this team"))))))))</f>
        <v/>
      </c>
      <c r="E687" s="106" t="str">
        <f>IF('Patient level info'!A687="","",IF(B687="6 Month Transfer","Not Applicable",IF('Patient level info'!A687='Patient level info'!B687,IF('Patient level info'!T687="No","Not achieved","Achieved"),"Not directly admitted by this team")))</f>
        <v/>
      </c>
      <c r="F687" s="106" t="str">
        <f>IF('Patient level info'!A687="","",IF(B687="6 Month Transfer","Not Applicable",IF('Patient level info'!A687='Patient level info'!B687,IF('Patient level info'!U687="","Not achieved","Achieved"),"Not directly admitted by this team")))</f>
        <v/>
      </c>
    </row>
    <row r="688" spans="1:6" s="40" customFormat="1" ht="30" customHeight="1" x14ac:dyDescent="0.25">
      <c r="A688" s="20" t="str">
        <f>IF('Patient level info'!A688="","",'Patient level info'!A688)</f>
        <v/>
      </c>
      <c r="B688" s="105" t="str">
        <f>IF(A688="","",IF('Patient level info'!E688="Yes","6 Month Transfer",IF('Paste Data Here - Export'!A688='Paste Data Here - Export'!B688,'Patient level info'!C688,IF('Patient level info'!W688="No","",'Paste Data Here - Export'!HP688))))</f>
        <v/>
      </c>
      <c r="C688" s="61" t="str">
        <f>IF(A688="","",IF(B688="6 Month Transfer",B688,IF('Patient level info'!W688="No","Record not locked to discharge/transfer",IF(AND('Paste Data Here - Export'!KM688="T",'Paste Data Here - Export'!A688&lt;&gt;'Paste Data Here - Export'!B688),"Record transferred to this team then transferred to another inpatient team",IF('Paste Data Here - Export'!KM688="T","Transferred to another inpatient team",IF('Paste Data Here - Export'!A688='Paste Data Here - Export'!B688,"Full record at this team","Record transferred to this team"))))))</f>
        <v/>
      </c>
      <c r="D688" s="106" t="str">
        <f>IF('Patient level info'!A688="","",IF(B688="6 Month Transfer","Not Applicable",IF(C688="Record not locked to discharge/transfer",C688,IF(OR(C688="Full record at this team",'Patient level info'!AG688="Died same day as arrival",'Patient level info'!AG688="Admitted to ICU/CCU/HDU"),'Patient level info'!AG688,IF('Patient level info'!P688="Not achieved",'Patient level info'!AG688,IF('Patient level info'!M688="Not achieved",'Patient level info'!AG688,IF('Patient level info'!AG688="Not directly admitted by this team, but achieved 90% of stay whilst at this team",'Patient level info'!AG688,CONCATENATE('Patient level info'!AG688," whilst at this team"))))))))</f>
        <v/>
      </c>
      <c r="E688" s="106" t="str">
        <f>IF('Patient level info'!A688="","",IF(B688="6 Month Transfer","Not Applicable",IF('Patient level info'!A688='Patient level info'!B688,IF('Patient level info'!T688="No","Not achieved","Achieved"),"Not directly admitted by this team")))</f>
        <v/>
      </c>
      <c r="F688" s="106" t="str">
        <f>IF('Patient level info'!A688="","",IF(B688="6 Month Transfer","Not Applicable",IF('Patient level info'!A688='Patient level info'!B688,IF('Patient level info'!U688="","Not achieved","Achieved"),"Not directly admitted by this team")))</f>
        <v/>
      </c>
    </row>
    <row r="689" spans="1:6" s="40" customFormat="1" ht="30" customHeight="1" x14ac:dyDescent="0.25">
      <c r="A689" s="20" t="str">
        <f>IF('Patient level info'!A689="","",'Patient level info'!A689)</f>
        <v/>
      </c>
      <c r="B689" s="105" t="str">
        <f>IF(A689="","",IF('Patient level info'!E689="Yes","6 Month Transfer",IF('Paste Data Here - Export'!A689='Paste Data Here - Export'!B689,'Patient level info'!C689,IF('Patient level info'!W689="No","",'Paste Data Here - Export'!HP689))))</f>
        <v/>
      </c>
      <c r="C689" s="61" t="str">
        <f>IF(A689="","",IF(B689="6 Month Transfer",B689,IF('Patient level info'!W689="No","Record not locked to discharge/transfer",IF(AND('Paste Data Here - Export'!KM689="T",'Paste Data Here - Export'!A689&lt;&gt;'Paste Data Here - Export'!B689),"Record transferred to this team then transferred to another inpatient team",IF('Paste Data Here - Export'!KM689="T","Transferred to another inpatient team",IF('Paste Data Here - Export'!A689='Paste Data Here - Export'!B689,"Full record at this team","Record transferred to this team"))))))</f>
        <v/>
      </c>
      <c r="D689" s="106" t="str">
        <f>IF('Patient level info'!A689="","",IF(B689="6 Month Transfer","Not Applicable",IF(C689="Record not locked to discharge/transfer",C689,IF(OR(C689="Full record at this team",'Patient level info'!AG689="Died same day as arrival",'Patient level info'!AG689="Admitted to ICU/CCU/HDU"),'Patient level info'!AG689,IF('Patient level info'!P689="Not achieved",'Patient level info'!AG689,IF('Patient level info'!M689="Not achieved",'Patient level info'!AG689,IF('Patient level info'!AG689="Not directly admitted by this team, but achieved 90% of stay whilst at this team",'Patient level info'!AG689,CONCATENATE('Patient level info'!AG689," whilst at this team"))))))))</f>
        <v/>
      </c>
      <c r="E689" s="106" t="str">
        <f>IF('Patient level info'!A689="","",IF(B689="6 Month Transfer","Not Applicable",IF('Patient level info'!A689='Patient level info'!B689,IF('Patient level info'!T689="No","Not achieved","Achieved"),"Not directly admitted by this team")))</f>
        <v/>
      </c>
      <c r="F689" s="106" t="str">
        <f>IF('Patient level info'!A689="","",IF(B689="6 Month Transfer","Not Applicable",IF('Patient level info'!A689='Patient level info'!B689,IF('Patient level info'!U689="","Not achieved","Achieved"),"Not directly admitted by this team")))</f>
        <v/>
      </c>
    </row>
    <row r="690" spans="1:6" s="40" customFormat="1" ht="30" customHeight="1" x14ac:dyDescent="0.25">
      <c r="A690" s="20" t="str">
        <f>IF('Patient level info'!A690="","",'Patient level info'!A690)</f>
        <v/>
      </c>
      <c r="B690" s="105" t="str">
        <f>IF(A690="","",IF('Patient level info'!E690="Yes","6 Month Transfer",IF('Paste Data Here - Export'!A690='Paste Data Here - Export'!B690,'Patient level info'!C690,IF('Patient level info'!W690="No","",'Paste Data Here - Export'!HP690))))</f>
        <v/>
      </c>
      <c r="C690" s="61" t="str">
        <f>IF(A690="","",IF(B690="6 Month Transfer",B690,IF('Patient level info'!W690="No","Record not locked to discharge/transfer",IF(AND('Paste Data Here - Export'!KM690="T",'Paste Data Here - Export'!A690&lt;&gt;'Paste Data Here - Export'!B690),"Record transferred to this team then transferred to another inpatient team",IF('Paste Data Here - Export'!KM690="T","Transferred to another inpatient team",IF('Paste Data Here - Export'!A690='Paste Data Here - Export'!B690,"Full record at this team","Record transferred to this team"))))))</f>
        <v/>
      </c>
      <c r="D690" s="106" t="str">
        <f>IF('Patient level info'!A690="","",IF(B690="6 Month Transfer","Not Applicable",IF(C690="Record not locked to discharge/transfer",C690,IF(OR(C690="Full record at this team",'Patient level info'!AG690="Died same day as arrival",'Patient level info'!AG690="Admitted to ICU/CCU/HDU"),'Patient level info'!AG690,IF('Patient level info'!P690="Not achieved",'Patient level info'!AG690,IF('Patient level info'!M690="Not achieved",'Patient level info'!AG690,IF('Patient level info'!AG690="Not directly admitted by this team, but achieved 90% of stay whilst at this team",'Patient level info'!AG690,CONCATENATE('Patient level info'!AG690," whilst at this team"))))))))</f>
        <v/>
      </c>
      <c r="E690" s="106" t="str">
        <f>IF('Patient level info'!A690="","",IF(B690="6 Month Transfer","Not Applicable",IF('Patient level info'!A690='Patient level info'!B690,IF('Patient level info'!T690="No","Not achieved","Achieved"),"Not directly admitted by this team")))</f>
        <v/>
      </c>
      <c r="F690" s="106" t="str">
        <f>IF('Patient level info'!A690="","",IF(B690="6 Month Transfer","Not Applicable",IF('Patient level info'!A690='Patient level info'!B690,IF('Patient level info'!U690="","Not achieved","Achieved"),"Not directly admitted by this team")))</f>
        <v/>
      </c>
    </row>
    <row r="691" spans="1:6" s="40" customFormat="1" ht="30" customHeight="1" x14ac:dyDescent="0.25">
      <c r="A691" s="20" t="str">
        <f>IF('Patient level info'!A691="","",'Patient level info'!A691)</f>
        <v/>
      </c>
      <c r="B691" s="105" t="str">
        <f>IF(A691="","",IF('Patient level info'!E691="Yes","6 Month Transfer",IF('Paste Data Here - Export'!A691='Paste Data Here - Export'!B691,'Patient level info'!C691,IF('Patient level info'!W691="No","",'Paste Data Here - Export'!HP691))))</f>
        <v/>
      </c>
      <c r="C691" s="61" t="str">
        <f>IF(A691="","",IF(B691="6 Month Transfer",B691,IF('Patient level info'!W691="No","Record not locked to discharge/transfer",IF(AND('Paste Data Here - Export'!KM691="T",'Paste Data Here - Export'!A691&lt;&gt;'Paste Data Here - Export'!B691),"Record transferred to this team then transferred to another inpatient team",IF('Paste Data Here - Export'!KM691="T","Transferred to another inpatient team",IF('Paste Data Here - Export'!A691='Paste Data Here - Export'!B691,"Full record at this team","Record transferred to this team"))))))</f>
        <v/>
      </c>
      <c r="D691" s="106" t="str">
        <f>IF('Patient level info'!A691="","",IF(B691="6 Month Transfer","Not Applicable",IF(C691="Record not locked to discharge/transfer",C691,IF(OR(C691="Full record at this team",'Patient level info'!AG691="Died same day as arrival",'Patient level info'!AG691="Admitted to ICU/CCU/HDU"),'Patient level info'!AG691,IF('Patient level info'!P691="Not achieved",'Patient level info'!AG691,IF('Patient level info'!M691="Not achieved",'Patient level info'!AG691,IF('Patient level info'!AG691="Not directly admitted by this team, but achieved 90% of stay whilst at this team",'Patient level info'!AG691,CONCATENATE('Patient level info'!AG691," whilst at this team"))))))))</f>
        <v/>
      </c>
      <c r="E691" s="106" t="str">
        <f>IF('Patient level info'!A691="","",IF(B691="6 Month Transfer","Not Applicable",IF('Patient level info'!A691='Patient level info'!B691,IF('Patient level info'!T691="No","Not achieved","Achieved"),"Not directly admitted by this team")))</f>
        <v/>
      </c>
      <c r="F691" s="106" t="str">
        <f>IF('Patient level info'!A691="","",IF(B691="6 Month Transfer","Not Applicable",IF('Patient level info'!A691='Patient level info'!B691,IF('Patient level info'!U691="","Not achieved","Achieved"),"Not directly admitted by this team")))</f>
        <v/>
      </c>
    </row>
    <row r="692" spans="1:6" s="40" customFormat="1" ht="30" customHeight="1" x14ac:dyDescent="0.25">
      <c r="A692" s="20" t="str">
        <f>IF('Patient level info'!A692="","",'Patient level info'!A692)</f>
        <v/>
      </c>
      <c r="B692" s="105" t="str">
        <f>IF(A692="","",IF('Patient level info'!E692="Yes","6 Month Transfer",IF('Paste Data Here - Export'!A692='Paste Data Here - Export'!B692,'Patient level info'!C692,IF('Patient level info'!W692="No","",'Paste Data Here - Export'!HP692))))</f>
        <v/>
      </c>
      <c r="C692" s="61" t="str">
        <f>IF(A692="","",IF(B692="6 Month Transfer",B692,IF('Patient level info'!W692="No","Record not locked to discharge/transfer",IF(AND('Paste Data Here - Export'!KM692="T",'Paste Data Here - Export'!A692&lt;&gt;'Paste Data Here - Export'!B692),"Record transferred to this team then transferred to another inpatient team",IF('Paste Data Here - Export'!KM692="T","Transferred to another inpatient team",IF('Paste Data Here - Export'!A692='Paste Data Here - Export'!B692,"Full record at this team","Record transferred to this team"))))))</f>
        <v/>
      </c>
      <c r="D692" s="106" t="str">
        <f>IF('Patient level info'!A692="","",IF(B692="6 Month Transfer","Not Applicable",IF(C692="Record not locked to discharge/transfer",C692,IF(OR(C692="Full record at this team",'Patient level info'!AG692="Died same day as arrival",'Patient level info'!AG692="Admitted to ICU/CCU/HDU"),'Patient level info'!AG692,IF('Patient level info'!P692="Not achieved",'Patient level info'!AG692,IF('Patient level info'!M692="Not achieved",'Patient level info'!AG692,IF('Patient level info'!AG692="Not directly admitted by this team, but achieved 90% of stay whilst at this team",'Patient level info'!AG692,CONCATENATE('Patient level info'!AG692," whilst at this team"))))))))</f>
        <v/>
      </c>
      <c r="E692" s="106" t="str">
        <f>IF('Patient level info'!A692="","",IF(B692="6 Month Transfer","Not Applicable",IF('Patient level info'!A692='Patient level info'!B692,IF('Patient level info'!T692="No","Not achieved","Achieved"),"Not directly admitted by this team")))</f>
        <v/>
      </c>
      <c r="F692" s="106" t="str">
        <f>IF('Patient level info'!A692="","",IF(B692="6 Month Transfer","Not Applicable",IF('Patient level info'!A692='Patient level info'!B692,IF('Patient level info'!U692="","Not achieved","Achieved"),"Not directly admitted by this team")))</f>
        <v/>
      </c>
    </row>
    <row r="693" spans="1:6" s="40" customFormat="1" ht="30" customHeight="1" x14ac:dyDescent="0.25">
      <c r="A693" s="20" t="str">
        <f>IF('Patient level info'!A693="","",'Patient level info'!A693)</f>
        <v/>
      </c>
      <c r="B693" s="105" t="str">
        <f>IF(A693="","",IF('Patient level info'!E693="Yes","6 Month Transfer",IF('Paste Data Here - Export'!A693='Paste Data Here - Export'!B693,'Patient level info'!C693,IF('Patient level info'!W693="No","",'Paste Data Here - Export'!HP693))))</f>
        <v/>
      </c>
      <c r="C693" s="61" t="str">
        <f>IF(A693="","",IF(B693="6 Month Transfer",B693,IF('Patient level info'!W693="No","Record not locked to discharge/transfer",IF(AND('Paste Data Here - Export'!KM693="T",'Paste Data Here - Export'!A693&lt;&gt;'Paste Data Here - Export'!B693),"Record transferred to this team then transferred to another inpatient team",IF('Paste Data Here - Export'!KM693="T","Transferred to another inpatient team",IF('Paste Data Here - Export'!A693='Paste Data Here - Export'!B693,"Full record at this team","Record transferred to this team"))))))</f>
        <v/>
      </c>
      <c r="D693" s="106" t="str">
        <f>IF('Patient level info'!A693="","",IF(B693="6 Month Transfer","Not Applicable",IF(C693="Record not locked to discharge/transfer",C693,IF(OR(C693="Full record at this team",'Patient level info'!AG693="Died same day as arrival",'Patient level info'!AG693="Admitted to ICU/CCU/HDU"),'Patient level info'!AG693,IF('Patient level info'!P693="Not achieved",'Patient level info'!AG693,IF('Patient level info'!M693="Not achieved",'Patient level info'!AG693,IF('Patient level info'!AG693="Not directly admitted by this team, but achieved 90% of stay whilst at this team",'Patient level info'!AG693,CONCATENATE('Patient level info'!AG693," whilst at this team"))))))))</f>
        <v/>
      </c>
      <c r="E693" s="106" t="str">
        <f>IF('Patient level info'!A693="","",IF(B693="6 Month Transfer","Not Applicable",IF('Patient level info'!A693='Patient level info'!B693,IF('Patient level info'!T693="No","Not achieved","Achieved"),"Not directly admitted by this team")))</f>
        <v/>
      </c>
      <c r="F693" s="106" t="str">
        <f>IF('Patient level info'!A693="","",IF(B693="6 Month Transfer","Not Applicable",IF('Patient level info'!A693='Patient level info'!B693,IF('Patient level info'!U693="","Not achieved","Achieved"),"Not directly admitted by this team")))</f>
        <v/>
      </c>
    </row>
    <row r="694" spans="1:6" s="40" customFormat="1" ht="30" customHeight="1" x14ac:dyDescent="0.25">
      <c r="A694" s="20" t="str">
        <f>IF('Patient level info'!A694="","",'Patient level info'!A694)</f>
        <v/>
      </c>
      <c r="B694" s="105" t="str">
        <f>IF(A694="","",IF('Patient level info'!E694="Yes","6 Month Transfer",IF('Paste Data Here - Export'!A694='Paste Data Here - Export'!B694,'Patient level info'!C694,IF('Patient level info'!W694="No","",'Paste Data Here - Export'!HP694))))</f>
        <v/>
      </c>
      <c r="C694" s="61" t="str">
        <f>IF(A694="","",IF(B694="6 Month Transfer",B694,IF('Patient level info'!W694="No","Record not locked to discharge/transfer",IF(AND('Paste Data Here - Export'!KM694="T",'Paste Data Here - Export'!A694&lt;&gt;'Paste Data Here - Export'!B694),"Record transferred to this team then transferred to another inpatient team",IF('Paste Data Here - Export'!KM694="T","Transferred to another inpatient team",IF('Paste Data Here - Export'!A694='Paste Data Here - Export'!B694,"Full record at this team","Record transferred to this team"))))))</f>
        <v/>
      </c>
      <c r="D694" s="106" t="str">
        <f>IF('Patient level info'!A694="","",IF(B694="6 Month Transfer","Not Applicable",IF(C694="Record not locked to discharge/transfer",C694,IF(OR(C694="Full record at this team",'Patient level info'!AG694="Died same day as arrival",'Patient level info'!AG694="Admitted to ICU/CCU/HDU"),'Patient level info'!AG694,IF('Patient level info'!P694="Not achieved",'Patient level info'!AG694,IF('Patient level info'!M694="Not achieved",'Patient level info'!AG694,IF('Patient level info'!AG694="Not directly admitted by this team, but achieved 90% of stay whilst at this team",'Patient level info'!AG694,CONCATENATE('Patient level info'!AG694," whilst at this team"))))))))</f>
        <v/>
      </c>
      <c r="E694" s="106" t="str">
        <f>IF('Patient level info'!A694="","",IF(B694="6 Month Transfer","Not Applicable",IF('Patient level info'!A694='Patient level info'!B694,IF('Patient level info'!T694="No","Not achieved","Achieved"),"Not directly admitted by this team")))</f>
        <v/>
      </c>
      <c r="F694" s="106" t="str">
        <f>IF('Patient level info'!A694="","",IF(B694="6 Month Transfer","Not Applicable",IF('Patient level info'!A694='Patient level info'!B694,IF('Patient level info'!U694="","Not achieved","Achieved"),"Not directly admitted by this team")))</f>
        <v/>
      </c>
    </row>
    <row r="695" spans="1:6" s="40" customFormat="1" ht="30" customHeight="1" x14ac:dyDescent="0.25">
      <c r="A695" s="20" t="str">
        <f>IF('Patient level info'!A695="","",'Patient level info'!A695)</f>
        <v/>
      </c>
      <c r="B695" s="105" t="str">
        <f>IF(A695="","",IF('Patient level info'!E695="Yes","6 Month Transfer",IF('Paste Data Here - Export'!A695='Paste Data Here - Export'!B695,'Patient level info'!C695,IF('Patient level info'!W695="No","",'Paste Data Here - Export'!HP695))))</f>
        <v/>
      </c>
      <c r="C695" s="61" t="str">
        <f>IF(A695="","",IF(B695="6 Month Transfer",B695,IF('Patient level info'!W695="No","Record not locked to discharge/transfer",IF(AND('Paste Data Here - Export'!KM695="T",'Paste Data Here - Export'!A695&lt;&gt;'Paste Data Here - Export'!B695),"Record transferred to this team then transferred to another inpatient team",IF('Paste Data Here - Export'!KM695="T","Transferred to another inpatient team",IF('Paste Data Here - Export'!A695='Paste Data Here - Export'!B695,"Full record at this team","Record transferred to this team"))))))</f>
        <v/>
      </c>
      <c r="D695" s="106" t="str">
        <f>IF('Patient level info'!A695="","",IF(B695="6 Month Transfer","Not Applicable",IF(C695="Record not locked to discharge/transfer",C695,IF(OR(C695="Full record at this team",'Patient level info'!AG695="Died same day as arrival",'Patient level info'!AG695="Admitted to ICU/CCU/HDU"),'Patient level info'!AG695,IF('Patient level info'!P695="Not achieved",'Patient level info'!AG695,IF('Patient level info'!M695="Not achieved",'Patient level info'!AG695,IF('Patient level info'!AG695="Not directly admitted by this team, but achieved 90% of stay whilst at this team",'Patient level info'!AG695,CONCATENATE('Patient level info'!AG695," whilst at this team"))))))))</f>
        <v/>
      </c>
      <c r="E695" s="106" t="str">
        <f>IF('Patient level info'!A695="","",IF(B695="6 Month Transfer","Not Applicable",IF('Patient level info'!A695='Patient level info'!B695,IF('Patient level info'!T695="No","Not achieved","Achieved"),"Not directly admitted by this team")))</f>
        <v/>
      </c>
      <c r="F695" s="106" t="str">
        <f>IF('Patient level info'!A695="","",IF(B695="6 Month Transfer","Not Applicable",IF('Patient level info'!A695='Patient level info'!B695,IF('Patient level info'!U695="","Not achieved","Achieved"),"Not directly admitted by this team")))</f>
        <v/>
      </c>
    </row>
    <row r="696" spans="1:6" s="40" customFormat="1" ht="30" customHeight="1" x14ac:dyDescent="0.25">
      <c r="A696" s="20" t="str">
        <f>IF('Patient level info'!A696="","",'Patient level info'!A696)</f>
        <v/>
      </c>
      <c r="B696" s="105" t="str">
        <f>IF(A696="","",IF('Patient level info'!E696="Yes","6 Month Transfer",IF('Paste Data Here - Export'!A696='Paste Data Here - Export'!B696,'Patient level info'!C696,IF('Patient level info'!W696="No","",'Paste Data Here - Export'!HP696))))</f>
        <v/>
      </c>
      <c r="C696" s="61" t="str">
        <f>IF(A696="","",IF(B696="6 Month Transfer",B696,IF('Patient level info'!W696="No","Record not locked to discharge/transfer",IF(AND('Paste Data Here - Export'!KM696="T",'Paste Data Here - Export'!A696&lt;&gt;'Paste Data Here - Export'!B696),"Record transferred to this team then transferred to another inpatient team",IF('Paste Data Here - Export'!KM696="T","Transferred to another inpatient team",IF('Paste Data Here - Export'!A696='Paste Data Here - Export'!B696,"Full record at this team","Record transferred to this team"))))))</f>
        <v/>
      </c>
      <c r="D696" s="106" t="str">
        <f>IF('Patient level info'!A696="","",IF(B696="6 Month Transfer","Not Applicable",IF(C696="Record not locked to discharge/transfer",C696,IF(OR(C696="Full record at this team",'Patient level info'!AG696="Died same day as arrival",'Patient level info'!AG696="Admitted to ICU/CCU/HDU"),'Patient level info'!AG696,IF('Patient level info'!P696="Not achieved",'Patient level info'!AG696,IF('Patient level info'!M696="Not achieved",'Patient level info'!AG696,IF('Patient level info'!AG696="Not directly admitted by this team, but achieved 90% of stay whilst at this team",'Patient level info'!AG696,CONCATENATE('Patient level info'!AG696," whilst at this team"))))))))</f>
        <v/>
      </c>
      <c r="E696" s="106" t="str">
        <f>IF('Patient level info'!A696="","",IF(B696="6 Month Transfer","Not Applicable",IF('Patient level info'!A696='Patient level info'!B696,IF('Patient level info'!T696="No","Not achieved","Achieved"),"Not directly admitted by this team")))</f>
        <v/>
      </c>
      <c r="F696" s="106" t="str">
        <f>IF('Patient level info'!A696="","",IF(B696="6 Month Transfer","Not Applicable",IF('Patient level info'!A696='Patient level info'!B696,IF('Patient level info'!U696="","Not achieved","Achieved"),"Not directly admitted by this team")))</f>
        <v/>
      </c>
    </row>
    <row r="697" spans="1:6" s="40" customFormat="1" ht="30" customHeight="1" x14ac:dyDescent="0.25">
      <c r="A697" s="20" t="str">
        <f>IF('Patient level info'!A697="","",'Patient level info'!A697)</f>
        <v/>
      </c>
      <c r="B697" s="105" t="str">
        <f>IF(A697="","",IF('Patient level info'!E697="Yes","6 Month Transfer",IF('Paste Data Here - Export'!A697='Paste Data Here - Export'!B697,'Patient level info'!C697,IF('Patient level info'!W697="No","",'Paste Data Here - Export'!HP697))))</f>
        <v/>
      </c>
      <c r="C697" s="61" t="str">
        <f>IF(A697="","",IF(B697="6 Month Transfer",B697,IF('Patient level info'!W697="No","Record not locked to discharge/transfer",IF(AND('Paste Data Here - Export'!KM697="T",'Paste Data Here - Export'!A697&lt;&gt;'Paste Data Here - Export'!B697),"Record transferred to this team then transferred to another inpatient team",IF('Paste Data Here - Export'!KM697="T","Transferred to another inpatient team",IF('Paste Data Here - Export'!A697='Paste Data Here - Export'!B697,"Full record at this team","Record transferred to this team"))))))</f>
        <v/>
      </c>
      <c r="D697" s="106" t="str">
        <f>IF('Patient level info'!A697="","",IF(B697="6 Month Transfer","Not Applicable",IF(C697="Record not locked to discharge/transfer",C697,IF(OR(C697="Full record at this team",'Patient level info'!AG697="Died same day as arrival",'Patient level info'!AG697="Admitted to ICU/CCU/HDU"),'Patient level info'!AG697,IF('Patient level info'!P697="Not achieved",'Patient level info'!AG697,IF('Patient level info'!M697="Not achieved",'Patient level info'!AG697,IF('Patient level info'!AG697="Not directly admitted by this team, but achieved 90% of stay whilst at this team",'Patient level info'!AG697,CONCATENATE('Patient level info'!AG697," whilst at this team"))))))))</f>
        <v/>
      </c>
      <c r="E697" s="106" t="str">
        <f>IF('Patient level info'!A697="","",IF(B697="6 Month Transfer","Not Applicable",IF('Patient level info'!A697='Patient level info'!B697,IF('Patient level info'!T697="No","Not achieved","Achieved"),"Not directly admitted by this team")))</f>
        <v/>
      </c>
      <c r="F697" s="106" t="str">
        <f>IF('Patient level info'!A697="","",IF(B697="6 Month Transfer","Not Applicable",IF('Patient level info'!A697='Patient level info'!B697,IF('Patient level info'!U697="","Not achieved","Achieved"),"Not directly admitted by this team")))</f>
        <v/>
      </c>
    </row>
    <row r="698" spans="1:6" s="40" customFormat="1" ht="30" customHeight="1" x14ac:dyDescent="0.25">
      <c r="A698" s="20" t="str">
        <f>IF('Patient level info'!A698="","",'Patient level info'!A698)</f>
        <v/>
      </c>
      <c r="B698" s="105" t="str">
        <f>IF(A698="","",IF('Patient level info'!E698="Yes","6 Month Transfer",IF('Paste Data Here - Export'!A698='Paste Data Here - Export'!B698,'Patient level info'!C698,IF('Patient level info'!W698="No","",'Paste Data Here - Export'!HP698))))</f>
        <v/>
      </c>
      <c r="C698" s="61" t="str">
        <f>IF(A698="","",IF(B698="6 Month Transfer",B698,IF('Patient level info'!W698="No","Record not locked to discharge/transfer",IF(AND('Paste Data Here - Export'!KM698="T",'Paste Data Here - Export'!A698&lt;&gt;'Paste Data Here - Export'!B698),"Record transferred to this team then transferred to another inpatient team",IF('Paste Data Here - Export'!KM698="T","Transferred to another inpatient team",IF('Paste Data Here - Export'!A698='Paste Data Here - Export'!B698,"Full record at this team","Record transferred to this team"))))))</f>
        <v/>
      </c>
      <c r="D698" s="106" t="str">
        <f>IF('Patient level info'!A698="","",IF(B698="6 Month Transfer","Not Applicable",IF(C698="Record not locked to discharge/transfer",C698,IF(OR(C698="Full record at this team",'Patient level info'!AG698="Died same day as arrival",'Patient level info'!AG698="Admitted to ICU/CCU/HDU"),'Patient level info'!AG698,IF('Patient level info'!P698="Not achieved",'Patient level info'!AG698,IF('Patient level info'!M698="Not achieved",'Patient level info'!AG698,IF('Patient level info'!AG698="Not directly admitted by this team, but achieved 90% of stay whilst at this team",'Patient level info'!AG698,CONCATENATE('Patient level info'!AG698," whilst at this team"))))))))</f>
        <v/>
      </c>
      <c r="E698" s="106" t="str">
        <f>IF('Patient level info'!A698="","",IF(B698="6 Month Transfer","Not Applicable",IF('Patient level info'!A698='Patient level info'!B698,IF('Patient level info'!T698="No","Not achieved","Achieved"),"Not directly admitted by this team")))</f>
        <v/>
      </c>
      <c r="F698" s="106" t="str">
        <f>IF('Patient level info'!A698="","",IF(B698="6 Month Transfer","Not Applicable",IF('Patient level info'!A698='Patient level info'!B698,IF('Patient level info'!U698="","Not achieved","Achieved"),"Not directly admitted by this team")))</f>
        <v/>
      </c>
    </row>
    <row r="699" spans="1:6" s="40" customFormat="1" ht="30" customHeight="1" x14ac:dyDescent="0.25">
      <c r="A699" s="20" t="str">
        <f>IF('Patient level info'!A699="","",'Patient level info'!A699)</f>
        <v/>
      </c>
      <c r="B699" s="105" t="str">
        <f>IF(A699="","",IF('Patient level info'!E699="Yes","6 Month Transfer",IF('Paste Data Here - Export'!A699='Paste Data Here - Export'!B699,'Patient level info'!C699,IF('Patient level info'!W699="No","",'Paste Data Here - Export'!HP699))))</f>
        <v/>
      </c>
      <c r="C699" s="61" t="str">
        <f>IF(A699="","",IF(B699="6 Month Transfer",B699,IF('Patient level info'!W699="No","Record not locked to discharge/transfer",IF(AND('Paste Data Here - Export'!KM699="T",'Paste Data Here - Export'!A699&lt;&gt;'Paste Data Here - Export'!B699),"Record transferred to this team then transferred to another inpatient team",IF('Paste Data Here - Export'!KM699="T","Transferred to another inpatient team",IF('Paste Data Here - Export'!A699='Paste Data Here - Export'!B699,"Full record at this team","Record transferred to this team"))))))</f>
        <v/>
      </c>
      <c r="D699" s="106" t="str">
        <f>IF('Patient level info'!A699="","",IF(B699="6 Month Transfer","Not Applicable",IF(C699="Record not locked to discharge/transfer",C699,IF(OR(C699="Full record at this team",'Patient level info'!AG699="Died same day as arrival",'Patient level info'!AG699="Admitted to ICU/CCU/HDU"),'Patient level info'!AG699,IF('Patient level info'!P699="Not achieved",'Patient level info'!AG699,IF('Patient level info'!M699="Not achieved",'Patient level info'!AG699,IF('Patient level info'!AG699="Not directly admitted by this team, but achieved 90% of stay whilst at this team",'Patient level info'!AG699,CONCATENATE('Patient level info'!AG699," whilst at this team"))))))))</f>
        <v/>
      </c>
      <c r="E699" s="106" t="str">
        <f>IF('Patient level info'!A699="","",IF(B699="6 Month Transfer","Not Applicable",IF('Patient level info'!A699='Patient level info'!B699,IF('Patient level info'!T699="No","Not achieved","Achieved"),"Not directly admitted by this team")))</f>
        <v/>
      </c>
      <c r="F699" s="106" t="str">
        <f>IF('Patient level info'!A699="","",IF(B699="6 Month Transfer","Not Applicable",IF('Patient level info'!A699='Patient level info'!B699,IF('Patient level info'!U699="","Not achieved","Achieved"),"Not directly admitted by this team")))</f>
        <v/>
      </c>
    </row>
    <row r="700" spans="1:6" s="40" customFormat="1" ht="30" customHeight="1" x14ac:dyDescent="0.25">
      <c r="A700" s="20" t="str">
        <f>IF('Patient level info'!A700="","",'Patient level info'!A700)</f>
        <v/>
      </c>
      <c r="B700" s="105" t="str">
        <f>IF(A700="","",IF('Patient level info'!E700="Yes","6 Month Transfer",IF('Paste Data Here - Export'!A700='Paste Data Here - Export'!B700,'Patient level info'!C700,IF('Patient level info'!W700="No","",'Paste Data Here - Export'!HP700))))</f>
        <v/>
      </c>
      <c r="C700" s="61" t="str">
        <f>IF(A700="","",IF(B700="6 Month Transfer",B700,IF('Patient level info'!W700="No","Record not locked to discharge/transfer",IF(AND('Paste Data Here - Export'!KM700="T",'Paste Data Here - Export'!A700&lt;&gt;'Paste Data Here - Export'!B700),"Record transferred to this team then transferred to another inpatient team",IF('Paste Data Here - Export'!KM700="T","Transferred to another inpatient team",IF('Paste Data Here - Export'!A700='Paste Data Here - Export'!B700,"Full record at this team","Record transferred to this team"))))))</f>
        <v/>
      </c>
      <c r="D700" s="106" t="str">
        <f>IF('Patient level info'!A700="","",IF(B700="6 Month Transfer","Not Applicable",IF(C700="Record not locked to discharge/transfer",C700,IF(OR(C700="Full record at this team",'Patient level info'!AG700="Died same day as arrival",'Patient level info'!AG700="Admitted to ICU/CCU/HDU"),'Patient level info'!AG700,IF('Patient level info'!P700="Not achieved",'Patient level info'!AG700,IF('Patient level info'!M700="Not achieved",'Patient level info'!AG700,IF('Patient level info'!AG700="Not directly admitted by this team, but achieved 90% of stay whilst at this team",'Patient level info'!AG700,CONCATENATE('Patient level info'!AG700," whilst at this team"))))))))</f>
        <v/>
      </c>
      <c r="E700" s="106" t="str">
        <f>IF('Patient level info'!A700="","",IF(B700="6 Month Transfer","Not Applicable",IF('Patient level info'!A700='Patient level info'!B700,IF('Patient level info'!T700="No","Not achieved","Achieved"),"Not directly admitted by this team")))</f>
        <v/>
      </c>
      <c r="F700" s="106" t="str">
        <f>IF('Patient level info'!A700="","",IF(B700="6 Month Transfer","Not Applicable",IF('Patient level info'!A700='Patient level info'!B700,IF('Patient level info'!U700="","Not achieved","Achieved"),"Not directly admitted by this team")))</f>
        <v/>
      </c>
    </row>
    <row r="701" spans="1:6" s="40" customFormat="1" ht="30" customHeight="1" x14ac:dyDescent="0.25">
      <c r="A701" s="20" t="str">
        <f>IF('Patient level info'!A701="","",'Patient level info'!A701)</f>
        <v/>
      </c>
      <c r="B701" s="105" t="str">
        <f>IF(A701="","",IF('Patient level info'!E701="Yes","6 Month Transfer",IF('Paste Data Here - Export'!A701='Paste Data Here - Export'!B701,'Patient level info'!C701,IF('Patient level info'!W701="No","",'Paste Data Here - Export'!HP701))))</f>
        <v/>
      </c>
      <c r="C701" s="61" t="str">
        <f>IF(A701="","",IF(B701="6 Month Transfer",B701,IF('Patient level info'!W701="No","Record not locked to discharge/transfer",IF(AND('Paste Data Here - Export'!KM701="T",'Paste Data Here - Export'!A701&lt;&gt;'Paste Data Here - Export'!B701),"Record transferred to this team then transferred to another inpatient team",IF('Paste Data Here - Export'!KM701="T","Transferred to another inpatient team",IF('Paste Data Here - Export'!A701='Paste Data Here - Export'!B701,"Full record at this team","Record transferred to this team"))))))</f>
        <v/>
      </c>
      <c r="D701" s="106" t="str">
        <f>IF('Patient level info'!A701="","",IF(B701="6 Month Transfer","Not Applicable",IF(C701="Record not locked to discharge/transfer",C701,IF(OR(C701="Full record at this team",'Patient level info'!AG701="Died same day as arrival",'Patient level info'!AG701="Admitted to ICU/CCU/HDU"),'Patient level info'!AG701,IF('Patient level info'!P701="Not achieved",'Patient level info'!AG701,IF('Patient level info'!M701="Not achieved",'Patient level info'!AG701,IF('Patient level info'!AG701="Not directly admitted by this team, but achieved 90% of stay whilst at this team",'Patient level info'!AG701,CONCATENATE('Patient level info'!AG701," whilst at this team"))))))))</f>
        <v/>
      </c>
      <c r="E701" s="106" t="str">
        <f>IF('Patient level info'!A701="","",IF(B701="6 Month Transfer","Not Applicable",IF('Patient level info'!A701='Patient level info'!B701,IF('Patient level info'!T701="No","Not achieved","Achieved"),"Not directly admitted by this team")))</f>
        <v/>
      </c>
      <c r="F701" s="106" t="str">
        <f>IF('Patient level info'!A701="","",IF(B701="6 Month Transfer","Not Applicable",IF('Patient level info'!A701='Patient level info'!B701,IF('Patient level info'!U701="","Not achieved","Achieved"),"Not directly admitted by this team")))</f>
        <v/>
      </c>
    </row>
    <row r="702" spans="1:6" s="40" customFormat="1" ht="30" customHeight="1" x14ac:dyDescent="0.25">
      <c r="A702" s="20" t="str">
        <f>IF('Patient level info'!A702="","",'Patient level info'!A702)</f>
        <v/>
      </c>
      <c r="B702" s="105" t="str">
        <f>IF(A702="","",IF('Patient level info'!E702="Yes","6 Month Transfer",IF('Paste Data Here - Export'!A702='Paste Data Here - Export'!B702,'Patient level info'!C702,IF('Patient level info'!W702="No","",'Paste Data Here - Export'!HP702))))</f>
        <v/>
      </c>
      <c r="C702" s="61" t="str">
        <f>IF(A702="","",IF(B702="6 Month Transfer",B702,IF('Patient level info'!W702="No","Record not locked to discharge/transfer",IF(AND('Paste Data Here - Export'!KM702="T",'Paste Data Here - Export'!A702&lt;&gt;'Paste Data Here - Export'!B702),"Record transferred to this team then transferred to another inpatient team",IF('Paste Data Here - Export'!KM702="T","Transferred to another inpatient team",IF('Paste Data Here - Export'!A702='Paste Data Here - Export'!B702,"Full record at this team","Record transferred to this team"))))))</f>
        <v/>
      </c>
      <c r="D702" s="106" t="str">
        <f>IF('Patient level info'!A702="","",IF(B702="6 Month Transfer","Not Applicable",IF(C702="Record not locked to discharge/transfer",C702,IF(OR(C702="Full record at this team",'Patient level info'!AG702="Died same day as arrival",'Patient level info'!AG702="Admitted to ICU/CCU/HDU"),'Patient level info'!AG702,IF('Patient level info'!P702="Not achieved",'Patient level info'!AG702,IF('Patient level info'!M702="Not achieved",'Patient level info'!AG702,IF('Patient level info'!AG702="Not directly admitted by this team, but achieved 90% of stay whilst at this team",'Patient level info'!AG702,CONCATENATE('Patient level info'!AG702," whilst at this team"))))))))</f>
        <v/>
      </c>
      <c r="E702" s="106" t="str">
        <f>IF('Patient level info'!A702="","",IF(B702="6 Month Transfer","Not Applicable",IF('Patient level info'!A702='Patient level info'!B702,IF('Patient level info'!T702="No","Not achieved","Achieved"),"Not directly admitted by this team")))</f>
        <v/>
      </c>
      <c r="F702" s="106" t="str">
        <f>IF('Patient level info'!A702="","",IF(B702="6 Month Transfer","Not Applicable",IF('Patient level info'!A702='Patient level info'!B702,IF('Patient level info'!U702="","Not achieved","Achieved"),"Not directly admitted by this team")))</f>
        <v/>
      </c>
    </row>
    <row r="703" spans="1:6" s="40" customFormat="1" ht="30" customHeight="1" x14ac:dyDescent="0.25">
      <c r="A703" s="20" t="str">
        <f>IF('Patient level info'!A703="","",'Patient level info'!A703)</f>
        <v/>
      </c>
      <c r="B703" s="105" t="str">
        <f>IF(A703="","",IF('Patient level info'!E703="Yes","6 Month Transfer",IF('Paste Data Here - Export'!A703='Paste Data Here - Export'!B703,'Patient level info'!C703,IF('Patient level info'!W703="No","",'Paste Data Here - Export'!HP703))))</f>
        <v/>
      </c>
      <c r="C703" s="61" t="str">
        <f>IF(A703="","",IF(B703="6 Month Transfer",B703,IF('Patient level info'!W703="No","Record not locked to discharge/transfer",IF(AND('Paste Data Here - Export'!KM703="T",'Paste Data Here - Export'!A703&lt;&gt;'Paste Data Here - Export'!B703),"Record transferred to this team then transferred to another inpatient team",IF('Paste Data Here - Export'!KM703="T","Transferred to another inpatient team",IF('Paste Data Here - Export'!A703='Paste Data Here - Export'!B703,"Full record at this team","Record transferred to this team"))))))</f>
        <v/>
      </c>
      <c r="D703" s="106" t="str">
        <f>IF('Patient level info'!A703="","",IF(B703="6 Month Transfer","Not Applicable",IF(C703="Record not locked to discharge/transfer",C703,IF(OR(C703="Full record at this team",'Patient level info'!AG703="Died same day as arrival",'Patient level info'!AG703="Admitted to ICU/CCU/HDU"),'Patient level info'!AG703,IF('Patient level info'!P703="Not achieved",'Patient level info'!AG703,IF('Patient level info'!M703="Not achieved",'Patient level info'!AG703,IF('Patient level info'!AG703="Not directly admitted by this team, but achieved 90% of stay whilst at this team",'Patient level info'!AG703,CONCATENATE('Patient level info'!AG703," whilst at this team"))))))))</f>
        <v/>
      </c>
      <c r="E703" s="106" t="str">
        <f>IF('Patient level info'!A703="","",IF(B703="6 Month Transfer","Not Applicable",IF('Patient level info'!A703='Patient level info'!B703,IF('Patient level info'!T703="No","Not achieved","Achieved"),"Not directly admitted by this team")))</f>
        <v/>
      </c>
      <c r="F703" s="106" t="str">
        <f>IF('Patient level info'!A703="","",IF(B703="6 Month Transfer","Not Applicable",IF('Patient level info'!A703='Patient level info'!B703,IF('Patient level info'!U703="","Not achieved","Achieved"),"Not directly admitted by this team")))</f>
        <v/>
      </c>
    </row>
    <row r="704" spans="1:6" s="40" customFormat="1" ht="30" customHeight="1" x14ac:dyDescent="0.25">
      <c r="A704" s="20" t="str">
        <f>IF('Patient level info'!A704="","",'Patient level info'!A704)</f>
        <v/>
      </c>
      <c r="B704" s="105" t="str">
        <f>IF(A704="","",IF('Patient level info'!E704="Yes","6 Month Transfer",IF('Paste Data Here - Export'!A704='Paste Data Here - Export'!B704,'Patient level info'!C704,IF('Patient level info'!W704="No","",'Paste Data Here - Export'!HP704))))</f>
        <v/>
      </c>
      <c r="C704" s="61" t="str">
        <f>IF(A704="","",IF(B704="6 Month Transfer",B704,IF('Patient level info'!W704="No","Record not locked to discharge/transfer",IF(AND('Paste Data Here - Export'!KM704="T",'Paste Data Here - Export'!A704&lt;&gt;'Paste Data Here - Export'!B704),"Record transferred to this team then transferred to another inpatient team",IF('Paste Data Here - Export'!KM704="T","Transferred to another inpatient team",IF('Paste Data Here - Export'!A704='Paste Data Here - Export'!B704,"Full record at this team","Record transferred to this team"))))))</f>
        <v/>
      </c>
      <c r="D704" s="106" t="str">
        <f>IF('Patient level info'!A704="","",IF(B704="6 Month Transfer","Not Applicable",IF(C704="Record not locked to discharge/transfer",C704,IF(OR(C704="Full record at this team",'Patient level info'!AG704="Died same day as arrival",'Patient level info'!AG704="Admitted to ICU/CCU/HDU"),'Patient level info'!AG704,IF('Patient level info'!P704="Not achieved",'Patient level info'!AG704,IF('Patient level info'!M704="Not achieved",'Patient level info'!AG704,IF('Patient level info'!AG704="Not directly admitted by this team, but achieved 90% of stay whilst at this team",'Patient level info'!AG704,CONCATENATE('Patient level info'!AG704," whilst at this team"))))))))</f>
        <v/>
      </c>
      <c r="E704" s="106" t="str">
        <f>IF('Patient level info'!A704="","",IF(B704="6 Month Transfer","Not Applicable",IF('Patient level info'!A704='Patient level info'!B704,IF('Patient level info'!T704="No","Not achieved","Achieved"),"Not directly admitted by this team")))</f>
        <v/>
      </c>
      <c r="F704" s="106" t="str">
        <f>IF('Patient level info'!A704="","",IF(B704="6 Month Transfer","Not Applicable",IF('Patient level info'!A704='Patient level info'!B704,IF('Patient level info'!U704="","Not achieved","Achieved"),"Not directly admitted by this team")))</f>
        <v/>
      </c>
    </row>
    <row r="705" spans="1:6" s="40" customFormat="1" ht="30" customHeight="1" x14ac:dyDescent="0.25">
      <c r="A705" s="20" t="str">
        <f>IF('Patient level info'!A705="","",'Patient level info'!A705)</f>
        <v/>
      </c>
      <c r="B705" s="105" t="str">
        <f>IF(A705="","",IF('Patient level info'!E705="Yes","6 Month Transfer",IF('Paste Data Here - Export'!A705='Paste Data Here - Export'!B705,'Patient level info'!C705,IF('Patient level info'!W705="No","",'Paste Data Here - Export'!HP705))))</f>
        <v/>
      </c>
      <c r="C705" s="61" t="str">
        <f>IF(A705="","",IF(B705="6 Month Transfer",B705,IF('Patient level info'!W705="No","Record not locked to discharge/transfer",IF(AND('Paste Data Here - Export'!KM705="T",'Paste Data Here - Export'!A705&lt;&gt;'Paste Data Here - Export'!B705),"Record transferred to this team then transferred to another inpatient team",IF('Paste Data Here - Export'!KM705="T","Transferred to another inpatient team",IF('Paste Data Here - Export'!A705='Paste Data Here - Export'!B705,"Full record at this team","Record transferred to this team"))))))</f>
        <v/>
      </c>
      <c r="D705" s="106" t="str">
        <f>IF('Patient level info'!A705="","",IF(B705="6 Month Transfer","Not Applicable",IF(C705="Record not locked to discharge/transfer",C705,IF(OR(C705="Full record at this team",'Patient level info'!AG705="Died same day as arrival",'Patient level info'!AG705="Admitted to ICU/CCU/HDU"),'Patient level info'!AG705,IF('Patient level info'!P705="Not achieved",'Patient level info'!AG705,IF('Patient level info'!M705="Not achieved",'Patient level info'!AG705,IF('Patient level info'!AG705="Not directly admitted by this team, but achieved 90% of stay whilst at this team",'Patient level info'!AG705,CONCATENATE('Patient level info'!AG705," whilst at this team"))))))))</f>
        <v/>
      </c>
      <c r="E705" s="106" t="str">
        <f>IF('Patient level info'!A705="","",IF(B705="6 Month Transfer","Not Applicable",IF('Patient level info'!A705='Patient level info'!B705,IF('Patient level info'!T705="No","Not achieved","Achieved"),"Not directly admitted by this team")))</f>
        <v/>
      </c>
      <c r="F705" s="106" t="str">
        <f>IF('Patient level info'!A705="","",IF(B705="6 Month Transfer","Not Applicable",IF('Patient level info'!A705='Patient level info'!B705,IF('Patient level info'!U705="","Not achieved","Achieved"),"Not directly admitted by this team")))</f>
        <v/>
      </c>
    </row>
    <row r="706" spans="1:6" s="40" customFormat="1" ht="30" customHeight="1" x14ac:dyDescent="0.25">
      <c r="A706" s="20" t="str">
        <f>IF('Patient level info'!A706="","",'Patient level info'!A706)</f>
        <v/>
      </c>
      <c r="B706" s="105" t="str">
        <f>IF(A706="","",IF('Patient level info'!E706="Yes","6 Month Transfer",IF('Paste Data Here - Export'!A706='Paste Data Here - Export'!B706,'Patient level info'!C706,IF('Patient level info'!W706="No","",'Paste Data Here - Export'!HP706))))</f>
        <v/>
      </c>
      <c r="C706" s="61" t="str">
        <f>IF(A706="","",IF(B706="6 Month Transfer",B706,IF('Patient level info'!W706="No","Record not locked to discharge/transfer",IF(AND('Paste Data Here - Export'!KM706="T",'Paste Data Here - Export'!A706&lt;&gt;'Paste Data Here - Export'!B706),"Record transferred to this team then transferred to another inpatient team",IF('Paste Data Here - Export'!KM706="T","Transferred to another inpatient team",IF('Paste Data Here - Export'!A706='Paste Data Here - Export'!B706,"Full record at this team","Record transferred to this team"))))))</f>
        <v/>
      </c>
      <c r="D706" s="106" t="str">
        <f>IF('Patient level info'!A706="","",IF(B706="6 Month Transfer","Not Applicable",IF(C706="Record not locked to discharge/transfer",C706,IF(OR(C706="Full record at this team",'Patient level info'!AG706="Died same day as arrival",'Patient level info'!AG706="Admitted to ICU/CCU/HDU"),'Patient level info'!AG706,IF('Patient level info'!P706="Not achieved",'Patient level info'!AG706,IF('Patient level info'!M706="Not achieved",'Patient level info'!AG706,IF('Patient level info'!AG706="Not directly admitted by this team, but achieved 90% of stay whilst at this team",'Patient level info'!AG706,CONCATENATE('Patient level info'!AG706," whilst at this team"))))))))</f>
        <v/>
      </c>
      <c r="E706" s="106" t="str">
        <f>IF('Patient level info'!A706="","",IF(B706="6 Month Transfer","Not Applicable",IF('Patient level info'!A706='Patient level info'!B706,IF('Patient level info'!T706="No","Not achieved","Achieved"),"Not directly admitted by this team")))</f>
        <v/>
      </c>
      <c r="F706" s="106" t="str">
        <f>IF('Patient level info'!A706="","",IF(B706="6 Month Transfer","Not Applicable",IF('Patient level info'!A706='Patient level info'!B706,IF('Patient level info'!U706="","Not achieved","Achieved"),"Not directly admitted by this team")))</f>
        <v/>
      </c>
    </row>
    <row r="707" spans="1:6" s="40" customFormat="1" ht="30" customHeight="1" x14ac:dyDescent="0.25">
      <c r="A707" s="20" t="str">
        <f>IF('Patient level info'!A707="","",'Patient level info'!A707)</f>
        <v/>
      </c>
      <c r="B707" s="105" t="str">
        <f>IF(A707="","",IF('Patient level info'!E707="Yes","6 Month Transfer",IF('Paste Data Here - Export'!A707='Paste Data Here - Export'!B707,'Patient level info'!C707,IF('Patient level info'!W707="No","",'Paste Data Here - Export'!HP707))))</f>
        <v/>
      </c>
      <c r="C707" s="61" t="str">
        <f>IF(A707="","",IF(B707="6 Month Transfer",B707,IF('Patient level info'!W707="No","Record not locked to discharge/transfer",IF(AND('Paste Data Here - Export'!KM707="T",'Paste Data Here - Export'!A707&lt;&gt;'Paste Data Here - Export'!B707),"Record transferred to this team then transferred to another inpatient team",IF('Paste Data Here - Export'!KM707="T","Transferred to another inpatient team",IF('Paste Data Here - Export'!A707='Paste Data Here - Export'!B707,"Full record at this team","Record transferred to this team"))))))</f>
        <v/>
      </c>
      <c r="D707" s="106" t="str">
        <f>IF('Patient level info'!A707="","",IF(B707="6 Month Transfer","Not Applicable",IF(C707="Record not locked to discharge/transfer",C707,IF(OR(C707="Full record at this team",'Patient level info'!AG707="Died same day as arrival",'Patient level info'!AG707="Admitted to ICU/CCU/HDU"),'Patient level info'!AG707,IF('Patient level info'!P707="Not achieved",'Patient level info'!AG707,IF('Patient level info'!M707="Not achieved",'Patient level info'!AG707,IF('Patient level info'!AG707="Not directly admitted by this team, but achieved 90% of stay whilst at this team",'Patient level info'!AG707,CONCATENATE('Patient level info'!AG707," whilst at this team"))))))))</f>
        <v/>
      </c>
      <c r="E707" s="106" t="str">
        <f>IF('Patient level info'!A707="","",IF(B707="6 Month Transfer","Not Applicable",IF('Patient level info'!A707='Patient level info'!B707,IF('Patient level info'!T707="No","Not achieved","Achieved"),"Not directly admitted by this team")))</f>
        <v/>
      </c>
      <c r="F707" s="106" t="str">
        <f>IF('Patient level info'!A707="","",IF(B707="6 Month Transfer","Not Applicable",IF('Patient level info'!A707='Patient level info'!B707,IF('Patient level info'!U707="","Not achieved","Achieved"),"Not directly admitted by this team")))</f>
        <v/>
      </c>
    </row>
    <row r="708" spans="1:6" s="40" customFormat="1" ht="30" customHeight="1" x14ac:dyDescent="0.25">
      <c r="A708" s="20" t="str">
        <f>IF('Patient level info'!A708="","",'Patient level info'!A708)</f>
        <v/>
      </c>
      <c r="B708" s="105" t="str">
        <f>IF(A708="","",IF('Patient level info'!E708="Yes","6 Month Transfer",IF('Paste Data Here - Export'!A708='Paste Data Here - Export'!B708,'Patient level info'!C708,IF('Patient level info'!W708="No","",'Paste Data Here - Export'!HP708))))</f>
        <v/>
      </c>
      <c r="C708" s="61" t="str">
        <f>IF(A708="","",IF(B708="6 Month Transfer",B708,IF('Patient level info'!W708="No","Record not locked to discharge/transfer",IF(AND('Paste Data Here - Export'!KM708="T",'Paste Data Here - Export'!A708&lt;&gt;'Paste Data Here - Export'!B708),"Record transferred to this team then transferred to another inpatient team",IF('Paste Data Here - Export'!KM708="T","Transferred to another inpatient team",IF('Paste Data Here - Export'!A708='Paste Data Here - Export'!B708,"Full record at this team","Record transferred to this team"))))))</f>
        <v/>
      </c>
      <c r="D708" s="106" t="str">
        <f>IF('Patient level info'!A708="","",IF(B708="6 Month Transfer","Not Applicable",IF(C708="Record not locked to discharge/transfer",C708,IF(OR(C708="Full record at this team",'Patient level info'!AG708="Died same day as arrival",'Patient level info'!AG708="Admitted to ICU/CCU/HDU"),'Patient level info'!AG708,IF('Patient level info'!P708="Not achieved",'Patient level info'!AG708,IF('Patient level info'!M708="Not achieved",'Patient level info'!AG708,IF('Patient level info'!AG708="Not directly admitted by this team, but achieved 90% of stay whilst at this team",'Patient level info'!AG708,CONCATENATE('Patient level info'!AG708," whilst at this team"))))))))</f>
        <v/>
      </c>
      <c r="E708" s="106" t="str">
        <f>IF('Patient level info'!A708="","",IF(B708="6 Month Transfer","Not Applicable",IF('Patient level info'!A708='Patient level info'!B708,IF('Patient level info'!T708="No","Not achieved","Achieved"),"Not directly admitted by this team")))</f>
        <v/>
      </c>
      <c r="F708" s="106" t="str">
        <f>IF('Patient level info'!A708="","",IF(B708="6 Month Transfer","Not Applicable",IF('Patient level info'!A708='Patient level info'!B708,IF('Patient level info'!U708="","Not achieved","Achieved"),"Not directly admitted by this team")))</f>
        <v/>
      </c>
    </row>
    <row r="709" spans="1:6" s="40" customFormat="1" ht="30" customHeight="1" x14ac:dyDescent="0.25">
      <c r="A709" s="20" t="str">
        <f>IF('Patient level info'!A709="","",'Patient level info'!A709)</f>
        <v/>
      </c>
      <c r="B709" s="105" t="str">
        <f>IF(A709="","",IF('Patient level info'!E709="Yes","6 Month Transfer",IF('Paste Data Here - Export'!A709='Paste Data Here - Export'!B709,'Patient level info'!C709,IF('Patient level info'!W709="No","",'Paste Data Here - Export'!HP709))))</f>
        <v/>
      </c>
      <c r="C709" s="61" t="str">
        <f>IF(A709="","",IF(B709="6 Month Transfer",B709,IF('Patient level info'!W709="No","Record not locked to discharge/transfer",IF(AND('Paste Data Here - Export'!KM709="T",'Paste Data Here - Export'!A709&lt;&gt;'Paste Data Here - Export'!B709),"Record transferred to this team then transferred to another inpatient team",IF('Paste Data Here - Export'!KM709="T","Transferred to another inpatient team",IF('Paste Data Here - Export'!A709='Paste Data Here - Export'!B709,"Full record at this team","Record transferred to this team"))))))</f>
        <v/>
      </c>
      <c r="D709" s="106" t="str">
        <f>IF('Patient level info'!A709="","",IF(B709="6 Month Transfer","Not Applicable",IF(C709="Record not locked to discharge/transfer",C709,IF(OR(C709="Full record at this team",'Patient level info'!AG709="Died same day as arrival",'Patient level info'!AG709="Admitted to ICU/CCU/HDU"),'Patient level info'!AG709,IF('Patient level info'!P709="Not achieved",'Patient level info'!AG709,IF('Patient level info'!M709="Not achieved",'Patient level info'!AG709,IF('Patient level info'!AG709="Not directly admitted by this team, but achieved 90% of stay whilst at this team",'Patient level info'!AG709,CONCATENATE('Patient level info'!AG709," whilst at this team"))))))))</f>
        <v/>
      </c>
      <c r="E709" s="106" t="str">
        <f>IF('Patient level info'!A709="","",IF(B709="6 Month Transfer","Not Applicable",IF('Patient level info'!A709='Patient level info'!B709,IF('Patient level info'!T709="No","Not achieved","Achieved"),"Not directly admitted by this team")))</f>
        <v/>
      </c>
      <c r="F709" s="106" t="str">
        <f>IF('Patient level info'!A709="","",IF(B709="6 Month Transfer","Not Applicable",IF('Patient level info'!A709='Patient level info'!B709,IF('Patient level info'!U709="","Not achieved","Achieved"),"Not directly admitted by this team")))</f>
        <v/>
      </c>
    </row>
    <row r="710" spans="1:6" s="40" customFormat="1" ht="30" customHeight="1" x14ac:dyDescent="0.25">
      <c r="A710" s="20" t="str">
        <f>IF('Patient level info'!A710="","",'Patient level info'!A710)</f>
        <v/>
      </c>
      <c r="B710" s="105" t="str">
        <f>IF(A710="","",IF('Patient level info'!E710="Yes","6 Month Transfer",IF('Paste Data Here - Export'!A710='Paste Data Here - Export'!B710,'Patient level info'!C710,IF('Patient level info'!W710="No","",'Paste Data Here - Export'!HP710))))</f>
        <v/>
      </c>
      <c r="C710" s="61" t="str">
        <f>IF(A710="","",IF(B710="6 Month Transfer",B710,IF('Patient level info'!W710="No","Record not locked to discharge/transfer",IF(AND('Paste Data Here - Export'!KM710="T",'Paste Data Here - Export'!A710&lt;&gt;'Paste Data Here - Export'!B710),"Record transferred to this team then transferred to another inpatient team",IF('Paste Data Here - Export'!KM710="T","Transferred to another inpatient team",IF('Paste Data Here - Export'!A710='Paste Data Here - Export'!B710,"Full record at this team","Record transferred to this team"))))))</f>
        <v/>
      </c>
      <c r="D710" s="106" t="str">
        <f>IF('Patient level info'!A710="","",IF(B710="6 Month Transfer","Not Applicable",IF(C710="Record not locked to discharge/transfer",C710,IF(OR(C710="Full record at this team",'Patient level info'!AG710="Died same day as arrival",'Patient level info'!AG710="Admitted to ICU/CCU/HDU"),'Patient level info'!AG710,IF('Patient level info'!P710="Not achieved",'Patient level info'!AG710,IF('Patient level info'!M710="Not achieved",'Patient level info'!AG710,IF('Patient level info'!AG710="Not directly admitted by this team, but achieved 90% of stay whilst at this team",'Patient level info'!AG710,CONCATENATE('Patient level info'!AG710," whilst at this team"))))))))</f>
        <v/>
      </c>
      <c r="E710" s="106" t="str">
        <f>IF('Patient level info'!A710="","",IF(B710="6 Month Transfer","Not Applicable",IF('Patient level info'!A710='Patient level info'!B710,IF('Patient level info'!T710="No","Not achieved","Achieved"),"Not directly admitted by this team")))</f>
        <v/>
      </c>
      <c r="F710" s="106" t="str">
        <f>IF('Patient level info'!A710="","",IF(B710="6 Month Transfer","Not Applicable",IF('Patient level info'!A710='Patient level info'!B710,IF('Patient level info'!U710="","Not achieved","Achieved"),"Not directly admitted by this team")))</f>
        <v/>
      </c>
    </row>
    <row r="711" spans="1:6" s="40" customFormat="1" ht="30" customHeight="1" x14ac:dyDescent="0.25">
      <c r="A711" s="20" t="str">
        <f>IF('Patient level info'!A711="","",'Patient level info'!A711)</f>
        <v/>
      </c>
      <c r="B711" s="105" t="str">
        <f>IF(A711="","",IF('Patient level info'!E711="Yes","6 Month Transfer",IF('Paste Data Here - Export'!A711='Paste Data Here - Export'!B711,'Patient level info'!C711,IF('Patient level info'!W711="No","",'Paste Data Here - Export'!HP711))))</f>
        <v/>
      </c>
      <c r="C711" s="61" t="str">
        <f>IF(A711="","",IF(B711="6 Month Transfer",B711,IF('Patient level info'!W711="No","Record not locked to discharge/transfer",IF(AND('Paste Data Here - Export'!KM711="T",'Paste Data Here - Export'!A711&lt;&gt;'Paste Data Here - Export'!B711),"Record transferred to this team then transferred to another inpatient team",IF('Paste Data Here - Export'!KM711="T","Transferred to another inpatient team",IF('Paste Data Here - Export'!A711='Paste Data Here - Export'!B711,"Full record at this team","Record transferred to this team"))))))</f>
        <v/>
      </c>
      <c r="D711" s="106" t="str">
        <f>IF('Patient level info'!A711="","",IF(B711="6 Month Transfer","Not Applicable",IF(C711="Record not locked to discharge/transfer",C711,IF(OR(C711="Full record at this team",'Patient level info'!AG711="Died same day as arrival",'Patient level info'!AG711="Admitted to ICU/CCU/HDU"),'Patient level info'!AG711,IF('Patient level info'!P711="Not achieved",'Patient level info'!AG711,IF('Patient level info'!M711="Not achieved",'Patient level info'!AG711,IF('Patient level info'!AG711="Not directly admitted by this team, but achieved 90% of stay whilst at this team",'Patient level info'!AG711,CONCATENATE('Patient level info'!AG711," whilst at this team"))))))))</f>
        <v/>
      </c>
      <c r="E711" s="106" t="str">
        <f>IF('Patient level info'!A711="","",IF(B711="6 Month Transfer","Not Applicable",IF('Patient level info'!A711='Patient level info'!B711,IF('Patient level info'!T711="No","Not achieved","Achieved"),"Not directly admitted by this team")))</f>
        <v/>
      </c>
      <c r="F711" s="106" t="str">
        <f>IF('Patient level info'!A711="","",IF(B711="6 Month Transfer","Not Applicable",IF('Patient level info'!A711='Patient level info'!B711,IF('Patient level info'!U711="","Not achieved","Achieved"),"Not directly admitted by this team")))</f>
        <v/>
      </c>
    </row>
    <row r="712" spans="1:6" s="40" customFormat="1" ht="30" customHeight="1" x14ac:dyDescent="0.25">
      <c r="A712" s="20" t="str">
        <f>IF('Patient level info'!A712="","",'Patient level info'!A712)</f>
        <v/>
      </c>
      <c r="B712" s="105" t="str">
        <f>IF(A712="","",IF('Patient level info'!E712="Yes","6 Month Transfer",IF('Paste Data Here - Export'!A712='Paste Data Here - Export'!B712,'Patient level info'!C712,IF('Patient level info'!W712="No","",'Paste Data Here - Export'!HP712))))</f>
        <v/>
      </c>
      <c r="C712" s="61" t="str">
        <f>IF(A712="","",IF(B712="6 Month Transfer",B712,IF('Patient level info'!W712="No","Record not locked to discharge/transfer",IF(AND('Paste Data Here - Export'!KM712="T",'Paste Data Here - Export'!A712&lt;&gt;'Paste Data Here - Export'!B712),"Record transferred to this team then transferred to another inpatient team",IF('Paste Data Here - Export'!KM712="T","Transferred to another inpatient team",IF('Paste Data Here - Export'!A712='Paste Data Here - Export'!B712,"Full record at this team","Record transferred to this team"))))))</f>
        <v/>
      </c>
      <c r="D712" s="106" t="str">
        <f>IF('Patient level info'!A712="","",IF(B712="6 Month Transfer","Not Applicable",IF(C712="Record not locked to discharge/transfer",C712,IF(OR(C712="Full record at this team",'Patient level info'!AG712="Died same day as arrival",'Patient level info'!AG712="Admitted to ICU/CCU/HDU"),'Patient level info'!AG712,IF('Patient level info'!P712="Not achieved",'Patient level info'!AG712,IF('Patient level info'!M712="Not achieved",'Patient level info'!AG712,IF('Patient level info'!AG712="Not directly admitted by this team, but achieved 90% of stay whilst at this team",'Patient level info'!AG712,CONCATENATE('Patient level info'!AG712," whilst at this team"))))))))</f>
        <v/>
      </c>
      <c r="E712" s="106" t="str">
        <f>IF('Patient level info'!A712="","",IF(B712="6 Month Transfer","Not Applicable",IF('Patient level info'!A712='Patient level info'!B712,IF('Patient level info'!T712="No","Not achieved","Achieved"),"Not directly admitted by this team")))</f>
        <v/>
      </c>
      <c r="F712" s="106" t="str">
        <f>IF('Patient level info'!A712="","",IF(B712="6 Month Transfer","Not Applicable",IF('Patient level info'!A712='Patient level info'!B712,IF('Patient level info'!U712="","Not achieved","Achieved"),"Not directly admitted by this team")))</f>
        <v/>
      </c>
    </row>
    <row r="713" spans="1:6" s="40" customFormat="1" ht="30" customHeight="1" x14ac:dyDescent="0.25">
      <c r="A713" s="20" t="str">
        <f>IF('Patient level info'!A713="","",'Patient level info'!A713)</f>
        <v/>
      </c>
      <c r="B713" s="105" t="str">
        <f>IF(A713="","",IF('Patient level info'!E713="Yes","6 Month Transfer",IF('Paste Data Here - Export'!A713='Paste Data Here - Export'!B713,'Patient level info'!C713,IF('Patient level info'!W713="No","",'Paste Data Here - Export'!HP713))))</f>
        <v/>
      </c>
      <c r="C713" s="61" t="str">
        <f>IF(A713="","",IF(B713="6 Month Transfer",B713,IF('Patient level info'!W713="No","Record not locked to discharge/transfer",IF(AND('Paste Data Here - Export'!KM713="T",'Paste Data Here - Export'!A713&lt;&gt;'Paste Data Here - Export'!B713),"Record transferred to this team then transferred to another inpatient team",IF('Paste Data Here - Export'!KM713="T","Transferred to another inpatient team",IF('Paste Data Here - Export'!A713='Paste Data Here - Export'!B713,"Full record at this team","Record transferred to this team"))))))</f>
        <v/>
      </c>
      <c r="D713" s="106" t="str">
        <f>IF('Patient level info'!A713="","",IF(B713="6 Month Transfer","Not Applicable",IF(C713="Record not locked to discharge/transfer",C713,IF(OR(C713="Full record at this team",'Patient level info'!AG713="Died same day as arrival",'Patient level info'!AG713="Admitted to ICU/CCU/HDU"),'Patient level info'!AG713,IF('Patient level info'!P713="Not achieved",'Patient level info'!AG713,IF('Patient level info'!M713="Not achieved",'Patient level info'!AG713,IF('Patient level info'!AG713="Not directly admitted by this team, but achieved 90% of stay whilst at this team",'Patient level info'!AG713,CONCATENATE('Patient level info'!AG713," whilst at this team"))))))))</f>
        <v/>
      </c>
      <c r="E713" s="106" t="str">
        <f>IF('Patient level info'!A713="","",IF(B713="6 Month Transfer","Not Applicable",IF('Patient level info'!A713='Patient level info'!B713,IF('Patient level info'!T713="No","Not achieved","Achieved"),"Not directly admitted by this team")))</f>
        <v/>
      </c>
      <c r="F713" s="106" t="str">
        <f>IF('Patient level info'!A713="","",IF(B713="6 Month Transfer","Not Applicable",IF('Patient level info'!A713='Patient level info'!B713,IF('Patient level info'!U713="","Not achieved","Achieved"),"Not directly admitted by this team")))</f>
        <v/>
      </c>
    </row>
    <row r="714" spans="1:6" s="40" customFormat="1" ht="30" customHeight="1" x14ac:dyDescent="0.25">
      <c r="A714" s="20" t="str">
        <f>IF('Patient level info'!A714="","",'Patient level info'!A714)</f>
        <v/>
      </c>
      <c r="B714" s="105" t="str">
        <f>IF(A714="","",IF('Patient level info'!E714="Yes","6 Month Transfer",IF('Paste Data Here - Export'!A714='Paste Data Here - Export'!B714,'Patient level info'!C714,IF('Patient level info'!W714="No","",'Paste Data Here - Export'!HP714))))</f>
        <v/>
      </c>
      <c r="C714" s="61" t="str">
        <f>IF(A714="","",IF(B714="6 Month Transfer",B714,IF('Patient level info'!W714="No","Record not locked to discharge/transfer",IF(AND('Paste Data Here - Export'!KM714="T",'Paste Data Here - Export'!A714&lt;&gt;'Paste Data Here - Export'!B714),"Record transferred to this team then transferred to another inpatient team",IF('Paste Data Here - Export'!KM714="T","Transferred to another inpatient team",IF('Paste Data Here - Export'!A714='Paste Data Here - Export'!B714,"Full record at this team","Record transferred to this team"))))))</f>
        <v/>
      </c>
      <c r="D714" s="106" t="str">
        <f>IF('Patient level info'!A714="","",IF(B714="6 Month Transfer","Not Applicable",IF(C714="Record not locked to discharge/transfer",C714,IF(OR(C714="Full record at this team",'Patient level info'!AG714="Died same day as arrival",'Patient level info'!AG714="Admitted to ICU/CCU/HDU"),'Patient level info'!AG714,IF('Patient level info'!P714="Not achieved",'Patient level info'!AG714,IF('Patient level info'!M714="Not achieved",'Patient level info'!AG714,IF('Patient level info'!AG714="Not directly admitted by this team, but achieved 90% of stay whilst at this team",'Patient level info'!AG714,CONCATENATE('Patient level info'!AG714," whilst at this team"))))))))</f>
        <v/>
      </c>
      <c r="E714" s="106" t="str">
        <f>IF('Patient level info'!A714="","",IF(B714="6 Month Transfer","Not Applicable",IF('Patient level info'!A714='Patient level info'!B714,IF('Patient level info'!T714="No","Not achieved","Achieved"),"Not directly admitted by this team")))</f>
        <v/>
      </c>
      <c r="F714" s="106" t="str">
        <f>IF('Patient level info'!A714="","",IF(B714="6 Month Transfer","Not Applicable",IF('Patient level info'!A714='Patient level info'!B714,IF('Patient level info'!U714="","Not achieved","Achieved"),"Not directly admitted by this team")))</f>
        <v/>
      </c>
    </row>
    <row r="715" spans="1:6" s="40" customFormat="1" ht="30" customHeight="1" x14ac:dyDescent="0.25">
      <c r="A715" s="20" t="str">
        <f>IF('Patient level info'!A715="","",'Patient level info'!A715)</f>
        <v/>
      </c>
      <c r="B715" s="105" t="str">
        <f>IF(A715="","",IF('Patient level info'!E715="Yes","6 Month Transfer",IF('Paste Data Here - Export'!A715='Paste Data Here - Export'!B715,'Patient level info'!C715,IF('Patient level info'!W715="No","",'Paste Data Here - Export'!HP715))))</f>
        <v/>
      </c>
      <c r="C715" s="61" t="str">
        <f>IF(A715="","",IF(B715="6 Month Transfer",B715,IF('Patient level info'!W715="No","Record not locked to discharge/transfer",IF(AND('Paste Data Here - Export'!KM715="T",'Paste Data Here - Export'!A715&lt;&gt;'Paste Data Here - Export'!B715),"Record transferred to this team then transferred to another inpatient team",IF('Paste Data Here - Export'!KM715="T","Transferred to another inpatient team",IF('Paste Data Here - Export'!A715='Paste Data Here - Export'!B715,"Full record at this team","Record transferred to this team"))))))</f>
        <v/>
      </c>
      <c r="D715" s="106" t="str">
        <f>IF('Patient level info'!A715="","",IF(B715="6 Month Transfer","Not Applicable",IF(C715="Record not locked to discharge/transfer",C715,IF(OR(C715="Full record at this team",'Patient level info'!AG715="Died same day as arrival",'Patient level info'!AG715="Admitted to ICU/CCU/HDU"),'Patient level info'!AG715,IF('Patient level info'!P715="Not achieved",'Patient level info'!AG715,IF('Patient level info'!M715="Not achieved",'Patient level info'!AG715,IF('Patient level info'!AG715="Not directly admitted by this team, but achieved 90% of stay whilst at this team",'Patient level info'!AG715,CONCATENATE('Patient level info'!AG715," whilst at this team"))))))))</f>
        <v/>
      </c>
      <c r="E715" s="106" t="str">
        <f>IF('Patient level info'!A715="","",IF(B715="6 Month Transfer","Not Applicable",IF('Patient level info'!A715='Patient level info'!B715,IF('Patient level info'!T715="No","Not achieved","Achieved"),"Not directly admitted by this team")))</f>
        <v/>
      </c>
      <c r="F715" s="106" t="str">
        <f>IF('Patient level info'!A715="","",IF(B715="6 Month Transfer","Not Applicable",IF('Patient level info'!A715='Patient level info'!B715,IF('Patient level info'!U715="","Not achieved","Achieved"),"Not directly admitted by this team")))</f>
        <v/>
      </c>
    </row>
    <row r="716" spans="1:6" s="40" customFormat="1" ht="30" customHeight="1" x14ac:dyDescent="0.25">
      <c r="A716" s="20" t="str">
        <f>IF('Patient level info'!A716="","",'Patient level info'!A716)</f>
        <v/>
      </c>
      <c r="B716" s="105" t="str">
        <f>IF(A716="","",IF('Patient level info'!E716="Yes","6 Month Transfer",IF('Paste Data Here - Export'!A716='Paste Data Here - Export'!B716,'Patient level info'!C716,IF('Patient level info'!W716="No","",'Paste Data Here - Export'!HP716))))</f>
        <v/>
      </c>
      <c r="C716" s="61" t="str">
        <f>IF(A716="","",IF(B716="6 Month Transfer",B716,IF('Patient level info'!W716="No","Record not locked to discharge/transfer",IF(AND('Paste Data Here - Export'!KM716="T",'Paste Data Here - Export'!A716&lt;&gt;'Paste Data Here - Export'!B716),"Record transferred to this team then transferred to another inpatient team",IF('Paste Data Here - Export'!KM716="T","Transferred to another inpatient team",IF('Paste Data Here - Export'!A716='Paste Data Here - Export'!B716,"Full record at this team","Record transferred to this team"))))))</f>
        <v/>
      </c>
      <c r="D716" s="106" t="str">
        <f>IF('Patient level info'!A716="","",IF(B716="6 Month Transfer","Not Applicable",IF(C716="Record not locked to discharge/transfer",C716,IF(OR(C716="Full record at this team",'Patient level info'!AG716="Died same day as arrival",'Patient level info'!AG716="Admitted to ICU/CCU/HDU"),'Patient level info'!AG716,IF('Patient level info'!P716="Not achieved",'Patient level info'!AG716,IF('Patient level info'!M716="Not achieved",'Patient level info'!AG716,IF('Patient level info'!AG716="Not directly admitted by this team, but achieved 90% of stay whilst at this team",'Patient level info'!AG716,CONCATENATE('Patient level info'!AG716," whilst at this team"))))))))</f>
        <v/>
      </c>
      <c r="E716" s="106" t="str">
        <f>IF('Patient level info'!A716="","",IF(B716="6 Month Transfer","Not Applicable",IF('Patient level info'!A716='Patient level info'!B716,IF('Patient level info'!T716="No","Not achieved","Achieved"),"Not directly admitted by this team")))</f>
        <v/>
      </c>
      <c r="F716" s="106" t="str">
        <f>IF('Patient level info'!A716="","",IF(B716="6 Month Transfer","Not Applicable",IF('Patient level info'!A716='Patient level info'!B716,IF('Patient level info'!U716="","Not achieved","Achieved"),"Not directly admitted by this team")))</f>
        <v/>
      </c>
    </row>
    <row r="717" spans="1:6" s="40" customFormat="1" ht="30" customHeight="1" x14ac:dyDescent="0.25">
      <c r="A717" s="20" t="str">
        <f>IF('Patient level info'!A717="","",'Patient level info'!A717)</f>
        <v/>
      </c>
      <c r="B717" s="105" t="str">
        <f>IF(A717="","",IF('Patient level info'!E717="Yes","6 Month Transfer",IF('Paste Data Here - Export'!A717='Paste Data Here - Export'!B717,'Patient level info'!C717,IF('Patient level info'!W717="No","",'Paste Data Here - Export'!HP717))))</f>
        <v/>
      </c>
      <c r="C717" s="61" t="str">
        <f>IF(A717="","",IF(B717="6 Month Transfer",B717,IF('Patient level info'!W717="No","Record not locked to discharge/transfer",IF(AND('Paste Data Here - Export'!KM717="T",'Paste Data Here - Export'!A717&lt;&gt;'Paste Data Here - Export'!B717),"Record transferred to this team then transferred to another inpatient team",IF('Paste Data Here - Export'!KM717="T","Transferred to another inpatient team",IF('Paste Data Here - Export'!A717='Paste Data Here - Export'!B717,"Full record at this team","Record transferred to this team"))))))</f>
        <v/>
      </c>
      <c r="D717" s="106" t="str">
        <f>IF('Patient level info'!A717="","",IF(B717="6 Month Transfer","Not Applicable",IF(C717="Record not locked to discharge/transfer",C717,IF(OR(C717="Full record at this team",'Patient level info'!AG717="Died same day as arrival",'Patient level info'!AG717="Admitted to ICU/CCU/HDU"),'Patient level info'!AG717,IF('Patient level info'!P717="Not achieved",'Patient level info'!AG717,IF('Patient level info'!M717="Not achieved",'Patient level info'!AG717,IF('Patient level info'!AG717="Not directly admitted by this team, but achieved 90% of stay whilst at this team",'Patient level info'!AG717,CONCATENATE('Patient level info'!AG717," whilst at this team"))))))))</f>
        <v/>
      </c>
      <c r="E717" s="106" t="str">
        <f>IF('Patient level info'!A717="","",IF(B717="6 Month Transfer","Not Applicable",IF('Patient level info'!A717='Patient level info'!B717,IF('Patient level info'!T717="No","Not achieved","Achieved"),"Not directly admitted by this team")))</f>
        <v/>
      </c>
      <c r="F717" s="106" t="str">
        <f>IF('Patient level info'!A717="","",IF(B717="6 Month Transfer","Not Applicable",IF('Patient level info'!A717='Patient level info'!B717,IF('Patient level info'!U717="","Not achieved","Achieved"),"Not directly admitted by this team")))</f>
        <v/>
      </c>
    </row>
    <row r="718" spans="1:6" s="40" customFormat="1" ht="30" customHeight="1" x14ac:dyDescent="0.25">
      <c r="A718" s="20" t="str">
        <f>IF('Patient level info'!A718="","",'Patient level info'!A718)</f>
        <v/>
      </c>
      <c r="B718" s="105" t="str">
        <f>IF(A718="","",IF('Patient level info'!E718="Yes","6 Month Transfer",IF('Paste Data Here - Export'!A718='Paste Data Here - Export'!B718,'Patient level info'!C718,IF('Patient level info'!W718="No","",'Paste Data Here - Export'!HP718))))</f>
        <v/>
      </c>
      <c r="C718" s="61" t="str">
        <f>IF(A718="","",IF(B718="6 Month Transfer",B718,IF('Patient level info'!W718="No","Record not locked to discharge/transfer",IF(AND('Paste Data Here - Export'!KM718="T",'Paste Data Here - Export'!A718&lt;&gt;'Paste Data Here - Export'!B718),"Record transferred to this team then transferred to another inpatient team",IF('Paste Data Here - Export'!KM718="T","Transferred to another inpatient team",IF('Paste Data Here - Export'!A718='Paste Data Here - Export'!B718,"Full record at this team","Record transferred to this team"))))))</f>
        <v/>
      </c>
      <c r="D718" s="106" t="str">
        <f>IF('Patient level info'!A718="","",IF(B718="6 Month Transfer","Not Applicable",IF(C718="Record not locked to discharge/transfer",C718,IF(OR(C718="Full record at this team",'Patient level info'!AG718="Died same day as arrival",'Patient level info'!AG718="Admitted to ICU/CCU/HDU"),'Patient level info'!AG718,IF('Patient level info'!P718="Not achieved",'Patient level info'!AG718,IF('Patient level info'!M718="Not achieved",'Patient level info'!AG718,IF('Patient level info'!AG718="Not directly admitted by this team, but achieved 90% of stay whilst at this team",'Patient level info'!AG718,CONCATENATE('Patient level info'!AG718," whilst at this team"))))))))</f>
        <v/>
      </c>
      <c r="E718" s="106" t="str">
        <f>IF('Patient level info'!A718="","",IF(B718="6 Month Transfer","Not Applicable",IF('Patient level info'!A718='Patient level info'!B718,IF('Patient level info'!T718="No","Not achieved","Achieved"),"Not directly admitted by this team")))</f>
        <v/>
      </c>
      <c r="F718" s="106" t="str">
        <f>IF('Patient level info'!A718="","",IF(B718="6 Month Transfer","Not Applicable",IF('Patient level info'!A718='Patient level info'!B718,IF('Patient level info'!U718="","Not achieved","Achieved"),"Not directly admitted by this team")))</f>
        <v/>
      </c>
    </row>
    <row r="719" spans="1:6" s="40" customFormat="1" ht="30" customHeight="1" x14ac:dyDescent="0.25">
      <c r="A719" s="20" t="str">
        <f>IF('Patient level info'!A719="","",'Patient level info'!A719)</f>
        <v/>
      </c>
      <c r="B719" s="105" t="str">
        <f>IF(A719="","",IF('Patient level info'!E719="Yes","6 Month Transfer",IF('Paste Data Here - Export'!A719='Paste Data Here - Export'!B719,'Patient level info'!C719,IF('Patient level info'!W719="No","",'Paste Data Here - Export'!HP719))))</f>
        <v/>
      </c>
      <c r="C719" s="61" t="str">
        <f>IF(A719="","",IF(B719="6 Month Transfer",B719,IF('Patient level info'!W719="No","Record not locked to discharge/transfer",IF(AND('Paste Data Here - Export'!KM719="T",'Paste Data Here - Export'!A719&lt;&gt;'Paste Data Here - Export'!B719),"Record transferred to this team then transferred to another inpatient team",IF('Paste Data Here - Export'!KM719="T","Transferred to another inpatient team",IF('Paste Data Here - Export'!A719='Paste Data Here - Export'!B719,"Full record at this team","Record transferred to this team"))))))</f>
        <v/>
      </c>
      <c r="D719" s="106" t="str">
        <f>IF('Patient level info'!A719="","",IF(B719="6 Month Transfer","Not Applicable",IF(C719="Record not locked to discharge/transfer",C719,IF(OR(C719="Full record at this team",'Patient level info'!AG719="Died same day as arrival",'Patient level info'!AG719="Admitted to ICU/CCU/HDU"),'Patient level info'!AG719,IF('Patient level info'!P719="Not achieved",'Patient level info'!AG719,IF('Patient level info'!M719="Not achieved",'Patient level info'!AG719,IF('Patient level info'!AG719="Not directly admitted by this team, but achieved 90% of stay whilst at this team",'Patient level info'!AG719,CONCATENATE('Patient level info'!AG719," whilst at this team"))))))))</f>
        <v/>
      </c>
      <c r="E719" s="106" t="str">
        <f>IF('Patient level info'!A719="","",IF(B719="6 Month Transfer","Not Applicable",IF('Patient level info'!A719='Patient level info'!B719,IF('Patient level info'!T719="No","Not achieved","Achieved"),"Not directly admitted by this team")))</f>
        <v/>
      </c>
      <c r="F719" s="106" t="str">
        <f>IF('Patient level info'!A719="","",IF(B719="6 Month Transfer","Not Applicable",IF('Patient level info'!A719='Patient level info'!B719,IF('Patient level info'!U719="","Not achieved","Achieved"),"Not directly admitted by this team")))</f>
        <v/>
      </c>
    </row>
    <row r="720" spans="1:6" s="40" customFormat="1" ht="30" customHeight="1" x14ac:dyDescent="0.25">
      <c r="A720" s="20" t="str">
        <f>IF('Patient level info'!A720="","",'Patient level info'!A720)</f>
        <v/>
      </c>
      <c r="B720" s="105" t="str">
        <f>IF(A720="","",IF('Patient level info'!E720="Yes","6 Month Transfer",IF('Paste Data Here - Export'!A720='Paste Data Here - Export'!B720,'Patient level info'!C720,IF('Patient level info'!W720="No","",'Paste Data Here - Export'!HP720))))</f>
        <v/>
      </c>
      <c r="C720" s="61" t="str">
        <f>IF(A720="","",IF(B720="6 Month Transfer",B720,IF('Patient level info'!W720="No","Record not locked to discharge/transfer",IF(AND('Paste Data Here - Export'!KM720="T",'Paste Data Here - Export'!A720&lt;&gt;'Paste Data Here - Export'!B720),"Record transferred to this team then transferred to another inpatient team",IF('Paste Data Here - Export'!KM720="T","Transferred to another inpatient team",IF('Paste Data Here - Export'!A720='Paste Data Here - Export'!B720,"Full record at this team","Record transferred to this team"))))))</f>
        <v/>
      </c>
      <c r="D720" s="106" t="str">
        <f>IF('Patient level info'!A720="","",IF(B720="6 Month Transfer","Not Applicable",IF(C720="Record not locked to discharge/transfer",C720,IF(OR(C720="Full record at this team",'Patient level info'!AG720="Died same day as arrival",'Patient level info'!AG720="Admitted to ICU/CCU/HDU"),'Patient level info'!AG720,IF('Patient level info'!P720="Not achieved",'Patient level info'!AG720,IF('Patient level info'!M720="Not achieved",'Patient level info'!AG720,IF('Patient level info'!AG720="Not directly admitted by this team, but achieved 90% of stay whilst at this team",'Patient level info'!AG720,CONCATENATE('Patient level info'!AG720," whilst at this team"))))))))</f>
        <v/>
      </c>
      <c r="E720" s="106" t="str">
        <f>IF('Patient level info'!A720="","",IF(B720="6 Month Transfer","Not Applicable",IF('Patient level info'!A720='Patient level info'!B720,IF('Patient level info'!T720="No","Not achieved","Achieved"),"Not directly admitted by this team")))</f>
        <v/>
      </c>
      <c r="F720" s="106" t="str">
        <f>IF('Patient level info'!A720="","",IF(B720="6 Month Transfer","Not Applicable",IF('Patient level info'!A720='Patient level info'!B720,IF('Patient level info'!U720="","Not achieved","Achieved"),"Not directly admitted by this team")))</f>
        <v/>
      </c>
    </row>
    <row r="721" spans="1:6" s="40" customFormat="1" ht="30" customHeight="1" x14ac:dyDescent="0.25">
      <c r="A721" s="20" t="str">
        <f>IF('Patient level info'!A721="","",'Patient level info'!A721)</f>
        <v/>
      </c>
      <c r="B721" s="105" t="str">
        <f>IF(A721="","",IF('Patient level info'!E721="Yes","6 Month Transfer",IF('Paste Data Here - Export'!A721='Paste Data Here - Export'!B721,'Patient level info'!C721,IF('Patient level info'!W721="No","",'Paste Data Here - Export'!HP721))))</f>
        <v/>
      </c>
      <c r="C721" s="61" t="str">
        <f>IF(A721="","",IF(B721="6 Month Transfer",B721,IF('Patient level info'!W721="No","Record not locked to discharge/transfer",IF(AND('Paste Data Here - Export'!KM721="T",'Paste Data Here - Export'!A721&lt;&gt;'Paste Data Here - Export'!B721),"Record transferred to this team then transferred to another inpatient team",IF('Paste Data Here - Export'!KM721="T","Transferred to another inpatient team",IF('Paste Data Here - Export'!A721='Paste Data Here - Export'!B721,"Full record at this team","Record transferred to this team"))))))</f>
        <v/>
      </c>
      <c r="D721" s="106" t="str">
        <f>IF('Patient level info'!A721="","",IF(B721="6 Month Transfer","Not Applicable",IF(C721="Record not locked to discharge/transfer",C721,IF(OR(C721="Full record at this team",'Patient level info'!AG721="Died same day as arrival",'Patient level info'!AG721="Admitted to ICU/CCU/HDU"),'Patient level info'!AG721,IF('Patient level info'!P721="Not achieved",'Patient level info'!AG721,IF('Patient level info'!M721="Not achieved",'Patient level info'!AG721,IF('Patient level info'!AG721="Not directly admitted by this team, but achieved 90% of stay whilst at this team",'Patient level info'!AG721,CONCATENATE('Patient level info'!AG721," whilst at this team"))))))))</f>
        <v/>
      </c>
      <c r="E721" s="106" t="str">
        <f>IF('Patient level info'!A721="","",IF(B721="6 Month Transfer","Not Applicable",IF('Patient level info'!A721='Patient level info'!B721,IF('Patient level info'!T721="No","Not achieved","Achieved"),"Not directly admitted by this team")))</f>
        <v/>
      </c>
      <c r="F721" s="106" t="str">
        <f>IF('Patient level info'!A721="","",IF(B721="6 Month Transfer","Not Applicable",IF('Patient level info'!A721='Patient level info'!B721,IF('Patient level info'!U721="","Not achieved","Achieved"),"Not directly admitted by this team")))</f>
        <v/>
      </c>
    </row>
    <row r="722" spans="1:6" s="40" customFormat="1" ht="30" customHeight="1" x14ac:dyDescent="0.25">
      <c r="A722" s="20" t="str">
        <f>IF('Patient level info'!A722="","",'Patient level info'!A722)</f>
        <v/>
      </c>
      <c r="B722" s="105" t="str">
        <f>IF(A722="","",IF('Patient level info'!E722="Yes","6 Month Transfer",IF('Paste Data Here - Export'!A722='Paste Data Here - Export'!B722,'Patient level info'!C722,IF('Patient level info'!W722="No","",'Paste Data Here - Export'!HP722))))</f>
        <v/>
      </c>
      <c r="C722" s="61" t="str">
        <f>IF(A722="","",IF(B722="6 Month Transfer",B722,IF('Patient level info'!W722="No","Record not locked to discharge/transfer",IF(AND('Paste Data Here - Export'!KM722="T",'Paste Data Here - Export'!A722&lt;&gt;'Paste Data Here - Export'!B722),"Record transferred to this team then transferred to another inpatient team",IF('Paste Data Here - Export'!KM722="T","Transferred to another inpatient team",IF('Paste Data Here - Export'!A722='Paste Data Here - Export'!B722,"Full record at this team","Record transferred to this team"))))))</f>
        <v/>
      </c>
      <c r="D722" s="106" t="str">
        <f>IF('Patient level info'!A722="","",IF(B722="6 Month Transfer","Not Applicable",IF(C722="Record not locked to discharge/transfer",C722,IF(OR(C722="Full record at this team",'Patient level info'!AG722="Died same day as arrival",'Patient level info'!AG722="Admitted to ICU/CCU/HDU"),'Patient level info'!AG722,IF('Patient level info'!P722="Not achieved",'Patient level info'!AG722,IF('Patient level info'!M722="Not achieved",'Patient level info'!AG722,IF('Patient level info'!AG722="Not directly admitted by this team, but achieved 90% of stay whilst at this team",'Patient level info'!AG722,CONCATENATE('Patient level info'!AG722," whilst at this team"))))))))</f>
        <v/>
      </c>
      <c r="E722" s="106" t="str">
        <f>IF('Patient level info'!A722="","",IF(B722="6 Month Transfer","Not Applicable",IF('Patient level info'!A722='Patient level info'!B722,IF('Patient level info'!T722="No","Not achieved","Achieved"),"Not directly admitted by this team")))</f>
        <v/>
      </c>
      <c r="F722" s="106" t="str">
        <f>IF('Patient level info'!A722="","",IF(B722="6 Month Transfer","Not Applicable",IF('Patient level info'!A722='Patient level info'!B722,IF('Patient level info'!U722="","Not achieved","Achieved"),"Not directly admitted by this team")))</f>
        <v/>
      </c>
    </row>
    <row r="723" spans="1:6" s="40" customFormat="1" ht="30" customHeight="1" x14ac:dyDescent="0.25">
      <c r="A723" s="20" t="str">
        <f>IF('Patient level info'!A723="","",'Patient level info'!A723)</f>
        <v/>
      </c>
      <c r="B723" s="105" t="str">
        <f>IF(A723="","",IF('Patient level info'!E723="Yes","6 Month Transfer",IF('Paste Data Here - Export'!A723='Paste Data Here - Export'!B723,'Patient level info'!C723,IF('Patient level info'!W723="No","",'Paste Data Here - Export'!HP723))))</f>
        <v/>
      </c>
      <c r="C723" s="61" t="str">
        <f>IF(A723="","",IF(B723="6 Month Transfer",B723,IF('Patient level info'!W723="No","Record not locked to discharge/transfer",IF(AND('Paste Data Here - Export'!KM723="T",'Paste Data Here - Export'!A723&lt;&gt;'Paste Data Here - Export'!B723),"Record transferred to this team then transferred to another inpatient team",IF('Paste Data Here - Export'!KM723="T","Transferred to another inpatient team",IF('Paste Data Here - Export'!A723='Paste Data Here - Export'!B723,"Full record at this team","Record transferred to this team"))))))</f>
        <v/>
      </c>
      <c r="D723" s="106" t="str">
        <f>IF('Patient level info'!A723="","",IF(B723="6 Month Transfer","Not Applicable",IF(C723="Record not locked to discharge/transfer",C723,IF(OR(C723="Full record at this team",'Patient level info'!AG723="Died same day as arrival",'Patient level info'!AG723="Admitted to ICU/CCU/HDU"),'Patient level info'!AG723,IF('Patient level info'!P723="Not achieved",'Patient level info'!AG723,IF('Patient level info'!M723="Not achieved",'Patient level info'!AG723,IF('Patient level info'!AG723="Not directly admitted by this team, but achieved 90% of stay whilst at this team",'Patient level info'!AG723,CONCATENATE('Patient level info'!AG723," whilst at this team"))))))))</f>
        <v/>
      </c>
      <c r="E723" s="106" t="str">
        <f>IF('Patient level info'!A723="","",IF(B723="6 Month Transfer","Not Applicable",IF('Patient level info'!A723='Patient level info'!B723,IF('Patient level info'!T723="No","Not achieved","Achieved"),"Not directly admitted by this team")))</f>
        <v/>
      </c>
      <c r="F723" s="106" t="str">
        <f>IF('Patient level info'!A723="","",IF(B723="6 Month Transfer","Not Applicable",IF('Patient level info'!A723='Patient level info'!B723,IF('Patient level info'!U723="","Not achieved","Achieved"),"Not directly admitted by this team")))</f>
        <v/>
      </c>
    </row>
    <row r="724" spans="1:6" s="40" customFormat="1" ht="30" customHeight="1" x14ac:dyDescent="0.25">
      <c r="A724" s="20" t="str">
        <f>IF('Patient level info'!A724="","",'Patient level info'!A724)</f>
        <v/>
      </c>
      <c r="B724" s="105" t="str">
        <f>IF(A724="","",IF('Patient level info'!E724="Yes","6 Month Transfer",IF('Paste Data Here - Export'!A724='Paste Data Here - Export'!B724,'Patient level info'!C724,IF('Patient level info'!W724="No","",'Paste Data Here - Export'!HP724))))</f>
        <v/>
      </c>
      <c r="C724" s="61" t="str">
        <f>IF(A724="","",IF(B724="6 Month Transfer",B724,IF('Patient level info'!W724="No","Record not locked to discharge/transfer",IF(AND('Paste Data Here - Export'!KM724="T",'Paste Data Here - Export'!A724&lt;&gt;'Paste Data Here - Export'!B724),"Record transferred to this team then transferred to another inpatient team",IF('Paste Data Here - Export'!KM724="T","Transferred to another inpatient team",IF('Paste Data Here - Export'!A724='Paste Data Here - Export'!B724,"Full record at this team","Record transferred to this team"))))))</f>
        <v/>
      </c>
      <c r="D724" s="106" t="str">
        <f>IF('Patient level info'!A724="","",IF(B724="6 Month Transfer","Not Applicable",IF(C724="Record not locked to discharge/transfer",C724,IF(OR(C724="Full record at this team",'Patient level info'!AG724="Died same day as arrival",'Patient level info'!AG724="Admitted to ICU/CCU/HDU"),'Patient level info'!AG724,IF('Patient level info'!P724="Not achieved",'Patient level info'!AG724,IF('Patient level info'!M724="Not achieved",'Patient level info'!AG724,IF('Patient level info'!AG724="Not directly admitted by this team, but achieved 90% of stay whilst at this team",'Patient level info'!AG724,CONCATENATE('Patient level info'!AG724," whilst at this team"))))))))</f>
        <v/>
      </c>
      <c r="E724" s="106" t="str">
        <f>IF('Patient level info'!A724="","",IF(B724="6 Month Transfer","Not Applicable",IF('Patient level info'!A724='Patient level info'!B724,IF('Patient level info'!T724="No","Not achieved","Achieved"),"Not directly admitted by this team")))</f>
        <v/>
      </c>
      <c r="F724" s="106" t="str">
        <f>IF('Patient level info'!A724="","",IF(B724="6 Month Transfer","Not Applicable",IF('Patient level info'!A724='Patient level info'!B724,IF('Patient level info'!U724="","Not achieved","Achieved"),"Not directly admitted by this team")))</f>
        <v/>
      </c>
    </row>
    <row r="725" spans="1:6" s="40" customFormat="1" ht="30" customHeight="1" x14ac:dyDescent="0.25">
      <c r="A725" s="20" t="str">
        <f>IF('Patient level info'!A725="","",'Patient level info'!A725)</f>
        <v/>
      </c>
      <c r="B725" s="105" t="str">
        <f>IF(A725="","",IF('Patient level info'!E725="Yes","6 Month Transfer",IF('Paste Data Here - Export'!A725='Paste Data Here - Export'!B725,'Patient level info'!C725,IF('Patient level info'!W725="No","",'Paste Data Here - Export'!HP725))))</f>
        <v/>
      </c>
      <c r="C725" s="61" t="str">
        <f>IF(A725="","",IF(B725="6 Month Transfer",B725,IF('Patient level info'!W725="No","Record not locked to discharge/transfer",IF(AND('Paste Data Here - Export'!KM725="T",'Paste Data Here - Export'!A725&lt;&gt;'Paste Data Here - Export'!B725),"Record transferred to this team then transferred to another inpatient team",IF('Paste Data Here - Export'!KM725="T","Transferred to another inpatient team",IF('Paste Data Here - Export'!A725='Paste Data Here - Export'!B725,"Full record at this team","Record transferred to this team"))))))</f>
        <v/>
      </c>
      <c r="D725" s="106" t="str">
        <f>IF('Patient level info'!A725="","",IF(B725="6 Month Transfer","Not Applicable",IF(C725="Record not locked to discharge/transfer",C725,IF(OR(C725="Full record at this team",'Patient level info'!AG725="Died same day as arrival",'Patient level info'!AG725="Admitted to ICU/CCU/HDU"),'Patient level info'!AG725,IF('Patient level info'!P725="Not achieved",'Patient level info'!AG725,IF('Patient level info'!M725="Not achieved",'Patient level info'!AG725,IF('Patient level info'!AG725="Not directly admitted by this team, but achieved 90% of stay whilst at this team",'Patient level info'!AG725,CONCATENATE('Patient level info'!AG725," whilst at this team"))))))))</f>
        <v/>
      </c>
      <c r="E725" s="106" t="str">
        <f>IF('Patient level info'!A725="","",IF(B725="6 Month Transfer","Not Applicable",IF('Patient level info'!A725='Patient level info'!B725,IF('Patient level info'!T725="No","Not achieved","Achieved"),"Not directly admitted by this team")))</f>
        <v/>
      </c>
      <c r="F725" s="106" t="str">
        <f>IF('Patient level info'!A725="","",IF(B725="6 Month Transfer","Not Applicable",IF('Patient level info'!A725='Patient level info'!B725,IF('Patient level info'!U725="","Not achieved","Achieved"),"Not directly admitted by this team")))</f>
        <v/>
      </c>
    </row>
    <row r="726" spans="1:6" s="40" customFormat="1" ht="30" customHeight="1" x14ac:dyDescent="0.25">
      <c r="A726" s="20" t="str">
        <f>IF('Patient level info'!A726="","",'Patient level info'!A726)</f>
        <v/>
      </c>
      <c r="B726" s="105" t="str">
        <f>IF(A726="","",IF('Patient level info'!E726="Yes","6 Month Transfer",IF('Paste Data Here - Export'!A726='Paste Data Here - Export'!B726,'Patient level info'!C726,IF('Patient level info'!W726="No","",'Paste Data Here - Export'!HP726))))</f>
        <v/>
      </c>
      <c r="C726" s="61" t="str">
        <f>IF(A726="","",IF(B726="6 Month Transfer",B726,IF('Patient level info'!W726="No","Record not locked to discharge/transfer",IF(AND('Paste Data Here - Export'!KM726="T",'Paste Data Here - Export'!A726&lt;&gt;'Paste Data Here - Export'!B726),"Record transferred to this team then transferred to another inpatient team",IF('Paste Data Here - Export'!KM726="T","Transferred to another inpatient team",IF('Paste Data Here - Export'!A726='Paste Data Here - Export'!B726,"Full record at this team","Record transferred to this team"))))))</f>
        <v/>
      </c>
      <c r="D726" s="106" t="str">
        <f>IF('Patient level info'!A726="","",IF(B726="6 Month Transfer","Not Applicable",IF(C726="Record not locked to discharge/transfer",C726,IF(OR(C726="Full record at this team",'Patient level info'!AG726="Died same day as arrival",'Patient level info'!AG726="Admitted to ICU/CCU/HDU"),'Patient level info'!AG726,IF('Patient level info'!P726="Not achieved",'Patient level info'!AG726,IF('Patient level info'!M726="Not achieved",'Patient level info'!AG726,IF('Patient level info'!AG726="Not directly admitted by this team, but achieved 90% of stay whilst at this team",'Patient level info'!AG726,CONCATENATE('Patient level info'!AG726," whilst at this team"))))))))</f>
        <v/>
      </c>
      <c r="E726" s="106" t="str">
        <f>IF('Patient level info'!A726="","",IF(B726="6 Month Transfer","Not Applicable",IF('Patient level info'!A726='Patient level info'!B726,IF('Patient level info'!T726="No","Not achieved","Achieved"),"Not directly admitted by this team")))</f>
        <v/>
      </c>
      <c r="F726" s="106" t="str">
        <f>IF('Patient level info'!A726="","",IF(B726="6 Month Transfer","Not Applicable",IF('Patient level info'!A726='Patient level info'!B726,IF('Patient level info'!U726="","Not achieved","Achieved"),"Not directly admitted by this team")))</f>
        <v/>
      </c>
    </row>
    <row r="727" spans="1:6" s="40" customFormat="1" ht="30" customHeight="1" x14ac:dyDescent="0.25">
      <c r="A727" s="20" t="str">
        <f>IF('Patient level info'!A727="","",'Patient level info'!A727)</f>
        <v/>
      </c>
      <c r="B727" s="105" t="str">
        <f>IF(A727="","",IF('Patient level info'!E727="Yes","6 Month Transfer",IF('Paste Data Here - Export'!A727='Paste Data Here - Export'!B727,'Patient level info'!C727,IF('Patient level info'!W727="No","",'Paste Data Here - Export'!HP727))))</f>
        <v/>
      </c>
      <c r="C727" s="61" t="str">
        <f>IF(A727="","",IF(B727="6 Month Transfer",B727,IF('Patient level info'!W727="No","Record not locked to discharge/transfer",IF(AND('Paste Data Here - Export'!KM727="T",'Paste Data Here - Export'!A727&lt;&gt;'Paste Data Here - Export'!B727),"Record transferred to this team then transferred to another inpatient team",IF('Paste Data Here - Export'!KM727="T","Transferred to another inpatient team",IF('Paste Data Here - Export'!A727='Paste Data Here - Export'!B727,"Full record at this team","Record transferred to this team"))))))</f>
        <v/>
      </c>
      <c r="D727" s="106" t="str">
        <f>IF('Patient level info'!A727="","",IF(B727="6 Month Transfer","Not Applicable",IF(C727="Record not locked to discharge/transfer",C727,IF(OR(C727="Full record at this team",'Patient level info'!AG727="Died same day as arrival",'Patient level info'!AG727="Admitted to ICU/CCU/HDU"),'Patient level info'!AG727,IF('Patient level info'!P727="Not achieved",'Patient level info'!AG727,IF('Patient level info'!M727="Not achieved",'Patient level info'!AG727,IF('Patient level info'!AG727="Not directly admitted by this team, but achieved 90% of stay whilst at this team",'Patient level info'!AG727,CONCATENATE('Patient level info'!AG727," whilst at this team"))))))))</f>
        <v/>
      </c>
      <c r="E727" s="106" t="str">
        <f>IF('Patient level info'!A727="","",IF(B727="6 Month Transfer","Not Applicable",IF('Patient level info'!A727='Patient level info'!B727,IF('Patient level info'!T727="No","Not achieved","Achieved"),"Not directly admitted by this team")))</f>
        <v/>
      </c>
      <c r="F727" s="106" t="str">
        <f>IF('Patient level info'!A727="","",IF(B727="6 Month Transfer","Not Applicable",IF('Patient level info'!A727='Patient level info'!B727,IF('Patient level info'!U727="","Not achieved","Achieved"),"Not directly admitted by this team")))</f>
        <v/>
      </c>
    </row>
    <row r="728" spans="1:6" s="40" customFormat="1" ht="30" customHeight="1" x14ac:dyDescent="0.25">
      <c r="A728" s="20" t="str">
        <f>IF('Patient level info'!A728="","",'Patient level info'!A728)</f>
        <v/>
      </c>
      <c r="B728" s="105" t="str">
        <f>IF(A728="","",IF('Patient level info'!E728="Yes","6 Month Transfer",IF('Paste Data Here - Export'!A728='Paste Data Here - Export'!B728,'Patient level info'!C728,IF('Patient level info'!W728="No","",'Paste Data Here - Export'!HP728))))</f>
        <v/>
      </c>
      <c r="C728" s="61" t="str">
        <f>IF(A728="","",IF(B728="6 Month Transfer",B728,IF('Patient level info'!W728="No","Record not locked to discharge/transfer",IF(AND('Paste Data Here - Export'!KM728="T",'Paste Data Here - Export'!A728&lt;&gt;'Paste Data Here - Export'!B728),"Record transferred to this team then transferred to another inpatient team",IF('Paste Data Here - Export'!KM728="T","Transferred to another inpatient team",IF('Paste Data Here - Export'!A728='Paste Data Here - Export'!B728,"Full record at this team","Record transferred to this team"))))))</f>
        <v/>
      </c>
      <c r="D728" s="106" t="str">
        <f>IF('Patient level info'!A728="","",IF(B728="6 Month Transfer","Not Applicable",IF(C728="Record not locked to discharge/transfer",C728,IF(OR(C728="Full record at this team",'Patient level info'!AG728="Died same day as arrival",'Patient level info'!AG728="Admitted to ICU/CCU/HDU"),'Patient level info'!AG728,IF('Patient level info'!P728="Not achieved",'Patient level info'!AG728,IF('Patient level info'!M728="Not achieved",'Patient level info'!AG728,IF('Patient level info'!AG728="Not directly admitted by this team, but achieved 90% of stay whilst at this team",'Patient level info'!AG728,CONCATENATE('Patient level info'!AG728," whilst at this team"))))))))</f>
        <v/>
      </c>
      <c r="E728" s="106" t="str">
        <f>IF('Patient level info'!A728="","",IF(B728="6 Month Transfer","Not Applicable",IF('Patient level info'!A728='Patient level info'!B728,IF('Patient level info'!T728="No","Not achieved","Achieved"),"Not directly admitted by this team")))</f>
        <v/>
      </c>
      <c r="F728" s="106" t="str">
        <f>IF('Patient level info'!A728="","",IF(B728="6 Month Transfer","Not Applicable",IF('Patient level info'!A728='Patient level info'!B728,IF('Patient level info'!U728="","Not achieved","Achieved"),"Not directly admitted by this team")))</f>
        <v/>
      </c>
    </row>
    <row r="729" spans="1:6" s="40" customFormat="1" ht="30" customHeight="1" x14ac:dyDescent="0.25">
      <c r="A729" s="20" t="str">
        <f>IF('Patient level info'!A729="","",'Patient level info'!A729)</f>
        <v/>
      </c>
      <c r="B729" s="105" t="str">
        <f>IF(A729="","",IF('Patient level info'!E729="Yes","6 Month Transfer",IF('Paste Data Here - Export'!A729='Paste Data Here - Export'!B729,'Patient level info'!C729,IF('Patient level info'!W729="No","",'Paste Data Here - Export'!HP729))))</f>
        <v/>
      </c>
      <c r="C729" s="61" t="str">
        <f>IF(A729="","",IF(B729="6 Month Transfer",B729,IF('Patient level info'!W729="No","Record not locked to discharge/transfer",IF(AND('Paste Data Here - Export'!KM729="T",'Paste Data Here - Export'!A729&lt;&gt;'Paste Data Here - Export'!B729),"Record transferred to this team then transferred to another inpatient team",IF('Paste Data Here - Export'!KM729="T","Transferred to another inpatient team",IF('Paste Data Here - Export'!A729='Paste Data Here - Export'!B729,"Full record at this team","Record transferred to this team"))))))</f>
        <v/>
      </c>
      <c r="D729" s="106" t="str">
        <f>IF('Patient level info'!A729="","",IF(B729="6 Month Transfer","Not Applicable",IF(C729="Record not locked to discharge/transfer",C729,IF(OR(C729="Full record at this team",'Patient level info'!AG729="Died same day as arrival",'Patient level info'!AG729="Admitted to ICU/CCU/HDU"),'Patient level info'!AG729,IF('Patient level info'!P729="Not achieved",'Patient level info'!AG729,IF('Patient level info'!M729="Not achieved",'Patient level info'!AG729,IF('Patient level info'!AG729="Not directly admitted by this team, but achieved 90% of stay whilst at this team",'Patient level info'!AG729,CONCATENATE('Patient level info'!AG729," whilst at this team"))))))))</f>
        <v/>
      </c>
      <c r="E729" s="106" t="str">
        <f>IF('Patient level info'!A729="","",IF(B729="6 Month Transfer","Not Applicable",IF('Patient level info'!A729='Patient level info'!B729,IF('Patient level info'!T729="No","Not achieved","Achieved"),"Not directly admitted by this team")))</f>
        <v/>
      </c>
      <c r="F729" s="106" t="str">
        <f>IF('Patient level info'!A729="","",IF(B729="6 Month Transfer","Not Applicable",IF('Patient level info'!A729='Patient level info'!B729,IF('Patient level info'!U729="","Not achieved","Achieved"),"Not directly admitted by this team")))</f>
        <v/>
      </c>
    </row>
    <row r="730" spans="1:6" s="40" customFormat="1" ht="30" customHeight="1" x14ac:dyDescent="0.25">
      <c r="A730" s="20" t="str">
        <f>IF('Patient level info'!A730="","",'Patient level info'!A730)</f>
        <v/>
      </c>
      <c r="B730" s="105" t="str">
        <f>IF(A730="","",IF('Patient level info'!E730="Yes","6 Month Transfer",IF('Paste Data Here - Export'!A730='Paste Data Here - Export'!B730,'Patient level info'!C730,IF('Patient level info'!W730="No","",'Paste Data Here - Export'!HP730))))</f>
        <v/>
      </c>
      <c r="C730" s="61" t="str">
        <f>IF(A730="","",IF(B730="6 Month Transfer",B730,IF('Patient level info'!W730="No","Record not locked to discharge/transfer",IF(AND('Paste Data Here - Export'!KM730="T",'Paste Data Here - Export'!A730&lt;&gt;'Paste Data Here - Export'!B730),"Record transferred to this team then transferred to another inpatient team",IF('Paste Data Here - Export'!KM730="T","Transferred to another inpatient team",IF('Paste Data Here - Export'!A730='Paste Data Here - Export'!B730,"Full record at this team","Record transferred to this team"))))))</f>
        <v/>
      </c>
      <c r="D730" s="106" t="str">
        <f>IF('Patient level info'!A730="","",IF(B730="6 Month Transfer","Not Applicable",IF(C730="Record not locked to discharge/transfer",C730,IF(OR(C730="Full record at this team",'Patient level info'!AG730="Died same day as arrival",'Patient level info'!AG730="Admitted to ICU/CCU/HDU"),'Patient level info'!AG730,IF('Patient level info'!P730="Not achieved",'Patient level info'!AG730,IF('Patient level info'!M730="Not achieved",'Patient level info'!AG730,IF('Patient level info'!AG730="Not directly admitted by this team, but achieved 90% of stay whilst at this team",'Patient level info'!AG730,CONCATENATE('Patient level info'!AG730," whilst at this team"))))))))</f>
        <v/>
      </c>
      <c r="E730" s="106" t="str">
        <f>IF('Patient level info'!A730="","",IF(B730="6 Month Transfer","Not Applicable",IF('Patient level info'!A730='Patient level info'!B730,IF('Patient level info'!T730="No","Not achieved","Achieved"),"Not directly admitted by this team")))</f>
        <v/>
      </c>
      <c r="F730" s="106" t="str">
        <f>IF('Patient level info'!A730="","",IF(B730="6 Month Transfer","Not Applicable",IF('Patient level info'!A730='Patient level info'!B730,IF('Patient level info'!U730="","Not achieved","Achieved"),"Not directly admitted by this team")))</f>
        <v/>
      </c>
    </row>
    <row r="731" spans="1:6" s="40" customFormat="1" ht="30" customHeight="1" x14ac:dyDescent="0.25">
      <c r="A731" s="20" t="str">
        <f>IF('Patient level info'!A731="","",'Patient level info'!A731)</f>
        <v/>
      </c>
      <c r="B731" s="105" t="str">
        <f>IF(A731="","",IF('Patient level info'!E731="Yes","6 Month Transfer",IF('Paste Data Here - Export'!A731='Paste Data Here - Export'!B731,'Patient level info'!C731,IF('Patient level info'!W731="No","",'Paste Data Here - Export'!HP731))))</f>
        <v/>
      </c>
      <c r="C731" s="61" t="str">
        <f>IF(A731="","",IF(B731="6 Month Transfer",B731,IF('Patient level info'!W731="No","Record not locked to discharge/transfer",IF(AND('Paste Data Here - Export'!KM731="T",'Paste Data Here - Export'!A731&lt;&gt;'Paste Data Here - Export'!B731),"Record transferred to this team then transferred to another inpatient team",IF('Paste Data Here - Export'!KM731="T","Transferred to another inpatient team",IF('Paste Data Here - Export'!A731='Paste Data Here - Export'!B731,"Full record at this team","Record transferred to this team"))))))</f>
        <v/>
      </c>
      <c r="D731" s="106" t="str">
        <f>IF('Patient level info'!A731="","",IF(B731="6 Month Transfer","Not Applicable",IF(C731="Record not locked to discharge/transfer",C731,IF(OR(C731="Full record at this team",'Patient level info'!AG731="Died same day as arrival",'Patient level info'!AG731="Admitted to ICU/CCU/HDU"),'Patient level info'!AG731,IF('Patient level info'!P731="Not achieved",'Patient level info'!AG731,IF('Patient level info'!M731="Not achieved",'Patient level info'!AG731,IF('Patient level info'!AG731="Not directly admitted by this team, but achieved 90% of stay whilst at this team",'Patient level info'!AG731,CONCATENATE('Patient level info'!AG731," whilst at this team"))))))))</f>
        <v/>
      </c>
      <c r="E731" s="106" t="str">
        <f>IF('Patient level info'!A731="","",IF(B731="6 Month Transfer","Not Applicable",IF('Patient level info'!A731='Patient level info'!B731,IF('Patient level info'!T731="No","Not achieved","Achieved"),"Not directly admitted by this team")))</f>
        <v/>
      </c>
      <c r="F731" s="106" t="str">
        <f>IF('Patient level info'!A731="","",IF(B731="6 Month Transfer","Not Applicable",IF('Patient level info'!A731='Patient level info'!B731,IF('Patient level info'!U731="","Not achieved","Achieved"),"Not directly admitted by this team")))</f>
        <v/>
      </c>
    </row>
    <row r="732" spans="1:6" s="40" customFormat="1" ht="30" customHeight="1" x14ac:dyDescent="0.25">
      <c r="A732" s="20" t="str">
        <f>IF('Patient level info'!A732="","",'Patient level info'!A732)</f>
        <v/>
      </c>
      <c r="B732" s="105" t="str">
        <f>IF(A732="","",IF('Patient level info'!E732="Yes","6 Month Transfer",IF('Paste Data Here - Export'!A732='Paste Data Here - Export'!B732,'Patient level info'!C732,IF('Patient level info'!W732="No","",'Paste Data Here - Export'!HP732))))</f>
        <v/>
      </c>
      <c r="C732" s="61" t="str">
        <f>IF(A732="","",IF(B732="6 Month Transfer",B732,IF('Patient level info'!W732="No","Record not locked to discharge/transfer",IF(AND('Paste Data Here - Export'!KM732="T",'Paste Data Here - Export'!A732&lt;&gt;'Paste Data Here - Export'!B732),"Record transferred to this team then transferred to another inpatient team",IF('Paste Data Here - Export'!KM732="T","Transferred to another inpatient team",IF('Paste Data Here - Export'!A732='Paste Data Here - Export'!B732,"Full record at this team","Record transferred to this team"))))))</f>
        <v/>
      </c>
      <c r="D732" s="106" t="str">
        <f>IF('Patient level info'!A732="","",IF(B732="6 Month Transfer","Not Applicable",IF(C732="Record not locked to discharge/transfer",C732,IF(OR(C732="Full record at this team",'Patient level info'!AG732="Died same day as arrival",'Patient level info'!AG732="Admitted to ICU/CCU/HDU"),'Patient level info'!AG732,IF('Patient level info'!P732="Not achieved",'Patient level info'!AG732,IF('Patient level info'!M732="Not achieved",'Patient level info'!AG732,IF('Patient level info'!AG732="Not directly admitted by this team, but achieved 90% of stay whilst at this team",'Patient level info'!AG732,CONCATENATE('Patient level info'!AG732," whilst at this team"))))))))</f>
        <v/>
      </c>
      <c r="E732" s="106" t="str">
        <f>IF('Patient level info'!A732="","",IF(B732="6 Month Transfer","Not Applicable",IF('Patient level info'!A732='Patient level info'!B732,IF('Patient level info'!T732="No","Not achieved","Achieved"),"Not directly admitted by this team")))</f>
        <v/>
      </c>
      <c r="F732" s="106" t="str">
        <f>IF('Patient level info'!A732="","",IF(B732="6 Month Transfer","Not Applicable",IF('Patient level info'!A732='Patient level info'!B732,IF('Patient level info'!U732="","Not achieved","Achieved"),"Not directly admitted by this team")))</f>
        <v/>
      </c>
    </row>
    <row r="733" spans="1:6" s="40" customFormat="1" ht="30" customHeight="1" x14ac:dyDescent="0.25">
      <c r="A733" s="20" t="str">
        <f>IF('Patient level info'!A733="","",'Patient level info'!A733)</f>
        <v/>
      </c>
      <c r="B733" s="105" t="str">
        <f>IF(A733="","",IF('Patient level info'!E733="Yes","6 Month Transfer",IF('Paste Data Here - Export'!A733='Paste Data Here - Export'!B733,'Patient level info'!C733,IF('Patient level info'!W733="No","",'Paste Data Here - Export'!HP733))))</f>
        <v/>
      </c>
      <c r="C733" s="61" t="str">
        <f>IF(A733="","",IF(B733="6 Month Transfer",B733,IF('Patient level info'!W733="No","Record not locked to discharge/transfer",IF(AND('Paste Data Here - Export'!KM733="T",'Paste Data Here - Export'!A733&lt;&gt;'Paste Data Here - Export'!B733),"Record transferred to this team then transferred to another inpatient team",IF('Paste Data Here - Export'!KM733="T","Transferred to another inpatient team",IF('Paste Data Here - Export'!A733='Paste Data Here - Export'!B733,"Full record at this team","Record transferred to this team"))))))</f>
        <v/>
      </c>
      <c r="D733" s="106" t="str">
        <f>IF('Patient level info'!A733="","",IF(B733="6 Month Transfer","Not Applicable",IF(C733="Record not locked to discharge/transfer",C733,IF(OR(C733="Full record at this team",'Patient level info'!AG733="Died same day as arrival",'Patient level info'!AG733="Admitted to ICU/CCU/HDU"),'Patient level info'!AG733,IF('Patient level info'!P733="Not achieved",'Patient level info'!AG733,IF('Patient level info'!M733="Not achieved",'Patient level info'!AG733,IF('Patient level info'!AG733="Not directly admitted by this team, but achieved 90% of stay whilst at this team",'Patient level info'!AG733,CONCATENATE('Patient level info'!AG733," whilst at this team"))))))))</f>
        <v/>
      </c>
      <c r="E733" s="106" t="str">
        <f>IF('Patient level info'!A733="","",IF(B733="6 Month Transfer","Not Applicable",IF('Patient level info'!A733='Patient level info'!B733,IF('Patient level info'!T733="No","Not achieved","Achieved"),"Not directly admitted by this team")))</f>
        <v/>
      </c>
      <c r="F733" s="106" t="str">
        <f>IF('Patient level info'!A733="","",IF(B733="6 Month Transfer","Not Applicable",IF('Patient level info'!A733='Patient level info'!B733,IF('Patient level info'!U733="","Not achieved","Achieved"),"Not directly admitted by this team")))</f>
        <v/>
      </c>
    </row>
    <row r="734" spans="1:6" s="40" customFormat="1" ht="30" customHeight="1" x14ac:dyDescent="0.25">
      <c r="A734" s="20" t="str">
        <f>IF('Patient level info'!A734="","",'Patient level info'!A734)</f>
        <v/>
      </c>
      <c r="B734" s="105" t="str">
        <f>IF(A734="","",IF('Patient level info'!E734="Yes","6 Month Transfer",IF('Paste Data Here - Export'!A734='Paste Data Here - Export'!B734,'Patient level info'!C734,IF('Patient level info'!W734="No","",'Paste Data Here - Export'!HP734))))</f>
        <v/>
      </c>
      <c r="C734" s="61" t="str">
        <f>IF(A734="","",IF(B734="6 Month Transfer",B734,IF('Patient level info'!W734="No","Record not locked to discharge/transfer",IF(AND('Paste Data Here - Export'!KM734="T",'Paste Data Here - Export'!A734&lt;&gt;'Paste Data Here - Export'!B734),"Record transferred to this team then transferred to another inpatient team",IF('Paste Data Here - Export'!KM734="T","Transferred to another inpatient team",IF('Paste Data Here - Export'!A734='Paste Data Here - Export'!B734,"Full record at this team","Record transferred to this team"))))))</f>
        <v/>
      </c>
      <c r="D734" s="106" t="str">
        <f>IF('Patient level info'!A734="","",IF(B734="6 Month Transfer","Not Applicable",IF(C734="Record not locked to discharge/transfer",C734,IF(OR(C734="Full record at this team",'Patient level info'!AG734="Died same day as arrival",'Patient level info'!AG734="Admitted to ICU/CCU/HDU"),'Patient level info'!AG734,IF('Patient level info'!P734="Not achieved",'Patient level info'!AG734,IF('Patient level info'!M734="Not achieved",'Patient level info'!AG734,IF('Patient level info'!AG734="Not directly admitted by this team, but achieved 90% of stay whilst at this team",'Patient level info'!AG734,CONCATENATE('Patient level info'!AG734," whilst at this team"))))))))</f>
        <v/>
      </c>
      <c r="E734" s="106" t="str">
        <f>IF('Patient level info'!A734="","",IF(B734="6 Month Transfer","Not Applicable",IF('Patient level info'!A734='Patient level info'!B734,IF('Patient level info'!T734="No","Not achieved","Achieved"),"Not directly admitted by this team")))</f>
        <v/>
      </c>
      <c r="F734" s="106" t="str">
        <f>IF('Patient level info'!A734="","",IF(B734="6 Month Transfer","Not Applicable",IF('Patient level info'!A734='Patient level info'!B734,IF('Patient level info'!U734="","Not achieved","Achieved"),"Not directly admitted by this team")))</f>
        <v/>
      </c>
    </row>
    <row r="735" spans="1:6" s="40" customFormat="1" ht="30" customHeight="1" x14ac:dyDescent="0.25">
      <c r="A735" s="20" t="str">
        <f>IF('Patient level info'!A735="","",'Patient level info'!A735)</f>
        <v/>
      </c>
      <c r="B735" s="105" t="str">
        <f>IF(A735="","",IF('Patient level info'!E735="Yes","6 Month Transfer",IF('Paste Data Here - Export'!A735='Paste Data Here - Export'!B735,'Patient level info'!C735,IF('Patient level info'!W735="No","",'Paste Data Here - Export'!HP735))))</f>
        <v/>
      </c>
      <c r="C735" s="61" t="str">
        <f>IF(A735="","",IF(B735="6 Month Transfer",B735,IF('Patient level info'!W735="No","Record not locked to discharge/transfer",IF(AND('Paste Data Here - Export'!KM735="T",'Paste Data Here - Export'!A735&lt;&gt;'Paste Data Here - Export'!B735),"Record transferred to this team then transferred to another inpatient team",IF('Paste Data Here - Export'!KM735="T","Transferred to another inpatient team",IF('Paste Data Here - Export'!A735='Paste Data Here - Export'!B735,"Full record at this team","Record transferred to this team"))))))</f>
        <v/>
      </c>
      <c r="D735" s="106" t="str">
        <f>IF('Patient level info'!A735="","",IF(B735="6 Month Transfer","Not Applicable",IF(C735="Record not locked to discharge/transfer",C735,IF(OR(C735="Full record at this team",'Patient level info'!AG735="Died same day as arrival",'Patient level info'!AG735="Admitted to ICU/CCU/HDU"),'Patient level info'!AG735,IF('Patient level info'!P735="Not achieved",'Patient level info'!AG735,IF('Patient level info'!M735="Not achieved",'Patient level info'!AG735,IF('Patient level info'!AG735="Not directly admitted by this team, but achieved 90% of stay whilst at this team",'Patient level info'!AG735,CONCATENATE('Patient level info'!AG735," whilst at this team"))))))))</f>
        <v/>
      </c>
      <c r="E735" s="106" t="str">
        <f>IF('Patient level info'!A735="","",IF(B735="6 Month Transfer","Not Applicable",IF('Patient level info'!A735='Patient level info'!B735,IF('Patient level info'!T735="No","Not achieved","Achieved"),"Not directly admitted by this team")))</f>
        <v/>
      </c>
      <c r="F735" s="106" t="str">
        <f>IF('Patient level info'!A735="","",IF(B735="6 Month Transfer","Not Applicable",IF('Patient level info'!A735='Patient level info'!B735,IF('Patient level info'!U735="","Not achieved","Achieved"),"Not directly admitted by this team")))</f>
        <v/>
      </c>
    </row>
    <row r="736" spans="1:6" s="40" customFormat="1" ht="30" customHeight="1" x14ac:dyDescent="0.25">
      <c r="A736" s="20" t="str">
        <f>IF('Patient level info'!A736="","",'Patient level info'!A736)</f>
        <v/>
      </c>
      <c r="B736" s="105" t="str">
        <f>IF(A736="","",IF('Patient level info'!E736="Yes","6 Month Transfer",IF('Paste Data Here - Export'!A736='Paste Data Here - Export'!B736,'Patient level info'!C736,IF('Patient level info'!W736="No","",'Paste Data Here - Export'!HP736))))</f>
        <v/>
      </c>
      <c r="C736" s="61" t="str">
        <f>IF(A736="","",IF(B736="6 Month Transfer",B736,IF('Patient level info'!W736="No","Record not locked to discharge/transfer",IF(AND('Paste Data Here - Export'!KM736="T",'Paste Data Here - Export'!A736&lt;&gt;'Paste Data Here - Export'!B736),"Record transferred to this team then transferred to another inpatient team",IF('Paste Data Here - Export'!KM736="T","Transferred to another inpatient team",IF('Paste Data Here - Export'!A736='Paste Data Here - Export'!B736,"Full record at this team","Record transferred to this team"))))))</f>
        <v/>
      </c>
      <c r="D736" s="106" t="str">
        <f>IF('Patient level info'!A736="","",IF(B736="6 Month Transfer","Not Applicable",IF(C736="Record not locked to discharge/transfer",C736,IF(OR(C736="Full record at this team",'Patient level info'!AG736="Died same day as arrival",'Patient level info'!AG736="Admitted to ICU/CCU/HDU"),'Patient level info'!AG736,IF('Patient level info'!P736="Not achieved",'Patient level info'!AG736,IF('Patient level info'!M736="Not achieved",'Patient level info'!AG736,IF('Patient level info'!AG736="Not directly admitted by this team, but achieved 90% of stay whilst at this team",'Patient level info'!AG736,CONCATENATE('Patient level info'!AG736," whilst at this team"))))))))</f>
        <v/>
      </c>
      <c r="E736" s="106" t="str">
        <f>IF('Patient level info'!A736="","",IF(B736="6 Month Transfer","Not Applicable",IF('Patient level info'!A736='Patient level info'!B736,IF('Patient level info'!T736="No","Not achieved","Achieved"),"Not directly admitted by this team")))</f>
        <v/>
      </c>
      <c r="F736" s="106" t="str">
        <f>IF('Patient level info'!A736="","",IF(B736="6 Month Transfer","Not Applicable",IF('Patient level info'!A736='Patient level info'!B736,IF('Patient level info'!U736="","Not achieved","Achieved"),"Not directly admitted by this team")))</f>
        <v/>
      </c>
    </row>
    <row r="737" spans="1:6" s="40" customFormat="1" ht="30" customHeight="1" x14ac:dyDescent="0.25">
      <c r="A737" s="20" t="str">
        <f>IF('Patient level info'!A737="","",'Patient level info'!A737)</f>
        <v/>
      </c>
      <c r="B737" s="105" t="str">
        <f>IF(A737="","",IF('Patient level info'!E737="Yes","6 Month Transfer",IF('Paste Data Here - Export'!A737='Paste Data Here - Export'!B737,'Patient level info'!C737,IF('Patient level info'!W737="No","",'Paste Data Here - Export'!HP737))))</f>
        <v/>
      </c>
      <c r="C737" s="61" t="str">
        <f>IF(A737="","",IF(B737="6 Month Transfer",B737,IF('Patient level info'!W737="No","Record not locked to discharge/transfer",IF(AND('Paste Data Here - Export'!KM737="T",'Paste Data Here - Export'!A737&lt;&gt;'Paste Data Here - Export'!B737),"Record transferred to this team then transferred to another inpatient team",IF('Paste Data Here - Export'!KM737="T","Transferred to another inpatient team",IF('Paste Data Here - Export'!A737='Paste Data Here - Export'!B737,"Full record at this team","Record transferred to this team"))))))</f>
        <v/>
      </c>
      <c r="D737" s="106" t="str">
        <f>IF('Patient level info'!A737="","",IF(B737="6 Month Transfer","Not Applicable",IF(C737="Record not locked to discharge/transfer",C737,IF(OR(C737="Full record at this team",'Patient level info'!AG737="Died same day as arrival",'Patient level info'!AG737="Admitted to ICU/CCU/HDU"),'Patient level info'!AG737,IF('Patient level info'!P737="Not achieved",'Patient level info'!AG737,IF('Patient level info'!M737="Not achieved",'Patient level info'!AG737,IF('Patient level info'!AG737="Not directly admitted by this team, but achieved 90% of stay whilst at this team",'Patient level info'!AG737,CONCATENATE('Patient level info'!AG737," whilst at this team"))))))))</f>
        <v/>
      </c>
      <c r="E737" s="106" t="str">
        <f>IF('Patient level info'!A737="","",IF(B737="6 Month Transfer","Not Applicable",IF('Patient level info'!A737='Patient level info'!B737,IF('Patient level info'!T737="No","Not achieved","Achieved"),"Not directly admitted by this team")))</f>
        <v/>
      </c>
      <c r="F737" s="106" t="str">
        <f>IF('Patient level info'!A737="","",IF(B737="6 Month Transfer","Not Applicable",IF('Patient level info'!A737='Patient level info'!B737,IF('Patient level info'!U737="","Not achieved","Achieved"),"Not directly admitted by this team")))</f>
        <v/>
      </c>
    </row>
    <row r="738" spans="1:6" s="40" customFormat="1" ht="30" customHeight="1" x14ac:dyDescent="0.25">
      <c r="A738" s="20" t="str">
        <f>IF('Patient level info'!A738="","",'Patient level info'!A738)</f>
        <v/>
      </c>
      <c r="B738" s="105" t="str">
        <f>IF(A738="","",IF('Patient level info'!E738="Yes","6 Month Transfer",IF('Paste Data Here - Export'!A738='Paste Data Here - Export'!B738,'Patient level info'!C738,IF('Patient level info'!W738="No","",'Paste Data Here - Export'!HP738))))</f>
        <v/>
      </c>
      <c r="C738" s="61" t="str">
        <f>IF(A738="","",IF(B738="6 Month Transfer",B738,IF('Patient level info'!W738="No","Record not locked to discharge/transfer",IF(AND('Paste Data Here - Export'!KM738="T",'Paste Data Here - Export'!A738&lt;&gt;'Paste Data Here - Export'!B738),"Record transferred to this team then transferred to another inpatient team",IF('Paste Data Here - Export'!KM738="T","Transferred to another inpatient team",IF('Paste Data Here - Export'!A738='Paste Data Here - Export'!B738,"Full record at this team","Record transferred to this team"))))))</f>
        <v/>
      </c>
      <c r="D738" s="106" t="str">
        <f>IF('Patient level info'!A738="","",IF(B738="6 Month Transfer","Not Applicable",IF(C738="Record not locked to discharge/transfer",C738,IF(OR(C738="Full record at this team",'Patient level info'!AG738="Died same day as arrival",'Patient level info'!AG738="Admitted to ICU/CCU/HDU"),'Patient level info'!AG738,IF('Patient level info'!P738="Not achieved",'Patient level info'!AG738,IF('Patient level info'!M738="Not achieved",'Patient level info'!AG738,IF('Patient level info'!AG738="Not directly admitted by this team, but achieved 90% of stay whilst at this team",'Patient level info'!AG738,CONCATENATE('Patient level info'!AG738," whilst at this team"))))))))</f>
        <v/>
      </c>
      <c r="E738" s="106" t="str">
        <f>IF('Patient level info'!A738="","",IF(B738="6 Month Transfer","Not Applicable",IF('Patient level info'!A738='Patient level info'!B738,IF('Patient level info'!T738="No","Not achieved","Achieved"),"Not directly admitted by this team")))</f>
        <v/>
      </c>
      <c r="F738" s="106" t="str">
        <f>IF('Patient level info'!A738="","",IF(B738="6 Month Transfer","Not Applicable",IF('Patient level info'!A738='Patient level info'!B738,IF('Patient level info'!U738="","Not achieved","Achieved"),"Not directly admitted by this team")))</f>
        <v/>
      </c>
    </row>
    <row r="739" spans="1:6" s="40" customFormat="1" ht="30" customHeight="1" x14ac:dyDescent="0.25">
      <c r="A739" s="20" t="str">
        <f>IF('Patient level info'!A739="","",'Patient level info'!A739)</f>
        <v/>
      </c>
      <c r="B739" s="105" t="str">
        <f>IF(A739="","",IF('Patient level info'!E739="Yes","6 Month Transfer",IF('Paste Data Here - Export'!A739='Paste Data Here - Export'!B739,'Patient level info'!C739,IF('Patient level info'!W739="No","",'Paste Data Here - Export'!HP739))))</f>
        <v/>
      </c>
      <c r="C739" s="61" t="str">
        <f>IF(A739="","",IF(B739="6 Month Transfer",B739,IF('Patient level info'!W739="No","Record not locked to discharge/transfer",IF(AND('Paste Data Here - Export'!KM739="T",'Paste Data Here - Export'!A739&lt;&gt;'Paste Data Here - Export'!B739),"Record transferred to this team then transferred to another inpatient team",IF('Paste Data Here - Export'!KM739="T","Transferred to another inpatient team",IF('Paste Data Here - Export'!A739='Paste Data Here - Export'!B739,"Full record at this team","Record transferred to this team"))))))</f>
        <v/>
      </c>
      <c r="D739" s="106" t="str">
        <f>IF('Patient level info'!A739="","",IF(B739="6 Month Transfer","Not Applicable",IF(C739="Record not locked to discharge/transfer",C739,IF(OR(C739="Full record at this team",'Patient level info'!AG739="Died same day as arrival",'Patient level info'!AG739="Admitted to ICU/CCU/HDU"),'Patient level info'!AG739,IF('Patient level info'!P739="Not achieved",'Patient level info'!AG739,IF('Patient level info'!M739="Not achieved",'Patient level info'!AG739,IF('Patient level info'!AG739="Not directly admitted by this team, but achieved 90% of stay whilst at this team",'Patient level info'!AG739,CONCATENATE('Patient level info'!AG739," whilst at this team"))))))))</f>
        <v/>
      </c>
      <c r="E739" s="106" t="str">
        <f>IF('Patient level info'!A739="","",IF(B739="6 Month Transfer","Not Applicable",IF('Patient level info'!A739='Patient level info'!B739,IF('Patient level info'!T739="No","Not achieved","Achieved"),"Not directly admitted by this team")))</f>
        <v/>
      </c>
      <c r="F739" s="106" t="str">
        <f>IF('Patient level info'!A739="","",IF(B739="6 Month Transfer","Not Applicable",IF('Patient level info'!A739='Patient level info'!B739,IF('Patient level info'!U739="","Not achieved","Achieved"),"Not directly admitted by this team")))</f>
        <v/>
      </c>
    </row>
    <row r="740" spans="1:6" s="40" customFormat="1" ht="30" customHeight="1" x14ac:dyDescent="0.25">
      <c r="A740" s="20" t="str">
        <f>IF('Patient level info'!A740="","",'Patient level info'!A740)</f>
        <v/>
      </c>
      <c r="B740" s="105" t="str">
        <f>IF(A740="","",IF('Patient level info'!E740="Yes","6 Month Transfer",IF('Paste Data Here - Export'!A740='Paste Data Here - Export'!B740,'Patient level info'!C740,IF('Patient level info'!W740="No","",'Paste Data Here - Export'!HP740))))</f>
        <v/>
      </c>
      <c r="C740" s="61" t="str">
        <f>IF(A740="","",IF(B740="6 Month Transfer",B740,IF('Patient level info'!W740="No","Record not locked to discharge/transfer",IF(AND('Paste Data Here - Export'!KM740="T",'Paste Data Here - Export'!A740&lt;&gt;'Paste Data Here - Export'!B740),"Record transferred to this team then transferred to another inpatient team",IF('Paste Data Here - Export'!KM740="T","Transferred to another inpatient team",IF('Paste Data Here - Export'!A740='Paste Data Here - Export'!B740,"Full record at this team","Record transferred to this team"))))))</f>
        <v/>
      </c>
      <c r="D740" s="106" t="str">
        <f>IF('Patient level info'!A740="","",IF(B740="6 Month Transfer","Not Applicable",IF(C740="Record not locked to discharge/transfer",C740,IF(OR(C740="Full record at this team",'Patient level info'!AG740="Died same day as arrival",'Patient level info'!AG740="Admitted to ICU/CCU/HDU"),'Patient level info'!AG740,IF('Patient level info'!P740="Not achieved",'Patient level info'!AG740,IF('Patient level info'!M740="Not achieved",'Patient level info'!AG740,IF('Patient level info'!AG740="Not directly admitted by this team, but achieved 90% of stay whilst at this team",'Patient level info'!AG740,CONCATENATE('Patient level info'!AG740," whilst at this team"))))))))</f>
        <v/>
      </c>
      <c r="E740" s="106" t="str">
        <f>IF('Patient level info'!A740="","",IF(B740="6 Month Transfer","Not Applicable",IF('Patient level info'!A740='Patient level info'!B740,IF('Patient level info'!T740="No","Not achieved","Achieved"),"Not directly admitted by this team")))</f>
        <v/>
      </c>
      <c r="F740" s="106" t="str">
        <f>IF('Patient level info'!A740="","",IF(B740="6 Month Transfer","Not Applicable",IF('Patient level info'!A740='Patient level info'!B740,IF('Patient level info'!U740="","Not achieved","Achieved"),"Not directly admitted by this team")))</f>
        <v/>
      </c>
    </row>
    <row r="741" spans="1:6" s="40" customFormat="1" ht="30" customHeight="1" x14ac:dyDescent="0.25">
      <c r="A741" s="20" t="str">
        <f>IF('Patient level info'!A741="","",'Patient level info'!A741)</f>
        <v/>
      </c>
      <c r="B741" s="105" t="str">
        <f>IF(A741="","",IF('Patient level info'!E741="Yes","6 Month Transfer",IF('Paste Data Here - Export'!A741='Paste Data Here - Export'!B741,'Patient level info'!C741,IF('Patient level info'!W741="No","",'Paste Data Here - Export'!HP741))))</f>
        <v/>
      </c>
      <c r="C741" s="61" t="str">
        <f>IF(A741="","",IF(B741="6 Month Transfer",B741,IF('Patient level info'!W741="No","Record not locked to discharge/transfer",IF(AND('Paste Data Here - Export'!KM741="T",'Paste Data Here - Export'!A741&lt;&gt;'Paste Data Here - Export'!B741),"Record transferred to this team then transferred to another inpatient team",IF('Paste Data Here - Export'!KM741="T","Transferred to another inpatient team",IF('Paste Data Here - Export'!A741='Paste Data Here - Export'!B741,"Full record at this team","Record transferred to this team"))))))</f>
        <v/>
      </c>
      <c r="D741" s="106" t="str">
        <f>IF('Patient level info'!A741="","",IF(B741="6 Month Transfer","Not Applicable",IF(C741="Record not locked to discharge/transfer",C741,IF(OR(C741="Full record at this team",'Patient level info'!AG741="Died same day as arrival",'Patient level info'!AG741="Admitted to ICU/CCU/HDU"),'Patient level info'!AG741,IF('Patient level info'!P741="Not achieved",'Patient level info'!AG741,IF('Patient level info'!M741="Not achieved",'Patient level info'!AG741,IF('Patient level info'!AG741="Not directly admitted by this team, but achieved 90% of stay whilst at this team",'Patient level info'!AG741,CONCATENATE('Patient level info'!AG741," whilst at this team"))))))))</f>
        <v/>
      </c>
      <c r="E741" s="106" t="str">
        <f>IF('Patient level info'!A741="","",IF(B741="6 Month Transfer","Not Applicable",IF('Patient level info'!A741='Patient level info'!B741,IF('Patient level info'!T741="No","Not achieved","Achieved"),"Not directly admitted by this team")))</f>
        <v/>
      </c>
      <c r="F741" s="106" t="str">
        <f>IF('Patient level info'!A741="","",IF(B741="6 Month Transfer","Not Applicable",IF('Patient level info'!A741='Patient level info'!B741,IF('Patient level info'!U741="","Not achieved","Achieved"),"Not directly admitted by this team")))</f>
        <v/>
      </c>
    </row>
    <row r="742" spans="1:6" s="40" customFormat="1" ht="30" customHeight="1" x14ac:dyDescent="0.25">
      <c r="A742" s="20" t="str">
        <f>IF('Patient level info'!A742="","",'Patient level info'!A742)</f>
        <v/>
      </c>
      <c r="B742" s="105" t="str">
        <f>IF(A742="","",IF('Patient level info'!E742="Yes","6 Month Transfer",IF('Paste Data Here - Export'!A742='Paste Data Here - Export'!B742,'Patient level info'!C742,IF('Patient level info'!W742="No","",'Paste Data Here - Export'!HP742))))</f>
        <v/>
      </c>
      <c r="C742" s="61" t="str">
        <f>IF(A742="","",IF(B742="6 Month Transfer",B742,IF('Patient level info'!W742="No","Record not locked to discharge/transfer",IF(AND('Paste Data Here - Export'!KM742="T",'Paste Data Here - Export'!A742&lt;&gt;'Paste Data Here - Export'!B742),"Record transferred to this team then transferred to another inpatient team",IF('Paste Data Here - Export'!KM742="T","Transferred to another inpatient team",IF('Paste Data Here - Export'!A742='Paste Data Here - Export'!B742,"Full record at this team","Record transferred to this team"))))))</f>
        <v/>
      </c>
      <c r="D742" s="106" t="str">
        <f>IF('Patient level info'!A742="","",IF(B742="6 Month Transfer","Not Applicable",IF(C742="Record not locked to discharge/transfer",C742,IF(OR(C742="Full record at this team",'Patient level info'!AG742="Died same day as arrival",'Patient level info'!AG742="Admitted to ICU/CCU/HDU"),'Patient level info'!AG742,IF('Patient level info'!P742="Not achieved",'Patient level info'!AG742,IF('Patient level info'!M742="Not achieved",'Patient level info'!AG742,IF('Patient level info'!AG742="Not directly admitted by this team, but achieved 90% of stay whilst at this team",'Patient level info'!AG742,CONCATENATE('Patient level info'!AG742," whilst at this team"))))))))</f>
        <v/>
      </c>
      <c r="E742" s="106" t="str">
        <f>IF('Patient level info'!A742="","",IF(B742="6 Month Transfer","Not Applicable",IF('Patient level info'!A742='Patient level info'!B742,IF('Patient level info'!T742="No","Not achieved","Achieved"),"Not directly admitted by this team")))</f>
        <v/>
      </c>
      <c r="F742" s="106" t="str">
        <f>IF('Patient level info'!A742="","",IF(B742="6 Month Transfer","Not Applicable",IF('Patient level info'!A742='Patient level info'!B742,IF('Patient level info'!U742="","Not achieved","Achieved"),"Not directly admitted by this team")))</f>
        <v/>
      </c>
    </row>
    <row r="743" spans="1:6" s="40" customFormat="1" ht="30" customHeight="1" x14ac:dyDescent="0.25">
      <c r="A743" s="20" t="str">
        <f>IF('Patient level info'!A743="","",'Patient level info'!A743)</f>
        <v/>
      </c>
      <c r="B743" s="105" t="str">
        <f>IF(A743="","",IF('Patient level info'!E743="Yes","6 Month Transfer",IF('Paste Data Here - Export'!A743='Paste Data Here - Export'!B743,'Patient level info'!C743,IF('Patient level info'!W743="No","",'Paste Data Here - Export'!HP743))))</f>
        <v/>
      </c>
      <c r="C743" s="61" t="str">
        <f>IF(A743="","",IF(B743="6 Month Transfer",B743,IF('Patient level info'!W743="No","Record not locked to discharge/transfer",IF(AND('Paste Data Here - Export'!KM743="T",'Paste Data Here - Export'!A743&lt;&gt;'Paste Data Here - Export'!B743),"Record transferred to this team then transferred to another inpatient team",IF('Paste Data Here - Export'!KM743="T","Transferred to another inpatient team",IF('Paste Data Here - Export'!A743='Paste Data Here - Export'!B743,"Full record at this team","Record transferred to this team"))))))</f>
        <v/>
      </c>
      <c r="D743" s="106" t="str">
        <f>IF('Patient level info'!A743="","",IF(B743="6 Month Transfer","Not Applicable",IF(C743="Record not locked to discharge/transfer",C743,IF(OR(C743="Full record at this team",'Patient level info'!AG743="Died same day as arrival",'Patient level info'!AG743="Admitted to ICU/CCU/HDU"),'Patient level info'!AG743,IF('Patient level info'!P743="Not achieved",'Patient level info'!AG743,IF('Patient level info'!M743="Not achieved",'Patient level info'!AG743,IF('Patient level info'!AG743="Not directly admitted by this team, but achieved 90% of stay whilst at this team",'Patient level info'!AG743,CONCATENATE('Patient level info'!AG743," whilst at this team"))))))))</f>
        <v/>
      </c>
      <c r="E743" s="106" t="str">
        <f>IF('Patient level info'!A743="","",IF(B743="6 Month Transfer","Not Applicable",IF('Patient level info'!A743='Patient level info'!B743,IF('Patient level info'!T743="No","Not achieved","Achieved"),"Not directly admitted by this team")))</f>
        <v/>
      </c>
      <c r="F743" s="106" t="str">
        <f>IF('Patient level info'!A743="","",IF(B743="6 Month Transfer","Not Applicable",IF('Patient level info'!A743='Patient level info'!B743,IF('Patient level info'!U743="","Not achieved","Achieved"),"Not directly admitted by this team")))</f>
        <v/>
      </c>
    </row>
    <row r="744" spans="1:6" s="40" customFormat="1" ht="30" customHeight="1" x14ac:dyDescent="0.25">
      <c r="A744" s="20" t="str">
        <f>IF('Patient level info'!A744="","",'Patient level info'!A744)</f>
        <v/>
      </c>
      <c r="B744" s="105" t="str">
        <f>IF(A744="","",IF('Patient level info'!E744="Yes","6 Month Transfer",IF('Paste Data Here - Export'!A744='Paste Data Here - Export'!B744,'Patient level info'!C744,IF('Patient level info'!W744="No","",'Paste Data Here - Export'!HP744))))</f>
        <v/>
      </c>
      <c r="C744" s="61" t="str">
        <f>IF(A744="","",IF(B744="6 Month Transfer",B744,IF('Patient level info'!W744="No","Record not locked to discharge/transfer",IF(AND('Paste Data Here - Export'!KM744="T",'Paste Data Here - Export'!A744&lt;&gt;'Paste Data Here - Export'!B744),"Record transferred to this team then transferred to another inpatient team",IF('Paste Data Here - Export'!KM744="T","Transferred to another inpatient team",IF('Paste Data Here - Export'!A744='Paste Data Here - Export'!B744,"Full record at this team","Record transferred to this team"))))))</f>
        <v/>
      </c>
      <c r="D744" s="106" t="str">
        <f>IF('Patient level info'!A744="","",IF(B744="6 Month Transfer","Not Applicable",IF(C744="Record not locked to discharge/transfer",C744,IF(OR(C744="Full record at this team",'Patient level info'!AG744="Died same day as arrival",'Patient level info'!AG744="Admitted to ICU/CCU/HDU"),'Patient level info'!AG744,IF('Patient level info'!P744="Not achieved",'Patient level info'!AG744,IF('Patient level info'!M744="Not achieved",'Patient level info'!AG744,IF('Patient level info'!AG744="Not directly admitted by this team, but achieved 90% of stay whilst at this team",'Patient level info'!AG744,CONCATENATE('Patient level info'!AG744," whilst at this team"))))))))</f>
        <v/>
      </c>
      <c r="E744" s="106" t="str">
        <f>IF('Patient level info'!A744="","",IF(B744="6 Month Transfer","Not Applicable",IF('Patient level info'!A744='Patient level info'!B744,IF('Patient level info'!T744="No","Not achieved","Achieved"),"Not directly admitted by this team")))</f>
        <v/>
      </c>
      <c r="F744" s="106" t="str">
        <f>IF('Patient level info'!A744="","",IF(B744="6 Month Transfer","Not Applicable",IF('Patient level info'!A744='Patient level info'!B744,IF('Patient level info'!U744="","Not achieved","Achieved"),"Not directly admitted by this team")))</f>
        <v/>
      </c>
    </row>
    <row r="745" spans="1:6" s="40" customFormat="1" ht="30" customHeight="1" x14ac:dyDescent="0.25">
      <c r="A745" s="20" t="str">
        <f>IF('Patient level info'!A745="","",'Patient level info'!A745)</f>
        <v/>
      </c>
      <c r="B745" s="105" t="str">
        <f>IF(A745="","",IF('Patient level info'!E745="Yes","6 Month Transfer",IF('Paste Data Here - Export'!A745='Paste Data Here - Export'!B745,'Patient level info'!C745,IF('Patient level info'!W745="No","",'Paste Data Here - Export'!HP745))))</f>
        <v/>
      </c>
      <c r="C745" s="61" t="str">
        <f>IF(A745="","",IF(B745="6 Month Transfer",B745,IF('Patient level info'!W745="No","Record not locked to discharge/transfer",IF(AND('Paste Data Here - Export'!KM745="T",'Paste Data Here - Export'!A745&lt;&gt;'Paste Data Here - Export'!B745),"Record transferred to this team then transferred to another inpatient team",IF('Paste Data Here - Export'!KM745="T","Transferred to another inpatient team",IF('Paste Data Here - Export'!A745='Paste Data Here - Export'!B745,"Full record at this team","Record transferred to this team"))))))</f>
        <v/>
      </c>
      <c r="D745" s="106" t="str">
        <f>IF('Patient level info'!A745="","",IF(B745="6 Month Transfer","Not Applicable",IF(C745="Record not locked to discharge/transfer",C745,IF(OR(C745="Full record at this team",'Patient level info'!AG745="Died same day as arrival",'Patient level info'!AG745="Admitted to ICU/CCU/HDU"),'Patient level info'!AG745,IF('Patient level info'!P745="Not achieved",'Patient level info'!AG745,IF('Patient level info'!M745="Not achieved",'Patient level info'!AG745,IF('Patient level info'!AG745="Not directly admitted by this team, but achieved 90% of stay whilst at this team",'Patient level info'!AG745,CONCATENATE('Patient level info'!AG745," whilst at this team"))))))))</f>
        <v/>
      </c>
      <c r="E745" s="106" t="str">
        <f>IF('Patient level info'!A745="","",IF(B745="6 Month Transfer","Not Applicable",IF('Patient level info'!A745='Patient level info'!B745,IF('Patient level info'!T745="No","Not achieved","Achieved"),"Not directly admitted by this team")))</f>
        <v/>
      </c>
      <c r="F745" s="106" t="str">
        <f>IF('Patient level info'!A745="","",IF(B745="6 Month Transfer","Not Applicable",IF('Patient level info'!A745='Patient level info'!B745,IF('Patient level info'!U745="","Not achieved","Achieved"),"Not directly admitted by this team")))</f>
        <v/>
      </c>
    </row>
    <row r="746" spans="1:6" s="40" customFormat="1" ht="30" customHeight="1" x14ac:dyDescent="0.25">
      <c r="A746" s="20" t="str">
        <f>IF('Patient level info'!A746="","",'Patient level info'!A746)</f>
        <v/>
      </c>
      <c r="B746" s="105" t="str">
        <f>IF(A746="","",IF('Patient level info'!E746="Yes","6 Month Transfer",IF('Paste Data Here - Export'!A746='Paste Data Here - Export'!B746,'Patient level info'!C746,IF('Patient level info'!W746="No","",'Paste Data Here - Export'!HP746))))</f>
        <v/>
      </c>
      <c r="C746" s="61" t="str">
        <f>IF(A746="","",IF(B746="6 Month Transfer",B746,IF('Patient level info'!W746="No","Record not locked to discharge/transfer",IF(AND('Paste Data Here - Export'!KM746="T",'Paste Data Here - Export'!A746&lt;&gt;'Paste Data Here - Export'!B746),"Record transferred to this team then transferred to another inpatient team",IF('Paste Data Here - Export'!KM746="T","Transferred to another inpatient team",IF('Paste Data Here - Export'!A746='Paste Data Here - Export'!B746,"Full record at this team","Record transferred to this team"))))))</f>
        <v/>
      </c>
      <c r="D746" s="106" t="str">
        <f>IF('Patient level info'!A746="","",IF(B746="6 Month Transfer","Not Applicable",IF(C746="Record not locked to discharge/transfer",C746,IF(OR(C746="Full record at this team",'Patient level info'!AG746="Died same day as arrival",'Patient level info'!AG746="Admitted to ICU/CCU/HDU"),'Patient level info'!AG746,IF('Patient level info'!P746="Not achieved",'Patient level info'!AG746,IF('Patient level info'!M746="Not achieved",'Patient level info'!AG746,IF('Patient level info'!AG746="Not directly admitted by this team, but achieved 90% of stay whilst at this team",'Patient level info'!AG746,CONCATENATE('Patient level info'!AG746," whilst at this team"))))))))</f>
        <v/>
      </c>
      <c r="E746" s="106" t="str">
        <f>IF('Patient level info'!A746="","",IF(B746="6 Month Transfer","Not Applicable",IF('Patient level info'!A746='Patient level info'!B746,IF('Patient level info'!T746="No","Not achieved","Achieved"),"Not directly admitted by this team")))</f>
        <v/>
      </c>
      <c r="F746" s="106" t="str">
        <f>IF('Patient level info'!A746="","",IF(B746="6 Month Transfer","Not Applicable",IF('Patient level info'!A746='Patient level info'!B746,IF('Patient level info'!U746="","Not achieved","Achieved"),"Not directly admitted by this team")))</f>
        <v/>
      </c>
    </row>
    <row r="747" spans="1:6" s="40" customFormat="1" ht="30" customHeight="1" x14ac:dyDescent="0.25">
      <c r="A747" s="20" t="str">
        <f>IF('Patient level info'!A747="","",'Patient level info'!A747)</f>
        <v/>
      </c>
      <c r="B747" s="105" t="str">
        <f>IF(A747="","",IF('Patient level info'!E747="Yes","6 Month Transfer",IF('Paste Data Here - Export'!A747='Paste Data Here - Export'!B747,'Patient level info'!C747,IF('Patient level info'!W747="No","",'Paste Data Here - Export'!HP747))))</f>
        <v/>
      </c>
      <c r="C747" s="61" t="str">
        <f>IF(A747="","",IF(B747="6 Month Transfer",B747,IF('Patient level info'!W747="No","Record not locked to discharge/transfer",IF(AND('Paste Data Here - Export'!KM747="T",'Paste Data Here - Export'!A747&lt;&gt;'Paste Data Here - Export'!B747),"Record transferred to this team then transferred to another inpatient team",IF('Paste Data Here - Export'!KM747="T","Transferred to another inpatient team",IF('Paste Data Here - Export'!A747='Paste Data Here - Export'!B747,"Full record at this team","Record transferred to this team"))))))</f>
        <v/>
      </c>
      <c r="D747" s="106" t="str">
        <f>IF('Patient level info'!A747="","",IF(B747="6 Month Transfer","Not Applicable",IF(C747="Record not locked to discharge/transfer",C747,IF(OR(C747="Full record at this team",'Patient level info'!AG747="Died same day as arrival",'Patient level info'!AG747="Admitted to ICU/CCU/HDU"),'Patient level info'!AG747,IF('Patient level info'!P747="Not achieved",'Patient level info'!AG747,IF('Patient level info'!M747="Not achieved",'Patient level info'!AG747,IF('Patient level info'!AG747="Not directly admitted by this team, but achieved 90% of stay whilst at this team",'Patient level info'!AG747,CONCATENATE('Patient level info'!AG747," whilst at this team"))))))))</f>
        <v/>
      </c>
      <c r="E747" s="106" t="str">
        <f>IF('Patient level info'!A747="","",IF(B747="6 Month Transfer","Not Applicable",IF('Patient level info'!A747='Patient level info'!B747,IF('Patient level info'!T747="No","Not achieved","Achieved"),"Not directly admitted by this team")))</f>
        <v/>
      </c>
      <c r="F747" s="106" t="str">
        <f>IF('Patient level info'!A747="","",IF(B747="6 Month Transfer","Not Applicable",IF('Patient level info'!A747='Patient level info'!B747,IF('Patient level info'!U747="","Not achieved","Achieved"),"Not directly admitted by this team")))</f>
        <v/>
      </c>
    </row>
    <row r="748" spans="1:6" s="40" customFormat="1" ht="30" customHeight="1" x14ac:dyDescent="0.25">
      <c r="A748" s="20" t="str">
        <f>IF('Patient level info'!A748="","",'Patient level info'!A748)</f>
        <v/>
      </c>
      <c r="B748" s="105" t="str">
        <f>IF(A748="","",IF('Patient level info'!E748="Yes","6 Month Transfer",IF('Paste Data Here - Export'!A748='Paste Data Here - Export'!B748,'Patient level info'!C748,IF('Patient level info'!W748="No","",'Paste Data Here - Export'!HP748))))</f>
        <v/>
      </c>
      <c r="C748" s="61" t="str">
        <f>IF(A748="","",IF(B748="6 Month Transfer",B748,IF('Patient level info'!W748="No","Record not locked to discharge/transfer",IF(AND('Paste Data Here - Export'!KM748="T",'Paste Data Here - Export'!A748&lt;&gt;'Paste Data Here - Export'!B748),"Record transferred to this team then transferred to another inpatient team",IF('Paste Data Here - Export'!KM748="T","Transferred to another inpatient team",IF('Paste Data Here - Export'!A748='Paste Data Here - Export'!B748,"Full record at this team","Record transferred to this team"))))))</f>
        <v/>
      </c>
      <c r="D748" s="106" t="str">
        <f>IF('Patient level info'!A748="","",IF(B748="6 Month Transfer","Not Applicable",IF(C748="Record not locked to discharge/transfer",C748,IF(OR(C748="Full record at this team",'Patient level info'!AG748="Died same day as arrival",'Patient level info'!AG748="Admitted to ICU/CCU/HDU"),'Patient level info'!AG748,IF('Patient level info'!P748="Not achieved",'Patient level info'!AG748,IF('Patient level info'!M748="Not achieved",'Patient level info'!AG748,IF('Patient level info'!AG748="Not directly admitted by this team, but achieved 90% of stay whilst at this team",'Patient level info'!AG748,CONCATENATE('Patient level info'!AG748," whilst at this team"))))))))</f>
        <v/>
      </c>
      <c r="E748" s="106" t="str">
        <f>IF('Patient level info'!A748="","",IF(B748="6 Month Transfer","Not Applicable",IF('Patient level info'!A748='Patient level info'!B748,IF('Patient level info'!T748="No","Not achieved","Achieved"),"Not directly admitted by this team")))</f>
        <v/>
      </c>
      <c r="F748" s="106" t="str">
        <f>IF('Patient level info'!A748="","",IF(B748="6 Month Transfer","Not Applicable",IF('Patient level info'!A748='Patient level info'!B748,IF('Patient level info'!U748="","Not achieved","Achieved"),"Not directly admitted by this team")))</f>
        <v/>
      </c>
    </row>
    <row r="749" spans="1:6" s="40" customFormat="1" ht="30" customHeight="1" x14ac:dyDescent="0.25">
      <c r="A749" s="20" t="str">
        <f>IF('Patient level info'!A749="","",'Patient level info'!A749)</f>
        <v/>
      </c>
      <c r="B749" s="105" t="str">
        <f>IF(A749="","",IF('Patient level info'!E749="Yes","6 Month Transfer",IF('Paste Data Here - Export'!A749='Paste Data Here - Export'!B749,'Patient level info'!C749,IF('Patient level info'!W749="No","",'Paste Data Here - Export'!HP749))))</f>
        <v/>
      </c>
      <c r="C749" s="61" t="str">
        <f>IF(A749="","",IF(B749="6 Month Transfer",B749,IF('Patient level info'!W749="No","Record not locked to discharge/transfer",IF(AND('Paste Data Here - Export'!KM749="T",'Paste Data Here - Export'!A749&lt;&gt;'Paste Data Here - Export'!B749),"Record transferred to this team then transferred to another inpatient team",IF('Paste Data Here - Export'!KM749="T","Transferred to another inpatient team",IF('Paste Data Here - Export'!A749='Paste Data Here - Export'!B749,"Full record at this team","Record transferred to this team"))))))</f>
        <v/>
      </c>
      <c r="D749" s="106" t="str">
        <f>IF('Patient level info'!A749="","",IF(B749="6 Month Transfer","Not Applicable",IF(C749="Record not locked to discharge/transfer",C749,IF(OR(C749="Full record at this team",'Patient level info'!AG749="Died same day as arrival",'Patient level info'!AG749="Admitted to ICU/CCU/HDU"),'Patient level info'!AG749,IF('Patient level info'!P749="Not achieved",'Patient level info'!AG749,IF('Patient level info'!M749="Not achieved",'Patient level info'!AG749,IF('Patient level info'!AG749="Not directly admitted by this team, but achieved 90% of stay whilst at this team",'Patient level info'!AG749,CONCATENATE('Patient level info'!AG749," whilst at this team"))))))))</f>
        <v/>
      </c>
      <c r="E749" s="106" t="str">
        <f>IF('Patient level info'!A749="","",IF(B749="6 Month Transfer","Not Applicable",IF('Patient level info'!A749='Patient level info'!B749,IF('Patient level info'!T749="No","Not achieved","Achieved"),"Not directly admitted by this team")))</f>
        <v/>
      </c>
      <c r="F749" s="106" t="str">
        <f>IF('Patient level info'!A749="","",IF(B749="6 Month Transfer","Not Applicable",IF('Patient level info'!A749='Patient level info'!B749,IF('Patient level info'!U749="","Not achieved","Achieved"),"Not directly admitted by this team")))</f>
        <v/>
      </c>
    </row>
    <row r="750" spans="1:6" s="40" customFormat="1" ht="30" customHeight="1" x14ac:dyDescent="0.25">
      <c r="A750" s="20" t="str">
        <f>IF('Patient level info'!A750="","",'Patient level info'!A750)</f>
        <v/>
      </c>
      <c r="B750" s="105" t="str">
        <f>IF(A750="","",IF('Patient level info'!E750="Yes","6 Month Transfer",IF('Paste Data Here - Export'!A750='Paste Data Here - Export'!B750,'Patient level info'!C750,IF('Patient level info'!W750="No","",'Paste Data Here - Export'!HP750))))</f>
        <v/>
      </c>
      <c r="C750" s="61" t="str">
        <f>IF(A750="","",IF(B750="6 Month Transfer",B750,IF('Patient level info'!W750="No","Record not locked to discharge/transfer",IF(AND('Paste Data Here - Export'!KM750="T",'Paste Data Here - Export'!A750&lt;&gt;'Paste Data Here - Export'!B750),"Record transferred to this team then transferred to another inpatient team",IF('Paste Data Here - Export'!KM750="T","Transferred to another inpatient team",IF('Paste Data Here - Export'!A750='Paste Data Here - Export'!B750,"Full record at this team","Record transferred to this team"))))))</f>
        <v/>
      </c>
      <c r="D750" s="106" t="str">
        <f>IF('Patient level info'!A750="","",IF(B750="6 Month Transfer","Not Applicable",IF(C750="Record not locked to discharge/transfer",C750,IF(OR(C750="Full record at this team",'Patient level info'!AG750="Died same day as arrival",'Patient level info'!AG750="Admitted to ICU/CCU/HDU"),'Patient level info'!AG750,IF('Patient level info'!P750="Not achieved",'Patient level info'!AG750,IF('Patient level info'!M750="Not achieved",'Patient level info'!AG750,IF('Patient level info'!AG750="Not directly admitted by this team, but achieved 90% of stay whilst at this team",'Patient level info'!AG750,CONCATENATE('Patient level info'!AG750," whilst at this team"))))))))</f>
        <v/>
      </c>
      <c r="E750" s="106" t="str">
        <f>IF('Patient level info'!A750="","",IF(B750="6 Month Transfer","Not Applicable",IF('Patient level info'!A750='Patient level info'!B750,IF('Patient level info'!T750="No","Not achieved","Achieved"),"Not directly admitted by this team")))</f>
        <v/>
      </c>
      <c r="F750" s="106" t="str">
        <f>IF('Patient level info'!A750="","",IF(B750="6 Month Transfer","Not Applicable",IF('Patient level info'!A750='Patient level info'!B750,IF('Patient level info'!U750="","Not achieved","Achieved"),"Not directly admitted by this team")))</f>
        <v/>
      </c>
    </row>
    <row r="751" spans="1:6" s="40" customFormat="1" ht="30" customHeight="1" x14ac:dyDescent="0.25">
      <c r="A751" s="20" t="str">
        <f>IF('Patient level info'!A751="","",'Patient level info'!A751)</f>
        <v/>
      </c>
      <c r="B751" s="105" t="str">
        <f>IF(A751="","",IF('Patient level info'!E751="Yes","6 Month Transfer",IF('Paste Data Here - Export'!A751='Paste Data Here - Export'!B751,'Patient level info'!C751,IF('Patient level info'!W751="No","",'Paste Data Here - Export'!HP751))))</f>
        <v/>
      </c>
      <c r="C751" s="61" t="str">
        <f>IF(A751="","",IF(B751="6 Month Transfer",B751,IF('Patient level info'!W751="No","Record not locked to discharge/transfer",IF(AND('Paste Data Here - Export'!KM751="T",'Paste Data Here - Export'!A751&lt;&gt;'Paste Data Here - Export'!B751),"Record transferred to this team then transferred to another inpatient team",IF('Paste Data Here - Export'!KM751="T","Transferred to another inpatient team",IF('Paste Data Here - Export'!A751='Paste Data Here - Export'!B751,"Full record at this team","Record transferred to this team"))))))</f>
        <v/>
      </c>
      <c r="D751" s="106" t="str">
        <f>IF('Patient level info'!A751="","",IF(B751="6 Month Transfer","Not Applicable",IF(C751="Record not locked to discharge/transfer",C751,IF(OR(C751="Full record at this team",'Patient level info'!AG751="Died same day as arrival",'Patient level info'!AG751="Admitted to ICU/CCU/HDU"),'Patient level info'!AG751,IF('Patient level info'!P751="Not achieved",'Patient level info'!AG751,IF('Patient level info'!M751="Not achieved",'Patient level info'!AG751,IF('Patient level info'!AG751="Not directly admitted by this team, but achieved 90% of stay whilst at this team",'Patient level info'!AG751,CONCATENATE('Patient level info'!AG751," whilst at this team"))))))))</f>
        <v/>
      </c>
      <c r="E751" s="106" t="str">
        <f>IF('Patient level info'!A751="","",IF(B751="6 Month Transfer","Not Applicable",IF('Patient level info'!A751='Patient level info'!B751,IF('Patient level info'!T751="No","Not achieved","Achieved"),"Not directly admitted by this team")))</f>
        <v/>
      </c>
      <c r="F751" s="106" t="str">
        <f>IF('Patient level info'!A751="","",IF(B751="6 Month Transfer","Not Applicable",IF('Patient level info'!A751='Patient level info'!B751,IF('Patient level info'!U751="","Not achieved","Achieved"),"Not directly admitted by this team")))</f>
        <v/>
      </c>
    </row>
    <row r="752" spans="1:6" s="40" customFormat="1" ht="30" customHeight="1" x14ac:dyDescent="0.25">
      <c r="A752" s="20" t="str">
        <f>IF('Patient level info'!A752="","",'Patient level info'!A752)</f>
        <v/>
      </c>
      <c r="B752" s="105" t="str">
        <f>IF(A752="","",IF('Patient level info'!E752="Yes","6 Month Transfer",IF('Paste Data Here - Export'!A752='Paste Data Here - Export'!B752,'Patient level info'!C752,IF('Patient level info'!W752="No","",'Paste Data Here - Export'!HP752))))</f>
        <v/>
      </c>
      <c r="C752" s="61" t="str">
        <f>IF(A752="","",IF(B752="6 Month Transfer",B752,IF('Patient level info'!W752="No","Record not locked to discharge/transfer",IF(AND('Paste Data Here - Export'!KM752="T",'Paste Data Here - Export'!A752&lt;&gt;'Paste Data Here - Export'!B752),"Record transferred to this team then transferred to another inpatient team",IF('Paste Data Here - Export'!KM752="T","Transferred to another inpatient team",IF('Paste Data Here - Export'!A752='Paste Data Here - Export'!B752,"Full record at this team","Record transferred to this team"))))))</f>
        <v/>
      </c>
      <c r="D752" s="106" t="str">
        <f>IF('Patient level info'!A752="","",IF(B752="6 Month Transfer","Not Applicable",IF(C752="Record not locked to discharge/transfer",C752,IF(OR(C752="Full record at this team",'Patient level info'!AG752="Died same day as arrival",'Patient level info'!AG752="Admitted to ICU/CCU/HDU"),'Patient level info'!AG752,IF('Patient level info'!P752="Not achieved",'Patient level info'!AG752,IF('Patient level info'!M752="Not achieved",'Patient level info'!AG752,IF('Patient level info'!AG752="Not directly admitted by this team, but achieved 90% of stay whilst at this team",'Patient level info'!AG752,CONCATENATE('Patient level info'!AG752," whilst at this team"))))))))</f>
        <v/>
      </c>
      <c r="E752" s="106" t="str">
        <f>IF('Patient level info'!A752="","",IF(B752="6 Month Transfer","Not Applicable",IF('Patient level info'!A752='Patient level info'!B752,IF('Patient level info'!T752="No","Not achieved","Achieved"),"Not directly admitted by this team")))</f>
        <v/>
      </c>
      <c r="F752" s="106" t="str">
        <f>IF('Patient level info'!A752="","",IF(B752="6 Month Transfer","Not Applicable",IF('Patient level info'!A752='Patient level info'!B752,IF('Patient level info'!U752="","Not achieved","Achieved"),"Not directly admitted by this team")))</f>
        <v/>
      </c>
    </row>
    <row r="753" spans="1:6" s="40" customFormat="1" ht="30" customHeight="1" x14ac:dyDescent="0.25">
      <c r="A753" s="20" t="str">
        <f>IF('Patient level info'!A753="","",'Patient level info'!A753)</f>
        <v/>
      </c>
      <c r="B753" s="105" t="str">
        <f>IF(A753="","",IF('Patient level info'!E753="Yes","6 Month Transfer",IF('Paste Data Here - Export'!A753='Paste Data Here - Export'!B753,'Patient level info'!C753,IF('Patient level info'!W753="No","",'Paste Data Here - Export'!HP753))))</f>
        <v/>
      </c>
      <c r="C753" s="61" t="str">
        <f>IF(A753="","",IF(B753="6 Month Transfer",B753,IF('Patient level info'!W753="No","Record not locked to discharge/transfer",IF(AND('Paste Data Here - Export'!KM753="T",'Paste Data Here - Export'!A753&lt;&gt;'Paste Data Here - Export'!B753),"Record transferred to this team then transferred to another inpatient team",IF('Paste Data Here - Export'!KM753="T","Transferred to another inpatient team",IF('Paste Data Here - Export'!A753='Paste Data Here - Export'!B753,"Full record at this team","Record transferred to this team"))))))</f>
        <v/>
      </c>
      <c r="D753" s="106" t="str">
        <f>IF('Patient level info'!A753="","",IF(B753="6 Month Transfer","Not Applicable",IF(C753="Record not locked to discharge/transfer",C753,IF(OR(C753="Full record at this team",'Patient level info'!AG753="Died same day as arrival",'Patient level info'!AG753="Admitted to ICU/CCU/HDU"),'Patient level info'!AG753,IF('Patient level info'!P753="Not achieved",'Patient level info'!AG753,IF('Patient level info'!M753="Not achieved",'Patient level info'!AG753,IF('Patient level info'!AG753="Not directly admitted by this team, but achieved 90% of stay whilst at this team",'Patient level info'!AG753,CONCATENATE('Patient level info'!AG753," whilst at this team"))))))))</f>
        <v/>
      </c>
      <c r="E753" s="106" t="str">
        <f>IF('Patient level info'!A753="","",IF(B753="6 Month Transfer","Not Applicable",IF('Patient level info'!A753='Patient level info'!B753,IF('Patient level info'!T753="No","Not achieved","Achieved"),"Not directly admitted by this team")))</f>
        <v/>
      </c>
      <c r="F753" s="106" t="str">
        <f>IF('Patient level info'!A753="","",IF(B753="6 Month Transfer","Not Applicable",IF('Patient level info'!A753='Patient level info'!B753,IF('Patient level info'!U753="","Not achieved","Achieved"),"Not directly admitted by this team")))</f>
        <v/>
      </c>
    </row>
    <row r="754" spans="1:6" s="40" customFormat="1" ht="30" customHeight="1" x14ac:dyDescent="0.25">
      <c r="A754" s="20" t="str">
        <f>IF('Patient level info'!A754="","",'Patient level info'!A754)</f>
        <v/>
      </c>
      <c r="B754" s="105" t="str">
        <f>IF(A754="","",IF('Patient level info'!E754="Yes","6 Month Transfer",IF('Paste Data Here - Export'!A754='Paste Data Here - Export'!B754,'Patient level info'!C754,IF('Patient level info'!W754="No","",'Paste Data Here - Export'!HP754))))</f>
        <v/>
      </c>
      <c r="C754" s="61" t="str">
        <f>IF(A754="","",IF(B754="6 Month Transfer",B754,IF('Patient level info'!W754="No","Record not locked to discharge/transfer",IF(AND('Paste Data Here - Export'!KM754="T",'Paste Data Here - Export'!A754&lt;&gt;'Paste Data Here - Export'!B754),"Record transferred to this team then transferred to another inpatient team",IF('Paste Data Here - Export'!KM754="T","Transferred to another inpatient team",IF('Paste Data Here - Export'!A754='Paste Data Here - Export'!B754,"Full record at this team","Record transferred to this team"))))))</f>
        <v/>
      </c>
      <c r="D754" s="106" t="str">
        <f>IF('Patient level info'!A754="","",IF(B754="6 Month Transfer","Not Applicable",IF(C754="Record not locked to discharge/transfer",C754,IF(OR(C754="Full record at this team",'Patient level info'!AG754="Died same day as arrival",'Patient level info'!AG754="Admitted to ICU/CCU/HDU"),'Patient level info'!AG754,IF('Patient level info'!P754="Not achieved",'Patient level info'!AG754,IF('Patient level info'!M754="Not achieved",'Patient level info'!AG754,IF('Patient level info'!AG754="Not directly admitted by this team, but achieved 90% of stay whilst at this team",'Patient level info'!AG754,CONCATENATE('Patient level info'!AG754," whilst at this team"))))))))</f>
        <v/>
      </c>
      <c r="E754" s="106" t="str">
        <f>IF('Patient level info'!A754="","",IF(B754="6 Month Transfer","Not Applicable",IF('Patient level info'!A754='Patient level info'!B754,IF('Patient level info'!T754="No","Not achieved","Achieved"),"Not directly admitted by this team")))</f>
        <v/>
      </c>
      <c r="F754" s="106" t="str">
        <f>IF('Patient level info'!A754="","",IF(B754="6 Month Transfer","Not Applicable",IF('Patient level info'!A754='Patient level info'!B754,IF('Patient level info'!U754="","Not achieved","Achieved"),"Not directly admitted by this team")))</f>
        <v/>
      </c>
    </row>
    <row r="755" spans="1:6" s="40" customFormat="1" ht="30" customHeight="1" x14ac:dyDescent="0.25">
      <c r="A755" s="20" t="str">
        <f>IF('Patient level info'!A755="","",'Patient level info'!A755)</f>
        <v/>
      </c>
      <c r="B755" s="105" t="str">
        <f>IF(A755="","",IF('Patient level info'!E755="Yes","6 Month Transfer",IF('Paste Data Here - Export'!A755='Paste Data Here - Export'!B755,'Patient level info'!C755,IF('Patient level info'!W755="No","",'Paste Data Here - Export'!HP755))))</f>
        <v/>
      </c>
      <c r="C755" s="61" t="str">
        <f>IF(A755="","",IF(B755="6 Month Transfer",B755,IF('Patient level info'!W755="No","Record not locked to discharge/transfer",IF(AND('Paste Data Here - Export'!KM755="T",'Paste Data Here - Export'!A755&lt;&gt;'Paste Data Here - Export'!B755),"Record transferred to this team then transferred to another inpatient team",IF('Paste Data Here - Export'!KM755="T","Transferred to another inpatient team",IF('Paste Data Here - Export'!A755='Paste Data Here - Export'!B755,"Full record at this team","Record transferred to this team"))))))</f>
        <v/>
      </c>
      <c r="D755" s="106" t="str">
        <f>IF('Patient level info'!A755="","",IF(B755="6 Month Transfer","Not Applicable",IF(C755="Record not locked to discharge/transfer",C755,IF(OR(C755="Full record at this team",'Patient level info'!AG755="Died same day as arrival",'Patient level info'!AG755="Admitted to ICU/CCU/HDU"),'Patient level info'!AG755,IF('Patient level info'!P755="Not achieved",'Patient level info'!AG755,IF('Patient level info'!M755="Not achieved",'Patient level info'!AG755,IF('Patient level info'!AG755="Not directly admitted by this team, but achieved 90% of stay whilst at this team",'Patient level info'!AG755,CONCATENATE('Patient level info'!AG755," whilst at this team"))))))))</f>
        <v/>
      </c>
      <c r="E755" s="106" t="str">
        <f>IF('Patient level info'!A755="","",IF(B755="6 Month Transfer","Not Applicable",IF('Patient level info'!A755='Patient level info'!B755,IF('Patient level info'!T755="No","Not achieved","Achieved"),"Not directly admitted by this team")))</f>
        <v/>
      </c>
      <c r="F755" s="106" t="str">
        <f>IF('Patient level info'!A755="","",IF(B755="6 Month Transfer","Not Applicable",IF('Patient level info'!A755='Patient level info'!B755,IF('Patient level info'!U755="","Not achieved","Achieved"),"Not directly admitted by this team")))</f>
        <v/>
      </c>
    </row>
    <row r="756" spans="1:6" s="40" customFormat="1" ht="30" customHeight="1" x14ac:dyDescent="0.25">
      <c r="A756" s="20" t="str">
        <f>IF('Patient level info'!A756="","",'Patient level info'!A756)</f>
        <v/>
      </c>
      <c r="B756" s="105" t="str">
        <f>IF(A756="","",IF('Patient level info'!E756="Yes","6 Month Transfer",IF('Paste Data Here - Export'!A756='Paste Data Here - Export'!B756,'Patient level info'!C756,IF('Patient level info'!W756="No","",'Paste Data Here - Export'!HP756))))</f>
        <v/>
      </c>
      <c r="C756" s="61" t="str">
        <f>IF(A756="","",IF(B756="6 Month Transfer",B756,IF('Patient level info'!W756="No","Record not locked to discharge/transfer",IF(AND('Paste Data Here - Export'!KM756="T",'Paste Data Here - Export'!A756&lt;&gt;'Paste Data Here - Export'!B756),"Record transferred to this team then transferred to another inpatient team",IF('Paste Data Here - Export'!KM756="T","Transferred to another inpatient team",IF('Paste Data Here - Export'!A756='Paste Data Here - Export'!B756,"Full record at this team","Record transferred to this team"))))))</f>
        <v/>
      </c>
      <c r="D756" s="106" t="str">
        <f>IF('Patient level info'!A756="","",IF(B756="6 Month Transfer","Not Applicable",IF(C756="Record not locked to discharge/transfer",C756,IF(OR(C756="Full record at this team",'Patient level info'!AG756="Died same day as arrival",'Patient level info'!AG756="Admitted to ICU/CCU/HDU"),'Patient level info'!AG756,IF('Patient level info'!P756="Not achieved",'Patient level info'!AG756,IF('Patient level info'!M756="Not achieved",'Patient level info'!AG756,IF('Patient level info'!AG756="Not directly admitted by this team, but achieved 90% of stay whilst at this team",'Patient level info'!AG756,CONCATENATE('Patient level info'!AG756," whilst at this team"))))))))</f>
        <v/>
      </c>
      <c r="E756" s="106" t="str">
        <f>IF('Patient level info'!A756="","",IF(B756="6 Month Transfer","Not Applicable",IF('Patient level info'!A756='Patient level info'!B756,IF('Patient level info'!T756="No","Not achieved","Achieved"),"Not directly admitted by this team")))</f>
        <v/>
      </c>
      <c r="F756" s="106" t="str">
        <f>IF('Patient level info'!A756="","",IF(B756="6 Month Transfer","Not Applicable",IF('Patient level info'!A756='Patient level info'!B756,IF('Patient level info'!U756="","Not achieved","Achieved"),"Not directly admitted by this team")))</f>
        <v/>
      </c>
    </row>
    <row r="757" spans="1:6" s="40" customFormat="1" ht="30" customHeight="1" x14ac:dyDescent="0.25">
      <c r="A757" s="20" t="str">
        <f>IF('Patient level info'!A757="","",'Patient level info'!A757)</f>
        <v/>
      </c>
      <c r="B757" s="105" t="str">
        <f>IF(A757="","",IF('Patient level info'!E757="Yes","6 Month Transfer",IF('Paste Data Here - Export'!A757='Paste Data Here - Export'!B757,'Patient level info'!C757,IF('Patient level info'!W757="No","",'Paste Data Here - Export'!HP757))))</f>
        <v/>
      </c>
      <c r="C757" s="61" t="str">
        <f>IF(A757="","",IF(B757="6 Month Transfer",B757,IF('Patient level info'!W757="No","Record not locked to discharge/transfer",IF(AND('Paste Data Here - Export'!KM757="T",'Paste Data Here - Export'!A757&lt;&gt;'Paste Data Here - Export'!B757),"Record transferred to this team then transferred to another inpatient team",IF('Paste Data Here - Export'!KM757="T","Transferred to another inpatient team",IF('Paste Data Here - Export'!A757='Paste Data Here - Export'!B757,"Full record at this team","Record transferred to this team"))))))</f>
        <v/>
      </c>
      <c r="D757" s="106" t="str">
        <f>IF('Patient level info'!A757="","",IF(B757="6 Month Transfer","Not Applicable",IF(C757="Record not locked to discharge/transfer",C757,IF(OR(C757="Full record at this team",'Patient level info'!AG757="Died same day as arrival",'Patient level info'!AG757="Admitted to ICU/CCU/HDU"),'Patient level info'!AG757,IF('Patient level info'!P757="Not achieved",'Patient level info'!AG757,IF('Patient level info'!M757="Not achieved",'Patient level info'!AG757,IF('Patient level info'!AG757="Not directly admitted by this team, but achieved 90% of stay whilst at this team",'Patient level info'!AG757,CONCATENATE('Patient level info'!AG757," whilst at this team"))))))))</f>
        <v/>
      </c>
      <c r="E757" s="106" t="str">
        <f>IF('Patient level info'!A757="","",IF(B757="6 Month Transfer","Not Applicable",IF('Patient level info'!A757='Patient level info'!B757,IF('Patient level info'!T757="No","Not achieved","Achieved"),"Not directly admitted by this team")))</f>
        <v/>
      </c>
      <c r="F757" s="106" t="str">
        <f>IF('Patient level info'!A757="","",IF(B757="6 Month Transfer","Not Applicable",IF('Patient level info'!A757='Patient level info'!B757,IF('Patient level info'!U757="","Not achieved","Achieved"),"Not directly admitted by this team")))</f>
        <v/>
      </c>
    </row>
    <row r="758" spans="1:6" s="40" customFormat="1" ht="30" customHeight="1" x14ac:dyDescent="0.25">
      <c r="A758" s="20" t="str">
        <f>IF('Patient level info'!A758="","",'Patient level info'!A758)</f>
        <v/>
      </c>
      <c r="B758" s="105" t="str">
        <f>IF(A758="","",IF('Patient level info'!E758="Yes","6 Month Transfer",IF('Paste Data Here - Export'!A758='Paste Data Here - Export'!B758,'Patient level info'!C758,IF('Patient level info'!W758="No","",'Paste Data Here - Export'!HP758))))</f>
        <v/>
      </c>
      <c r="C758" s="61" t="str">
        <f>IF(A758="","",IF(B758="6 Month Transfer",B758,IF('Patient level info'!W758="No","Record not locked to discharge/transfer",IF(AND('Paste Data Here - Export'!KM758="T",'Paste Data Here - Export'!A758&lt;&gt;'Paste Data Here - Export'!B758),"Record transferred to this team then transferred to another inpatient team",IF('Paste Data Here - Export'!KM758="T","Transferred to another inpatient team",IF('Paste Data Here - Export'!A758='Paste Data Here - Export'!B758,"Full record at this team","Record transferred to this team"))))))</f>
        <v/>
      </c>
      <c r="D758" s="106" t="str">
        <f>IF('Patient level info'!A758="","",IF(B758="6 Month Transfer","Not Applicable",IF(C758="Record not locked to discharge/transfer",C758,IF(OR(C758="Full record at this team",'Patient level info'!AG758="Died same day as arrival",'Patient level info'!AG758="Admitted to ICU/CCU/HDU"),'Patient level info'!AG758,IF('Patient level info'!P758="Not achieved",'Patient level info'!AG758,IF('Patient level info'!M758="Not achieved",'Patient level info'!AG758,IF('Patient level info'!AG758="Not directly admitted by this team, but achieved 90% of stay whilst at this team",'Patient level info'!AG758,CONCATENATE('Patient level info'!AG758," whilst at this team"))))))))</f>
        <v/>
      </c>
      <c r="E758" s="106" t="str">
        <f>IF('Patient level info'!A758="","",IF(B758="6 Month Transfer","Not Applicable",IF('Patient level info'!A758='Patient level info'!B758,IF('Patient level info'!T758="No","Not achieved","Achieved"),"Not directly admitted by this team")))</f>
        <v/>
      </c>
      <c r="F758" s="106" t="str">
        <f>IF('Patient level info'!A758="","",IF(B758="6 Month Transfer","Not Applicable",IF('Patient level info'!A758='Patient level info'!B758,IF('Patient level info'!U758="","Not achieved","Achieved"),"Not directly admitted by this team")))</f>
        <v/>
      </c>
    </row>
    <row r="759" spans="1:6" s="40" customFormat="1" ht="30" customHeight="1" x14ac:dyDescent="0.25">
      <c r="A759" s="20" t="str">
        <f>IF('Patient level info'!A759="","",'Patient level info'!A759)</f>
        <v/>
      </c>
      <c r="B759" s="105" t="str">
        <f>IF(A759="","",IF('Patient level info'!E759="Yes","6 Month Transfer",IF('Paste Data Here - Export'!A759='Paste Data Here - Export'!B759,'Patient level info'!C759,IF('Patient level info'!W759="No","",'Paste Data Here - Export'!HP759))))</f>
        <v/>
      </c>
      <c r="C759" s="61" t="str">
        <f>IF(A759="","",IF(B759="6 Month Transfer",B759,IF('Patient level info'!W759="No","Record not locked to discharge/transfer",IF(AND('Paste Data Here - Export'!KM759="T",'Paste Data Here - Export'!A759&lt;&gt;'Paste Data Here - Export'!B759),"Record transferred to this team then transferred to another inpatient team",IF('Paste Data Here - Export'!KM759="T","Transferred to another inpatient team",IF('Paste Data Here - Export'!A759='Paste Data Here - Export'!B759,"Full record at this team","Record transferred to this team"))))))</f>
        <v/>
      </c>
      <c r="D759" s="106" t="str">
        <f>IF('Patient level info'!A759="","",IF(B759="6 Month Transfer","Not Applicable",IF(C759="Record not locked to discharge/transfer",C759,IF(OR(C759="Full record at this team",'Patient level info'!AG759="Died same day as arrival",'Patient level info'!AG759="Admitted to ICU/CCU/HDU"),'Patient level info'!AG759,IF('Patient level info'!P759="Not achieved",'Patient level info'!AG759,IF('Patient level info'!M759="Not achieved",'Patient level info'!AG759,IF('Patient level info'!AG759="Not directly admitted by this team, but achieved 90% of stay whilst at this team",'Patient level info'!AG759,CONCATENATE('Patient level info'!AG759," whilst at this team"))))))))</f>
        <v/>
      </c>
      <c r="E759" s="106" t="str">
        <f>IF('Patient level info'!A759="","",IF(B759="6 Month Transfer","Not Applicable",IF('Patient level info'!A759='Patient level info'!B759,IF('Patient level info'!T759="No","Not achieved","Achieved"),"Not directly admitted by this team")))</f>
        <v/>
      </c>
      <c r="F759" s="106" t="str">
        <f>IF('Patient level info'!A759="","",IF(B759="6 Month Transfer","Not Applicable",IF('Patient level info'!A759='Patient level info'!B759,IF('Patient level info'!U759="","Not achieved","Achieved"),"Not directly admitted by this team")))</f>
        <v/>
      </c>
    </row>
    <row r="760" spans="1:6" s="40" customFormat="1" ht="30" customHeight="1" x14ac:dyDescent="0.25">
      <c r="A760" s="20" t="str">
        <f>IF('Patient level info'!A760="","",'Patient level info'!A760)</f>
        <v/>
      </c>
      <c r="B760" s="105" t="str">
        <f>IF(A760="","",IF('Patient level info'!E760="Yes","6 Month Transfer",IF('Paste Data Here - Export'!A760='Paste Data Here - Export'!B760,'Patient level info'!C760,IF('Patient level info'!W760="No","",'Paste Data Here - Export'!HP760))))</f>
        <v/>
      </c>
      <c r="C760" s="61" t="str">
        <f>IF(A760="","",IF(B760="6 Month Transfer",B760,IF('Patient level info'!W760="No","Record not locked to discharge/transfer",IF(AND('Paste Data Here - Export'!KM760="T",'Paste Data Here - Export'!A760&lt;&gt;'Paste Data Here - Export'!B760),"Record transferred to this team then transferred to another inpatient team",IF('Paste Data Here - Export'!KM760="T","Transferred to another inpatient team",IF('Paste Data Here - Export'!A760='Paste Data Here - Export'!B760,"Full record at this team","Record transferred to this team"))))))</f>
        <v/>
      </c>
      <c r="D760" s="106" t="str">
        <f>IF('Patient level info'!A760="","",IF(B760="6 Month Transfer","Not Applicable",IF(C760="Record not locked to discharge/transfer",C760,IF(OR(C760="Full record at this team",'Patient level info'!AG760="Died same day as arrival",'Patient level info'!AG760="Admitted to ICU/CCU/HDU"),'Patient level info'!AG760,IF('Patient level info'!P760="Not achieved",'Patient level info'!AG760,IF('Patient level info'!M760="Not achieved",'Patient level info'!AG760,IF('Patient level info'!AG760="Not directly admitted by this team, but achieved 90% of stay whilst at this team",'Patient level info'!AG760,CONCATENATE('Patient level info'!AG760," whilst at this team"))))))))</f>
        <v/>
      </c>
      <c r="E760" s="106" t="str">
        <f>IF('Patient level info'!A760="","",IF(B760="6 Month Transfer","Not Applicable",IF('Patient level info'!A760='Patient level info'!B760,IF('Patient level info'!T760="No","Not achieved","Achieved"),"Not directly admitted by this team")))</f>
        <v/>
      </c>
      <c r="F760" s="106" t="str">
        <f>IF('Patient level info'!A760="","",IF(B760="6 Month Transfer","Not Applicable",IF('Patient level info'!A760='Patient level info'!B760,IF('Patient level info'!U760="","Not achieved","Achieved"),"Not directly admitted by this team")))</f>
        <v/>
      </c>
    </row>
    <row r="761" spans="1:6" s="40" customFormat="1" ht="30" customHeight="1" x14ac:dyDescent="0.25">
      <c r="A761" s="20" t="str">
        <f>IF('Patient level info'!A761="","",'Patient level info'!A761)</f>
        <v/>
      </c>
      <c r="B761" s="105" t="str">
        <f>IF(A761="","",IF('Patient level info'!E761="Yes","6 Month Transfer",IF('Paste Data Here - Export'!A761='Paste Data Here - Export'!B761,'Patient level info'!C761,IF('Patient level info'!W761="No","",'Paste Data Here - Export'!HP761))))</f>
        <v/>
      </c>
      <c r="C761" s="61" t="str">
        <f>IF(A761="","",IF(B761="6 Month Transfer",B761,IF('Patient level info'!W761="No","Record not locked to discharge/transfer",IF(AND('Paste Data Here - Export'!KM761="T",'Paste Data Here - Export'!A761&lt;&gt;'Paste Data Here - Export'!B761),"Record transferred to this team then transferred to another inpatient team",IF('Paste Data Here - Export'!KM761="T","Transferred to another inpatient team",IF('Paste Data Here - Export'!A761='Paste Data Here - Export'!B761,"Full record at this team","Record transferred to this team"))))))</f>
        <v/>
      </c>
      <c r="D761" s="106" t="str">
        <f>IF('Patient level info'!A761="","",IF(B761="6 Month Transfer","Not Applicable",IF(C761="Record not locked to discharge/transfer",C761,IF(OR(C761="Full record at this team",'Patient level info'!AG761="Died same day as arrival",'Patient level info'!AG761="Admitted to ICU/CCU/HDU"),'Patient level info'!AG761,IF('Patient level info'!P761="Not achieved",'Patient level info'!AG761,IF('Patient level info'!M761="Not achieved",'Patient level info'!AG761,IF('Patient level info'!AG761="Not directly admitted by this team, but achieved 90% of stay whilst at this team",'Patient level info'!AG761,CONCATENATE('Patient level info'!AG761," whilst at this team"))))))))</f>
        <v/>
      </c>
      <c r="E761" s="106" t="str">
        <f>IF('Patient level info'!A761="","",IF(B761="6 Month Transfer","Not Applicable",IF('Patient level info'!A761='Patient level info'!B761,IF('Patient level info'!T761="No","Not achieved","Achieved"),"Not directly admitted by this team")))</f>
        <v/>
      </c>
      <c r="F761" s="106" t="str">
        <f>IF('Patient level info'!A761="","",IF(B761="6 Month Transfer","Not Applicable",IF('Patient level info'!A761='Patient level info'!B761,IF('Patient level info'!U761="","Not achieved","Achieved"),"Not directly admitted by this team")))</f>
        <v/>
      </c>
    </row>
    <row r="762" spans="1:6" s="40" customFormat="1" ht="30" customHeight="1" x14ac:dyDescent="0.25">
      <c r="A762" s="20" t="str">
        <f>IF('Patient level info'!A762="","",'Patient level info'!A762)</f>
        <v/>
      </c>
      <c r="B762" s="105" t="str">
        <f>IF(A762="","",IF('Patient level info'!E762="Yes","6 Month Transfer",IF('Paste Data Here - Export'!A762='Paste Data Here - Export'!B762,'Patient level info'!C762,IF('Patient level info'!W762="No","",'Paste Data Here - Export'!HP762))))</f>
        <v/>
      </c>
      <c r="C762" s="61" t="str">
        <f>IF(A762="","",IF(B762="6 Month Transfer",B762,IF('Patient level info'!W762="No","Record not locked to discharge/transfer",IF(AND('Paste Data Here - Export'!KM762="T",'Paste Data Here - Export'!A762&lt;&gt;'Paste Data Here - Export'!B762),"Record transferred to this team then transferred to another inpatient team",IF('Paste Data Here - Export'!KM762="T","Transferred to another inpatient team",IF('Paste Data Here - Export'!A762='Paste Data Here - Export'!B762,"Full record at this team","Record transferred to this team"))))))</f>
        <v/>
      </c>
      <c r="D762" s="106" t="str">
        <f>IF('Patient level info'!A762="","",IF(B762="6 Month Transfer","Not Applicable",IF(C762="Record not locked to discharge/transfer",C762,IF(OR(C762="Full record at this team",'Patient level info'!AG762="Died same day as arrival",'Patient level info'!AG762="Admitted to ICU/CCU/HDU"),'Patient level info'!AG762,IF('Patient level info'!P762="Not achieved",'Patient level info'!AG762,IF('Patient level info'!M762="Not achieved",'Patient level info'!AG762,IF('Patient level info'!AG762="Not directly admitted by this team, but achieved 90% of stay whilst at this team",'Patient level info'!AG762,CONCATENATE('Patient level info'!AG762," whilst at this team"))))))))</f>
        <v/>
      </c>
      <c r="E762" s="106" t="str">
        <f>IF('Patient level info'!A762="","",IF(B762="6 Month Transfer","Not Applicable",IF('Patient level info'!A762='Patient level info'!B762,IF('Patient level info'!T762="No","Not achieved","Achieved"),"Not directly admitted by this team")))</f>
        <v/>
      </c>
      <c r="F762" s="106" t="str">
        <f>IF('Patient level info'!A762="","",IF(B762="6 Month Transfer","Not Applicable",IF('Patient level info'!A762='Patient level info'!B762,IF('Patient level info'!U762="","Not achieved","Achieved"),"Not directly admitted by this team")))</f>
        <v/>
      </c>
    </row>
    <row r="763" spans="1:6" s="40" customFormat="1" ht="30" customHeight="1" x14ac:dyDescent="0.25">
      <c r="A763" s="20" t="str">
        <f>IF('Patient level info'!A763="","",'Patient level info'!A763)</f>
        <v/>
      </c>
      <c r="B763" s="105" t="str">
        <f>IF(A763="","",IF('Patient level info'!E763="Yes","6 Month Transfer",IF('Paste Data Here - Export'!A763='Paste Data Here - Export'!B763,'Patient level info'!C763,IF('Patient level info'!W763="No","",'Paste Data Here - Export'!HP763))))</f>
        <v/>
      </c>
      <c r="C763" s="61" t="str">
        <f>IF(A763="","",IF(B763="6 Month Transfer",B763,IF('Patient level info'!W763="No","Record not locked to discharge/transfer",IF(AND('Paste Data Here - Export'!KM763="T",'Paste Data Here - Export'!A763&lt;&gt;'Paste Data Here - Export'!B763),"Record transferred to this team then transferred to another inpatient team",IF('Paste Data Here - Export'!KM763="T","Transferred to another inpatient team",IF('Paste Data Here - Export'!A763='Paste Data Here - Export'!B763,"Full record at this team","Record transferred to this team"))))))</f>
        <v/>
      </c>
      <c r="D763" s="106" t="str">
        <f>IF('Patient level info'!A763="","",IF(B763="6 Month Transfer","Not Applicable",IF(C763="Record not locked to discharge/transfer",C763,IF(OR(C763="Full record at this team",'Patient level info'!AG763="Died same day as arrival",'Patient level info'!AG763="Admitted to ICU/CCU/HDU"),'Patient level info'!AG763,IF('Patient level info'!P763="Not achieved",'Patient level info'!AG763,IF('Patient level info'!M763="Not achieved",'Patient level info'!AG763,IF('Patient level info'!AG763="Not directly admitted by this team, but achieved 90% of stay whilst at this team",'Patient level info'!AG763,CONCATENATE('Patient level info'!AG763," whilst at this team"))))))))</f>
        <v/>
      </c>
      <c r="E763" s="106" t="str">
        <f>IF('Patient level info'!A763="","",IF(B763="6 Month Transfer","Not Applicable",IF('Patient level info'!A763='Patient level info'!B763,IF('Patient level info'!T763="No","Not achieved","Achieved"),"Not directly admitted by this team")))</f>
        <v/>
      </c>
      <c r="F763" s="106" t="str">
        <f>IF('Patient level info'!A763="","",IF(B763="6 Month Transfer","Not Applicable",IF('Patient level info'!A763='Patient level info'!B763,IF('Patient level info'!U763="","Not achieved","Achieved"),"Not directly admitted by this team")))</f>
        <v/>
      </c>
    </row>
    <row r="764" spans="1:6" s="40" customFormat="1" ht="30" customHeight="1" x14ac:dyDescent="0.25">
      <c r="A764" s="20" t="str">
        <f>IF('Patient level info'!A764="","",'Patient level info'!A764)</f>
        <v/>
      </c>
      <c r="B764" s="105" t="str">
        <f>IF(A764="","",IF('Patient level info'!E764="Yes","6 Month Transfer",IF('Paste Data Here - Export'!A764='Paste Data Here - Export'!B764,'Patient level info'!C764,IF('Patient level info'!W764="No","",'Paste Data Here - Export'!HP764))))</f>
        <v/>
      </c>
      <c r="C764" s="61" t="str">
        <f>IF(A764="","",IF(B764="6 Month Transfer",B764,IF('Patient level info'!W764="No","Record not locked to discharge/transfer",IF(AND('Paste Data Here - Export'!KM764="T",'Paste Data Here - Export'!A764&lt;&gt;'Paste Data Here - Export'!B764),"Record transferred to this team then transferred to another inpatient team",IF('Paste Data Here - Export'!KM764="T","Transferred to another inpatient team",IF('Paste Data Here - Export'!A764='Paste Data Here - Export'!B764,"Full record at this team","Record transferred to this team"))))))</f>
        <v/>
      </c>
      <c r="D764" s="106" t="str">
        <f>IF('Patient level info'!A764="","",IF(B764="6 Month Transfer","Not Applicable",IF(C764="Record not locked to discharge/transfer",C764,IF(OR(C764="Full record at this team",'Patient level info'!AG764="Died same day as arrival",'Patient level info'!AG764="Admitted to ICU/CCU/HDU"),'Patient level info'!AG764,IF('Patient level info'!P764="Not achieved",'Patient level info'!AG764,IF('Patient level info'!M764="Not achieved",'Patient level info'!AG764,IF('Patient level info'!AG764="Not directly admitted by this team, but achieved 90% of stay whilst at this team",'Patient level info'!AG764,CONCATENATE('Patient level info'!AG764," whilst at this team"))))))))</f>
        <v/>
      </c>
      <c r="E764" s="106" t="str">
        <f>IF('Patient level info'!A764="","",IF(B764="6 Month Transfer","Not Applicable",IF('Patient level info'!A764='Patient level info'!B764,IF('Patient level info'!T764="No","Not achieved","Achieved"),"Not directly admitted by this team")))</f>
        <v/>
      </c>
      <c r="F764" s="106" t="str">
        <f>IF('Patient level info'!A764="","",IF(B764="6 Month Transfer","Not Applicable",IF('Patient level info'!A764='Patient level info'!B764,IF('Patient level info'!U764="","Not achieved","Achieved"),"Not directly admitted by this team")))</f>
        <v/>
      </c>
    </row>
    <row r="765" spans="1:6" s="40" customFormat="1" ht="30" customHeight="1" x14ac:dyDescent="0.25">
      <c r="A765" s="20" t="str">
        <f>IF('Patient level info'!A765="","",'Patient level info'!A765)</f>
        <v/>
      </c>
      <c r="B765" s="105" t="str">
        <f>IF(A765="","",IF('Patient level info'!E765="Yes","6 Month Transfer",IF('Paste Data Here - Export'!A765='Paste Data Here - Export'!B765,'Patient level info'!C765,IF('Patient level info'!W765="No","",'Paste Data Here - Export'!HP765))))</f>
        <v/>
      </c>
      <c r="C765" s="61" t="str">
        <f>IF(A765="","",IF(B765="6 Month Transfer",B765,IF('Patient level info'!W765="No","Record not locked to discharge/transfer",IF(AND('Paste Data Here - Export'!KM765="T",'Paste Data Here - Export'!A765&lt;&gt;'Paste Data Here - Export'!B765),"Record transferred to this team then transferred to another inpatient team",IF('Paste Data Here - Export'!KM765="T","Transferred to another inpatient team",IF('Paste Data Here - Export'!A765='Paste Data Here - Export'!B765,"Full record at this team","Record transferred to this team"))))))</f>
        <v/>
      </c>
      <c r="D765" s="106" t="str">
        <f>IF('Patient level info'!A765="","",IF(B765="6 Month Transfer","Not Applicable",IF(C765="Record not locked to discharge/transfer",C765,IF(OR(C765="Full record at this team",'Patient level info'!AG765="Died same day as arrival",'Patient level info'!AG765="Admitted to ICU/CCU/HDU"),'Patient level info'!AG765,IF('Patient level info'!P765="Not achieved",'Patient level info'!AG765,IF('Patient level info'!M765="Not achieved",'Patient level info'!AG765,IF('Patient level info'!AG765="Not directly admitted by this team, but achieved 90% of stay whilst at this team",'Patient level info'!AG765,CONCATENATE('Patient level info'!AG765," whilst at this team"))))))))</f>
        <v/>
      </c>
      <c r="E765" s="106" t="str">
        <f>IF('Patient level info'!A765="","",IF(B765="6 Month Transfer","Not Applicable",IF('Patient level info'!A765='Patient level info'!B765,IF('Patient level info'!T765="No","Not achieved","Achieved"),"Not directly admitted by this team")))</f>
        <v/>
      </c>
      <c r="F765" s="106" t="str">
        <f>IF('Patient level info'!A765="","",IF(B765="6 Month Transfer","Not Applicable",IF('Patient level info'!A765='Patient level info'!B765,IF('Patient level info'!U765="","Not achieved","Achieved"),"Not directly admitted by this team")))</f>
        <v/>
      </c>
    </row>
    <row r="766" spans="1:6" s="40" customFormat="1" ht="30" customHeight="1" x14ac:dyDescent="0.25">
      <c r="A766" s="20" t="str">
        <f>IF('Patient level info'!A766="","",'Patient level info'!A766)</f>
        <v/>
      </c>
      <c r="B766" s="105" t="str">
        <f>IF(A766="","",IF('Patient level info'!E766="Yes","6 Month Transfer",IF('Paste Data Here - Export'!A766='Paste Data Here - Export'!B766,'Patient level info'!C766,IF('Patient level info'!W766="No","",'Paste Data Here - Export'!HP766))))</f>
        <v/>
      </c>
      <c r="C766" s="61" t="str">
        <f>IF(A766="","",IF(B766="6 Month Transfer",B766,IF('Patient level info'!W766="No","Record not locked to discharge/transfer",IF(AND('Paste Data Here - Export'!KM766="T",'Paste Data Here - Export'!A766&lt;&gt;'Paste Data Here - Export'!B766),"Record transferred to this team then transferred to another inpatient team",IF('Paste Data Here - Export'!KM766="T","Transferred to another inpatient team",IF('Paste Data Here - Export'!A766='Paste Data Here - Export'!B766,"Full record at this team","Record transferred to this team"))))))</f>
        <v/>
      </c>
      <c r="D766" s="106" t="str">
        <f>IF('Patient level info'!A766="","",IF(B766="6 Month Transfer","Not Applicable",IF(C766="Record not locked to discharge/transfer",C766,IF(OR(C766="Full record at this team",'Patient level info'!AG766="Died same day as arrival",'Patient level info'!AG766="Admitted to ICU/CCU/HDU"),'Patient level info'!AG766,IF('Patient level info'!P766="Not achieved",'Patient level info'!AG766,IF('Patient level info'!M766="Not achieved",'Patient level info'!AG766,IF('Patient level info'!AG766="Not directly admitted by this team, but achieved 90% of stay whilst at this team",'Patient level info'!AG766,CONCATENATE('Patient level info'!AG766," whilst at this team"))))))))</f>
        <v/>
      </c>
      <c r="E766" s="106" t="str">
        <f>IF('Patient level info'!A766="","",IF(B766="6 Month Transfer","Not Applicable",IF('Patient level info'!A766='Patient level info'!B766,IF('Patient level info'!T766="No","Not achieved","Achieved"),"Not directly admitted by this team")))</f>
        <v/>
      </c>
      <c r="F766" s="106" t="str">
        <f>IF('Patient level info'!A766="","",IF(B766="6 Month Transfer","Not Applicable",IF('Patient level info'!A766='Patient level info'!B766,IF('Patient level info'!U766="","Not achieved","Achieved"),"Not directly admitted by this team")))</f>
        <v/>
      </c>
    </row>
    <row r="767" spans="1:6" s="40" customFormat="1" ht="30" customHeight="1" x14ac:dyDescent="0.25">
      <c r="A767" s="20" t="str">
        <f>IF('Patient level info'!A767="","",'Patient level info'!A767)</f>
        <v/>
      </c>
      <c r="B767" s="105" t="str">
        <f>IF(A767="","",IF('Patient level info'!E767="Yes","6 Month Transfer",IF('Paste Data Here - Export'!A767='Paste Data Here - Export'!B767,'Patient level info'!C767,IF('Patient level info'!W767="No","",'Paste Data Here - Export'!HP767))))</f>
        <v/>
      </c>
      <c r="C767" s="61" t="str">
        <f>IF(A767="","",IF(B767="6 Month Transfer",B767,IF('Patient level info'!W767="No","Record not locked to discharge/transfer",IF(AND('Paste Data Here - Export'!KM767="T",'Paste Data Here - Export'!A767&lt;&gt;'Paste Data Here - Export'!B767),"Record transferred to this team then transferred to another inpatient team",IF('Paste Data Here - Export'!KM767="T","Transferred to another inpatient team",IF('Paste Data Here - Export'!A767='Paste Data Here - Export'!B767,"Full record at this team","Record transferred to this team"))))))</f>
        <v/>
      </c>
      <c r="D767" s="106" t="str">
        <f>IF('Patient level info'!A767="","",IF(B767="6 Month Transfer","Not Applicable",IF(C767="Record not locked to discharge/transfer",C767,IF(OR(C767="Full record at this team",'Patient level info'!AG767="Died same day as arrival",'Patient level info'!AG767="Admitted to ICU/CCU/HDU"),'Patient level info'!AG767,IF('Patient level info'!P767="Not achieved",'Patient level info'!AG767,IF('Patient level info'!M767="Not achieved",'Patient level info'!AG767,IF('Patient level info'!AG767="Not directly admitted by this team, but achieved 90% of stay whilst at this team",'Patient level info'!AG767,CONCATENATE('Patient level info'!AG767," whilst at this team"))))))))</f>
        <v/>
      </c>
      <c r="E767" s="106" t="str">
        <f>IF('Patient level info'!A767="","",IF(B767="6 Month Transfer","Not Applicable",IF('Patient level info'!A767='Patient level info'!B767,IF('Patient level info'!T767="No","Not achieved","Achieved"),"Not directly admitted by this team")))</f>
        <v/>
      </c>
      <c r="F767" s="106" t="str">
        <f>IF('Patient level info'!A767="","",IF(B767="6 Month Transfer","Not Applicable",IF('Patient level info'!A767='Patient level info'!B767,IF('Patient level info'!U767="","Not achieved","Achieved"),"Not directly admitted by this team")))</f>
        <v/>
      </c>
    </row>
    <row r="768" spans="1:6" s="40" customFormat="1" ht="30" customHeight="1" x14ac:dyDescent="0.25">
      <c r="A768" s="20" t="str">
        <f>IF('Patient level info'!A768="","",'Patient level info'!A768)</f>
        <v/>
      </c>
      <c r="B768" s="105" t="str">
        <f>IF(A768="","",IF('Patient level info'!E768="Yes","6 Month Transfer",IF('Paste Data Here - Export'!A768='Paste Data Here - Export'!B768,'Patient level info'!C768,IF('Patient level info'!W768="No","",'Paste Data Here - Export'!HP768))))</f>
        <v/>
      </c>
      <c r="C768" s="61" t="str">
        <f>IF(A768="","",IF(B768="6 Month Transfer",B768,IF('Patient level info'!W768="No","Record not locked to discharge/transfer",IF(AND('Paste Data Here - Export'!KM768="T",'Paste Data Here - Export'!A768&lt;&gt;'Paste Data Here - Export'!B768),"Record transferred to this team then transferred to another inpatient team",IF('Paste Data Here - Export'!KM768="T","Transferred to another inpatient team",IF('Paste Data Here - Export'!A768='Paste Data Here - Export'!B768,"Full record at this team","Record transferred to this team"))))))</f>
        <v/>
      </c>
      <c r="D768" s="106" t="str">
        <f>IF('Patient level info'!A768="","",IF(B768="6 Month Transfer","Not Applicable",IF(C768="Record not locked to discharge/transfer",C768,IF(OR(C768="Full record at this team",'Patient level info'!AG768="Died same day as arrival",'Patient level info'!AG768="Admitted to ICU/CCU/HDU"),'Patient level info'!AG768,IF('Patient level info'!P768="Not achieved",'Patient level info'!AG768,IF('Patient level info'!M768="Not achieved",'Patient level info'!AG768,IF('Patient level info'!AG768="Not directly admitted by this team, but achieved 90% of stay whilst at this team",'Patient level info'!AG768,CONCATENATE('Patient level info'!AG768," whilst at this team"))))))))</f>
        <v/>
      </c>
      <c r="E768" s="106" t="str">
        <f>IF('Patient level info'!A768="","",IF(B768="6 Month Transfer","Not Applicable",IF('Patient level info'!A768='Patient level info'!B768,IF('Patient level info'!T768="No","Not achieved","Achieved"),"Not directly admitted by this team")))</f>
        <v/>
      </c>
      <c r="F768" s="106" t="str">
        <f>IF('Patient level info'!A768="","",IF(B768="6 Month Transfer","Not Applicable",IF('Patient level info'!A768='Patient level info'!B768,IF('Patient level info'!U768="","Not achieved","Achieved"),"Not directly admitted by this team")))</f>
        <v/>
      </c>
    </row>
    <row r="769" spans="1:6" s="40" customFormat="1" ht="30" customHeight="1" x14ac:dyDescent="0.25">
      <c r="A769" s="20" t="str">
        <f>IF('Patient level info'!A769="","",'Patient level info'!A769)</f>
        <v/>
      </c>
      <c r="B769" s="105" t="str">
        <f>IF(A769="","",IF('Patient level info'!E769="Yes","6 Month Transfer",IF('Paste Data Here - Export'!A769='Paste Data Here - Export'!B769,'Patient level info'!C769,IF('Patient level info'!W769="No","",'Paste Data Here - Export'!HP769))))</f>
        <v/>
      </c>
      <c r="C769" s="61" t="str">
        <f>IF(A769="","",IF(B769="6 Month Transfer",B769,IF('Patient level info'!W769="No","Record not locked to discharge/transfer",IF(AND('Paste Data Here - Export'!KM769="T",'Paste Data Here - Export'!A769&lt;&gt;'Paste Data Here - Export'!B769),"Record transferred to this team then transferred to another inpatient team",IF('Paste Data Here - Export'!KM769="T","Transferred to another inpatient team",IF('Paste Data Here - Export'!A769='Paste Data Here - Export'!B769,"Full record at this team","Record transferred to this team"))))))</f>
        <v/>
      </c>
      <c r="D769" s="106" t="str">
        <f>IF('Patient level info'!A769="","",IF(B769="6 Month Transfer","Not Applicable",IF(C769="Record not locked to discharge/transfer",C769,IF(OR(C769="Full record at this team",'Patient level info'!AG769="Died same day as arrival",'Patient level info'!AG769="Admitted to ICU/CCU/HDU"),'Patient level info'!AG769,IF('Patient level info'!P769="Not achieved",'Patient level info'!AG769,IF('Patient level info'!M769="Not achieved",'Patient level info'!AG769,IF('Patient level info'!AG769="Not directly admitted by this team, but achieved 90% of stay whilst at this team",'Patient level info'!AG769,CONCATENATE('Patient level info'!AG769," whilst at this team"))))))))</f>
        <v/>
      </c>
      <c r="E769" s="106" t="str">
        <f>IF('Patient level info'!A769="","",IF(B769="6 Month Transfer","Not Applicable",IF('Patient level info'!A769='Patient level info'!B769,IF('Patient level info'!T769="No","Not achieved","Achieved"),"Not directly admitted by this team")))</f>
        <v/>
      </c>
      <c r="F769" s="106" t="str">
        <f>IF('Patient level info'!A769="","",IF(B769="6 Month Transfer","Not Applicable",IF('Patient level info'!A769='Patient level info'!B769,IF('Patient level info'!U769="","Not achieved","Achieved"),"Not directly admitted by this team")))</f>
        <v/>
      </c>
    </row>
    <row r="770" spans="1:6" s="40" customFormat="1" ht="30" customHeight="1" x14ac:dyDescent="0.25">
      <c r="A770" s="20" t="str">
        <f>IF('Patient level info'!A770="","",'Patient level info'!A770)</f>
        <v/>
      </c>
      <c r="B770" s="105" t="str">
        <f>IF(A770="","",IF('Patient level info'!E770="Yes","6 Month Transfer",IF('Paste Data Here - Export'!A770='Paste Data Here - Export'!B770,'Patient level info'!C770,IF('Patient level info'!W770="No","",'Paste Data Here - Export'!HP770))))</f>
        <v/>
      </c>
      <c r="C770" s="61" t="str">
        <f>IF(A770="","",IF(B770="6 Month Transfer",B770,IF('Patient level info'!W770="No","Record not locked to discharge/transfer",IF(AND('Paste Data Here - Export'!KM770="T",'Paste Data Here - Export'!A770&lt;&gt;'Paste Data Here - Export'!B770),"Record transferred to this team then transferred to another inpatient team",IF('Paste Data Here - Export'!KM770="T","Transferred to another inpatient team",IF('Paste Data Here - Export'!A770='Paste Data Here - Export'!B770,"Full record at this team","Record transferred to this team"))))))</f>
        <v/>
      </c>
      <c r="D770" s="106" t="str">
        <f>IF('Patient level info'!A770="","",IF(B770="6 Month Transfer","Not Applicable",IF(C770="Record not locked to discharge/transfer",C770,IF(OR(C770="Full record at this team",'Patient level info'!AG770="Died same day as arrival",'Patient level info'!AG770="Admitted to ICU/CCU/HDU"),'Patient level info'!AG770,IF('Patient level info'!P770="Not achieved",'Patient level info'!AG770,IF('Patient level info'!M770="Not achieved",'Patient level info'!AG770,IF('Patient level info'!AG770="Not directly admitted by this team, but achieved 90% of stay whilst at this team",'Patient level info'!AG770,CONCATENATE('Patient level info'!AG770," whilst at this team"))))))))</f>
        <v/>
      </c>
      <c r="E770" s="106" t="str">
        <f>IF('Patient level info'!A770="","",IF(B770="6 Month Transfer","Not Applicable",IF('Patient level info'!A770='Patient level info'!B770,IF('Patient level info'!T770="No","Not achieved","Achieved"),"Not directly admitted by this team")))</f>
        <v/>
      </c>
      <c r="F770" s="106" t="str">
        <f>IF('Patient level info'!A770="","",IF(B770="6 Month Transfer","Not Applicable",IF('Patient level info'!A770='Patient level info'!B770,IF('Patient level info'!U770="","Not achieved","Achieved"),"Not directly admitted by this team")))</f>
        <v/>
      </c>
    </row>
    <row r="771" spans="1:6" s="40" customFormat="1" ht="30" customHeight="1" x14ac:dyDescent="0.25">
      <c r="A771" s="20" t="str">
        <f>IF('Patient level info'!A771="","",'Patient level info'!A771)</f>
        <v/>
      </c>
      <c r="B771" s="105" t="str">
        <f>IF(A771="","",IF('Patient level info'!E771="Yes","6 Month Transfer",IF('Paste Data Here - Export'!A771='Paste Data Here - Export'!B771,'Patient level info'!C771,IF('Patient level info'!W771="No","",'Paste Data Here - Export'!HP771))))</f>
        <v/>
      </c>
      <c r="C771" s="61" t="str">
        <f>IF(A771="","",IF(B771="6 Month Transfer",B771,IF('Patient level info'!W771="No","Record not locked to discharge/transfer",IF(AND('Paste Data Here - Export'!KM771="T",'Paste Data Here - Export'!A771&lt;&gt;'Paste Data Here - Export'!B771),"Record transferred to this team then transferred to another inpatient team",IF('Paste Data Here - Export'!KM771="T","Transferred to another inpatient team",IF('Paste Data Here - Export'!A771='Paste Data Here - Export'!B771,"Full record at this team","Record transferred to this team"))))))</f>
        <v/>
      </c>
      <c r="D771" s="106" t="str">
        <f>IF('Patient level info'!A771="","",IF(B771="6 Month Transfer","Not Applicable",IF(C771="Record not locked to discharge/transfer",C771,IF(OR(C771="Full record at this team",'Patient level info'!AG771="Died same day as arrival",'Patient level info'!AG771="Admitted to ICU/CCU/HDU"),'Patient level info'!AG771,IF('Patient level info'!P771="Not achieved",'Patient level info'!AG771,IF('Patient level info'!M771="Not achieved",'Patient level info'!AG771,IF('Patient level info'!AG771="Not directly admitted by this team, but achieved 90% of stay whilst at this team",'Patient level info'!AG771,CONCATENATE('Patient level info'!AG771," whilst at this team"))))))))</f>
        <v/>
      </c>
      <c r="E771" s="106" t="str">
        <f>IF('Patient level info'!A771="","",IF(B771="6 Month Transfer","Not Applicable",IF('Patient level info'!A771='Patient level info'!B771,IF('Patient level info'!T771="No","Not achieved","Achieved"),"Not directly admitted by this team")))</f>
        <v/>
      </c>
      <c r="F771" s="106" t="str">
        <f>IF('Patient level info'!A771="","",IF(B771="6 Month Transfer","Not Applicable",IF('Patient level info'!A771='Patient level info'!B771,IF('Patient level info'!U771="","Not achieved","Achieved"),"Not directly admitted by this team")))</f>
        <v/>
      </c>
    </row>
    <row r="772" spans="1:6" s="40" customFormat="1" ht="30" customHeight="1" x14ac:dyDescent="0.25">
      <c r="A772" s="20" t="str">
        <f>IF('Patient level info'!A772="","",'Patient level info'!A772)</f>
        <v/>
      </c>
      <c r="B772" s="105" t="str">
        <f>IF(A772="","",IF('Patient level info'!E772="Yes","6 Month Transfer",IF('Paste Data Here - Export'!A772='Paste Data Here - Export'!B772,'Patient level info'!C772,IF('Patient level info'!W772="No","",'Paste Data Here - Export'!HP772))))</f>
        <v/>
      </c>
      <c r="C772" s="61" t="str">
        <f>IF(A772="","",IF(B772="6 Month Transfer",B772,IF('Patient level info'!W772="No","Record not locked to discharge/transfer",IF(AND('Paste Data Here - Export'!KM772="T",'Paste Data Here - Export'!A772&lt;&gt;'Paste Data Here - Export'!B772),"Record transferred to this team then transferred to another inpatient team",IF('Paste Data Here - Export'!KM772="T","Transferred to another inpatient team",IF('Paste Data Here - Export'!A772='Paste Data Here - Export'!B772,"Full record at this team","Record transferred to this team"))))))</f>
        <v/>
      </c>
      <c r="D772" s="106" t="str">
        <f>IF('Patient level info'!A772="","",IF(B772="6 Month Transfer","Not Applicable",IF(C772="Record not locked to discharge/transfer",C772,IF(OR(C772="Full record at this team",'Patient level info'!AG772="Died same day as arrival",'Patient level info'!AG772="Admitted to ICU/CCU/HDU"),'Patient level info'!AG772,IF('Patient level info'!P772="Not achieved",'Patient level info'!AG772,IF('Patient level info'!M772="Not achieved",'Patient level info'!AG772,IF('Patient level info'!AG772="Not directly admitted by this team, but achieved 90% of stay whilst at this team",'Patient level info'!AG772,CONCATENATE('Patient level info'!AG772," whilst at this team"))))))))</f>
        <v/>
      </c>
      <c r="E772" s="106" t="str">
        <f>IF('Patient level info'!A772="","",IF(B772="6 Month Transfer","Not Applicable",IF('Patient level info'!A772='Patient level info'!B772,IF('Patient level info'!T772="No","Not achieved","Achieved"),"Not directly admitted by this team")))</f>
        <v/>
      </c>
      <c r="F772" s="106" t="str">
        <f>IF('Patient level info'!A772="","",IF(B772="6 Month Transfer","Not Applicable",IF('Patient level info'!A772='Patient level info'!B772,IF('Patient level info'!U772="","Not achieved","Achieved"),"Not directly admitted by this team")))</f>
        <v/>
      </c>
    </row>
    <row r="773" spans="1:6" s="40" customFormat="1" ht="30" customHeight="1" x14ac:dyDescent="0.25">
      <c r="A773" s="20" t="str">
        <f>IF('Patient level info'!A773="","",'Patient level info'!A773)</f>
        <v/>
      </c>
      <c r="B773" s="105" t="str">
        <f>IF(A773="","",IF('Patient level info'!E773="Yes","6 Month Transfer",IF('Paste Data Here - Export'!A773='Paste Data Here - Export'!B773,'Patient level info'!C773,IF('Patient level info'!W773="No","",'Paste Data Here - Export'!HP773))))</f>
        <v/>
      </c>
      <c r="C773" s="61" t="str">
        <f>IF(A773="","",IF(B773="6 Month Transfer",B773,IF('Patient level info'!W773="No","Record not locked to discharge/transfer",IF(AND('Paste Data Here - Export'!KM773="T",'Paste Data Here - Export'!A773&lt;&gt;'Paste Data Here - Export'!B773),"Record transferred to this team then transferred to another inpatient team",IF('Paste Data Here - Export'!KM773="T","Transferred to another inpatient team",IF('Paste Data Here - Export'!A773='Paste Data Here - Export'!B773,"Full record at this team","Record transferred to this team"))))))</f>
        <v/>
      </c>
      <c r="D773" s="106" t="str">
        <f>IF('Patient level info'!A773="","",IF(B773="6 Month Transfer","Not Applicable",IF(C773="Record not locked to discharge/transfer",C773,IF(OR(C773="Full record at this team",'Patient level info'!AG773="Died same day as arrival",'Patient level info'!AG773="Admitted to ICU/CCU/HDU"),'Patient level info'!AG773,IF('Patient level info'!P773="Not achieved",'Patient level info'!AG773,IF('Patient level info'!M773="Not achieved",'Patient level info'!AG773,IF('Patient level info'!AG773="Not directly admitted by this team, but achieved 90% of stay whilst at this team",'Patient level info'!AG773,CONCATENATE('Patient level info'!AG773," whilst at this team"))))))))</f>
        <v/>
      </c>
      <c r="E773" s="106" t="str">
        <f>IF('Patient level info'!A773="","",IF(B773="6 Month Transfer","Not Applicable",IF('Patient level info'!A773='Patient level info'!B773,IF('Patient level info'!T773="No","Not achieved","Achieved"),"Not directly admitted by this team")))</f>
        <v/>
      </c>
      <c r="F773" s="106" t="str">
        <f>IF('Patient level info'!A773="","",IF(B773="6 Month Transfer","Not Applicable",IF('Patient level info'!A773='Patient level info'!B773,IF('Patient level info'!U773="","Not achieved","Achieved"),"Not directly admitted by this team")))</f>
        <v/>
      </c>
    </row>
    <row r="774" spans="1:6" s="40" customFormat="1" ht="30" customHeight="1" x14ac:dyDescent="0.25">
      <c r="A774" s="20" t="str">
        <f>IF('Patient level info'!A774="","",'Patient level info'!A774)</f>
        <v/>
      </c>
      <c r="B774" s="105" t="str">
        <f>IF(A774="","",IF('Patient level info'!E774="Yes","6 Month Transfer",IF('Paste Data Here - Export'!A774='Paste Data Here - Export'!B774,'Patient level info'!C774,IF('Patient level info'!W774="No","",'Paste Data Here - Export'!HP774))))</f>
        <v/>
      </c>
      <c r="C774" s="61" t="str">
        <f>IF(A774="","",IF(B774="6 Month Transfer",B774,IF('Patient level info'!W774="No","Record not locked to discharge/transfer",IF(AND('Paste Data Here - Export'!KM774="T",'Paste Data Here - Export'!A774&lt;&gt;'Paste Data Here - Export'!B774),"Record transferred to this team then transferred to another inpatient team",IF('Paste Data Here - Export'!KM774="T","Transferred to another inpatient team",IF('Paste Data Here - Export'!A774='Paste Data Here - Export'!B774,"Full record at this team","Record transferred to this team"))))))</f>
        <v/>
      </c>
      <c r="D774" s="106" t="str">
        <f>IF('Patient level info'!A774="","",IF(B774="6 Month Transfer","Not Applicable",IF(C774="Record not locked to discharge/transfer",C774,IF(OR(C774="Full record at this team",'Patient level info'!AG774="Died same day as arrival",'Patient level info'!AG774="Admitted to ICU/CCU/HDU"),'Patient level info'!AG774,IF('Patient level info'!P774="Not achieved",'Patient level info'!AG774,IF('Patient level info'!M774="Not achieved",'Patient level info'!AG774,IF('Patient level info'!AG774="Not directly admitted by this team, but achieved 90% of stay whilst at this team",'Patient level info'!AG774,CONCATENATE('Patient level info'!AG774," whilst at this team"))))))))</f>
        <v/>
      </c>
      <c r="E774" s="106" t="str">
        <f>IF('Patient level info'!A774="","",IF(B774="6 Month Transfer","Not Applicable",IF('Patient level info'!A774='Patient level info'!B774,IF('Patient level info'!T774="No","Not achieved","Achieved"),"Not directly admitted by this team")))</f>
        <v/>
      </c>
      <c r="F774" s="106" t="str">
        <f>IF('Patient level info'!A774="","",IF(B774="6 Month Transfer","Not Applicable",IF('Patient level info'!A774='Patient level info'!B774,IF('Patient level info'!U774="","Not achieved","Achieved"),"Not directly admitted by this team")))</f>
        <v/>
      </c>
    </row>
    <row r="775" spans="1:6" s="40" customFormat="1" ht="30" customHeight="1" x14ac:dyDescent="0.25">
      <c r="A775" s="20" t="str">
        <f>IF('Patient level info'!A775="","",'Patient level info'!A775)</f>
        <v/>
      </c>
      <c r="B775" s="105" t="str">
        <f>IF(A775="","",IF('Patient level info'!E775="Yes","6 Month Transfer",IF('Paste Data Here - Export'!A775='Paste Data Here - Export'!B775,'Patient level info'!C775,IF('Patient level info'!W775="No","",'Paste Data Here - Export'!HP775))))</f>
        <v/>
      </c>
      <c r="C775" s="61" t="str">
        <f>IF(A775="","",IF(B775="6 Month Transfer",B775,IF('Patient level info'!W775="No","Record not locked to discharge/transfer",IF(AND('Paste Data Here - Export'!KM775="T",'Paste Data Here - Export'!A775&lt;&gt;'Paste Data Here - Export'!B775),"Record transferred to this team then transferred to another inpatient team",IF('Paste Data Here - Export'!KM775="T","Transferred to another inpatient team",IF('Paste Data Here - Export'!A775='Paste Data Here - Export'!B775,"Full record at this team","Record transferred to this team"))))))</f>
        <v/>
      </c>
      <c r="D775" s="106" t="str">
        <f>IF('Patient level info'!A775="","",IF(B775="6 Month Transfer","Not Applicable",IF(C775="Record not locked to discharge/transfer",C775,IF(OR(C775="Full record at this team",'Patient level info'!AG775="Died same day as arrival",'Patient level info'!AG775="Admitted to ICU/CCU/HDU"),'Patient level info'!AG775,IF('Patient level info'!P775="Not achieved",'Patient level info'!AG775,IF('Patient level info'!M775="Not achieved",'Patient level info'!AG775,IF('Patient level info'!AG775="Not directly admitted by this team, but achieved 90% of stay whilst at this team",'Patient level info'!AG775,CONCATENATE('Patient level info'!AG775," whilst at this team"))))))))</f>
        <v/>
      </c>
      <c r="E775" s="106" t="str">
        <f>IF('Patient level info'!A775="","",IF(B775="6 Month Transfer","Not Applicable",IF('Patient level info'!A775='Patient level info'!B775,IF('Patient level info'!T775="No","Not achieved","Achieved"),"Not directly admitted by this team")))</f>
        <v/>
      </c>
      <c r="F775" s="106" t="str">
        <f>IF('Patient level info'!A775="","",IF(B775="6 Month Transfer","Not Applicable",IF('Patient level info'!A775='Patient level info'!B775,IF('Patient level info'!U775="","Not achieved","Achieved"),"Not directly admitted by this team")))</f>
        <v/>
      </c>
    </row>
    <row r="776" spans="1:6" s="40" customFormat="1" ht="30" customHeight="1" x14ac:dyDescent="0.25">
      <c r="A776" s="20" t="str">
        <f>IF('Patient level info'!A776="","",'Patient level info'!A776)</f>
        <v/>
      </c>
      <c r="B776" s="105" t="str">
        <f>IF(A776="","",IF('Patient level info'!E776="Yes","6 Month Transfer",IF('Paste Data Here - Export'!A776='Paste Data Here - Export'!B776,'Patient level info'!C776,IF('Patient level info'!W776="No","",'Paste Data Here - Export'!HP776))))</f>
        <v/>
      </c>
      <c r="C776" s="61" t="str">
        <f>IF(A776="","",IF(B776="6 Month Transfer",B776,IF('Patient level info'!W776="No","Record not locked to discharge/transfer",IF(AND('Paste Data Here - Export'!KM776="T",'Paste Data Here - Export'!A776&lt;&gt;'Paste Data Here - Export'!B776),"Record transferred to this team then transferred to another inpatient team",IF('Paste Data Here - Export'!KM776="T","Transferred to another inpatient team",IF('Paste Data Here - Export'!A776='Paste Data Here - Export'!B776,"Full record at this team","Record transferred to this team"))))))</f>
        <v/>
      </c>
      <c r="D776" s="106" t="str">
        <f>IF('Patient level info'!A776="","",IF(B776="6 Month Transfer","Not Applicable",IF(C776="Record not locked to discharge/transfer",C776,IF(OR(C776="Full record at this team",'Patient level info'!AG776="Died same day as arrival",'Patient level info'!AG776="Admitted to ICU/CCU/HDU"),'Patient level info'!AG776,IF('Patient level info'!P776="Not achieved",'Patient level info'!AG776,IF('Patient level info'!M776="Not achieved",'Patient level info'!AG776,IF('Patient level info'!AG776="Not directly admitted by this team, but achieved 90% of stay whilst at this team",'Patient level info'!AG776,CONCATENATE('Patient level info'!AG776," whilst at this team"))))))))</f>
        <v/>
      </c>
      <c r="E776" s="106" t="str">
        <f>IF('Patient level info'!A776="","",IF(B776="6 Month Transfer","Not Applicable",IF('Patient level info'!A776='Patient level info'!B776,IF('Patient level info'!T776="No","Not achieved","Achieved"),"Not directly admitted by this team")))</f>
        <v/>
      </c>
      <c r="F776" s="106" t="str">
        <f>IF('Patient level info'!A776="","",IF(B776="6 Month Transfer","Not Applicable",IF('Patient level info'!A776='Patient level info'!B776,IF('Patient level info'!U776="","Not achieved","Achieved"),"Not directly admitted by this team")))</f>
        <v/>
      </c>
    </row>
    <row r="777" spans="1:6" s="40" customFormat="1" ht="30" customHeight="1" x14ac:dyDescent="0.25">
      <c r="A777" s="20" t="str">
        <f>IF('Patient level info'!A777="","",'Patient level info'!A777)</f>
        <v/>
      </c>
      <c r="B777" s="105" t="str">
        <f>IF(A777="","",IF('Patient level info'!E777="Yes","6 Month Transfer",IF('Paste Data Here - Export'!A777='Paste Data Here - Export'!B777,'Patient level info'!C777,IF('Patient level info'!W777="No","",'Paste Data Here - Export'!HP777))))</f>
        <v/>
      </c>
      <c r="C777" s="61" t="str">
        <f>IF(A777="","",IF(B777="6 Month Transfer",B777,IF('Patient level info'!W777="No","Record not locked to discharge/transfer",IF(AND('Paste Data Here - Export'!KM777="T",'Paste Data Here - Export'!A777&lt;&gt;'Paste Data Here - Export'!B777),"Record transferred to this team then transferred to another inpatient team",IF('Paste Data Here - Export'!KM777="T","Transferred to another inpatient team",IF('Paste Data Here - Export'!A777='Paste Data Here - Export'!B777,"Full record at this team","Record transferred to this team"))))))</f>
        <v/>
      </c>
      <c r="D777" s="106" t="str">
        <f>IF('Patient level info'!A777="","",IF(B777="6 Month Transfer","Not Applicable",IF(C777="Record not locked to discharge/transfer",C777,IF(OR(C777="Full record at this team",'Patient level info'!AG777="Died same day as arrival",'Patient level info'!AG777="Admitted to ICU/CCU/HDU"),'Patient level info'!AG777,IF('Patient level info'!P777="Not achieved",'Patient level info'!AG777,IF('Patient level info'!M777="Not achieved",'Patient level info'!AG777,IF('Patient level info'!AG777="Not directly admitted by this team, but achieved 90% of stay whilst at this team",'Patient level info'!AG777,CONCATENATE('Patient level info'!AG777," whilst at this team"))))))))</f>
        <v/>
      </c>
      <c r="E777" s="106" t="str">
        <f>IF('Patient level info'!A777="","",IF(B777="6 Month Transfer","Not Applicable",IF('Patient level info'!A777='Patient level info'!B777,IF('Patient level info'!T777="No","Not achieved","Achieved"),"Not directly admitted by this team")))</f>
        <v/>
      </c>
      <c r="F777" s="106" t="str">
        <f>IF('Patient level info'!A777="","",IF(B777="6 Month Transfer","Not Applicable",IF('Patient level info'!A777='Patient level info'!B777,IF('Patient level info'!U777="","Not achieved","Achieved"),"Not directly admitted by this team")))</f>
        <v/>
      </c>
    </row>
    <row r="778" spans="1:6" s="40" customFormat="1" ht="30" customHeight="1" x14ac:dyDescent="0.25">
      <c r="A778" s="20" t="str">
        <f>IF('Patient level info'!A778="","",'Patient level info'!A778)</f>
        <v/>
      </c>
      <c r="B778" s="105" t="str">
        <f>IF(A778="","",IF('Patient level info'!E778="Yes","6 Month Transfer",IF('Paste Data Here - Export'!A778='Paste Data Here - Export'!B778,'Patient level info'!C778,IF('Patient level info'!W778="No","",'Paste Data Here - Export'!HP778))))</f>
        <v/>
      </c>
      <c r="C778" s="61" t="str">
        <f>IF(A778="","",IF(B778="6 Month Transfer",B778,IF('Patient level info'!W778="No","Record not locked to discharge/transfer",IF(AND('Paste Data Here - Export'!KM778="T",'Paste Data Here - Export'!A778&lt;&gt;'Paste Data Here - Export'!B778),"Record transferred to this team then transferred to another inpatient team",IF('Paste Data Here - Export'!KM778="T","Transferred to another inpatient team",IF('Paste Data Here - Export'!A778='Paste Data Here - Export'!B778,"Full record at this team","Record transferred to this team"))))))</f>
        <v/>
      </c>
      <c r="D778" s="106" t="str">
        <f>IF('Patient level info'!A778="","",IF(B778="6 Month Transfer","Not Applicable",IF(C778="Record not locked to discharge/transfer",C778,IF(OR(C778="Full record at this team",'Patient level info'!AG778="Died same day as arrival",'Patient level info'!AG778="Admitted to ICU/CCU/HDU"),'Patient level info'!AG778,IF('Patient level info'!P778="Not achieved",'Patient level info'!AG778,IF('Patient level info'!M778="Not achieved",'Patient level info'!AG778,IF('Patient level info'!AG778="Not directly admitted by this team, but achieved 90% of stay whilst at this team",'Patient level info'!AG778,CONCATENATE('Patient level info'!AG778," whilst at this team"))))))))</f>
        <v/>
      </c>
      <c r="E778" s="106" t="str">
        <f>IF('Patient level info'!A778="","",IF(B778="6 Month Transfer","Not Applicable",IF('Patient level info'!A778='Patient level info'!B778,IF('Patient level info'!T778="No","Not achieved","Achieved"),"Not directly admitted by this team")))</f>
        <v/>
      </c>
      <c r="F778" s="106" t="str">
        <f>IF('Patient level info'!A778="","",IF(B778="6 Month Transfer","Not Applicable",IF('Patient level info'!A778='Patient level info'!B778,IF('Patient level info'!U778="","Not achieved","Achieved"),"Not directly admitted by this team")))</f>
        <v/>
      </c>
    </row>
    <row r="779" spans="1:6" s="40" customFormat="1" ht="30" customHeight="1" x14ac:dyDescent="0.25">
      <c r="A779" s="20" t="str">
        <f>IF('Patient level info'!A779="","",'Patient level info'!A779)</f>
        <v/>
      </c>
      <c r="B779" s="105" t="str">
        <f>IF(A779="","",IF('Patient level info'!E779="Yes","6 Month Transfer",IF('Paste Data Here - Export'!A779='Paste Data Here - Export'!B779,'Patient level info'!C779,IF('Patient level info'!W779="No","",'Paste Data Here - Export'!HP779))))</f>
        <v/>
      </c>
      <c r="C779" s="61" t="str">
        <f>IF(A779="","",IF(B779="6 Month Transfer",B779,IF('Patient level info'!W779="No","Record not locked to discharge/transfer",IF(AND('Paste Data Here - Export'!KM779="T",'Paste Data Here - Export'!A779&lt;&gt;'Paste Data Here - Export'!B779),"Record transferred to this team then transferred to another inpatient team",IF('Paste Data Here - Export'!KM779="T","Transferred to another inpatient team",IF('Paste Data Here - Export'!A779='Paste Data Here - Export'!B779,"Full record at this team","Record transferred to this team"))))))</f>
        <v/>
      </c>
      <c r="D779" s="106" t="str">
        <f>IF('Patient level info'!A779="","",IF(B779="6 Month Transfer","Not Applicable",IF(C779="Record not locked to discharge/transfer",C779,IF(OR(C779="Full record at this team",'Patient level info'!AG779="Died same day as arrival",'Patient level info'!AG779="Admitted to ICU/CCU/HDU"),'Patient level info'!AG779,IF('Patient level info'!P779="Not achieved",'Patient level info'!AG779,IF('Patient level info'!M779="Not achieved",'Patient level info'!AG779,IF('Patient level info'!AG779="Not directly admitted by this team, but achieved 90% of stay whilst at this team",'Patient level info'!AG779,CONCATENATE('Patient level info'!AG779," whilst at this team"))))))))</f>
        <v/>
      </c>
      <c r="E779" s="106" t="str">
        <f>IF('Patient level info'!A779="","",IF(B779="6 Month Transfer","Not Applicable",IF('Patient level info'!A779='Patient level info'!B779,IF('Patient level info'!T779="No","Not achieved","Achieved"),"Not directly admitted by this team")))</f>
        <v/>
      </c>
      <c r="F779" s="106" t="str">
        <f>IF('Patient level info'!A779="","",IF(B779="6 Month Transfer","Not Applicable",IF('Patient level info'!A779='Patient level info'!B779,IF('Patient level info'!U779="","Not achieved","Achieved"),"Not directly admitted by this team")))</f>
        <v/>
      </c>
    </row>
    <row r="780" spans="1:6" s="40" customFormat="1" ht="30" customHeight="1" x14ac:dyDescent="0.25">
      <c r="A780" s="20" t="str">
        <f>IF('Patient level info'!A780="","",'Patient level info'!A780)</f>
        <v/>
      </c>
      <c r="B780" s="105" t="str">
        <f>IF(A780="","",IF('Patient level info'!E780="Yes","6 Month Transfer",IF('Paste Data Here - Export'!A780='Paste Data Here - Export'!B780,'Patient level info'!C780,IF('Patient level info'!W780="No","",'Paste Data Here - Export'!HP780))))</f>
        <v/>
      </c>
      <c r="C780" s="61" t="str">
        <f>IF(A780="","",IF(B780="6 Month Transfer",B780,IF('Patient level info'!W780="No","Record not locked to discharge/transfer",IF(AND('Paste Data Here - Export'!KM780="T",'Paste Data Here - Export'!A780&lt;&gt;'Paste Data Here - Export'!B780),"Record transferred to this team then transferred to another inpatient team",IF('Paste Data Here - Export'!KM780="T","Transferred to another inpatient team",IF('Paste Data Here - Export'!A780='Paste Data Here - Export'!B780,"Full record at this team","Record transferred to this team"))))))</f>
        <v/>
      </c>
      <c r="D780" s="106" t="str">
        <f>IF('Patient level info'!A780="","",IF(B780="6 Month Transfer","Not Applicable",IF(C780="Record not locked to discharge/transfer",C780,IF(OR(C780="Full record at this team",'Patient level info'!AG780="Died same day as arrival",'Patient level info'!AG780="Admitted to ICU/CCU/HDU"),'Patient level info'!AG780,IF('Patient level info'!P780="Not achieved",'Patient level info'!AG780,IF('Patient level info'!M780="Not achieved",'Patient level info'!AG780,IF('Patient level info'!AG780="Not directly admitted by this team, but achieved 90% of stay whilst at this team",'Patient level info'!AG780,CONCATENATE('Patient level info'!AG780," whilst at this team"))))))))</f>
        <v/>
      </c>
      <c r="E780" s="106" t="str">
        <f>IF('Patient level info'!A780="","",IF(B780="6 Month Transfer","Not Applicable",IF('Patient level info'!A780='Patient level info'!B780,IF('Patient level info'!T780="No","Not achieved","Achieved"),"Not directly admitted by this team")))</f>
        <v/>
      </c>
      <c r="F780" s="106" t="str">
        <f>IF('Patient level info'!A780="","",IF(B780="6 Month Transfer","Not Applicable",IF('Patient level info'!A780='Patient level info'!B780,IF('Patient level info'!U780="","Not achieved","Achieved"),"Not directly admitted by this team")))</f>
        <v/>
      </c>
    </row>
    <row r="781" spans="1:6" s="40" customFormat="1" ht="30" customHeight="1" x14ac:dyDescent="0.25">
      <c r="A781" s="20" t="str">
        <f>IF('Patient level info'!A781="","",'Patient level info'!A781)</f>
        <v/>
      </c>
      <c r="B781" s="105" t="str">
        <f>IF(A781="","",IF('Patient level info'!E781="Yes","6 Month Transfer",IF('Paste Data Here - Export'!A781='Paste Data Here - Export'!B781,'Patient level info'!C781,IF('Patient level info'!W781="No","",'Paste Data Here - Export'!HP781))))</f>
        <v/>
      </c>
      <c r="C781" s="61" t="str">
        <f>IF(A781="","",IF(B781="6 Month Transfer",B781,IF('Patient level info'!W781="No","Record not locked to discharge/transfer",IF(AND('Paste Data Here - Export'!KM781="T",'Paste Data Here - Export'!A781&lt;&gt;'Paste Data Here - Export'!B781),"Record transferred to this team then transferred to another inpatient team",IF('Paste Data Here - Export'!KM781="T","Transferred to another inpatient team",IF('Paste Data Here - Export'!A781='Paste Data Here - Export'!B781,"Full record at this team","Record transferred to this team"))))))</f>
        <v/>
      </c>
      <c r="D781" s="106" t="str">
        <f>IF('Patient level info'!A781="","",IF(B781="6 Month Transfer","Not Applicable",IF(C781="Record not locked to discharge/transfer",C781,IF(OR(C781="Full record at this team",'Patient level info'!AG781="Died same day as arrival",'Patient level info'!AG781="Admitted to ICU/CCU/HDU"),'Patient level info'!AG781,IF('Patient level info'!P781="Not achieved",'Patient level info'!AG781,IF('Patient level info'!M781="Not achieved",'Patient level info'!AG781,IF('Patient level info'!AG781="Not directly admitted by this team, but achieved 90% of stay whilst at this team",'Patient level info'!AG781,CONCATENATE('Patient level info'!AG781," whilst at this team"))))))))</f>
        <v/>
      </c>
      <c r="E781" s="106" t="str">
        <f>IF('Patient level info'!A781="","",IF(B781="6 Month Transfer","Not Applicable",IF('Patient level info'!A781='Patient level info'!B781,IF('Patient level info'!T781="No","Not achieved","Achieved"),"Not directly admitted by this team")))</f>
        <v/>
      </c>
      <c r="F781" s="106" t="str">
        <f>IF('Patient level info'!A781="","",IF(B781="6 Month Transfer","Not Applicable",IF('Patient level info'!A781='Patient level info'!B781,IF('Patient level info'!U781="","Not achieved","Achieved"),"Not directly admitted by this team")))</f>
        <v/>
      </c>
    </row>
    <row r="782" spans="1:6" s="40" customFormat="1" ht="30" customHeight="1" x14ac:dyDescent="0.25">
      <c r="A782" s="20" t="str">
        <f>IF('Patient level info'!A782="","",'Patient level info'!A782)</f>
        <v/>
      </c>
      <c r="B782" s="105" t="str">
        <f>IF(A782="","",IF('Patient level info'!E782="Yes","6 Month Transfer",IF('Paste Data Here - Export'!A782='Paste Data Here - Export'!B782,'Patient level info'!C782,IF('Patient level info'!W782="No","",'Paste Data Here - Export'!HP782))))</f>
        <v/>
      </c>
      <c r="C782" s="61" t="str">
        <f>IF(A782="","",IF(B782="6 Month Transfer",B782,IF('Patient level info'!W782="No","Record not locked to discharge/transfer",IF(AND('Paste Data Here - Export'!KM782="T",'Paste Data Here - Export'!A782&lt;&gt;'Paste Data Here - Export'!B782),"Record transferred to this team then transferred to another inpatient team",IF('Paste Data Here - Export'!KM782="T","Transferred to another inpatient team",IF('Paste Data Here - Export'!A782='Paste Data Here - Export'!B782,"Full record at this team","Record transferred to this team"))))))</f>
        <v/>
      </c>
      <c r="D782" s="106" t="str">
        <f>IF('Patient level info'!A782="","",IF(B782="6 Month Transfer","Not Applicable",IF(C782="Record not locked to discharge/transfer",C782,IF(OR(C782="Full record at this team",'Patient level info'!AG782="Died same day as arrival",'Patient level info'!AG782="Admitted to ICU/CCU/HDU"),'Patient level info'!AG782,IF('Patient level info'!P782="Not achieved",'Patient level info'!AG782,IF('Patient level info'!M782="Not achieved",'Patient level info'!AG782,IF('Patient level info'!AG782="Not directly admitted by this team, but achieved 90% of stay whilst at this team",'Patient level info'!AG782,CONCATENATE('Patient level info'!AG782," whilst at this team"))))))))</f>
        <v/>
      </c>
      <c r="E782" s="106" t="str">
        <f>IF('Patient level info'!A782="","",IF(B782="6 Month Transfer","Not Applicable",IF('Patient level info'!A782='Patient level info'!B782,IF('Patient level info'!T782="No","Not achieved","Achieved"),"Not directly admitted by this team")))</f>
        <v/>
      </c>
      <c r="F782" s="106" t="str">
        <f>IF('Patient level info'!A782="","",IF(B782="6 Month Transfer","Not Applicable",IF('Patient level info'!A782='Patient level info'!B782,IF('Patient level info'!U782="","Not achieved","Achieved"),"Not directly admitted by this team")))</f>
        <v/>
      </c>
    </row>
    <row r="783" spans="1:6" s="40" customFormat="1" ht="30" customHeight="1" x14ac:dyDescent="0.25">
      <c r="A783" s="20" t="str">
        <f>IF('Patient level info'!A783="","",'Patient level info'!A783)</f>
        <v/>
      </c>
      <c r="B783" s="105" t="str">
        <f>IF(A783="","",IF('Patient level info'!E783="Yes","6 Month Transfer",IF('Paste Data Here - Export'!A783='Paste Data Here - Export'!B783,'Patient level info'!C783,IF('Patient level info'!W783="No","",'Paste Data Here - Export'!HP783))))</f>
        <v/>
      </c>
      <c r="C783" s="61" t="str">
        <f>IF(A783="","",IF(B783="6 Month Transfer",B783,IF('Patient level info'!W783="No","Record not locked to discharge/transfer",IF(AND('Paste Data Here - Export'!KM783="T",'Paste Data Here - Export'!A783&lt;&gt;'Paste Data Here - Export'!B783),"Record transferred to this team then transferred to another inpatient team",IF('Paste Data Here - Export'!KM783="T","Transferred to another inpatient team",IF('Paste Data Here - Export'!A783='Paste Data Here - Export'!B783,"Full record at this team","Record transferred to this team"))))))</f>
        <v/>
      </c>
      <c r="D783" s="106" t="str">
        <f>IF('Patient level info'!A783="","",IF(B783="6 Month Transfer","Not Applicable",IF(C783="Record not locked to discharge/transfer",C783,IF(OR(C783="Full record at this team",'Patient level info'!AG783="Died same day as arrival",'Patient level info'!AG783="Admitted to ICU/CCU/HDU"),'Patient level info'!AG783,IF('Patient level info'!P783="Not achieved",'Patient level info'!AG783,IF('Patient level info'!M783="Not achieved",'Patient level info'!AG783,IF('Patient level info'!AG783="Not directly admitted by this team, but achieved 90% of stay whilst at this team",'Patient level info'!AG783,CONCATENATE('Patient level info'!AG783," whilst at this team"))))))))</f>
        <v/>
      </c>
      <c r="E783" s="106" t="str">
        <f>IF('Patient level info'!A783="","",IF(B783="6 Month Transfer","Not Applicable",IF('Patient level info'!A783='Patient level info'!B783,IF('Patient level info'!T783="No","Not achieved","Achieved"),"Not directly admitted by this team")))</f>
        <v/>
      </c>
      <c r="F783" s="106" t="str">
        <f>IF('Patient level info'!A783="","",IF(B783="6 Month Transfer","Not Applicable",IF('Patient level info'!A783='Patient level info'!B783,IF('Patient level info'!U783="","Not achieved","Achieved"),"Not directly admitted by this team")))</f>
        <v/>
      </c>
    </row>
    <row r="784" spans="1:6" s="40" customFormat="1" ht="30" customHeight="1" x14ac:dyDescent="0.25">
      <c r="A784" s="20" t="str">
        <f>IF('Patient level info'!A784="","",'Patient level info'!A784)</f>
        <v/>
      </c>
      <c r="B784" s="105" t="str">
        <f>IF(A784="","",IF('Patient level info'!E784="Yes","6 Month Transfer",IF('Paste Data Here - Export'!A784='Paste Data Here - Export'!B784,'Patient level info'!C784,IF('Patient level info'!W784="No","",'Paste Data Here - Export'!HP784))))</f>
        <v/>
      </c>
      <c r="C784" s="61" t="str">
        <f>IF(A784="","",IF(B784="6 Month Transfer",B784,IF('Patient level info'!W784="No","Record not locked to discharge/transfer",IF(AND('Paste Data Here - Export'!KM784="T",'Paste Data Here - Export'!A784&lt;&gt;'Paste Data Here - Export'!B784),"Record transferred to this team then transferred to another inpatient team",IF('Paste Data Here - Export'!KM784="T","Transferred to another inpatient team",IF('Paste Data Here - Export'!A784='Paste Data Here - Export'!B784,"Full record at this team","Record transferred to this team"))))))</f>
        <v/>
      </c>
      <c r="D784" s="106" t="str">
        <f>IF('Patient level info'!A784="","",IF(B784="6 Month Transfer","Not Applicable",IF(C784="Record not locked to discharge/transfer",C784,IF(OR(C784="Full record at this team",'Patient level info'!AG784="Died same day as arrival",'Patient level info'!AG784="Admitted to ICU/CCU/HDU"),'Patient level info'!AG784,IF('Patient level info'!P784="Not achieved",'Patient level info'!AG784,IF('Patient level info'!M784="Not achieved",'Patient level info'!AG784,IF('Patient level info'!AG784="Not directly admitted by this team, but achieved 90% of stay whilst at this team",'Patient level info'!AG784,CONCATENATE('Patient level info'!AG784," whilst at this team"))))))))</f>
        <v/>
      </c>
      <c r="E784" s="106" t="str">
        <f>IF('Patient level info'!A784="","",IF(B784="6 Month Transfer","Not Applicable",IF('Patient level info'!A784='Patient level info'!B784,IF('Patient level info'!T784="No","Not achieved","Achieved"),"Not directly admitted by this team")))</f>
        <v/>
      </c>
      <c r="F784" s="106" t="str">
        <f>IF('Patient level info'!A784="","",IF(B784="6 Month Transfer","Not Applicable",IF('Patient level info'!A784='Patient level info'!B784,IF('Patient level info'!U784="","Not achieved","Achieved"),"Not directly admitted by this team")))</f>
        <v/>
      </c>
    </row>
    <row r="785" spans="1:6" s="40" customFormat="1" ht="30" customHeight="1" x14ac:dyDescent="0.25">
      <c r="A785" s="20" t="str">
        <f>IF('Patient level info'!A785="","",'Patient level info'!A785)</f>
        <v/>
      </c>
      <c r="B785" s="105" t="str">
        <f>IF(A785="","",IF('Patient level info'!E785="Yes","6 Month Transfer",IF('Paste Data Here - Export'!A785='Paste Data Here - Export'!B785,'Patient level info'!C785,IF('Patient level info'!W785="No","",'Paste Data Here - Export'!HP785))))</f>
        <v/>
      </c>
      <c r="C785" s="61" t="str">
        <f>IF(A785="","",IF(B785="6 Month Transfer",B785,IF('Patient level info'!W785="No","Record not locked to discharge/transfer",IF(AND('Paste Data Here - Export'!KM785="T",'Paste Data Here - Export'!A785&lt;&gt;'Paste Data Here - Export'!B785),"Record transferred to this team then transferred to another inpatient team",IF('Paste Data Here - Export'!KM785="T","Transferred to another inpatient team",IF('Paste Data Here - Export'!A785='Paste Data Here - Export'!B785,"Full record at this team","Record transferred to this team"))))))</f>
        <v/>
      </c>
      <c r="D785" s="106" t="str">
        <f>IF('Patient level info'!A785="","",IF(B785="6 Month Transfer","Not Applicable",IF(C785="Record not locked to discharge/transfer",C785,IF(OR(C785="Full record at this team",'Patient level info'!AG785="Died same day as arrival",'Patient level info'!AG785="Admitted to ICU/CCU/HDU"),'Patient level info'!AG785,IF('Patient level info'!P785="Not achieved",'Patient level info'!AG785,IF('Patient level info'!M785="Not achieved",'Patient level info'!AG785,IF('Patient level info'!AG785="Not directly admitted by this team, but achieved 90% of stay whilst at this team",'Patient level info'!AG785,CONCATENATE('Patient level info'!AG785," whilst at this team"))))))))</f>
        <v/>
      </c>
      <c r="E785" s="106" t="str">
        <f>IF('Patient level info'!A785="","",IF(B785="6 Month Transfer","Not Applicable",IF('Patient level info'!A785='Patient level info'!B785,IF('Patient level info'!T785="No","Not achieved","Achieved"),"Not directly admitted by this team")))</f>
        <v/>
      </c>
      <c r="F785" s="106" t="str">
        <f>IF('Patient level info'!A785="","",IF(B785="6 Month Transfer","Not Applicable",IF('Patient level info'!A785='Patient level info'!B785,IF('Patient level info'!U785="","Not achieved","Achieved"),"Not directly admitted by this team")))</f>
        <v/>
      </c>
    </row>
    <row r="786" spans="1:6" s="40" customFormat="1" ht="30" customHeight="1" x14ac:dyDescent="0.25">
      <c r="A786" s="20" t="str">
        <f>IF('Patient level info'!A786="","",'Patient level info'!A786)</f>
        <v/>
      </c>
      <c r="B786" s="105" t="str">
        <f>IF(A786="","",IF('Patient level info'!E786="Yes","6 Month Transfer",IF('Paste Data Here - Export'!A786='Paste Data Here - Export'!B786,'Patient level info'!C786,IF('Patient level info'!W786="No","",'Paste Data Here - Export'!HP786))))</f>
        <v/>
      </c>
      <c r="C786" s="61" t="str">
        <f>IF(A786="","",IF(B786="6 Month Transfer",B786,IF('Patient level info'!W786="No","Record not locked to discharge/transfer",IF(AND('Paste Data Here - Export'!KM786="T",'Paste Data Here - Export'!A786&lt;&gt;'Paste Data Here - Export'!B786),"Record transferred to this team then transferred to another inpatient team",IF('Paste Data Here - Export'!KM786="T","Transferred to another inpatient team",IF('Paste Data Here - Export'!A786='Paste Data Here - Export'!B786,"Full record at this team","Record transferred to this team"))))))</f>
        <v/>
      </c>
      <c r="D786" s="106" t="str">
        <f>IF('Patient level info'!A786="","",IF(B786="6 Month Transfer","Not Applicable",IF(C786="Record not locked to discharge/transfer",C786,IF(OR(C786="Full record at this team",'Patient level info'!AG786="Died same day as arrival",'Patient level info'!AG786="Admitted to ICU/CCU/HDU"),'Patient level info'!AG786,IF('Patient level info'!P786="Not achieved",'Patient level info'!AG786,IF('Patient level info'!M786="Not achieved",'Patient level info'!AG786,IF('Patient level info'!AG786="Not directly admitted by this team, but achieved 90% of stay whilst at this team",'Patient level info'!AG786,CONCATENATE('Patient level info'!AG786," whilst at this team"))))))))</f>
        <v/>
      </c>
      <c r="E786" s="106" t="str">
        <f>IF('Patient level info'!A786="","",IF(B786="6 Month Transfer","Not Applicable",IF('Patient level info'!A786='Patient level info'!B786,IF('Patient level info'!T786="No","Not achieved","Achieved"),"Not directly admitted by this team")))</f>
        <v/>
      </c>
      <c r="F786" s="106" t="str">
        <f>IF('Patient level info'!A786="","",IF(B786="6 Month Transfer","Not Applicable",IF('Patient level info'!A786='Patient level info'!B786,IF('Patient level info'!U786="","Not achieved","Achieved"),"Not directly admitted by this team")))</f>
        <v/>
      </c>
    </row>
    <row r="787" spans="1:6" s="40" customFormat="1" ht="30" customHeight="1" x14ac:dyDescent="0.25">
      <c r="A787" s="20" t="str">
        <f>IF('Patient level info'!A787="","",'Patient level info'!A787)</f>
        <v/>
      </c>
      <c r="B787" s="105" t="str">
        <f>IF(A787="","",IF('Patient level info'!E787="Yes","6 Month Transfer",IF('Paste Data Here - Export'!A787='Paste Data Here - Export'!B787,'Patient level info'!C787,IF('Patient level info'!W787="No","",'Paste Data Here - Export'!HP787))))</f>
        <v/>
      </c>
      <c r="C787" s="61" t="str">
        <f>IF(A787="","",IF(B787="6 Month Transfer",B787,IF('Patient level info'!W787="No","Record not locked to discharge/transfer",IF(AND('Paste Data Here - Export'!KM787="T",'Paste Data Here - Export'!A787&lt;&gt;'Paste Data Here - Export'!B787),"Record transferred to this team then transferred to another inpatient team",IF('Paste Data Here - Export'!KM787="T","Transferred to another inpatient team",IF('Paste Data Here - Export'!A787='Paste Data Here - Export'!B787,"Full record at this team","Record transferred to this team"))))))</f>
        <v/>
      </c>
      <c r="D787" s="106" t="str">
        <f>IF('Patient level info'!A787="","",IF(B787="6 Month Transfer","Not Applicable",IF(C787="Record not locked to discharge/transfer",C787,IF(OR(C787="Full record at this team",'Patient level info'!AG787="Died same day as arrival",'Patient level info'!AG787="Admitted to ICU/CCU/HDU"),'Patient level info'!AG787,IF('Patient level info'!P787="Not achieved",'Patient level info'!AG787,IF('Patient level info'!M787="Not achieved",'Patient level info'!AG787,IF('Patient level info'!AG787="Not directly admitted by this team, but achieved 90% of stay whilst at this team",'Patient level info'!AG787,CONCATENATE('Patient level info'!AG787," whilst at this team"))))))))</f>
        <v/>
      </c>
      <c r="E787" s="106" t="str">
        <f>IF('Patient level info'!A787="","",IF(B787="6 Month Transfer","Not Applicable",IF('Patient level info'!A787='Patient level info'!B787,IF('Patient level info'!T787="No","Not achieved","Achieved"),"Not directly admitted by this team")))</f>
        <v/>
      </c>
      <c r="F787" s="106" t="str">
        <f>IF('Patient level info'!A787="","",IF(B787="6 Month Transfer","Not Applicable",IF('Patient level info'!A787='Patient level info'!B787,IF('Patient level info'!U787="","Not achieved","Achieved"),"Not directly admitted by this team")))</f>
        <v/>
      </c>
    </row>
    <row r="788" spans="1:6" s="40" customFormat="1" ht="30" customHeight="1" x14ac:dyDescent="0.25">
      <c r="A788" s="20" t="str">
        <f>IF('Patient level info'!A788="","",'Patient level info'!A788)</f>
        <v/>
      </c>
      <c r="B788" s="105" t="str">
        <f>IF(A788="","",IF('Patient level info'!E788="Yes","6 Month Transfer",IF('Paste Data Here - Export'!A788='Paste Data Here - Export'!B788,'Patient level info'!C788,IF('Patient level info'!W788="No","",'Paste Data Here - Export'!HP788))))</f>
        <v/>
      </c>
      <c r="C788" s="61" t="str">
        <f>IF(A788="","",IF(B788="6 Month Transfer",B788,IF('Patient level info'!W788="No","Record not locked to discharge/transfer",IF(AND('Paste Data Here - Export'!KM788="T",'Paste Data Here - Export'!A788&lt;&gt;'Paste Data Here - Export'!B788),"Record transferred to this team then transferred to another inpatient team",IF('Paste Data Here - Export'!KM788="T","Transferred to another inpatient team",IF('Paste Data Here - Export'!A788='Paste Data Here - Export'!B788,"Full record at this team","Record transferred to this team"))))))</f>
        <v/>
      </c>
      <c r="D788" s="106" t="str">
        <f>IF('Patient level info'!A788="","",IF(B788="6 Month Transfer","Not Applicable",IF(C788="Record not locked to discharge/transfer",C788,IF(OR(C788="Full record at this team",'Patient level info'!AG788="Died same day as arrival",'Patient level info'!AG788="Admitted to ICU/CCU/HDU"),'Patient level info'!AG788,IF('Patient level info'!P788="Not achieved",'Patient level info'!AG788,IF('Patient level info'!M788="Not achieved",'Patient level info'!AG788,IF('Patient level info'!AG788="Not directly admitted by this team, but achieved 90% of stay whilst at this team",'Patient level info'!AG788,CONCATENATE('Patient level info'!AG788," whilst at this team"))))))))</f>
        <v/>
      </c>
      <c r="E788" s="106" t="str">
        <f>IF('Patient level info'!A788="","",IF(B788="6 Month Transfer","Not Applicable",IF('Patient level info'!A788='Patient level info'!B788,IF('Patient level info'!T788="No","Not achieved","Achieved"),"Not directly admitted by this team")))</f>
        <v/>
      </c>
      <c r="F788" s="106" t="str">
        <f>IF('Patient level info'!A788="","",IF(B788="6 Month Transfer","Not Applicable",IF('Patient level info'!A788='Patient level info'!B788,IF('Patient level info'!U788="","Not achieved","Achieved"),"Not directly admitted by this team")))</f>
        <v/>
      </c>
    </row>
    <row r="789" spans="1:6" s="40" customFormat="1" ht="30" customHeight="1" x14ac:dyDescent="0.25">
      <c r="A789" s="20" t="str">
        <f>IF('Patient level info'!A789="","",'Patient level info'!A789)</f>
        <v/>
      </c>
      <c r="B789" s="105" t="str">
        <f>IF(A789="","",IF('Patient level info'!E789="Yes","6 Month Transfer",IF('Paste Data Here - Export'!A789='Paste Data Here - Export'!B789,'Patient level info'!C789,IF('Patient level info'!W789="No","",'Paste Data Here - Export'!HP789))))</f>
        <v/>
      </c>
      <c r="C789" s="61" t="str">
        <f>IF(A789="","",IF(B789="6 Month Transfer",B789,IF('Patient level info'!W789="No","Record not locked to discharge/transfer",IF(AND('Paste Data Here - Export'!KM789="T",'Paste Data Here - Export'!A789&lt;&gt;'Paste Data Here - Export'!B789),"Record transferred to this team then transferred to another inpatient team",IF('Paste Data Here - Export'!KM789="T","Transferred to another inpatient team",IF('Paste Data Here - Export'!A789='Paste Data Here - Export'!B789,"Full record at this team","Record transferred to this team"))))))</f>
        <v/>
      </c>
      <c r="D789" s="106" t="str">
        <f>IF('Patient level info'!A789="","",IF(B789="6 Month Transfer","Not Applicable",IF(C789="Record not locked to discharge/transfer",C789,IF(OR(C789="Full record at this team",'Patient level info'!AG789="Died same day as arrival",'Patient level info'!AG789="Admitted to ICU/CCU/HDU"),'Patient level info'!AG789,IF('Patient level info'!P789="Not achieved",'Patient level info'!AG789,IF('Patient level info'!M789="Not achieved",'Patient level info'!AG789,IF('Patient level info'!AG789="Not directly admitted by this team, but achieved 90% of stay whilst at this team",'Patient level info'!AG789,CONCATENATE('Patient level info'!AG789," whilst at this team"))))))))</f>
        <v/>
      </c>
      <c r="E789" s="106" t="str">
        <f>IF('Patient level info'!A789="","",IF(B789="6 Month Transfer","Not Applicable",IF('Patient level info'!A789='Patient level info'!B789,IF('Patient level info'!T789="No","Not achieved","Achieved"),"Not directly admitted by this team")))</f>
        <v/>
      </c>
      <c r="F789" s="106" t="str">
        <f>IF('Patient level info'!A789="","",IF(B789="6 Month Transfer","Not Applicable",IF('Patient level info'!A789='Patient level info'!B789,IF('Patient level info'!U789="","Not achieved","Achieved"),"Not directly admitted by this team")))</f>
        <v/>
      </c>
    </row>
    <row r="790" spans="1:6" s="40" customFormat="1" ht="30" customHeight="1" x14ac:dyDescent="0.25">
      <c r="A790" s="20" t="str">
        <f>IF('Patient level info'!A790="","",'Patient level info'!A790)</f>
        <v/>
      </c>
      <c r="B790" s="105" t="str">
        <f>IF(A790="","",IF('Patient level info'!E790="Yes","6 Month Transfer",IF('Paste Data Here - Export'!A790='Paste Data Here - Export'!B790,'Patient level info'!C790,IF('Patient level info'!W790="No","",'Paste Data Here - Export'!HP790))))</f>
        <v/>
      </c>
      <c r="C790" s="61" t="str">
        <f>IF(A790="","",IF(B790="6 Month Transfer",B790,IF('Patient level info'!W790="No","Record not locked to discharge/transfer",IF(AND('Paste Data Here - Export'!KM790="T",'Paste Data Here - Export'!A790&lt;&gt;'Paste Data Here - Export'!B790),"Record transferred to this team then transferred to another inpatient team",IF('Paste Data Here - Export'!KM790="T","Transferred to another inpatient team",IF('Paste Data Here - Export'!A790='Paste Data Here - Export'!B790,"Full record at this team","Record transferred to this team"))))))</f>
        <v/>
      </c>
      <c r="D790" s="106" t="str">
        <f>IF('Patient level info'!A790="","",IF(B790="6 Month Transfer","Not Applicable",IF(C790="Record not locked to discharge/transfer",C790,IF(OR(C790="Full record at this team",'Patient level info'!AG790="Died same day as arrival",'Patient level info'!AG790="Admitted to ICU/CCU/HDU"),'Patient level info'!AG790,IF('Patient level info'!P790="Not achieved",'Patient level info'!AG790,IF('Patient level info'!M790="Not achieved",'Patient level info'!AG790,IF('Patient level info'!AG790="Not directly admitted by this team, but achieved 90% of stay whilst at this team",'Patient level info'!AG790,CONCATENATE('Patient level info'!AG790," whilst at this team"))))))))</f>
        <v/>
      </c>
      <c r="E790" s="106" t="str">
        <f>IF('Patient level info'!A790="","",IF(B790="6 Month Transfer","Not Applicable",IF('Patient level info'!A790='Patient level info'!B790,IF('Patient level info'!T790="No","Not achieved","Achieved"),"Not directly admitted by this team")))</f>
        <v/>
      </c>
      <c r="F790" s="106" t="str">
        <f>IF('Patient level info'!A790="","",IF(B790="6 Month Transfer","Not Applicable",IF('Patient level info'!A790='Patient level info'!B790,IF('Patient level info'!U790="","Not achieved","Achieved"),"Not directly admitted by this team")))</f>
        <v/>
      </c>
    </row>
    <row r="791" spans="1:6" s="40" customFormat="1" ht="30" customHeight="1" x14ac:dyDescent="0.25">
      <c r="A791" s="20" t="str">
        <f>IF('Patient level info'!A791="","",'Patient level info'!A791)</f>
        <v/>
      </c>
      <c r="B791" s="105" t="str">
        <f>IF(A791="","",IF('Patient level info'!E791="Yes","6 Month Transfer",IF('Paste Data Here - Export'!A791='Paste Data Here - Export'!B791,'Patient level info'!C791,IF('Patient level info'!W791="No","",'Paste Data Here - Export'!HP791))))</f>
        <v/>
      </c>
      <c r="C791" s="61" t="str">
        <f>IF(A791="","",IF(B791="6 Month Transfer",B791,IF('Patient level info'!W791="No","Record not locked to discharge/transfer",IF(AND('Paste Data Here - Export'!KM791="T",'Paste Data Here - Export'!A791&lt;&gt;'Paste Data Here - Export'!B791),"Record transferred to this team then transferred to another inpatient team",IF('Paste Data Here - Export'!KM791="T","Transferred to another inpatient team",IF('Paste Data Here - Export'!A791='Paste Data Here - Export'!B791,"Full record at this team","Record transferred to this team"))))))</f>
        <v/>
      </c>
      <c r="D791" s="106" t="str">
        <f>IF('Patient level info'!A791="","",IF(B791="6 Month Transfer","Not Applicable",IF(C791="Record not locked to discharge/transfer",C791,IF(OR(C791="Full record at this team",'Patient level info'!AG791="Died same day as arrival",'Patient level info'!AG791="Admitted to ICU/CCU/HDU"),'Patient level info'!AG791,IF('Patient level info'!P791="Not achieved",'Patient level info'!AG791,IF('Patient level info'!M791="Not achieved",'Patient level info'!AG791,IF('Patient level info'!AG791="Not directly admitted by this team, but achieved 90% of stay whilst at this team",'Patient level info'!AG791,CONCATENATE('Patient level info'!AG791," whilst at this team"))))))))</f>
        <v/>
      </c>
      <c r="E791" s="106" t="str">
        <f>IF('Patient level info'!A791="","",IF(B791="6 Month Transfer","Not Applicable",IF('Patient level info'!A791='Patient level info'!B791,IF('Patient level info'!T791="No","Not achieved","Achieved"),"Not directly admitted by this team")))</f>
        <v/>
      </c>
      <c r="F791" s="106" t="str">
        <f>IF('Patient level info'!A791="","",IF(B791="6 Month Transfer","Not Applicable",IF('Patient level info'!A791='Patient level info'!B791,IF('Patient level info'!U791="","Not achieved","Achieved"),"Not directly admitted by this team")))</f>
        <v/>
      </c>
    </row>
    <row r="792" spans="1:6" s="40" customFormat="1" ht="30" customHeight="1" x14ac:dyDescent="0.25">
      <c r="A792" s="20" t="str">
        <f>IF('Patient level info'!A792="","",'Patient level info'!A792)</f>
        <v/>
      </c>
      <c r="B792" s="105" t="str">
        <f>IF(A792="","",IF('Patient level info'!E792="Yes","6 Month Transfer",IF('Paste Data Here - Export'!A792='Paste Data Here - Export'!B792,'Patient level info'!C792,IF('Patient level info'!W792="No","",'Paste Data Here - Export'!HP792))))</f>
        <v/>
      </c>
      <c r="C792" s="61" t="str">
        <f>IF(A792="","",IF(B792="6 Month Transfer",B792,IF('Patient level info'!W792="No","Record not locked to discharge/transfer",IF(AND('Paste Data Here - Export'!KM792="T",'Paste Data Here - Export'!A792&lt;&gt;'Paste Data Here - Export'!B792),"Record transferred to this team then transferred to another inpatient team",IF('Paste Data Here - Export'!KM792="T","Transferred to another inpatient team",IF('Paste Data Here - Export'!A792='Paste Data Here - Export'!B792,"Full record at this team","Record transferred to this team"))))))</f>
        <v/>
      </c>
      <c r="D792" s="106" t="str">
        <f>IF('Patient level info'!A792="","",IF(B792="6 Month Transfer","Not Applicable",IF(C792="Record not locked to discharge/transfer",C792,IF(OR(C792="Full record at this team",'Patient level info'!AG792="Died same day as arrival",'Patient level info'!AG792="Admitted to ICU/CCU/HDU"),'Patient level info'!AG792,IF('Patient level info'!P792="Not achieved",'Patient level info'!AG792,IF('Patient level info'!M792="Not achieved",'Patient level info'!AG792,IF('Patient level info'!AG792="Not directly admitted by this team, but achieved 90% of stay whilst at this team",'Patient level info'!AG792,CONCATENATE('Patient level info'!AG792," whilst at this team"))))))))</f>
        <v/>
      </c>
      <c r="E792" s="106" t="str">
        <f>IF('Patient level info'!A792="","",IF(B792="6 Month Transfer","Not Applicable",IF('Patient level info'!A792='Patient level info'!B792,IF('Patient level info'!T792="No","Not achieved","Achieved"),"Not directly admitted by this team")))</f>
        <v/>
      </c>
      <c r="F792" s="106" t="str">
        <f>IF('Patient level info'!A792="","",IF(B792="6 Month Transfer","Not Applicable",IF('Patient level info'!A792='Patient level info'!B792,IF('Patient level info'!U792="","Not achieved","Achieved"),"Not directly admitted by this team")))</f>
        <v/>
      </c>
    </row>
    <row r="793" spans="1:6" s="40" customFormat="1" ht="30" customHeight="1" x14ac:dyDescent="0.25">
      <c r="A793" s="20" t="str">
        <f>IF('Patient level info'!A793="","",'Patient level info'!A793)</f>
        <v/>
      </c>
      <c r="B793" s="105" t="str">
        <f>IF(A793="","",IF('Patient level info'!E793="Yes","6 Month Transfer",IF('Paste Data Here - Export'!A793='Paste Data Here - Export'!B793,'Patient level info'!C793,IF('Patient level info'!W793="No","",'Paste Data Here - Export'!HP793))))</f>
        <v/>
      </c>
      <c r="C793" s="61" t="str">
        <f>IF(A793="","",IF(B793="6 Month Transfer",B793,IF('Patient level info'!W793="No","Record not locked to discharge/transfer",IF(AND('Paste Data Here - Export'!KM793="T",'Paste Data Here - Export'!A793&lt;&gt;'Paste Data Here - Export'!B793),"Record transferred to this team then transferred to another inpatient team",IF('Paste Data Here - Export'!KM793="T","Transferred to another inpatient team",IF('Paste Data Here - Export'!A793='Paste Data Here - Export'!B793,"Full record at this team","Record transferred to this team"))))))</f>
        <v/>
      </c>
      <c r="D793" s="106" t="str">
        <f>IF('Patient level info'!A793="","",IF(B793="6 Month Transfer","Not Applicable",IF(C793="Record not locked to discharge/transfer",C793,IF(OR(C793="Full record at this team",'Patient level info'!AG793="Died same day as arrival",'Patient level info'!AG793="Admitted to ICU/CCU/HDU"),'Patient level info'!AG793,IF('Patient level info'!P793="Not achieved",'Patient level info'!AG793,IF('Patient level info'!M793="Not achieved",'Patient level info'!AG793,IF('Patient level info'!AG793="Not directly admitted by this team, but achieved 90% of stay whilst at this team",'Patient level info'!AG793,CONCATENATE('Patient level info'!AG793," whilst at this team"))))))))</f>
        <v/>
      </c>
      <c r="E793" s="106" t="str">
        <f>IF('Patient level info'!A793="","",IF(B793="6 Month Transfer","Not Applicable",IF('Patient level info'!A793='Patient level info'!B793,IF('Patient level info'!T793="No","Not achieved","Achieved"),"Not directly admitted by this team")))</f>
        <v/>
      </c>
      <c r="F793" s="106" t="str">
        <f>IF('Patient level info'!A793="","",IF(B793="6 Month Transfer","Not Applicable",IF('Patient level info'!A793='Patient level info'!B793,IF('Patient level info'!U793="","Not achieved","Achieved"),"Not directly admitted by this team")))</f>
        <v/>
      </c>
    </row>
    <row r="794" spans="1:6" s="40" customFormat="1" ht="30" customHeight="1" x14ac:dyDescent="0.25">
      <c r="A794" s="20" t="str">
        <f>IF('Patient level info'!A794="","",'Patient level info'!A794)</f>
        <v/>
      </c>
      <c r="B794" s="105" t="str">
        <f>IF(A794="","",IF('Patient level info'!E794="Yes","6 Month Transfer",IF('Paste Data Here - Export'!A794='Paste Data Here - Export'!B794,'Patient level info'!C794,IF('Patient level info'!W794="No","",'Paste Data Here - Export'!HP794))))</f>
        <v/>
      </c>
      <c r="C794" s="61" t="str">
        <f>IF(A794="","",IF(B794="6 Month Transfer",B794,IF('Patient level info'!W794="No","Record not locked to discharge/transfer",IF(AND('Paste Data Here - Export'!KM794="T",'Paste Data Here - Export'!A794&lt;&gt;'Paste Data Here - Export'!B794),"Record transferred to this team then transferred to another inpatient team",IF('Paste Data Here - Export'!KM794="T","Transferred to another inpatient team",IF('Paste Data Here - Export'!A794='Paste Data Here - Export'!B794,"Full record at this team","Record transferred to this team"))))))</f>
        <v/>
      </c>
      <c r="D794" s="106" t="str">
        <f>IF('Patient level info'!A794="","",IF(B794="6 Month Transfer","Not Applicable",IF(C794="Record not locked to discharge/transfer",C794,IF(OR(C794="Full record at this team",'Patient level info'!AG794="Died same day as arrival",'Patient level info'!AG794="Admitted to ICU/CCU/HDU"),'Patient level info'!AG794,IF('Patient level info'!P794="Not achieved",'Patient level info'!AG794,IF('Patient level info'!M794="Not achieved",'Patient level info'!AG794,IF('Patient level info'!AG794="Not directly admitted by this team, but achieved 90% of stay whilst at this team",'Patient level info'!AG794,CONCATENATE('Patient level info'!AG794," whilst at this team"))))))))</f>
        <v/>
      </c>
      <c r="E794" s="106" t="str">
        <f>IF('Patient level info'!A794="","",IF(B794="6 Month Transfer","Not Applicable",IF('Patient level info'!A794='Patient level info'!B794,IF('Patient level info'!T794="No","Not achieved","Achieved"),"Not directly admitted by this team")))</f>
        <v/>
      </c>
      <c r="F794" s="106" t="str">
        <f>IF('Patient level info'!A794="","",IF(B794="6 Month Transfer","Not Applicable",IF('Patient level info'!A794='Patient level info'!B794,IF('Patient level info'!U794="","Not achieved","Achieved"),"Not directly admitted by this team")))</f>
        <v/>
      </c>
    </row>
    <row r="795" spans="1:6" s="40" customFormat="1" ht="30" customHeight="1" x14ac:dyDescent="0.25">
      <c r="A795" s="20" t="str">
        <f>IF('Patient level info'!A795="","",'Patient level info'!A795)</f>
        <v/>
      </c>
      <c r="B795" s="105" t="str">
        <f>IF(A795="","",IF('Patient level info'!E795="Yes","6 Month Transfer",IF('Paste Data Here - Export'!A795='Paste Data Here - Export'!B795,'Patient level info'!C795,IF('Patient level info'!W795="No","",'Paste Data Here - Export'!HP795))))</f>
        <v/>
      </c>
      <c r="C795" s="61" t="str">
        <f>IF(A795="","",IF(B795="6 Month Transfer",B795,IF('Patient level info'!W795="No","Record not locked to discharge/transfer",IF(AND('Paste Data Here - Export'!KM795="T",'Paste Data Here - Export'!A795&lt;&gt;'Paste Data Here - Export'!B795),"Record transferred to this team then transferred to another inpatient team",IF('Paste Data Here - Export'!KM795="T","Transferred to another inpatient team",IF('Paste Data Here - Export'!A795='Paste Data Here - Export'!B795,"Full record at this team","Record transferred to this team"))))))</f>
        <v/>
      </c>
      <c r="D795" s="106" t="str">
        <f>IF('Patient level info'!A795="","",IF(B795="6 Month Transfer","Not Applicable",IF(C795="Record not locked to discharge/transfer",C795,IF(OR(C795="Full record at this team",'Patient level info'!AG795="Died same day as arrival",'Patient level info'!AG795="Admitted to ICU/CCU/HDU"),'Patient level info'!AG795,IF('Patient level info'!P795="Not achieved",'Patient level info'!AG795,IF('Patient level info'!M795="Not achieved",'Patient level info'!AG795,IF('Patient level info'!AG795="Not directly admitted by this team, but achieved 90% of stay whilst at this team",'Patient level info'!AG795,CONCATENATE('Patient level info'!AG795," whilst at this team"))))))))</f>
        <v/>
      </c>
      <c r="E795" s="106" t="str">
        <f>IF('Patient level info'!A795="","",IF(B795="6 Month Transfer","Not Applicable",IF('Patient level info'!A795='Patient level info'!B795,IF('Patient level info'!T795="No","Not achieved","Achieved"),"Not directly admitted by this team")))</f>
        <v/>
      </c>
      <c r="F795" s="106" t="str">
        <f>IF('Patient level info'!A795="","",IF(B795="6 Month Transfer","Not Applicable",IF('Patient level info'!A795='Patient level info'!B795,IF('Patient level info'!U795="","Not achieved","Achieved"),"Not directly admitted by this team")))</f>
        <v/>
      </c>
    </row>
    <row r="796" spans="1:6" s="40" customFormat="1" ht="30" customHeight="1" x14ac:dyDescent="0.25">
      <c r="A796" s="20" t="str">
        <f>IF('Patient level info'!A796="","",'Patient level info'!A796)</f>
        <v/>
      </c>
      <c r="B796" s="105" t="str">
        <f>IF(A796="","",IF('Patient level info'!E796="Yes","6 Month Transfer",IF('Paste Data Here - Export'!A796='Paste Data Here - Export'!B796,'Patient level info'!C796,IF('Patient level info'!W796="No","",'Paste Data Here - Export'!HP796))))</f>
        <v/>
      </c>
      <c r="C796" s="61" t="str">
        <f>IF(A796="","",IF(B796="6 Month Transfer",B796,IF('Patient level info'!W796="No","Record not locked to discharge/transfer",IF(AND('Paste Data Here - Export'!KM796="T",'Paste Data Here - Export'!A796&lt;&gt;'Paste Data Here - Export'!B796),"Record transferred to this team then transferred to another inpatient team",IF('Paste Data Here - Export'!KM796="T","Transferred to another inpatient team",IF('Paste Data Here - Export'!A796='Paste Data Here - Export'!B796,"Full record at this team","Record transferred to this team"))))))</f>
        <v/>
      </c>
      <c r="D796" s="106" t="str">
        <f>IF('Patient level info'!A796="","",IF(B796="6 Month Transfer","Not Applicable",IF(C796="Record not locked to discharge/transfer",C796,IF(OR(C796="Full record at this team",'Patient level info'!AG796="Died same day as arrival",'Patient level info'!AG796="Admitted to ICU/CCU/HDU"),'Patient level info'!AG796,IF('Patient level info'!P796="Not achieved",'Patient level info'!AG796,IF('Patient level info'!M796="Not achieved",'Patient level info'!AG796,IF('Patient level info'!AG796="Not directly admitted by this team, but achieved 90% of stay whilst at this team",'Patient level info'!AG796,CONCATENATE('Patient level info'!AG796," whilst at this team"))))))))</f>
        <v/>
      </c>
      <c r="E796" s="106" t="str">
        <f>IF('Patient level info'!A796="","",IF(B796="6 Month Transfer","Not Applicable",IF('Patient level info'!A796='Patient level info'!B796,IF('Patient level info'!T796="No","Not achieved","Achieved"),"Not directly admitted by this team")))</f>
        <v/>
      </c>
      <c r="F796" s="106" t="str">
        <f>IF('Patient level info'!A796="","",IF(B796="6 Month Transfer","Not Applicable",IF('Patient level info'!A796='Patient level info'!B796,IF('Patient level info'!U796="","Not achieved","Achieved"),"Not directly admitted by this team")))</f>
        <v/>
      </c>
    </row>
    <row r="797" spans="1:6" s="40" customFormat="1" ht="30" customHeight="1" x14ac:dyDescent="0.25">
      <c r="A797" s="20" t="str">
        <f>IF('Patient level info'!A797="","",'Patient level info'!A797)</f>
        <v/>
      </c>
      <c r="B797" s="105" t="str">
        <f>IF(A797="","",IF('Patient level info'!E797="Yes","6 Month Transfer",IF('Paste Data Here - Export'!A797='Paste Data Here - Export'!B797,'Patient level info'!C797,IF('Patient level info'!W797="No","",'Paste Data Here - Export'!HP797))))</f>
        <v/>
      </c>
      <c r="C797" s="61" t="str">
        <f>IF(A797="","",IF(B797="6 Month Transfer",B797,IF('Patient level info'!W797="No","Record not locked to discharge/transfer",IF(AND('Paste Data Here - Export'!KM797="T",'Paste Data Here - Export'!A797&lt;&gt;'Paste Data Here - Export'!B797),"Record transferred to this team then transferred to another inpatient team",IF('Paste Data Here - Export'!KM797="T","Transferred to another inpatient team",IF('Paste Data Here - Export'!A797='Paste Data Here - Export'!B797,"Full record at this team","Record transferred to this team"))))))</f>
        <v/>
      </c>
      <c r="D797" s="106" t="str">
        <f>IF('Patient level info'!A797="","",IF(B797="6 Month Transfer","Not Applicable",IF(C797="Record not locked to discharge/transfer",C797,IF(OR(C797="Full record at this team",'Patient level info'!AG797="Died same day as arrival",'Patient level info'!AG797="Admitted to ICU/CCU/HDU"),'Patient level info'!AG797,IF('Patient level info'!P797="Not achieved",'Patient level info'!AG797,IF('Patient level info'!M797="Not achieved",'Patient level info'!AG797,IF('Patient level info'!AG797="Not directly admitted by this team, but achieved 90% of stay whilst at this team",'Patient level info'!AG797,CONCATENATE('Patient level info'!AG797," whilst at this team"))))))))</f>
        <v/>
      </c>
      <c r="E797" s="106" t="str">
        <f>IF('Patient level info'!A797="","",IF(B797="6 Month Transfer","Not Applicable",IF('Patient level info'!A797='Patient level info'!B797,IF('Patient level info'!T797="No","Not achieved","Achieved"),"Not directly admitted by this team")))</f>
        <v/>
      </c>
      <c r="F797" s="106" t="str">
        <f>IF('Patient level info'!A797="","",IF(B797="6 Month Transfer","Not Applicable",IF('Patient level info'!A797='Patient level info'!B797,IF('Patient level info'!U797="","Not achieved","Achieved"),"Not directly admitted by this team")))</f>
        <v/>
      </c>
    </row>
    <row r="798" spans="1:6" s="40" customFormat="1" ht="30" customHeight="1" x14ac:dyDescent="0.25">
      <c r="A798" s="20" t="str">
        <f>IF('Patient level info'!A798="","",'Patient level info'!A798)</f>
        <v/>
      </c>
      <c r="B798" s="105" t="str">
        <f>IF(A798="","",IF('Patient level info'!E798="Yes","6 Month Transfer",IF('Paste Data Here - Export'!A798='Paste Data Here - Export'!B798,'Patient level info'!C798,IF('Patient level info'!W798="No","",'Paste Data Here - Export'!HP798))))</f>
        <v/>
      </c>
      <c r="C798" s="61" t="str">
        <f>IF(A798="","",IF(B798="6 Month Transfer",B798,IF('Patient level info'!W798="No","Record not locked to discharge/transfer",IF(AND('Paste Data Here - Export'!KM798="T",'Paste Data Here - Export'!A798&lt;&gt;'Paste Data Here - Export'!B798),"Record transferred to this team then transferred to another inpatient team",IF('Paste Data Here - Export'!KM798="T","Transferred to another inpatient team",IF('Paste Data Here - Export'!A798='Paste Data Here - Export'!B798,"Full record at this team","Record transferred to this team"))))))</f>
        <v/>
      </c>
      <c r="D798" s="106" t="str">
        <f>IF('Patient level info'!A798="","",IF(B798="6 Month Transfer","Not Applicable",IF(C798="Record not locked to discharge/transfer",C798,IF(OR(C798="Full record at this team",'Patient level info'!AG798="Died same day as arrival",'Patient level info'!AG798="Admitted to ICU/CCU/HDU"),'Patient level info'!AG798,IF('Patient level info'!P798="Not achieved",'Patient level info'!AG798,IF('Patient level info'!M798="Not achieved",'Patient level info'!AG798,IF('Patient level info'!AG798="Not directly admitted by this team, but achieved 90% of stay whilst at this team",'Patient level info'!AG798,CONCATENATE('Patient level info'!AG798," whilst at this team"))))))))</f>
        <v/>
      </c>
      <c r="E798" s="106" t="str">
        <f>IF('Patient level info'!A798="","",IF(B798="6 Month Transfer","Not Applicable",IF('Patient level info'!A798='Patient level info'!B798,IF('Patient level info'!T798="No","Not achieved","Achieved"),"Not directly admitted by this team")))</f>
        <v/>
      </c>
      <c r="F798" s="106" t="str">
        <f>IF('Patient level info'!A798="","",IF(B798="6 Month Transfer","Not Applicable",IF('Patient level info'!A798='Patient level info'!B798,IF('Patient level info'!U798="","Not achieved","Achieved"),"Not directly admitted by this team")))</f>
        <v/>
      </c>
    </row>
    <row r="799" spans="1:6" s="40" customFormat="1" ht="30" customHeight="1" x14ac:dyDescent="0.25">
      <c r="A799" s="20" t="str">
        <f>IF('Patient level info'!A799="","",'Patient level info'!A799)</f>
        <v/>
      </c>
      <c r="B799" s="105" t="str">
        <f>IF(A799="","",IF('Patient level info'!E799="Yes","6 Month Transfer",IF('Paste Data Here - Export'!A799='Paste Data Here - Export'!B799,'Patient level info'!C799,IF('Patient level info'!W799="No","",'Paste Data Here - Export'!HP799))))</f>
        <v/>
      </c>
      <c r="C799" s="61" t="str">
        <f>IF(A799="","",IF(B799="6 Month Transfer",B799,IF('Patient level info'!W799="No","Record not locked to discharge/transfer",IF(AND('Paste Data Here - Export'!KM799="T",'Paste Data Here - Export'!A799&lt;&gt;'Paste Data Here - Export'!B799),"Record transferred to this team then transferred to another inpatient team",IF('Paste Data Here - Export'!KM799="T","Transferred to another inpatient team",IF('Paste Data Here - Export'!A799='Paste Data Here - Export'!B799,"Full record at this team","Record transferred to this team"))))))</f>
        <v/>
      </c>
      <c r="D799" s="106" t="str">
        <f>IF('Patient level info'!A799="","",IF(B799="6 Month Transfer","Not Applicable",IF(C799="Record not locked to discharge/transfer",C799,IF(OR(C799="Full record at this team",'Patient level info'!AG799="Died same day as arrival",'Patient level info'!AG799="Admitted to ICU/CCU/HDU"),'Patient level info'!AG799,IF('Patient level info'!P799="Not achieved",'Patient level info'!AG799,IF('Patient level info'!M799="Not achieved",'Patient level info'!AG799,IF('Patient level info'!AG799="Not directly admitted by this team, but achieved 90% of stay whilst at this team",'Patient level info'!AG799,CONCATENATE('Patient level info'!AG799," whilst at this team"))))))))</f>
        <v/>
      </c>
      <c r="E799" s="106" t="str">
        <f>IF('Patient level info'!A799="","",IF(B799="6 Month Transfer","Not Applicable",IF('Patient level info'!A799='Patient level info'!B799,IF('Patient level info'!T799="No","Not achieved","Achieved"),"Not directly admitted by this team")))</f>
        <v/>
      </c>
      <c r="F799" s="106" t="str">
        <f>IF('Patient level info'!A799="","",IF(B799="6 Month Transfer","Not Applicable",IF('Patient level info'!A799='Patient level info'!B799,IF('Patient level info'!U799="","Not achieved","Achieved"),"Not directly admitted by this team")))</f>
        <v/>
      </c>
    </row>
    <row r="800" spans="1:6" s="40" customFormat="1" ht="30" customHeight="1" x14ac:dyDescent="0.25">
      <c r="A800" s="20" t="str">
        <f>IF('Patient level info'!A800="","",'Patient level info'!A800)</f>
        <v/>
      </c>
      <c r="B800" s="105" t="str">
        <f>IF(A800="","",IF('Patient level info'!E800="Yes","6 Month Transfer",IF('Paste Data Here - Export'!A800='Paste Data Here - Export'!B800,'Patient level info'!C800,IF('Patient level info'!W800="No","",'Paste Data Here - Export'!HP800))))</f>
        <v/>
      </c>
      <c r="C800" s="61" t="str">
        <f>IF(A800="","",IF(B800="6 Month Transfer",B800,IF('Patient level info'!W800="No","Record not locked to discharge/transfer",IF(AND('Paste Data Here - Export'!KM800="T",'Paste Data Here - Export'!A800&lt;&gt;'Paste Data Here - Export'!B800),"Record transferred to this team then transferred to another inpatient team",IF('Paste Data Here - Export'!KM800="T","Transferred to another inpatient team",IF('Paste Data Here - Export'!A800='Paste Data Here - Export'!B800,"Full record at this team","Record transferred to this team"))))))</f>
        <v/>
      </c>
      <c r="D800" s="106" t="str">
        <f>IF('Patient level info'!A800="","",IF(B800="6 Month Transfer","Not Applicable",IF(C800="Record not locked to discharge/transfer",C800,IF(OR(C800="Full record at this team",'Patient level info'!AG800="Died same day as arrival",'Patient level info'!AG800="Admitted to ICU/CCU/HDU"),'Patient level info'!AG800,IF('Patient level info'!P800="Not achieved",'Patient level info'!AG800,IF('Patient level info'!M800="Not achieved",'Patient level info'!AG800,IF('Patient level info'!AG800="Not directly admitted by this team, but achieved 90% of stay whilst at this team",'Patient level info'!AG800,CONCATENATE('Patient level info'!AG800," whilst at this team"))))))))</f>
        <v/>
      </c>
      <c r="E800" s="106" t="str">
        <f>IF('Patient level info'!A800="","",IF(B800="6 Month Transfer","Not Applicable",IF('Patient level info'!A800='Patient level info'!B800,IF('Patient level info'!T800="No","Not achieved","Achieved"),"Not directly admitted by this team")))</f>
        <v/>
      </c>
      <c r="F800" s="106" t="str">
        <f>IF('Patient level info'!A800="","",IF(B800="6 Month Transfer","Not Applicable",IF('Patient level info'!A800='Patient level info'!B800,IF('Patient level info'!U800="","Not achieved","Achieved"),"Not directly admitted by this team")))</f>
        <v/>
      </c>
    </row>
    <row r="801" spans="1:6" s="40" customFormat="1" ht="30" customHeight="1" x14ac:dyDescent="0.25">
      <c r="A801" s="20" t="str">
        <f>IF('Patient level info'!A801="","",'Patient level info'!A801)</f>
        <v/>
      </c>
      <c r="B801" s="105" t="str">
        <f>IF(A801="","",IF('Patient level info'!E801="Yes","6 Month Transfer",IF('Paste Data Here - Export'!A801='Paste Data Here - Export'!B801,'Patient level info'!C801,IF('Patient level info'!W801="No","",'Paste Data Here - Export'!HP801))))</f>
        <v/>
      </c>
      <c r="C801" s="61" t="str">
        <f>IF(A801="","",IF(B801="6 Month Transfer",B801,IF('Patient level info'!W801="No","Record not locked to discharge/transfer",IF(AND('Paste Data Here - Export'!KM801="T",'Paste Data Here - Export'!A801&lt;&gt;'Paste Data Here - Export'!B801),"Record transferred to this team then transferred to another inpatient team",IF('Paste Data Here - Export'!KM801="T","Transferred to another inpatient team",IF('Paste Data Here - Export'!A801='Paste Data Here - Export'!B801,"Full record at this team","Record transferred to this team"))))))</f>
        <v/>
      </c>
      <c r="D801" s="106" t="str">
        <f>IF('Patient level info'!A801="","",IF(B801="6 Month Transfer","Not Applicable",IF(C801="Record not locked to discharge/transfer",C801,IF(OR(C801="Full record at this team",'Patient level info'!AG801="Died same day as arrival",'Patient level info'!AG801="Admitted to ICU/CCU/HDU"),'Patient level info'!AG801,IF('Patient level info'!P801="Not achieved",'Patient level info'!AG801,IF('Patient level info'!M801="Not achieved",'Patient level info'!AG801,IF('Patient level info'!AG801="Not directly admitted by this team, but achieved 90% of stay whilst at this team",'Patient level info'!AG801,CONCATENATE('Patient level info'!AG801," whilst at this team"))))))))</f>
        <v/>
      </c>
      <c r="E801" s="106" t="str">
        <f>IF('Patient level info'!A801="","",IF(B801="6 Month Transfer","Not Applicable",IF('Patient level info'!A801='Patient level info'!B801,IF('Patient level info'!T801="No","Not achieved","Achieved"),"Not directly admitted by this team")))</f>
        <v/>
      </c>
      <c r="F801" s="106" t="str">
        <f>IF('Patient level info'!A801="","",IF(B801="6 Month Transfer","Not Applicable",IF('Patient level info'!A801='Patient level info'!B801,IF('Patient level info'!U801="","Not achieved","Achieved"),"Not directly admitted by this team")))</f>
        <v/>
      </c>
    </row>
    <row r="802" spans="1:6" s="40" customFormat="1" ht="30" customHeight="1" x14ac:dyDescent="0.25">
      <c r="A802" s="20" t="str">
        <f>IF('Patient level info'!A802="","",'Patient level info'!A802)</f>
        <v/>
      </c>
      <c r="B802" s="105" t="str">
        <f>IF(A802="","",IF('Patient level info'!E802="Yes","6 Month Transfer",IF('Paste Data Here - Export'!A802='Paste Data Here - Export'!B802,'Patient level info'!C802,IF('Patient level info'!W802="No","",'Paste Data Here - Export'!HP802))))</f>
        <v/>
      </c>
      <c r="C802" s="61" t="str">
        <f>IF(A802="","",IF(B802="6 Month Transfer",B802,IF('Patient level info'!W802="No","Record not locked to discharge/transfer",IF(AND('Paste Data Here - Export'!KM802="T",'Paste Data Here - Export'!A802&lt;&gt;'Paste Data Here - Export'!B802),"Record transferred to this team then transferred to another inpatient team",IF('Paste Data Here - Export'!KM802="T","Transferred to another inpatient team",IF('Paste Data Here - Export'!A802='Paste Data Here - Export'!B802,"Full record at this team","Record transferred to this team"))))))</f>
        <v/>
      </c>
      <c r="D802" s="106" t="str">
        <f>IF('Patient level info'!A802="","",IF(B802="6 Month Transfer","Not Applicable",IF(C802="Record not locked to discharge/transfer",C802,IF(OR(C802="Full record at this team",'Patient level info'!AG802="Died same day as arrival",'Patient level info'!AG802="Admitted to ICU/CCU/HDU"),'Patient level info'!AG802,IF('Patient level info'!P802="Not achieved",'Patient level info'!AG802,IF('Patient level info'!M802="Not achieved",'Patient level info'!AG802,IF('Patient level info'!AG802="Not directly admitted by this team, but achieved 90% of stay whilst at this team",'Patient level info'!AG802,CONCATENATE('Patient level info'!AG802," whilst at this team"))))))))</f>
        <v/>
      </c>
      <c r="E802" s="106" t="str">
        <f>IF('Patient level info'!A802="","",IF(B802="6 Month Transfer","Not Applicable",IF('Patient level info'!A802='Patient level info'!B802,IF('Patient level info'!T802="No","Not achieved","Achieved"),"Not directly admitted by this team")))</f>
        <v/>
      </c>
      <c r="F802" s="106" t="str">
        <f>IF('Patient level info'!A802="","",IF(B802="6 Month Transfer","Not Applicable",IF('Patient level info'!A802='Patient level info'!B802,IF('Patient level info'!U802="","Not achieved","Achieved"),"Not directly admitted by this team")))</f>
        <v/>
      </c>
    </row>
    <row r="803" spans="1:6" s="40" customFormat="1" ht="30" customHeight="1" x14ac:dyDescent="0.25">
      <c r="A803" s="20" t="str">
        <f>IF('Patient level info'!A803="","",'Patient level info'!A803)</f>
        <v/>
      </c>
      <c r="B803" s="105" t="str">
        <f>IF(A803="","",IF('Patient level info'!E803="Yes","6 Month Transfer",IF('Paste Data Here - Export'!A803='Paste Data Here - Export'!B803,'Patient level info'!C803,IF('Patient level info'!W803="No","",'Paste Data Here - Export'!HP803))))</f>
        <v/>
      </c>
      <c r="C803" s="61" t="str">
        <f>IF(A803="","",IF(B803="6 Month Transfer",B803,IF('Patient level info'!W803="No","Record not locked to discharge/transfer",IF(AND('Paste Data Here - Export'!KM803="T",'Paste Data Here - Export'!A803&lt;&gt;'Paste Data Here - Export'!B803),"Record transferred to this team then transferred to another inpatient team",IF('Paste Data Here - Export'!KM803="T","Transferred to another inpatient team",IF('Paste Data Here - Export'!A803='Paste Data Here - Export'!B803,"Full record at this team","Record transferred to this team"))))))</f>
        <v/>
      </c>
      <c r="D803" s="106" t="str">
        <f>IF('Patient level info'!A803="","",IF(B803="6 Month Transfer","Not Applicable",IF(C803="Record not locked to discharge/transfer",C803,IF(OR(C803="Full record at this team",'Patient level info'!AG803="Died same day as arrival",'Patient level info'!AG803="Admitted to ICU/CCU/HDU"),'Patient level info'!AG803,IF('Patient level info'!P803="Not achieved",'Patient level info'!AG803,IF('Patient level info'!M803="Not achieved",'Patient level info'!AG803,IF('Patient level info'!AG803="Not directly admitted by this team, but achieved 90% of stay whilst at this team",'Patient level info'!AG803,CONCATENATE('Patient level info'!AG803," whilst at this team"))))))))</f>
        <v/>
      </c>
      <c r="E803" s="106" t="str">
        <f>IF('Patient level info'!A803="","",IF(B803="6 Month Transfer","Not Applicable",IF('Patient level info'!A803='Patient level info'!B803,IF('Patient level info'!T803="No","Not achieved","Achieved"),"Not directly admitted by this team")))</f>
        <v/>
      </c>
      <c r="F803" s="106" t="str">
        <f>IF('Patient level info'!A803="","",IF(B803="6 Month Transfer","Not Applicable",IF('Patient level info'!A803='Patient level info'!B803,IF('Patient level info'!U803="","Not achieved","Achieved"),"Not directly admitted by this team")))</f>
        <v/>
      </c>
    </row>
    <row r="804" spans="1:6" s="40" customFormat="1" ht="30" customHeight="1" x14ac:dyDescent="0.25">
      <c r="A804" s="20" t="str">
        <f>IF('Patient level info'!A804="","",'Patient level info'!A804)</f>
        <v/>
      </c>
      <c r="B804" s="105" t="str">
        <f>IF(A804="","",IF('Patient level info'!E804="Yes","6 Month Transfer",IF('Paste Data Here - Export'!A804='Paste Data Here - Export'!B804,'Patient level info'!C804,IF('Patient level info'!W804="No","",'Paste Data Here - Export'!HP804))))</f>
        <v/>
      </c>
      <c r="C804" s="61" t="str">
        <f>IF(A804="","",IF(B804="6 Month Transfer",B804,IF('Patient level info'!W804="No","Record not locked to discharge/transfer",IF(AND('Paste Data Here - Export'!KM804="T",'Paste Data Here - Export'!A804&lt;&gt;'Paste Data Here - Export'!B804),"Record transferred to this team then transferred to another inpatient team",IF('Paste Data Here - Export'!KM804="T","Transferred to another inpatient team",IF('Paste Data Here - Export'!A804='Paste Data Here - Export'!B804,"Full record at this team","Record transferred to this team"))))))</f>
        <v/>
      </c>
      <c r="D804" s="106" t="str">
        <f>IF('Patient level info'!A804="","",IF(B804="6 Month Transfer","Not Applicable",IF(C804="Record not locked to discharge/transfer",C804,IF(OR(C804="Full record at this team",'Patient level info'!AG804="Died same day as arrival",'Patient level info'!AG804="Admitted to ICU/CCU/HDU"),'Patient level info'!AG804,IF('Patient level info'!P804="Not achieved",'Patient level info'!AG804,IF('Patient level info'!M804="Not achieved",'Patient level info'!AG804,IF('Patient level info'!AG804="Not directly admitted by this team, but achieved 90% of stay whilst at this team",'Patient level info'!AG804,CONCATENATE('Patient level info'!AG804," whilst at this team"))))))))</f>
        <v/>
      </c>
      <c r="E804" s="106" t="str">
        <f>IF('Patient level info'!A804="","",IF(B804="6 Month Transfer","Not Applicable",IF('Patient level info'!A804='Patient level info'!B804,IF('Patient level info'!T804="No","Not achieved","Achieved"),"Not directly admitted by this team")))</f>
        <v/>
      </c>
      <c r="F804" s="106" t="str">
        <f>IF('Patient level info'!A804="","",IF(B804="6 Month Transfer","Not Applicable",IF('Patient level info'!A804='Patient level info'!B804,IF('Patient level info'!U804="","Not achieved","Achieved"),"Not directly admitted by this team")))</f>
        <v/>
      </c>
    </row>
    <row r="805" spans="1:6" s="40" customFormat="1" ht="30" customHeight="1" x14ac:dyDescent="0.25">
      <c r="A805" s="20" t="str">
        <f>IF('Patient level info'!A805="","",'Patient level info'!A805)</f>
        <v/>
      </c>
      <c r="B805" s="105" t="str">
        <f>IF(A805="","",IF('Patient level info'!E805="Yes","6 Month Transfer",IF('Paste Data Here - Export'!A805='Paste Data Here - Export'!B805,'Patient level info'!C805,IF('Patient level info'!W805="No","",'Paste Data Here - Export'!HP805))))</f>
        <v/>
      </c>
      <c r="C805" s="61" t="str">
        <f>IF(A805="","",IF(B805="6 Month Transfer",B805,IF('Patient level info'!W805="No","Record not locked to discharge/transfer",IF(AND('Paste Data Here - Export'!KM805="T",'Paste Data Here - Export'!A805&lt;&gt;'Paste Data Here - Export'!B805),"Record transferred to this team then transferred to another inpatient team",IF('Paste Data Here - Export'!KM805="T","Transferred to another inpatient team",IF('Paste Data Here - Export'!A805='Paste Data Here - Export'!B805,"Full record at this team","Record transferred to this team"))))))</f>
        <v/>
      </c>
      <c r="D805" s="106" t="str">
        <f>IF('Patient level info'!A805="","",IF(B805="6 Month Transfer","Not Applicable",IF(C805="Record not locked to discharge/transfer",C805,IF(OR(C805="Full record at this team",'Patient level info'!AG805="Died same day as arrival",'Patient level info'!AG805="Admitted to ICU/CCU/HDU"),'Patient level info'!AG805,IF('Patient level info'!P805="Not achieved",'Patient level info'!AG805,IF('Patient level info'!M805="Not achieved",'Patient level info'!AG805,IF('Patient level info'!AG805="Not directly admitted by this team, but achieved 90% of stay whilst at this team",'Patient level info'!AG805,CONCATENATE('Patient level info'!AG805," whilst at this team"))))))))</f>
        <v/>
      </c>
      <c r="E805" s="106" t="str">
        <f>IF('Patient level info'!A805="","",IF(B805="6 Month Transfer","Not Applicable",IF('Patient level info'!A805='Patient level info'!B805,IF('Patient level info'!T805="No","Not achieved","Achieved"),"Not directly admitted by this team")))</f>
        <v/>
      </c>
      <c r="F805" s="106" t="str">
        <f>IF('Patient level info'!A805="","",IF(B805="6 Month Transfer","Not Applicable",IF('Patient level info'!A805='Patient level info'!B805,IF('Patient level info'!U805="","Not achieved","Achieved"),"Not directly admitted by this team")))</f>
        <v/>
      </c>
    </row>
    <row r="806" spans="1:6" s="40" customFormat="1" ht="30" customHeight="1" x14ac:dyDescent="0.25">
      <c r="A806" s="20" t="str">
        <f>IF('Patient level info'!A806="","",'Patient level info'!A806)</f>
        <v/>
      </c>
      <c r="B806" s="105" t="str">
        <f>IF(A806="","",IF('Patient level info'!E806="Yes","6 Month Transfer",IF('Paste Data Here - Export'!A806='Paste Data Here - Export'!B806,'Patient level info'!C806,IF('Patient level info'!W806="No","",'Paste Data Here - Export'!HP806))))</f>
        <v/>
      </c>
      <c r="C806" s="61" t="str">
        <f>IF(A806="","",IF(B806="6 Month Transfer",B806,IF('Patient level info'!W806="No","Record not locked to discharge/transfer",IF(AND('Paste Data Here - Export'!KM806="T",'Paste Data Here - Export'!A806&lt;&gt;'Paste Data Here - Export'!B806),"Record transferred to this team then transferred to another inpatient team",IF('Paste Data Here - Export'!KM806="T","Transferred to another inpatient team",IF('Paste Data Here - Export'!A806='Paste Data Here - Export'!B806,"Full record at this team","Record transferred to this team"))))))</f>
        <v/>
      </c>
      <c r="D806" s="106" t="str">
        <f>IF('Patient level info'!A806="","",IF(B806="6 Month Transfer","Not Applicable",IF(C806="Record not locked to discharge/transfer",C806,IF(OR(C806="Full record at this team",'Patient level info'!AG806="Died same day as arrival",'Patient level info'!AG806="Admitted to ICU/CCU/HDU"),'Patient level info'!AG806,IF('Patient level info'!P806="Not achieved",'Patient level info'!AG806,IF('Patient level info'!M806="Not achieved",'Patient level info'!AG806,IF('Patient level info'!AG806="Not directly admitted by this team, but achieved 90% of stay whilst at this team",'Patient level info'!AG806,CONCATENATE('Patient level info'!AG806," whilst at this team"))))))))</f>
        <v/>
      </c>
      <c r="E806" s="106" t="str">
        <f>IF('Patient level info'!A806="","",IF(B806="6 Month Transfer","Not Applicable",IF('Patient level info'!A806='Patient level info'!B806,IF('Patient level info'!T806="No","Not achieved","Achieved"),"Not directly admitted by this team")))</f>
        <v/>
      </c>
      <c r="F806" s="106" t="str">
        <f>IF('Patient level info'!A806="","",IF(B806="6 Month Transfer","Not Applicable",IF('Patient level info'!A806='Patient level info'!B806,IF('Patient level info'!U806="","Not achieved","Achieved"),"Not directly admitted by this team")))</f>
        <v/>
      </c>
    </row>
    <row r="807" spans="1:6" s="40" customFormat="1" ht="30" customHeight="1" x14ac:dyDescent="0.25">
      <c r="A807" s="20" t="str">
        <f>IF('Patient level info'!A807="","",'Patient level info'!A807)</f>
        <v/>
      </c>
      <c r="B807" s="105" t="str">
        <f>IF(A807="","",IF('Patient level info'!E807="Yes","6 Month Transfer",IF('Paste Data Here - Export'!A807='Paste Data Here - Export'!B807,'Patient level info'!C807,IF('Patient level info'!W807="No","",'Paste Data Here - Export'!HP807))))</f>
        <v/>
      </c>
      <c r="C807" s="61" t="str">
        <f>IF(A807="","",IF(B807="6 Month Transfer",B807,IF('Patient level info'!W807="No","Record not locked to discharge/transfer",IF(AND('Paste Data Here - Export'!KM807="T",'Paste Data Here - Export'!A807&lt;&gt;'Paste Data Here - Export'!B807),"Record transferred to this team then transferred to another inpatient team",IF('Paste Data Here - Export'!KM807="T","Transferred to another inpatient team",IF('Paste Data Here - Export'!A807='Paste Data Here - Export'!B807,"Full record at this team","Record transferred to this team"))))))</f>
        <v/>
      </c>
      <c r="D807" s="106" t="str">
        <f>IF('Patient level info'!A807="","",IF(B807="6 Month Transfer","Not Applicable",IF(C807="Record not locked to discharge/transfer",C807,IF(OR(C807="Full record at this team",'Patient level info'!AG807="Died same day as arrival",'Patient level info'!AG807="Admitted to ICU/CCU/HDU"),'Patient level info'!AG807,IF('Patient level info'!P807="Not achieved",'Patient level info'!AG807,IF('Patient level info'!M807="Not achieved",'Patient level info'!AG807,IF('Patient level info'!AG807="Not directly admitted by this team, but achieved 90% of stay whilst at this team",'Patient level info'!AG807,CONCATENATE('Patient level info'!AG807," whilst at this team"))))))))</f>
        <v/>
      </c>
      <c r="E807" s="106" t="str">
        <f>IF('Patient level info'!A807="","",IF(B807="6 Month Transfer","Not Applicable",IF('Patient level info'!A807='Patient level info'!B807,IF('Patient level info'!T807="No","Not achieved","Achieved"),"Not directly admitted by this team")))</f>
        <v/>
      </c>
      <c r="F807" s="106" t="str">
        <f>IF('Patient level info'!A807="","",IF(B807="6 Month Transfer","Not Applicable",IF('Patient level info'!A807='Patient level info'!B807,IF('Patient level info'!U807="","Not achieved","Achieved"),"Not directly admitted by this team")))</f>
        <v/>
      </c>
    </row>
    <row r="808" spans="1:6" s="40" customFormat="1" ht="30" customHeight="1" x14ac:dyDescent="0.25">
      <c r="A808" s="20" t="str">
        <f>IF('Patient level info'!A808="","",'Patient level info'!A808)</f>
        <v/>
      </c>
      <c r="B808" s="105" t="str">
        <f>IF(A808="","",IF('Patient level info'!E808="Yes","6 Month Transfer",IF('Paste Data Here - Export'!A808='Paste Data Here - Export'!B808,'Patient level info'!C808,IF('Patient level info'!W808="No","",'Paste Data Here - Export'!HP808))))</f>
        <v/>
      </c>
      <c r="C808" s="61" t="str">
        <f>IF(A808="","",IF(B808="6 Month Transfer",B808,IF('Patient level info'!W808="No","Record not locked to discharge/transfer",IF(AND('Paste Data Here - Export'!KM808="T",'Paste Data Here - Export'!A808&lt;&gt;'Paste Data Here - Export'!B808),"Record transferred to this team then transferred to another inpatient team",IF('Paste Data Here - Export'!KM808="T","Transferred to another inpatient team",IF('Paste Data Here - Export'!A808='Paste Data Here - Export'!B808,"Full record at this team","Record transferred to this team"))))))</f>
        <v/>
      </c>
      <c r="D808" s="106" t="str">
        <f>IF('Patient level info'!A808="","",IF(B808="6 Month Transfer","Not Applicable",IF(C808="Record not locked to discharge/transfer",C808,IF(OR(C808="Full record at this team",'Patient level info'!AG808="Died same day as arrival",'Patient level info'!AG808="Admitted to ICU/CCU/HDU"),'Patient level info'!AG808,IF('Patient level info'!P808="Not achieved",'Patient level info'!AG808,IF('Patient level info'!M808="Not achieved",'Patient level info'!AG808,IF('Patient level info'!AG808="Not directly admitted by this team, but achieved 90% of stay whilst at this team",'Patient level info'!AG808,CONCATENATE('Patient level info'!AG808," whilst at this team"))))))))</f>
        <v/>
      </c>
      <c r="E808" s="106" t="str">
        <f>IF('Patient level info'!A808="","",IF(B808="6 Month Transfer","Not Applicable",IF('Patient level info'!A808='Patient level info'!B808,IF('Patient level info'!T808="No","Not achieved","Achieved"),"Not directly admitted by this team")))</f>
        <v/>
      </c>
      <c r="F808" s="106" t="str">
        <f>IF('Patient level info'!A808="","",IF(B808="6 Month Transfer","Not Applicable",IF('Patient level info'!A808='Patient level info'!B808,IF('Patient level info'!U808="","Not achieved","Achieved"),"Not directly admitted by this team")))</f>
        <v/>
      </c>
    </row>
    <row r="809" spans="1:6" s="40" customFormat="1" ht="30" customHeight="1" x14ac:dyDescent="0.25">
      <c r="A809" s="20" t="str">
        <f>IF('Patient level info'!A809="","",'Patient level info'!A809)</f>
        <v/>
      </c>
      <c r="B809" s="105" t="str">
        <f>IF(A809="","",IF('Patient level info'!E809="Yes","6 Month Transfer",IF('Paste Data Here - Export'!A809='Paste Data Here - Export'!B809,'Patient level info'!C809,IF('Patient level info'!W809="No","",'Paste Data Here - Export'!HP809))))</f>
        <v/>
      </c>
      <c r="C809" s="61" t="str">
        <f>IF(A809="","",IF(B809="6 Month Transfer",B809,IF('Patient level info'!W809="No","Record not locked to discharge/transfer",IF(AND('Paste Data Here - Export'!KM809="T",'Paste Data Here - Export'!A809&lt;&gt;'Paste Data Here - Export'!B809),"Record transferred to this team then transferred to another inpatient team",IF('Paste Data Here - Export'!KM809="T","Transferred to another inpatient team",IF('Paste Data Here - Export'!A809='Paste Data Here - Export'!B809,"Full record at this team","Record transferred to this team"))))))</f>
        <v/>
      </c>
      <c r="D809" s="106" t="str">
        <f>IF('Patient level info'!A809="","",IF(B809="6 Month Transfer","Not Applicable",IF(C809="Record not locked to discharge/transfer",C809,IF(OR(C809="Full record at this team",'Patient level info'!AG809="Died same day as arrival",'Patient level info'!AG809="Admitted to ICU/CCU/HDU"),'Patient level info'!AG809,IF('Patient level info'!P809="Not achieved",'Patient level info'!AG809,IF('Patient level info'!M809="Not achieved",'Patient level info'!AG809,IF('Patient level info'!AG809="Not directly admitted by this team, but achieved 90% of stay whilst at this team",'Patient level info'!AG809,CONCATENATE('Patient level info'!AG809," whilst at this team"))))))))</f>
        <v/>
      </c>
      <c r="E809" s="106" t="str">
        <f>IF('Patient level info'!A809="","",IF(B809="6 Month Transfer","Not Applicable",IF('Patient level info'!A809='Patient level info'!B809,IF('Patient level info'!T809="No","Not achieved","Achieved"),"Not directly admitted by this team")))</f>
        <v/>
      </c>
      <c r="F809" s="106" t="str">
        <f>IF('Patient level info'!A809="","",IF(B809="6 Month Transfer","Not Applicable",IF('Patient level info'!A809='Patient level info'!B809,IF('Patient level info'!U809="","Not achieved","Achieved"),"Not directly admitted by this team")))</f>
        <v/>
      </c>
    </row>
    <row r="810" spans="1:6" s="40" customFormat="1" ht="30" customHeight="1" x14ac:dyDescent="0.25">
      <c r="A810" s="20" t="str">
        <f>IF('Patient level info'!A810="","",'Patient level info'!A810)</f>
        <v/>
      </c>
      <c r="B810" s="105" t="str">
        <f>IF(A810="","",IF('Patient level info'!E810="Yes","6 Month Transfer",IF('Paste Data Here - Export'!A810='Paste Data Here - Export'!B810,'Patient level info'!C810,IF('Patient level info'!W810="No","",'Paste Data Here - Export'!HP810))))</f>
        <v/>
      </c>
      <c r="C810" s="61" t="str">
        <f>IF(A810="","",IF(B810="6 Month Transfer",B810,IF('Patient level info'!W810="No","Record not locked to discharge/transfer",IF(AND('Paste Data Here - Export'!KM810="T",'Paste Data Here - Export'!A810&lt;&gt;'Paste Data Here - Export'!B810),"Record transferred to this team then transferred to another inpatient team",IF('Paste Data Here - Export'!KM810="T","Transferred to another inpatient team",IF('Paste Data Here - Export'!A810='Paste Data Here - Export'!B810,"Full record at this team","Record transferred to this team"))))))</f>
        <v/>
      </c>
      <c r="D810" s="106" t="str">
        <f>IF('Patient level info'!A810="","",IF(B810="6 Month Transfer","Not Applicable",IF(C810="Record not locked to discharge/transfer",C810,IF(OR(C810="Full record at this team",'Patient level info'!AG810="Died same day as arrival",'Patient level info'!AG810="Admitted to ICU/CCU/HDU"),'Patient level info'!AG810,IF('Patient level info'!P810="Not achieved",'Patient level info'!AG810,IF('Patient level info'!M810="Not achieved",'Patient level info'!AG810,IF('Patient level info'!AG810="Not directly admitted by this team, but achieved 90% of stay whilst at this team",'Patient level info'!AG810,CONCATENATE('Patient level info'!AG810," whilst at this team"))))))))</f>
        <v/>
      </c>
      <c r="E810" s="106" t="str">
        <f>IF('Patient level info'!A810="","",IF(B810="6 Month Transfer","Not Applicable",IF('Patient level info'!A810='Patient level info'!B810,IF('Patient level info'!T810="No","Not achieved","Achieved"),"Not directly admitted by this team")))</f>
        <v/>
      </c>
      <c r="F810" s="106" t="str">
        <f>IF('Patient level info'!A810="","",IF(B810="6 Month Transfer","Not Applicable",IF('Patient level info'!A810='Patient level info'!B810,IF('Patient level info'!U810="","Not achieved","Achieved"),"Not directly admitted by this team")))</f>
        <v/>
      </c>
    </row>
    <row r="811" spans="1:6" s="40" customFormat="1" ht="30" customHeight="1" x14ac:dyDescent="0.25">
      <c r="A811" s="20" t="str">
        <f>IF('Patient level info'!A811="","",'Patient level info'!A811)</f>
        <v/>
      </c>
      <c r="B811" s="105" t="str">
        <f>IF(A811="","",IF('Patient level info'!E811="Yes","6 Month Transfer",IF('Paste Data Here - Export'!A811='Paste Data Here - Export'!B811,'Patient level info'!C811,IF('Patient level info'!W811="No","",'Paste Data Here - Export'!HP811))))</f>
        <v/>
      </c>
      <c r="C811" s="61" t="str">
        <f>IF(A811="","",IF(B811="6 Month Transfer",B811,IF('Patient level info'!W811="No","Record not locked to discharge/transfer",IF(AND('Paste Data Here - Export'!KM811="T",'Paste Data Here - Export'!A811&lt;&gt;'Paste Data Here - Export'!B811),"Record transferred to this team then transferred to another inpatient team",IF('Paste Data Here - Export'!KM811="T","Transferred to another inpatient team",IF('Paste Data Here - Export'!A811='Paste Data Here - Export'!B811,"Full record at this team","Record transferred to this team"))))))</f>
        <v/>
      </c>
      <c r="D811" s="106" t="str">
        <f>IF('Patient level info'!A811="","",IF(B811="6 Month Transfer","Not Applicable",IF(C811="Record not locked to discharge/transfer",C811,IF(OR(C811="Full record at this team",'Patient level info'!AG811="Died same day as arrival",'Patient level info'!AG811="Admitted to ICU/CCU/HDU"),'Patient level info'!AG811,IF('Patient level info'!P811="Not achieved",'Patient level info'!AG811,IF('Patient level info'!M811="Not achieved",'Patient level info'!AG811,IF('Patient level info'!AG811="Not directly admitted by this team, but achieved 90% of stay whilst at this team",'Patient level info'!AG811,CONCATENATE('Patient level info'!AG811," whilst at this team"))))))))</f>
        <v/>
      </c>
      <c r="E811" s="106" t="str">
        <f>IF('Patient level info'!A811="","",IF(B811="6 Month Transfer","Not Applicable",IF('Patient level info'!A811='Patient level info'!B811,IF('Patient level info'!T811="No","Not achieved","Achieved"),"Not directly admitted by this team")))</f>
        <v/>
      </c>
      <c r="F811" s="106" t="str">
        <f>IF('Patient level info'!A811="","",IF(B811="6 Month Transfer","Not Applicable",IF('Patient level info'!A811='Patient level info'!B811,IF('Patient level info'!U811="","Not achieved","Achieved"),"Not directly admitted by this team")))</f>
        <v/>
      </c>
    </row>
    <row r="812" spans="1:6" s="40" customFormat="1" ht="30" customHeight="1" x14ac:dyDescent="0.25">
      <c r="A812" s="20" t="str">
        <f>IF('Patient level info'!A812="","",'Patient level info'!A812)</f>
        <v/>
      </c>
      <c r="B812" s="105" t="str">
        <f>IF(A812="","",IF('Patient level info'!E812="Yes","6 Month Transfer",IF('Paste Data Here - Export'!A812='Paste Data Here - Export'!B812,'Patient level info'!C812,IF('Patient level info'!W812="No","",'Paste Data Here - Export'!HP812))))</f>
        <v/>
      </c>
      <c r="C812" s="61" t="str">
        <f>IF(A812="","",IF(B812="6 Month Transfer",B812,IF('Patient level info'!W812="No","Record not locked to discharge/transfer",IF(AND('Paste Data Here - Export'!KM812="T",'Paste Data Here - Export'!A812&lt;&gt;'Paste Data Here - Export'!B812),"Record transferred to this team then transferred to another inpatient team",IF('Paste Data Here - Export'!KM812="T","Transferred to another inpatient team",IF('Paste Data Here - Export'!A812='Paste Data Here - Export'!B812,"Full record at this team","Record transferred to this team"))))))</f>
        <v/>
      </c>
      <c r="D812" s="106" t="str">
        <f>IF('Patient level info'!A812="","",IF(B812="6 Month Transfer","Not Applicable",IF(C812="Record not locked to discharge/transfer",C812,IF(OR(C812="Full record at this team",'Patient level info'!AG812="Died same day as arrival",'Patient level info'!AG812="Admitted to ICU/CCU/HDU"),'Patient level info'!AG812,IF('Patient level info'!P812="Not achieved",'Patient level info'!AG812,IF('Patient level info'!M812="Not achieved",'Patient level info'!AG812,IF('Patient level info'!AG812="Not directly admitted by this team, but achieved 90% of stay whilst at this team",'Patient level info'!AG812,CONCATENATE('Patient level info'!AG812," whilst at this team"))))))))</f>
        <v/>
      </c>
      <c r="E812" s="106" t="str">
        <f>IF('Patient level info'!A812="","",IF(B812="6 Month Transfer","Not Applicable",IF('Patient level info'!A812='Patient level info'!B812,IF('Patient level info'!T812="No","Not achieved","Achieved"),"Not directly admitted by this team")))</f>
        <v/>
      </c>
      <c r="F812" s="106" t="str">
        <f>IF('Patient level info'!A812="","",IF(B812="6 Month Transfer","Not Applicable",IF('Patient level info'!A812='Patient level info'!B812,IF('Patient level info'!U812="","Not achieved","Achieved"),"Not directly admitted by this team")))</f>
        <v/>
      </c>
    </row>
    <row r="813" spans="1:6" s="40" customFormat="1" ht="30" customHeight="1" x14ac:dyDescent="0.25">
      <c r="A813" s="20" t="str">
        <f>IF('Patient level info'!A813="","",'Patient level info'!A813)</f>
        <v/>
      </c>
      <c r="B813" s="105" t="str">
        <f>IF(A813="","",IF('Patient level info'!E813="Yes","6 Month Transfer",IF('Paste Data Here - Export'!A813='Paste Data Here - Export'!B813,'Patient level info'!C813,IF('Patient level info'!W813="No","",'Paste Data Here - Export'!HP813))))</f>
        <v/>
      </c>
      <c r="C813" s="61" t="str">
        <f>IF(A813="","",IF(B813="6 Month Transfer",B813,IF('Patient level info'!W813="No","Record not locked to discharge/transfer",IF(AND('Paste Data Here - Export'!KM813="T",'Paste Data Here - Export'!A813&lt;&gt;'Paste Data Here - Export'!B813),"Record transferred to this team then transferred to another inpatient team",IF('Paste Data Here - Export'!KM813="T","Transferred to another inpatient team",IF('Paste Data Here - Export'!A813='Paste Data Here - Export'!B813,"Full record at this team","Record transferred to this team"))))))</f>
        <v/>
      </c>
      <c r="D813" s="106" t="str">
        <f>IF('Patient level info'!A813="","",IF(B813="6 Month Transfer","Not Applicable",IF(C813="Record not locked to discharge/transfer",C813,IF(OR(C813="Full record at this team",'Patient level info'!AG813="Died same day as arrival",'Patient level info'!AG813="Admitted to ICU/CCU/HDU"),'Patient level info'!AG813,IF('Patient level info'!P813="Not achieved",'Patient level info'!AG813,IF('Patient level info'!M813="Not achieved",'Patient level info'!AG813,IF('Patient level info'!AG813="Not directly admitted by this team, but achieved 90% of stay whilst at this team",'Patient level info'!AG813,CONCATENATE('Patient level info'!AG813," whilst at this team"))))))))</f>
        <v/>
      </c>
      <c r="E813" s="106" t="str">
        <f>IF('Patient level info'!A813="","",IF(B813="6 Month Transfer","Not Applicable",IF('Patient level info'!A813='Patient level info'!B813,IF('Patient level info'!T813="No","Not achieved","Achieved"),"Not directly admitted by this team")))</f>
        <v/>
      </c>
      <c r="F813" s="106" t="str">
        <f>IF('Patient level info'!A813="","",IF(B813="6 Month Transfer","Not Applicable",IF('Patient level info'!A813='Patient level info'!B813,IF('Patient level info'!U813="","Not achieved","Achieved"),"Not directly admitted by this team")))</f>
        <v/>
      </c>
    </row>
    <row r="814" spans="1:6" s="40" customFormat="1" ht="30" customHeight="1" x14ac:dyDescent="0.25">
      <c r="A814" s="20" t="str">
        <f>IF('Patient level info'!A814="","",'Patient level info'!A814)</f>
        <v/>
      </c>
      <c r="B814" s="105" t="str">
        <f>IF(A814="","",IF('Patient level info'!E814="Yes","6 Month Transfer",IF('Paste Data Here - Export'!A814='Paste Data Here - Export'!B814,'Patient level info'!C814,IF('Patient level info'!W814="No","",'Paste Data Here - Export'!HP814))))</f>
        <v/>
      </c>
      <c r="C814" s="61" t="str">
        <f>IF(A814="","",IF(B814="6 Month Transfer",B814,IF('Patient level info'!W814="No","Record not locked to discharge/transfer",IF(AND('Paste Data Here - Export'!KM814="T",'Paste Data Here - Export'!A814&lt;&gt;'Paste Data Here - Export'!B814),"Record transferred to this team then transferred to another inpatient team",IF('Paste Data Here - Export'!KM814="T","Transferred to another inpatient team",IF('Paste Data Here - Export'!A814='Paste Data Here - Export'!B814,"Full record at this team","Record transferred to this team"))))))</f>
        <v/>
      </c>
      <c r="D814" s="106" t="str">
        <f>IF('Patient level info'!A814="","",IF(B814="6 Month Transfer","Not Applicable",IF(C814="Record not locked to discharge/transfer",C814,IF(OR(C814="Full record at this team",'Patient level info'!AG814="Died same day as arrival",'Patient level info'!AG814="Admitted to ICU/CCU/HDU"),'Patient level info'!AG814,IF('Patient level info'!P814="Not achieved",'Patient level info'!AG814,IF('Patient level info'!M814="Not achieved",'Patient level info'!AG814,IF('Patient level info'!AG814="Not directly admitted by this team, but achieved 90% of stay whilst at this team",'Patient level info'!AG814,CONCATENATE('Patient level info'!AG814," whilst at this team"))))))))</f>
        <v/>
      </c>
      <c r="E814" s="106" t="str">
        <f>IF('Patient level info'!A814="","",IF(B814="6 Month Transfer","Not Applicable",IF('Patient level info'!A814='Patient level info'!B814,IF('Patient level info'!T814="No","Not achieved","Achieved"),"Not directly admitted by this team")))</f>
        <v/>
      </c>
      <c r="F814" s="106" t="str">
        <f>IF('Patient level info'!A814="","",IF(B814="6 Month Transfer","Not Applicable",IF('Patient level info'!A814='Patient level info'!B814,IF('Patient level info'!U814="","Not achieved","Achieved"),"Not directly admitted by this team")))</f>
        <v/>
      </c>
    </row>
    <row r="815" spans="1:6" s="40" customFormat="1" ht="30" customHeight="1" x14ac:dyDescent="0.25">
      <c r="A815" s="20" t="str">
        <f>IF('Patient level info'!A815="","",'Patient level info'!A815)</f>
        <v/>
      </c>
      <c r="B815" s="105" t="str">
        <f>IF(A815="","",IF('Patient level info'!E815="Yes","6 Month Transfer",IF('Paste Data Here - Export'!A815='Paste Data Here - Export'!B815,'Patient level info'!C815,IF('Patient level info'!W815="No","",'Paste Data Here - Export'!HP815))))</f>
        <v/>
      </c>
      <c r="C815" s="61" t="str">
        <f>IF(A815="","",IF(B815="6 Month Transfer",B815,IF('Patient level info'!W815="No","Record not locked to discharge/transfer",IF(AND('Paste Data Here - Export'!KM815="T",'Paste Data Here - Export'!A815&lt;&gt;'Paste Data Here - Export'!B815),"Record transferred to this team then transferred to another inpatient team",IF('Paste Data Here - Export'!KM815="T","Transferred to another inpatient team",IF('Paste Data Here - Export'!A815='Paste Data Here - Export'!B815,"Full record at this team","Record transferred to this team"))))))</f>
        <v/>
      </c>
      <c r="D815" s="106" t="str">
        <f>IF('Patient level info'!A815="","",IF(B815="6 Month Transfer","Not Applicable",IF(C815="Record not locked to discharge/transfer",C815,IF(OR(C815="Full record at this team",'Patient level info'!AG815="Died same day as arrival",'Patient level info'!AG815="Admitted to ICU/CCU/HDU"),'Patient level info'!AG815,IF('Patient level info'!P815="Not achieved",'Patient level info'!AG815,IF('Patient level info'!M815="Not achieved",'Patient level info'!AG815,IF('Patient level info'!AG815="Not directly admitted by this team, but achieved 90% of stay whilst at this team",'Patient level info'!AG815,CONCATENATE('Patient level info'!AG815," whilst at this team"))))))))</f>
        <v/>
      </c>
      <c r="E815" s="106" t="str">
        <f>IF('Patient level info'!A815="","",IF(B815="6 Month Transfer","Not Applicable",IF('Patient level info'!A815='Patient level info'!B815,IF('Patient level info'!T815="No","Not achieved","Achieved"),"Not directly admitted by this team")))</f>
        <v/>
      </c>
      <c r="F815" s="106" t="str">
        <f>IF('Patient level info'!A815="","",IF(B815="6 Month Transfer","Not Applicable",IF('Patient level info'!A815='Patient level info'!B815,IF('Patient level info'!U815="","Not achieved","Achieved"),"Not directly admitted by this team")))</f>
        <v/>
      </c>
    </row>
    <row r="816" spans="1:6" s="40" customFormat="1" ht="30" customHeight="1" x14ac:dyDescent="0.25">
      <c r="A816" s="20" t="str">
        <f>IF('Patient level info'!A816="","",'Patient level info'!A816)</f>
        <v/>
      </c>
      <c r="B816" s="105" t="str">
        <f>IF(A816="","",IF('Patient level info'!E816="Yes","6 Month Transfer",IF('Paste Data Here - Export'!A816='Paste Data Here - Export'!B816,'Patient level info'!C816,IF('Patient level info'!W816="No","",'Paste Data Here - Export'!HP816))))</f>
        <v/>
      </c>
      <c r="C816" s="61" t="str">
        <f>IF(A816="","",IF(B816="6 Month Transfer",B816,IF('Patient level info'!W816="No","Record not locked to discharge/transfer",IF(AND('Paste Data Here - Export'!KM816="T",'Paste Data Here - Export'!A816&lt;&gt;'Paste Data Here - Export'!B816),"Record transferred to this team then transferred to another inpatient team",IF('Paste Data Here - Export'!KM816="T","Transferred to another inpatient team",IF('Paste Data Here - Export'!A816='Paste Data Here - Export'!B816,"Full record at this team","Record transferred to this team"))))))</f>
        <v/>
      </c>
      <c r="D816" s="106" t="str">
        <f>IF('Patient level info'!A816="","",IF(B816="6 Month Transfer","Not Applicable",IF(C816="Record not locked to discharge/transfer",C816,IF(OR(C816="Full record at this team",'Patient level info'!AG816="Died same day as arrival",'Patient level info'!AG816="Admitted to ICU/CCU/HDU"),'Patient level info'!AG816,IF('Patient level info'!P816="Not achieved",'Patient level info'!AG816,IF('Patient level info'!M816="Not achieved",'Patient level info'!AG816,IF('Patient level info'!AG816="Not directly admitted by this team, but achieved 90% of stay whilst at this team",'Patient level info'!AG816,CONCATENATE('Patient level info'!AG816," whilst at this team"))))))))</f>
        <v/>
      </c>
      <c r="E816" s="106" t="str">
        <f>IF('Patient level info'!A816="","",IF(B816="6 Month Transfer","Not Applicable",IF('Patient level info'!A816='Patient level info'!B816,IF('Patient level info'!T816="No","Not achieved","Achieved"),"Not directly admitted by this team")))</f>
        <v/>
      </c>
      <c r="F816" s="106" t="str">
        <f>IF('Patient level info'!A816="","",IF(B816="6 Month Transfer","Not Applicable",IF('Patient level info'!A816='Patient level info'!B816,IF('Patient level info'!U816="","Not achieved","Achieved"),"Not directly admitted by this team")))</f>
        <v/>
      </c>
    </row>
    <row r="817" spans="1:6" s="40" customFormat="1" ht="30" customHeight="1" x14ac:dyDescent="0.25">
      <c r="A817" s="20" t="str">
        <f>IF('Patient level info'!A817="","",'Patient level info'!A817)</f>
        <v/>
      </c>
      <c r="B817" s="105" t="str">
        <f>IF(A817="","",IF('Patient level info'!E817="Yes","6 Month Transfer",IF('Paste Data Here - Export'!A817='Paste Data Here - Export'!B817,'Patient level info'!C817,IF('Patient level info'!W817="No","",'Paste Data Here - Export'!HP817))))</f>
        <v/>
      </c>
      <c r="C817" s="61" t="str">
        <f>IF(A817="","",IF(B817="6 Month Transfer",B817,IF('Patient level info'!W817="No","Record not locked to discharge/transfer",IF(AND('Paste Data Here - Export'!KM817="T",'Paste Data Here - Export'!A817&lt;&gt;'Paste Data Here - Export'!B817),"Record transferred to this team then transferred to another inpatient team",IF('Paste Data Here - Export'!KM817="T","Transferred to another inpatient team",IF('Paste Data Here - Export'!A817='Paste Data Here - Export'!B817,"Full record at this team","Record transferred to this team"))))))</f>
        <v/>
      </c>
      <c r="D817" s="106" t="str">
        <f>IF('Patient level info'!A817="","",IF(B817="6 Month Transfer","Not Applicable",IF(C817="Record not locked to discharge/transfer",C817,IF(OR(C817="Full record at this team",'Patient level info'!AG817="Died same day as arrival",'Patient level info'!AG817="Admitted to ICU/CCU/HDU"),'Patient level info'!AG817,IF('Patient level info'!P817="Not achieved",'Patient level info'!AG817,IF('Patient level info'!M817="Not achieved",'Patient level info'!AG817,IF('Patient level info'!AG817="Not directly admitted by this team, but achieved 90% of stay whilst at this team",'Patient level info'!AG817,CONCATENATE('Patient level info'!AG817," whilst at this team"))))))))</f>
        <v/>
      </c>
      <c r="E817" s="106" t="str">
        <f>IF('Patient level info'!A817="","",IF(B817="6 Month Transfer","Not Applicable",IF('Patient level info'!A817='Patient level info'!B817,IF('Patient level info'!T817="No","Not achieved","Achieved"),"Not directly admitted by this team")))</f>
        <v/>
      </c>
      <c r="F817" s="106" t="str">
        <f>IF('Patient level info'!A817="","",IF(B817="6 Month Transfer","Not Applicable",IF('Patient level info'!A817='Patient level info'!B817,IF('Patient level info'!U817="","Not achieved","Achieved"),"Not directly admitted by this team")))</f>
        <v/>
      </c>
    </row>
    <row r="818" spans="1:6" s="40" customFormat="1" ht="30" customHeight="1" x14ac:dyDescent="0.25">
      <c r="A818" s="20" t="str">
        <f>IF('Patient level info'!A818="","",'Patient level info'!A818)</f>
        <v/>
      </c>
      <c r="B818" s="105" t="str">
        <f>IF(A818="","",IF('Patient level info'!E818="Yes","6 Month Transfer",IF('Paste Data Here - Export'!A818='Paste Data Here - Export'!B818,'Patient level info'!C818,IF('Patient level info'!W818="No","",'Paste Data Here - Export'!HP818))))</f>
        <v/>
      </c>
      <c r="C818" s="61" t="str">
        <f>IF(A818="","",IF(B818="6 Month Transfer",B818,IF('Patient level info'!W818="No","Record not locked to discharge/transfer",IF(AND('Paste Data Here - Export'!KM818="T",'Paste Data Here - Export'!A818&lt;&gt;'Paste Data Here - Export'!B818),"Record transferred to this team then transferred to another inpatient team",IF('Paste Data Here - Export'!KM818="T","Transferred to another inpatient team",IF('Paste Data Here - Export'!A818='Paste Data Here - Export'!B818,"Full record at this team","Record transferred to this team"))))))</f>
        <v/>
      </c>
      <c r="D818" s="106" t="str">
        <f>IF('Patient level info'!A818="","",IF(B818="6 Month Transfer","Not Applicable",IF(C818="Record not locked to discharge/transfer",C818,IF(OR(C818="Full record at this team",'Patient level info'!AG818="Died same day as arrival",'Patient level info'!AG818="Admitted to ICU/CCU/HDU"),'Patient level info'!AG818,IF('Patient level info'!P818="Not achieved",'Patient level info'!AG818,IF('Patient level info'!M818="Not achieved",'Patient level info'!AG818,IF('Patient level info'!AG818="Not directly admitted by this team, but achieved 90% of stay whilst at this team",'Patient level info'!AG818,CONCATENATE('Patient level info'!AG818," whilst at this team"))))))))</f>
        <v/>
      </c>
      <c r="E818" s="106" t="str">
        <f>IF('Patient level info'!A818="","",IF(B818="6 Month Transfer","Not Applicable",IF('Patient level info'!A818='Patient level info'!B818,IF('Patient level info'!T818="No","Not achieved","Achieved"),"Not directly admitted by this team")))</f>
        <v/>
      </c>
      <c r="F818" s="106" t="str">
        <f>IF('Patient level info'!A818="","",IF(B818="6 Month Transfer","Not Applicable",IF('Patient level info'!A818='Patient level info'!B818,IF('Patient level info'!U818="","Not achieved","Achieved"),"Not directly admitted by this team")))</f>
        <v/>
      </c>
    </row>
    <row r="819" spans="1:6" s="40" customFormat="1" ht="30" customHeight="1" x14ac:dyDescent="0.25">
      <c r="A819" s="20" t="str">
        <f>IF('Patient level info'!A819="","",'Patient level info'!A819)</f>
        <v/>
      </c>
      <c r="B819" s="105" t="str">
        <f>IF(A819="","",IF('Patient level info'!E819="Yes","6 Month Transfer",IF('Paste Data Here - Export'!A819='Paste Data Here - Export'!B819,'Patient level info'!C819,IF('Patient level info'!W819="No","",'Paste Data Here - Export'!HP819))))</f>
        <v/>
      </c>
      <c r="C819" s="61" t="str">
        <f>IF(A819="","",IF(B819="6 Month Transfer",B819,IF('Patient level info'!W819="No","Record not locked to discharge/transfer",IF(AND('Paste Data Here - Export'!KM819="T",'Paste Data Here - Export'!A819&lt;&gt;'Paste Data Here - Export'!B819),"Record transferred to this team then transferred to another inpatient team",IF('Paste Data Here - Export'!KM819="T","Transferred to another inpatient team",IF('Paste Data Here - Export'!A819='Paste Data Here - Export'!B819,"Full record at this team","Record transferred to this team"))))))</f>
        <v/>
      </c>
      <c r="D819" s="106" t="str">
        <f>IF('Patient level info'!A819="","",IF(B819="6 Month Transfer","Not Applicable",IF(C819="Record not locked to discharge/transfer",C819,IF(OR(C819="Full record at this team",'Patient level info'!AG819="Died same day as arrival",'Patient level info'!AG819="Admitted to ICU/CCU/HDU"),'Patient level info'!AG819,IF('Patient level info'!P819="Not achieved",'Patient level info'!AG819,IF('Patient level info'!M819="Not achieved",'Patient level info'!AG819,IF('Patient level info'!AG819="Not directly admitted by this team, but achieved 90% of stay whilst at this team",'Patient level info'!AG819,CONCATENATE('Patient level info'!AG819," whilst at this team"))))))))</f>
        <v/>
      </c>
      <c r="E819" s="106" t="str">
        <f>IF('Patient level info'!A819="","",IF(B819="6 Month Transfer","Not Applicable",IF('Patient level info'!A819='Patient level info'!B819,IF('Patient level info'!T819="No","Not achieved","Achieved"),"Not directly admitted by this team")))</f>
        <v/>
      </c>
      <c r="F819" s="106" t="str">
        <f>IF('Patient level info'!A819="","",IF(B819="6 Month Transfer","Not Applicable",IF('Patient level info'!A819='Patient level info'!B819,IF('Patient level info'!U819="","Not achieved","Achieved"),"Not directly admitted by this team")))</f>
        <v/>
      </c>
    </row>
    <row r="820" spans="1:6" s="40" customFormat="1" ht="30" customHeight="1" x14ac:dyDescent="0.25">
      <c r="A820" s="20" t="str">
        <f>IF('Patient level info'!A820="","",'Patient level info'!A820)</f>
        <v/>
      </c>
      <c r="B820" s="105" t="str">
        <f>IF(A820="","",IF('Patient level info'!E820="Yes","6 Month Transfer",IF('Paste Data Here - Export'!A820='Paste Data Here - Export'!B820,'Patient level info'!C820,IF('Patient level info'!W820="No","",'Paste Data Here - Export'!HP820))))</f>
        <v/>
      </c>
      <c r="C820" s="61" t="str">
        <f>IF(A820="","",IF(B820="6 Month Transfer",B820,IF('Patient level info'!W820="No","Record not locked to discharge/transfer",IF(AND('Paste Data Here - Export'!KM820="T",'Paste Data Here - Export'!A820&lt;&gt;'Paste Data Here - Export'!B820),"Record transferred to this team then transferred to another inpatient team",IF('Paste Data Here - Export'!KM820="T","Transferred to another inpatient team",IF('Paste Data Here - Export'!A820='Paste Data Here - Export'!B820,"Full record at this team","Record transferred to this team"))))))</f>
        <v/>
      </c>
      <c r="D820" s="106" t="str">
        <f>IF('Patient level info'!A820="","",IF(B820="6 Month Transfer","Not Applicable",IF(C820="Record not locked to discharge/transfer",C820,IF(OR(C820="Full record at this team",'Patient level info'!AG820="Died same day as arrival",'Patient level info'!AG820="Admitted to ICU/CCU/HDU"),'Patient level info'!AG820,IF('Patient level info'!P820="Not achieved",'Patient level info'!AG820,IF('Patient level info'!M820="Not achieved",'Patient level info'!AG820,IF('Patient level info'!AG820="Not directly admitted by this team, but achieved 90% of stay whilst at this team",'Patient level info'!AG820,CONCATENATE('Patient level info'!AG820," whilst at this team"))))))))</f>
        <v/>
      </c>
      <c r="E820" s="106" t="str">
        <f>IF('Patient level info'!A820="","",IF(B820="6 Month Transfer","Not Applicable",IF('Patient level info'!A820='Patient level info'!B820,IF('Patient level info'!T820="No","Not achieved","Achieved"),"Not directly admitted by this team")))</f>
        <v/>
      </c>
      <c r="F820" s="106" t="str">
        <f>IF('Patient level info'!A820="","",IF(B820="6 Month Transfer","Not Applicable",IF('Patient level info'!A820='Patient level info'!B820,IF('Patient level info'!U820="","Not achieved","Achieved"),"Not directly admitted by this team")))</f>
        <v/>
      </c>
    </row>
    <row r="821" spans="1:6" s="40" customFormat="1" ht="30" customHeight="1" x14ac:dyDescent="0.25">
      <c r="A821" s="20" t="str">
        <f>IF('Patient level info'!A821="","",'Patient level info'!A821)</f>
        <v/>
      </c>
      <c r="B821" s="105" t="str">
        <f>IF(A821="","",IF('Patient level info'!E821="Yes","6 Month Transfer",IF('Paste Data Here - Export'!A821='Paste Data Here - Export'!B821,'Patient level info'!C821,IF('Patient level info'!W821="No","",'Paste Data Here - Export'!HP821))))</f>
        <v/>
      </c>
      <c r="C821" s="61" t="str">
        <f>IF(A821="","",IF(B821="6 Month Transfer",B821,IF('Patient level info'!W821="No","Record not locked to discharge/transfer",IF(AND('Paste Data Here - Export'!KM821="T",'Paste Data Here - Export'!A821&lt;&gt;'Paste Data Here - Export'!B821),"Record transferred to this team then transferred to another inpatient team",IF('Paste Data Here - Export'!KM821="T","Transferred to another inpatient team",IF('Paste Data Here - Export'!A821='Paste Data Here - Export'!B821,"Full record at this team","Record transferred to this team"))))))</f>
        <v/>
      </c>
      <c r="D821" s="106" t="str">
        <f>IF('Patient level info'!A821="","",IF(B821="6 Month Transfer","Not Applicable",IF(C821="Record not locked to discharge/transfer",C821,IF(OR(C821="Full record at this team",'Patient level info'!AG821="Died same day as arrival",'Patient level info'!AG821="Admitted to ICU/CCU/HDU"),'Patient level info'!AG821,IF('Patient level info'!P821="Not achieved",'Patient level info'!AG821,IF('Patient level info'!M821="Not achieved",'Patient level info'!AG821,IF('Patient level info'!AG821="Not directly admitted by this team, but achieved 90% of stay whilst at this team",'Patient level info'!AG821,CONCATENATE('Patient level info'!AG821," whilst at this team"))))))))</f>
        <v/>
      </c>
      <c r="E821" s="106" t="str">
        <f>IF('Patient level info'!A821="","",IF(B821="6 Month Transfer","Not Applicable",IF('Patient level info'!A821='Patient level info'!B821,IF('Patient level info'!T821="No","Not achieved","Achieved"),"Not directly admitted by this team")))</f>
        <v/>
      </c>
      <c r="F821" s="106" t="str">
        <f>IF('Patient level info'!A821="","",IF(B821="6 Month Transfer","Not Applicable",IF('Patient level info'!A821='Patient level info'!B821,IF('Patient level info'!U821="","Not achieved","Achieved"),"Not directly admitted by this team")))</f>
        <v/>
      </c>
    </row>
    <row r="822" spans="1:6" s="40" customFormat="1" ht="30" customHeight="1" x14ac:dyDescent="0.25">
      <c r="A822" s="20" t="str">
        <f>IF('Patient level info'!A822="","",'Patient level info'!A822)</f>
        <v/>
      </c>
      <c r="B822" s="105" t="str">
        <f>IF(A822="","",IF('Patient level info'!E822="Yes","6 Month Transfer",IF('Paste Data Here - Export'!A822='Paste Data Here - Export'!B822,'Patient level info'!C822,IF('Patient level info'!W822="No","",'Paste Data Here - Export'!HP822))))</f>
        <v/>
      </c>
      <c r="C822" s="61" t="str">
        <f>IF(A822="","",IF(B822="6 Month Transfer",B822,IF('Patient level info'!W822="No","Record not locked to discharge/transfer",IF(AND('Paste Data Here - Export'!KM822="T",'Paste Data Here - Export'!A822&lt;&gt;'Paste Data Here - Export'!B822),"Record transferred to this team then transferred to another inpatient team",IF('Paste Data Here - Export'!KM822="T","Transferred to another inpatient team",IF('Paste Data Here - Export'!A822='Paste Data Here - Export'!B822,"Full record at this team","Record transferred to this team"))))))</f>
        <v/>
      </c>
      <c r="D822" s="106" t="str">
        <f>IF('Patient level info'!A822="","",IF(B822="6 Month Transfer","Not Applicable",IF(C822="Record not locked to discharge/transfer",C822,IF(OR(C822="Full record at this team",'Patient level info'!AG822="Died same day as arrival",'Patient level info'!AG822="Admitted to ICU/CCU/HDU"),'Patient level info'!AG822,IF('Patient level info'!P822="Not achieved",'Patient level info'!AG822,IF('Patient level info'!M822="Not achieved",'Patient level info'!AG822,IF('Patient level info'!AG822="Not directly admitted by this team, but achieved 90% of stay whilst at this team",'Patient level info'!AG822,CONCATENATE('Patient level info'!AG822," whilst at this team"))))))))</f>
        <v/>
      </c>
      <c r="E822" s="106" t="str">
        <f>IF('Patient level info'!A822="","",IF(B822="6 Month Transfer","Not Applicable",IF('Patient level info'!A822='Patient level info'!B822,IF('Patient level info'!T822="No","Not achieved","Achieved"),"Not directly admitted by this team")))</f>
        <v/>
      </c>
      <c r="F822" s="106" t="str">
        <f>IF('Patient level info'!A822="","",IF(B822="6 Month Transfer","Not Applicable",IF('Patient level info'!A822='Patient level info'!B822,IF('Patient level info'!U822="","Not achieved","Achieved"),"Not directly admitted by this team")))</f>
        <v/>
      </c>
    </row>
    <row r="823" spans="1:6" s="40" customFormat="1" ht="30" customHeight="1" x14ac:dyDescent="0.25">
      <c r="A823" s="20" t="str">
        <f>IF('Patient level info'!A823="","",'Patient level info'!A823)</f>
        <v/>
      </c>
      <c r="B823" s="105" t="str">
        <f>IF(A823="","",IF('Patient level info'!E823="Yes","6 Month Transfer",IF('Paste Data Here - Export'!A823='Paste Data Here - Export'!B823,'Patient level info'!C823,IF('Patient level info'!W823="No","",'Paste Data Here - Export'!HP823))))</f>
        <v/>
      </c>
      <c r="C823" s="61" t="str">
        <f>IF(A823="","",IF(B823="6 Month Transfer",B823,IF('Patient level info'!W823="No","Record not locked to discharge/transfer",IF(AND('Paste Data Here - Export'!KM823="T",'Paste Data Here - Export'!A823&lt;&gt;'Paste Data Here - Export'!B823),"Record transferred to this team then transferred to another inpatient team",IF('Paste Data Here - Export'!KM823="T","Transferred to another inpatient team",IF('Paste Data Here - Export'!A823='Paste Data Here - Export'!B823,"Full record at this team","Record transferred to this team"))))))</f>
        <v/>
      </c>
      <c r="D823" s="106" t="str">
        <f>IF('Patient level info'!A823="","",IF(B823="6 Month Transfer","Not Applicable",IF(C823="Record not locked to discharge/transfer",C823,IF(OR(C823="Full record at this team",'Patient level info'!AG823="Died same day as arrival",'Patient level info'!AG823="Admitted to ICU/CCU/HDU"),'Patient level info'!AG823,IF('Patient level info'!P823="Not achieved",'Patient level info'!AG823,IF('Patient level info'!M823="Not achieved",'Patient level info'!AG823,IF('Patient level info'!AG823="Not directly admitted by this team, but achieved 90% of stay whilst at this team",'Patient level info'!AG823,CONCATENATE('Patient level info'!AG823," whilst at this team"))))))))</f>
        <v/>
      </c>
      <c r="E823" s="106" t="str">
        <f>IF('Patient level info'!A823="","",IF(B823="6 Month Transfer","Not Applicable",IF('Patient level info'!A823='Patient level info'!B823,IF('Patient level info'!T823="No","Not achieved","Achieved"),"Not directly admitted by this team")))</f>
        <v/>
      </c>
      <c r="F823" s="106" t="str">
        <f>IF('Patient level info'!A823="","",IF(B823="6 Month Transfer","Not Applicable",IF('Patient level info'!A823='Patient level info'!B823,IF('Patient level info'!U823="","Not achieved","Achieved"),"Not directly admitted by this team")))</f>
        <v/>
      </c>
    </row>
    <row r="824" spans="1:6" s="40" customFormat="1" ht="30" customHeight="1" x14ac:dyDescent="0.25">
      <c r="A824" s="20" t="str">
        <f>IF('Patient level info'!A824="","",'Patient level info'!A824)</f>
        <v/>
      </c>
      <c r="B824" s="105" t="str">
        <f>IF(A824="","",IF('Patient level info'!E824="Yes","6 Month Transfer",IF('Paste Data Here - Export'!A824='Paste Data Here - Export'!B824,'Patient level info'!C824,IF('Patient level info'!W824="No","",'Paste Data Here - Export'!HP824))))</f>
        <v/>
      </c>
      <c r="C824" s="61" t="str">
        <f>IF(A824="","",IF(B824="6 Month Transfer",B824,IF('Patient level info'!W824="No","Record not locked to discharge/transfer",IF(AND('Paste Data Here - Export'!KM824="T",'Paste Data Here - Export'!A824&lt;&gt;'Paste Data Here - Export'!B824),"Record transferred to this team then transferred to another inpatient team",IF('Paste Data Here - Export'!KM824="T","Transferred to another inpatient team",IF('Paste Data Here - Export'!A824='Paste Data Here - Export'!B824,"Full record at this team","Record transferred to this team"))))))</f>
        <v/>
      </c>
      <c r="D824" s="106" t="str">
        <f>IF('Patient level info'!A824="","",IF(B824="6 Month Transfer","Not Applicable",IF(C824="Record not locked to discharge/transfer",C824,IF(OR(C824="Full record at this team",'Patient level info'!AG824="Died same day as arrival",'Patient level info'!AG824="Admitted to ICU/CCU/HDU"),'Patient level info'!AG824,IF('Patient level info'!P824="Not achieved",'Patient level info'!AG824,IF('Patient level info'!M824="Not achieved",'Patient level info'!AG824,IF('Patient level info'!AG824="Not directly admitted by this team, but achieved 90% of stay whilst at this team",'Patient level info'!AG824,CONCATENATE('Patient level info'!AG824," whilst at this team"))))))))</f>
        <v/>
      </c>
      <c r="E824" s="106" t="str">
        <f>IF('Patient level info'!A824="","",IF(B824="6 Month Transfer","Not Applicable",IF('Patient level info'!A824='Patient level info'!B824,IF('Patient level info'!T824="No","Not achieved","Achieved"),"Not directly admitted by this team")))</f>
        <v/>
      </c>
      <c r="F824" s="106" t="str">
        <f>IF('Patient level info'!A824="","",IF(B824="6 Month Transfer","Not Applicable",IF('Patient level info'!A824='Patient level info'!B824,IF('Patient level info'!U824="","Not achieved","Achieved"),"Not directly admitted by this team")))</f>
        <v/>
      </c>
    </row>
    <row r="825" spans="1:6" s="40" customFormat="1" ht="30" customHeight="1" x14ac:dyDescent="0.25">
      <c r="A825" s="20" t="str">
        <f>IF('Patient level info'!A825="","",'Patient level info'!A825)</f>
        <v/>
      </c>
      <c r="B825" s="105" t="str">
        <f>IF(A825="","",IF('Patient level info'!E825="Yes","6 Month Transfer",IF('Paste Data Here - Export'!A825='Paste Data Here - Export'!B825,'Patient level info'!C825,IF('Patient level info'!W825="No","",'Paste Data Here - Export'!HP825))))</f>
        <v/>
      </c>
      <c r="C825" s="61" t="str">
        <f>IF(A825="","",IF(B825="6 Month Transfer",B825,IF('Patient level info'!W825="No","Record not locked to discharge/transfer",IF(AND('Paste Data Here - Export'!KM825="T",'Paste Data Here - Export'!A825&lt;&gt;'Paste Data Here - Export'!B825),"Record transferred to this team then transferred to another inpatient team",IF('Paste Data Here - Export'!KM825="T","Transferred to another inpatient team",IF('Paste Data Here - Export'!A825='Paste Data Here - Export'!B825,"Full record at this team","Record transferred to this team"))))))</f>
        <v/>
      </c>
      <c r="D825" s="106" t="str">
        <f>IF('Patient level info'!A825="","",IF(B825="6 Month Transfer","Not Applicable",IF(C825="Record not locked to discharge/transfer",C825,IF(OR(C825="Full record at this team",'Patient level info'!AG825="Died same day as arrival",'Patient level info'!AG825="Admitted to ICU/CCU/HDU"),'Patient level info'!AG825,IF('Patient level info'!P825="Not achieved",'Patient level info'!AG825,IF('Patient level info'!M825="Not achieved",'Patient level info'!AG825,IF('Patient level info'!AG825="Not directly admitted by this team, but achieved 90% of stay whilst at this team",'Patient level info'!AG825,CONCATENATE('Patient level info'!AG825," whilst at this team"))))))))</f>
        <v/>
      </c>
      <c r="E825" s="106" t="str">
        <f>IF('Patient level info'!A825="","",IF(B825="6 Month Transfer","Not Applicable",IF('Patient level info'!A825='Patient level info'!B825,IF('Patient level info'!T825="No","Not achieved","Achieved"),"Not directly admitted by this team")))</f>
        <v/>
      </c>
      <c r="F825" s="106" t="str">
        <f>IF('Patient level info'!A825="","",IF(B825="6 Month Transfer","Not Applicable",IF('Patient level info'!A825='Patient level info'!B825,IF('Patient level info'!U825="","Not achieved","Achieved"),"Not directly admitted by this team")))</f>
        <v/>
      </c>
    </row>
    <row r="826" spans="1:6" s="40" customFormat="1" ht="30" customHeight="1" x14ac:dyDescent="0.25">
      <c r="A826" s="20" t="str">
        <f>IF('Patient level info'!A826="","",'Patient level info'!A826)</f>
        <v/>
      </c>
      <c r="B826" s="105" t="str">
        <f>IF(A826="","",IF('Patient level info'!E826="Yes","6 Month Transfer",IF('Paste Data Here - Export'!A826='Paste Data Here - Export'!B826,'Patient level info'!C826,IF('Patient level info'!W826="No","",'Paste Data Here - Export'!HP826))))</f>
        <v/>
      </c>
      <c r="C826" s="61" t="str">
        <f>IF(A826="","",IF(B826="6 Month Transfer",B826,IF('Patient level info'!W826="No","Record not locked to discharge/transfer",IF(AND('Paste Data Here - Export'!KM826="T",'Paste Data Here - Export'!A826&lt;&gt;'Paste Data Here - Export'!B826),"Record transferred to this team then transferred to another inpatient team",IF('Paste Data Here - Export'!KM826="T","Transferred to another inpatient team",IF('Paste Data Here - Export'!A826='Paste Data Here - Export'!B826,"Full record at this team","Record transferred to this team"))))))</f>
        <v/>
      </c>
      <c r="D826" s="106" t="str">
        <f>IF('Patient level info'!A826="","",IF(B826="6 Month Transfer","Not Applicable",IF(C826="Record not locked to discharge/transfer",C826,IF(OR(C826="Full record at this team",'Patient level info'!AG826="Died same day as arrival",'Patient level info'!AG826="Admitted to ICU/CCU/HDU"),'Patient level info'!AG826,IF('Patient level info'!P826="Not achieved",'Patient level info'!AG826,IF('Patient level info'!M826="Not achieved",'Patient level info'!AG826,IF('Patient level info'!AG826="Not directly admitted by this team, but achieved 90% of stay whilst at this team",'Patient level info'!AG826,CONCATENATE('Patient level info'!AG826," whilst at this team"))))))))</f>
        <v/>
      </c>
      <c r="E826" s="106" t="str">
        <f>IF('Patient level info'!A826="","",IF(B826="6 Month Transfer","Not Applicable",IF('Patient level info'!A826='Patient level info'!B826,IF('Patient level info'!T826="No","Not achieved","Achieved"),"Not directly admitted by this team")))</f>
        <v/>
      </c>
      <c r="F826" s="106" t="str">
        <f>IF('Patient level info'!A826="","",IF(B826="6 Month Transfer","Not Applicable",IF('Patient level info'!A826='Patient level info'!B826,IF('Patient level info'!U826="","Not achieved","Achieved"),"Not directly admitted by this team")))</f>
        <v/>
      </c>
    </row>
    <row r="827" spans="1:6" s="40" customFormat="1" ht="30" customHeight="1" x14ac:dyDescent="0.25">
      <c r="A827" s="20" t="str">
        <f>IF('Patient level info'!A827="","",'Patient level info'!A827)</f>
        <v/>
      </c>
      <c r="B827" s="105" t="str">
        <f>IF(A827="","",IF('Patient level info'!E827="Yes","6 Month Transfer",IF('Paste Data Here - Export'!A827='Paste Data Here - Export'!B827,'Patient level info'!C827,IF('Patient level info'!W827="No","",'Paste Data Here - Export'!HP827))))</f>
        <v/>
      </c>
      <c r="C827" s="61" t="str">
        <f>IF(A827="","",IF(B827="6 Month Transfer",B827,IF('Patient level info'!W827="No","Record not locked to discharge/transfer",IF(AND('Paste Data Here - Export'!KM827="T",'Paste Data Here - Export'!A827&lt;&gt;'Paste Data Here - Export'!B827),"Record transferred to this team then transferred to another inpatient team",IF('Paste Data Here - Export'!KM827="T","Transferred to another inpatient team",IF('Paste Data Here - Export'!A827='Paste Data Here - Export'!B827,"Full record at this team","Record transferred to this team"))))))</f>
        <v/>
      </c>
      <c r="D827" s="106" t="str">
        <f>IF('Patient level info'!A827="","",IF(B827="6 Month Transfer","Not Applicable",IF(C827="Record not locked to discharge/transfer",C827,IF(OR(C827="Full record at this team",'Patient level info'!AG827="Died same day as arrival",'Patient level info'!AG827="Admitted to ICU/CCU/HDU"),'Patient level info'!AG827,IF('Patient level info'!P827="Not achieved",'Patient level info'!AG827,IF('Patient level info'!M827="Not achieved",'Patient level info'!AG827,IF('Patient level info'!AG827="Not directly admitted by this team, but achieved 90% of stay whilst at this team",'Patient level info'!AG827,CONCATENATE('Patient level info'!AG827," whilst at this team"))))))))</f>
        <v/>
      </c>
      <c r="E827" s="106" t="str">
        <f>IF('Patient level info'!A827="","",IF(B827="6 Month Transfer","Not Applicable",IF('Patient level info'!A827='Patient level info'!B827,IF('Patient level info'!T827="No","Not achieved","Achieved"),"Not directly admitted by this team")))</f>
        <v/>
      </c>
      <c r="F827" s="106" t="str">
        <f>IF('Patient level info'!A827="","",IF(B827="6 Month Transfer","Not Applicable",IF('Patient level info'!A827='Patient level info'!B827,IF('Patient level info'!U827="","Not achieved","Achieved"),"Not directly admitted by this team")))</f>
        <v/>
      </c>
    </row>
    <row r="828" spans="1:6" s="40" customFormat="1" ht="30" customHeight="1" x14ac:dyDescent="0.25">
      <c r="A828" s="20" t="str">
        <f>IF('Patient level info'!A828="","",'Patient level info'!A828)</f>
        <v/>
      </c>
      <c r="B828" s="105" t="str">
        <f>IF(A828="","",IF('Patient level info'!E828="Yes","6 Month Transfer",IF('Paste Data Here - Export'!A828='Paste Data Here - Export'!B828,'Patient level info'!C828,IF('Patient level info'!W828="No","",'Paste Data Here - Export'!HP828))))</f>
        <v/>
      </c>
      <c r="C828" s="61" t="str">
        <f>IF(A828="","",IF(B828="6 Month Transfer",B828,IF('Patient level info'!W828="No","Record not locked to discharge/transfer",IF(AND('Paste Data Here - Export'!KM828="T",'Paste Data Here - Export'!A828&lt;&gt;'Paste Data Here - Export'!B828),"Record transferred to this team then transferred to another inpatient team",IF('Paste Data Here - Export'!KM828="T","Transferred to another inpatient team",IF('Paste Data Here - Export'!A828='Paste Data Here - Export'!B828,"Full record at this team","Record transferred to this team"))))))</f>
        <v/>
      </c>
      <c r="D828" s="106" t="str">
        <f>IF('Patient level info'!A828="","",IF(B828="6 Month Transfer","Not Applicable",IF(C828="Record not locked to discharge/transfer",C828,IF(OR(C828="Full record at this team",'Patient level info'!AG828="Died same day as arrival",'Patient level info'!AG828="Admitted to ICU/CCU/HDU"),'Patient level info'!AG828,IF('Patient level info'!P828="Not achieved",'Patient level info'!AG828,IF('Patient level info'!M828="Not achieved",'Patient level info'!AG828,IF('Patient level info'!AG828="Not directly admitted by this team, but achieved 90% of stay whilst at this team",'Patient level info'!AG828,CONCATENATE('Patient level info'!AG828," whilst at this team"))))))))</f>
        <v/>
      </c>
      <c r="E828" s="106" t="str">
        <f>IF('Patient level info'!A828="","",IF(B828="6 Month Transfer","Not Applicable",IF('Patient level info'!A828='Patient level info'!B828,IF('Patient level info'!T828="No","Not achieved","Achieved"),"Not directly admitted by this team")))</f>
        <v/>
      </c>
      <c r="F828" s="106" t="str">
        <f>IF('Patient level info'!A828="","",IF(B828="6 Month Transfer","Not Applicable",IF('Patient level info'!A828='Patient level info'!B828,IF('Patient level info'!U828="","Not achieved","Achieved"),"Not directly admitted by this team")))</f>
        <v/>
      </c>
    </row>
    <row r="829" spans="1:6" s="40" customFormat="1" ht="30" customHeight="1" x14ac:dyDescent="0.25">
      <c r="A829" s="20" t="str">
        <f>IF('Patient level info'!A829="","",'Patient level info'!A829)</f>
        <v/>
      </c>
      <c r="B829" s="105" t="str">
        <f>IF(A829="","",IF('Patient level info'!E829="Yes","6 Month Transfer",IF('Paste Data Here - Export'!A829='Paste Data Here - Export'!B829,'Patient level info'!C829,IF('Patient level info'!W829="No","",'Paste Data Here - Export'!HP829))))</f>
        <v/>
      </c>
      <c r="C829" s="61" t="str">
        <f>IF(A829="","",IF(B829="6 Month Transfer",B829,IF('Patient level info'!W829="No","Record not locked to discharge/transfer",IF(AND('Paste Data Here - Export'!KM829="T",'Paste Data Here - Export'!A829&lt;&gt;'Paste Data Here - Export'!B829),"Record transferred to this team then transferred to another inpatient team",IF('Paste Data Here - Export'!KM829="T","Transferred to another inpatient team",IF('Paste Data Here - Export'!A829='Paste Data Here - Export'!B829,"Full record at this team","Record transferred to this team"))))))</f>
        <v/>
      </c>
      <c r="D829" s="106" t="str">
        <f>IF('Patient level info'!A829="","",IF(B829="6 Month Transfer","Not Applicable",IF(C829="Record not locked to discharge/transfer",C829,IF(OR(C829="Full record at this team",'Patient level info'!AG829="Died same day as arrival",'Patient level info'!AG829="Admitted to ICU/CCU/HDU"),'Patient level info'!AG829,IF('Patient level info'!P829="Not achieved",'Patient level info'!AG829,IF('Patient level info'!M829="Not achieved",'Patient level info'!AG829,IF('Patient level info'!AG829="Not directly admitted by this team, but achieved 90% of stay whilst at this team",'Patient level info'!AG829,CONCATENATE('Patient level info'!AG829," whilst at this team"))))))))</f>
        <v/>
      </c>
      <c r="E829" s="106" t="str">
        <f>IF('Patient level info'!A829="","",IF(B829="6 Month Transfer","Not Applicable",IF('Patient level info'!A829='Patient level info'!B829,IF('Patient level info'!T829="No","Not achieved","Achieved"),"Not directly admitted by this team")))</f>
        <v/>
      </c>
      <c r="F829" s="106" t="str">
        <f>IF('Patient level info'!A829="","",IF(B829="6 Month Transfer","Not Applicable",IF('Patient level info'!A829='Patient level info'!B829,IF('Patient level info'!U829="","Not achieved","Achieved"),"Not directly admitted by this team")))</f>
        <v/>
      </c>
    </row>
    <row r="830" spans="1:6" s="40" customFormat="1" ht="30" customHeight="1" x14ac:dyDescent="0.25">
      <c r="A830" s="20" t="str">
        <f>IF('Patient level info'!A830="","",'Patient level info'!A830)</f>
        <v/>
      </c>
      <c r="B830" s="105" t="str">
        <f>IF(A830="","",IF('Patient level info'!E830="Yes","6 Month Transfer",IF('Paste Data Here - Export'!A830='Paste Data Here - Export'!B830,'Patient level info'!C830,IF('Patient level info'!W830="No","",'Paste Data Here - Export'!HP830))))</f>
        <v/>
      </c>
      <c r="C830" s="61" t="str">
        <f>IF(A830="","",IF(B830="6 Month Transfer",B830,IF('Patient level info'!W830="No","Record not locked to discharge/transfer",IF(AND('Paste Data Here - Export'!KM830="T",'Paste Data Here - Export'!A830&lt;&gt;'Paste Data Here - Export'!B830),"Record transferred to this team then transferred to another inpatient team",IF('Paste Data Here - Export'!KM830="T","Transferred to another inpatient team",IF('Paste Data Here - Export'!A830='Paste Data Here - Export'!B830,"Full record at this team","Record transferred to this team"))))))</f>
        <v/>
      </c>
      <c r="D830" s="106" t="str">
        <f>IF('Patient level info'!A830="","",IF(B830="6 Month Transfer","Not Applicable",IF(C830="Record not locked to discharge/transfer",C830,IF(OR(C830="Full record at this team",'Patient level info'!AG830="Died same day as arrival",'Patient level info'!AG830="Admitted to ICU/CCU/HDU"),'Patient level info'!AG830,IF('Patient level info'!P830="Not achieved",'Patient level info'!AG830,IF('Patient level info'!M830="Not achieved",'Patient level info'!AG830,IF('Patient level info'!AG830="Not directly admitted by this team, but achieved 90% of stay whilst at this team",'Patient level info'!AG830,CONCATENATE('Patient level info'!AG830," whilst at this team"))))))))</f>
        <v/>
      </c>
      <c r="E830" s="106" t="str">
        <f>IF('Patient level info'!A830="","",IF(B830="6 Month Transfer","Not Applicable",IF('Patient level info'!A830='Patient level info'!B830,IF('Patient level info'!T830="No","Not achieved","Achieved"),"Not directly admitted by this team")))</f>
        <v/>
      </c>
      <c r="F830" s="106" t="str">
        <f>IF('Patient level info'!A830="","",IF(B830="6 Month Transfer","Not Applicable",IF('Patient level info'!A830='Patient level info'!B830,IF('Patient level info'!U830="","Not achieved","Achieved"),"Not directly admitted by this team")))</f>
        <v/>
      </c>
    </row>
    <row r="831" spans="1:6" s="40" customFormat="1" ht="30" customHeight="1" x14ac:dyDescent="0.25">
      <c r="A831" s="20" t="str">
        <f>IF('Patient level info'!A831="","",'Patient level info'!A831)</f>
        <v/>
      </c>
      <c r="B831" s="105" t="str">
        <f>IF(A831="","",IF('Patient level info'!E831="Yes","6 Month Transfer",IF('Paste Data Here - Export'!A831='Paste Data Here - Export'!B831,'Patient level info'!C831,IF('Patient level info'!W831="No","",'Paste Data Here - Export'!HP831))))</f>
        <v/>
      </c>
      <c r="C831" s="61" t="str">
        <f>IF(A831="","",IF(B831="6 Month Transfer",B831,IF('Patient level info'!W831="No","Record not locked to discharge/transfer",IF(AND('Paste Data Here - Export'!KM831="T",'Paste Data Here - Export'!A831&lt;&gt;'Paste Data Here - Export'!B831),"Record transferred to this team then transferred to another inpatient team",IF('Paste Data Here - Export'!KM831="T","Transferred to another inpatient team",IF('Paste Data Here - Export'!A831='Paste Data Here - Export'!B831,"Full record at this team","Record transferred to this team"))))))</f>
        <v/>
      </c>
      <c r="D831" s="106" t="str">
        <f>IF('Patient level info'!A831="","",IF(B831="6 Month Transfer","Not Applicable",IF(C831="Record not locked to discharge/transfer",C831,IF(OR(C831="Full record at this team",'Patient level info'!AG831="Died same day as arrival",'Patient level info'!AG831="Admitted to ICU/CCU/HDU"),'Patient level info'!AG831,IF('Patient level info'!P831="Not achieved",'Patient level info'!AG831,IF('Patient level info'!M831="Not achieved",'Patient level info'!AG831,IF('Patient level info'!AG831="Not directly admitted by this team, but achieved 90% of stay whilst at this team",'Patient level info'!AG831,CONCATENATE('Patient level info'!AG831," whilst at this team"))))))))</f>
        <v/>
      </c>
      <c r="E831" s="106" t="str">
        <f>IF('Patient level info'!A831="","",IF(B831="6 Month Transfer","Not Applicable",IF('Patient level info'!A831='Patient level info'!B831,IF('Patient level info'!T831="No","Not achieved","Achieved"),"Not directly admitted by this team")))</f>
        <v/>
      </c>
      <c r="F831" s="106" t="str">
        <f>IF('Patient level info'!A831="","",IF(B831="6 Month Transfer","Not Applicable",IF('Patient level info'!A831='Patient level info'!B831,IF('Patient level info'!U831="","Not achieved","Achieved"),"Not directly admitted by this team")))</f>
        <v/>
      </c>
    </row>
    <row r="832" spans="1:6" s="40" customFormat="1" ht="30" customHeight="1" x14ac:dyDescent="0.25">
      <c r="A832" s="20" t="str">
        <f>IF('Patient level info'!A832="","",'Patient level info'!A832)</f>
        <v/>
      </c>
      <c r="B832" s="105" t="str">
        <f>IF(A832="","",IF('Patient level info'!E832="Yes","6 Month Transfer",IF('Paste Data Here - Export'!A832='Paste Data Here - Export'!B832,'Patient level info'!C832,IF('Patient level info'!W832="No","",'Paste Data Here - Export'!HP832))))</f>
        <v/>
      </c>
      <c r="C832" s="61" t="str">
        <f>IF(A832="","",IF(B832="6 Month Transfer",B832,IF('Patient level info'!W832="No","Record not locked to discharge/transfer",IF(AND('Paste Data Here - Export'!KM832="T",'Paste Data Here - Export'!A832&lt;&gt;'Paste Data Here - Export'!B832),"Record transferred to this team then transferred to another inpatient team",IF('Paste Data Here - Export'!KM832="T","Transferred to another inpatient team",IF('Paste Data Here - Export'!A832='Paste Data Here - Export'!B832,"Full record at this team","Record transferred to this team"))))))</f>
        <v/>
      </c>
      <c r="D832" s="106" t="str">
        <f>IF('Patient level info'!A832="","",IF(B832="6 Month Transfer","Not Applicable",IF(C832="Record not locked to discharge/transfer",C832,IF(OR(C832="Full record at this team",'Patient level info'!AG832="Died same day as arrival",'Patient level info'!AG832="Admitted to ICU/CCU/HDU"),'Patient level info'!AG832,IF('Patient level info'!P832="Not achieved",'Patient level info'!AG832,IF('Patient level info'!M832="Not achieved",'Patient level info'!AG832,IF('Patient level info'!AG832="Not directly admitted by this team, but achieved 90% of stay whilst at this team",'Patient level info'!AG832,CONCATENATE('Patient level info'!AG832," whilst at this team"))))))))</f>
        <v/>
      </c>
      <c r="E832" s="106" t="str">
        <f>IF('Patient level info'!A832="","",IF(B832="6 Month Transfer","Not Applicable",IF('Patient level info'!A832='Patient level info'!B832,IF('Patient level info'!T832="No","Not achieved","Achieved"),"Not directly admitted by this team")))</f>
        <v/>
      </c>
      <c r="F832" s="106" t="str">
        <f>IF('Patient level info'!A832="","",IF(B832="6 Month Transfer","Not Applicable",IF('Patient level info'!A832='Patient level info'!B832,IF('Patient level info'!U832="","Not achieved","Achieved"),"Not directly admitted by this team")))</f>
        <v/>
      </c>
    </row>
    <row r="833" spans="1:6" s="40" customFormat="1" ht="30" customHeight="1" x14ac:dyDescent="0.25">
      <c r="A833" s="20" t="str">
        <f>IF('Patient level info'!A833="","",'Patient level info'!A833)</f>
        <v/>
      </c>
      <c r="B833" s="105" t="str">
        <f>IF(A833="","",IF('Patient level info'!E833="Yes","6 Month Transfer",IF('Paste Data Here - Export'!A833='Paste Data Here - Export'!B833,'Patient level info'!C833,IF('Patient level info'!W833="No","",'Paste Data Here - Export'!HP833))))</f>
        <v/>
      </c>
      <c r="C833" s="61" t="str">
        <f>IF(A833="","",IF(B833="6 Month Transfer",B833,IF('Patient level info'!W833="No","Record not locked to discharge/transfer",IF(AND('Paste Data Here - Export'!KM833="T",'Paste Data Here - Export'!A833&lt;&gt;'Paste Data Here - Export'!B833),"Record transferred to this team then transferred to another inpatient team",IF('Paste Data Here - Export'!KM833="T","Transferred to another inpatient team",IF('Paste Data Here - Export'!A833='Paste Data Here - Export'!B833,"Full record at this team","Record transferred to this team"))))))</f>
        <v/>
      </c>
      <c r="D833" s="106" t="str">
        <f>IF('Patient level info'!A833="","",IF(B833="6 Month Transfer","Not Applicable",IF(C833="Record not locked to discharge/transfer",C833,IF(OR(C833="Full record at this team",'Patient level info'!AG833="Died same day as arrival",'Patient level info'!AG833="Admitted to ICU/CCU/HDU"),'Patient level info'!AG833,IF('Patient level info'!P833="Not achieved",'Patient level info'!AG833,IF('Patient level info'!M833="Not achieved",'Patient level info'!AG833,IF('Patient level info'!AG833="Not directly admitted by this team, but achieved 90% of stay whilst at this team",'Patient level info'!AG833,CONCATENATE('Patient level info'!AG833," whilst at this team"))))))))</f>
        <v/>
      </c>
      <c r="E833" s="106" t="str">
        <f>IF('Patient level info'!A833="","",IF(B833="6 Month Transfer","Not Applicable",IF('Patient level info'!A833='Patient level info'!B833,IF('Patient level info'!T833="No","Not achieved","Achieved"),"Not directly admitted by this team")))</f>
        <v/>
      </c>
      <c r="F833" s="106" t="str">
        <f>IF('Patient level info'!A833="","",IF(B833="6 Month Transfer","Not Applicable",IF('Patient level info'!A833='Patient level info'!B833,IF('Patient level info'!U833="","Not achieved","Achieved"),"Not directly admitted by this team")))</f>
        <v/>
      </c>
    </row>
    <row r="834" spans="1:6" s="40" customFormat="1" ht="30" customHeight="1" x14ac:dyDescent="0.25">
      <c r="A834" s="20" t="str">
        <f>IF('Patient level info'!A834="","",'Patient level info'!A834)</f>
        <v/>
      </c>
      <c r="B834" s="105" t="str">
        <f>IF(A834="","",IF('Patient level info'!E834="Yes","6 Month Transfer",IF('Paste Data Here - Export'!A834='Paste Data Here - Export'!B834,'Patient level info'!C834,IF('Patient level info'!W834="No","",'Paste Data Here - Export'!HP834))))</f>
        <v/>
      </c>
      <c r="C834" s="61" t="str">
        <f>IF(A834="","",IF(B834="6 Month Transfer",B834,IF('Patient level info'!W834="No","Record not locked to discharge/transfer",IF(AND('Paste Data Here - Export'!KM834="T",'Paste Data Here - Export'!A834&lt;&gt;'Paste Data Here - Export'!B834),"Record transferred to this team then transferred to another inpatient team",IF('Paste Data Here - Export'!KM834="T","Transferred to another inpatient team",IF('Paste Data Here - Export'!A834='Paste Data Here - Export'!B834,"Full record at this team","Record transferred to this team"))))))</f>
        <v/>
      </c>
      <c r="D834" s="106" t="str">
        <f>IF('Patient level info'!A834="","",IF(B834="6 Month Transfer","Not Applicable",IF(C834="Record not locked to discharge/transfer",C834,IF(OR(C834="Full record at this team",'Patient level info'!AG834="Died same day as arrival",'Patient level info'!AG834="Admitted to ICU/CCU/HDU"),'Patient level info'!AG834,IF('Patient level info'!P834="Not achieved",'Patient level info'!AG834,IF('Patient level info'!M834="Not achieved",'Patient level info'!AG834,IF('Patient level info'!AG834="Not directly admitted by this team, but achieved 90% of stay whilst at this team",'Patient level info'!AG834,CONCATENATE('Patient level info'!AG834," whilst at this team"))))))))</f>
        <v/>
      </c>
      <c r="E834" s="106" t="str">
        <f>IF('Patient level info'!A834="","",IF(B834="6 Month Transfer","Not Applicable",IF('Patient level info'!A834='Patient level info'!B834,IF('Patient level info'!T834="No","Not achieved","Achieved"),"Not directly admitted by this team")))</f>
        <v/>
      </c>
      <c r="F834" s="106" t="str">
        <f>IF('Patient level info'!A834="","",IF(B834="6 Month Transfer","Not Applicable",IF('Patient level info'!A834='Patient level info'!B834,IF('Patient level info'!U834="","Not achieved","Achieved"),"Not directly admitted by this team")))</f>
        <v/>
      </c>
    </row>
    <row r="835" spans="1:6" s="40" customFormat="1" ht="30" customHeight="1" x14ac:dyDescent="0.25">
      <c r="A835" s="20" t="str">
        <f>IF('Patient level info'!A835="","",'Patient level info'!A835)</f>
        <v/>
      </c>
      <c r="B835" s="105" t="str">
        <f>IF(A835="","",IF('Patient level info'!E835="Yes","6 Month Transfer",IF('Paste Data Here - Export'!A835='Paste Data Here - Export'!B835,'Patient level info'!C835,IF('Patient level info'!W835="No","",'Paste Data Here - Export'!HP835))))</f>
        <v/>
      </c>
      <c r="C835" s="61" t="str">
        <f>IF(A835="","",IF(B835="6 Month Transfer",B835,IF('Patient level info'!W835="No","Record not locked to discharge/transfer",IF(AND('Paste Data Here - Export'!KM835="T",'Paste Data Here - Export'!A835&lt;&gt;'Paste Data Here - Export'!B835),"Record transferred to this team then transferred to another inpatient team",IF('Paste Data Here - Export'!KM835="T","Transferred to another inpatient team",IF('Paste Data Here - Export'!A835='Paste Data Here - Export'!B835,"Full record at this team","Record transferred to this team"))))))</f>
        <v/>
      </c>
      <c r="D835" s="106" t="str">
        <f>IF('Patient level info'!A835="","",IF(B835="6 Month Transfer","Not Applicable",IF(C835="Record not locked to discharge/transfer",C835,IF(OR(C835="Full record at this team",'Patient level info'!AG835="Died same day as arrival",'Patient level info'!AG835="Admitted to ICU/CCU/HDU"),'Patient level info'!AG835,IF('Patient level info'!P835="Not achieved",'Patient level info'!AG835,IF('Patient level info'!M835="Not achieved",'Patient level info'!AG835,IF('Patient level info'!AG835="Not directly admitted by this team, but achieved 90% of stay whilst at this team",'Patient level info'!AG835,CONCATENATE('Patient level info'!AG835," whilst at this team"))))))))</f>
        <v/>
      </c>
      <c r="E835" s="106" t="str">
        <f>IF('Patient level info'!A835="","",IF(B835="6 Month Transfer","Not Applicable",IF('Patient level info'!A835='Patient level info'!B835,IF('Patient level info'!T835="No","Not achieved","Achieved"),"Not directly admitted by this team")))</f>
        <v/>
      </c>
      <c r="F835" s="106" t="str">
        <f>IF('Patient level info'!A835="","",IF(B835="6 Month Transfer","Not Applicable",IF('Patient level info'!A835='Patient level info'!B835,IF('Patient level info'!U835="","Not achieved","Achieved"),"Not directly admitted by this team")))</f>
        <v/>
      </c>
    </row>
    <row r="836" spans="1:6" s="40" customFormat="1" ht="30" customHeight="1" x14ac:dyDescent="0.25">
      <c r="A836" s="20" t="str">
        <f>IF('Patient level info'!A836="","",'Patient level info'!A836)</f>
        <v/>
      </c>
      <c r="B836" s="105" t="str">
        <f>IF(A836="","",IF('Patient level info'!E836="Yes","6 Month Transfer",IF('Paste Data Here - Export'!A836='Paste Data Here - Export'!B836,'Patient level info'!C836,IF('Patient level info'!W836="No","",'Paste Data Here - Export'!HP836))))</f>
        <v/>
      </c>
      <c r="C836" s="61" t="str">
        <f>IF(A836="","",IF(B836="6 Month Transfer",B836,IF('Patient level info'!W836="No","Record not locked to discharge/transfer",IF(AND('Paste Data Here - Export'!KM836="T",'Paste Data Here - Export'!A836&lt;&gt;'Paste Data Here - Export'!B836),"Record transferred to this team then transferred to another inpatient team",IF('Paste Data Here - Export'!KM836="T","Transferred to another inpatient team",IF('Paste Data Here - Export'!A836='Paste Data Here - Export'!B836,"Full record at this team","Record transferred to this team"))))))</f>
        <v/>
      </c>
      <c r="D836" s="106" t="str">
        <f>IF('Patient level info'!A836="","",IF(B836="6 Month Transfer","Not Applicable",IF(C836="Record not locked to discharge/transfer",C836,IF(OR(C836="Full record at this team",'Patient level info'!AG836="Died same day as arrival",'Patient level info'!AG836="Admitted to ICU/CCU/HDU"),'Patient level info'!AG836,IF('Patient level info'!P836="Not achieved",'Patient level info'!AG836,IF('Patient level info'!M836="Not achieved",'Patient level info'!AG836,IF('Patient level info'!AG836="Not directly admitted by this team, but achieved 90% of stay whilst at this team",'Patient level info'!AG836,CONCATENATE('Patient level info'!AG836," whilst at this team"))))))))</f>
        <v/>
      </c>
      <c r="E836" s="106" t="str">
        <f>IF('Patient level info'!A836="","",IF(B836="6 Month Transfer","Not Applicable",IF('Patient level info'!A836='Patient level info'!B836,IF('Patient level info'!T836="No","Not achieved","Achieved"),"Not directly admitted by this team")))</f>
        <v/>
      </c>
      <c r="F836" s="106" t="str">
        <f>IF('Patient level info'!A836="","",IF(B836="6 Month Transfer","Not Applicable",IF('Patient level info'!A836='Patient level info'!B836,IF('Patient level info'!U836="","Not achieved","Achieved"),"Not directly admitted by this team")))</f>
        <v/>
      </c>
    </row>
    <row r="837" spans="1:6" s="40" customFormat="1" ht="30" customHeight="1" x14ac:dyDescent="0.25">
      <c r="A837" s="20" t="str">
        <f>IF('Patient level info'!A837="","",'Patient level info'!A837)</f>
        <v/>
      </c>
      <c r="B837" s="105" t="str">
        <f>IF(A837="","",IF('Patient level info'!E837="Yes","6 Month Transfer",IF('Paste Data Here - Export'!A837='Paste Data Here - Export'!B837,'Patient level info'!C837,IF('Patient level info'!W837="No","",'Paste Data Here - Export'!HP837))))</f>
        <v/>
      </c>
      <c r="C837" s="61" t="str">
        <f>IF(A837="","",IF(B837="6 Month Transfer",B837,IF('Patient level info'!W837="No","Record not locked to discharge/transfer",IF(AND('Paste Data Here - Export'!KM837="T",'Paste Data Here - Export'!A837&lt;&gt;'Paste Data Here - Export'!B837),"Record transferred to this team then transferred to another inpatient team",IF('Paste Data Here - Export'!KM837="T","Transferred to another inpatient team",IF('Paste Data Here - Export'!A837='Paste Data Here - Export'!B837,"Full record at this team","Record transferred to this team"))))))</f>
        <v/>
      </c>
      <c r="D837" s="106" t="str">
        <f>IF('Patient level info'!A837="","",IF(B837="6 Month Transfer","Not Applicable",IF(C837="Record not locked to discharge/transfer",C837,IF(OR(C837="Full record at this team",'Patient level info'!AG837="Died same day as arrival",'Patient level info'!AG837="Admitted to ICU/CCU/HDU"),'Patient level info'!AG837,IF('Patient level info'!P837="Not achieved",'Patient level info'!AG837,IF('Patient level info'!M837="Not achieved",'Patient level info'!AG837,IF('Patient level info'!AG837="Not directly admitted by this team, but achieved 90% of stay whilst at this team",'Patient level info'!AG837,CONCATENATE('Patient level info'!AG837," whilst at this team"))))))))</f>
        <v/>
      </c>
      <c r="E837" s="106" t="str">
        <f>IF('Patient level info'!A837="","",IF(B837="6 Month Transfer","Not Applicable",IF('Patient level info'!A837='Patient level info'!B837,IF('Patient level info'!T837="No","Not achieved","Achieved"),"Not directly admitted by this team")))</f>
        <v/>
      </c>
      <c r="F837" s="106" t="str">
        <f>IF('Patient level info'!A837="","",IF(B837="6 Month Transfer","Not Applicable",IF('Patient level info'!A837='Patient level info'!B837,IF('Patient level info'!U837="","Not achieved","Achieved"),"Not directly admitted by this team")))</f>
        <v/>
      </c>
    </row>
    <row r="838" spans="1:6" s="40" customFormat="1" ht="30" customHeight="1" x14ac:dyDescent="0.25">
      <c r="A838" s="20" t="str">
        <f>IF('Patient level info'!A838="","",'Patient level info'!A838)</f>
        <v/>
      </c>
      <c r="B838" s="105" t="str">
        <f>IF(A838="","",IF('Patient level info'!E838="Yes","6 Month Transfer",IF('Paste Data Here - Export'!A838='Paste Data Here - Export'!B838,'Patient level info'!C838,IF('Patient level info'!W838="No","",'Paste Data Here - Export'!HP838))))</f>
        <v/>
      </c>
      <c r="C838" s="61" t="str">
        <f>IF(A838="","",IF(B838="6 Month Transfer",B838,IF('Patient level info'!W838="No","Record not locked to discharge/transfer",IF(AND('Paste Data Here - Export'!KM838="T",'Paste Data Here - Export'!A838&lt;&gt;'Paste Data Here - Export'!B838),"Record transferred to this team then transferred to another inpatient team",IF('Paste Data Here - Export'!KM838="T","Transferred to another inpatient team",IF('Paste Data Here - Export'!A838='Paste Data Here - Export'!B838,"Full record at this team","Record transferred to this team"))))))</f>
        <v/>
      </c>
      <c r="D838" s="106" t="str">
        <f>IF('Patient level info'!A838="","",IF(B838="6 Month Transfer","Not Applicable",IF(C838="Record not locked to discharge/transfer",C838,IF(OR(C838="Full record at this team",'Patient level info'!AG838="Died same day as arrival",'Patient level info'!AG838="Admitted to ICU/CCU/HDU"),'Patient level info'!AG838,IF('Patient level info'!P838="Not achieved",'Patient level info'!AG838,IF('Patient level info'!M838="Not achieved",'Patient level info'!AG838,IF('Patient level info'!AG838="Not directly admitted by this team, but achieved 90% of stay whilst at this team",'Patient level info'!AG838,CONCATENATE('Patient level info'!AG838," whilst at this team"))))))))</f>
        <v/>
      </c>
      <c r="E838" s="106" t="str">
        <f>IF('Patient level info'!A838="","",IF(B838="6 Month Transfer","Not Applicable",IF('Patient level info'!A838='Patient level info'!B838,IF('Patient level info'!T838="No","Not achieved","Achieved"),"Not directly admitted by this team")))</f>
        <v/>
      </c>
      <c r="F838" s="106" t="str">
        <f>IF('Patient level info'!A838="","",IF(B838="6 Month Transfer","Not Applicable",IF('Patient level info'!A838='Patient level info'!B838,IF('Patient level info'!U838="","Not achieved","Achieved"),"Not directly admitted by this team")))</f>
        <v/>
      </c>
    </row>
    <row r="839" spans="1:6" s="40" customFormat="1" ht="30" customHeight="1" x14ac:dyDescent="0.25">
      <c r="A839" s="20" t="str">
        <f>IF('Patient level info'!A839="","",'Patient level info'!A839)</f>
        <v/>
      </c>
      <c r="B839" s="105" t="str">
        <f>IF(A839="","",IF('Patient level info'!E839="Yes","6 Month Transfer",IF('Paste Data Here - Export'!A839='Paste Data Here - Export'!B839,'Patient level info'!C839,IF('Patient level info'!W839="No","",'Paste Data Here - Export'!HP839))))</f>
        <v/>
      </c>
      <c r="C839" s="61" t="str">
        <f>IF(A839="","",IF(B839="6 Month Transfer",B839,IF('Patient level info'!W839="No","Record not locked to discharge/transfer",IF(AND('Paste Data Here - Export'!KM839="T",'Paste Data Here - Export'!A839&lt;&gt;'Paste Data Here - Export'!B839),"Record transferred to this team then transferred to another inpatient team",IF('Paste Data Here - Export'!KM839="T","Transferred to another inpatient team",IF('Paste Data Here - Export'!A839='Paste Data Here - Export'!B839,"Full record at this team","Record transferred to this team"))))))</f>
        <v/>
      </c>
      <c r="D839" s="106" t="str">
        <f>IF('Patient level info'!A839="","",IF(B839="6 Month Transfer","Not Applicable",IF(C839="Record not locked to discharge/transfer",C839,IF(OR(C839="Full record at this team",'Patient level info'!AG839="Died same day as arrival",'Patient level info'!AG839="Admitted to ICU/CCU/HDU"),'Patient level info'!AG839,IF('Patient level info'!P839="Not achieved",'Patient level info'!AG839,IF('Patient level info'!M839="Not achieved",'Patient level info'!AG839,IF('Patient level info'!AG839="Not directly admitted by this team, but achieved 90% of stay whilst at this team",'Patient level info'!AG839,CONCATENATE('Patient level info'!AG839," whilst at this team"))))))))</f>
        <v/>
      </c>
      <c r="E839" s="106" t="str">
        <f>IF('Patient level info'!A839="","",IF(B839="6 Month Transfer","Not Applicable",IF('Patient level info'!A839='Patient level info'!B839,IF('Patient level info'!T839="No","Not achieved","Achieved"),"Not directly admitted by this team")))</f>
        <v/>
      </c>
      <c r="F839" s="106" t="str">
        <f>IF('Patient level info'!A839="","",IF(B839="6 Month Transfer","Not Applicable",IF('Patient level info'!A839='Patient level info'!B839,IF('Patient level info'!U839="","Not achieved","Achieved"),"Not directly admitted by this team")))</f>
        <v/>
      </c>
    </row>
    <row r="840" spans="1:6" s="40" customFormat="1" ht="30" customHeight="1" x14ac:dyDescent="0.25">
      <c r="A840" s="20" t="str">
        <f>IF('Patient level info'!A840="","",'Patient level info'!A840)</f>
        <v/>
      </c>
      <c r="B840" s="105" t="str">
        <f>IF(A840="","",IF('Patient level info'!E840="Yes","6 Month Transfer",IF('Paste Data Here - Export'!A840='Paste Data Here - Export'!B840,'Patient level info'!C840,IF('Patient level info'!W840="No","",'Paste Data Here - Export'!HP840))))</f>
        <v/>
      </c>
      <c r="C840" s="61" t="str">
        <f>IF(A840="","",IF(B840="6 Month Transfer",B840,IF('Patient level info'!W840="No","Record not locked to discharge/transfer",IF(AND('Paste Data Here - Export'!KM840="T",'Paste Data Here - Export'!A840&lt;&gt;'Paste Data Here - Export'!B840),"Record transferred to this team then transferred to another inpatient team",IF('Paste Data Here - Export'!KM840="T","Transferred to another inpatient team",IF('Paste Data Here - Export'!A840='Paste Data Here - Export'!B840,"Full record at this team","Record transferred to this team"))))))</f>
        <v/>
      </c>
      <c r="D840" s="106" t="str">
        <f>IF('Patient level info'!A840="","",IF(B840="6 Month Transfer","Not Applicable",IF(C840="Record not locked to discharge/transfer",C840,IF(OR(C840="Full record at this team",'Patient level info'!AG840="Died same day as arrival",'Patient level info'!AG840="Admitted to ICU/CCU/HDU"),'Patient level info'!AG840,IF('Patient level info'!P840="Not achieved",'Patient level info'!AG840,IF('Patient level info'!M840="Not achieved",'Patient level info'!AG840,IF('Patient level info'!AG840="Not directly admitted by this team, but achieved 90% of stay whilst at this team",'Patient level info'!AG840,CONCATENATE('Patient level info'!AG840," whilst at this team"))))))))</f>
        <v/>
      </c>
      <c r="E840" s="106" t="str">
        <f>IF('Patient level info'!A840="","",IF(B840="6 Month Transfer","Not Applicable",IF('Patient level info'!A840='Patient level info'!B840,IF('Patient level info'!T840="No","Not achieved","Achieved"),"Not directly admitted by this team")))</f>
        <v/>
      </c>
      <c r="F840" s="106" t="str">
        <f>IF('Patient level info'!A840="","",IF(B840="6 Month Transfer","Not Applicable",IF('Patient level info'!A840='Patient level info'!B840,IF('Patient level info'!U840="","Not achieved","Achieved"),"Not directly admitted by this team")))</f>
        <v/>
      </c>
    </row>
    <row r="841" spans="1:6" s="40" customFormat="1" ht="30" customHeight="1" x14ac:dyDescent="0.25">
      <c r="A841" s="20" t="str">
        <f>IF('Patient level info'!A841="","",'Patient level info'!A841)</f>
        <v/>
      </c>
      <c r="B841" s="105" t="str">
        <f>IF(A841="","",IF('Patient level info'!E841="Yes","6 Month Transfer",IF('Paste Data Here - Export'!A841='Paste Data Here - Export'!B841,'Patient level info'!C841,IF('Patient level info'!W841="No","",'Paste Data Here - Export'!HP841))))</f>
        <v/>
      </c>
      <c r="C841" s="61" t="str">
        <f>IF(A841="","",IF(B841="6 Month Transfer",B841,IF('Patient level info'!W841="No","Record not locked to discharge/transfer",IF(AND('Paste Data Here - Export'!KM841="T",'Paste Data Here - Export'!A841&lt;&gt;'Paste Data Here - Export'!B841),"Record transferred to this team then transferred to another inpatient team",IF('Paste Data Here - Export'!KM841="T","Transferred to another inpatient team",IF('Paste Data Here - Export'!A841='Paste Data Here - Export'!B841,"Full record at this team","Record transferred to this team"))))))</f>
        <v/>
      </c>
      <c r="D841" s="106" t="str">
        <f>IF('Patient level info'!A841="","",IF(B841="6 Month Transfer","Not Applicable",IF(C841="Record not locked to discharge/transfer",C841,IF(OR(C841="Full record at this team",'Patient level info'!AG841="Died same day as arrival",'Patient level info'!AG841="Admitted to ICU/CCU/HDU"),'Patient level info'!AG841,IF('Patient level info'!P841="Not achieved",'Patient level info'!AG841,IF('Patient level info'!M841="Not achieved",'Patient level info'!AG841,IF('Patient level info'!AG841="Not directly admitted by this team, but achieved 90% of stay whilst at this team",'Patient level info'!AG841,CONCATENATE('Patient level info'!AG841," whilst at this team"))))))))</f>
        <v/>
      </c>
      <c r="E841" s="106" t="str">
        <f>IF('Patient level info'!A841="","",IF(B841="6 Month Transfer","Not Applicable",IF('Patient level info'!A841='Patient level info'!B841,IF('Patient level info'!T841="No","Not achieved","Achieved"),"Not directly admitted by this team")))</f>
        <v/>
      </c>
      <c r="F841" s="106" t="str">
        <f>IF('Patient level info'!A841="","",IF(B841="6 Month Transfer","Not Applicable",IF('Patient level info'!A841='Patient level info'!B841,IF('Patient level info'!U841="","Not achieved","Achieved"),"Not directly admitted by this team")))</f>
        <v/>
      </c>
    </row>
    <row r="842" spans="1:6" s="40" customFormat="1" ht="30" customHeight="1" x14ac:dyDescent="0.25">
      <c r="A842" s="20" t="str">
        <f>IF('Patient level info'!A842="","",'Patient level info'!A842)</f>
        <v/>
      </c>
      <c r="B842" s="105" t="str">
        <f>IF(A842="","",IF('Patient level info'!E842="Yes","6 Month Transfer",IF('Paste Data Here - Export'!A842='Paste Data Here - Export'!B842,'Patient level info'!C842,IF('Patient level info'!W842="No","",'Paste Data Here - Export'!HP842))))</f>
        <v/>
      </c>
      <c r="C842" s="61" t="str">
        <f>IF(A842="","",IF(B842="6 Month Transfer",B842,IF('Patient level info'!W842="No","Record not locked to discharge/transfer",IF(AND('Paste Data Here - Export'!KM842="T",'Paste Data Here - Export'!A842&lt;&gt;'Paste Data Here - Export'!B842),"Record transferred to this team then transferred to another inpatient team",IF('Paste Data Here - Export'!KM842="T","Transferred to another inpatient team",IF('Paste Data Here - Export'!A842='Paste Data Here - Export'!B842,"Full record at this team","Record transferred to this team"))))))</f>
        <v/>
      </c>
      <c r="D842" s="106" t="str">
        <f>IF('Patient level info'!A842="","",IF(B842="6 Month Transfer","Not Applicable",IF(C842="Record not locked to discharge/transfer",C842,IF(OR(C842="Full record at this team",'Patient level info'!AG842="Died same day as arrival",'Patient level info'!AG842="Admitted to ICU/CCU/HDU"),'Patient level info'!AG842,IF('Patient level info'!P842="Not achieved",'Patient level info'!AG842,IF('Patient level info'!M842="Not achieved",'Patient level info'!AG842,IF('Patient level info'!AG842="Not directly admitted by this team, but achieved 90% of stay whilst at this team",'Patient level info'!AG842,CONCATENATE('Patient level info'!AG842," whilst at this team"))))))))</f>
        <v/>
      </c>
      <c r="E842" s="106" t="str">
        <f>IF('Patient level info'!A842="","",IF(B842="6 Month Transfer","Not Applicable",IF('Patient level info'!A842='Patient level info'!B842,IF('Patient level info'!T842="No","Not achieved","Achieved"),"Not directly admitted by this team")))</f>
        <v/>
      </c>
      <c r="F842" s="106" t="str">
        <f>IF('Patient level info'!A842="","",IF(B842="6 Month Transfer","Not Applicable",IF('Patient level info'!A842='Patient level info'!B842,IF('Patient level info'!U842="","Not achieved","Achieved"),"Not directly admitted by this team")))</f>
        <v/>
      </c>
    </row>
    <row r="843" spans="1:6" s="40" customFormat="1" ht="30" customHeight="1" x14ac:dyDescent="0.25">
      <c r="A843" s="20" t="str">
        <f>IF('Patient level info'!A843="","",'Patient level info'!A843)</f>
        <v/>
      </c>
      <c r="B843" s="105" t="str">
        <f>IF(A843="","",IF('Patient level info'!E843="Yes","6 Month Transfer",IF('Paste Data Here - Export'!A843='Paste Data Here - Export'!B843,'Patient level info'!C843,IF('Patient level info'!W843="No","",'Paste Data Here - Export'!HP843))))</f>
        <v/>
      </c>
      <c r="C843" s="61" t="str">
        <f>IF(A843="","",IF(B843="6 Month Transfer",B843,IF('Patient level info'!W843="No","Record not locked to discharge/transfer",IF(AND('Paste Data Here - Export'!KM843="T",'Paste Data Here - Export'!A843&lt;&gt;'Paste Data Here - Export'!B843),"Record transferred to this team then transferred to another inpatient team",IF('Paste Data Here - Export'!KM843="T","Transferred to another inpatient team",IF('Paste Data Here - Export'!A843='Paste Data Here - Export'!B843,"Full record at this team","Record transferred to this team"))))))</f>
        <v/>
      </c>
      <c r="D843" s="106" t="str">
        <f>IF('Patient level info'!A843="","",IF(B843="6 Month Transfer","Not Applicable",IF(C843="Record not locked to discharge/transfer",C843,IF(OR(C843="Full record at this team",'Patient level info'!AG843="Died same day as arrival",'Patient level info'!AG843="Admitted to ICU/CCU/HDU"),'Patient level info'!AG843,IF('Patient level info'!P843="Not achieved",'Patient level info'!AG843,IF('Patient level info'!M843="Not achieved",'Patient level info'!AG843,IF('Patient level info'!AG843="Not directly admitted by this team, but achieved 90% of stay whilst at this team",'Patient level info'!AG843,CONCATENATE('Patient level info'!AG843," whilst at this team"))))))))</f>
        <v/>
      </c>
      <c r="E843" s="106" t="str">
        <f>IF('Patient level info'!A843="","",IF(B843="6 Month Transfer","Not Applicable",IF('Patient level info'!A843='Patient level info'!B843,IF('Patient level info'!T843="No","Not achieved","Achieved"),"Not directly admitted by this team")))</f>
        <v/>
      </c>
      <c r="F843" s="106" t="str">
        <f>IF('Patient level info'!A843="","",IF(B843="6 Month Transfer","Not Applicable",IF('Patient level info'!A843='Patient level info'!B843,IF('Patient level info'!U843="","Not achieved","Achieved"),"Not directly admitted by this team")))</f>
        <v/>
      </c>
    </row>
    <row r="844" spans="1:6" s="40" customFormat="1" ht="30" customHeight="1" x14ac:dyDescent="0.25">
      <c r="A844" s="20" t="str">
        <f>IF('Patient level info'!A844="","",'Patient level info'!A844)</f>
        <v/>
      </c>
      <c r="B844" s="105" t="str">
        <f>IF(A844="","",IF('Patient level info'!E844="Yes","6 Month Transfer",IF('Paste Data Here - Export'!A844='Paste Data Here - Export'!B844,'Patient level info'!C844,IF('Patient level info'!W844="No","",'Paste Data Here - Export'!HP844))))</f>
        <v/>
      </c>
      <c r="C844" s="61" t="str">
        <f>IF(A844="","",IF(B844="6 Month Transfer",B844,IF('Patient level info'!W844="No","Record not locked to discharge/transfer",IF(AND('Paste Data Here - Export'!KM844="T",'Paste Data Here - Export'!A844&lt;&gt;'Paste Data Here - Export'!B844),"Record transferred to this team then transferred to another inpatient team",IF('Paste Data Here - Export'!KM844="T","Transferred to another inpatient team",IF('Paste Data Here - Export'!A844='Paste Data Here - Export'!B844,"Full record at this team","Record transferred to this team"))))))</f>
        <v/>
      </c>
      <c r="D844" s="106" t="str">
        <f>IF('Patient level info'!A844="","",IF(B844="6 Month Transfer","Not Applicable",IF(C844="Record not locked to discharge/transfer",C844,IF(OR(C844="Full record at this team",'Patient level info'!AG844="Died same day as arrival",'Patient level info'!AG844="Admitted to ICU/CCU/HDU"),'Patient level info'!AG844,IF('Patient level info'!P844="Not achieved",'Patient level info'!AG844,IF('Patient level info'!M844="Not achieved",'Patient level info'!AG844,IF('Patient level info'!AG844="Not directly admitted by this team, but achieved 90% of stay whilst at this team",'Patient level info'!AG844,CONCATENATE('Patient level info'!AG844," whilst at this team"))))))))</f>
        <v/>
      </c>
      <c r="E844" s="106" t="str">
        <f>IF('Patient level info'!A844="","",IF(B844="6 Month Transfer","Not Applicable",IF('Patient level info'!A844='Patient level info'!B844,IF('Patient level info'!T844="No","Not achieved","Achieved"),"Not directly admitted by this team")))</f>
        <v/>
      </c>
      <c r="F844" s="106" t="str">
        <f>IF('Patient level info'!A844="","",IF(B844="6 Month Transfer","Not Applicable",IF('Patient level info'!A844='Patient level info'!B844,IF('Patient level info'!U844="","Not achieved","Achieved"),"Not directly admitted by this team")))</f>
        <v/>
      </c>
    </row>
    <row r="845" spans="1:6" s="40" customFormat="1" ht="30" customHeight="1" x14ac:dyDescent="0.25">
      <c r="A845" s="20" t="str">
        <f>IF('Patient level info'!A845="","",'Patient level info'!A845)</f>
        <v/>
      </c>
      <c r="B845" s="105" t="str">
        <f>IF(A845="","",IF('Patient level info'!E845="Yes","6 Month Transfer",IF('Paste Data Here - Export'!A845='Paste Data Here - Export'!B845,'Patient level info'!C845,IF('Patient level info'!W845="No","",'Paste Data Here - Export'!HP845))))</f>
        <v/>
      </c>
      <c r="C845" s="61" t="str">
        <f>IF(A845="","",IF(B845="6 Month Transfer",B845,IF('Patient level info'!W845="No","Record not locked to discharge/transfer",IF(AND('Paste Data Here - Export'!KM845="T",'Paste Data Here - Export'!A845&lt;&gt;'Paste Data Here - Export'!B845),"Record transferred to this team then transferred to another inpatient team",IF('Paste Data Here - Export'!KM845="T","Transferred to another inpatient team",IF('Paste Data Here - Export'!A845='Paste Data Here - Export'!B845,"Full record at this team","Record transferred to this team"))))))</f>
        <v/>
      </c>
      <c r="D845" s="106" t="str">
        <f>IF('Patient level info'!A845="","",IF(B845="6 Month Transfer","Not Applicable",IF(C845="Record not locked to discharge/transfer",C845,IF(OR(C845="Full record at this team",'Patient level info'!AG845="Died same day as arrival",'Patient level info'!AG845="Admitted to ICU/CCU/HDU"),'Patient level info'!AG845,IF('Patient level info'!P845="Not achieved",'Patient level info'!AG845,IF('Patient level info'!M845="Not achieved",'Patient level info'!AG845,IF('Patient level info'!AG845="Not directly admitted by this team, but achieved 90% of stay whilst at this team",'Patient level info'!AG845,CONCATENATE('Patient level info'!AG845," whilst at this team"))))))))</f>
        <v/>
      </c>
      <c r="E845" s="106" t="str">
        <f>IF('Patient level info'!A845="","",IF(B845="6 Month Transfer","Not Applicable",IF('Patient level info'!A845='Patient level info'!B845,IF('Patient level info'!T845="No","Not achieved","Achieved"),"Not directly admitted by this team")))</f>
        <v/>
      </c>
      <c r="F845" s="106" t="str">
        <f>IF('Patient level info'!A845="","",IF(B845="6 Month Transfer","Not Applicable",IF('Patient level info'!A845='Patient level info'!B845,IF('Patient level info'!U845="","Not achieved","Achieved"),"Not directly admitted by this team")))</f>
        <v/>
      </c>
    </row>
    <row r="846" spans="1:6" s="40" customFormat="1" ht="30" customHeight="1" x14ac:dyDescent="0.25">
      <c r="A846" s="20" t="str">
        <f>IF('Patient level info'!A846="","",'Patient level info'!A846)</f>
        <v/>
      </c>
      <c r="B846" s="105" t="str">
        <f>IF(A846="","",IF('Patient level info'!E846="Yes","6 Month Transfer",IF('Paste Data Here - Export'!A846='Paste Data Here - Export'!B846,'Patient level info'!C846,IF('Patient level info'!W846="No","",'Paste Data Here - Export'!HP846))))</f>
        <v/>
      </c>
      <c r="C846" s="61" t="str">
        <f>IF(A846="","",IF(B846="6 Month Transfer",B846,IF('Patient level info'!W846="No","Record not locked to discharge/transfer",IF(AND('Paste Data Here - Export'!KM846="T",'Paste Data Here - Export'!A846&lt;&gt;'Paste Data Here - Export'!B846),"Record transferred to this team then transferred to another inpatient team",IF('Paste Data Here - Export'!KM846="T","Transferred to another inpatient team",IF('Paste Data Here - Export'!A846='Paste Data Here - Export'!B846,"Full record at this team","Record transferred to this team"))))))</f>
        <v/>
      </c>
      <c r="D846" s="106" t="str">
        <f>IF('Patient level info'!A846="","",IF(B846="6 Month Transfer","Not Applicable",IF(C846="Record not locked to discharge/transfer",C846,IF(OR(C846="Full record at this team",'Patient level info'!AG846="Died same day as arrival",'Patient level info'!AG846="Admitted to ICU/CCU/HDU"),'Patient level info'!AG846,IF('Patient level info'!P846="Not achieved",'Patient level info'!AG846,IF('Patient level info'!M846="Not achieved",'Patient level info'!AG846,IF('Patient level info'!AG846="Not directly admitted by this team, but achieved 90% of stay whilst at this team",'Patient level info'!AG846,CONCATENATE('Patient level info'!AG846," whilst at this team"))))))))</f>
        <v/>
      </c>
      <c r="E846" s="106" t="str">
        <f>IF('Patient level info'!A846="","",IF(B846="6 Month Transfer","Not Applicable",IF('Patient level info'!A846='Patient level info'!B846,IF('Patient level info'!T846="No","Not achieved","Achieved"),"Not directly admitted by this team")))</f>
        <v/>
      </c>
      <c r="F846" s="106" t="str">
        <f>IF('Patient level info'!A846="","",IF(B846="6 Month Transfer","Not Applicable",IF('Patient level info'!A846='Patient level info'!B846,IF('Patient level info'!U846="","Not achieved","Achieved"),"Not directly admitted by this team")))</f>
        <v/>
      </c>
    </row>
    <row r="847" spans="1:6" s="40" customFormat="1" ht="30" customHeight="1" x14ac:dyDescent="0.25">
      <c r="A847" s="20" t="str">
        <f>IF('Patient level info'!A847="","",'Patient level info'!A847)</f>
        <v/>
      </c>
      <c r="B847" s="105" t="str">
        <f>IF(A847="","",IF('Patient level info'!E847="Yes","6 Month Transfer",IF('Paste Data Here - Export'!A847='Paste Data Here - Export'!B847,'Patient level info'!C847,IF('Patient level info'!W847="No","",'Paste Data Here - Export'!HP847))))</f>
        <v/>
      </c>
      <c r="C847" s="61" t="str">
        <f>IF(A847="","",IF(B847="6 Month Transfer",B847,IF('Patient level info'!W847="No","Record not locked to discharge/transfer",IF(AND('Paste Data Here - Export'!KM847="T",'Paste Data Here - Export'!A847&lt;&gt;'Paste Data Here - Export'!B847),"Record transferred to this team then transferred to another inpatient team",IF('Paste Data Here - Export'!KM847="T","Transferred to another inpatient team",IF('Paste Data Here - Export'!A847='Paste Data Here - Export'!B847,"Full record at this team","Record transferred to this team"))))))</f>
        <v/>
      </c>
      <c r="D847" s="106" t="str">
        <f>IF('Patient level info'!A847="","",IF(B847="6 Month Transfer","Not Applicable",IF(C847="Record not locked to discharge/transfer",C847,IF(OR(C847="Full record at this team",'Patient level info'!AG847="Died same day as arrival",'Patient level info'!AG847="Admitted to ICU/CCU/HDU"),'Patient level info'!AG847,IF('Patient level info'!P847="Not achieved",'Patient level info'!AG847,IF('Patient level info'!M847="Not achieved",'Patient level info'!AG847,IF('Patient level info'!AG847="Not directly admitted by this team, but achieved 90% of stay whilst at this team",'Patient level info'!AG847,CONCATENATE('Patient level info'!AG847," whilst at this team"))))))))</f>
        <v/>
      </c>
      <c r="E847" s="106" t="str">
        <f>IF('Patient level info'!A847="","",IF(B847="6 Month Transfer","Not Applicable",IF('Patient level info'!A847='Patient level info'!B847,IF('Patient level info'!T847="No","Not achieved","Achieved"),"Not directly admitted by this team")))</f>
        <v/>
      </c>
      <c r="F847" s="106" t="str">
        <f>IF('Patient level info'!A847="","",IF(B847="6 Month Transfer","Not Applicable",IF('Patient level info'!A847='Patient level info'!B847,IF('Patient level info'!U847="","Not achieved","Achieved"),"Not directly admitted by this team")))</f>
        <v/>
      </c>
    </row>
    <row r="848" spans="1:6" s="40" customFormat="1" ht="30" customHeight="1" x14ac:dyDescent="0.25">
      <c r="A848" s="20" t="str">
        <f>IF('Patient level info'!A848="","",'Patient level info'!A848)</f>
        <v/>
      </c>
      <c r="B848" s="105" t="str">
        <f>IF(A848="","",IF('Patient level info'!E848="Yes","6 Month Transfer",IF('Paste Data Here - Export'!A848='Paste Data Here - Export'!B848,'Patient level info'!C848,IF('Patient level info'!W848="No","",'Paste Data Here - Export'!HP848))))</f>
        <v/>
      </c>
      <c r="C848" s="61" t="str">
        <f>IF(A848="","",IF(B848="6 Month Transfer",B848,IF('Patient level info'!W848="No","Record not locked to discharge/transfer",IF(AND('Paste Data Here - Export'!KM848="T",'Paste Data Here - Export'!A848&lt;&gt;'Paste Data Here - Export'!B848),"Record transferred to this team then transferred to another inpatient team",IF('Paste Data Here - Export'!KM848="T","Transferred to another inpatient team",IF('Paste Data Here - Export'!A848='Paste Data Here - Export'!B848,"Full record at this team","Record transferred to this team"))))))</f>
        <v/>
      </c>
      <c r="D848" s="106" t="str">
        <f>IF('Patient level info'!A848="","",IF(B848="6 Month Transfer","Not Applicable",IF(C848="Record not locked to discharge/transfer",C848,IF(OR(C848="Full record at this team",'Patient level info'!AG848="Died same day as arrival",'Patient level info'!AG848="Admitted to ICU/CCU/HDU"),'Patient level info'!AG848,IF('Patient level info'!P848="Not achieved",'Patient level info'!AG848,IF('Patient level info'!M848="Not achieved",'Patient level info'!AG848,IF('Patient level info'!AG848="Not directly admitted by this team, but achieved 90% of stay whilst at this team",'Patient level info'!AG848,CONCATENATE('Patient level info'!AG848," whilst at this team"))))))))</f>
        <v/>
      </c>
      <c r="E848" s="106" t="str">
        <f>IF('Patient level info'!A848="","",IF(B848="6 Month Transfer","Not Applicable",IF('Patient level info'!A848='Patient level info'!B848,IF('Patient level info'!T848="No","Not achieved","Achieved"),"Not directly admitted by this team")))</f>
        <v/>
      </c>
      <c r="F848" s="106" t="str">
        <f>IF('Patient level info'!A848="","",IF(B848="6 Month Transfer","Not Applicable",IF('Patient level info'!A848='Patient level info'!B848,IF('Patient level info'!U848="","Not achieved","Achieved"),"Not directly admitted by this team")))</f>
        <v/>
      </c>
    </row>
    <row r="849" spans="1:6" s="40" customFormat="1" ht="30" customHeight="1" x14ac:dyDescent="0.25">
      <c r="A849" s="20" t="str">
        <f>IF('Patient level info'!A849="","",'Patient level info'!A849)</f>
        <v/>
      </c>
      <c r="B849" s="105" t="str">
        <f>IF(A849="","",IF('Patient level info'!E849="Yes","6 Month Transfer",IF('Paste Data Here - Export'!A849='Paste Data Here - Export'!B849,'Patient level info'!C849,IF('Patient level info'!W849="No","",'Paste Data Here - Export'!HP849))))</f>
        <v/>
      </c>
      <c r="C849" s="61" t="str">
        <f>IF(A849="","",IF(B849="6 Month Transfer",B849,IF('Patient level info'!W849="No","Record not locked to discharge/transfer",IF(AND('Paste Data Here - Export'!KM849="T",'Paste Data Here - Export'!A849&lt;&gt;'Paste Data Here - Export'!B849),"Record transferred to this team then transferred to another inpatient team",IF('Paste Data Here - Export'!KM849="T","Transferred to another inpatient team",IF('Paste Data Here - Export'!A849='Paste Data Here - Export'!B849,"Full record at this team","Record transferred to this team"))))))</f>
        <v/>
      </c>
      <c r="D849" s="106" t="str">
        <f>IF('Patient level info'!A849="","",IF(B849="6 Month Transfer","Not Applicable",IF(C849="Record not locked to discharge/transfer",C849,IF(OR(C849="Full record at this team",'Patient level info'!AG849="Died same day as arrival",'Patient level info'!AG849="Admitted to ICU/CCU/HDU"),'Patient level info'!AG849,IF('Patient level info'!P849="Not achieved",'Patient level info'!AG849,IF('Patient level info'!M849="Not achieved",'Patient level info'!AG849,IF('Patient level info'!AG849="Not directly admitted by this team, but achieved 90% of stay whilst at this team",'Patient level info'!AG849,CONCATENATE('Patient level info'!AG849," whilst at this team"))))))))</f>
        <v/>
      </c>
      <c r="E849" s="106" t="str">
        <f>IF('Patient level info'!A849="","",IF(B849="6 Month Transfer","Not Applicable",IF('Patient level info'!A849='Patient level info'!B849,IF('Patient level info'!T849="No","Not achieved","Achieved"),"Not directly admitted by this team")))</f>
        <v/>
      </c>
      <c r="F849" s="106" t="str">
        <f>IF('Patient level info'!A849="","",IF(B849="6 Month Transfer","Not Applicable",IF('Patient level info'!A849='Patient level info'!B849,IF('Patient level info'!U849="","Not achieved","Achieved"),"Not directly admitted by this team")))</f>
        <v/>
      </c>
    </row>
    <row r="850" spans="1:6" s="40" customFormat="1" ht="30" customHeight="1" x14ac:dyDescent="0.25">
      <c r="A850" s="20" t="str">
        <f>IF('Patient level info'!A850="","",'Patient level info'!A850)</f>
        <v/>
      </c>
      <c r="B850" s="105" t="str">
        <f>IF(A850="","",IF('Patient level info'!E850="Yes","6 Month Transfer",IF('Paste Data Here - Export'!A850='Paste Data Here - Export'!B850,'Patient level info'!C850,IF('Patient level info'!W850="No","",'Paste Data Here - Export'!HP850))))</f>
        <v/>
      </c>
      <c r="C850" s="61" t="str">
        <f>IF(A850="","",IF(B850="6 Month Transfer",B850,IF('Patient level info'!W850="No","Record not locked to discharge/transfer",IF(AND('Paste Data Here - Export'!KM850="T",'Paste Data Here - Export'!A850&lt;&gt;'Paste Data Here - Export'!B850),"Record transferred to this team then transferred to another inpatient team",IF('Paste Data Here - Export'!KM850="T","Transferred to another inpatient team",IF('Paste Data Here - Export'!A850='Paste Data Here - Export'!B850,"Full record at this team","Record transferred to this team"))))))</f>
        <v/>
      </c>
      <c r="D850" s="106" t="str">
        <f>IF('Patient level info'!A850="","",IF(B850="6 Month Transfer","Not Applicable",IF(C850="Record not locked to discharge/transfer",C850,IF(OR(C850="Full record at this team",'Patient level info'!AG850="Died same day as arrival",'Patient level info'!AG850="Admitted to ICU/CCU/HDU"),'Patient level info'!AG850,IF('Patient level info'!P850="Not achieved",'Patient level info'!AG850,IF('Patient level info'!M850="Not achieved",'Patient level info'!AG850,IF('Patient level info'!AG850="Not directly admitted by this team, but achieved 90% of stay whilst at this team",'Patient level info'!AG850,CONCATENATE('Patient level info'!AG850," whilst at this team"))))))))</f>
        <v/>
      </c>
      <c r="E850" s="106" t="str">
        <f>IF('Patient level info'!A850="","",IF(B850="6 Month Transfer","Not Applicable",IF('Patient level info'!A850='Patient level info'!B850,IF('Patient level info'!T850="No","Not achieved","Achieved"),"Not directly admitted by this team")))</f>
        <v/>
      </c>
      <c r="F850" s="106" t="str">
        <f>IF('Patient level info'!A850="","",IF(B850="6 Month Transfer","Not Applicable",IF('Patient level info'!A850='Patient level info'!B850,IF('Patient level info'!U850="","Not achieved","Achieved"),"Not directly admitted by this team")))</f>
        <v/>
      </c>
    </row>
    <row r="851" spans="1:6" s="40" customFormat="1" ht="30" customHeight="1" x14ac:dyDescent="0.25">
      <c r="A851" s="20" t="str">
        <f>IF('Patient level info'!A851="","",'Patient level info'!A851)</f>
        <v/>
      </c>
      <c r="B851" s="105" t="str">
        <f>IF(A851="","",IF('Patient level info'!E851="Yes","6 Month Transfer",IF('Paste Data Here - Export'!A851='Paste Data Here - Export'!B851,'Patient level info'!C851,IF('Patient level info'!W851="No","",'Paste Data Here - Export'!HP851))))</f>
        <v/>
      </c>
      <c r="C851" s="61" t="str">
        <f>IF(A851="","",IF(B851="6 Month Transfer",B851,IF('Patient level info'!W851="No","Record not locked to discharge/transfer",IF(AND('Paste Data Here - Export'!KM851="T",'Paste Data Here - Export'!A851&lt;&gt;'Paste Data Here - Export'!B851),"Record transferred to this team then transferred to another inpatient team",IF('Paste Data Here - Export'!KM851="T","Transferred to another inpatient team",IF('Paste Data Here - Export'!A851='Paste Data Here - Export'!B851,"Full record at this team","Record transferred to this team"))))))</f>
        <v/>
      </c>
      <c r="D851" s="106" t="str">
        <f>IF('Patient level info'!A851="","",IF(B851="6 Month Transfer","Not Applicable",IF(C851="Record not locked to discharge/transfer",C851,IF(OR(C851="Full record at this team",'Patient level info'!AG851="Died same day as arrival",'Patient level info'!AG851="Admitted to ICU/CCU/HDU"),'Patient level info'!AG851,IF('Patient level info'!P851="Not achieved",'Patient level info'!AG851,IF('Patient level info'!M851="Not achieved",'Patient level info'!AG851,IF('Patient level info'!AG851="Not directly admitted by this team, but achieved 90% of stay whilst at this team",'Patient level info'!AG851,CONCATENATE('Patient level info'!AG851," whilst at this team"))))))))</f>
        <v/>
      </c>
      <c r="E851" s="106" t="str">
        <f>IF('Patient level info'!A851="","",IF(B851="6 Month Transfer","Not Applicable",IF('Patient level info'!A851='Patient level info'!B851,IF('Patient level info'!T851="No","Not achieved","Achieved"),"Not directly admitted by this team")))</f>
        <v/>
      </c>
      <c r="F851" s="106" t="str">
        <f>IF('Patient level info'!A851="","",IF(B851="6 Month Transfer","Not Applicable",IF('Patient level info'!A851='Patient level info'!B851,IF('Patient level info'!U851="","Not achieved","Achieved"),"Not directly admitted by this team")))</f>
        <v/>
      </c>
    </row>
    <row r="852" spans="1:6" s="40" customFormat="1" ht="30" customHeight="1" x14ac:dyDescent="0.25">
      <c r="A852" s="20" t="str">
        <f>IF('Patient level info'!A852="","",'Patient level info'!A852)</f>
        <v/>
      </c>
      <c r="B852" s="105" t="str">
        <f>IF(A852="","",IF('Patient level info'!E852="Yes","6 Month Transfer",IF('Paste Data Here - Export'!A852='Paste Data Here - Export'!B852,'Patient level info'!C852,IF('Patient level info'!W852="No","",'Paste Data Here - Export'!HP852))))</f>
        <v/>
      </c>
      <c r="C852" s="61" t="str">
        <f>IF(A852="","",IF(B852="6 Month Transfer",B852,IF('Patient level info'!W852="No","Record not locked to discharge/transfer",IF(AND('Paste Data Here - Export'!KM852="T",'Paste Data Here - Export'!A852&lt;&gt;'Paste Data Here - Export'!B852),"Record transferred to this team then transferred to another inpatient team",IF('Paste Data Here - Export'!KM852="T","Transferred to another inpatient team",IF('Paste Data Here - Export'!A852='Paste Data Here - Export'!B852,"Full record at this team","Record transferred to this team"))))))</f>
        <v/>
      </c>
      <c r="D852" s="106" t="str">
        <f>IF('Patient level info'!A852="","",IF(B852="6 Month Transfer","Not Applicable",IF(C852="Record not locked to discharge/transfer",C852,IF(OR(C852="Full record at this team",'Patient level info'!AG852="Died same day as arrival",'Patient level info'!AG852="Admitted to ICU/CCU/HDU"),'Patient level info'!AG852,IF('Patient level info'!P852="Not achieved",'Patient level info'!AG852,IF('Patient level info'!M852="Not achieved",'Patient level info'!AG852,IF('Patient level info'!AG852="Not directly admitted by this team, but achieved 90% of stay whilst at this team",'Patient level info'!AG852,CONCATENATE('Patient level info'!AG852," whilst at this team"))))))))</f>
        <v/>
      </c>
      <c r="E852" s="106" t="str">
        <f>IF('Patient level info'!A852="","",IF(B852="6 Month Transfer","Not Applicable",IF('Patient level info'!A852='Patient level info'!B852,IF('Patient level info'!T852="No","Not achieved","Achieved"),"Not directly admitted by this team")))</f>
        <v/>
      </c>
      <c r="F852" s="106" t="str">
        <f>IF('Patient level info'!A852="","",IF(B852="6 Month Transfer","Not Applicable",IF('Patient level info'!A852='Patient level info'!B852,IF('Patient level info'!U852="","Not achieved","Achieved"),"Not directly admitted by this team")))</f>
        <v/>
      </c>
    </row>
    <row r="853" spans="1:6" s="40" customFormat="1" ht="30" customHeight="1" x14ac:dyDescent="0.25">
      <c r="A853" s="20" t="str">
        <f>IF('Patient level info'!A853="","",'Patient level info'!A853)</f>
        <v/>
      </c>
      <c r="B853" s="105" t="str">
        <f>IF(A853="","",IF('Patient level info'!E853="Yes","6 Month Transfer",IF('Paste Data Here - Export'!A853='Paste Data Here - Export'!B853,'Patient level info'!C853,IF('Patient level info'!W853="No","",'Paste Data Here - Export'!HP853))))</f>
        <v/>
      </c>
      <c r="C853" s="61" t="str">
        <f>IF(A853="","",IF(B853="6 Month Transfer",B853,IF('Patient level info'!W853="No","Record not locked to discharge/transfer",IF(AND('Paste Data Here - Export'!KM853="T",'Paste Data Here - Export'!A853&lt;&gt;'Paste Data Here - Export'!B853),"Record transferred to this team then transferred to another inpatient team",IF('Paste Data Here - Export'!KM853="T","Transferred to another inpatient team",IF('Paste Data Here - Export'!A853='Paste Data Here - Export'!B853,"Full record at this team","Record transferred to this team"))))))</f>
        <v/>
      </c>
      <c r="D853" s="106" t="str">
        <f>IF('Patient level info'!A853="","",IF(B853="6 Month Transfer","Not Applicable",IF(C853="Record not locked to discharge/transfer",C853,IF(OR(C853="Full record at this team",'Patient level info'!AG853="Died same day as arrival",'Patient level info'!AG853="Admitted to ICU/CCU/HDU"),'Patient level info'!AG853,IF('Patient level info'!P853="Not achieved",'Patient level info'!AG853,IF('Patient level info'!M853="Not achieved",'Patient level info'!AG853,IF('Patient level info'!AG853="Not directly admitted by this team, but achieved 90% of stay whilst at this team",'Patient level info'!AG853,CONCATENATE('Patient level info'!AG853," whilst at this team"))))))))</f>
        <v/>
      </c>
      <c r="E853" s="106" t="str">
        <f>IF('Patient level info'!A853="","",IF(B853="6 Month Transfer","Not Applicable",IF('Patient level info'!A853='Patient level info'!B853,IF('Patient level info'!T853="No","Not achieved","Achieved"),"Not directly admitted by this team")))</f>
        <v/>
      </c>
      <c r="F853" s="106" t="str">
        <f>IF('Patient level info'!A853="","",IF(B853="6 Month Transfer","Not Applicable",IF('Patient level info'!A853='Patient level info'!B853,IF('Patient level info'!U853="","Not achieved","Achieved"),"Not directly admitted by this team")))</f>
        <v/>
      </c>
    </row>
    <row r="854" spans="1:6" s="40" customFormat="1" ht="30" customHeight="1" x14ac:dyDescent="0.25">
      <c r="A854" s="20" t="str">
        <f>IF('Patient level info'!A854="","",'Patient level info'!A854)</f>
        <v/>
      </c>
      <c r="B854" s="105" t="str">
        <f>IF(A854="","",IF('Patient level info'!E854="Yes","6 Month Transfer",IF('Paste Data Here - Export'!A854='Paste Data Here - Export'!B854,'Patient level info'!C854,IF('Patient level info'!W854="No","",'Paste Data Here - Export'!HP854))))</f>
        <v/>
      </c>
      <c r="C854" s="61" t="str">
        <f>IF(A854="","",IF(B854="6 Month Transfer",B854,IF('Patient level info'!W854="No","Record not locked to discharge/transfer",IF(AND('Paste Data Here - Export'!KM854="T",'Paste Data Here - Export'!A854&lt;&gt;'Paste Data Here - Export'!B854),"Record transferred to this team then transferred to another inpatient team",IF('Paste Data Here - Export'!KM854="T","Transferred to another inpatient team",IF('Paste Data Here - Export'!A854='Paste Data Here - Export'!B854,"Full record at this team","Record transferred to this team"))))))</f>
        <v/>
      </c>
      <c r="D854" s="106" t="str">
        <f>IF('Patient level info'!A854="","",IF(B854="6 Month Transfer","Not Applicable",IF(C854="Record not locked to discharge/transfer",C854,IF(OR(C854="Full record at this team",'Patient level info'!AG854="Died same day as arrival",'Patient level info'!AG854="Admitted to ICU/CCU/HDU"),'Patient level info'!AG854,IF('Patient level info'!P854="Not achieved",'Patient level info'!AG854,IF('Patient level info'!M854="Not achieved",'Patient level info'!AG854,IF('Patient level info'!AG854="Not directly admitted by this team, but achieved 90% of stay whilst at this team",'Patient level info'!AG854,CONCATENATE('Patient level info'!AG854," whilst at this team"))))))))</f>
        <v/>
      </c>
      <c r="E854" s="106" t="str">
        <f>IF('Patient level info'!A854="","",IF(B854="6 Month Transfer","Not Applicable",IF('Patient level info'!A854='Patient level info'!B854,IF('Patient level info'!T854="No","Not achieved","Achieved"),"Not directly admitted by this team")))</f>
        <v/>
      </c>
      <c r="F854" s="106" t="str">
        <f>IF('Patient level info'!A854="","",IF(B854="6 Month Transfer","Not Applicable",IF('Patient level info'!A854='Patient level info'!B854,IF('Patient level info'!U854="","Not achieved","Achieved"),"Not directly admitted by this team")))</f>
        <v/>
      </c>
    </row>
    <row r="855" spans="1:6" s="40" customFormat="1" ht="30" customHeight="1" x14ac:dyDescent="0.25">
      <c r="A855" s="20" t="str">
        <f>IF('Patient level info'!A855="","",'Patient level info'!A855)</f>
        <v/>
      </c>
      <c r="B855" s="105" t="str">
        <f>IF(A855="","",IF('Patient level info'!E855="Yes","6 Month Transfer",IF('Paste Data Here - Export'!A855='Paste Data Here - Export'!B855,'Patient level info'!C855,IF('Patient level info'!W855="No","",'Paste Data Here - Export'!HP855))))</f>
        <v/>
      </c>
      <c r="C855" s="61" t="str">
        <f>IF(A855="","",IF(B855="6 Month Transfer",B855,IF('Patient level info'!W855="No","Record not locked to discharge/transfer",IF(AND('Paste Data Here - Export'!KM855="T",'Paste Data Here - Export'!A855&lt;&gt;'Paste Data Here - Export'!B855),"Record transferred to this team then transferred to another inpatient team",IF('Paste Data Here - Export'!KM855="T","Transferred to another inpatient team",IF('Paste Data Here - Export'!A855='Paste Data Here - Export'!B855,"Full record at this team","Record transferred to this team"))))))</f>
        <v/>
      </c>
      <c r="D855" s="106" t="str">
        <f>IF('Patient level info'!A855="","",IF(B855="6 Month Transfer","Not Applicable",IF(C855="Record not locked to discharge/transfer",C855,IF(OR(C855="Full record at this team",'Patient level info'!AG855="Died same day as arrival",'Patient level info'!AG855="Admitted to ICU/CCU/HDU"),'Patient level info'!AG855,IF('Patient level info'!P855="Not achieved",'Patient level info'!AG855,IF('Patient level info'!M855="Not achieved",'Patient level info'!AG855,IF('Patient level info'!AG855="Not directly admitted by this team, but achieved 90% of stay whilst at this team",'Patient level info'!AG855,CONCATENATE('Patient level info'!AG855," whilst at this team"))))))))</f>
        <v/>
      </c>
      <c r="E855" s="106" t="str">
        <f>IF('Patient level info'!A855="","",IF(B855="6 Month Transfer","Not Applicable",IF('Patient level info'!A855='Patient level info'!B855,IF('Patient level info'!T855="No","Not achieved","Achieved"),"Not directly admitted by this team")))</f>
        <v/>
      </c>
      <c r="F855" s="106" t="str">
        <f>IF('Patient level info'!A855="","",IF(B855="6 Month Transfer","Not Applicable",IF('Patient level info'!A855='Patient level info'!B855,IF('Patient level info'!U855="","Not achieved","Achieved"),"Not directly admitted by this team")))</f>
        <v/>
      </c>
    </row>
    <row r="856" spans="1:6" s="40" customFormat="1" ht="30" customHeight="1" x14ac:dyDescent="0.25">
      <c r="A856" s="20" t="str">
        <f>IF('Patient level info'!A856="","",'Patient level info'!A856)</f>
        <v/>
      </c>
      <c r="B856" s="105" t="str">
        <f>IF(A856="","",IF('Patient level info'!E856="Yes","6 Month Transfer",IF('Paste Data Here - Export'!A856='Paste Data Here - Export'!B856,'Patient level info'!C856,IF('Patient level info'!W856="No","",'Paste Data Here - Export'!HP856))))</f>
        <v/>
      </c>
      <c r="C856" s="61" t="str">
        <f>IF(A856="","",IF(B856="6 Month Transfer",B856,IF('Patient level info'!W856="No","Record not locked to discharge/transfer",IF(AND('Paste Data Here - Export'!KM856="T",'Paste Data Here - Export'!A856&lt;&gt;'Paste Data Here - Export'!B856),"Record transferred to this team then transferred to another inpatient team",IF('Paste Data Here - Export'!KM856="T","Transferred to another inpatient team",IF('Paste Data Here - Export'!A856='Paste Data Here - Export'!B856,"Full record at this team","Record transferred to this team"))))))</f>
        <v/>
      </c>
      <c r="D856" s="106" t="str">
        <f>IF('Patient level info'!A856="","",IF(B856="6 Month Transfer","Not Applicable",IF(C856="Record not locked to discharge/transfer",C856,IF(OR(C856="Full record at this team",'Patient level info'!AG856="Died same day as arrival",'Patient level info'!AG856="Admitted to ICU/CCU/HDU"),'Patient level info'!AG856,IF('Patient level info'!P856="Not achieved",'Patient level info'!AG856,IF('Patient level info'!M856="Not achieved",'Patient level info'!AG856,IF('Patient level info'!AG856="Not directly admitted by this team, but achieved 90% of stay whilst at this team",'Patient level info'!AG856,CONCATENATE('Patient level info'!AG856," whilst at this team"))))))))</f>
        <v/>
      </c>
      <c r="E856" s="106" t="str">
        <f>IF('Patient level info'!A856="","",IF(B856="6 Month Transfer","Not Applicable",IF('Patient level info'!A856='Patient level info'!B856,IF('Patient level info'!T856="No","Not achieved","Achieved"),"Not directly admitted by this team")))</f>
        <v/>
      </c>
      <c r="F856" s="106" t="str">
        <f>IF('Patient level info'!A856="","",IF(B856="6 Month Transfer","Not Applicable",IF('Patient level info'!A856='Patient level info'!B856,IF('Patient level info'!U856="","Not achieved","Achieved"),"Not directly admitted by this team")))</f>
        <v/>
      </c>
    </row>
    <row r="857" spans="1:6" s="40" customFormat="1" ht="30" customHeight="1" x14ac:dyDescent="0.25">
      <c r="A857" s="20" t="str">
        <f>IF('Patient level info'!A857="","",'Patient level info'!A857)</f>
        <v/>
      </c>
      <c r="B857" s="105" t="str">
        <f>IF(A857="","",IF('Patient level info'!E857="Yes","6 Month Transfer",IF('Paste Data Here - Export'!A857='Paste Data Here - Export'!B857,'Patient level info'!C857,IF('Patient level info'!W857="No","",'Paste Data Here - Export'!HP857))))</f>
        <v/>
      </c>
      <c r="C857" s="61" t="str">
        <f>IF(A857="","",IF(B857="6 Month Transfer",B857,IF('Patient level info'!W857="No","Record not locked to discharge/transfer",IF(AND('Paste Data Here - Export'!KM857="T",'Paste Data Here - Export'!A857&lt;&gt;'Paste Data Here - Export'!B857),"Record transferred to this team then transferred to another inpatient team",IF('Paste Data Here - Export'!KM857="T","Transferred to another inpatient team",IF('Paste Data Here - Export'!A857='Paste Data Here - Export'!B857,"Full record at this team","Record transferred to this team"))))))</f>
        <v/>
      </c>
      <c r="D857" s="106" t="str">
        <f>IF('Patient level info'!A857="","",IF(B857="6 Month Transfer","Not Applicable",IF(C857="Record not locked to discharge/transfer",C857,IF(OR(C857="Full record at this team",'Patient level info'!AG857="Died same day as arrival",'Patient level info'!AG857="Admitted to ICU/CCU/HDU"),'Patient level info'!AG857,IF('Patient level info'!P857="Not achieved",'Patient level info'!AG857,IF('Patient level info'!M857="Not achieved",'Patient level info'!AG857,IF('Patient level info'!AG857="Not directly admitted by this team, but achieved 90% of stay whilst at this team",'Patient level info'!AG857,CONCATENATE('Patient level info'!AG857," whilst at this team"))))))))</f>
        <v/>
      </c>
      <c r="E857" s="106" t="str">
        <f>IF('Patient level info'!A857="","",IF(B857="6 Month Transfer","Not Applicable",IF('Patient level info'!A857='Patient level info'!B857,IF('Patient level info'!T857="No","Not achieved","Achieved"),"Not directly admitted by this team")))</f>
        <v/>
      </c>
      <c r="F857" s="106" t="str">
        <f>IF('Patient level info'!A857="","",IF(B857="6 Month Transfer","Not Applicable",IF('Patient level info'!A857='Patient level info'!B857,IF('Patient level info'!U857="","Not achieved","Achieved"),"Not directly admitted by this team")))</f>
        <v/>
      </c>
    </row>
    <row r="858" spans="1:6" s="40" customFormat="1" ht="30" customHeight="1" x14ac:dyDescent="0.25">
      <c r="A858" s="20" t="str">
        <f>IF('Patient level info'!A858="","",'Patient level info'!A858)</f>
        <v/>
      </c>
      <c r="B858" s="105" t="str">
        <f>IF(A858="","",IF('Patient level info'!E858="Yes","6 Month Transfer",IF('Paste Data Here - Export'!A858='Paste Data Here - Export'!B858,'Patient level info'!C858,IF('Patient level info'!W858="No","",'Paste Data Here - Export'!HP858))))</f>
        <v/>
      </c>
      <c r="C858" s="61" t="str">
        <f>IF(A858="","",IF(B858="6 Month Transfer",B858,IF('Patient level info'!W858="No","Record not locked to discharge/transfer",IF(AND('Paste Data Here - Export'!KM858="T",'Paste Data Here - Export'!A858&lt;&gt;'Paste Data Here - Export'!B858),"Record transferred to this team then transferred to another inpatient team",IF('Paste Data Here - Export'!KM858="T","Transferred to another inpatient team",IF('Paste Data Here - Export'!A858='Paste Data Here - Export'!B858,"Full record at this team","Record transferred to this team"))))))</f>
        <v/>
      </c>
      <c r="D858" s="106" t="str">
        <f>IF('Patient level info'!A858="","",IF(B858="6 Month Transfer","Not Applicable",IF(C858="Record not locked to discharge/transfer",C858,IF(OR(C858="Full record at this team",'Patient level info'!AG858="Died same day as arrival",'Patient level info'!AG858="Admitted to ICU/CCU/HDU"),'Patient level info'!AG858,IF('Patient level info'!P858="Not achieved",'Patient level info'!AG858,IF('Patient level info'!M858="Not achieved",'Patient level info'!AG858,IF('Patient level info'!AG858="Not directly admitted by this team, but achieved 90% of stay whilst at this team",'Patient level info'!AG858,CONCATENATE('Patient level info'!AG858," whilst at this team"))))))))</f>
        <v/>
      </c>
      <c r="E858" s="106" t="str">
        <f>IF('Patient level info'!A858="","",IF(B858="6 Month Transfer","Not Applicable",IF('Patient level info'!A858='Patient level info'!B858,IF('Patient level info'!T858="No","Not achieved","Achieved"),"Not directly admitted by this team")))</f>
        <v/>
      </c>
      <c r="F858" s="106" t="str">
        <f>IF('Patient level info'!A858="","",IF(B858="6 Month Transfer","Not Applicable",IF('Patient level info'!A858='Patient level info'!B858,IF('Patient level info'!U858="","Not achieved","Achieved"),"Not directly admitted by this team")))</f>
        <v/>
      </c>
    </row>
    <row r="859" spans="1:6" s="40" customFormat="1" ht="30" customHeight="1" x14ac:dyDescent="0.25">
      <c r="A859" s="20" t="str">
        <f>IF('Patient level info'!A859="","",'Patient level info'!A859)</f>
        <v/>
      </c>
      <c r="B859" s="105" t="str">
        <f>IF(A859="","",IF('Patient level info'!E859="Yes","6 Month Transfer",IF('Paste Data Here - Export'!A859='Paste Data Here - Export'!B859,'Patient level info'!C859,IF('Patient level info'!W859="No","",'Paste Data Here - Export'!HP859))))</f>
        <v/>
      </c>
      <c r="C859" s="61" t="str">
        <f>IF(A859="","",IF(B859="6 Month Transfer",B859,IF('Patient level info'!W859="No","Record not locked to discharge/transfer",IF(AND('Paste Data Here - Export'!KM859="T",'Paste Data Here - Export'!A859&lt;&gt;'Paste Data Here - Export'!B859),"Record transferred to this team then transferred to another inpatient team",IF('Paste Data Here - Export'!KM859="T","Transferred to another inpatient team",IF('Paste Data Here - Export'!A859='Paste Data Here - Export'!B859,"Full record at this team","Record transferred to this team"))))))</f>
        <v/>
      </c>
      <c r="D859" s="106" t="str">
        <f>IF('Patient level info'!A859="","",IF(B859="6 Month Transfer","Not Applicable",IF(C859="Record not locked to discharge/transfer",C859,IF(OR(C859="Full record at this team",'Patient level info'!AG859="Died same day as arrival",'Patient level info'!AG859="Admitted to ICU/CCU/HDU"),'Patient level info'!AG859,IF('Patient level info'!P859="Not achieved",'Patient level info'!AG859,IF('Patient level info'!M859="Not achieved",'Patient level info'!AG859,IF('Patient level info'!AG859="Not directly admitted by this team, but achieved 90% of stay whilst at this team",'Patient level info'!AG859,CONCATENATE('Patient level info'!AG859," whilst at this team"))))))))</f>
        <v/>
      </c>
      <c r="E859" s="106" t="str">
        <f>IF('Patient level info'!A859="","",IF(B859="6 Month Transfer","Not Applicable",IF('Patient level info'!A859='Patient level info'!B859,IF('Patient level info'!T859="No","Not achieved","Achieved"),"Not directly admitted by this team")))</f>
        <v/>
      </c>
      <c r="F859" s="106" t="str">
        <f>IF('Patient level info'!A859="","",IF(B859="6 Month Transfer","Not Applicable",IF('Patient level info'!A859='Patient level info'!B859,IF('Patient level info'!U859="","Not achieved","Achieved"),"Not directly admitted by this team")))</f>
        <v/>
      </c>
    </row>
    <row r="860" spans="1:6" s="40" customFormat="1" ht="30" customHeight="1" x14ac:dyDescent="0.25">
      <c r="A860" s="20" t="str">
        <f>IF('Patient level info'!A860="","",'Patient level info'!A860)</f>
        <v/>
      </c>
      <c r="B860" s="105" t="str">
        <f>IF(A860="","",IF('Patient level info'!E860="Yes","6 Month Transfer",IF('Paste Data Here - Export'!A860='Paste Data Here - Export'!B860,'Patient level info'!C860,IF('Patient level info'!W860="No","",'Paste Data Here - Export'!HP860))))</f>
        <v/>
      </c>
      <c r="C860" s="61" t="str">
        <f>IF(A860="","",IF(B860="6 Month Transfer",B860,IF('Patient level info'!W860="No","Record not locked to discharge/transfer",IF(AND('Paste Data Here - Export'!KM860="T",'Paste Data Here - Export'!A860&lt;&gt;'Paste Data Here - Export'!B860),"Record transferred to this team then transferred to another inpatient team",IF('Paste Data Here - Export'!KM860="T","Transferred to another inpatient team",IF('Paste Data Here - Export'!A860='Paste Data Here - Export'!B860,"Full record at this team","Record transferred to this team"))))))</f>
        <v/>
      </c>
      <c r="D860" s="106" t="str">
        <f>IF('Patient level info'!A860="","",IF(B860="6 Month Transfer","Not Applicable",IF(C860="Record not locked to discharge/transfer",C860,IF(OR(C860="Full record at this team",'Patient level info'!AG860="Died same day as arrival",'Patient level info'!AG860="Admitted to ICU/CCU/HDU"),'Patient level info'!AG860,IF('Patient level info'!P860="Not achieved",'Patient level info'!AG860,IF('Patient level info'!M860="Not achieved",'Patient level info'!AG860,IF('Patient level info'!AG860="Not directly admitted by this team, but achieved 90% of stay whilst at this team",'Patient level info'!AG860,CONCATENATE('Patient level info'!AG860," whilst at this team"))))))))</f>
        <v/>
      </c>
      <c r="E860" s="106" t="str">
        <f>IF('Patient level info'!A860="","",IF(B860="6 Month Transfer","Not Applicable",IF('Patient level info'!A860='Patient level info'!B860,IF('Patient level info'!T860="No","Not achieved","Achieved"),"Not directly admitted by this team")))</f>
        <v/>
      </c>
      <c r="F860" s="106" t="str">
        <f>IF('Patient level info'!A860="","",IF(B860="6 Month Transfer","Not Applicable",IF('Patient level info'!A860='Patient level info'!B860,IF('Patient level info'!U860="","Not achieved","Achieved"),"Not directly admitted by this team")))</f>
        <v/>
      </c>
    </row>
    <row r="861" spans="1:6" s="40" customFormat="1" ht="30" customHeight="1" x14ac:dyDescent="0.25">
      <c r="A861" s="20" t="str">
        <f>IF('Patient level info'!A861="","",'Patient level info'!A861)</f>
        <v/>
      </c>
      <c r="B861" s="105" t="str">
        <f>IF(A861="","",IF('Patient level info'!E861="Yes","6 Month Transfer",IF('Paste Data Here - Export'!A861='Paste Data Here - Export'!B861,'Patient level info'!C861,IF('Patient level info'!W861="No","",'Paste Data Here - Export'!HP861))))</f>
        <v/>
      </c>
      <c r="C861" s="61" t="str">
        <f>IF(A861="","",IF(B861="6 Month Transfer",B861,IF('Patient level info'!W861="No","Record not locked to discharge/transfer",IF(AND('Paste Data Here - Export'!KM861="T",'Paste Data Here - Export'!A861&lt;&gt;'Paste Data Here - Export'!B861),"Record transferred to this team then transferred to another inpatient team",IF('Paste Data Here - Export'!KM861="T","Transferred to another inpatient team",IF('Paste Data Here - Export'!A861='Paste Data Here - Export'!B861,"Full record at this team","Record transferred to this team"))))))</f>
        <v/>
      </c>
      <c r="D861" s="106" t="str">
        <f>IF('Patient level info'!A861="","",IF(B861="6 Month Transfer","Not Applicable",IF(C861="Record not locked to discharge/transfer",C861,IF(OR(C861="Full record at this team",'Patient level info'!AG861="Died same day as arrival",'Patient level info'!AG861="Admitted to ICU/CCU/HDU"),'Patient level info'!AG861,IF('Patient level info'!P861="Not achieved",'Patient level info'!AG861,IF('Patient level info'!M861="Not achieved",'Patient level info'!AG861,IF('Patient level info'!AG861="Not directly admitted by this team, but achieved 90% of stay whilst at this team",'Patient level info'!AG861,CONCATENATE('Patient level info'!AG861," whilst at this team"))))))))</f>
        <v/>
      </c>
      <c r="E861" s="106" t="str">
        <f>IF('Patient level info'!A861="","",IF(B861="6 Month Transfer","Not Applicable",IF('Patient level info'!A861='Patient level info'!B861,IF('Patient level info'!T861="No","Not achieved","Achieved"),"Not directly admitted by this team")))</f>
        <v/>
      </c>
      <c r="F861" s="106" t="str">
        <f>IF('Patient level info'!A861="","",IF(B861="6 Month Transfer","Not Applicable",IF('Patient level info'!A861='Patient level info'!B861,IF('Patient level info'!U861="","Not achieved","Achieved"),"Not directly admitted by this team")))</f>
        <v/>
      </c>
    </row>
    <row r="862" spans="1:6" s="40" customFormat="1" ht="30" customHeight="1" x14ac:dyDescent="0.25">
      <c r="A862" s="20" t="str">
        <f>IF('Patient level info'!A862="","",'Patient level info'!A862)</f>
        <v/>
      </c>
      <c r="B862" s="105" t="str">
        <f>IF(A862="","",IF('Patient level info'!E862="Yes","6 Month Transfer",IF('Paste Data Here - Export'!A862='Paste Data Here - Export'!B862,'Patient level info'!C862,IF('Patient level info'!W862="No","",'Paste Data Here - Export'!HP862))))</f>
        <v/>
      </c>
      <c r="C862" s="61" t="str">
        <f>IF(A862="","",IF(B862="6 Month Transfer",B862,IF('Patient level info'!W862="No","Record not locked to discharge/transfer",IF(AND('Paste Data Here - Export'!KM862="T",'Paste Data Here - Export'!A862&lt;&gt;'Paste Data Here - Export'!B862),"Record transferred to this team then transferred to another inpatient team",IF('Paste Data Here - Export'!KM862="T","Transferred to another inpatient team",IF('Paste Data Here - Export'!A862='Paste Data Here - Export'!B862,"Full record at this team","Record transferred to this team"))))))</f>
        <v/>
      </c>
      <c r="D862" s="106" t="str">
        <f>IF('Patient level info'!A862="","",IF(B862="6 Month Transfer","Not Applicable",IF(C862="Record not locked to discharge/transfer",C862,IF(OR(C862="Full record at this team",'Patient level info'!AG862="Died same day as arrival",'Patient level info'!AG862="Admitted to ICU/CCU/HDU"),'Patient level info'!AG862,IF('Patient level info'!P862="Not achieved",'Patient level info'!AG862,IF('Patient level info'!M862="Not achieved",'Patient level info'!AG862,IF('Patient level info'!AG862="Not directly admitted by this team, but achieved 90% of stay whilst at this team",'Patient level info'!AG862,CONCATENATE('Patient level info'!AG862," whilst at this team"))))))))</f>
        <v/>
      </c>
      <c r="E862" s="106" t="str">
        <f>IF('Patient level info'!A862="","",IF(B862="6 Month Transfer","Not Applicable",IF('Patient level info'!A862='Patient level info'!B862,IF('Patient level info'!T862="No","Not achieved","Achieved"),"Not directly admitted by this team")))</f>
        <v/>
      </c>
      <c r="F862" s="106" t="str">
        <f>IF('Patient level info'!A862="","",IF(B862="6 Month Transfer","Not Applicable",IF('Patient level info'!A862='Patient level info'!B862,IF('Patient level info'!U862="","Not achieved","Achieved"),"Not directly admitted by this team")))</f>
        <v/>
      </c>
    </row>
    <row r="863" spans="1:6" s="40" customFormat="1" ht="30" customHeight="1" x14ac:dyDescent="0.25">
      <c r="A863" s="20" t="str">
        <f>IF('Patient level info'!A863="","",'Patient level info'!A863)</f>
        <v/>
      </c>
      <c r="B863" s="105" t="str">
        <f>IF(A863="","",IF('Patient level info'!E863="Yes","6 Month Transfer",IF('Paste Data Here - Export'!A863='Paste Data Here - Export'!B863,'Patient level info'!C863,IF('Patient level info'!W863="No","",'Paste Data Here - Export'!HP863))))</f>
        <v/>
      </c>
      <c r="C863" s="61" t="str">
        <f>IF(A863="","",IF(B863="6 Month Transfer",B863,IF('Patient level info'!W863="No","Record not locked to discharge/transfer",IF(AND('Paste Data Here - Export'!KM863="T",'Paste Data Here - Export'!A863&lt;&gt;'Paste Data Here - Export'!B863),"Record transferred to this team then transferred to another inpatient team",IF('Paste Data Here - Export'!KM863="T","Transferred to another inpatient team",IF('Paste Data Here - Export'!A863='Paste Data Here - Export'!B863,"Full record at this team","Record transferred to this team"))))))</f>
        <v/>
      </c>
      <c r="D863" s="106" t="str">
        <f>IF('Patient level info'!A863="","",IF(B863="6 Month Transfer","Not Applicable",IF(C863="Record not locked to discharge/transfer",C863,IF(OR(C863="Full record at this team",'Patient level info'!AG863="Died same day as arrival",'Patient level info'!AG863="Admitted to ICU/CCU/HDU"),'Patient level info'!AG863,IF('Patient level info'!P863="Not achieved",'Patient level info'!AG863,IF('Patient level info'!M863="Not achieved",'Patient level info'!AG863,IF('Patient level info'!AG863="Not directly admitted by this team, but achieved 90% of stay whilst at this team",'Patient level info'!AG863,CONCATENATE('Patient level info'!AG863," whilst at this team"))))))))</f>
        <v/>
      </c>
      <c r="E863" s="106" t="str">
        <f>IF('Patient level info'!A863="","",IF(B863="6 Month Transfer","Not Applicable",IF('Patient level info'!A863='Patient level info'!B863,IF('Patient level info'!T863="No","Not achieved","Achieved"),"Not directly admitted by this team")))</f>
        <v/>
      </c>
      <c r="F863" s="106" t="str">
        <f>IF('Patient level info'!A863="","",IF(B863="6 Month Transfer","Not Applicable",IF('Patient level info'!A863='Patient level info'!B863,IF('Patient level info'!U863="","Not achieved","Achieved"),"Not directly admitted by this team")))</f>
        <v/>
      </c>
    </row>
    <row r="864" spans="1:6" s="40" customFormat="1" ht="30" customHeight="1" x14ac:dyDescent="0.25">
      <c r="A864" s="20" t="str">
        <f>IF('Patient level info'!A864="","",'Patient level info'!A864)</f>
        <v/>
      </c>
      <c r="B864" s="105" t="str">
        <f>IF(A864="","",IF('Patient level info'!E864="Yes","6 Month Transfer",IF('Paste Data Here - Export'!A864='Paste Data Here - Export'!B864,'Patient level info'!C864,IF('Patient level info'!W864="No","",'Paste Data Here - Export'!HP864))))</f>
        <v/>
      </c>
      <c r="C864" s="61" t="str">
        <f>IF(A864="","",IF(B864="6 Month Transfer",B864,IF('Patient level info'!W864="No","Record not locked to discharge/transfer",IF(AND('Paste Data Here - Export'!KM864="T",'Paste Data Here - Export'!A864&lt;&gt;'Paste Data Here - Export'!B864),"Record transferred to this team then transferred to another inpatient team",IF('Paste Data Here - Export'!KM864="T","Transferred to another inpatient team",IF('Paste Data Here - Export'!A864='Paste Data Here - Export'!B864,"Full record at this team","Record transferred to this team"))))))</f>
        <v/>
      </c>
      <c r="D864" s="106" t="str">
        <f>IF('Patient level info'!A864="","",IF(B864="6 Month Transfer","Not Applicable",IF(C864="Record not locked to discharge/transfer",C864,IF(OR(C864="Full record at this team",'Patient level info'!AG864="Died same day as arrival",'Patient level info'!AG864="Admitted to ICU/CCU/HDU"),'Patient level info'!AG864,IF('Patient level info'!P864="Not achieved",'Patient level info'!AG864,IF('Patient level info'!M864="Not achieved",'Patient level info'!AG864,IF('Patient level info'!AG864="Not directly admitted by this team, but achieved 90% of stay whilst at this team",'Patient level info'!AG864,CONCATENATE('Patient level info'!AG864," whilst at this team"))))))))</f>
        <v/>
      </c>
      <c r="E864" s="106" t="str">
        <f>IF('Patient level info'!A864="","",IF(B864="6 Month Transfer","Not Applicable",IF('Patient level info'!A864='Patient level info'!B864,IF('Patient level info'!T864="No","Not achieved","Achieved"),"Not directly admitted by this team")))</f>
        <v/>
      </c>
      <c r="F864" s="106" t="str">
        <f>IF('Patient level info'!A864="","",IF(B864="6 Month Transfer","Not Applicable",IF('Patient level info'!A864='Patient level info'!B864,IF('Patient level info'!U864="","Not achieved","Achieved"),"Not directly admitted by this team")))</f>
        <v/>
      </c>
    </row>
    <row r="865" spans="1:6" s="40" customFormat="1" ht="30" customHeight="1" x14ac:dyDescent="0.25">
      <c r="A865" s="20" t="str">
        <f>IF('Patient level info'!A865="","",'Patient level info'!A865)</f>
        <v/>
      </c>
      <c r="B865" s="105" t="str">
        <f>IF(A865="","",IF('Patient level info'!E865="Yes","6 Month Transfer",IF('Paste Data Here - Export'!A865='Paste Data Here - Export'!B865,'Patient level info'!C865,IF('Patient level info'!W865="No","",'Paste Data Here - Export'!HP865))))</f>
        <v/>
      </c>
      <c r="C865" s="61" t="str">
        <f>IF(A865="","",IF(B865="6 Month Transfer",B865,IF('Patient level info'!W865="No","Record not locked to discharge/transfer",IF(AND('Paste Data Here - Export'!KM865="T",'Paste Data Here - Export'!A865&lt;&gt;'Paste Data Here - Export'!B865),"Record transferred to this team then transferred to another inpatient team",IF('Paste Data Here - Export'!KM865="T","Transferred to another inpatient team",IF('Paste Data Here - Export'!A865='Paste Data Here - Export'!B865,"Full record at this team","Record transferred to this team"))))))</f>
        <v/>
      </c>
      <c r="D865" s="106" t="str">
        <f>IF('Patient level info'!A865="","",IF(B865="6 Month Transfer","Not Applicable",IF(C865="Record not locked to discharge/transfer",C865,IF(OR(C865="Full record at this team",'Patient level info'!AG865="Died same day as arrival",'Patient level info'!AG865="Admitted to ICU/CCU/HDU"),'Patient level info'!AG865,IF('Patient level info'!P865="Not achieved",'Patient level info'!AG865,IF('Patient level info'!M865="Not achieved",'Patient level info'!AG865,IF('Patient level info'!AG865="Not directly admitted by this team, but achieved 90% of stay whilst at this team",'Patient level info'!AG865,CONCATENATE('Patient level info'!AG865," whilst at this team"))))))))</f>
        <v/>
      </c>
      <c r="E865" s="106" t="str">
        <f>IF('Patient level info'!A865="","",IF(B865="6 Month Transfer","Not Applicable",IF('Patient level info'!A865='Patient level info'!B865,IF('Patient level info'!T865="No","Not achieved","Achieved"),"Not directly admitted by this team")))</f>
        <v/>
      </c>
      <c r="F865" s="106" t="str">
        <f>IF('Patient level info'!A865="","",IF(B865="6 Month Transfer","Not Applicable",IF('Patient level info'!A865='Patient level info'!B865,IF('Patient level info'!U865="","Not achieved","Achieved"),"Not directly admitted by this team")))</f>
        <v/>
      </c>
    </row>
    <row r="866" spans="1:6" s="40" customFormat="1" ht="30" customHeight="1" x14ac:dyDescent="0.25">
      <c r="A866" s="20" t="str">
        <f>IF('Patient level info'!A866="","",'Patient level info'!A866)</f>
        <v/>
      </c>
      <c r="B866" s="105" t="str">
        <f>IF(A866="","",IF('Patient level info'!E866="Yes","6 Month Transfer",IF('Paste Data Here - Export'!A866='Paste Data Here - Export'!B866,'Patient level info'!C866,IF('Patient level info'!W866="No","",'Paste Data Here - Export'!HP866))))</f>
        <v/>
      </c>
      <c r="C866" s="61" t="str">
        <f>IF(A866="","",IF(B866="6 Month Transfer",B866,IF('Patient level info'!W866="No","Record not locked to discharge/transfer",IF(AND('Paste Data Here - Export'!KM866="T",'Paste Data Here - Export'!A866&lt;&gt;'Paste Data Here - Export'!B866),"Record transferred to this team then transferred to another inpatient team",IF('Paste Data Here - Export'!KM866="T","Transferred to another inpatient team",IF('Paste Data Here - Export'!A866='Paste Data Here - Export'!B866,"Full record at this team","Record transferred to this team"))))))</f>
        <v/>
      </c>
      <c r="D866" s="106" t="str">
        <f>IF('Patient level info'!A866="","",IF(B866="6 Month Transfer","Not Applicable",IF(C866="Record not locked to discharge/transfer",C866,IF(OR(C866="Full record at this team",'Patient level info'!AG866="Died same day as arrival",'Patient level info'!AG866="Admitted to ICU/CCU/HDU"),'Patient level info'!AG866,IF('Patient level info'!P866="Not achieved",'Patient level info'!AG866,IF('Patient level info'!M866="Not achieved",'Patient level info'!AG866,IF('Patient level info'!AG866="Not directly admitted by this team, but achieved 90% of stay whilst at this team",'Patient level info'!AG866,CONCATENATE('Patient level info'!AG866," whilst at this team"))))))))</f>
        <v/>
      </c>
      <c r="E866" s="106" t="str">
        <f>IF('Patient level info'!A866="","",IF(B866="6 Month Transfer","Not Applicable",IF('Patient level info'!A866='Patient level info'!B866,IF('Patient level info'!T866="No","Not achieved","Achieved"),"Not directly admitted by this team")))</f>
        <v/>
      </c>
      <c r="F866" s="106" t="str">
        <f>IF('Patient level info'!A866="","",IF(B866="6 Month Transfer","Not Applicable",IF('Patient level info'!A866='Patient level info'!B866,IF('Patient level info'!U866="","Not achieved","Achieved"),"Not directly admitted by this team")))</f>
        <v/>
      </c>
    </row>
    <row r="867" spans="1:6" s="40" customFormat="1" ht="30" customHeight="1" x14ac:dyDescent="0.25">
      <c r="A867" s="20" t="str">
        <f>IF('Patient level info'!A867="","",'Patient level info'!A867)</f>
        <v/>
      </c>
      <c r="B867" s="105" t="str">
        <f>IF(A867="","",IF('Patient level info'!E867="Yes","6 Month Transfer",IF('Paste Data Here - Export'!A867='Paste Data Here - Export'!B867,'Patient level info'!C867,IF('Patient level info'!W867="No","",'Paste Data Here - Export'!HP867))))</f>
        <v/>
      </c>
      <c r="C867" s="61" t="str">
        <f>IF(A867="","",IF(B867="6 Month Transfer",B867,IF('Patient level info'!W867="No","Record not locked to discharge/transfer",IF(AND('Paste Data Here - Export'!KM867="T",'Paste Data Here - Export'!A867&lt;&gt;'Paste Data Here - Export'!B867),"Record transferred to this team then transferred to another inpatient team",IF('Paste Data Here - Export'!KM867="T","Transferred to another inpatient team",IF('Paste Data Here - Export'!A867='Paste Data Here - Export'!B867,"Full record at this team","Record transferred to this team"))))))</f>
        <v/>
      </c>
      <c r="D867" s="106" t="str">
        <f>IF('Patient level info'!A867="","",IF(B867="6 Month Transfer","Not Applicable",IF(C867="Record not locked to discharge/transfer",C867,IF(OR(C867="Full record at this team",'Patient level info'!AG867="Died same day as arrival",'Patient level info'!AG867="Admitted to ICU/CCU/HDU"),'Patient level info'!AG867,IF('Patient level info'!P867="Not achieved",'Patient level info'!AG867,IF('Patient level info'!M867="Not achieved",'Patient level info'!AG867,IF('Patient level info'!AG867="Not directly admitted by this team, but achieved 90% of stay whilst at this team",'Patient level info'!AG867,CONCATENATE('Patient level info'!AG867," whilst at this team"))))))))</f>
        <v/>
      </c>
      <c r="E867" s="106" t="str">
        <f>IF('Patient level info'!A867="","",IF(B867="6 Month Transfer","Not Applicable",IF('Patient level info'!A867='Patient level info'!B867,IF('Patient level info'!T867="No","Not achieved","Achieved"),"Not directly admitted by this team")))</f>
        <v/>
      </c>
      <c r="F867" s="106" t="str">
        <f>IF('Patient level info'!A867="","",IF(B867="6 Month Transfer","Not Applicable",IF('Patient level info'!A867='Patient level info'!B867,IF('Patient level info'!U867="","Not achieved","Achieved"),"Not directly admitted by this team")))</f>
        <v/>
      </c>
    </row>
    <row r="868" spans="1:6" s="40" customFormat="1" ht="30" customHeight="1" x14ac:dyDescent="0.25">
      <c r="A868" s="20" t="str">
        <f>IF('Patient level info'!A868="","",'Patient level info'!A868)</f>
        <v/>
      </c>
      <c r="B868" s="105" t="str">
        <f>IF(A868="","",IF('Patient level info'!E868="Yes","6 Month Transfer",IF('Paste Data Here - Export'!A868='Paste Data Here - Export'!B868,'Patient level info'!C868,IF('Patient level info'!W868="No","",'Paste Data Here - Export'!HP868))))</f>
        <v/>
      </c>
      <c r="C868" s="61" t="str">
        <f>IF(A868="","",IF(B868="6 Month Transfer",B868,IF('Patient level info'!W868="No","Record not locked to discharge/transfer",IF(AND('Paste Data Here - Export'!KM868="T",'Paste Data Here - Export'!A868&lt;&gt;'Paste Data Here - Export'!B868),"Record transferred to this team then transferred to another inpatient team",IF('Paste Data Here - Export'!KM868="T","Transferred to another inpatient team",IF('Paste Data Here - Export'!A868='Paste Data Here - Export'!B868,"Full record at this team","Record transferred to this team"))))))</f>
        <v/>
      </c>
      <c r="D868" s="106" t="str">
        <f>IF('Patient level info'!A868="","",IF(B868="6 Month Transfer","Not Applicable",IF(C868="Record not locked to discharge/transfer",C868,IF(OR(C868="Full record at this team",'Patient level info'!AG868="Died same day as arrival",'Patient level info'!AG868="Admitted to ICU/CCU/HDU"),'Patient level info'!AG868,IF('Patient level info'!P868="Not achieved",'Patient level info'!AG868,IF('Patient level info'!M868="Not achieved",'Patient level info'!AG868,IF('Patient level info'!AG868="Not directly admitted by this team, but achieved 90% of stay whilst at this team",'Patient level info'!AG868,CONCATENATE('Patient level info'!AG868," whilst at this team"))))))))</f>
        <v/>
      </c>
      <c r="E868" s="106" t="str">
        <f>IF('Patient level info'!A868="","",IF(B868="6 Month Transfer","Not Applicable",IF('Patient level info'!A868='Patient level info'!B868,IF('Patient level info'!T868="No","Not achieved","Achieved"),"Not directly admitted by this team")))</f>
        <v/>
      </c>
      <c r="F868" s="106" t="str">
        <f>IF('Patient level info'!A868="","",IF(B868="6 Month Transfer","Not Applicable",IF('Patient level info'!A868='Patient level info'!B868,IF('Patient level info'!U868="","Not achieved","Achieved"),"Not directly admitted by this team")))</f>
        <v/>
      </c>
    </row>
    <row r="869" spans="1:6" s="40" customFormat="1" ht="30" customHeight="1" x14ac:dyDescent="0.25">
      <c r="A869" s="20" t="str">
        <f>IF('Patient level info'!A869="","",'Patient level info'!A869)</f>
        <v/>
      </c>
      <c r="B869" s="105" t="str">
        <f>IF(A869="","",IF('Patient level info'!E869="Yes","6 Month Transfer",IF('Paste Data Here - Export'!A869='Paste Data Here - Export'!B869,'Patient level info'!C869,IF('Patient level info'!W869="No","",'Paste Data Here - Export'!HP869))))</f>
        <v/>
      </c>
      <c r="C869" s="61" t="str">
        <f>IF(A869="","",IF(B869="6 Month Transfer",B869,IF('Patient level info'!W869="No","Record not locked to discharge/transfer",IF(AND('Paste Data Here - Export'!KM869="T",'Paste Data Here - Export'!A869&lt;&gt;'Paste Data Here - Export'!B869),"Record transferred to this team then transferred to another inpatient team",IF('Paste Data Here - Export'!KM869="T","Transferred to another inpatient team",IF('Paste Data Here - Export'!A869='Paste Data Here - Export'!B869,"Full record at this team","Record transferred to this team"))))))</f>
        <v/>
      </c>
      <c r="D869" s="106" t="str">
        <f>IF('Patient level info'!A869="","",IF(B869="6 Month Transfer","Not Applicable",IF(C869="Record not locked to discharge/transfer",C869,IF(OR(C869="Full record at this team",'Patient level info'!AG869="Died same day as arrival",'Patient level info'!AG869="Admitted to ICU/CCU/HDU"),'Patient level info'!AG869,IF('Patient level info'!P869="Not achieved",'Patient level info'!AG869,IF('Patient level info'!M869="Not achieved",'Patient level info'!AG869,IF('Patient level info'!AG869="Not directly admitted by this team, but achieved 90% of stay whilst at this team",'Patient level info'!AG869,CONCATENATE('Patient level info'!AG869," whilst at this team"))))))))</f>
        <v/>
      </c>
      <c r="E869" s="106" t="str">
        <f>IF('Patient level info'!A869="","",IF(B869="6 Month Transfer","Not Applicable",IF('Patient level info'!A869='Patient level info'!B869,IF('Patient level info'!T869="No","Not achieved","Achieved"),"Not directly admitted by this team")))</f>
        <v/>
      </c>
      <c r="F869" s="106" t="str">
        <f>IF('Patient level info'!A869="","",IF(B869="6 Month Transfer","Not Applicable",IF('Patient level info'!A869='Patient level info'!B869,IF('Patient level info'!U869="","Not achieved","Achieved"),"Not directly admitted by this team")))</f>
        <v/>
      </c>
    </row>
    <row r="870" spans="1:6" s="40" customFormat="1" ht="30" customHeight="1" x14ac:dyDescent="0.25">
      <c r="A870" s="20" t="str">
        <f>IF('Patient level info'!A870="","",'Patient level info'!A870)</f>
        <v/>
      </c>
      <c r="B870" s="105" t="str">
        <f>IF(A870="","",IF('Patient level info'!E870="Yes","6 Month Transfer",IF('Paste Data Here - Export'!A870='Paste Data Here - Export'!B870,'Patient level info'!C870,IF('Patient level info'!W870="No","",'Paste Data Here - Export'!HP870))))</f>
        <v/>
      </c>
      <c r="C870" s="61" t="str">
        <f>IF(A870="","",IF(B870="6 Month Transfer",B870,IF('Patient level info'!W870="No","Record not locked to discharge/transfer",IF(AND('Paste Data Here - Export'!KM870="T",'Paste Data Here - Export'!A870&lt;&gt;'Paste Data Here - Export'!B870),"Record transferred to this team then transferred to another inpatient team",IF('Paste Data Here - Export'!KM870="T","Transferred to another inpatient team",IF('Paste Data Here - Export'!A870='Paste Data Here - Export'!B870,"Full record at this team","Record transferred to this team"))))))</f>
        <v/>
      </c>
      <c r="D870" s="106" t="str">
        <f>IF('Patient level info'!A870="","",IF(B870="6 Month Transfer","Not Applicable",IF(C870="Record not locked to discharge/transfer",C870,IF(OR(C870="Full record at this team",'Patient level info'!AG870="Died same day as arrival",'Patient level info'!AG870="Admitted to ICU/CCU/HDU"),'Patient level info'!AG870,IF('Patient level info'!P870="Not achieved",'Patient level info'!AG870,IF('Patient level info'!M870="Not achieved",'Patient level info'!AG870,IF('Patient level info'!AG870="Not directly admitted by this team, but achieved 90% of stay whilst at this team",'Patient level info'!AG870,CONCATENATE('Patient level info'!AG870," whilst at this team"))))))))</f>
        <v/>
      </c>
      <c r="E870" s="106" t="str">
        <f>IF('Patient level info'!A870="","",IF(B870="6 Month Transfer","Not Applicable",IF('Patient level info'!A870='Patient level info'!B870,IF('Patient level info'!T870="No","Not achieved","Achieved"),"Not directly admitted by this team")))</f>
        <v/>
      </c>
      <c r="F870" s="106" t="str">
        <f>IF('Patient level info'!A870="","",IF(B870="6 Month Transfer","Not Applicable",IF('Patient level info'!A870='Patient level info'!B870,IF('Patient level info'!U870="","Not achieved","Achieved"),"Not directly admitted by this team")))</f>
        <v/>
      </c>
    </row>
    <row r="871" spans="1:6" s="40" customFormat="1" ht="30" customHeight="1" x14ac:dyDescent="0.25">
      <c r="A871" s="20" t="str">
        <f>IF('Patient level info'!A871="","",'Patient level info'!A871)</f>
        <v/>
      </c>
      <c r="B871" s="105" t="str">
        <f>IF(A871="","",IF('Patient level info'!E871="Yes","6 Month Transfer",IF('Paste Data Here - Export'!A871='Paste Data Here - Export'!B871,'Patient level info'!C871,IF('Patient level info'!W871="No","",'Paste Data Here - Export'!HP871))))</f>
        <v/>
      </c>
      <c r="C871" s="61" t="str">
        <f>IF(A871="","",IF(B871="6 Month Transfer",B871,IF('Patient level info'!W871="No","Record not locked to discharge/transfer",IF(AND('Paste Data Here - Export'!KM871="T",'Paste Data Here - Export'!A871&lt;&gt;'Paste Data Here - Export'!B871),"Record transferred to this team then transferred to another inpatient team",IF('Paste Data Here - Export'!KM871="T","Transferred to another inpatient team",IF('Paste Data Here - Export'!A871='Paste Data Here - Export'!B871,"Full record at this team","Record transferred to this team"))))))</f>
        <v/>
      </c>
      <c r="D871" s="106" t="str">
        <f>IF('Patient level info'!A871="","",IF(B871="6 Month Transfer","Not Applicable",IF(C871="Record not locked to discharge/transfer",C871,IF(OR(C871="Full record at this team",'Patient level info'!AG871="Died same day as arrival",'Patient level info'!AG871="Admitted to ICU/CCU/HDU"),'Patient level info'!AG871,IF('Patient level info'!P871="Not achieved",'Patient level info'!AG871,IF('Patient level info'!M871="Not achieved",'Patient level info'!AG871,IF('Patient level info'!AG871="Not directly admitted by this team, but achieved 90% of stay whilst at this team",'Patient level info'!AG871,CONCATENATE('Patient level info'!AG871," whilst at this team"))))))))</f>
        <v/>
      </c>
      <c r="E871" s="106" t="str">
        <f>IF('Patient level info'!A871="","",IF(B871="6 Month Transfer","Not Applicable",IF('Patient level info'!A871='Patient level info'!B871,IF('Patient level info'!T871="No","Not achieved","Achieved"),"Not directly admitted by this team")))</f>
        <v/>
      </c>
      <c r="F871" s="106" t="str">
        <f>IF('Patient level info'!A871="","",IF(B871="6 Month Transfer","Not Applicable",IF('Patient level info'!A871='Patient level info'!B871,IF('Patient level info'!U871="","Not achieved","Achieved"),"Not directly admitted by this team")))</f>
        <v/>
      </c>
    </row>
    <row r="872" spans="1:6" s="40" customFormat="1" ht="30" customHeight="1" x14ac:dyDescent="0.25">
      <c r="A872" s="20" t="str">
        <f>IF('Patient level info'!A872="","",'Patient level info'!A872)</f>
        <v/>
      </c>
      <c r="B872" s="105" t="str">
        <f>IF(A872="","",IF('Patient level info'!E872="Yes","6 Month Transfer",IF('Paste Data Here - Export'!A872='Paste Data Here - Export'!B872,'Patient level info'!C872,IF('Patient level info'!W872="No","",'Paste Data Here - Export'!HP872))))</f>
        <v/>
      </c>
      <c r="C872" s="61" t="str">
        <f>IF(A872="","",IF(B872="6 Month Transfer",B872,IF('Patient level info'!W872="No","Record not locked to discharge/transfer",IF(AND('Paste Data Here - Export'!KM872="T",'Paste Data Here - Export'!A872&lt;&gt;'Paste Data Here - Export'!B872),"Record transferred to this team then transferred to another inpatient team",IF('Paste Data Here - Export'!KM872="T","Transferred to another inpatient team",IF('Paste Data Here - Export'!A872='Paste Data Here - Export'!B872,"Full record at this team","Record transferred to this team"))))))</f>
        <v/>
      </c>
      <c r="D872" s="106" t="str">
        <f>IF('Patient level info'!A872="","",IF(B872="6 Month Transfer","Not Applicable",IF(C872="Record not locked to discharge/transfer",C872,IF(OR(C872="Full record at this team",'Patient level info'!AG872="Died same day as arrival",'Patient level info'!AG872="Admitted to ICU/CCU/HDU"),'Patient level info'!AG872,IF('Patient level info'!P872="Not achieved",'Patient level info'!AG872,IF('Patient level info'!M872="Not achieved",'Patient level info'!AG872,IF('Patient level info'!AG872="Not directly admitted by this team, but achieved 90% of stay whilst at this team",'Patient level info'!AG872,CONCATENATE('Patient level info'!AG872," whilst at this team"))))))))</f>
        <v/>
      </c>
      <c r="E872" s="106" t="str">
        <f>IF('Patient level info'!A872="","",IF(B872="6 Month Transfer","Not Applicable",IF('Patient level info'!A872='Patient level info'!B872,IF('Patient level info'!T872="No","Not achieved","Achieved"),"Not directly admitted by this team")))</f>
        <v/>
      </c>
      <c r="F872" s="106" t="str">
        <f>IF('Patient level info'!A872="","",IF(B872="6 Month Transfer","Not Applicable",IF('Patient level info'!A872='Patient level info'!B872,IF('Patient level info'!U872="","Not achieved","Achieved"),"Not directly admitted by this team")))</f>
        <v/>
      </c>
    </row>
    <row r="873" spans="1:6" s="40" customFormat="1" ht="30" customHeight="1" x14ac:dyDescent="0.25">
      <c r="A873" s="20" t="str">
        <f>IF('Patient level info'!A873="","",'Patient level info'!A873)</f>
        <v/>
      </c>
      <c r="B873" s="105" t="str">
        <f>IF(A873="","",IF('Patient level info'!E873="Yes","6 Month Transfer",IF('Paste Data Here - Export'!A873='Paste Data Here - Export'!B873,'Patient level info'!C873,IF('Patient level info'!W873="No","",'Paste Data Here - Export'!HP873))))</f>
        <v/>
      </c>
      <c r="C873" s="61" t="str">
        <f>IF(A873="","",IF(B873="6 Month Transfer",B873,IF('Patient level info'!W873="No","Record not locked to discharge/transfer",IF(AND('Paste Data Here - Export'!KM873="T",'Paste Data Here - Export'!A873&lt;&gt;'Paste Data Here - Export'!B873),"Record transferred to this team then transferred to another inpatient team",IF('Paste Data Here - Export'!KM873="T","Transferred to another inpatient team",IF('Paste Data Here - Export'!A873='Paste Data Here - Export'!B873,"Full record at this team","Record transferred to this team"))))))</f>
        <v/>
      </c>
      <c r="D873" s="106" t="str">
        <f>IF('Patient level info'!A873="","",IF(B873="6 Month Transfer","Not Applicable",IF(C873="Record not locked to discharge/transfer",C873,IF(OR(C873="Full record at this team",'Patient level info'!AG873="Died same day as arrival",'Patient level info'!AG873="Admitted to ICU/CCU/HDU"),'Patient level info'!AG873,IF('Patient level info'!P873="Not achieved",'Patient level info'!AG873,IF('Patient level info'!M873="Not achieved",'Patient level info'!AG873,IF('Patient level info'!AG873="Not directly admitted by this team, but achieved 90% of stay whilst at this team",'Patient level info'!AG873,CONCATENATE('Patient level info'!AG873," whilst at this team"))))))))</f>
        <v/>
      </c>
      <c r="E873" s="106" t="str">
        <f>IF('Patient level info'!A873="","",IF(B873="6 Month Transfer","Not Applicable",IF('Patient level info'!A873='Patient level info'!B873,IF('Patient level info'!T873="No","Not achieved","Achieved"),"Not directly admitted by this team")))</f>
        <v/>
      </c>
      <c r="F873" s="106" t="str">
        <f>IF('Patient level info'!A873="","",IF(B873="6 Month Transfer","Not Applicable",IF('Patient level info'!A873='Patient level info'!B873,IF('Patient level info'!U873="","Not achieved","Achieved"),"Not directly admitted by this team")))</f>
        <v/>
      </c>
    </row>
    <row r="874" spans="1:6" s="40" customFormat="1" ht="30" customHeight="1" x14ac:dyDescent="0.25">
      <c r="A874" s="20" t="str">
        <f>IF('Patient level info'!A874="","",'Patient level info'!A874)</f>
        <v/>
      </c>
      <c r="B874" s="105" t="str">
        <f>IF(A874="","",IF('Patient level info'!E874="Yes","6 Month Transfer",IF('Paste Data Here - Export'!A874='Paste Data Here - Export'!B874,'Patient level info'!C874,IF('Patient level info'!W874="No","",'Paste Data Here - Export'!HP874))))</f>
        <v/>
      </c>
      <c r="C874" s="61" t="str">
        <f>IF(A874="","",IF(B874="6 Month Transfer",B874,IF('Patient level info'!W874="No","Record not locked to discharge/transfer",IF(AND('Paste Data Here - Export'!KM874="T",'Paste Data Here - Export'!A874&lt;&gt;'Paste Data Here - Export'!B874),"Record transferred to this team then transferred to another inpatient team",IF('Paste Data Here - Export'!KM874="T","Transferred to another inpatient team",IF('Paste Data Here - Export'!A874='Paste Data Here - Export'!B874,"Full record at this team","Record transferred to this team"))))))</f>
        <v/>
      </c>
      <c r="D874" s="106" t="str">
        <f>IF('Patient level info'!A874="","",IF(B874="6 Month Transfer","Not Applicable",IF(C874="Record not locked to discharge/transfer",C874,IF(OR(C874="Full record at this team",'Patient level info'!AG874="Died same day as arrival",'Patient level info'!AG874="Admitted to ICU/CCU/HDU"),'Patient level info'!AG874,IF('Patient level info'!P874="Not achieved",'Patient level info'!AG874,IF('Patient level info'!M874="Not achieved",'Patient level info'!AG874,IF('Patient level info'!AG874="Not directly admitted by this team, but achieved 90% of stay whilst at this team",'Patient level info'!AG874,CONCATENATE('Patient level info'!AG874," whilst at this team"))))))))</f>
        <v/>
      </c>
      <c r="E874" s="106" t="str">
        <f>IF('Patient level info'!A874="","",IF(B874="6 Month Transfer","Not Applicable",IF('Patient level info'!A874='Patient level info'!B874,IF('Patient level info'!T874="No","Not achieved","Achieved"),"Not directly admitted by this team")))</f>
        <v/>
      </c>
      <c r="F874" s="106" t="str">
        <f>IF('Patient level info'!A874="","",IF(B874="6 Month Transfer","Not Applicable",IF('Patient level info'!A874='Patient level info'!B874,IF('Patient level info'!U874="","Not achieved","Achieved"),"Not directly admitted by this team")))</f>
        <v/>
      </c>
    </row>
    <row r="875" spans="1:6" s="40" customFormat="1" ht="30" customHeight="1" x14ac:dyDescent="0.25">
      <c r="A875" s="20" t="str">
        <f>IF('Patient level info'!A875="","",'Patient level info'!A875)</f>
        <v/>
      </c>
      <c r="B875" s="105" t="str">
        <f>IF(A875="","",IF('Patient level info'!E875="Yes","6 Month Transfer",IF('Paste Data Here - Export'!A875='Paste Data Here - Export'!B875,'Patient level info'!C875,IF('Patient level info'!W875="No","",'Paste Data Here - Export'!HP875))))</f>
        <v/>
      </c>
      <c r="C875" s="61" t="str">
        <f>IF(A875="","",IF(B875="6 Month Transfer",B875,IF('Patient level info'!W875="No","Record not locked to discharge/transfer",IF(AND('Paste Data Here - Export'!KM875="T",'Paste Data Here - Export'!A875&lt;&gt;'Paste Data Here - Export'!B875),"Record transferred to this team then transferred to another inpatient team",IF('Paste Data Here - Export'!KM875="T","Transferred to another inpatient team",IF('Paste Data Here - Export'!A875='Paste Data Here - Export'!B875,"Full record at this team","Record transferred to this team"))))))</f>
        <v/>
      </c>
      <c r="D875" s="106" t="str">
        <f>IF('Patient level info'!A875="","",IF(B875="6 Month Transfer","Not Applicable",IF(C875="Record not locked to discharge/transfer",C875,IF(OR(C875="Full record at this team",'Patient level info'!AG875="Died same day as arrival",'Patient level info'!AG875="Admitted to ICU/CCU/HDU"),'Patient level info'!AG875,IF('Patient level info'!P875="Not achieved",'Patient level info'!AG875,IF('Patient level info'!M875="Not achieved",'Patient level info'!AG875,IF('Patient level info'!AG875="Not directly admitted by this team, but achieved 90% of stay whilst at this team",'Patient level info'!AG875,CONCATENATE('Patient level info'!AG875," whilst at this team"))))))))</f>
        <v/>
      </c>
      <c r="E875" s="106" t="str">
        <f>IF('Patient level info'!A875="","",IF(B875="6 Month Transfer","Not Applicable",IF('Patient level info'!A875='Patient level info'!B875,IF('Patient level info'!T875="No","Not achieved","Achieved"),"Not directly admitted by this team")))</f>
        <v/>
      </c>
      <c r="F875" s="106" t="str">
        <f>IF('Patient level info'!A875="","",IF(B875="6 Month Transfer","Not Applicable",IF('Patient level info'!A875='Patient level info'!B875,IF('Patient level info'!U875="","Not achieved","Achieved"),"Not directly admitted by this team")))</f>
        <v/>
      </c>
    </row>
    <row r="876" spans="1:6" s="40" customFormat="1" ht="30" customHeight="1" x14ac:dyDescent="0.25">
      <c r="A876" s="20" t="str">
        <f>IF('Patient level info'!A876="","",'Patient level info'!A876)</f>
        <v/>
      </c>
      <c r="B876" s="105" t="str">
        <f>IF(A876="","",IF('Patient level info'!E876="Yes","6 Month Transfer",IF('Paste Data Here - Export'!A876='Paste Data Here - Export'!B876,'Patient level info'!C876,IF('Patient level info'!W876="No","",'Paste Data Here - Export'!HP876))))</f>
        <v/>
      </c>
      <c r="C876" s="61" t="str">
        <f>IF(A876="","",IF(B876="6 Month Transfer",B876,IF('Patient level info'!W876="No","Record not locked to discharge/transfer",IF(AND('Paste Data Here - Export'!KM876="T",'Paste Data Here - Export'!A876&lt;&gt;'Paste Data Here - Export'!B876),"Record transferred to this team then transferred to another inpatient team",IF('Paste Data Here - Export'!KM876="T","Transferred to another inpatient team",IF('Paste Data Here - Export'!A876='Paste Data Here - Export'!B876,"Full record at this team","Record transferred to this team"))))))</f>
        <v/>
      </c>
      <c r="D876" s="106" t="str">
        <f>IF('Patient level info'!A876="","",IF(B876="6 Month Transfer","Not Applicable",IF(C876="Record not locked to discharge/transfer",C876,IF(OR(C876="Full record at this team",'Patient level info'!AG876="Died same day as arrival",'Patient level info'!AG876="Admitted to ICU/CCU/HDU"),'Patient level info'!AG876,IF('Patient level info'!P876="Not achieved",'Patient level info'!AG876,IF('Patient level info'!M876="Not achieved",'Patient level info'!AG876,IF('Patient level info'!AG876="Not directly admitted by this team, but achieved 90% of stay whilst at this team",'Patient level info'!AG876,CONCATENATE('Patient level info'!AG876," whilst at this team"))))))))</f>
        <v/>
      </c>
      <c r="E876" s="106" t="str">
        <f>IF('Patient level info'!A876="","",IF(B876="6 Month Transfer","Not Applicable",IF('Patient level info'!A876='Patient level info'!B876,IF('Patient level info'!T876="No","Not achieved","Achieved"),"Not directly admitted by this team")))</f>
        <v/>
      </c>
      <c r="F876" s="106" t="str">
        <f>IF('Patient level info'!A876="","",IF(B876="6 Month Transfer","Not Applicable",IF('Patient level info'!A876='Patient level info'!B876,IF('Patient level info'!U876="","Not achieved","Achieved"),"Not directly admitted by this team")))</f>
        <v/>
      </c>
    </row>
    <row r="877" spans="1:6" s="40" customFormat="1" ht="30" customHeight="1" x14ac:dyDescent="0.25">
      <c r="A877" s="20" t="str">
        <f>IF('Patient level info'!A877="","",'Patient level info'!A877)</f>
        <v/>
      </c>
      <c r="B877" s="105" t="str">
        <f>IF(A877="","",IF('Patient level info'!E877="Yes","6 Month Transfer",IF('Paste Data Here - Export'!A877='Paste Data Here - Export'!B877,'Patient level info'!C877,IF('Patient level info'!W877="No","",'Paste Data Here - Export'!HP877))))</f>
        <v/>
      </c>
      <c r="C877" s="61" t="str">
        <f>IF(A877="","",IF(B877="6 Month Transfer",B877,IF('Patient level info'!W877="No","Record not locked to discharge/transfer",IF(AND('Paste Data Here - Export'!KM877="T",'Paste Data Here - Export'!A877&lt;&gt;'Paste Data Here - Export'!B877),"Record transferred to this team then transferred to another inpatient team",IF('Paste Data Here - Export'!KM877="T","Transferred to another inpatient team",IF('Paste Data Here - Export'!A877='Paste Data Here - Export'!B877,"Full record at this team","Record transferred to this team"))))))</f>
        <v/>
      </c>
      <c r="D877" s="106" t="str">
        <f>IF('Patient level info'!A877="","",IF(B877="6 Month Transfer","Not Applicable",IF(C877="Record not locked to discharge/transfer",C877,IF(OR(C877="Full record at this team",'Patient level info'!AG877="Died same day as arrival",'Patient level info'!AG877="Admitted to ICU/CCU/HDU"),'Patient level info'!AG877,IF('Patient level info'!P877="Not achieved",'Patient level info'!AG877,IF('Patient level info'!M877="Not achieved",'Patient level info'!AG877,IF('Patient level info'!AG877="Not directly admitted by this team, but achieved 90% of stay whilst at this team",'Patient level info'!AG877,CONCATENATE('Patient level info'!AG877," whilst at this team"))))))))</f>
        <v/>
      </c>
      <c r="E877" s="106" t="str">
        <f>IF('Patient level info'!A877="","",IF(B877="6 Month Transfer","Not Applicable",IF('Patient level info'!A877='Patient level info'!B877,IF('Patient level info'!T877="No","Not achieved","Achieved"),"Not directly admitted by this team")))</f>
        <v/>
      </c>
      <c r="F877" s="106" t="str">
        <f>IF('Patient level info'!A877="","",IF(B877="6 Month Transfer","Not Applicable",IF('Patient level info'!A877='Patient level info'!B877,IF('Patient level info'!U877="","Not achieved","Achieved"),"Not directly admitted by this team")))</f>
        <v/>
      </c>
    </row>
    <row r="878" spans="1:6" s="40" customFormat="1" ht="30" customHeight="1" x14ac:dyDescent="0.25">
      <c r="A878" s="20" t="str">
        <f>IF('Patient level info'!A878="","",'Patient level info'!A878)</f>
        <v/>
      </c>
      <c r="B878" s="105" t="str">
        <f>IF(A878="","",IF('Patient level info'!E878="Yes","6 Month Transfer",IF('Paste Data Here - Export'!A878='Paste Data Here - Export'!B878,'Patient level info'!C878,IF('Patient level info'!W878="No","",'Paste Data Here - Export'!HP878))))</f>
        <v/>
      </c>
      <c r="C878" s="61" t="str">
        <f>IF(A878="","",IF(B878="6 Month Transfer",B878,IF('Patient level info'!W878="No","Record not locked to discharge/transfer",IF(AND('Paste Data Here - Export'!KM878="T",'Paste Data Here - Export'!A878&lt;&gt;'Paste Data Here - Export'!B878),"Record transferred to this team then transferred to another inpatient team",IF('Paste Data Here - Export'!KM878="T","Transferred to another inpatient team",IF('Paste Data Here - Export'!A878='Paste Data Here - Export'!B878,"Full record at this team","Record transferred to this team"))))))</f>
        <v/>
      </c>
      <c r="D878" s="106" t="str">
        <f>IF('Patient level info'!A878="","",IF(B878="6 Month Transfer","Not Applicable",IF(C878="Record not locked to discharge/transfer",C878,IF(OR(C878="Full record at this team",'Patient level info'!AG878="Died same day as arrival",'Patient level info'!AG878="Admitted to ICU/CCU/HDU"),'Patient level info'!AG878,IF('Patient level info'!P878="Not achieved",'Patient level info'!AG878,IF('Patient level info'!M878="Not achieved",'Patient level info'!AG878,IF('Patient level info'!AG878="Not directly admitted by this team, but achieved 90% of stay whilst at this team",'Patient level info'!AG878,CONCATENATE('Patient level info'!AG878," whilst at this team"))))))))</f>
        <v/>
      </c>
      <c r="E878" s="106" t="str">
        <f>IF('Patient level info'!A878="","",IF(B878="6 Month Transfer","Not Applicable",IF('Patient level info'!A878='Patient level info'!B878,IF('Patient level info'!T878="No","Not achieved","Achieved"),"Not directly admitted by this team")))</f>
        <v/>
      </c>
      <c r="F878" s="106" t="str">
        <f>IF('Patient level info'!A878="","",IF(B878="6 Month Transfer","Not Applicable",IF('Patient level info'!A878='Patient level info'!B878,IF('Patient level info'!U878="","Not achieved","Achieved"),"Not directly admitted by this team")))</f>
        <v/>
      </c>
    </row>
    <row r="879" spans="1:6" s="40" customFormat="1" ht="30" customHeight="1" x14ac:dyDescent="0.25">
      <c r="A879" s="20" t="str">
        <f>IF('Patient level info'!A879="","",'Patient level info'!A879)</f>
        <v/>
      </c>
      <c r="B879" s="105" t="str">
        <f>IF(A879="","",IF('Patient level info'!E879="Yes","6 Month Transfer",IF('Paste Data Here - Export'!A879='Paste Data Here - Export'!B879,'Patient level info'!C879,IF('Patient level info'!W879="No","",'Paste Data Here - Export'!HP879))))</f>
        <v/>
      </c>
      <c r="C879" s="61" t="str">
        <f>IF(A879="","",IF(B879="6 Month Transfer",B879,IF('Patient level info'!W879="No","Record not locked to discharge/transfer",IF(AND('Paste Data Here - Export'!KM879="T",'Paste Data Here - Export'!A879&lt;&gt;'Paste Data Here - Export'!B879),"Record transferred to this team then transferred to another inpatient team",IF('Paste Data Here - Export'!KM879="T","Transferred to another inpatient team",IF('Paste Data Here - Export'!A879='Paste Data Here - Export'!B879,"Full record at this team","Record transferred to this team"))))))</f>
        <v/>
      </c>
      <c r="D879" s="106" t="str">
        <f>IF('Patient level info'!A879="","",IF(B879="6 Month Transfer","Not Applicable",IF(C879="Record not locked to discharge/transfer",C879,IF(OR(C879="Full record at this team",'Patient level info'!AG879="Died same day as arrival",'Patient level info'!AG879="Admitted to ICU/CCU/HDU"),'Patient level info'!AG879,IF('Patient level info'!P879="Not achieved",'Patient level info'!AG879,IF('Patient level info'!M879="Not achieved",'Patient level info'!AG879,IF('Patient level info'!AG879="Not directly admitted by this team, but achieved 90% of stay whilst at this team",'Patient level info'!AG879,CONCATENATE('Patient level info'!AG879," whilst at this team"))))))))</f>
        <v/>
      </c>
      <c r="E879" s="106" t="str">
        <f>IF('Patient level info'!A879="","",IF(B879="6 Month Transfer","Not Applicable",IF('Patient level info'!A879='Patient level info'!B879,IF('Patient level info'!T879="No","Not achieved","Achieved"),"Not directly admitted by this team")))</f>
        <v/>
      </c>
      <c r="F879" s="106" t="str">
        <f>IF('Patient level info'!A879="","",IF(B879="6 Month Transfer","Not Applicable",IF('Patient level info'!A879='Patient level info'!B879,IF('Patient level info'!U879="","Not achieved","Achieved"),"Not directly admitted by this team")))</f>
        <v/>
      </c>
    </row>
    <row r="880" spans="1:6" s="40" customFormat="1" ht="30" customHeight="1" x14ac:dyDescent="0.25">
      <c r="A880" s="20" t="str">
        <f>IF('Patient level info'!A880="","",'Patient level info'!A880)</f>
        <v/>
      </c>
      <c r="B880" s="105" t="str">
        <f>IF(A880="","",IF('Patient level info'!E880="Yes","6 Month Transfer",IF('Paste Data Here - Export'!A880='Paste Data Here - Export'!B880,'Patient level info'!C880,IF('Patient level info'!W880="No","",'Paste Data Here - Export'!HP880))))</f>
        <v/>
      </c>
      <c r="C880" s="61" t="str">
        <f>IF(A880="","",IF(B880="6 Month Transfer",B880,IF('Patient level info'!W880="No","Record not locked to discharge/transfer",IF(AND('Paste Data Here - Export'!KM880="T",'Paste Data Here - Export'!A880&lt;&gt;'Paste Data Here - Export'!B880),"Record transferred to this team then transferred to another inpatient team",IF('Paste Data Here - Export'!KM880="T","Transferred to another inpatient team",IF('Paste Data Here - Export'!A880='Paste Data Here - Export'!B880,"Full record at this team","Record transferred to this team"))))))</f>
        <v/>
      </c>
      <c r="D880" s="106" t="str">
        <f>IF('Patient level info'!A880="","",IF(B880="6 Month Transfer","Not Applicable",IF(C880="Record not locked to discharge/transfer",C880,IF(OR(C880="Full record at this team",'Patient level info'!AG880="Died same day as arrival",'Patient level info'!AG880="Admitted to ICU/CCU/HDU"),'Patient level info'!AG880,IF('Patient level info'!P880="Not achieved",'Patient level info'!AG880,IF('Patient level info'!M880="Not achieved",'Patient level info'!AG880,IF('Patient level info'!AG880="Not directly admitted by this team, but achieved 90% of stay whilst at this team",'Patient level info'!AG880,CONCATENATE('Patient level info'!AG880," whilst at this team"))))))))</f>
        <v/>
      </c>
      <c r="E880" s="106" t="str">
        <f>IF('Patient level info'!A880="","",IF(B880="6 Month Transfer","Not Applicable",IF('Patient level info'!A880='Patient level info'!B880,IF('Patient level info'!T880="No","Not achieved","Achieved"),"Not directly admitted by this team")))</f>
        <v/>
      </c>
      <c r="F880" s="106" t="str">
        <f>IF('Patient level info'!A880="","",IF(B880="6 Month Transfer","Not Applicable",IF('Patient level info'!A880='Patient level info'!B880,IF('Patient level info'!U880="","Not achieved","Achieved"),"Not directly admitted by this team")))</f>
        <v/>
      </c>
    </row>
    <row r="881" spans="1:6" s="40" customFormat="1" ht="30" customHeight="1" x14ac:dyDescent="0.25">
      <c r="A881" s="20" t="str">
        <f>IF('Patient level info'!A881="","",'Patient level info'!A881)</f>
        <v/>
      </c>
      <c r="B881" s="105" t="str">
        <f>IF(A881="","",IF('Patient level info'!E881="Yes","6 Month Transfer",IF('Paste Data Here - Export'!A881='Paste Data Here - Export'!B881,'Patient level info'!C881,IF('Patient level info'!W881="No","",'Paste Data Here - Export'!HP881))))</f>
        <v/>
      </c>
      <c r="C881" s="61" t="str">
        <f>IF(A881="","",IF(B881="6 Month Transfer",B881,IF('Patient level info'!W881="No","Record not locked to discharge/transfer",IF(AND('Paste Data Here - Export'!KM881="T",'Paste Data Here - Export'!A881&lt;&gt;'Paste Data Here - Export'!B881),"Record transferred to this team then transferred to another inpatient team",IF('Paste Data Here - Export'!KM881="T","Transferred to another inpatient team",IF('Paste Data Here - Export'!A881='Paste Data Here - Export'!B881,"Full record at this team","Record transferred to this team"))))))</f>
        <v/>
      </c>
      <c r="D881" s="106" t="str">
        <f>IF('Patient level info'!A881="","",IF(B881="6 Month Transfer","Not Applicable",IF(C881="Record not locked to discharge/transfer",C881,IF(OR(C881="Full record at this team",'Patient level info'!AG881="Died same day as arrival",'Patient level info'!AG881="Admitted to ICU/CCU/HDU"),'Patient level info'!AG881,IF('Patient level info'!P881="Not achieved",'Patient level info'!AG881,IF('Patient level info'!M881="Not achieved",'Patient level info'!AG881,IF('Patient level info'!AG881="Not directly admitted by this team, but achieved 90% of stay whilst at this team",'Patient level info'!AG881,CONCATENATE('Patient level info'!AG881," whilst at this team"))))))))</f>
        <v/>
      </c>
      <c r="E881" s="106" t="str">
        <f>IF('Patient level info'!A881="","",IF(B881="6 Month Transfer","Not Applicable",IF('Patient level info'!A881='Patient level info'!B881,IF('Patient level info'!T881="No","Not achieved","Achieved"),"Not directly admitted by this team")))</f>
        <v/>
      </c>
      <c r="F881" s="106" t="str">
        <f>IF('Patient level info'!A881="","",IF(B881="6 Month Transfer","Not Applicable",IF('Patient level info'!A881='Patient level info'!B881,IF('Patient level info'!U881="","Not achieved","Achieved"),"Not directly admitted by this team")))</f>
        <v/>
      </c>
    </row>
    <row r="882" spans="1:6" s="40" customFormat="1" ht="30" customHeight="1" x14ac:dyDescent="0.25">
      <c r="A882" s="20" t="str">
        <f>IF('Patient level info'!A882="","",'Patient level info'!A882)</f>
        <v/>
      </c>
      <c r="B882" s="105" t="str">
        <f>IF(A882="","",IF('Patient level info'!E882="Yes","6 Month Transfer",IF('Paste Data Here - Export'!A882='Paste Data Here - Export'!B882,'Patient level info'!C882,IF('Patient level info'!W882="No","",'Paste Data Here - Export'!HP882))))</f>
        <v/>
      </c>
      <c r="C882" s="61" t="str">
        <f>IF(A882="","",IF(B882="6 Month Transfer",B882,IF('Patient level info'!W882="No","Record not locked to discharge/transfer",IF(AND('Paste Data Here - Export'!KM882="T",'Paste Data Here - Export'!A882&lt;&gt;'Paste Data Here - Export'!B882),"Record transferred to this team then transferred to another inpatient team",IF('Paste Data Here - Export'!KM882="T","Transferred to another inpatient team",IF('Paste Data Here - Export'!A882='Paste Data Here - Export'!B882,"Full record at this team","Record transferred to this team"))))))</f>
        <v/>
      </c>
      <c r="D882" s="106" t="str">
        <f>IF('Patient level info'!A882="","",IF(B882="6 Month Transfer","Not Applicable",IF(C882="Record not locked to discharge/transfer",C882,IF(OR(C882="Full record at this team",'Patient level info'!AG882="Died same day as arrival",'Patient level info'!AG882="Admitted to ICU/CCU/HDU"),'Patient level info'!AG882,IF('Patient level info'!P882="Not achieved",'Patient level info'!AG882,IF('Patient level info'!M882="Not achieved",'Patient level info'!AG882,IF('Patient level info'!AG882="Not directly admitted by this team, but achieved 90% of stay whilst at this team",'Patient level info'!AG882,CONCATENATE('Patient level info'!AG882," whilst at this team"))))))))</f>
        <v/>
      </c>
      <c r="E882" s="106" t="str">
        <f>IF('Patient level info'!A882="","",IF(B882="6 Month Transfer","Not Applicable",IF('Patient level info'!A882='Patient level info'!B882,IF('Patient level info'!T882="No","Not achieved","Achieved"),"Not directly admitted by this team")))</f>
        <v/>
      </c>
      <c r="F882" s="106" t="str">
        <f>IF('Patient level info'!A882="","",IF(B882="6 Month Transfer","Not Applicable",IF('Patient level info'!A882='Patient level info'!B882,IF('Patient level info'!U882="","Not achieved","Achieved"),"Not directly admitted by this team")))</f>
        <v/>
      </c>
    </row>
    <row r="883" spans="1:6" s="40" customFormat="1" ht="30" customHeight="1" x14ac:dyDescent="0.25">
      <c r="A883" s="20" t="str">
        <f>IF('Patient level info'!A883="","",'Patient level info'!A883)</f>
        <v/>
      </c>
      <c r="B883" s="105" t="str">
        <f>IF(A883="","",IF('Patient level info'!E883="Yes","6 Month Transfer",IF('Paste Data Here - Export'!A883='Paste Data Here - Export'!B883,'Patient level info'!C883,IF('Patient level info'!W883="No","",'Paste Data Here - Export'!HP883))))</f>
        <v/>
      </c>
      <c r="C883" s="61" t="str">
        <f>IF(A883="","",IF(B883="6 Month Transfer",B883,IF('Patient level info'!W883="No","Record not locked to discharge/transfer",IF(AND('Paste Data Here - Export'!KM883="T",'Paste Data Here - Export'!A883&lt;&gt;'Paste Data Here - Export'!B883),"Record transferred to this team then transferred to another inpatient team",IF('Paste Data Here - Export'!KM883="T","Transferred to another inpatient team",IF('Paste Data Here - Export'!A883='Paste Data Here - Export'!B883,"Full record at this team","Record transferred to this team"))))))</f>
        <v/>
      </c>
      <c r="D883" s="106" t="str">
        <f>IF('Patient level info'!A883="","",IF(B883="6 Month Transfer","Not Applicable",IF(C883="Record not locked to discharge/transfer",C883,IF(OR(C883="Full record at this team",'Patient level info'!AG883="Died same day as arrival",'Patient level info'!AG883="Admitted to ICU/CCU/HDU"),'Patient level info'!AG883,IF('Patient level info'!P883="Not achieved",'Patient level info'!AG883,IF('Patient level info'!M883="Not achieved",'Patient level info'!AG883,IF('Patient level info'!AG883="Not directly admitted by this team, but achieved 90% of stay whilst at this team",'Patient level info'!AG883,CONCATENATE('Patient level info'!AG883," whilst at this team"))))))))</f>
        <v/>
      </c>
      <c r="E883" s="106" t="str">
        <f>IF('Patient level info'!A883="","",IF(B883="6 Month Transfer","Not Applicable",IF('Patient level info'!A883='Patient level info'!B883,IF('Patient level info'!T883="No","Not achieved","Achieved"),"Not directly admitted by this team")))</f>
        <v/>
      </c>
      <c r="F883" s="106" t="str">
        <f>IF('Patient level info'!A883="","",IF(B883="6 Month Transfer","Not Applicable",IF('Patient level info'!A883='Patient level info'!B883,IF('Patient level info'!U883="","Not achieved","Achieved"),"Not directly admitted by this team")))</f>
        <v/>
      </c>
    </row>
    <row r="884" spans="1:6" s="40" customFormat="1" ht="30" customHeight="1" x14ac:dyDescent="0.25">
      <c r="A884" s="20" t="str">
        <f>IF('Patient level info'!A884="","",'Patient level info'!A884)</f>
        <v/>
      </c>
      <c r="B884" s="105" t="str">
        <f>IF(A884="","",IF('Patient level info'!E884="Yes","6 Month Transfer",IF('Paste Data Here - Export'!A884='Paste Data Here - Export'!B884,'Patient level info'!C884,IF('Patient level info'!W884="No","",'Paste Data Here - Export'!HP884))))</f>
        <v/>
      </c>
      <c r="C884" s="61" t="str">
        <f>IF(A884="","",IF(B884="6 Month Transfer",B884,IF('Patient level info'!W884="No","Record not locked to discharge/transfer",IF(AND('Paste Data Here - Export'!KM884="T",'Paste Data Here - Export'!A884&lt;&gt;'Paste Data Here - Export'!B884),"Record transferred to this team then transferred to another inpatient team",IF('Paste Data Here - Export'!KM884="T","Transferred to another inpatient team",IF('Paste Data Here - Export'!A884='Paste Data Here - Export'!B884,"Full record at this team","Record transferred to this team"))))))</f>
        <v/>
      </c>
      <c r="D884" s="106" t="str">
        <f>IF('Patient level info'!A884="","",IF(B884="6 Month Transfer","Not Applicable",IF(C884="Record not locked to discharge/transfer",C884,IF(OR(C884="Full record at this team",'Patient level info'!AG884="Died same day as arrival",'Patient level info'!AG884="Admitted to ICU/CCU/HDU"),'Patient level info'!AG884,IF('Patient level info'!P884="Not achieved",'Patient level info'!AG884,IF('Patient level info'!M884="Not achieved",'Patient level info'!AG884,IF('Patient level info'!AG884="Not directly admitted by this team, but achieved 90% of stay whilst at this team",'Patient level info'!AG884,CONCATENATE('Patient level info'!AG884," whilst at this team"))))))))</f>
        <v/>
      </c>
      <c r="E884" s="106" t="str">
        <f>IF('Patient level info'!A884="","",IF(B884="6 Month Transfer","Not Applicable",IF('Patient level info'!A884='Patient level info'!B884,IF('Patient level info'!T884="No","Not achieved","Achieved"),"Not directly admitted by this team")))</f>
        <v/>
      </c>
      <c r="F884" s="106" t="str">
        <f>IF('Patient level info'!A884="","",IF(B884="6 Month Transfer","Not Applicable",IF('Patient level info'!A884='Patient level info'!B884,IF('Patient level info'!U884="","Not achieved","Achieved"),"Not directly admitted by this team")))</f>
        <v/>
      </c>
    </row>
    <row r="885" spans="1:6" s="40" customFormat="1" ht="30" customHeight="1" x14ac:dyDescent="0.25">
      <c r="A885" s="20" t="str">
        <f>IF('Patient level info'!A885="","",'Patient level info'!A885)</f>
        <v/>
      </c>
      <c r="B885" s="105" t="str">
        <f>IF(A885="","",IF('Patient level info'!E885="Yes","6 Month Transfer",IF('Paste Data Here - Export'!A885='Paste Data Here - Export'!B885,'Patient level info'!C885,IF('Patient level info'!W885="No","",'Paste Data Here - Export'!HP885))))</f>
        <v/>
      </c>
      <c r="C885" s="61" t="str">
        <f>IF(A885="","",IF(B885="6 Month Transfer",B885,IF('Patient level info'!W885="No","Record not locked to discharge/transfer",IF(AND('Paste Data Here - Export'!KM885="T",'Paste Data Here - Export'!A885&lt;&gt;'Paste Data Here - Export'!B885),"Record transferred to this team then transferred to another inpatient team",IF('Paste Data Here - Export'!KM885="T","Transferred to another inpatient team",IF('Paste Data Here - Export'!A885='Paste Data Here - Export'!B885,"Full record at this team","Record transferred to this team"))))))</f>
        <v/>
      </c>
      <c r="D885" s="106" t="str">
        <f>IF('Patient level info'!A885="","",IF(B885="6 Month Transfer","Not Applicable",IF(C885="Record not locked to discharge/transfer",C885,IF(OR(C885="Full record at this team",'Patient level info'!AG885="Died same day as arrival",'Patient level info'!AG885="Admitted to ICU/CCU/HDU"),'Patient level info'!AG885,IF('Patient level info'!P885="Not achieved",'Patient level info'!AG885,IF('Patient level info'!M885="Not achieved",'Patient level info'!AG885,IF('Patient level info'!AG885="Not directly admitted by this team, but achieved 90% of stay whilst at this team",'Patient level info'!AG885,CONCATENATE('Patient level info'!AG885," whilst at this team"))))))))</f>
        <v/>
      </c>
      <c r="E885" s="106" t="str">
        <f>IF('Patient level info'!A885="","",IF(B885="6 Month Transfer","Not Applicable",IF('Patient level info'!A885='Patient level info'!B885,IF('Patient level info'!T885="No","Not achieved","Achieved"),"Not directly admitted by this team")))</f>
        <v/>
      </c>
      <c r="F885" s="106" t="str">
        <f>IF('Patient level info'!A885="","",IF(B885="6 Month Transfer","Not Applicable",IF('Patient level info'!A885='Patient level info'!B885,IF('Patient level info'!U885="","Not achieved","Achieved"),"Not directly admitted by this team")))</f>
        <v/>
      </c>
    </row>
    <row r="886" spans="1:6" s="40" customFormat="1" ht="30" customHeight="1" x14ac:dyDescent="0.25">
      <c r="A886" s="20" t="str">
        <f>IF('Patient level info'!A886="","",'Patient level info'!A886)</f>
        <v/>
      </c>
      <c r="B886" s="105" t="str">
        <f>IF(A886="","",IF('Patient level info'!E886="Yes","6 Month Transfer",IF('Paste Data Here - Export'!A886='Paste Data Here - Export'!B886,'Patient level info'!C886,IF('Patient level info'!W886="No","",'Paste Data Here - Export'!HP886))))</f>
        <v/>
      </c>
      <c r="C886" s="61" t="str">
        <f>IF(A886="","",IF(B886="6 Month Transfer",B886,IF('Patient level info'!W886="No","Record not locked to discharge/transfer",IF(AND('Paste Data Here - Export'!KM886="T",'Paste Data Here - Export'!A886&lt;&gt;'Paste Data Here - Export'!B886),"Record transferred to this team then transferred to another inpatient team",IF('Paste Data Here - Export'!KM886="T","Transferred to another inpatient team",IF('Paste Data Here - Export'!A886='Paste Data Here - Export'!B886,"Full record at this team","Record transferred to this team"))))))</f>
        <v/>
      </c>
      <c r="D886" s="106" t="str">
        <f>IF('Patient level info'!A886="","",IF(B886="6 Month Transfer","Not Applicable",IF(C886="Record not locked to discharge/transfer",C886,IF(OR(C886="Full record at this team",'Patient level info'!AG886="Died same day as arrival",'Patient level info'!AG886="Admitted to ICU/CCU/HDU"),'Patient level info'!AG886,IF('Patient level info'!P886="Not achieved",'Patient level info'!AG886,IF('Patient level info'!M886="Not achieved",'Patient level info'!AG886,IF('Patient level info'!AG886="Not directly admitted by this team, but achieved 90% of stay whilst at this team",'Patient level info'!AG886,CONCATENATE('Patient level info'!AG886," whilst at this team"))))))))</f>
        <v/>
      </c>
      <c r="E886" s="106" t="str">
        <f>IF('Patient level info'!A886="","",IF(B886="6 Month Transfer","Not Applicable",IF('Patient level info'!A886='Patient level info'!B886,IF('Patient level info'!T886="No","Not achieved","Achieved"),"Not directly admitted by this team")))</f>
        <v/>
      </c>
      <c r="F886" s="106" t="str">
        <f>IF('Patient level info'!A886="","",IF(B886="6 Month Transfer","Not Applicable",IF('Patient level info'!A886='Patient level info'!B886,IF('Patient level info'!U886="","Not achieved","Achieved"),"Not directly admitted by this team")))</f>
        <v/>
      </c>
    </row>
    <row r="887" spans="1:6" s="40" customFormat="1" ht="30" customHeight="1" x14ac:dyDescent="0.25">
      <c r="A887" s="20" t="str">
        <f>IF('Patient level info'!A887="","",'Patient level info'!A887)</f>
        <v/>
      </c>
      <c r="B887" s="105" t="str">
        <f>IF(A887="","",IF('Patient level info'!E887="Yes","6 Month Transfer",IF('Paste Data Here - Export'!A887='Paste Data Here - Export'!B887,'Patient level info'!C887,IF('Patient level info'!W887="No","",'Paste Data Here - Export'!HP887))))</f>
        <v/>
      </c>
      <c r="C887" s="61" t="str">
        <f>IF(A887="","",IF(B887="6 Month Transfer",B887,IF('Patient level info'!W887="No","Record not locked to discharge/transfer",IF(AND('Paste Data Here - Export'!KM887="T",'Paste Data Here - Export'!A887&lt;&gt;'Paste Data Here - Export'!B887),"Record transferred to this team then transferred to another inpatient team",IF('Paste Data Here - Export'!KM887="T","Transferred to another inpatient team",IF('Paste Data Here - Export'!A887='Paste Data Here - Export'!B887,"Full record at this team","Record transferred to this team"))))))</f>
        <v/>
      </c>
      <c r="D887" s="106" t="str">
        <f>IF('Patient level info'!A887="","",IF(B887="6 Month Transfer","Not Applicable",IF(C887="Record not locked to discharge/transfer",C887,IF(OR(C887="Full record at this team",'Patient level info'!AG887="Died same day as arrival",'Patient level info'!AG887="Admitted to ICU/CCU/HDU"),'Patient level info'!AG887,IF('Patient level info'!P887="Not achieved",'Patient level info'!AG887,IF('Patient level info'!M887="Not achieved",'Patient level info'!AG887,IF('Patient level info'!AG887="Not directly admitted by this team, but achieved 90% of stay whilst at this team",'Patient level info'!AG887,CONCATENATE('Patient level info'!AG887," whilst at this team"))))))))</f>
        <v/>
      </c>
      <c r="E887" s="106" t="str">
        <f>IF('Patient level info'!A887="","",IF(B887="6 Month Transfer","Not Applicable",IF('Patient level info'!A887='Patient level info'!B887,IF('Patient level info'!T887="No","Not achieved","Achieved"),"Not directly admitted by this team")))</f>
        <v/>
      </c>
      <c r="F887" s="106" t="str">
        <f>IF('Patient level info'!A887="","",IF(B887="6 Month Transfer","Not Applicable",IF('Patient level info'!A887='Patient level info'!B887,IF('Patient level info'!U887="","Not achieved","Achieved"),"Not directly admitted by this team")))</f>
        <v/>
      </c>
    </row>
    <row r="888" spans="1:6" s="40" customFormat="1" ht="30" customHeight="1" x14ac:dyDescent="0.25">
      <c r="A888" s="20" t="str">
        <f>IF('Patient level info'!A888="","",'Patient level info'!A888)</f>
        <v/>
      </c>
      <c r="B888" s="105" t="str">
        <f>IF(A888="","",IF('Patient level info'!E888="Yes","6 Month Transfer",IF('Paste Data Here - Export'!A888='Paste Data Here - Export'!B888,'Patient level info'!C888,IF('Patient level info'!W888="No","",'Paste Data Here - Export'!HP888))))</f>
        <v/>
      </c>
      <c r="C888" s="61" t="str">
        <f>IF(A888="","",IF(B888="6 Month Transfer",B888,IF('Patient level info'!W888="No","Record not locked to discharge/transfer",IF(AND('Paste Data Here - Export'!KM888="T",'Paste Data Here - Export'!A888&lt;&gt;'Paste Data Here - Export'!B888),"Record transferred to this team then transferred to another inpatient team",IF('Paste Data Here - Export'!KM888="T","Transferred to another inpatient team",IF('Paste Data Here - Export'!A888='Paste Data Here - Export'!B888,"Full record at this team","Record transferred to this team"))))))</f>
        <v/>
      </c>
      <c r="D888" s="106" t="str">
        <f>IF('Patient level info'!A888="","",IF(B888="6 Month Transfer","Not Applicable",IF(C888="Record not locked to discharge/transfer",C888,IF(OR(C888="Full record at this team",'Patient level info'!AG888="Died same day as arrival",'Patient level info'!AG888="Admitted to ICU/CCU/HDU"),'Patient level info'!AG888,IF('Patient level info'!P888="Not achieved",'Patient level info'!AG888,IF('Patient level info'!M888="Not achieved",'Patient level info'!AG888,IF('Patient level info'!AG888="Not directly admitted by this team, but achieved 90% of stay whilst at this team",'Patient level info'!AG888,CONCATENATE('Patient level info'!AG888," whilst at this team"))))))))</f>
        <v/>
      </c>
      <c r="E888" s="106" t="str">
        <f>IF('Patient level info'!A888="","",IF(B888="6 Month Transfer","Not Applicable",IF('Patient level info'!A888='Patient level info'!B888,IF('Patient level info'!T888="No","Not achieved","Achieved"),"Not directly admitted by this team")))</f>
        <v/>
      </c>
      <c r="F888" s="106" t="str">
        <f>IF('Patient level info'!A888="","",IF(B888="6 Month Transfer","Not Applicable",IF('Patient level info'!A888='Patient level info'!B888,IF('Patient level info'!U888="","Not achieved","Achieved"),"Not directly admitted by this team")))</f>
        <v/>
      </c>
    </row>
    <row r="889" spans="1:6" s="40" customFormat="1" ht="30" customHeight="1" x14ac:dyDescent="0.25">
      <c r="A889" s="20" t="str">
        <f>IF('Patient level info'!A889="","",'Patient level info'!A889)</f>
        <v/>
      </c>
      <c r="B889" s="105" t="str">
        <f>IF(A889="","",IF('Patient level info'!E889="Yes","6 Month Transfer",IF('Paste Data Here - Export'!A889='Paste Data Here - Export'!B889,'Patient level info'!C889,IF('Patient level info'!W889="No","",'Paste Data Here - Export'!HP889))))</f>
        <v/>
      </c>
      <c r="C889" s="61" t="str">
        <f>IF(A889="","",IF(B889="6 Month Transfer",B889,IF('Patient level info'!W889="No","Record not locked to discharge/transfer",IF(AND('Paste Data Here - Export'!KM889="T",'Paste Data Here - Export'!A889&lt;&gt;'Paste Data Here - Export'!B889),"Record transferred to this team then transferred to another inpatient team",IF('Paste Data Here - Export'!KM889="T","Transferred to another inpatient team",IF('Paste Data Here - Export'!A889='Paste Data Here - Export'!B889,"Full record at this team","Record transferred to this team"))))))</f>
        <v/>
      </c>
      <c r="D889" s="106" t="str">
        <f>IF('Patient level info'!A889="","",IF(B889="6 Month Transfer","Not Applicable",IF(C889="Record not locked to discharge/transfer",C889,IF(OR(C889="Full record at this team",'Patient level info'!AG889="Died same day as arrival",'Patient level info'!AG889="Admitted to ICU/CCU/HDU"),'Patient level info'!AG889,IF('Patient level info'!P889="Not achieved",'Patient level info'!AG889,IF('Patient level info'!M889="Not achieved",'Patient level info'!AG889,IF('Patient level info'!AG889="Not directly admitted by this team, but achieved 90% of stay whilst at this team",'Patient level info'!AG889,CONCATENATE('Patient level info'!AG889," whilst at this team"))))))))</f>
        <v/>
      </c>
      <c r="E889" s="106" t="str">
        <f>IF('Patient level info'!A889="","",IF(B889="6 Month Transfer","Not Applicable",IF('Patient level info'!A889='Patient level info'!B889,IF('Patient level info'!T889="No","Not achieved","Achieved"),"Not directly admitted by this team")))</f>
        <v/>
      </c>
      <c r="F889" s="106" t="str">
        <f>IF('Patient level info'!A889="","",IF(B889="6 Month Transfer","Not Applicable",IF('Patient level info'!A889='Patient level info'!B889,IF('Patient level info'!U889="","Not achieved","Achieved"),"Not directly admitted by this team")))</f>
        <v/>
      </c>
    </row>
    <row r="890" spans="1:6" s="40" customFormat="1" ht="30" customHeight="1" x14ac:dyDescent="0.25">
      <c r="A890" s="20" t="str">
        <f>IF('Patient level info'!A890="","",'Patient level info'!A890)</f>
        <v/>
      </c>
      <c r="B890" s="105" t="str">
        <f>IF(A890="","",IF('Patient level info'!E890="Yes","6 Month Transfer",IF('Paste Data Here - Export'!A890='Paste Data Here - Export'!B890,'Patient level info'!C890,IF('Patient level info'!W890="No","",'Paste Data Here - Export'!HP890))))</f>
        <v/>
      </c>
      <c r="C890" s="61" t="str">
        <f>IF(A890="","",IF(B890="6 Month Transfer",B890,IF('Patient level info'!W890="No","Record not locked to discharge/transfer",IF(AND('Paste Data Here - Export'!KM890="T",'Paste Data Here - Export'!A890&lt;&gt;'Paste Data Here - Export'!B890),"Record transferred to this team then transferred to another inpatient team",IF('Paste Data Here - Export'!KM890="T","Transferred to another inpatient team",IF('Paste Data Here - Export'!A890='Paste Data Here - Export'!B890,"Full record at this team","Record transferred to this team"))))))</f>
        <v/>
      </c>
      <c r="D890" s="106" t="str">
        <f>IF('Patient level info'!A890="","",IF(B890="6 Month Transfer","Not Applicable",IF(C890="Record not locked to discharge/transfer",C890,IF(OR(C890="Full record at this team",'Patient level info'!AG890="Died same day as arrival",'Patient level info'!AG890="Admitted to ICU/CCU/HDU"),'Patient level info'!AG890,IF('Patient level info'!P890="Not achieved",'Patient level info'!AG890,IF('Patient level info'!M890="Not achieved",'Patient level info'!AG890,IF('Patient level info'!AG890="Not directly admitted by this team, but achieved 90% of stay whilst at this team",'Patient level info'!AG890,CONCATENATE('Patient level info'!AG890," whilst at this team"))))))))</f>
        <v/>
      </c>
      <c r="E890" s="106" t="str">
        <f>IF('Patient level info'!A890="","",IF(B890="6 Month Transfer","Not Applicable",IF('Patient level info'!A890='Patient level info'!B890,IF('Patient level info'!T890="No","Not achieved","Achieved"),"Not directly admitted by this team")))</f>
        <v/>
      </c>
      <c r="F890" s="106" t="str">
        <f>IF('Patient level info'!A890="","",IF(B890="6 Month Transfer","Not Applicable",IF('Patient level info'!A890='Patient level info'!B890,IF('Patient level info'!U890="","Not achieved","Achieved"),"Not directly admitted by this team")))</f>
        <v/>
      </c>
    </row>
    <row r="891" spans="1:6" s="40" customFormat="1" ht="30" customHeight="1" x14ac:dyDescent="0.25">
      <c r="A891" s="20" t="str">
        <f>IF('Patient level info'!A891="","",'Patient level info'!A891)</f>
        <v/>
      </c>
      <c r="B891" s="105" t="str">
        <f>IF(A891="","",IF('Patient level info'!E891="Yes","6 Month Transfer",IF('Paste Data Here - Export'!A891='Paste Data Here - Export'!B891,'Patient level info'!C891,IF('Patient level info'!W891="No","",'Paste Data Here - Export'!HP891))))</f>
        <v/>
      </c>
      <c r="C891" s="61" t="str">
        <f>IF(A891="","",IF(B891="6 Month Transfer",B891,IF('Patient level info'!W891="No","Record not locked to discharge/transfer",IF(AND('Paste Data Here - Export'!KM891="T",'Paste Data Here - Export'!A891&lt;&gt;'Paste Data Here - Export'!B891),"Record transferred to this team then transferred to another inpatient team",IF('Paste Data Here - Export'!KM891="T","Transferred to another inpatient team",IF('Paste Data Here - Export'!A891='Paste Data Here - Export'!B891,"Full record at this team","Record transferred to this team"))))))</f>
        <v/>
      </c>
      <c r="D891" s="106" t="str">
        <f>IF('Patient level info'!A891="","",IF(B891="6 Month Transfer","Not Applicable",IF(C891="Record not locked to discharge/transfer",C891,IF(OR(C891="Full record at this team",'Patient level info'!AG891="Died same day as arrival",'Patient level info'!AG891="Admitted to ICU/CCU/HDU"),'Patient level info'!AG891,IF('Patient level info'!P891="Not achieved",'Patient level info'!AG891,IF('Patient level info'!M891="Not achieved",'Patient level info'!AG891,IF('Patient level info'!AG891="Not directly admitted by this team, but achieved 90% of stay whilst at this team",'Patient level info'!AG891,CONCATENATE('Patient level info'!AG891," whilst at this team"))))))))</f>
        <v/>
      </c>
      <c r="E891" s="106" t="str">
        <f>IF('Patient level info'!A891="","",IF(B891="6 Month Transfer","Not Applicable",IF('Patient level info'!A891='Patient level info'!B891,IF('Patient level info'!T891="No","Not achieved","Achieved"),"Not directly admitted by this team")))</f>
        <v/>
      </c>
      <c r="F891" s="106" t="str">
        <f>IF('Patient level info'!A891="","",IF(B891="6 Month Transfer","Not Applicable",IF('Patient level info'!A891='Patient level info'!B891,IF('Patient level info'!U891="","Not achieved","Achieved"),"Not directly admitted by this team")))</f>
        <v/>
      </c>
    </row>
    <row r="892" spans="1:6" s="40" customFormat="1" ht="30" customHeight="1" x14ac:dyDescent="0.25">
      <c r="A892" s="20" t="str">
        <f>IF('Patient level info'!A892="","",'Patient level info'!A892)</f>
        <v/>
      </c>
      <c r="B892" s="105" t="str">
        <f>IF(A892="","",IF('Patient level info'!E892="Yes","6 Month Transfer",IF('Paste Data Here - Export'!A892='Paste Data Here - Export'!B892,'Patient level info'!C892,IF('Patient level info'!W892="No","",'Paste Data Here - Export'!HP892))))</f>
        <v/>
      </c>
      <c r="C892" s="61" t="str">
        <f>IF(A892="","",IF(B892="6 Month Transfer",B892,IF('Patient level info'!W892="No","Record not locked to discharge/transfer",IF(AND('Paste Data Here - Export'!KM892="T",'Paste Data Here - Export'!A892&lt;&gt;'Paste Data Here - Export'!B892),"Record transferred to this team then transferred to another inpatient team",IF('Paste Data Here - Export'!KM892="T","Transferred to another inpatient team",IF('Paste Data Here - Export'!A892='Paste Data Here - Export'!B892,"Full record at this team","Record transferred to this team"))))))</f>
        <v/>
      </c>
      <c r="D892" s="106" t="str">
        <f>IF('Patient level info'!A892="","",IF(B892="6 Month Transfer","Not Applicable",IF(C892="Record not locked to discharge/transfer",C892,IF(OR(C892="Full record at this team",'Patient level info'!AG892="Died same day as arrival",'Patient level info'!AG892="Admitted to ICU/CCU/HDU"),'Patient level info'!AG892,IF('Patient level info'!P892="Not achieved",'Patient level info'!AG892,IF('Patient level info'!M892="Not achieved",'Patient level info'!AG892,IF('Patient level info'!AG892="Not directly admitted by this team, but achieved 90% of stay whilst at this team",'Patient level info'!AG892,CONCATENATE('Patient level info'!AG892," whilst at this team"))))))))</f>
        <v/>
      </c>
      <c r="E892" s="106" t="str">
        <f>IF('Patient level info'!A892="","",IF(B892="6 Month Transfer","Not Applicable",IF('Patient level info'!A892='Patient level info'!B892,IF('Patient level info'!T892="No","Not achieved","Achieved"),"Not directly admitted by this team")))</f>
        <v/>
      </c>
      <c r="F892" s="106" t="str">
        <f>IF('Patient level info'!A892="","",IF(B892="6 Month Transfer","Not Applicable",IF('Patient level info'!A892='Patient level info'!B892,IF('Patient level info'!U892="","Not achieved","Achieved"),"Not directly admitted by this team")))</f>
        <v/>
      </c>
    </row>
    <row r="893" spans="1:6" s="40" customFormat="1" ht="30" customHeight="1" x14ac:dyDescent="0.25">
      <c r="A893" s="20" t="str">
        <f>IF('Patient level info'!A893="","",'Patient level info'!A893)</f>
        <v/>
      </c>
      <c r="B893" s="105" t="str">
        <f>IF(A893="","",IF('Patient level info'!E893="Yes","6 Month Transfer",IF('Paste Data Here - Export'!A893='Paste Data Here - Export'!B893,'Patient level info'!C893,IF('Patient level info'!W893="No","",'Paste Data Here - Export'!HP893))))</f>
        <v/>
      </c>
      <c r="C893" s="61" t="str">
        <f>IF(A893="","",IF(B893="6 Month Transfer",B893,IF('Patient level info'!W893="No","Record not locked to discharge/transfer",IF(AND('Paste Data Here - Export'!KM893="T",'Paste Data Here - Export'!A893&lt;&gt;'Paste Data Here - Export'!B893),"Record transferred to this team then transferred to another inpatient team",IF('Paste Data Here - Export'!KM893="T","Transferred to another inpatient team",IF('Paste Data Here - Export'!A893='Paste Data Here - Export'!B893,"Full record at this team","Record transferred to this team"))))))</f>
        <v/>
      </c>
      <c r="D893" s="106" t="str">
        <f>IF('Patient level info'!A893="","",IF(B893="6 Month Transfer","Not Applicable",IF(C893="Record not locked to discharge/transfer",C893,IF(OR(C893="Full record at this team",'Patient level info'!AG893="Died same day as arrival",'Patient level info'!AG893="Admitted to ICU/CCU/HDU"),'Patient level info'!AG893,IF('Patient level info'!P893="Not achieved",'Patient level info'!AG893,IF('Patient level info'!M893="Not achieved",'Patient level info'!AG893,IF('Patient level info'!AG893="Not directly admitted by this team, but achieved 90% of stay whilst at this team",'Patient level info'!AG893,CONCATENATE('Patient level info'!AG893," whilst at this team"))))))))</f>
        <v/>
      </c>
      <c r="E893" s="106" t="str">
        <f>IF('Patient level info'!A893="","",IF(B893="6 Month Transfer","Not Applicable",IF('Patient level info'!A893='Patient level info'!B893,IF('Patient level info'!T893="No","Not achieved","Achieved"),"Not directly admitted by this team")))</f>
        <v/>
      </c>
      <c r="F893" s="106" t="str">
        <f>IF('Patient level info'!A893="","",IF(B893="6 Month Transfer","Not Applicable",IF('Patient level info'!A893='Patient level info'!B893,IF('Patient level info'!U893="","Not achieved","Achieved"),"Not directly admitted by this team")))</f>
        <v/>
      </c>
    </row>
    <row r="894" spans="1:6" s="40" customFormat="1" ht="30" customHeight="1" x14ac:dyDescent="0.25">
      <c r="A894" s="20" t="str">
        <f>IF('Patient level info'!A894="","",'Patient level info'!A894)</f>
        <v/>
      </c>
      <c r="B894" s="105" t="str">
        <f>IF(A894="","",IF('Patient level info'!E894="Yes","6 Month Transfer",IF('Paste Data Here - Export'!A894='Paste Data Here - Export'!B894,'Patient level info'!C894,IF('Patient level info'!W894="No","",'Paste Data Here - Export'!HP894))))</f>
        <v/>
      </c>
      <c r="C894" s="61" t="str">
        <f>IF(A894="","",IF(B894="6 Month Transfer",B894,IF('Patient level info'!W894="No","Record not locked to discharge/transfer",IF(AND('Paste Data Here - Export'!KM894="T",'Paste Data Here - Export'!A894&lt;&gt;'Paste Data Here - Export'!B894),"Record transferred to this team then transferred to another inpatient team",IF('Paste Data Here - Export'!KM894="T","Transferred to another inpatient team",IF('Paste Data Here - Export'!A894='Paste Data Here - Export'!B894,"Full record at this team","Record transferred to this team"))))))</f>
        <v/>
      </c>
      <c r="D894" s="106" t="str">
        <f>IF('Patient level info'!A894="","",IF(B894="6 Month Transfer","Not Applicable",IF(C894="Record not locked to discharge/transfer",C894,IF(OR(C894="Full record at this team",'Patient level info'!AG894="Died same day as arrival",'Patient level info'!AG894="Admitted to ICU/CCU/HDU"),'Patient level info'!AG894,IF('Patient level info'!P894="Not achieved",'Patient level info'!AG894,IF('Patient level info'!M894="Not achieved",'Patient level info'!AG894,IF('Patient level info'!AG894="Not directly admitted by this team, but achieved 90% of stay whilst at this team",'Patient level info'!AG894,CONCATENATE('Patient level info'!AG894," whilst at this team"))))))))</f>
        <v/>
      </c>
      <c r="E894" s="106" t="str">
        <f>IF('Patient level info'!A894="","",IF(B894="6 Month Transfer","Not Applicable",IF('Patient level info'!A894='Patient level info'!B894,IF('Patient level info'!T894="No","Not achieved","Achieved"),"Not directly admitted by this team")))</f>
        <v/>
      </c>
      <c r="F894" s="106" t="str">
        <f>IF('Patient level info'!A894="","",IF(B894="6 Month Transfer","Not Applicable",IF('Patient level info'!A894='Patient level info'!B894,IF('Patient level info'!U894="","Not achieved","Achieved"),"Not directly admitted by this team")))</f>
        <v/>
      </c>
    </row>
    <row r="895" spans="1:6" s="40" customFormat="1" ht="30" customHeight="1" x14ac:dyDescent="0.25">
      <c r="A895" s="20" t="str">
        <f>IF('Patient level info'!A895="","",'Patient level info'!A895)</f>
        <v/>
      </c>
      <c r="B895" s="105" t="str">
        <f>IF(A895="","",IF('Patient level info'!E895="Yes","6 Month Transfer",IF('Paste Data Here - Export'!A895='Paste Data Here - Export'!B895,'Patient level info'!C895,IF('Patient level info'!W895="No","",'Paste Data Here - Export'!HP895))))</f>
        <v/>
      </c>
      <c r="C895" s="61" t="str">
        <f>IF(A895="","",IF(B895="6 Month Transfer",B895,IF('Patient level info'!W895="No","Record not locked to discharge/transfer",IF(AND('Paste Data Here - Export'!KM895="T",'Paste Data Here - Export'!A895&lt;&gt;'Paste Data Here - Export'!B895),"Record transferred to this team then transferred to another inpatient team",IF('Paste Data Here - Export'!KM895="T","Transferred to another inpatient team",IF('Paste Data Here - Export'!A895='Paste Data Here - Export'!B895,"Full record at this team","Record transferred to this team"))))))</f>
        <v/>
      </c>
      <c r="D895" s="106" t="str">
        <f>IF('Patient level info'!A895="","",IF(B895="6 Month Transfer","Not Applicable",IF(C895="Record not locked to discharge/transfer",C895,IF(OR(C895="Full record at this team",'Patient level info'!AG895="Died same day as arrival",'Patient level info'!AG895="Admitted to ICU/CCU/HDU"),'Patient level info'!AG895,IF('Patient level info'!P895="Not achieved",'Patient level info'!AG895,IF('Patient level info'!M895="Not achieved",'Patient level info'!AG895,IF('Patient level info'!AG895="Not directly admitted by this team, but achieved 90% of stay whilst at this team",'Patient level info'!AG895,CONCATENATE('Patient level info'!AG895," whilst at this team"))))))))</f>
        <v/>
      </c>
      <c r="E895" s="106" t="str">
        <f>IF('Patient level info'!A895="","",IF(B895="6 Month Transfer","Not Applicable",IF('Patient level info'!A895='Patient level info'!B895,IF('Patient level info'!T895="No","Not achieved","Achieved"),"Not directly admitted by this team")))</f>
        <v/>
      </c>
      <c r="F895" s="106" t="str">
        <f>IF('Patient level info'!A895="","",IF(B895="6 Month Transfer","Not Applicable",IF('Patient level info'!A895='Patient level info'!B895,IF('Patient level info'!U895="","Not achieved","Achieved"),"Not directly admitted by this team")))</f>
        <v/>
      </c>
    </row>
    <row r="896" spans="1:6" s="40" customFormat="1" ht="30" customHeight="1" x14ac:dyDescent="0.25">
      <c r="A896" s="20" t="str">
        <f>IF('Patient level info'!A896="","",'Patient level info'!A896)</f>
        <v/>
      </c>
      <c r="B896" s="105" t="str">
        <f>IF(A896="","",IF('Patient level info'!E896="Yes","6 Month Transfer",IF('Paste Data Here - Export'!A896='Paste Data Here - Export'!B896,'Patient level info'!C896,IF('Patient level info'!W896="No","",'Paste Data Here - Export'!HP896))))</f>
        <v/>
      </c>
      <c r="C896" s="61" t="str">
        <f>IF(A896="","",IF(B896="6 Month Transfer",B896,IF('Patient level info'!W896="No","Record not locked to discharge/transfer",IF(AND('Paste Data Here - Export'!KM896="T",'Paste Data Here - Export'!A896&lt;&gt;'Paste Data Here - Export'!B896),"Record transferred to this team then transferred to another inpatient team",IF('Paste Data Here - Export'!KM896="T","Transferred to another inpatient team",IF('Paste Data Here - Export'!A896='Paste Data Here - Export'!B896,"Full record at this team","Record transferred to this team"))))))</f>
        <v/>
      </c>
      <c r="D896" s="106" t="str">
        <f>IF('Patient level info'!A896="","",IF(B896="6 Month Transfer","Not Applicable",IF(C896="Record not locked to discharge/transfer",C896,IF(OR(C896="Full record at this team",'Patient level info'!AG896="Died same day as arrival",'Patient level info'!AG896="Admitted to ICU/CCU/HDU"),'Patient level info'!AG896,IF('Patient level info'!P896="Not achieved",'Patient level info'!AG896,IF('Patient level info'!M896="Not achieved",'Patient level info'!AG896,IF('Patient level info'!AG896="Not directly admitted by this team, but achieved 90% of stay whilst at this team",'Patient level info'!AG896,CONCATENATE('Patient level info'!AG896," whilst at this team"))))))))</f>
        <v/>
      </c>
      <c r="E896" s="106" t="str">
        <f>IF('Patient level info'!A896="","",IF(B896="6 Month Transfer","Not Applicable",IF('Patient level info'!A896='Patient level info'!B896,IF('Patient level info'!T896="No","Not achieved","Achieved"),"Not directly admitted by this team")))</f>
        <v/>
      </c>
      <c r="F896" s="106" t="str">
        <f>IF('Patient level info'!A896="","",IF(B896="6 Month Transfer","Not Applicable",IF('Patient level info'!A896='Patient level info'!B896,IF('Patient level info'!U896="","Not achieved","Achieved"),"Not directly admitted by this team")))</f>
        <v/>
      </c>
    </row>
    <row r="897" spans="1:6" s="40" customFormat="1" ht="30" customHeight="1" x14ac:dyDescent="0.25">
      <c r="A897" s="20" t="str">
        <f>IF('Patient level info'!A897="","",'Patient level info'!A897)</f>
        <v/>
      </c>
      <c r="B897" s="105" t="str">
        <f>IF(A897="","",IF('Patient level info'!E897="Yes","6 Month Transfer",IF('Paste Data Here - Export'!A897='Paste Data Here - Export'!B897,'Patient level info'!C897,IF('Patient level info'!W897="No","",'Paste Data Here - Export'!HP897))))</f>
        <v/>
      </c>
      <c r="C897" s="61" t="str">
        <f>IF(A897="","",IF(B897="6 Month Transfer",B897,IF('Patient level info'!W897="No","Record not locked to discharge/transfer",IF(AND('Paste Data Here - Export'!KM897="T",'Paste Data Here - Export'!A897&lt;&gt;'Paste Data Here - Export'!B897),"Record transferred to this team then transferred to another inpatient team",IF('Paste Data Here - Export'!KM897="T","Transferred to another inpatient team",IF('Paste Data Here - Export'!A897='Paste Data Here - Export'!B897,"Full record at this team","Record transferred to this team"))))))</f>
        <v/>
      </c>
      <c r="D897" s="106" t="str">
        <f>IF('Patient level info'!A897="","",IF(B897="6 Month Transfer","Not Applicable",IF(C897="Record not locked to discharge/transfer",C897,IF(OR(C897="Full record at this team",'Patient level info'!AG897="Died same day as arrival",'Patient level info'!AG897="Admitted to ICU/CCU/HDU"),'Patient level info'!AG897,IF('Patient level info'!P897="Not achieved",'Patient level info'!AG897,IF('Patient level info'!M897="Not achieved",'Patient level info'!AG897,IF('Patient level info'!AG897="Not directly admitted by this team, but achieved 90% of stay whilst at this team",'Patient level info'!AG897,CONCATENATE('Patient level info'!AG897," whilst at this team"))))))))</f>
        <v/>
      </c>
      <c r="E897" s="106" t="str">
        <f>IF('Patient level info'!A897="","",IF(B897="6 Month Transfer","Not Applicable",IF('Patient level info'!A897='Patient level info'!B897,IF('Patient level info'!T897="No","Not achieved","Achieved"),"Not directly admitted by this team")))</f>
        <v/>
      </c>
      <c r="F897" s="106" t="str">
        <f>IF('Patient level info'!A897="","",IF(B897="6 Month Transfer","Not Applicable",IF('Patient level info'!A897='Patient level info'!B897,IF('Patient level info'!U897="","Not achieved","Achieved"),"Not directly admitted by this team")))</f>
        <v/>
      </c>
    </row>
    <row r="898" spans="1:6" s="40" customFormat="1" ht="30" customHeight="1" x14ac:dyDescent="0.25">
      <c r="A898" s="20" t="str">
        <f>IF('Patient level info'!A898="","",'Patient level info'!A898)</f>
        <v/>
      </c>
      <c r="B898" s="105" t="str">
        <f>IF(A898="","",IF('Patient level info'!E898="Yes","6 Month Transfer",IF('Paste Data Here - Export'!A898='Paste Data Here - Export'!B898,'Patient level info'!C898,IF('Patient level info'!W898="No","",'Paste Data Here - Export'!HP898))))</f>
        <v/>
      </c>
      <c r="C898" s="61" t="str">
        <f>IF(A898="","",IF(B898="6 Month Transfer",B898,IF('Patient level info'!W898="No","Record not locked to discharge/transfer",IF(AND('Paste Data Here - Export'!KM898="T",'Paste Data Here - Export'!A898&lt;&gt;'Paste Data Here - Export'!B898),"Record transferred to this team then transferred to another inpatient team",IF('Paste Data Here - Export'!KM898="T","Transferred to another inpatient team",IF('Paste Data Here - Export'!A898='Paste Data Here - Export'!B898,"Full record at this team","Record transferred to this team"))))))</f>
        <v/>
      </c>
      <c r="D898" s="106" t="str">
        <f>IF('Patient level info'!A898="","",IF(B898="6 Month Transfer","Not Applicable",IF(C898="Record not locked to discharge/transfer",C898,IF(OR(C898="Full record at this team",'Patient level info'!AG898="Died same day as arrival",'Patient level info'!AG898="Admitted to ICU/CCU/HDU"),'Patient level info'!AG898,IF('Patient level info'!P898="Not achieved",'Patient level info'!AG898,IF('Patient level info'!M898="Not achieved",'Patient level info'!AG898,IF('Patient level info'!AG898="Not directly admitted by this team, but achieved 90% of stay whilst at this team",'Patient level info'!AG898,CONCATENATE('Patient level info'!AG898," whilst at this team"))))))))</f>
        <v/>
      </c>
      <c r="E898" s="106" t="str">
        <f>IF('Patient level info'!A898="","",IF(B898="6 Month Transfer","Not Applicable",IF('Patient level info'!A898='Patient level info'!B898,IF('Patient level info'!T898="No","Not achieved","Achieved"),"Not directly admitted by this team")))</f>
        <v/>
      </c>
      <c r="F898" s="106" t="str">
        <f>IF('Patient level info'!A898="","",IF(B898="6 Month Transfer","Not Applicable",IF('Patient level info'!A898='Patient level info'!B898,IF('Patient level info'!U898="","Not achieved","Achieved"),"Not directly admitted by this team")))</f>
        <v/>
      </c>
    </row>
    <row r="899" spans="1:6" s="40" customFormat="1" ht="30" customHeight="1" x14ac:dyDescent="0.25">
      <c r="A899" s="20" t="str">
        <f>IF('Patient level info'!A899="","",'Patient level info'!A899)</f>
        <v/>
      </c>
      <c r="B899" s="105" t="str">
        <f>IF(A899="","",IF('Patient level info'!E899="Yes","6 Month Transfer",IF('Paste Data Here - Export'!A899='Paste Data Here - Export'!B899,'Patient level info'!C899,IF('Patient level info'!W899="No","",'Paste Data Here - Export'!HP899))))</f>
        <v/>
      </c>
      <c r="C899" s="61" t="str">
        <f>IF(A899="","",IF(B899="6 Month Transfer",B899,IF('Patient level info'!W899="No","Record not locked to discharge/transfer",IF(AND('Paste Data Here - Export'!KM899="T",'Paste Data Here - Export'!A899&lt;&gt;'Paste Data Here - Export'!B899),"Record transferred to this team then transferred to another inpatient team",IF('Paste Data Here - Export'!KM899="T","Transferred to another inpatient team",IF('Paste Data Here - Export'!A899='Paste Data Here - Export'!B899,"Full record at this team","Record transferred to this team"))))))</f>
        <v/>
      </c>
      <c r="D899" s="106" t="str">
        <f>IF('Patient level info'!A899="","",IF(B899="6 Month Transfer","Not Applicable",IF(C899="Record not locked to discharge/transfer",C899,IF(OR(C899="Full record at this team",'Patient level info'!AG899="Died same day as arrival",'Patient level info'!AG899="Admitted to ICU/CCU/HDU"),'Patient level info'!AG899,IF('Patient level info'!P899="Not achieved",'Patient level info'!AG899,IF('Patient level info'!M899="Not achieved",'Patient level info'!AG899,IF('Patient level info'!AG899="Not directly admitted by this team, but achieved 90% of stay whilst at this team",'Patient level info'!AG899,CONCATENATE('Patient level info'!AG899," whilst at this team"))))))))</f>
        <v/>
      </c>
      <c r="E899" s="106" t="str">
        <f>IF('Patient level info'!A899="","",IF(B899="6 Month Transfer","Not Applicable",IF('Patient level info'!A899='Patient level info'!B899,IF('Patient level info'!T899="No","Not achieved","Achieved"),"Not directly admitted by this team")))</f>
        <v/>
      </c>
      <c r="F899" s="106" t="str">
        <f>IF('Patient level info'!A899="","",IF(B899="6 Month Transfer","Not Applicable",IF('Patient level info'!A899='Patient level info'!B899,IF('Patient level info'!U899="","Not achieved","Achieved"),"Not directly admitted by this team")))</f>
        <v/>
      </c>
    </row>
    <row r="900" spans="1:6" s="40" customFormat="1" ht="30" customHeight="1" x14ac:dyDescent="0.25">
      <c r="A900" s="20" t="str">
        <f>IF('Patient level info'!A900="","",'Patient level info'!A900)</f>
        <v/>
      </c>
      <c r="B900" s="105" t="str">
        <f>IF(A900="","",IF('Patient level info'!E900="Yes","6 Month Transfer",IF('Paste Data Here - Export'!A900='Paste Data Here - Export'!B900,'Patient level info'!C900,IF('Patient level info'!W900="No","",'Paste Data Here - Export'!HP900))))</f>
        <v/>
      </c>
      <c r="C900" s="61" t="str">
        <f>IF(A900="","",IF(B900="6 Month Transfer",B900,IF('Patient level info'!W900="No","Record not locked to discharge/transfer",IF(AND('Paste Data Here - Export'!KM900="T",'Paste Data Here - Export'!A900&lt;&gt;'Paste Data Here - Export'!B900),"Record transferred to this team then transferred to another inpatient team",IF('Paste Data Here - Export'!KM900="T","Transferred to another inpatient team",IF('Paste Data Here - Export'!A900='Paste Data Here - Export'!B900,"Full record at this team","Record transferred to this team"))))))</f>
        <v/>
      </c>
      <c r="D900" s="106" t="str">
        <f>IF('Patient level info'!A900="","",IF(B900="6 Month Transfer","Not Applicable",IF(C900="Record not locked to discharge/transfer",C900,IF(OR(C900="Full record at this team",'Patient level info'!AG900="Died same day as arrival",'Patient level info'!AG900="Admitted to ICU/CCU/HDU"),'Patient level info'!AG900,IF('Patient level info'!P900="Not achieved",'Patient level info'!AG900,IF('Patient level info'!M900="Not achieved",'Patient level info'!AG900,IF('Patient level info'!AG900="Not directly admitted by this team, but achieved 90% of stay whilst at this team",'Patient level info'!AG900,CONCATENATE('Patient level info'!AG900," whilst at this team"))))))))</f>
        <v/>
      </c>
      <c r="E900" s="106" t="str">
        <f>IF('Patient level info'!A900="","",IF(B900="6 Month Transfer","Not Applicable",IF('Patient level info'!A900='Patient level info'!B900,IF('Patient level info'!T900="No","Not achieved","Achieved"),"Not directly admitted by this team")))</f>
        <v/>
      </c>
      <c r="F900" s="106" t="str">
        <f>IF('Patient level info'!A900="","",IF(B900="6 Month Transfer","Not Applicable",IF('Patient level info'!A900='Patient level info'!B900,IF('Patient level info'!U900="","Not achieved","Achieved"),"Not directly admitted by this team")))</f>
        <v/>
      </c>
    </row>
    <row r="901" spans="1:6" s="40" customFormat="1" ht="30" customHeight="1" x14ac:dyDescent="0.25">
      <c r="A901" s="20" t="str">
        <f>IF('Patient level info'!A901="","",'Patient level info'!A901)</f>
        <v/>
      </c>
      <c r="B901" s="105" t="str">
        <f>IF(A901="","",IF('Patient level info'!E901="Yes","6 Month Transfer",IF('Paste Data Here - Export'!A901='Paste Data Here - Export'!B901,'Patient level info'!C901,IF('Patient level info'!W901="No","",'Paste Data Here - Export'!HP901))))</f>
        <v/>
      </c>
      <c r="C901" s="61" t="str">
        <f>IF(A901="","",IF(B901="6 Month Transfer",B901,IF('Patient level info'!W901="No","Record not locked to discharge/transfer",IF(AND('Paste Data Here - Export'!KM901="T",'Paste Data Here - Export'!A901&lt;&gt;'Paste Data Here - Export'!B901),"Record transferred to this team then transferred to another inpatient team",IF('Paste Data Here - Export'!KM901="T","Transferred to another inpatient team",IF('Paste Data Here - Export'!A901='Paste Data Here - Export'!B901,"Full record at this team","Record transferred to this team"))))))</f>
        <v/>
      </c>
      <c r="D901" s="106" t="str">
        <f>IF('Patient level info'!A901="","",IF(B901="6 Month Transfer","Not Applicable",IF(C901="Record not locked to discharge/transfer",C901,IF(OR(C901="Full record at this team",'Patient level info'!AG901="Died same day as arrival",'Patient level info'!AG901="Admitted to ICU/CCU/HDU"),'Patient level info'!AG901,IF('Patient level info'!P901="Not achieved",'Patient level info'!AG901,IF('Patient level info'!M901="Not achieved",'Patient level info'!AG901,IF('Patient level info'!AG901="Not directly admitted by this team, but achieved 90% of stay whilst at this team",'Patient level info'!AG901,CONCATENATE('Patient level info'!AG901," whilst at this team"))))))))</f>
        <v/>
      </c>
      <c r="E901" s="106" t="str">
        <f>IF('Patient level info'!A901="","",IF(B901="6 Month Transfer","Not Applicable",IF('Patient level info'!A901='Patient level info'!B901,IF('Patient level info'!T901="No","Not achieved","Achieved"),"Not directly admitted by this team")))</f>
        <v/>
      </c>
      <c r="F901" s="106" t="str">
        <f>IF('Patient level info'!A901="","",IF(B901="6 Month Transfer","Not Applicable",IF('Patient level info'!A901='Patient level info'!B901,IF('Patient level info'!U901="","Not achieved","Achieved"),"Not directly admitted by this team")))</f>
        <v/>
      </c>
    </row>
    <row r="902" spans="1:6" s="40" customFormat="1" ht="30" customHeight="1" x14ac:dyDescent="0.25">
      <c r="A902" s="20" t="str">
        <f>IF('Patient level info'!A902="","",'Patient level info'!A902)</f>
        <v/>
      </c>
      <c r="B902" s="105" t="str">
        <f>IF(A902="","",IF('Patient level info'!E902="Yes","6 Month Transfer",IF('Paste Data Here - Export'!A902='Paste Data Here - Export'!B902,'Patient level info'!C902,IF('Patient level info'!W902="No","",'Paste Data Here - Export'!HP902))))</f>
        <v/>
      </c>
      <c r="C902" s="61" t="str">
        <f>IF(A902="","",IF(B902="6 Month Transfer",B902,IF('Patient level info'!W902="No","Record not locked to discharge/transfer",IF(AND('Paste Data Here - Export'!KM902="T",'Paste Data Here - Export'!A902&lt;&gt;'Paste Data Here - Export'!B902),"Record transferred to this team then transferred to another inpatient team",IF('Paste Data Here - Export'!KM902="T","Transferred to another inpatient team",IF('Paste Data Here - Export'!A902='Paste Data Here - Export'!B902,"Full record at this team","Record transferred to this team"))))))</f>
        <v/>
      </c>
      <c r="D902" s="106" t="str">
        <f>IF('Patient level info'!A902="","",IF(B902="6 Month Transfer","Not Applicable",IF(C902="Record not locked to discharge/transfer",C902,IF(OR(C902="Full record at this team",'Patient level info'!AG902="Died same day as arrival",'Patient level info'!AG902="Admitted to ICU/CCU/HDU"),'Patient level info'!AG902,IF('Patient level info'!P902="Not achieved",'Patient level info'!AG902,IF('Patient level info'!M902="Not achieved",'Patient level info'!AG902,IF('Patient level info'!AG902="Not directly admitted by this team, but achieved 90% of stay whilst at this team",'Patient level info'!AG902,CONCATENATE('Patient level info'!AG902," whilst at this team"))))))))</f>
        <v/>
      </c>
      <c r="E902" s="106" t="str">
        <f>IF('Patient level info'!A902="","",IF(B902="6 Month Transfer","Not Applicable",IF('Patient level info'!A902='Patient level info'!B902,IF('Patient level info'!T902="No","Not achieved","Achieved"),"Not directly admitted by this team")))</f>
        <v/>
      </c>
      <c r="F902" s="106" t="str">
        <f>IF('Patient level info'!A902="","",IF(B902="6 Month Transfer","Not Applicable",IF('Patient level info'!A902='Patient level info'!B902,IF('Patient level info'!U902="","Not achieved","Achieved"),"Not directly admitted by this team")))</f>
        <v/>
      </c>
    </row>
    <row r="903" spans="1:6" s="40" customFormat="1" ht="30" customHeight="1" x14ac:dyDescent="0.25">
      <c r="A903" s="20" t="str">
        <f>IF('Patient level info'!A903="","",'Patient level info'!A903)</f>
        <v/>
      </c>
      <c r="B903" s="105" t="str">
        <f>IF(A903="","",IF('Patient level info'!E903="Yes","6 Month Transfer",IF('Paste Data Here - Export'!A903='Paste Data Here - Export'!B903,'Patient level info'!C903,IF('Patient level info'!W903="No","",'Paste Data Here - Export'!HP903))))</f>
        <v/>
      </c>
      <c r="C903" s="61" t="str">
        <f>IF(A903="","",IF(B903="6 Month Transfer",B903,IF('Patient level info'!W903="No","Record not locked to discharge/transfer",IF(AND('Paste Data Here - Export'!KM903="T",'Paste Data Here - Export'!A903&lt;&gt;'Paste Data Here - Export'!B903),"Record transferred to this team then transferred to another inpatient team",IF('Paste Data Here - Export'!KM903="T","Transferred to another inpatient team",IF('Paste Data Here - Export'!A903='Paste Data Here - Export'!B903,"Full record at this team","Record transferred to this team"))))))</f>
        <v/>
      </c>
      <c r="D903" s="106" t="str">
        <f>IF('Patient level info'!A903="","",IF(B903="6 Month Transfer","Not Applicable",IF(C903="Record not locked to discharge/transfer",C903,IF(OR(C903="Full record at this team",'Patient level info'!AG903="Died same day as arrival",'Patient level info'!AG903="Admitted to ICU/CCU/HDU"),'Patient level info'!AG903,IF('Patient level info'!P903="Not achieved",'Patient level info'!AG903,IF('Patient level info'!M903="Not achieved",'Patient level info'!AG903,IF('Patient level info'!AG903="Not directly admitted by this team, but achieved 90% of stay whilst at this team",'Patient level info'!AG903,CONCATENATE('Patient level info'!AG903," whilst at this team"))))))))</f>
        <v/>
      </c>
      <c r="E903" s="106" t="str">
        <f>IF('Patient level info'!A903="","",IF(B903="6 Month Transfer","Not Applicable",IF('Patient level info'!A903='Patient level info'!B903,IF('Patient level info'!T903="No","Not achieved","Achieved"),"Not directly admitted by this team")))</f>
        <v/>
      </c>
      <c r="F903" s="106" t="str">
        <f>IF('Patient level info'!A903="","",IF(B903="6 Month Transfer","Not Applicable",IF('Patient level info'!A903='Patient level info'!B903,IF('Patient level info'!U903="","Not achieved","Achieved"),"Not directly admitted by this team")))</f>
        <v/>
      </c>
    </row>
    <row r="904" spans="1:6" s="40" customFormat="1" ht="30" customHeight="1" x14ac:dyDescent="0.25">
      <c r="A904" s="20" t="str">
        <f>IF('Patient level info'!A904="","",'Patient level info'!A904)</f>
        <v/>
      </c>
      <c r="B904" s="105" t="str">
        <f>IF(A904="","",IF('Patient level info'!E904="Yes","6 Month Transfer",IF('Paste Data Here - Export'!A904='Paste Data Here - Export'!B904,'Patient level info'!C904,IF('Patient level info'!W904="No","",'Paste Data Here - Export'!HP904))))</f>
        <v/>
      </c>
      <c r="C904" s="61" t="str">
        <f>IF(A904="","",IF(B904="6 Month Transfer",B904,IF('Patient level info'!W904="No","Record not locked to discharge/transfer",IF(AND('Paste Data Here - Export'!KM904="T",'Paste Data Here - Export'!A904&lt;&gt;'Paste Data Here - Export'!B904),"Record transferred to this team then transferred to another inpatient team",IF('Paste Data Here - Export'!KM904="T","Transferred to another inpatient team",IF('Paste Data Here - Export'!A904='Paste Data Here - Export'!B904,"Full record at this team","Record transferred to this team"))))))</f>
        <v/>
      </c>
      <c r="D904" s="106" t="str">
        <f>IF('Patient level info'!A904="","",IF(B904="6 Month Transfer","Not Applicable",IF(C904="Record not locked to discharge/transfer",C904,IF(OR(C904="Full record at this team",'Patient level info'!AG904="Died same day as arrival",'Patient level info'!AG904="Admitted to ICU/CCU/HDU"),'Patient level info'!AG904,IF('Patient level info'!P904="Not achieved",'Patient level info'!AG904,IF('Patient level info'!M904="Not achieved",'Patient level info'!AG904,IF('Patient level info'!AG904="Not directly admitted by this team, but achieved 90% of stay whilst at this team",'Patient level info'!AG904,CONCATENATE('Patient level info'!AG904," whilst at this team"))))))))</f>
        <v/>
      </c>
      <c r="E904" s="106" t="str">
        <f>IF('Patient level info'!A904="","",IF(B904="6 Month Transfer","Not Applicable",IF('Patient level info'!A904='Patient level info'!B904,IF('Patient level info'!T904="No","Not achieved","Achieved"),"Not directly admitted by this team")))</f>
        <v/>
      </c>
      <c r="F904" s="106" t="str">
        <f>IF('Patient level info'!A904="","",IF(B904="6 Month Transfer","Not Applicable",IF('Patient level info'!A904='Patient level info'!B904,IF('Patient level info'!U904="","Not achieved","Achieved"),"Not directly admitted by this team")))</f>
        <v/>
      </c>
    </row>
    <row r="905" spans="1:6" s="40" customFormat="1" ht="30" customHeight="1" x14ac:dyDescent="0.25">
      <c r="A905" s="20" t="str">
        <f>IF('Patient level info'!A905="","",'Patient level info'!A905)</f>
        <v/>
      </c>
      <c r="B905" s="105" t="str">
        <f>IF(A905="","",IF('Patient level info'!E905="Yes","6 Month Transfer",IF('Paste Data Here - Export'!A905='Paste Data Here - Export'!B905,'Patient level info'!C905,IF('Patient level info'!W905="No","",'Paste Data Here - Export'!HP905))))</f>
        <v/>
      </c>
      <c r="C905" s="61" t="str">
        <f>IF(A905="","",IF(B905="6 Month Transfer",B905,IF('Patient level info'!W905="No","Record not locked to discharge/transfer",IF(AND('Paste Data Here - Export'!KM905="T",'Paste Data Here - Export'!A905&lt;&gt;'Paste Data Here - Export'!B905),"Record transferred to this team then transferred to another inpatient team",IF('Paste Data Here - Export'!KM905="T","Transferred to another inpatient team",IF('Paste Data Here - Export'!A905='Paste Data Here - Export'!B905,"Full record at this team","Record transferred to this team"))))))</f>
        <v/>
      </c>
      <c r="D905" s="106" t="str">
        <f>IF('Patient level info'!A905="","",IF(B905="6 Month Transfer","Not Applicable",IF(C905="Record not locked to discharge/transfer",C905,IF(OR(C905="Full record at this team",'Patient level info'!AG905="Died same day as arrival",'Patient level info'!AG905="Admitted to ICU/CCU/HDU"),'Patient level info'!AG905,IF('Patient level info'!P905="Not achieved",'Patient level info'!AG905,IF('Patient level info'!M905="Not achieved",'Patient level info'!AG905,IF('Patient level info'!AG905="Not directly admitted by this team, but achieved 90% of stay whilst at this team",'Patient level info'!AG905,CONCATENATE('Patient level info'!AG905," whilst at this team"))))))))</f>
        <v/>
      </c>
      <c r="E905" s="106" t="str">
        <f>IF('Patient level info'!A905="","",IF(B905="6 Month Transfer","Not Applicable",IF('Patient level info'!A905='Patient level info'!B905,IF('Patient level info'!T905="No","Not achieved","Achieved"),"Not directly admitted by this team")))</f>
        <v/>
      </c>
      <c r="F905" s="106" t="str">
        <f>IF('Patient level info'!A905="","",IF(B905="6 Month Transfer","Not Applicable",IF('Patient level info'!A905='Patient level info'!B905,IF('Patient level info'!U905="","Not achieved","Achieved"),"Not directly admitted by this team")))</f>
        <v/>
      </c>
    </row>
    <row r="906" spans="1:6" s="40" customFormat="1" ht="30" customHeight="1" x14ac:dyDescent="0.25">
      <c r="A906" s="20" t="str">
        <f>IF('Patient level info'!A906="","",'Patient level info'!A906)</f>
        <v/>
      </c>
      <c r="B906" s="105" t="str">
        <f>IF(A906="","",IF('Patient level info'!E906="Yes","6 Month Transfer",IF('Paste Data Here - Export'!A906='Paste Data Here - Export'!B906,'Patient level info'!C906,IF('Patient level info'!W906="No","",'Paste Data Here - Export'!HP906))))</f>
        <v/>
      </c>
      <c r="C906" s="61" t="str">
        <f>IF(A906="","",IF(B906="6 Month Transfer",B906,IF('Patient level info'!W906="No","Record not locked to discharge/transfer",IF(AND('Paste Data Here - Export'!KM906="T",'Paste Data Here - Export'!A906&lt;&gt;'Paste Data Here - Export'!B906),"Record transferred to this team then transferred to another inpatient team",IF('Paste Data Here - Export'!KM906="T","Transferred to another inpatient team",IF('Paste Data Here - Export'!A906='Paste Data Here - Export'!B906,"Full record at this team","Record transferred to this team"))))))</f>
        <v/>
      </c>
      <c r="D906" s="106" t="str">
        <f>IF('Patient level info'!A906="","",IF(B906="6 Month Transfer","Not Applicable",IF(C906="Record not locked to discharge/transfer",C906,IF(OR(C906="Full record at this team",'Patient level info'!AG906="Died same day as arrival",'Patient level info'!AG906="Admitted to ICU/CCU/HDU"),'Patient level info'!AG906,IF('Patient level info'!P906="Not achieved",'Patient level info'!AG906,IF('Patient level info'!M906="Not achieved",'Patient level info'!AG906,IF('Patient level info'!AG906="Not directly admitted by this team, but achieved 90% of stay whilst at this team",'Patient level info'!AG906,CONCATENATE('Patient level info'!AG906," whilst at this team"))))))))</f>
        <v/>
      </c>
      <c r="E906" s="106" t="str">
        <f>IF('Patient level info'!A906="","",IF(B906="6 Month Transfer","Not Applicable",IF('Patient level info'!A906='Patient level info'!B906,IF('Patient level info'!T906="No","Not achieved","Achieved"),"Not directly admitted by this team")))</f>
        <v/>
      </c>
      <c r="F906" s="106" t="str">
        <f>IF('Patient level info'!A906="","",IF(B906="6 Month Transfer","Not Applicable",IF('Patient level info'!A906='Patient level info'!B906,IF('Patient level info'!U906="","Not achieved","Achieved"),"Not directly admitted by this team")))</f>
        <v/>
      </c>
    </row>
    <row r="907" spans="1:6" s="40" customFormat="1" ht="30" customHeight="1" x14ac:dyDescent="0.25">
      <c r="A907" s="20" t="str">
        <f>IF('Patient level info'!A907="","",'Patient level info'!A907)</f>
        <v/>
      </c>
      <c r="B907" s="105" t="str">
        <f>IF(A907="","",IF('Patient level info'!E907="Yes","6 Month Transfer",IF('Paste Data Here - Export'!A907='Paste Data Here - Export'!B907,'Patient level info'!C907,IF('Patient level info'!W907="No","",'Paste Data Here - Export'!HP907))))</f>
        <v/>
      </c>
      <c r="C907" s="61" t="str">
        <f>IF(A907="","",IF(B907="6 Month Transfer",B907,IF('Patient level info'!W907="No","Record not locked to discharge/transfer",IF(AND('Paste Data Here - Export'!KM907="T",'Paste Data Here - Export'!A907&lt;&gt;'Paste Data Here - Export'!B907),"Record transferred to this team then transferred to another inpatient team",IF('Paste Data Here - Export'!KM907="T","Transferred to another inpatient team",IF('Paste Data Here - Export'!A907='Paste Data Here - Export'!B907,"Full record at this team","Record transferred to this team"))))))</f>
        <v/>
      </c>
      <c r="D907" s="106" t="str">
        <f>IF('Patient level info'!A907="","",IF(B907="6 Month Transfer","Not Applicable",IF(C907="Record not locked to discharge/transfer",C907,IF(OR(C907="Full record at this team",'Patient level info'!AG907="Died same day as arrival",'Patient level info'!AG907="Admitted to ICU/CCU/HDU"),'Patient level info'!AG907,IF('Patient level info'!P907="Not achieved",'Patient level info'!AG907,IF('Patient level info'!M907="Not achieved",'Patient level info'!AG907,IF('Patient level info'!AG907="Not directly admitted by this team, but achieved 90% of stay whilst at this team",'Patient level info'!AG907,CONCATENATE('Patient level info'!AG907," whilst at this team"))))))))</f>
        <v/>
      </c>
      <c r="E907" s="106" t="str">
        <f>IF('Patient level info'!A907="","",IF(B907="6 Month Transfer","Not Applicable",IF('Patient level info'!A907='Patient level info'!B907,IF('Patient level info'!T907="No","Not achieved","Achieved"),"Not directly admitted by this team")))</f>
        <v/>
      </c>
      <c r="F907" s="106" t="str">
        <f>IF('Patient level info'!A907="","",IF(B907="6 Month Transfer","Not Applicable",IF('Patient level info'!A907='Patient level info'!B907,IF('Patient level info'!U907="","Not achieved","Achieved"),"Not directly admitted by this team")))</f>
        <v/>
      </c>
    </row>
    <row r="908" spans="1:6" s="40" customFormat="1" ht="30" customHeight="1" x14ac:dyDescent="0.25">
      <c r="A908" s="20" t="str">
        <f>IF('Patient level info'!A908="","",'Patient level info'!A908)</f>
        <v/>
      </c>
      <c r="B908" s="105" t="str">
        <f>IF(A908="","",IF('Patient level info'!E908="Yes","6 Month Transfer",IF('Paste Data Here - Export'!A908='Paste Data Here - Export'!B908,'Patient level info'!C908,IF('Patient level info'!W908="No","",'Paste Data Here - Export'!HP908))))</f>
        <v/>
      </c>
      <c r="C908" s="61" t="str">
        <f>IF(A908="","",IF(B908="6 Month Transfer",B908,IF('Patient level info'!W908="No","Record not locked to discharge/transfer",IF(AND('Paste Data Here - Export'!KM908="T",'Paste Data Here - Export'!A908&lt;&gt;'Paste Data Here - Export'!B908),"Record transferred to this team then transferred to another inpatient team",IF('Paste Data Here - Export'!KM908="T","Transferred to another inpatient team",IF('Paste Data Here - Export'!A908='Paste Data Here - Export'!B908,"Full record at this team","Record transferred to this team"))))))</f>
        <v/>
      </c>
      <c r="D908" s="106" t="str">
        <f>IF('Patient level info'!A908="","",IF(B908="6 Month Transfer","Not Applicable",IF(C908="Record not locked to discharge/transfer",C908,IF(OR(C908="Full record at this team",'Patient level info'!AG908="Died same day as arrival",'Patient level info'!AG908="Admitted to ICU/CCU/HDU"),'Patient level info'!AG908,IF('Patient level info'!P908="Not achieved",'Patient level info'!AG908,IF('Patient level info'!M908="Not achieved",'Patient level info'!AG908,IF('Patient level info'!AG908="Not directly admitted by this team, but achieved 90% of stay whilst at this team",'Patient level info'!AG908,CONCATENATE('Patient level info'!AG908," whilst at this team"))))))))</f>
        <v/>
      </c>
      <c r="E908" s="106" t="str">
        <f>IF('Patient level info'!A908="","",IF(B908="6 Month Transfer","Not Applicable",IF('Patient level info'!A908='Patient level info'!B908,IF('Patient level info'!T908="No","Not achieved","Achieved"),"Not directly admitted by this team")))</f>
        <v/>
      </c>
      <c r="F908" s="106" t="str">
        <f>IF('Patient level info'!A908="","",IF(B908="6 Month Transfer","Not Applicable",IF('Patient level info'!A908='Patient level info'!B908,IF('Patient level info'!U908="","Not achieved","Achieved"),"Not directly admitted by this team")))</f>
        <v/>
      </c>
    </row>
    <row r="909" spans="1:6" s="40" customFormat="1" ht="30" customHeight="1" x14ac:dyDescent="0.25">
      <c r="A909" s="20" t="str">
        <f>IF('Patient level info'!A909="","",'Patient level info'!A909)</f>
        <v/>
      </c>
      <c r="B909" s="105" t="str">
        <f>IF(A909="","",IF('Patient level info'!E909="Yes","6 Month Transfer",IF('Paste Data Here - Export'!A909='Paste Data Here - Export'!B909,'Patient level info'!C909,IF('Patient level info'!W909="No","",'Paste Data Here - Export'!HP909))))</f>
        <v/>
      </c>
      <c r="C909" s="61" t="str">
        <f>IF(A909="","",IF(B909="6 Month Transfer",B909,IF('Patient level info'!W909="No","Record not locked to discharge/transfer",IF(AND('Paste Data Here - Export'!KM909="T",'Paste Data Here - Export'!A909&lt;&gt;'Paste Data Here - Export'!B909),"Record transferred to this team then transferred to another inpatient team",IF('Paste Data Here - Export'!KM909="T","Transferred to another inpatient team",IF('Paste Data Here - Export'!A909='Paste Data Here - Export'!B909,"Full record at this team","Record transferred to this team"))))))</f>
        <v/>
      </c>
      <c r="D909" s="106" t="str">
        <f>IF('Patient level info'!A909="","",IF(B909="6 Month Transfer","Not Applicable",IF(C909="Record not locked to discharge/transfer",C909,IF(OR(C909="Full record at this team",'Patient level info'!AG909="Died same day as arrival",'Patient level info'!AG909="Admitted to ICU/CCU/HDU"),'Patient level info'!AG909,IF('Patient level info'!P909="Not achieved",'Patient level info'!AG909,IF('Patient level info'!M909="Not achieved",'Patient level info'!AG909,IF('Patient level info'!AG909="Not directly admitted by this team, but achieved 90% of stay whilst at this team",'Patient level info'!AG909,CONCATENATE('Patient level info'!AG909," whilst at this team"))))))))</f>
        <v/>
      </c>
      <c r="E909" s="106" t="str">
        <f>IF('Patient level info'!A909="","",IF(B909="6 Month Transfer","Not Applicable",IF('Patient level info'!A909='Patient level info'!B909,IF('Patient level info'!T909="No","Not achieved","Achieved"),"Not directly admitted by this team")))</f>
        <v/>
      </c>
      <c r="F909" s="106" t="str">
        <f>IF('Patient level info'!A909="","",IF(B909="6 Month Transfer","Not Applicable",IF('Patient level info'!A909='Patient level info'!B909,IF('Patient level info'!U909="","Not achieved","Achieved"),"Not directly admitted by this team")))</f>
        <v/>
      </c>
    </row>
    <row r="910" spans="1:6" s="40" customFormat="1" ht="30" customHeight="1" x14ac:dyDescent="0.25">
      <c r="A910" s="20" t="str">
        <f>IF('Patient level info'!A910="","",'Patient level info'!A910)</f>
        <v/>
      </c>
      <c r="B910" s="105" t="str">
        <f>IF(A910="","",IF('Patient level info'!E910="Yes","6 Month Transfer",IF('Paste Data Here - Export'!A910='Paste Data Here - Export'!B910,'Patient level info'!C910,IF('Patient level info'!W910="No","",'Paste Data Here - Export'!HP910))))</f>
        <v/>
      </c>
      <c r="C910" s="61" t="str">
        <f>IF(A910="","",IF(B910="6 Month Transfer",B910,IF('Patient level info'!W910="No","Record not locked to discharge/transfer",IF(AND('Paste Data Here - Export'!KM910="T",'Paste Data Here - Export'!A910&lt;&gt;'Paste Data Here - Export'!B910),"Record transferred to this team then transferred to another inpatient team",IF('Paste Data Here - Export'!KM910="T","Transferred to another inpatient team",IF('Paste Data Here - Export'!A910='Paste Data Here - Export'!B910,"Full record at this team","Record transferred to this team"))))))</f>
        <v/>
      </c>
      <c r="D910" s="106" t="str">
        <f>IF('Patient level info'!A910="","",IF(B910="6 Month Transfer","Not Applicable",IF(C910="Record not locked to discharge/transfer",C910,IF(OR(C910="Full record at this team",'Patient level info'!AG910="Died same day as arrival",'Patient level info'!AG910="Admitted to ICU/CCU/HDU"),'Patient level info'!AG910,IF('Patient level info'!P910="Not achieved",'Patient level info'!AG910,IF('Patient level info'!M910="Not achieved",'Patient level info'!AG910,IF('Patient level info'!AG910="Not directly admitted by this team, but achieved 90% of stay whilst at this team",'Patient level info'!AG910,CONCATENATE('Patient level info'!AG910," whilst at this team"))))))))</f>
        <v/>
      </c>
      <c r="E910" s="106" t="str">
        <f>IF('Patient level info'!A910="","",IF(B910="6 Month Transfer","Not Applicable",IF('Patient level info'!A910='Patient level info'!B910,IF('Patient level info'!T910="No","Not achieved","Achieved"),"Not directly admitted by this team")))</f>
        <v/>
      </c>
      <c r="F910" s="106" t="str">
        <f>IF('Patient level info'!A910="","",IF(B910="6 Month Transfer","Not Applicable",IF('Patient level info'!A910='Patient level info'!B910,IF('Patient level info'!U910="","Not achieved","Achieved"),"Not directly admitted by this team")))</f>
        <v/>
      </c>
    </row>
    <row r="911" spans="1:6" s="40" customFormat="1" ht="30" customHeight="1" x14ac:dyDescent="0.25">
      <c r="A911" s="20" t="str">
        <f>IF('Patient level info'!A911="","",'Patient level info'!A911)</f>
        <v/>
      </c>
      <c r="B911" s="105" t="str">
        <f>IF(A911="","",IF('Patient level info'!E911="Yes","6 Month Transfer",IF('Paste Data Here - Export'!A911='Paste Data Here - Export'!B911,'Patient level info'!C911,IF('Patient level info'!W911="No","",'Paste Data Here - Export'!HP911))))</f>
        <v/>
      </c>
      <c r="C911" s="61" t="str">
        <f>IF(A911="","",IF(B911="6 Month Transfer",B911,IF('Patient level info'!W911="No","Record not locked to discharge/transfer",IF(AND('Paste Data Here - Export'!KM911="T",'Paste Data Here - Export'!A911&lt;&gt;'Paste Data Here - Export'!B911),"Record transferred to this team then transferred to another inpatient team",IF('Paste Data Here - Export'!KM911="T","Transferred to another inpatient team",IF('Paste Data Here - Export'!A911='Paste Data Here - Export'!B911,"Full record at this team","Record transferred to this team"))))))</f>
        <v/>
      </c>
      <c r="D911" s="106" t="str">
        <f>IF('Patient level info'!A911="","",IF(B911="6 Month Transfer","Not Applicable",IF(C911="Record not locked to discharge/transfer",C911,IF(OR(C911="Full record at this team",'Patient level info'!AG911="Died same day as arrival",'Patient level info'!AG911="Admitted to ICU/CCU/HDU"),'Patient level info'!AG911,IF('Patient level info'!P911="Not achieved",'Patient level info'!AG911,IF('Patient level info'!M911="Not achieved",'Patient level info'!AG911,IF('Patient level info'!AG911="Not directly admitted by this team, but achieved 90% of stay whilst at this team",'Patient level info'!AG911,CONCATENATE('Patient level info'!AG911," whilst at this team"))))))))</f>
        <v/>
      </c>
      <c r="E911" s="106" t="str">
        <f>IF('Patient level info'!A911="","",IF(B911="6 Month Transfer","Not Applicable",IF('Patient level info'!A911='Patient level info'!B911,IF('Patient level info'!T911="No","Not achieved","Achieved"),"Not directly admitted by this team")))</f>
        <v/>
      </c>
      <c r="F911" s="106" t="str">
        <f>IF('Patient level info'!A911="","",IF(B911="6 Month Transfer","Not Applicable",IF('Patient level info'!A911='Patient level info'!B911,IF('Patient level info'!U911="","Not achieved","Achieved"),"Not directly admitted by this team")))</f>
        <v/>
      </c>
    </row>
    <row r="912" spans="1:6" s="40" customFormat="1" ht="30" customHeight="1" x14ac:dyDescent="0.25">
      <c r="A912" s="20" t="str">
        <f>IF('Patient level info'!A912="","",'Patient level info'!A912)</f>
        <v/>
      </c>
      <c r="B912" s="105" t="str">
        <f>IF(A912="","",IF('Patient level info'!E912="Yes","6 Month Transfer",IF('Paste Data Here - Export'!A912='Paste Data Here - Export'!B912,'Patient level info'!C912,IF('Patient level info'!W912="No","",'Paste Data Here - Export'!HP912))))</f>
        <v/>
      </c>
      <c r="C912" s="61" t="str">
        <f>IF(A912="","",IF(B912="6 Month Transfer",B912,IF('Patient level info'!W912="No","Record not locked to discharge/transfer",IF(AND('Paste Data Here - Export'!KM912="T",'Paste Data Here - Export'!A912&lt;&gt;'Paste Data Here - Export'!B912),"Record transferred to this team then transferred to another inpatient team",IF('Paste Data Here - Export'!KM912="T","Transferred to another inpatient team",IF('Paste Data Here - Export'!A912='Paste Data Here - Export'!B912,"Full record at this team","Record transferred to this team"))))))</f>
        <v/>
      </c>
      <c r="D912" s="106" t="str">
        <f>IF('Patient level info'!A912="","",IF(B912="6 Month Transfer","Not Applicable",IF(C912="Record not locked to discharge/transfer",C912,IF(OR(C912="Full record at this team",'Patient level info'!AG912="Died same day as arrival",'Patient level info'!AG912="Admitted to ICU/CCU/HDU"),'Patient level info'!AG912,IF('Patient level info'!P912="Not achieved",'Patient level info'!AG912,IF('Patient level info'!M912="Not achieved",'Patient level info'!AG912,IF('Patient level info'!AG912="Not directly admitted by this team, but achieved 90% of stay whilst at this team",'Patient level info'!AG912,CONCATENATE('Patient level info'!AG912," whilst at this team"))))))))</f>
        <v/>
      </c>
      <c r="E912" s="106" t="str">
        <f>IF('Patient level info'!A912="","",IF(B912="6 Month Transfer","Not Applicable",IF('Patient level info'!A912='Patient level info'!B912,IF('Patient level info'!T912="No","Not achieved","Achieved"),"Not directly admitted by this team")))</f>
        <v/>
      </c>
      <c r="F912" s="106" t="str">
        <f>IF('Patient level info'!A912="","",IF(B912="6 Month Transfer","Not Applicable",IF('Patient level info'!A912='Patient level info'!B912,IF('Patient level info'!U912="","Not achieved","Achieved"),"Not directly admitted by this team")))</f>
        <v/>
      </c>
    </row>
    <row r="913" spans="1:6" s="40" customFormat="1" ht="30" customHeight="1" x14ac:dyDescent="0.25">
      <c r="A913" s="20" t="str">
        <f>IF('Patient level info'!A913="","",'Patient level info'!A913)</f>
        <v/>
      </c>
      <c r="B913" s="105" t="str">
        <f>IF(A913="","",IF('Patient level info'!E913="Yes","6 Month Transfer",IF('Paste Data Here - Export'!A913='Paste Data Here - Export'!B913,'Patient level info'!C913,IF('Patient level info'!W913="No","",'Paste Data Here - Export'!HP913))))</f>
        <v/>
      </c>
      <c r="C913" s="61" t="str">
        <f>IF(A913="","",IF(B913="6 Month Transfer",B913,IF('Patient level info'!W913="No","Record not locked to discharge/transfer",IF(AND('Paste Data Here - Export'!KM913="T",'Paste Data Here - Export'!A913&lt;&gt;'Paste Data Here - Export'!B913),"Record transferred to this team then transferred to another inpatient team",IF('Paste Data Here - Export'!KM913="T","Transferred to another inpatient team",IF('Paste Data Here - Export'!A913='Paste Data Here - Export'!B913,"Full record at this team","Record transferred to this team"))))))</f>
        <v/>
      </c>
      <c r="D913" s="106" t="str">
        <f>IF('Patient level info'!A913="","",IF(B913="6 Month Transfer","Not Applicable",IF(C913="Record not locked to discharge/transfer",C913,IF(OR(C913="Full record at this team",'Patient level info'!AG913="Died same day as arrival",'Patient level info'!AG913="Admitted to ICU/CCU/HDU"),'Patient level info'!AG913,IF('Patient level info'!P913="Not achieved",'Patient level info'!AG913,IF('Patient level info'!M913="Not achieved",'Patient level info'!AG913,IF('Patient level info'!AG913="Not directly admitted by this team, but achieved 90% of stay whilst at this team",'Patient level info'!AG913,CONCATENATE('Patient level info'!AG913," whilst at this team"))))))))</f>
        <v/>
      </c>
      <c r="E913" s="106" t="str">
        <f>IF('Patient level info'!A913="","",IF(B913="6 Month Transfer","Not Applicable",IF('Patient level info'!A913='Patient level info'!B913,IF('Patient level info'!T913="No","Not achieved","Achieved"),"Not directly admitted by this team")))</f>
        <v/>
      </c>
      <c r="F913" s="106" t="str">
        <f>IF('Patient level info'!A913="","",IF(B913="6 Month Transfer","Not Applicable",IF('Patient level info'!A913='Patient level info'!B913,IF('Patient level info'!U913="","Not achieved","Achieved"),"Not directly admitted by this team")))</f>
        <v/>
      </c>
    </row>
    <row r="914" spans="1:6" s="40" customFormat="1" ht="30" customHeight="1" x14ac:dyDescent="0.25">
      <c r="A914" s="20" t="str">
        <f>IF('Patient level info'!A914="","",'Patient level info'!A914)</f>
        <v/>
      </c>
      <c r="B914" s="105" t="str">
        <f>IF(A914="","",IF('Patient level info'!E914="Yes","6 Month Transfer",IF('Paste Data Here - Export'!A914='Paste Data Here - Export'!B914,'Patient level info'!C914,IF('Patient level info'!W914="No","",'Paste Data Here - Export'!HP914))))</f>
        <v/>
      </c>
      <c r="C914" s="61" t="str">
        <f>IF(A914="","",IF(B914="6 Month Transfer",B914,IF('Patient level info'!W914="No","Record not locked to discharge/transfer",IF(AND('Paste Data Here - Export'!KM914="T",'Paste Data Here - Export'!A914&lt;&gt;'Paste Data Here - Export'!B914),"Record transferred to this team then transferred to another inpatient team",IF('Paste Data Here - Export'!KM914="T","Transferred to another inpatient team",IF('Paste Data Here - Export'!A914='Paste Data Here - Export'!B914,"Full record at this team","Record transferred to this team"))))))</f>
        <v/>
      </c>
      <c r="D914" s="106" t="str">
        <f>IF('Patient level info'!A914="","",IF(B914="6 Month Transfer","Not Applicable",IF(C914="Record not locked to discharge/transfer",C914,IF(OR(C914="Full record at this team",'Patient level info'!AG914="Died same day as arrival",'Patient level info'!AG914="Admitted to ICU/CCU/HDU"),'Patient level info'!AG914,IF('Patient level info'!P914="Not achieved",'Patient level info'!AG914,IF('Patient level info'!M914="Not achieved",'Patient level info'!AG914,IF('Patient level info'!AG914="Not directly admitted by this team, but achieved 90% of stay whilst at this team",'Patient level info'!AG914,CONCATENATE('Patient level info'!AG914," whilst at this team"))))))))</f>
        <v/>
      </c>
      <c r="E914" s="106" t="str">
        <f>IF('Patient level info'!A914="","",IF(B914="6 Month Transfer","Not Applicable",IF('Patient level info'!A914='Patient level info'!B914,IF('Patient level info'!T914="No","Not achieved","Achieved"),"Not directly admitted by this team")))</f>
        <v/>
      </c>
      <c r="F914" s="106" t="str">
        <f>IF('Patient level info'!A914="","",IF(B914="6 Month Transfer","Not Applicable",IF('Patient level info'!A914='Patient level info'!B914,IF('Patient level info'!U914="","Not achieved","Achieved"),"Not directly admitted by this team")))</f>
        <v/>
      </c>
    </row>
    <row r="915" spans="1:6" s="40" customFormat="1" ht="30" customHeight="1" x14ac:dyDescent="0.25">
      <c r="A915" s="20" t="str">
        <f>IF('Patient level info'!A915="","",'Patient level info'!A915)</f>
        <v/>
      </c>
      <c r="B915" s="105" t="str">
        <f>IF(A915="","",IF('Patient level info'!E915="Yes","6 Month Transfer",IF('Paste Data Here - Export'!A915='Paste Data Here - Export'!B915,'Patient level info'!C915,IF('Patient level info'!W915="No","",'Paste Data Here - Export'!HP915))))</f>
        <v/>
      </c>
      <c r="C915" s="61" t="str">
        <f>IF(A915="","",IF(B915="6 Month Transfer",B915,IF('Patient level info'!W915="No","Record not locked to discharge/transfer",IF(AND('Paste Data Here - Export'!KM915="T",'Paste Data Here - Export'!A915&lt;&gt;'Paste Data Here - Export'!B915),"Record transferred to this team then transferred to another inpatient team",IF('Paste Data Here - Export'!KM915="T","Transferred to another inpatient team",IF('Paste Data Here - Export'!A915='Paste Data Here - Export'!B915,"Full record at this team","Record transferred to this team"))))))</f>
        <v/>
      </c>
      <c r="D915" s="106" t="str">
        <f>IF('Patient level info'!A915="","",IF(B915="6 Month Transfer","Not Applicable",IF(C915="Record not locked to discharge/transfer",C915,IF(OR(C915="Full record at this team",'Patient level info'!AG915="Died same day as arrival",'Patient level info'!AG915="Admitted to ICU/CCU/HDU"),'Patient level info'!AG915,IF('Patient level info'!P915="Not achieved",'Patient level info'!AG915,IF('Patient level info'!M915="Not achieved",'Patient level info'!AG915,IF('Patient level info'!AG915="Not directly admitted by this team, but achieved 90% of stay whilst at this team",'Patient level info'!AG915,CONCATENATE('Patient level info'!AG915," whilst at this team"))))))))</f>
        <v/>
      </c>
      <c r="E915" s="106" t="str">
        <f>IF('Patient level info'!A915="","",IF(B915="6 Month Transfer","Not Applicable",IF('Patient level info'!A915='Patient level info'!B915,IF('Patient level info'!T915="No","Not achieved","Achieved"),"Not directly admitted by this team")))</f>
        <v/>
      </c>
      <c r="F915" s="106" t="str">
        <f>IF('Patient level info'!A915="","",IF(B915="6 Month Transfer","Not Applicable",IF('Patient level info'!A915='Patient level info'!B915,IF('Patient level info'!U915="","Not achieved","Achieved"),"Not directly admitted by this team")))</f>
        <v/>
      </c>
    </row>
    <row r="916" spans="1:6" s="40" customFormat="1" ht="30" customHeight="1" x14ac:dyDescent="0.25">
      <c r="A916" s="20" t="str">
        <f>IF('Patient level info'!A916="","",'Patient level info'!A916)</f>
        <v/>
      </c>
      <c r="B916" s="105" t="str">
        <f>IF(A916="","",IF('Patient level info'!E916="Yes","6 Month Transfer",IF('Paste Data Here - Export'!A916='Paste Data Here - Export'!B916,'Patient level info'!C916,IF('Patient level info'!W916="No","",'Paste Data Here - Export'!HP916))))</f>
        <v/>
      </c>
      <c r="C916" s="61" t="str">
        <f>IF(A916="","",IF(B916="6 Month Transfer",B916,IF('Patient level info'!W916="No","Record not locked to discharge/transfer",IF(AND('Paste Data Here - Export'!KM916="T",'Paste Data Here - Export'!A916&lt;&gt;'Paste Data Here - Export'!B916),"Record transferred to this team then transferred to another inpatient team",IF('Paste Data Here - Export'!KM916="T","Transferred to another inpatient team",IF('Paste Data Here - Export'!A916='Paste Data Here - Export'!B916,"Full record at this team","Record transferred to this team"))))))</f>
        <v/>
      </c>
      <c r="D916" s="106" t="str">
        <f>IF('Patient level info'!A916="","",IF(B916="6 Month Transfer","Not Applicable",IF(C916="Record not locked to discharge/transfer",C916,IF(OR(C916="Full record at this team",'Patient level info'!AG916="Died same day as arrival",'Patient level info'!AG916="Admitted to ICU/CCU/HDU"),'Patient level info'!AG916,IF('Patient level info'!P916="Not achieved",'Patient level info'!AG916,IF('Patient level info'!M916="Not achieved",'Patient level info'!AG916,IF('Patient level info'!AG916="Not directly admitted by this team, but achieved 90% of stay whilst at this team",'Patient level info'!AG916,CONCATENATE('Patient level info'!AG916," whilst at this team"))))))))</f>
        <v/>
      </c>
      <c r="E916" s="106" t="str">
        <f>IF('Patient level info'!A916="","",IF(B916="6 Month Transfer","Not Applicable",IF('Patient level info'!A916='Patient level info'!B916,IF('Patient level info'!T916="No","Not achieved","Achieved"),"Not directly admitted by this team")))</f>
        <v/>
      </c>
      <c r="F916" s="106" t="str">
        <f>IF('Patient level info'!A916="","",IF(B916="6 Month Transfer","Not Applicable",IF('Patient level info'!A916='Patient level info'!B916,IF('Patient level info'!U916="","Not achieved","Achieved"),"Not directly admitted by this team")))</f>
        <v/>
      </c>
    </row>
    <row r="917" spans="1:6" s="40" customFormat="1" ht="30" customHeight="1" x14ac:dyDescent="0.25">
      <c r="A917" s="20" t="str">
        <f>IF('Patient level info'!A917="","",'Patient level info'!A917)</f>
        <v/>
      </c>
      <c r="B917" s="105" t="str">
        <f>IF(A917="","",IF('Patient level info'!E917="Yes","6 Month Transfer",IF('Paste Data Here - Export'!A917='Paste Data Here - Export'!B917,'Patient level info'!C917,IF('Patient level info'!W917="No","",'Paste Data Here - Export'!HP917))))</f>
        <v/>
      </c>
      <c r="C917" s="61" t="str">
        <f>IF(A917="","",IF(B917="6 Month Transfer",B917,IF('Patient level info'!W917="No","Record not locked to discharge/transfer",IF(AND('Paste Data Here - Export'!KM917="T",'Paste Data Here - Export'!A917&lt;&gt;'Paste Data Here - Export'!B917),"Record transferred to this team then transferred to another inpatient team",IF('Paste Data Here - Export'!KM917="T","Transferred to another inpatient team",IF('Paste Data Here - Export'!A917='Paste Data Here - Export'!B917,"Full record at this team","Record transferred to this team"))))))</f>
        <v/>
      </c>
      <c r="D917" s="106" t="str">
        <f>IF('Patient level info'!A917="","",IF(B917="6 Month Transfer","Not Applicable",IF(C917="Record not locked to discharge/transfer",C917,IF(OR(C917="Full record at this team",'Patient level info'!AG917="Died same day as arrival",'Patient level info'!AG917="Admitted to ICU/CCU/HDU"),'Patient level info'!AG917,IF('Patient level info'!P917="Not achieved",'Patient level info'!AG917,IF('Patient level info'!M917="Not achieved",'Patient level info'!AG917,IF('Patient level info'!AG917="Not directly admitted by this team, but achieved 90% of stay whilst at this team",'Patient level info'!AG917,CONCATENATE('Patient level info'!AG917," whilst at this team"))))))))</f>
        <v/>
      </c>
      <c r="E917" s="106" t="str">
        <f>IF('Patient level info'!A917="","",IF(B917="6 Month Transfer","Not Applicable",IF('Patient level info'!A917='Patient level info'!B917,IF('Patient level info'!T917="No","Not achieved","Achieved"),"Not directly admitted by this team")))</f>
        <v/>
      </c>
      <c r="F917" s="106" t="str">
        <f>IF('Patient level info'!A917="","",IF(B917="6 Month Transfer","Not Applicable",IF('Patient level info'!A917='Patient level info'!B917,IF('Patient level info'!U917="","Not achieved","Achieved"),"Not directly admitted by this team")))</f>
        <v/>
      </c>
    </row>
    <row r="918" spans="1:6" s="40" customFormat="1" ht="30" customHeight="1" x14ac:dyDescent="0.25">
      <c r="A918" s="20" t="str">
        <f>IF('Patient level info'!A918="","",'Patient level info'!A918)</f>
        <v/>
      </c>
      <c r="B918" s="105" t="str">
        <f>IF(A918="","",IF('Patient level info'!E918="Yes","6 Month Transfer",IF('Paste Data Here - Export'!A918='Paste Data Here - Export'!B918,'Patient level info'!C918,IF('Patient level info'!W918="No","",'Paste Data Here - Export'!HP918))))</f>
        <v/>
      </c>
      <c r="C918" s="61" t="str">
        <f>IF(A918="","",IF(B918="6 Month Transfer",B918,IF('Patient level info'!W918="No","Record not locked to discharge/transfer",IF(AND('Paste Data Here - Export'!KM918="T",'Paste Data Here - Export'!A918&lt;&gt;'Paste Data Here - Export'!B918),"Record transferred to this team then transferred to another inpatient team",IF('Paste Data Here - Export'!KM918="T","Transferred to another inpatient team",IF('Paste Data Here - Export'!A918='Paste Data Here - Export'!B918,"Full record at this team","Record transferred to this team"))))))</f>
        <v/>
      </c>
      <c r="D918" s="106" t="str">
        <f>IF('Patient level info'!A918="","",IF(B918="6 Month Transfer","Not Applicable",IF(C918="Record not locked to discharge/transfer",C918,IF(OR(C918="Full record at this team",'Patient level info'!AG918="Died same day as arrival",'Patient level info'!AG918="Admitted to ICU/CCU/HDU"),'Patient level info'!AG918,IF('Patient level info'!P918="Not achieved",'Patient level info'!AG918,IF('Patient level info'!M918="Not achieved",'Patient level info'!AG918,IF('Patient level info'!AG918="Not directly admitted by this team, but achieved 90% of stay whilst at this team",'Patient level info'!AG918,CONCATENATE('Patient level info'!AG918," whilst at this team"))))))))</f>
        <v/>
      </c>
      <c r="E918" s="106" t="str">
        <f>IF('Patient level info'!A918="","",IF(B918="6 Month Transfer","Not Applicable",IF('Patient level info'!A918='Patient level info'!B918,IF('Patient level info'!T918="No","Not achieved","Achieved"),"Not directly admitted by this team")))</f>
        <v/>
      </c>
      <c r="F918" s="106" t="str">
        <f>IF('Patient level info'!A918="","",IF(B918="6 Month Transfer","Not Applicable",IF('Patient level info'!A918='Patient level info'!B918,IF('Patient level info'!U918="","Not achieved","Achieved"),"Not directly admitted by this team")))</f>
        <v/>
      </c>
    </row>
    <row r="919" spans="1:6" s="40" customFormat="1" ht="30" customHeight="1" x14ac:dyDescent="0.25">
      <c r="A919" s="20" t="str">
        <f>IF('Patient level info'!A919="","",'Patient level info'!A919)</f>
        <v/>
      </c>
      <c r="B919" s="105" t="str">
        <f>IF(A919="","",IF('Patient level info'!E919="Yes","6 Month Transfer",IF('Paste Data Here - Export'!A919='Paste Data Here - Export'!B919,'Patient level info'!C919,IF('Patient level info'!W919="No","",'Paste Data Here - Export'!HP919))))</f>
        <v/>
      </c>
      <c r="C919" s="61" t="str">
        <f>IF(A919="","",IF(B919="6 Month Transfer",B919,IF('Patient level info'!W919="No","Record not locked to discharge/transfer",IF(AND('Paste Data Here - Export'!KM919="T",'Paste Data Here - Export'!A919&lt;&gt;'Paste Data Here - Export'!B919),"Record transferred to this team then transferred to another inpatient team",IF('Paste Data Here - Export'!KM919="T","Transferred to another inpatient team",IF('Paste Data Here - Export'!A919='Paste Data Here - Export'!B919,"Full record at this team","Record transferred to this team"))))))</f>
        <v/>
      </c>
      <c r="D919" s="106" t="str">
        <f>IF('Patient level info'!A919="","",IF(B919="6 Month Transfer","Not Applicable",IF(C919="Record not locked to discharge/transfer",C919,IF(OR(C919="Full record at this team",'Patient level info'!AG919="Died same day as arrival",'Patient level info'!AG919="Admitted to ICU/CCU/HDU"),'Patient level info'!AG919,IF('Patient level info'!P919="Not achieved",'Patient level info'!AG919,IF('Patient level info'!M919="Not achieved",'Patient level info'!AG919,IF('Patient level info'!AG919="Not directly admitted by this team, but achieved 90% of stay whilst at this team",'Patient level info'!AG919,CONCATENATE('Patient level info'!AG919," whilst at this team"))))))))</f>
        <v/>
      </c>
      <c r="E919" s="106" t="str">
        <f>IF('Patient level info'!A919="","",IF(B919="6 Month Transfer","Not Applicable",IF('Patient level info'!A919='Patient level info'!B919,IF('Patient level info'!T919="No","Not achieved","Achieved"),"Not directly admitted by this team")))</f>
        <v/>
      </c>
      <c r="F919" s="106" t="str">
        <f>IF('Patient level info'!A919="","",IF(B919="6 Month Transfer","Not Applicable",IF('Patient level info'!A919='Patient level info'!B919,IF('Patient level info'!U919="","Not achieved","Achieved"),"Not directly admitted by this team")))</f>
        <v/>
      </c>
    </row>
    <row r="920" spans="1:6" s="40" customFormat="1" ht="30" customHeight="1" x14ac:dyDescent="0.25">
      <c r="A920" s="20" t="str">
        <f>IF('Patient level info'!A920="","",'Patient level info'!A920)</f>
        <v/>
      </c>
      <c r="B920" s="105" t="str">
        <f>IF(A920="","",IF('Patient level info'!E920="Yes","6 Month Transfer",IF('Paste Data Here - Export'!A920='Paste Data Here - Export'!B920,'Patient level info'!C920,IF('Patient level info'!W920="No","",'Paste Data Here - Export'!HP920))))</f>
        <v/>
      </c>
      <c r="C920" s="61" t="str">
        <f>IF(A920="","",IF(B920="6 Month Transfer",B920,IF('Patient level info'!W920="No","Record not locked to discharge/transfer",IF(AND('Paste Data Here - Export'!KM920="T",'Paste Data Here - Export'!A920&lt;&gt;'Paste Data Here - Export'!B920),"Record transferred to this team then transferred to another inpatient team",IF('Paste Data Here - Export'!KM920="T","Transferred to another inpatient team",IF('Paste Data Here - Export'!A920='Paste Data Here - Export'!B920,"Full record at this team","Record transferred to this team"))))))</f>
        <v/>
      </c>
      <c r="D920" s="106" t="str">
        <f>IF('Patient level info'!A920="","",IF(B920="6 Month Transfer","Not Applicable",IF(C920="Record not locked to discharge/transfer",C920,IF(OR(C920="Full record at this team",'Patient level info'!AG920="Died same day as arrival",'Patient level info'!AG920="Admitted to ICU/CCU/HDU"),'Patient level info'!AG920,IF('Patient level info'!P920="Not achieved",'Patient level info'!AG920,IF('Patient level info'!M920="Not achieved",'Patient level info'!AG920,IF('Patient level info'!AG920="Not directly admitted by this team, but achieved 90% of stay whilst at this team",'Patient level info'!AG920,CONCATENATE('Patient level info'!AG920," whilst at this team"))))))))</f>
        <v/>
      </c>
      <c r="E920" s="106" t="str">
        <f>IF('Patient level info'!A920="","",IF(B920="6 Month Transfer","Not Applicable",IF('Patient level info'!A920='Patient level info'!B920,IF('Patient level info'!T920="No","Not achieved","Achieved"),"Not directly admitted by this team")))</f>
        <v/>
      </c>
      <c r="F920" s="106" t="str">
        <f>IF('Patient level info'!A920="","",IF(B920="6 Month Transfer","Not Applicable",IF('Patient level info'!A920='Patient level info'!B920,IF('Patient level info'!U920="","Not achieved","Achieved"),"Not directly admitted by this team")))</f>
        <v/>
      </c>
    </row>
    <row r="921" spans="1:6" s="40" customFormat="1" ht="30" customHeight="1" x14ac:dyDescent="0.25">
      <c r="A921" s="20" t="str">
        <f>IF('Patient level info'!A921="","",'Patient level info'!A921)</f>
        <v/>
      </c>
      <c r="B921" s="105" t="str">
        <f>IF(A921="","",IF('Patient level info'!E921="Yes","6 Month Transfer",IF('Paste Data Here - Export'!A921='Paste Data Here - Export'!B921,'Patient level info'!C921,IF('Patient level info'!W921="No","",'Paste Data Here - Export'!HP921))))</f>
        <v/>
      </c>
      <c r="C921" s="61" t="str">
        <f>IF(A921="","",IF(B921="6 Month Transfer",B921,IF('Patient level info'!W921="No","Record not locked to discharge/transfer",IF(AND('Paste Data Here - Export'!KM921="T",'Paste Data Here - Export'!A921&lt;&gt;'Paste Data Here - Export'!B921),"Record transferred to this team then transferred to another inpatient team",IF('Paste Data Here - Export'!KM921="T","Transferred to another inpatient team",IF('Paste Data Here - Export'!A921='Paste Data Here - Export'!B921,"Full record at this team","Record transferred to this team"))))))</f>
        <v/>
      </c>
      <c r="D921" s="106" t="str">
        <f>IF('Patient level info'!A921="","",IF(B921="6 Month Transfer","Not Applicable",IF(C921="Record not locked to discharge/transfer",C921,IF(OR(C921="Full record at this team",'Patient level info'!AG921="Died same day as arrival",'Patient level info'!AG921="Admitted to ICU/CCU/HDU"),'Patient level info'!AG921,IF('Patient level info'!P921="Not achieved",'Patient level info'!AG921,IF('Patient level info'!M921="Not achieved",'Patient level info'!AG921,IF('Patient level info'!AG921="Not directly admitted by this team, but achieved 90% of stay whilst at this team",'Patient level info'!AG921,CONCATENATE('Patient level info'!AG921," whilst at this team"))))))))</f>
        <v/>
      </c>
      <c r="E921" s="106" t="str">
        <f>IF('Patient level info'!A921="","",IF(B921="6 Month Transfer","Not Applicable",IF('Patient level info'!A921='Patient level info'!B921,IF('Patient level info'!T921="No","Not achieved","Achieved"),"Not directly admitted by this team")))</f>
        <v/>
      </c>
      <c r="F921" s="106" t="str">
        <f>IF('Patient level info'!A921="","",IF(B921="6 Month Transfer","Not Applicable",IF('Patient level info'!A921='Patient level info'!B921,IF('Patient level info'!U921="","Not achieved","Achieved"),"Not directly admitted by this team")))</f>
        <v/>
      </c>
    </row>
    <row r="922" spans="1:6" s="40" customFormat="1" ht="30" customHeight="1" x14ac:dyDescent="0.25">
      <c r="A922" s="20" t="str">
        <f>IF('Patient level info'!A922="","",'Patient level info'!A922)</f>
        <v/>
      </c>
      <c r="B922" s="105" t="str">
        <f>IF(A922="","",IF('Patient level info'!E922="Yes","6 Month Transfer",IF('Paste Data Here - Export'!A922='Paste Data Here - Export'!B922,'Patient level info'!C922,IF('Patient level info'!W922="No","",'Paste Data Here - Export'!HP922))))</f>
        <v/>
      </c>
      <c r="C922" s="61" t="str">
        <f>IF(A922="","",IF(B922="6 Month Transfer",B922,IF('Patient level info'!W922="No","Record not locked to discharge/transfer",IF(AND('Paste Data Here - Export'!KM922="T",'Paste Data Here - Export'!A922&lt;&gt;'Paste Data Here - Export'!B922),"Record transferred to this team then transferred to another inpatient team",IF('Paste Data Here - Export'!KM922="T","Transferred to another inpatient team",IF('Paste Data Here - Export'!A922='Paste Data Here - Export'!B922,"Full record at this team","Record transferred to this team"))))))</f>
        <v/>
      </c>
      <c r="D922" s="106" t="str">
        <f>IF('Patient level info'!A922="","",IF(B922="6 Month Transfer","Not Applicable",IF(C922="Record not locked to discharge/transfer",C922,IF(OR(C922="Full record at this team",'Patient level info'!AG922="Died same day as arrival",'Patient level info'!AG922="Admitted to ICU/CCU/HDU"),'Patient level info'!AG922,IF('Patient level info'!P922="Not achieved",'Patient level info'!AG922,IF('Patient level info'!M922="Not achieved",'Patient level info'!AG922,IF('Patient level info'!AG922="Not directly admitted by this team, but achieved 90% of stay whilst at this team",'Patient level info'!AG922,CONCATENATE('Patient level info'!AG922," whilst at this team"))))))))</f>
        <v/>
      </c>
      <c r="E922" s="106" t="str">
        <f>IF('Patient level info'!A922="","",IF(B922="6 Month Transfer","Not Applicable",IF('Patient level info'!A922='Patient level info'!B922,IF('Patient level info'!T922="No","Not achieved","Achieved"),"Not directly admitted by this team")))</f>
        <v/>
      </c>
      <c r="F922" s="106" t="str">
        <f>IF('Patient level info'!A922="","",IF(B922="6 Month Transfer","Not Applicable",IF('Patient level info'!A922='Patient level info'!B922,IF('Patient level info'!U922="","Not achieved","Achieved"),"Not directly admitted by this team")))</f>
        <v/>
      </c>
    </row>
    <row r="923" spans="1:6" s="40" customFormat="1" ht="30" customHeight="1" x14ac:dyDescent="0.25">
      <c r="A923" s="20" t="str">
        <f>IF('Patient level info'!A923="","",'Patient level info'!A923)</f>
        <v/>
      </c>
      <c r="B923" s="105" t="str">
        <f>IF(A923="","",IF('Patient level info'!E923="Yes","6 Month Transfer",IF('Paste Data Here - Export'!A923='Paste Data Here - Export'!B923,'Patient level info'!C923,IF('Patient level info'!W923="No","",'Paste Data Here - Export'!HP923))))</f>
        <v/>
      </c>
      <c r="C923" s="61" t="str">
        <f>IF(A923="","",IF(B923="6 Month Transfer",B923,IF('Patient level info'!W923="No","Record not locked to discharge/transfer",IF(AND('Paste Data Here - Export'!KM923="T",'Paste Data Here - Export'!A923&lt;&gt;'Paste Data Here - Export'!B923),"Record transferred to this team then transferred to another inpatient team",IF('Paste Data Here - Export'!KM923="T","Transferred to another inpatient team",IF('Paste Data Here - Export'!A923='Paste Data Here - Export'!B923,"Full record at this team","Record transferred to this team"))))))</f>
        <v/>
      </c>
      <c r="D923" s="106" t="str">
        <f>IF('Patient level info'!A923="","",IF(B923="6 Month Transfer","Not Applicable",IF(C923="Record not locked to discharge/transfer",C923,IF(OR(C923="Full record at this team",'Patient level info'!AG923="Died same day as arrival",'Patient level info'!AG923="Admitted to ICU/CCU/HDU"),'Patient level info'!AG923,IF('Patient level info'!P923="Not achieved",'Patient level info'!AG923,IF('Patient level info'!M923="Not achieved",'Patient level info'!AG923,IF('Patient level info'!AG923="Not directly admitted by this team, but achieved 90% of stay whilst at this team",'Patient level info'!AG923,CONCATENATE('Patient level info'!AG923," whilst at this team"))))))))</f>
        <v/>
      </c>
      <c r="E923" s="106" t="str">
        <f>IF('Patient level info'!A923="","",IF(B923="6 Month Transfer","Not Applicable",IF('Patient level info'!A923='Patient level info'!B923,IF('Patient level info'!T923="No","Not achieved","Achieved"),"Not directly admitted by this team")))</f>
        <v/>
      </c>
      <c r="F923" s="106" t="str">
        <f>IF('Patient level info'!A923="","",IF(B923="6 Month Transfer","Not Applicable",IF('Patient level info'!A923='Patient level info'!B923,IF('Patient level info'!U923="","Not achieved","Achieved"),"Not directly admitted by this team")))</f>
        <v/>
      </c>
    </row>
    <row r="924" spans="1:6" s="40" customFormat="1" ht="30" customHeight="1" x14ac:dyDescent="0.25">
      <c r="A924" s="20" t="str">
        <f>IF('Patient level info'!A924="","",'Patient level info'!A924)</f>
        <v/>
      </c>
      <c r="B924" s="105" t="str">
        <f>IF(A924="","",IF('Patient level info'!E924="Yes","6 Month Transfer",IF('Paste Data Here - Export'!A924='Paste Data Here - Export'!B924,'Patient level info'!C924,IF('Patient level info'!W924="No","",'Paste Data Here - Export'!HP924))))</f>
        <v/>
      </c>
      <c r="C924" s="61" t="str">
        <f>IF(A924="","",IF(B924="6 Month Transfer",B924,IF('Patient level info'!W924="No","Record not locked to discharge/transfer",IF(AND('Paste Data Here - Export'!KM924="T",'Paste Data Here - Export'!A924&lt;&gt;'Paste Data Here - Export'!B924),"Record transferred to this team then transferred to another inpatient team",IF('Paste Data Here - Export'!KM924="T","Transferred to another inpatient team",IF('Paste Data Here - Export'!A924='Paste Data Here - Export'!B924,"Full record at this team","Record transferred to this team"))))))</f>
        <v/>
      </c>
      <c r="D924" s="106" t="str">
        <f>IF('Patient level info'!A924="","",IF(B924="6 Month Transfer","Not Applicable",IF(C924="Record not locked to discharge/transfer",C924,IF(OR(C924="Full record at this team",'Patient level info'!AG924="Died same day as arrival",'Patient level info'!AG924="Admitted to ICU/CCU/HDU"),'Patient level info'!AG924,IF('Patient level info'!P924="Not achieved",'Patient level info'!AG924,IF('Patient level info'!M924="Not achieved",'Patient level info'!AG924,IF('Patient level info'!AG924="Not directly admitted by this team, but achieved 90% of stay whilst at this team",'Patient level info'!AG924,CONCATENATE('Patient level info'!AG924," whilst at this team"))))))))</f>
        <v/>
      </c>
      <c r="E924" s="106" t="str">
        <f>IF('Patient level info'!A924="","",IF(B924="6 Month Transfer","Not Applicable",IF('Patient level info'!A924='Patient level info'!B924,IF('Patient level info'!T924="No","Not achieved","Achieved"),"Not directly admitted by this team")))</f>
        <v/>
      </c>
      <c r="F924" s="106" t="str">
        <f>IF('Patient level info'!A924="","",IF(B924="6 Month Transfer","Not Applicable",IF('Patient level info'!A924='Patient level info'!B924,IF('Patient level info'!U924="","Not achieved","Achieved"),"Not directly admitted by this team")))</f>
        <v/>
      </c>
    </row>
    <row r="925" spans="1:6" s="40" customFormat="1" ht="30" customHeight="1" x14ac:dyDescent="0.25">
      <c r="A925" s="20" t="str">
        <f>IF('Patient level info'!A925="","",'Patient level info'!A925)</f>
        <v/>
      </c>
      <c r="B925" s="105" t="str">
        <f>IF(A925="","",IF('Patient level info'!E925="Yes","6 Month Transfer",IF('Paste Data Here - Export'!A925='Paste Data Here - Export'!B925,'Patient level info'!C925,IF('Patient level info'!W925="No","",'Paste Data Here - Export'!HP925))))</f>
        <v/>
      </c>
      <c r="C925" s="61" t="str">
        <f>IF(A925="","",IF(B925="6 Month Transfer",B925,IF('Patient level info'!W925="No","Record not locked to discharge/transfer",IF(AND('Paste Data Here - Export'!KM925="T",'Paste Data Here - Export'!A925&lt;&gt;'Paste Data Here - Export'!B925),"Record transferred to this team then transferred to another inpatient team",IF('Paste Data Here - Export'!KM925="T","Transferred to another inpatient team",IF('Paste Data Here - Export'!A925='Paste Data Here - Export'!B925,"Full record at this team","Record transferred to this team"))))))</f>
        <v/>
      </c>
      <c r="D925" s="106" t="str">
        <f>IF('Patient level info'!A925="","",IF(B925="6 Month Transfer","Not Applicable",IF(C925="Record not locked to discharge/transfer",C925,IF(OR(C925="Full record at this team",'Patient level info'!AG925="Died same day as arrival",'Patient level info'!AG925="Admitted to ICU/CCU/HDU"),'Patient level info'!AG925,IF('Patient level info'!P925="Not achieved",'Patient level info'!AG925,IF('Patient level info'!M925="Not achieved",'Patient level info'!AG925,IF('Patient level info'!AG925="Not directly admitted by this team, but achieved 90% of stay whilst at this team",'Patient level info'!AG925,CONCATENATE('Patient level info'!AG925," whilst at this team"))))))))</f>
        <v/>
      </c>
      <c r="E925" s="106" t="str">
        <f>IF('Patient level info'!A925="","",IF(B925="6 Month Transfer","Not Applicable",IF('Patient level info'!A925='Patient level info'!B925,IF('Patient level info'!T925="No","Not achieved","Achieved"),"Not directly admitted by this team")))</f>
        <v/>
      </c>
      <c r="F925" s="106" t="str">
        <f>IF('Patient level info'!A925="","",IF(B925="6 Month Transfer","Not Applicable",IF('Patient level info'!A925='Patient level info'!B925,IF('Patient level info'!U925="","Not achieved","Achieved"),"Not directly admitted by this team")))</f>
        <v/>
      </c>
    </row>
    <row r="926" spans="1:6" s="40" customFormat="1" ht="30" customHeight="1" x14ac:dyDescent="0.25">
      <c r="A926" s="20" t="str">
        <f>IF('Patient level info'!A926="","",'Patient level info'!A926)</f>
        <v/>
      </c>
      <c r="B926" s="105" t="str">
        <f>IF(A926="","",IF('Patient level info'!E926="Yes","6 Month Transfer",IF('Paste Data Here - Export'!A926='Paste Data Here - Export'!B926,'Patient level info'!C926,IF('Patient level info'!W926="No","",'Paste Data Here - Export'!HP926))))</f>
        <v/>
      </c>
      <c r="C926" s="61" t="str">
        <f>IF(A926="","",IF(B926="6 Month Transfer",B926,IF('Patient level info'!W926="No","Record not locked to discharge/transfer",IF(AND('Paste Data Here - Export'!KM926="T",'Paste Data Here - Export'!A926&lt;&gt;'Paste Data Here - Export'!B926),"Record transferred to this team then transferred to another inpatient team",IF('Paste Data Here - Export'!KM926="T","Transferred to another inpatient team",IF('Paste Data Here - Export'!A926='Paste Data Here - Export'!B926,"Full record at this team","Record transferred to this team"))))))</f>
        <v/>
      </c>
      <c r="D926" s="106" t="str">
        <f>IF('Patient level info'!A926="","",IF(B926="6 Month Transfer","Not Applicable",IF(C926="Record not locked to discharge/transfer",C926,IF(OR(C926="Full record at this team",'Patient level info'!AG926="Died same day as arrival",'Patient level info'!AG926="Admitted to ICU/CCU/HDU"),'Patient level info'!AG926,IF('Patient level info'!P926="Not achieved",'Patient level info'!AG926,IF('Patient level info'!M926="Not achieved",'Patient level info'!AG926,IF('Patient level info'!AG926="Not directly admitted by this team, but achieved 90% of stay whilst at this team",'Patient level info'!AG926,CONCATENATE('Patient level info'!AG926," whilst at this team"))))))))</f>
        <v/>
      </c>
      <c r="E926" s="106" t="str">
        <f>IF('Patient level info'!A926="","",IF(B926="6 Month Transfer","Not Applicable",IF('Patient level info'!A926='Patient level info'!B926,IF('Patient level info'!T926="No","Not achieved","Achieved"),"Not directly admitted by this team")))</f>
        <v/>
      </c>
      <c r="F926" s="106" t="str">
        <f>IF('Patient level info'!A926="","",IF(B926="6 Month Transfer","Not Applicable",IF('Patient level info'!A926='Patient level info'!B926,IF('Patient level info'!U926="","Not achieved","Achieved"),"Not directly admitted by this team")))</f>
        <v/>
      </c>
    </row>
    <row r="927" spans="1:6" s="40" customFormat="1" ht="30" customHeight="1" x14ac:dyDescent="0.25">
      <c r="A927" s="20" t="str">
        <f>IF('Patient level info'!A927="","",'Patient level info'!A927)</f>
        <v/>
      </c>
      <c r="B927" s="105" t="str">
        <f>IF(A927="","",IF('Patient level info'!E927="Yes","6 Month Transfer",IF('Paste Data Here - Export'!A927='Paste Data Here - Export'!B927,'Patient level info'!C927,IF('Patient level info'!W927="No","",'Paste Data Here - Export'!HP927))))</f>
        <v/>
      </c>
      <c r="C927" s="61" t="str">
        <f>IF(A927="","",IF(B927="6 Month Transfer",B927,IF('Patient level info'!W927="No","Record not locked to discharge/transfer",IF(AND('Paste Data Here - Export'!KM927="T",'Paste Data Here - Export'!A927&lt;&gt;'Paste Data Here - Export'!B927),"Record transferred to this team then transferred to another inpatient team",IF('Paste Data Here - Export'!KM927="T","Transferred to another inpatient team",IF('Paste Data Here - Export'!A927='Paste Data Here - Export'!B927,"Full record at this team","Record transferred to this team"))))))</f>
        <v/>
      </c>
      <c r="D927" s="106" t="str">
        <f>IF('Patient level info'!A927="","",IF(B927="6 Month Transfer","Not Applicable",IF(C927="Record not locked to discharge/transfer",C927,IF(OR(C927="Full record at this team",'Patient level info'!AG927="Died same day as arrival",'Patient level info'!AG927="Admitted to ICU/CCU/HDU"),'Patient level info'!AG927,IF('Patient level info'!P927="Not achieved",'Patient level info'!AG927,IF('Patient level info'!M927="Not achieved",'Patient level info'!AG927,IF('Patient level info'!AG927="Not directly admitted by this team, but achieved 90% of stay whilst at this team",'Patient level info'!AG927,CONCATENATE('Patient level info'!AG927," whilst at this team"))))))))</f>
        <v/>
      </c>
      <c r="E927" s="106" t="str">
        <f>IF('Patient level info'!A927="","",IF(B927="6 Month Transfer","Not Applicable",IF('Patient level info'!A927='Patient level info'!B927,IF('Patient level info'!T927="No","Not achieved","Achieved"),"Not directly admitted by this team")))</f>
        <v/>
      </c>
      <c r="F927" s="106" t="str">
        <f>IF('Patient level info'!A927="","",IF(B927="6 Month Transfer","Not Applicable",IF('Patient level info'!A927='Patient level info'!B927,IF('Patient level info'!U927="","Not achieved","Achieved"),"Not directly admitted by this team")))</f>
        <v/>
      </c>
    </row>
    <row r="928" spans="1:6" s="40" customFormat="1" ht="30" customHeight="1" x14ac:dyDescent="0.25">
      <c r="A928" s="20" t="str">
        <f>IF('Patient level info'!A928="","",'Patient level info'!A928)</f>
        <v/>
      </c>
      <c r="B928" s="105" t="str">
        <f>IF(A928="","",IF('Patient level info'!E928="Yes","6 Month Transfer",IF('Paste Data Here - Export'!A928='Paste Data Here - Export'!B928,'Patient level info'!C928,IF('Patient level info'!W928="No","",'Paste Data Here - Export'!HP928))))</f>
        <v/>
      </c>
      <c r="C928" s="61" t="str">
        <f>IF(A928="","",IF(B928="6 Month Transfer",B928,IF('Patient level info'!W928="No","Record not locked to discharge/transfer",IF(AND('Paste Data Here - Export'!KM928="T",'Paste Data Here - Export'!A928&lt;&gt;'Paste Data Here - Export'!B928),"Record transferred to this team then transferred to another inpatient team",IF('Paste Data Here - Export'!KM928="T","Transferred to another inpatient team",IF('Paste Data Here - Export'!A928='Paste Data Here - Export'!B928,"Full record at this team","Record transferred to this team"))))))</f>
        <v/>
      </c>
      <c r="D928" s="106" t="str">
        <f>IF('Patient level info'!A928="","",IF(B928="6 Month Transfer","Not Applicable",IF(C928="Record not locked to discharge/transfer",C928,IF(OR(C928="Full record at this team",'Patient level info'!AG928="Died same day as arrival",'Patient level info'!AG928="Admitted to ICU/CCU/HDU"),'Patient level info'!AG928,IF('Patient level info'!P928="Not achieved",'Patient level info'!AG928,IF('Patient level info'!M928="Not achieved",'Patient level info'!AG928,IF('Patient level info'!AG928="Not directly admitted by this team, but achieved 90% of stay whilst at this team",'Patient level info'!AG928,CONCATENATE('Patient level info'!AG928," whilst at this team"))))))))</f>
        <v/>
      </c>
      <c r="E928" s="106" t="str">
        <f>IF('Patient level info'!A928="","",IF(B928="6 Month Transfer","Not Applicable",IF('Patient level info'!A928='Patient level info'!B928,IF('Patient level info'!T928="No","Not achieved","Achieved"),"Not directly admitted by this team")))</f>
        <v/>
      </c>
      <c r="F928" s="106" t="str">
        <f>IF('Patient level info'!A928="","",IF(B928="6 Month Transfer","Not Applicable",IF('Patient level info'!A928='Patient level info'!B928,IF('Patient level info'!U928="","Not achieved","Achieved"),"Not directly admitted by this team")))</f>
        <v/>
      </c>
    </row>
    <row r="929" spans="1:6" s="40" customFormat="1" ht="30" customHeight="1" x14ac:dyDescent="0.25">
      <c r="A929" s="20" t="str">
        <f>IF('Patient level info'!A929="","",'Patient level info'!A929)</f>
        <v/>
      </c>
      <c r="B929" s="105" t="str">
        <f>IF(A929="","",IF('Patient level info'!E929="Yes","6 Month Transfer",IF('Paste Data Here - Export'!A929='Paste Data Here - Export'!B929,'Patient level info'!C929,IF('Patient level info'!W929="No","",'Paste Data Here - Export'!HP929))))</f>
        <v/>
      </c>
      <c r="C929" s="61" t="str">
        <f>IF(A929="","",IF(B929="6 Month Transfer",B929,IF('Patient level info'!W929="No","Record not locked to discharge/transfer",IF(AND('Paste Data Here - Export'!KM929="T",'Paste Data Here - Export'!A929&lt;&gt;'Paste Data Here - Export'!B929),"Record transferred to this team then transferred to another inpatient team",IF('Paste Data Here - Export'!KM929="T","Transferred to another inpatient team",IF('Paste Data Here - Export'!A929='Paste Data Here - Export'!B929,"Full record at this team","Record transferred to this team"))))))</f>
        <v/>
      </c>
      <c r="D929" s="106" t="str">
        <f>IF('Patient level info'!A929="","",IF(B929="6 Month Transfer","Not Applicable",IF(C929="Record not locked to discharge/transfer",C929,IF(OR(C929="Full record at this team",'Patient level info'!AG929="Died same day as arrival",'Patient level info'!AG929="Admitted to ICU/CCU/HDU"),'Patient level info'!AG929,IF('Patient level info'!P929="Not achieved",'Patient level info'!AG929,IF('Patient level info'!M929="Not achieved",'Patient level info'!AG929,IF('Patient level info'!AG929="Not directly admitted by this team, but achieved 90% of stay whilst at this team",'Patient level info'!AG929,CONCATENATE('Patient level info'!AG929," whilst at this team"))))))))</f>
        <v/>
      </c>
      <c r="E929" s="106" t="str">
        <f>IF('Patient level info'!A929="","",IF(B929="6 Month Transfer","Not Applicable",IF('Patient level info'!A929='Patient level info'!B929,IF('Patient level info'!T929="No","Not achieved","Achieved"),"Not directly admitted by this team")))</f>
        <v/>
      </c>
      <c r="F929" s="106" t="str">
        <f>IF('Patient level info'!A929="","",IF(B929="6 Month Transfer","Not Applicable",IF('Patient level info'!A929='Patient level info'!B929,IF('Patient level info'!U929="","Not achieved","Achieved"),"Not directly admitted by this team")))</f>
        <v/>
      </c>
    </row>
    <row r="930" spans="1:6" s="40" customFormat="1" ht="30" customHeight="1" x14ac:dyDescent="0.25">
      <c r="A930" s="20" t="str">
        <f>IF('Patient level info'!A930="","",'Patient level info'!A930)</f>
        <v/>
      </c>
      <c r="B930" s="105" t="str">
        <f>IF(A930="","",IF('Patient level info'!E930="Yes","6 Month Transfer",IF('Paste Data Here - Export'!A930='Paste Data Here - Export'!B930,'Patient level info'!C930,IF('Patient level info'!W930="No","",'Paste Data Here - Export'!HP930))))</f>
        <v/>
      </c>
      <c r="C930" s="61" t="str">
        <f>IF(A930="","",IF(B930="6 Month Transfer",B930,IF('Patient level info'!W930="No","Record not locked to discharge/transfer",IF(AND('Paste Data Here - Export'!KM930="T",'Paste Data Here - Export'!A930&lt;&gt;'Paste Data Here - Export'!B930),"Record transferred to this team then transferred to another inpatient team",IF('Paste Data Here - Export'!KM930="T","Transferred to another inpatient team",IF('Paste Data Here - Export'!A930='Paste Data Here - Export'!B930,"Full record at this team","Record transferred to this team"))))))</f>
        <v/>
      </c>
      <c r="D930" s="106" t="str">
        <f>IF('Patient level info'!A930="","",IF(B930="6 Month Transfer","Not Applicable",IF(C930="Record not locked to discharge/transfer",C930,IF(OR(C930="Full record at this team",'Patient level info'!AG930="Died same day as arrival",'Patient level info'!AG930="Admitted to ICU/CCU/HDU"),'Patient level info'!AG930,IF('Patient level info'!P930="Not achieved",'Patient level info'!AG930,IF('Patient level info'!M930="Not achieved",'Patient level info'!AG930,IF('Patient level info'!AG930="Not directly admitted by this team, but achieved 90% of stay whilst at this team",'Patient level info'!AG930,CONCATENATE('Patient level info'!AG930," whilst at this team"))))))))</f>
        <v/>
      </c>
      <c r="E930" s="106" t="str">
        <f>IF('Patient level info'!A930="","",IF(B930="6 Month Transfer","Not Applicable",IF('Patient level info'!A930='Patient level info'!B930,IF('Patient level info'!T930="No","Not achieved","Achieved"),"Not directly admitted by this team")))</f>
        <v/>
      </c>
      <c r="F930" s="106" t="str">
        <f>IF('Patient level info'!A930="","",IF(B930="6 Month Transfer","Not Applicable",IF('Patient level info'!A930='Patient level info'!B930,IF('Patient level info'!U930="","Not achieved","Achieved"),"Not directly admitted by this team")))</f>
        <v/>
      </c>
    </row>
    <row r="931" spans="1:6" s="40" customFormat="1" ht="30" customHeight="1" x14ac:dyDescent="0.25">
      <c r="A931" s="20" t="str">
        <f>IF('Patient level info'!A931="","",'Patient level info'!A931)</f>
        <v/>
      </c>
      <c r="B931" s="105" t="str">
        <f>IF(A931="","",IF('Patient level info'!E931="Yes","6 Month Transfer",IF('Paste Data Here - Export'!A931='Paste Data Here - Export'!B931,'Patient level info'!C931,IF('Patient level info'!W931="No","",'Paste Data Here - Export'!HP931))))</f>
        <v/>
      </c>
      <c r="C931" s="61" t="str">
        <f>IF(A931="","",IF(B931="6 Month Transfer",B931,IF('Patient level info'!W931="No","Record not locked to discharge/transfer",IF(AND('Paste Data Here - Export'!KM931="T",'Paste Data Here - Export'!A931&lt;&gt;'Paste Data Here - Export'!B931),"Record transferred to this team then transferred to another inpatient team",IF('Paste Data Here - Export'!KM931="T","Transferred to another inpatient team",IF('Paste Data Here - Export'!A931='Paste Data Here - Export'!B931,"Full record at this team","Record transferred to this team"))))))</f>
        <v/>
      </c>
      <c r="D931" s="106" t="str">
        <f>IF('Patient level info'!A931="","",IF(B931="6 Month Transfer","Not Applicable",IF(C931="Record not locked to discharge/transfer",C931,IF(OR(C931="Full record at this team",'Patient level info'!AG931="Died same day as arrival",'Patient level info'!AG931="Admitted to ICU/CCU/HDU"),'Patient level info'!AG931,IF('Patient level info'!P931="Not achieved",'Patient level info'!AG931,IF('Patient level info'!M931="Not achieved",'Patient level info'!AG931,IF('Patient level info'!AG931="Not directly admitted by this team, but achieved 90% of stay whilst at this team",'Patient level info'!AG931,CONCATENATE('Patient level info'!AG931," whilst at this team"))))))))</f>
        <v/>
      </c>
      <c r="E931" s="106" t="str">
        <f>IF('Patient level info'!A931="","",IF(B931="6 Month Transfer","Not Applicable",IF('Patient level info'!A931='Patient level info'!B931,IF('Patient level info'!T931="No","Not achieved","Achieved"),"Not directly admitted by this team")))</f>
        <v/>
      </c>
      <c r="F931" s="106" t="str">
        <f>IF('Patient level info'!A931="","",IF(B931="6 Month Transfer","Not Applicable",IF('Patient level info'!A931='Patient level info'!B931,IF('Patient level info'!U931="","Not achieved","Achieved"),"Not directly admitted by this team")))</f>
        <v/>
      </c>
    </row>
    <row r="932" spans="1:6" s="40" customFormat="1" ht="30" customHeight="1" x14ac:dyDescent="0.25">
      <c r="A932" s="20" t="str">
        <f>IF('Patient level info'!A932="","",'Patient level info'!A932)</f>
        <v/>
      </c>
      <c r="B932" s="105" t="str">
        <f>IF(A932="","",IF('Patient level info'!E932="Yes","6 Month Transfer",IF('Paste Data Here - Export'!A932='Paste Data Here - Export'!B932,'Patient level info'!C932,IF('Patient level info'!W932="No","",'Paste Data Here - Export'!HP932))))</f>
        <v/>
      </c>
      <c r="C932" s="61" t="str">
        <f>IF(A932="","",IF(B932="6 Month Transfer",B932,IF('Patient level info'!W932="No","Record not locked to discharge/transfer",IF(AND('Paste Data Here - Export'!KM932="T",'Paste Data Here - Export'!A932&lt;&gt;'Paste Data Here - Export'!B932),"Record transferred to this team then transferred to another inpatient team",IF('Paste Data Here - Export'!KM932="T","Transferred to another inpatient team",IF('Paste Data Here - Export'!A932='Paste Data Here - Export'!B932,"Full record at this team","Record transferred to this team"))))))</f>
        <v/>
      </c>
      <c r="D932" s="106" t="str">
        <f>IF('Patient level info'!A932="","",IF(B932="6 Month Transfer","Not Applicable",IF(C932="Record not locked to discharge/transfer",C932,IF(OR(C932="Full record at this team",'Patient level info'!AG932="Died same day as arrival",'Patient level info'!AG932="Admitted to ICU/CCU/HDU"),'Patient level info'!AG932,IF('Patient level info'!P932="Not achieved",'Patient level info'!AG932,IF('Patient level info'!M932="Not achieved",'Patient level info'!AG932,IF('Patient level info'!AG932="Not directly admitted by this team, but achieved 90% of stay whilst at this team",'Patient level info'!AG932,CONCATENATE('Patient level info'!AG932," whilst at this team"))))))))</f>
        <v/>
      </c>
      <c r="E932" s="106" t="str">
        <f>IF('Patient level info'!A932="","",IF(B932="6 Month Transfer","Not Applicable",IF('Patient level info'!A932='Patient level info'!B932,IF('Patient level info'!T932="No","Not achieved","Achieved"),"Not directly admitted by this team")))</f>
        <v/>
      </c>
      <c r="F932" s="106" t="str">
        <f>IF('Patient level info'!A932="","",IF(B932="6 Month Transfer","Not Applicable",IF('Patient level info'!A932='Patient level info'!B932,IF('Patient level info'!U932="","Not achieved","Achieved"),"Not directly admitted by this team")))</f>
        <v/>
      </c>
    </row>
    <row r="933" spans="1:6" s="40" customFormat="1" ht="30" customHeight="1" x14ac:dyDescent="0.25">
      <c r="A933" s="20" t="str">
        <f>IF('Patient level info'!A933="","",'Patient level info'!A933)</f>
        <v/>
      </c>
      <c r="B933" s="105" t="str">
        <f>IF(A933="","",IF('Patient level info'!E933="Yes","6 Month Transfer",IF('Paste Data Here - Export'!A933='Paste Data Here - Export'!B933,'Patient level info'!C933,IF('Patient level info'!W933="No","",'Paste Data Here - Export'!HP933))))</f>
        <v/>
      </c>
      <c r="C933" s="61" t="str">
        <f>IF(A933="","",IF(B933="6 Month Transfer",B933,IF('Patient level info'!W933="No","Record not locked to discharge/transfer",IF(AND('Paste Data Here - Export'!KM933="T",'Paste Data Here - Export'!A933&lt;&gt;'Paste Data Here - Export'!B933),"Record transferred to this team then transferred to another inpatient team",IF('Paste Data Here - Export'!KM933="T","Transferred to another inpatient team",IF('Paste Data Here - Export'!A933='Paste Data Here - Export'!B933,"Full record at this team","Record transferred to this team"))))))</f>
        <v/>
      </c>
      <c r="D933" s="106" t="str">
        <f>IF('Patient level info'!A933="","",IF(B933="6 Month Transfer","Not Applicable",IF(C933="Record not locked to discharge/transfer",C933,IF(OR(C933="Full record at this team",'Patient level info'!AG933="Died same day as arrival",'Patient level info'!AG933="Admitted to ICU/CCU/HDU"),'Patient level info'!AG933,IF('Patient level info'!P933="Not achieved",'Patient level info'!AG933,IF('Patient level info'!M933="Not achieved",'Patient level info'!AG933,IF('Patient level info'!AG933="Not directly admitted by this team, but achieved 90% of stay whilst at this team",'Patient level info'!AG933,CONCATENATE('Patient level info'!AG933," whilst at this team"))))))))</f>
        <v/>
      </c>
      <c r="E933" s="106" t="str">
        <f>IF('Patient level info'!A933="","",IF(B933="6 Month Transfer","Not Applicable",IF('Patient level info'!A933='Patient level info'!B933,IF('Patient level info'!T933="No","Not achieved","Achieved"),"Not directly admitted by this team")))</f>
        <v/>
      </c>
      <c r="F933" s="106" t="str">
        <f>IF('Patient level info'!A933="","",IF(B933="6 Month Transfer","Not Applicable",IF('Patient level info'!A933='Patient level info'!B933,IF('Patient level info'!U933="","Not achieved","Achieved"),"Not directly admitted by this team")))</f>
        <v/>
      </c>
    </row>
    <row r="934" spans="1:6" s="40" customFormat="1" ht="30" customHeight="1" x14ac:dyDescent="0.25">
      <c r="A934" s="20" t="str">
        <f>IF('Patient level info'!A934="","",'Patient level info'!A934)</f>
        <v/>
      </c>
      <c r="B934" s="105" t="str">
        <f>IF(A934="","",IF('Patient level info'!E934="Yes","6 Month Transfer",IF('Paste Data Here - Export'!A934='Paste Data Here - Export'!B934,'Patient level info'!C934,IF('Patient level info'!W934="No","",'Paste Data Here - Export'!HP934))))</f>
        <v/>
      </c>
      <c r="C934" s="61" t="str">
        <f>IF(A934="","",IF(B934="6 Month Transfer",B934,IF('Patient level info'!W934="No","Record not locked to discharge/transfer",IF(AND('Paste Data Here - Export'!KM934="T",'Paste Data Here - Export'!A934&lt;&gt;'Paste Data Here - Export'!B934),"Record transferred to this team then transferred to another inpatient team",IF('Paste Data Here - Export'!KM934="T","Transferred to another inpatient team",IF('Paste Data Here - Export'!A934='Paste Data Here - Export'!B934,"Full record at this team","Record transferred to this team"))))))</f>
        <v/>
      </c>
      <c r="D934" s="106" t="str">
        <f>IF('Patient level info'!A934="","",IF(B934="6 Month Transfer","Not Applicable",IF(C934="Record not locked to discharge/transfer",C934,IF(OR(C934="Full record at this team",'Patient level info'!AG934="Died same day as arrival",'Patient level info'!AG934="Admitted to ICU/CCU/HDU"),'Patient level info'!AG934,IF('Patient level info'!P934="Not achieved",'Patient level info'!AG934,IF('Patient level info'!M934="Not achieved",'Patient level info'!AG934,IF('Patient level info'!AG934="Not directly admitted by this team, but achieved 90% of stay whilst at this team",'Patient level info'!AG934,CONCATENATE('Patient level info'!AG934," whilst at this team"))))))))</f>
        <v/>
      </c>
      <c r="E934" s="106" t="str">
        <f>IF('Patient level info'!A934="","",IF(B934="6 Month Transfer","Not Applicable",IF('Patient level info'!A934='Patient level info'!B934,IF('Patient level info'!T934="No","Not achieved","Achieved"),"Not directly admitted by this team")))</f>
        <v/>
      </c>
      <c r="F934" s="106" t="str">
        <f>IF('Patient level info'!A934="","",IF(B934="6 Month Transfer","Not Applicable",IF('Patient level info'!A934='Patient level info'!B934,IF('Patient level info'!U934="","Not achieved","Achieved"),"Not directly admitted by this team")))</f>
        <v/>
      </c>
    </row>
    <row r="935" spans="1:6" s="40" customFormat="1" ht="30" customHeight="1" x14ac:dyDescent="0.25">
      <c r="A935" s="20" t="str">
        <f>IF('Patient level info'!A935="","",'Patient level info'!A935)</f>
        <v/>
      </c>
      <c r="B935" s="105" t="str">
        <f>IF(A935="","",IF('Patient level info'!E935="Yes","6 Month Transfer",IF('Paste Data Here - Export'!A935='Paste Data Here - Export'!B935,'Patient level info'!C935,IF('Patient level info'!W935="No","",'Paste Data Here - Export'!HP935))))</f>
        <v/>
      </c>
      <c r="C935" s="61" t="str">
        <f>IF(A935="","",IF(B935="6 Month Transfer",B935,IF('Patient level info'!W935="No","Record not locked to discharge/transfer",IF(AND('Paste Data Here - Export'!KM935="T",'Paste Data Here - Export'!A935&lt;&gt;'Paste Data Here - Export'!B935),"Record transferred to this team then transferred to another inpatient team",IF('Paste Data Here - Export'!KM935="T","Transferred to another inpatient team",IF('Paste Data Here - Export'!A935='Paste Data Here - Export'!B935,"Full record at this team","Record transferred to this team"))))))</f>
        <v/>
      </c>
      <c r="D935" s="106" t="str">
        <f>IF('Patient level info'!A935="","",IF(B935="6 Month Transfer","Not Applicable",IF(C935="Record not locked to discharge/transfer",C935,IF(OR(C935="Full record at this team",'Patient level info'!AG935="Died same day as arrival",'Patient level info'!AG935="Admitted to ICU/CCU/HDU"),'Patient level info'!AG935,IF('Patient level info'!P935="Not achieved",'Patient level info'!AG935,IF('Patient level info'!M935="Not achieved",'Patient level info'!AG935,IF('Patient level info'!AG935="Not directly admitted by this team, but achieved 90% of stay whilst at this team",'Patient level info'!AG935,CONCATENATE('Patient level info'!AG935," whilst at this team"))))))))</f>
        <v/>
      </c>
      <c r="E935" s="106" t="str">
        <f>IF('Patient level info'!A935="","",IF(B935="6 Month Transfer","Not Applicable",IF('Patient level info'!A935='Patient level info'!B935,IF('Patient level info'!T935="No","Not achieved","Achieved"),"Not directly admitted by this team")))</f>
        <v/>
      </c>
      <c r="F935" s="106" t="str">
        <f>IF('Patient level info'!A935="","",IF(B935="6 Month Transfer","Not Applicable",IF('Patient level info'!A935='Patient level info'!B935,IF('Patient level info'!U935="","Not achieved","Achieved"),"Not directly admitted by this team")))</f>
        <v/>
      </c>
    </row>
    <row r="936" spans="1:6" s="40" customFormat="1" ht="30" customHeight="1" x14ac:dyDescent="0.25">
      <c r="A936" s="20" t="str">
        <f>IF('Patient level info'!A936="","",'Patient level info'!A936)</f>
        <v/>
      </c>
      <c r="B936" s="105" t="str">
        <f>IF(A936="","",IF('Patient level info'!E936="Yes","6 Month Transfer",IF('Paste Data Here - Export'!A936='Paste Data Here - Export'!B936,'Patient level info'!C936,IF('Patient level info'!W936="No","",'Paste Data Here - Export'!HP936))))</f>
        <v/>
      </c>
      <c r="C936" s="61" t="str">
        <f>IF(A936="","",IF(B936="6 Month Transfer",B936,IF('Patient level info'!W936="No","Record not locked to discharge/transfer",IF(AND('Paste Data Here - Export'!KM936="T",'Paste Data Here - Export'!A936&lt;&gt;'Paste Data Here - Export'!B936),"Record transferred to this team then transferred to another inpatient team",IF('Paste Data Here - Export'!KM936="T","Transferred to another inpatient team",IF('Paste Data Here - Export'!A936='Paste Data Here - Export'!B936,"Full record at this team","Record transferred to this team"))))))</f>
        <v/>
      </c>
      <c r="D936" s="106" t="str">
        <f>IF('Patient level info'!A936="","",IF(B936="6 Month Transfer","Not Applicable",IF(C936="Record not locked to discharge/transfer",C936,IF(OR(C936="Full record at this team",'Patient level info'!AG936="Died same day as arrival",'Patient level info'!AG936="Admitted to ICU/CCU/HDU"),'Patient level info'!AG936,IF('Patient level info'!P936="Not achieved",'Patient level info'!AG936,IF('Patient level info'!M936="Not achieved",'Patient level info'!AG936,IF('Patient level info'!AG936="Not directly admitted by this team, but achieved 90% of stay whilst at this team",'Patient level info'!AG936,CONCATENATE('Patient level info'!AG936," whilst at this team"))))))))</f>
        <v/>
      </c>
      <c r="E936" s="106" t="str">
        <f>IF('Patient level info'!A936="","",IF(B936="6 Month Transfer","Not Applicable",IF('Patient level info'!A936='Patient level info'!B936,IF('Patient level info'!T936="No","Not achieved","Achieved"),"Not directly admitted by this team")))</f>
        <v/>
      </c>
      <c r="F936" s="106" t="str">
        <f>IF('Patient level info'!A936="","",IF(B936="6 Month Transfer","Not Applicable",IF('Patient level info'!A936='Patient level info'!B936,IF('Patient level info'!U936="","Not achieved","Achieved"),"Not directly admitted by this team")))</f>
        <v/>
      </c>
    </row>
    <row r="937" spans="1:6" s="40" customFormat="1" ht="30" customHeight="1" x14ac:dyDescent="0.25">
      <c r="A937" s="20" t="str">
        <f>IF('Patient level info'!A937="","",'Patient level info'!A937)</f>
        <v/>
      </c>
      <c r="B937" s="105" t="str">
        <f>IF(A937="","",IF('Patient level info'!E937="Yes","6 Month Transfer",IF('Paste Data Here - Export'!A937='Paste Data Here - Export'!B937,'Patient level info'!C937,IF('Patient level info'!W937="No","",'Paste Data Here - Export'!HP937))))</f>
        <v/>
      </c>
      <c r="C937" s="61" t="str">
        <f>IF(A937="","",IF(B937="6 Month Transfer",B937,IF('Patient level info'!W937="No","Record not locked to discharge/transfer",IF(AND('Paste Data Here - Export'!KM937="T",'Paste Data Here - Export'!A937&lt;&gt;'Paste Data Here - Export'!B937),"Record transferred to this team then transferred to another inpatient team",IF('Paste Data Here - Export'!KM937="T","Transferred to another inpatient team",IF('Paste Data Here - Export'!A937='Paste Data Here - Export'!B937,"Full record at this team","Record transferred to this team"))))))</f>
        <v/>
      </c>
      <c r="D937" s="106" t="str">
        <f>IF('Patient level info'!A937="","",IF(B937="6 Month Transfer","Not Applicable",IF(C937="Record not locked to discharge/transfer",C937,IF(OR(C937="Full record at this team",'Patient level info'!AG937="Died same day as arrival",'Patient level info'!AG937="Admitted to ICU/CCU/HDU"),'Patient level info'!AG937,IF('Patient level info'!P937="Not achieved",'Patient level info'!AG937,IF('Patient level info'!M937="Not achieved",'Patient level info'!AG937,IF('Patient level info'!AG937="Not directly admitted by this team, but achieved 90% of stay whilst at this team",'Patient level info'!AG937,CONCATENATE('Patient level info'!AG937," whilst at this team"))))))))</f>
        <v/>
      </c>
      <c r="E937" s="106" t="str">
        <f>IF('Patient level info'!A937="","",IF(B937="6 Month Transfer","Not Applicable",IF('Patient level info'!A937='Patient level info'!B937,IF('Patient level info'!T937="No","Not achieved","Achieved"),"Not directly admitted by this team")))</f>
        <v/>
      </c>
      <c r="F937" s="106" t="str">
        <f>IF('Patient level info'!A937="","",IF(B937="6 Month Transfer","Not Applicable",IF('Patient level info'!A937='Patient level info'!B937,IF('Patient level info'!U937="","Not achieved","Achieved"),"Not directly admitted by this team")))</f>
        <v/>
      </c>
    </row>
    <row r="938" spans="1:6" s="40" customFormat="1" ht="30" customHeight="1" x14ac:dyDescent="0.25">
      <c r="A938" s="20" t="str">
        <f>IF('Patient level info'!A938="","",'Patient level info'!A938)</f>
        <v/>
      </c>
      <c r="B938" s="105" t="str">
        <f>IF(A938="","",IF('Patient level info'!E938="Yes","6 Month Transfer",IF('Paste Data Here - Export'!A938='Paste Data Here - Export'!B938,'Patient level info'!C938,IF('Patient level info'!W938="No","",'Paste Data Here - Export'!HP938))))</f>
        <v/>
      </c>
      <c r="C938" s="61" t="str">
        <f>IF(A938="","",IF(B938="6 Month Transfer",B938,IF('Patient level info'!W938="No","Record not locked to discharge/transfer",IF(AND('Paste Data Here - Export'!KM938="T",'Paste Data Here - Export'!A938&lt;&gt;'Paste Data Here - Export'!B938),"Record transferred to this team then transferred to another inpatient team",IF('Paste Data Here - Export'!KM938="T","Transferred to another inpatient team",IF('Paste Data Here - Export'!A938='Paste Data Here - Export'!B938,"Full record at this team","Record transferred to this team"))))))</f>
        <v/>
      </c>
      <c r="D938" s="106" t="str">
        <f>IF('Patient level info'!A938="","",IF(B938="6 Month Transfer","Not Applicable",IF(C938="Record not locked to discharge/transfer",C938,IF(OR(C938="Full record at this team",'Patient level info'!AG938="Died same day as arrival",'Patient level info'!AG938="Admitted to ICU/CCU/HDU"),'Patient level info'!AG938,IF('Patient level info'!P938="Not achieved",'Patient level info'!AG938,IF('Patient level info'!M938="Not achieved",'Patient level info'!AG938,IF('Patient level info'!AG938="Not directly admitted by this team, but achieved 90% of stay whilst at this team",'Patient level info'!AG938,CONCATENATE('Patient level info'!AG938," whilst at this team"))))))))</f>
        <v/>
      </c>
      <c r="E938" s="106" t="str">
        <f>IF('Patient level info'!A938="","",IF(B938="6 Month Transfer","Not Applicable",IF('Patient level info'!A938='Patient level info'!B938,IF('Patient level info'!T938="No","Not achieved","Achieved"),"Not directly admitted by this team")))</f>
        <v/>
      </c>
      <c r="F938" s="106" t="str">
        <f>IF('Patient level info'!A938="","",IF(B938="6 Month Transfer","Not Applicable",IF('Patient level info'!A938='Patient level info'!B938,IF('Patient level info'!U938="","Not achieved","Achieved"),"Not directly admitted by this team")))</f>
        <v/>
      </c>
    </row>
    <row r="939" spans="1:6" s="40" customFormat="1" ht="30" customHeight="1" x14ac:dyDescent="0.25">
      <c r="A939" s="20" t="str">
        <f>IF('Patient level info'!A939="","",'Patient level info'!A939)</f>
        <v/>
      </c>
      <c r="B939" s="105" t="str">
        <f>IF(A939="","",IF('Patient level info'!E939="Yes","6 Month Transfer",IF('Paste Data Here - Export'!A939='Paste Data Here - Export'!B939,'Patient level info'!C939,IF('Patient level info'!W939="No","",'Paste Data Here - Export'!HP939))))</f>
        <v/>
      </c>
      <c r="C939" s="61" t="str">
        <f>IF(A939="","",IF(B939="6 Month Transfer",B939,IF('Patient level info'!W939="No","Record not locked to discharge/transfer",IF(AND('Paste Data Here - Export'!KM939="T",'Paste Data Here - Export'!A939&lt;&gt;'Paste Data Here - Export'!B939),"Record transferred to this team then transferred to another inpatient team",IF('Paste Data Here - Export'!KM939="T","Transferred to another inpatient team",IF('Paste Data Here - Export'!A939='Paste Data Here - Export'!B939,"Full record at this team","Record transferred to this team"))))))</f>
        <v/>
      </c>
      <c r="D939" s="106" t="str">
        <f>IF('Patient level info'!A939="","",IF(B939="6 Month Transfer","Not Applicable",IF(C939="Record not locked to discharge/transfer",C939,IF(OR(C939="Full record at this team",'Patient level info'!AG939="Died same day as arrival",'Patient level info'!AG939="Admitted to ICU/CCU/HDU"),'Patient level info'!AG939,IF('Patient level info'!P939="Not achieved",'Patient level info'!AG939,IF('Patient level info'!M939="Not achieved",'Patient level info'!AG939,IF('Patient level info'!AG939="Not directly admitted by this team, but achieved 90% of stay whilst at this team",'Patient level info'!AG939,CONCATENATE('Patient level info'!AG939," whilst at this team"))))))))</f>
        <v/>
      </c>
      <c r="E939" s="106" t="str">
        <f>IF('Patient level info'!A939="","",IF(B939="6 Month Transfer","Not Applicable",IF('Patient level info'!A939='Patient level info'!B939,IF('Patient level info'!T939="No","Not achieved","Achieved"),"Not directly admitted by this team")))</f>
        <v/>
      </c>
      <c r="F939" s="106" t="str">
        <f>IF('Patient level info'!A939="","",IF(B939="6 Month Transfer","Not Applicable",IF('Patient level info'!A939='Patient level info'!B939,IF('Patient level info'!U939="","Not achieved","Achieved"),"Not directly admitted by this team")))</f>
        <v/>
      </c>
    </row>
    <row r="940" spans="1:6" s="40" customFormat="1" ht="30" customHeight="1" x14ac:dyDescent="0.25">
      <c r="A940" s="20" t="str">
        <f>IF('Patient level info'!A940="","",'Patient level info'!A940)</f>
        <v/>
      </c>
      <c r="B940" s="105" t="str">
        <f>IF(A940="","",IF('Patient level info'!E940="Yes","6 Month Transfer",IF('Paste Data Here - Export'!A940='Paste Data Here - Export'!B940,'Patient level info'!C940,IF('Patient level info'!W940="No","",'Paste Data Here - Export'!HP940))))</f>
        <v/>
      </c>
      <c r="C940" s="61" t="str">
        <f>IF(A940="","",IF(B940="6 Month Transfer",B940,IF('Patient level info'!W940="No","Record not locked to discharge/transfer",IF(AND('Paste Data Here - Export'!KM940="T",'Paste Data Here - Export'!A940&lt;&gt;'Paste Data Here - Export'!B940),"Record transferred to this team then transferred to another inpatient team",IF('Paste Data Here - Export'!KM940="T","Transferred to another inpatient team",IF('Paste Data Here - Export'!A940='Paste Data Here - Export'!B940,"Full record at this team","Record transferred to this team"))))))</f>
        <v/>
      </c>
      <c r="D940" s="106" t="str">
        <f>IF('Patient level info'!A940="","",IF(B940="6 Month Transfer","Not Applicable",IF(C940="Record not locked to discharge/transfer",C940,IF(OR(C940="Full record at this team",'Patient level info'!AG940="Died same day as arrival",'Patient level info'!AG940="Admitted to ICU/CCU/HDU"),'Patient level info'!AG940,IF('Patient level info'!P940="Not achieved",'Patient level info'!AG940,IF('Patient level info'!M940="Not achieved",'Patient level info'!AG940,IF('Patient level info'!AG940="Not directly admitted by this team, but achieved 90% of stay whilst at this team",'Patient level info'!AG940,CONCATENATE('Patient level info'!AG940," whilst at this team"))))))))</f>
        <v/>
      </c>
      <c r="E940" s="106" t="str">
        <f>IF('Patient level info'!A940="","",IF(B940="6 Month Transfer","Not Applicable",IF('Patient level info'!A940='Patient level info'!B940,IF('Patient level info'!T940="No","Not achieved","Achieved"),"Not directly admitted by this team")))</f>
        <v/>
      </c>
      <c r="F940" s="106" t="str">
        <f>IF('Patient level info'!A940="","",IF(B940="6 Month Transfer","Not Applicable",IF('Patient level info'!A940='Patient level info'!B940,IF('Patient level info'!U940="","Not achieved","Achieved"),"Not directly admitted by this team")))</f>
        <v/>
      </c>
    </row>
    <row r="941" spans="1:6" s="40" customFormat="1" ht="30" customHeight="1" x14ac:dyDescent="0.25">
      <c r="A941" s="20" t="str">
        <f>IF('Patient level info'!A941="","",'Patient level info'!A941)</f>
        <v/>
      </c>
      <c r="B941" s="105" t="str">
        <f>IF(A941="","",IF('Patient level info'!E941="Yes","6 Month Transfer",IF('Paste Data Here - Export'!A941='Paste Data Here - Export'!B941,'Patient level info'!C941,IF('Patient level info'!W941="No","",'Paste Data Here - Export'!HP941))))</f>
        <v/>
      </c>
      <c r="C941" s="61" t="str">
        <f>IF(A941="","",IF(B941="6 Month Transfer",B941,IF('Patient level info'!W941="No","Record not locked to discharge/transfer",IF(AND('Paste Data Here - Export'!KM941="T",'Paste Data Here - Export'!A941&lt;&gt;'Paste Data Here - Export'!B941),"Record transferred to this team then transferred to another inpatient team",IF('Paste Data Here - Export'!KM941="T","Transferred to another inpatient team",IF('Paste Data Here - Export'!A941='Paste Data Here - Export'!B941,"Full record at this team","Record transferred to this team"))))))</f>
        <v/>
      </c>
      <c r="D941" s="106" t="str">
        <f>IF('Patient level info'!A941="","",IF(B941="6 Month Transfer","Not Applicable",IF(C941="Record not locked to discharge/transfer",C941,IF(OR(C941="Full record at this team",'Patient level info'!AG941="Died same day as arrival",'Patient level info'!AG941="Admitted to ICU/CCU/HDU"),'Patient level info'!AG941,IF('Patient level info'!P941="Not achieved",'Patient level info'!AG941,IF('Patient level info'!M941="Not achieved",'Patient level info'!AG941,IF('Patient level info'!AG941="Not directly admitted by this team, but achieved 90% of stay whilst at this team",'Patient level info'!AG941,CONCATENATE('Patient level info'!AG941," whilst at this team"))))))))</f>
        <v/>
      </c>
      <c r="E941" s="106" t="str">
        <f>IF('Patient level info'!A941="","",IF(B941="6 Month Transfer","Not Applicable",IF('Patient level info'!A941='Patient level info'!B941,IF('Patient level info'!T941="No","Not achieved","Achieved"),"Not directly admitted by this team")))</f>
        <v/>
      </c>
      <c r="F941" s="106" t="str">
        <f>IF('Patient level info'!A941="","",IF(B941="6 Month Transfer","Not Applicable",IF('Patient level info'!A941='Patient level info'!B941,IF('Patient level info'!U941="","Not achieved","Achieved"),"Not directly admitted by this team")))</f>
        <v/>
      </c>
    </row>
    <row r="942" spans="1:6" s="40" customFormat="1" ht="30" customHeight="1" x14ac:dyDescent="0.25">
      <c r="A942" s="20" t="str">
        <f>IF('Patient level info'!A942="","",'Patient level info'!A942)</f>
        <v/>
      </c>
      <c r="B942" s="105" t="str">
        <f>IF(A942="","",IF('Patient level info'!E942="Yes","6 Month Transfer",IF('Paste Data Here - Export'!A942='Paste Data Here - Export'!B942,'Patient level info'!C942,IF('Patient level info'!W942="No","",'Paste Data Here - Export'!HP942))))</f>
        <v/>
      </c>
      <c r="C942" s="61" t="str">
        <f>IF(A942="","",IF(B942="6 Month Transfer",B942,IF('Patient level info'!W942="No","Record not locked to discharge/transfer",IF(AND('Paste Data Here - Export'!KM942="T",'Paste Data Here - Export'!A942&lt;&gt;'Paste Data Here - Export'!B942),"Record transferred to this team then transferred to another inpatient team",IF('Paste Data Here - Export'!KM942="T","Transferred to another inpatient team",IF('Paste Data Here - Export'!A942='Paste Data Here - Export'!B942,"Full record at this team","Record transferred to this team"))))))</f>
        <v/>
      </c>
      <c r="D942" s="106" t="str">
        <f>IF('Patient level info'!A942="","",IF(B942="6 Month Transfer","Not Applicable",IF(C942="Record not locked to discharge/transfer",C942,IF(OR(C942="Full record at this team",'Patient level info'!AG942="Died same day as arrival",'Patient level info'!AG942="Admitted to ICU/CCU/HDU"),'Patient level info'!AG942,IF('Patient level info'!P942="Not achieved",'Patient level info'!AG942,IF('Patient level info'!M942="Not achieved",'Patient level info'!AG942,IF('Patient level info'!AG942="Not directly admitted by this team, but achieved 90% of stay whilst at this team",'Patient level info'!AG942,CONCATENATE('Patient level info'!AG942," whilst at this team"))))))))</f>
        <v/>
      </c>
      <c r="E942" s="106" t="str">
        <f>IF('Patient level info'!A942="","",IF(B942="6 Month Transfer","Not Applicable",IF('Patient level info'!A942='Patient level info'!B942,IF('Patient level info'!T942="No","Not achieved","Achieved"),"Not directly admitted by this team")))</f>
        <v/>
      </c>
      <c r="F942" s="106" t="str">
        <f>IF('Patient level info'!A942="","",IF(B942="6 Month Transfer","Not Applicable",IF('Patient level info'!A942='Patient level info'!B942,IF('Patient level info'!U942="","Not achieved","Achieved"),"Not directly admitted by this team")))</f>
        <v/>
      </c>
    </row>
    <row r="943" spans="1:6" s="40" customFormat="1" ht="30" customHeight="1" x14ac:dyDescent="0.25">
      <c r="A943" s="20" t="str">
        <f>IF('Patient level info'!A943="","",'Patient level info'!A943)</f>
        <v/>
      </c>
      <c r="B943" s="105" t="str">
        <f>IF(A943="","",IF('Patient level info'!E943="Yes","6 Month Transfer",IF('Paste Data Here - Export'!A943='Paste Data Here - Export'!B943,'Patient level info'!C943,IF('Patient level info'!W943="No","",'Paste Data Here - Export'!HP943))))</f>
        <v/>
      </c>
      <c r="C943" s="61" t="str">
        <f>IF(A943="","",IF(B943="6 Month Transfer",B943,IF('Patient level info'!W943="No","Record not locked to discharge/transfer",IF(AND('Paste Data Here - Export'!KM943="T",'Paste Data Here - Export'!A943&lt;&gt;'Paste Data Here - Export'!B943),"Record transferred to this team then transferred to another inpatient team",IF('Paste Data Here - Export'!KM943="T","Transferred to another inpatient team",IF('Paste Data Here - Export'!A943='Paste Data Here - Export'!B943,"Full record at this team","Record transferred to this team"))))))</f>
        <v/>
      </c>
      <c r="D943" s="106" t="str">
        <f>IF('Patient level info'!A943="","",IF(B943="6 Month Transfer","Not Applicable",IF(C943="Record not locked to discharge/transfer",C943,IF(OR(C943="Full record at this team",'Patient level info'!AG943="Died same day as arrival",'Patient level info'!AG943="Admitted to ICU/CCU/HDU"),'Patient level info'!AG943,IF('Patient level info'!P943="Not achieved",'Patient level info'!AG943,IF('Patient level info'!M943="Not achieved",'Patient level info'!AG943,IF('Patient level info'!AG943="Not directly admitted by this team, but achieved 90% of stay whilst at this team",'Patient level info'!AG943,CONCATENATE('Patient level info'!AG943," whilst at this team"))))))))</f>
        <v/>
      </c>
      <c r="E943" s="106" t="str">
        <f>IF('Patient level info'!A943="","",IF(B943="6 Month Transfer","Not Applicable",IF('Patient level info'!A943='Patient level info'!B943,IF('Patient level info'!T943="No","Not achieved","Achieved"),"Not directly admitted by this team")))</f>
        <v/>
      </c>
      <c r="F943" s="106" t="str">
        <f>IF('Patient level info'!A943="","",IF(B943="6 Month Transfer","Not Applicable",IF('Patient level info'!A943='Patient level info'!B943,IF('Patient level info'!U943="","Not achieved","Achieved"),"Not directly admitted by this team")))</f>
        <v/>
      </c>
    </row>
    <row r="944" spans="1:6" s="40" customFormat="1" ht="30" customHeight="1" x14ac:dyDescent="0.25">
      <c r="A944" s="20" t="str">
        <f>IF('Patient level info'!A944="","",'Patient level info'!A944)</f>
        <v/>
      </c>
      <c r="B944" s="105" t="str">
        <f>IF(A944="","",IF('Patient level info'!E944="Yes","6 Month Transfer",IF('Paste Data Here - Export'!A944='Paste Data Here - Export'!B944,'Patient level info'!C944,IF('Patient level info'!W944="No","",'Paste Data Here - Export'!HP944))))</f>
        <v/>
      </c>
      <c r="C944" s="61" t="str">
        <f>IF(A944="","",IF(B944="6 Month Transfer",B944,IF('Patient level info'!W944="No","Record not locked to discharge/transfer",IF(AND('Paste Data Here - Export'!KM944="T",'Paste Data Here - Export'!A944&lt;&gt;'Paste Data Here - Export'!B944),"Record transferred to this team then transferred to another inpatient team",IF('Paste Data Here - Export'!KM944="T","Transferred to another inpatient team",IF('Paste Data Here - Export'!A944='Paste Data Here - Export'!B944,"Full record at this team","Record transferred to this team"))))))</f>
        <v/>
      </c>
      <c r="D944" s="106" t="str">
        <f>IF('Patient level info'!A944="","",IF(B944="6 Month Transfer","Not Applicable",IF(C944="Record not locked to discharge/transfer",C944,IF(OR(C944="Full record at this team",'Patient level info'!AG944="Died same day as arrival",'Patient level info'!AG944="Admitted to ICU/CCU/HDU"),'Patient level info'!AG944,IF('Patient level info'!P944="Not achieved",'Patient level info'!AG944,IF('Patient level info'!M944="Not achieved",'Patient level info'!AG944,IF('Patient level info'!AG944="Not directly admitted by this team, but achieved 90% of stay whilst at this team",'Patient level info'!AG944,CONCATENATE('Patient level info'!AG944," whilst at this team"))))))))</f>
        <v/>
      </c>
      <c r="E944" s="106" t="str">
        <f>IF('Patient level info'!A944="","",IF(B944="6 Month Transfer","Not Applicable",IF('Patient level info'!A944='Patient level info'!B944,IF('Patient level info'!T944="No","Not achieved","Achieved"),"Not directly admitted by this team")))</f>
        <v/>
      </c>
      <c r="F944" s="106" t="str">
        <f>IF('Patient level info'!A944="","",IF(B944="6 Month Transfer","Not Applicable",IF('Patient level info'!A944='Patient level info'!B944,IF('Patient level info'!U944="","Not achieved","Achieved"),"Not directly admitted by this team")))</f>
        <v/>
      </c>
    </row>
    <row r="945" spans="1:6" s="40" customFormat="1" ht="30" customHeight="1" x14ac:dyDescent="0.25">
      <c r="A945" s="20" t="str">
        <f>IF('Patient level info'!A945="","",'Patient level info'!A945)</f>
        <v/>
      </c>
      <c r="B945" s="105" t="str">
        <f>IF(A945="","",IF('Patient level info'!E945="Yes","6 Month Transfer",IF('Paste Data Here - Export'!A945='Paste Data Here - Export'!B945,'Patient level info'!C945,IF('Patient level info'!W945="No","",'Paste Data Here - Export'!HP945))))</f>
        <v/>
      </c>
      <c r="C945" s="61" t="str">
        <f>IF(A945="","",IF(B945="6 Month Transfer",B945,IF('Patient level info'!W945="No","Record not locked to discharge/transfer",IF(AND('Paste Data Here - Export'!KM945="T",'Paste Data Here - Export'!A945&lt;&gt;'Paste Data Here - Export'!B945),"Record transferred to this team then transferred to another inpatient team",IF('Paste Data Here - Export'!KM945="T","Transferred to another inpatient team",IF('Paste Data Here - Export'!A945='Paste Data Here - Export'!B945,"Full record at this team","Record transferred to this team"))))))</f>
        <v/>
      </c>
      <c r="D945" s="106" t="str">
        <f>IF('Patient level info'!A945="","",IF(B945="6 Month Transfer","Not Applicable",IF(C945="Record not locked to discharge/transfer",C945,IF(OR(C945="Full record at this team",'Patient level info'!AG945="Died same day as arrival",'Patient level info'!AG945="Admitted to ICU/CCU/HDU"),'Patient level info'!AG945,IF('Patient level info'!P945="Not achieved",'Patient level info'!AG945,IF('Patient level info'!M945="Not achieved",'Patient level info'!AG945,IF('Patient level info'!AG945="Not directly admitted by this team, but achieved 90% of stay whilst at this team",'Patient level info'!AG945,CONCATENATE('Patient level info'!AG945," whilst at this team"))))))))</f>
        <v/>
      </c>
      <c r="E945" s="106" t="str">
        <f>IF('Patient level info'!A945="","",IF(B945="6 Month Transfer","Not Applicable",IF('Patient level info'!A945='Patient level info'!B945,IF('Patient level info'!T945="No","Not achieved","Achieved"),"Not directly admitted by this team")))</f>
        <v/>
      </c>
      <c r="F945" s="106" t="str">
        <f>IF('Patient level info'!A945="","",IF(B945="6 Month Transfer","Not Applicable",IF('Patient level info'!A945='Patient level info'!B945,IF('Patient level info'!U945="","Not achieved","Achieved"),"Not directly admitted by this team")))</f>
        <v/>
      </c>
    </row>
    <row r="946" spans="1:6" s="40" customFormat="1" ht="30" customHeight="1" x14ac:dyDescent="0.25">
      <c r="A946" s="20" t="str">
        <f>IF('Patient level info'!A946="","",'Patient level info'!A946)</f>
        <v/>
      </c>
      <c r="B946" s="105" t="str">
        <f>IF(A946="","",IF('Patient level info'!E946="Yes","6 Month Transfer",IF('Paste Data Here - Export'!A946='Paste Data Here - Export'!B946,'Patient level info'!C946,IF('Patient level info'!W946="No","",'Paste Data Here - Export'!HP946))))</f>
        <v/>
      </c>
      <c r="C946" s="61" t="str">
        <f>IF(A946="","",IF(B946="6 Month Transfer",B946,IF('Patient level info'!W946="No","Record not locked to discharge/transfer",IF(AND('Paste Data Here - Export'!KM946="T",'Paste Data Here - Export'!A946&lt;&gt;'Paste Data Here - Export'!B946),"Record transferred to this team then transferred to another inpatient team",IF('Paste Data Here - Export'!KM946="T","Transferred to another inpatient team",IF('Paste Data Here - Export'!A946='Paste Data Here - Export'!B946,"Full record at this team","Record transferred to this team"))))))</f>
        <v/>
      </c>
      <c r="D946" s="106" t="str">
        <f>IF('Patient level info'!A946="","",IF(B946="6 Month Transfer","Not Applicable",IF(C946="Record not locked to discharge/transfer",C946,IF(OR(C946="Full record at this team",'Patient level info'!AG946="Died same day as arrival",'Patient level info'!AG946="Admitted to ICU/CCU/HDU"),'Patient level info'!AG946,IF('Patient level info'!P946="Not achieved",'Patient level info'!AG946,IF('Patient level info'!M946="Not achieved",'Patient level info'!AG946,IF('Patient level info'!AG946="Not directly admitted by this team, but achieved 90% of stay whilst at this team",'Patient level info'!AG946,CONCATENATE('Patient level info'!AG946," whilst at this team"))))))))</f>
        <v/>
      </c>
      <c r="E946" s="106" t="str">
        <f>IF('Patient level info'!A946="","",IF(B946="6 Month Transfer","Not Applicable",IF('Patient level info'!A946='Patient level info'!B946,IF('Patient level info'!T946="No","Not achieved","Achieved"),"Not directly admitted by this team")))</f>
        <v/>
      </c>
      <c r="F946" s="106" t="str">
        <f>IF('Patient level info'!A946="","",IF(B946="6 Month Transfer","Not Applicable",IF('Patient level info'!A946='Patient level info'!B946,IF('Patient level info'!U946="","Not achieved","Achieved"),"Not directly admitted by this team")))</f>
        <v/>
      </c>
    </row>
    <row r="947" spans="1:6" s="40" customFormat="1" ht="30" customHeight="1" x14ac:dyDescent="0.25">
      <c r="A947" s="20" t="str">
        <f>IF('Patient level info'!A947="","",'Patient level info'!A947)</f>
        <v/>
      </c>
      <c r="B947" s="105" t="str">
        <f>IF(A947="","",IF('Patient level info'!E947="Yes","6 Month Transfer",IF('Paste Data Here - Export'!A947='Paste Data Here - Export'!B947,'Patient level info'!C947,IF('Patient level info'!W947="No","",'Paste Data Here - Export'!HP947))))</f>
        <v/>
      </c>
      <c r="C947" s="61" t="str">
        <f>IF(A947="","",IF(B947="6 Month Transfer",B947,IF('Patient level info'!W947="No","Record not locked to discharge/transfer",IF(AND('Paste Data Here - Export'!KM947="T",'Paste Data Here - Export'!A947&lt;&gt;'Paste Data Here - Export'!B947),"Record transferred to this team then transferred to another inpatient team",IF('Paste Data Here - Export'!KM947="T","Transferred to another inpatient team",IF('Paste Data Here - Export'!A947='Paste Data Here - Export'!B947,"Full record at this team","Record transferred to this team"))))))</f>
        <v/>
      </c>
      <c r="D947" s="106" t="str">
        <f>IF('Patient level info'!A947="","",IF(B947="6 Month Transfer","Not Applicable",IF(C947="Record not locked to discharge/transfer",C947,IF(OR(C947="Full record at this team",'Patient level info'!AG947="Died same day as arrival",'Patient level info'!AG947="Admitted to ICU/CCU/HDU"),'Patient level info'!AG947,IF('Patient level info'!P947="Not achieved",'Patient level info'!AG947,IF('Patient level info'!M947="Not achieved",'Patient level info'!AG947,IF('Patient level info'!AG947="Not directly admitted by this team, but achieved 90% of stay whilst at this team",'Patient level info'!AG947,CONCATENATE('Patient level info'!AG947," whilst at this team"))))))))</f>
        <v/>
      </c>
      <c r="E947" s="106" t="str">
        <f>IF('Patient level info'!A947="","",IF(B947="6 Month Transfer","Not Applicable",IF('Patient level info'!A947='Patient level info'!B947,IF('Patient level info'!T947="No","Not achieved","Achieved"),"Not directly admitted by this team")))</f>
        <v/>
      </c>
      <c r="F947" s="106" t="str">
        <f>IF('Patient level info'!A947="","",IF(B947="6 Month Transfer","Not Applicable",IF('Patient level info'!A947='Patient level info'!B947,IF('Patient level info'!U947="","Not achieved","Achieved"),"Not directly admitted by this team")))</f>
        <v/>
      </c>
    </row>
    <row r="948" spans="1:6" s="40" customFormat="1" ht="30" customHeight="1" x14ac:dyDescent="0.25">
      <c r="A948" s="20" t="str">
        <f>IF('Patient level info'!A948="","",'Patient level info'!A948)</f>
        <v/>
      </c>
      <c r="B948" s="105" t="str">
        <f>IF(A948="","",IF('Patient level info'!E948="Yes","6 Month Transfer",IF('Paste Data Here - Export'!A948='Paste Data Here - Export'!B948,'Patient level info'!C948,IF('Patient level info'!W948="No","",'Paste Data Here - Export'!HP948))))</f>
        <v/>
      </c>
      <c r="C948" s="61" t="str">
        <f>IF(A948="","",IF(B948="6 Month Transfer",B948,IF('Patient level info'!W948="No","Record not locked to discharge/transfer",IF(AND('Paste Data Here - Export'!KM948="T",'Paste Data Here - Export'!A948&lt;&gt;'Paste Data Here - Export'!B948),"Record transferred to this team then transferred to another inpatient team",IF('Paste Data Here - Export'!KM948="T","Transferred to another inpatient team",IF('Paste Data Here - Export'!A948='Paste Data Here - Export'!B948,"Full record at this team","Record transferred to this team"))))))</f>
        <v/>
      </c>
      <c r="D948" s="106" t="str">
        <f>IF('Patient level info'!A948="","",IF(B948="6 Month Transfer","Not Applicable",IF(C948="Record not locked to discharge/transfer",C948,IF(OR(C948="Full record at this team",'Patient level info'!AG948="Died same day as arrival",'Patient level info'!AG948="Admitted to ICU/CCU/HDU"),'Patient level info'!AG948,IF('Patient level info'!P948="Not achieved",'Patient level info'!AG948,IF('Patient level info'!M948="Not achieved",'Patient level info'!AG948,IF('Patient level info'!AG948="Not directly admitted by this team, but achieved 90% of stay whilst at this team",'Patient level info'!AG948,CONCATENATE('Patient level info'!AG948," whilst at this team"))))))))</f>
        <v/>
      </c>
      <c r="E948" s="106" t="str">
        <f>IF('Patient level info'!A948="","",IF(B948="6 Month Transfer","Not Applicable",IF('Patient level info'!A948='Patient level info'!B948,IF('Patient level info'!T948="No","Not achieved","Achieved"),"Not directly admitted by this team")))</f>
        <v/>
      </c>
      <c r="F948" s="106" t="str">
        <f>IF('Patient level info'!A948="","",IF(B948="6 Month Transfer","Not Applicable",IF('Patient level info'!A948='Patient level info'!B948,IF('Patient level info'!U948="","Not achieved","Achieved"),"Not directly admitted by this team")))</f>
        <v/>
      </c>
    </row>
    <row r="949" spans="1:6" s="40" customFormat="1" ht="30" customHeight="1" x14ac:dyDescent="0.25">
      <c r="A949" s="20" t="str">
        <f>IF('Patient level info'!A949="","",'Patient level info'!A949)</f>
        <v/>
      </c>
      <c r="B949" s="105" t="str">
        <f>IF(A949="","",IF('Patient level info'!E949="Yes","6 Month Transfer",IF('Paste Data Here - Export'!A949='Paste Data Here - Export'!B949,'Patient level info'!C949,IF('Patient level info'!W949="No","",'Paste Data Here - Export'!HP949))))</f>
        <v/>
      </c>
      <c r="C949" s="61" t="str">
        <f>IF(A949="","",IF(B949="6 Month Transfer",B949,IF('Patient level info'!W949="No","Record not locked to discharge/transfer",IF(AND('Paste Data Here - Export'!KM949="T",'Paste Data Here - Export'!A949&lt;&gt;'Paste Data Here - Export'!B949),"Record transferred to this team then transferred to another inpatient team",IF('Paste Data Here - Export'!KM949="T","Transferred to another inpatient team",IF('Paste Data Here - Export'!A949='Paste Data Here - Export'!B949,"Full record at this team","Record transferred to this team"))))))</f>
        <v/>
      </c>
      <c r="D949" s="106" t="str">
        <f>IF('Patient level info'!A949="","",IF(B949="6 Month Transfer","Not Applicable",IF(C949="Record not locked to discharge/transfer",C949,IF(OR(C949="Full record at this team",'Patient level info'!AG949="Died same day as arrival",'Patient level info'!AG949="Admitted to ICU/CCU/HDU"),'Patient level info'!AG949,IF('Patient level info'!P949="Not achieved",'Patient level info'!AG949,IF('Patient level info'!M949="Not achieved",'Patient level info'!AG949,IF('Patient level info'!AG949="Not directly admitted by this team, but achieved 90% of stay whilst at this team",'Patient level info'!AG949,CONCATENATE('Patient level info'!AG949," whilst at this team"))))))))</f>
        <v/>
      </c>
      <c r="E949" s="106" t="str">
        <f>IF('Patient level info'!A949="","",IF(B949="6 Month Transfer","Not Applicable",IF('Patient level info'!A949='Patient level info'!B949,IF('Patient level info'!T949="No","Not achieved","Achieved"),"Not directly admitted by this team")))</f>
        <v/>
      </c>
      <c r="F949" s="106" t="str">
        <f>IF('Patient level info'!A949="","",IF(B949="6 Month Transfer","Not Applicable",IF('Patient level info'!A949='Patient level info'!B949,IF('Patient level info'!U949="","Not achieved","Achieved"),"Not directly admitted by this team")))</f>
        <v/>
      </c>
    </row>
    <row r="950" spans="1:6" s="40" customFormat="1" ht="30" customHeight="1" x14ac:dyDescent="0.25">
      <c r="A950" s="20" t="str">
        <f>IF('Patient level info'!A950="","",'Patient level info'!A950)</f>
        <v/>
      </c>
      <c r="B950" s="105" t="str">
        <f>IF(A950="","",IF('Patient level info'!E950="Yes","6 Month Transfer",IF('Paste Data Here - Export'!A950='Paste Data Here - Export'!B950,'Patient level info'!C950,IF('Patient level info'!W950="No","",'Paste Data Here - Export'!HP950))))</f>
        <v/>
      </c>
      <c r="C950" s="61" t="str">
        <f>IF(A950="","",IF(B950="6 Month Transfer",B950,IF('Patient level info'!W950="No","Record not locked to discharge/transfer",IF(AND('Paste Data Here - Export'!KM950="T",'Paste Data Here - Export'!A950&lt;&gt;'Paste Data Here - Export'!B950),"Record transferred to this team then transferred to another inpatient team",IF('Paste Data Here - Export'!KM950="T","Transferred to another inpatient team",IF('Paste Data Here - Export'!A950='Paste Data Here - Export'!B950,"Full record at this team","Record transferred to this team"))))))</f>
        <v/>
      </c>
      <c r="D950" s="106" t="str">
        <f>IF('Patient level info'!A950="","",IF(B950="6 Month Transfer","Not Applicable",IF(C950="Record not locked to discharge/transfer",C950,IF(OR(C950="Full record at this team",'Patient level info'!AG950="Died same day as arrival",'Patient level info'!AG950="Admitted to ICU/CCU/HDU"),'Patient level info'!AG950,IF('Patient level info'!P950="Not achieved",'Patient level info'!AG950,IF('Patient level info'!M950="Not achieved",'Patient level info'!AG950,IF('Patient level info'!AG950="Not directly admitted by this team, but achieved 90% of stay whilst at this team",'Patient level info'!AG950,CONCATENATE('Patient level info'!AG950," whilst at this team"))))))))</f>
        <v/>
      </c>
      <c r="E950" s="106" t="str">
        <f>IF('Patient level info'!A950="","",IF(B950="6 Month Transfer","Not Applicable",IF('Patient level info'!A950='Patient level info'!B950,IF('Patient level info'!T950="No","Not achieved","Achieved"),"Not directly admitted by this team")))</f>
        <v/>
      </c>
      <c r="F950" s="106" t="str">
        <f>IF('Patient level info'!A950="","",IF(B950="6 Month Transfer","Not Applicable",IF('Patient level info'!A950='Patient level info'!B950,IF('Patient level info'!U950="","Not achieved","Achieved"),"Not directly admitted by this team")))</f>
        <v/>
      </c>
    </row>
    <row r="951" spans="1:6" s="40" customFormat="1" ht="30" customHeight="1" x14ac:dyDescent="0.25">
      <c r="A951" s="20" t="str">
        <f>IF('Patient level info'!A951="","",'Patient level info'!A951)</f>
        <v/>
      </c>
      <c r="B951" s="105" t="str">
        <f>IF(A951="","",IF('Patient level info'!E951="Yes","6 Month Transfer",IF('Paste Data Here - Export'!A951='Paste Data Here - Export'!B951,'Patient level info'!C951,IF('Patient level info'!W951="No","",'Paste Data Here - Export'!HP951))))</f>
        <v/>
      </c>
      <c r="C951" s="61" t="str">
        <f>IF(A951="","",IF(B951="6 Month Transfer",B951,IF('Patient level info'!W951="No","Record not locked to discharge/transfer",IF(AND('Paste Data Here - Export'!KM951="T",'Paste Data Here - Export'!A951&lt;&gt;'Paste Data Here - Export'!B951),"Record transferred to this team then transferred to another inpatient team",IF('Paste Data Here - Export'!KM951="T","Transferred to another inpatient team",IF('Paste Data Here - Export'!A951='Paste Data Here - Export'!B951,"Full record at this team","Record transferred to this team"))))))</f>
        <v/>
      </c>
      <c r="D951" s="106" t="str">
        <f>IF('Patient level info'!A951="","",IF(B951="6 Month Transfer","Not Applicable",IF(C951="Record not locked to discharge/transfer",C951,IF(OR(C951="Full record at this team",'Patient level info'!AG951="Died same day as arrival",'Patient level info'!AG951="Admitted to ICU/CCU/HDU"),'Patient level info'!AG951,IF('Patient level info'!P951="Not achieved",'Patient level info'!AG951,IF('Patient level info'!M951="Not achieved",'Patient level info'!AG951,IF('Patient level info'!AG951="Not directly admitted by this team, but achieved 90% of stay whilst at this team",'Patient level info'!AG951,CONCATENATE('Patient level info'!AG951," whilst at this team"))))))))</f>
        <v/>
      </c>
      <c r="E951" s="106" t="str">
        <f>IF('Patient level info'!A951="","",IF(B951="6 Month Transfer","Not Applicable",IF('Patient level info'!A951='Patient level info'!B951,IF('Patient level info'!T951="No","Not achieved","Achieved"),"Not directly admitted by this team")))</f>
        <v/>
      </c>
      <c r="F951" s="106" t="str">
        <f>IF('Patient level info'!A951="","",IF(B951="6 Month Transfer","Not Applicable",IF('Patient level info'!A951='Patient level info'!B951,IF('Patient level info'!U951="","Not achieved","Achieved"),"Not directly admitted by this team")))</f>
        <v/>
      </c>
    </row>
    <row r="952" spans="1:6" s="40" customFormat="1" ht="30" customHeight="1" x14ac:dyDescent="0.25">
      <c r="A952" s="20" t="str">
        <f>IF('Patient level info'!A952="","",'Patient level info'!A952)</f>
        <v/>
      </c>
      <c r="B952" s="105" t="str">
        <f>IF(A952="","",IF('Patient level info'!E952="Yes","6 Month Transfer",IF('Paste Data Here - Export'!A952='Paste Data Here - Export'!B952,'Patient level info'!C952,IF('Patient level info'!W952="No","",'Paste Data Here - Export'!HP952))))</f>
        <v/>
      </c>
      <c r="C952" s="61" t="str">
        <f>IF(A952="","",IF(B952="6 Month Transfer",B952,IF('Patient level info'!W952="No","Record not locked to discharge/transfer",IF(AND('Paste Data Here - Export'!KM952="T",'Paste Data Here - Export'!A952&lt;&gt;'Paste Data Here - Export'!B952),"Record transferred to this team then transferred to another inpatient team",IF('Paste Data Here - Export'!KM952="T","Transferred to another inpatient team",IF('Paste Data Here - Export'!A952='Paste Data Here - Export'!B952,"Full record at this team","Record transferred to this team"))))))</f>
        <v/>
      </c>
      <c r="D952" s="106" t="str">
        <f>IF('Patient level info'!A952="","",IF(B952="6 Month Transfer","Not Applicable",IF(C952="Record not locked to discharge/transfer",C952,IF(OR(C952="Full record at this team",'Patient level info'!AG952="Died same day as arrival",'Patient level info'!AG952="Admitted to ICU/CCU/HDU"),'Patient level info'!AG952,IF('Patient level info'!P952="Not achieved",'Patient level info'!AG952,IF('Patient level info'!M952="Not achieved",'Patient level info'!AG952,IF('Patient level info'!AG952="Not directly admitted by this team, but achieved 90% of stay whilst at this team",'Patient level info'!AG952,CONCATENATE('Patient level info'!AG952," whilst at this team"))))))))</f>
        <v/>
      </c>
      <c r="E952" s="106" t="str">
        <f>IF('Patient level info'!A952="","",IF(B952="6 Month Transfer","Not Applicable",IF('Patient level info'!A952='Patient level info'!B952,IF('Patient level info'!T952="No","Not achieved","Achieved"),"Not directly admitted by this team")))</f>
        <v/>
      </c>
      <c r="F952" s="106" t="str">
        <f>IF('Patient level info'!A952="","",IF(B952="6 Month Transfer","Not Applicable",IF('Patient level info'!A952='Patient level info'!B952,IF('Patient level info'!U952="","Not achieved","Achieved"),"Not directly admitted by this team")))</f>
        <v/>
      </c>
    </row>
    <row r="953" spans="1:6" s="40" customFormat="1" ht="30" customHeight="1" x14ac:dyDescent="0.25">
      <c r="A953" s="20" t="str">
        <f>IF('Patient level info'!A953="","",'Patient level info'!A953)</f>
        <v/>
      </c>
      <c r="B953" s="105" t="str">
        <f>IF(A953="","",IF('Patient level info'!E953="Yes","6 Month Transfer",IF('Paste Data Here - Export'!A953='Paste Data Here - Export'!B953,'Patient level info'!C953,IF('Patient level info'!W953="No","",'Paste Data Here - Export'!HP953))))</f>
        <v/>
      </c>
      <c r="C953" s="61" t="str">
        <f>IF(A953="","",IF(B953="6 Month Transfer",B953,IF('Patient level info'!W953="No","Record not locked to discharge/transfer",IF(AND('Paste Data Here - Export'!KM953="T",'Paste Data Here - Export'!A953&lt;&gt;'Paste Data Here - Export'!B953),"Record transferred to this team then transferred to another inpatient team",IF('Paste Data Here - Export'!KM953="T","Transferred to another inpatient team",IF('Paste Data Here - Export'!A953='Paste Data Here - Export'!B953,"Full record at this team","Record transferred to this team"))))))</f>
        <v/>
      </c>
      <c r="D953" s="106" t="str">
        <f>IF('Patient level info'!A953="","",IF(B953="6 Month Transfer","Not Applicable",IF(C953="Record not locked to discharge/transfer",C953,IF(OR(C953="Full record at this team",'Patient level info'!AG953="Died same day as arrival",'Patient level info'!AG953="Admitted to ICU/CCU/HDU"),'Patient level info'!AG953,IF('Patient level info'!P953="Not achieved",'Patient level info'!AG953,IF('Patient level info'!M953="Not achieved",'Patient level info'!AG953,IF('Patient level info'!AG953="Not directly admitted by this team, but achieved 90% of stay whilst at this team",'Patient level info'!AG953,CONCATENATE('Patient level info'!AG953," whilst at this team"))))))))</f>
        <v/>
      </c>
      <c r="E953" s="106" t="str">
        <f>IF('Patient level info'!A953="","",IF(B953="6 Month Transfer","Not Applicable",IF('Patient level info'!A953='Patient level info'!B953,IF('Patient level info'!T953="No","Not achieved","Achieved"),"Not directly admitted by this team")))</f>
        <v/>
      </c>
      <c r="F953" s="106" t="str">
        <f>IF('Patient level info'!A953="","",IF(B953="6 Month Transfer","Not Applicable",IF('Patient level info'!A953='Patient level info'!B953,IF('Patient level info'!U953="","Not achieved","Achieved"),"Not directly admitted by this team")))</f>
        <v/>
      </c>
    </row>
    <row r="954" spans="1:6" s="40" customFormat="1" ht="30" customHeight="1" x14ac:dyDescent="0.25">
      <c r="A954" s="20" t="str">
        <f>IF('Patient level info'!A954="","",'Patient level info'!A954)</f>
        <v/>
      </c>
      <c r="B954" s="105" t="str">
        <f>IF(A954="","",IF('Patient level info'!E954="Yes","6 Month Transfer",IF('Paste Data Here - Export'!A954='Paste Data Here - Export'!B954,'Patient level info'!C954,IF('Patient level info'!W954="No","",'Paste Data Here - Export'!HP954))))</f>
        <v/>
      </c>
      <c r="C954" s="61" t="str">
        <f>IF(A954="","",IF(B954="6 Month Transfer",B954,IF('Patient level info'!W954="No","Record not locked to discharge/transfer",IF(AND('Paste Data Here - Export'!KM954="T",'Paste Data Here - Export'!A954&lt;&gt;'Paste Data Here - Export'!B954),"Record transferred to this team then transferred to another inpatient team",IF('Paste Data Here - Export'!KM954="T","Transferred to another inpatient team",IF('Paste Data Here - Export'!A954='Paste Data Here - Export'!B954,"Full record at this team","Record transferred to this team"))))))</f>
        <v/>
      </c>
      <c r="D954" s="106" t="str">
        <f>IF('Patient level info'!A954="","",IF(B954="6 Month Transfer","Not Applicable",IF(C954="Record not locked to discharge/transfer",C954,IF(OR(C954="Full record at this team",'Patient level info'!AG954="Died same day as arrival",'Patient level info'!AG954="Admitted to ICU/CCU/HDU"),'Patient level info'!AG954,IF('Patient level info'!P954="Not achieved",'Patient level info'!AG954,IF('Patient level info'!M954="Not achieved",'Patient level info'!AG954,IF('Patient level info'!AG954="Not directly admitted by this team, but achieved 90% of stay whilst at this team",'Patient level info'!AG954,CONCATENATE('Patient level info'!AG954," whilst at this team"))))))))</f>
        <v/>
      </c>
      <c r="E954" s="106" t="str">
        <f>IF('Patient level info'!A954="","",IF(B954="6 Month Transfer","Not Applicable",IF('Patient level info'!A954='Patient level info'!B954,IF('Patient level info'!T954="No","Not achieved","Achieved"),"Not directly admitted by this team")))</f>
        <v/>
      </c>
      <c r="F954" s="106" t="str">
        <f>IF('Patient level info'!A954="","",IF(B954="6 Month Transfer","Not Applicable",IF('Patient level info'!A954='Patient level info'!B954,IF('Patient level info'!U954="","Not achieved","Achieved"),"Not directly admitted by this team")))</f>
        <v/>
      </c>
    </row>
    <row r="955" spans="1:6" s="40" customFormat="1" ht="30" customHeight="1" x14ac:dyDescent="0.25">
      <c r="A955" s="20" t="str">
        <f>IF('Patient level info'!A955="","",'Patient level info'!A955)</f>
        <v/>
      </c>
      <c r="B955" s="105" t="str">
        <f>IF(A955="","",IF('Patient level info'!E955="Yes","6 Month Transfer",IF('Paste Data Here - Export'!A955='Paste Data Here - Export'!B955,'Patient level info'!C955,IF('Patient level info'!W955="No","",'Paste Data Here - Export'!HP955))))</f>
        <v/>
      </c>
      <c r="C955" s="61" t="str">
        <f>IF(A955="","",IF(B955="6 Month Transfer",B955,IF('Patient level info'!W955="No","Record not locked to discharge/transfer",IF(AND('Paste Data Here - Export'!KM955="T",'Paste Data Here - Export'!A955&lt;&gt;'Paste Data Here - Export'!B955),"Record transferred to this team then transferred to another inpatient team",IF('Paste Data Here - Export'!KM955="T","Transferred to another inpatient team",IF('Paste Data Here - Export'!A955='Paste Data Here - Export'!B955,"Full record at this team","Record transferred to this team"))))))</f>
        <v/>
      </c>
      <c r="D955" s="106" t="str">
        <f>IF('Patient level info'!A955="","",IF(B955="6 Month Transfer","Not Applicable",IF(C955="Record not locked to discharge/transfer",C955,IF(OR(C955="Full record at this team",'Patient level info'!AG955="Died same day as arrival",'Patient level info'!AG955="Admitted to ICU/CCU/HDU"),'Patient level info'!AG955,IF('Patient level info'!P955="Not achieved",'Patient level info'!AG955,IF('Patient level info'!M955="Not achieved",'Patient level info'!AG955,IF('Patient level info'!AG955="Not directly admitted by this team, but achieved 90% of stay whilst at this team",'Patient level info'!AG955,CONCATENATE('Patient level info'!AG955," whilst at this team"))))))))</f>
        <v/>
      </c>
      <c r="E955" s="106" t="str">
        <f>IF('Patient level info'!A955="","",IF(B955="6 Month Transfer","Not Applicable",IF('Patient level info'!A955='Patient level info'!B955,IF('Patient level info'!T955="No","Not achieved","Achieved"),"Not directly admitted by this team")))</f>
        <v/>
      </c>
      <c r="F955" s="106" t="str">
        <f>IF('Patient level info'!A955="","",IF(B955="6 Month Transfer","Not Applicable",IF('Patient level info'!A955='Patient level info'!B955,IF('Patient level info'!U955="","Not achieved","Achieved"),"Not directly admitted by this team")))</f>
        <v/>
      </c>
    </row>
    <row r="956" spans="1:6" s="40" customFormat="1" ht="30" customHeight="1" x14ac:dyDescent="0.25">
      <c r="A956" s="20" t="str">
        <f>IF('Patient level info'!A956="","",'Patient level info'!A956)</f>
        <v/>
      </c>
      <c r="B956" s="105" t="str">
        <f>IF(A956="","",IF('Patient level info'!E956="Yes","6 Month Transfer",IF('Paste Data Here - Export'!A956='Paste Data Here - Export'!B956,'Patient level info'!C956,IF('Patient level info'!W956="No","",'Paste Data Here - Export'!HP956))))</f>
        <v/>
      </c>
      <c r="C956" s="61" t="str">
        <f>IF(A956="","",IF(B956="6 Month Transfer",B956,IF('Patient level info'!W956="No","Record not locked to discharge/transfer",IF(AND('Paste Data Here - Export'!KM956="T",'Paste Data Here - Export'!A956&lt;&gt;'Paste Data Here - Export'!B956),"Record transferred to this team then transferred to another inpatient team",IF('Paste Data Here - Export'!KM956="T","Transferred to another inpatient team",IF('Paste Data Here - Export'!A956='Paste Data Here - Export'!B956,"Full record at this team","Record transferred to this team"))))))</f>
        <v/>
      </c>
      <c r="D956" s="106" t="str">
        <f>IF('Patient level info'!A956="","",IF(B956="6 Month Transfer","Not Applicable",IF(C956="Record not locked to discharge/transfer",C956,IF(OR(C956="Full record at this team",'Patient level info'!AG956="Died same day as arrival",'Patient level info'!AG956="Admitted to ICU/CCU/HDU"),'Patient level info'!AG956,IF('Patient level info'!P956="Not achieved",'Patient level info'!AG956,IF('Patient level info'!M956="Not achieved",'Patient level info'!AG956,IF('Patient level info'!AG956="Not directly admitted by this team, but achieved 90% of stay whilst at this team",'Patient level info'!AG956,CONCATENATE('Patient level info'!AG956," whilst at this team"))))))))</f>
        <v/>
      </c>
      <c r="E956" s="106" t="str">
        <f>IF('Patient level info'!A956="","",IF(B956="6 Month Transfer","Not Applicable",IF('Patient level info'!A956='Patient level info'!B956,IF('Patient level info'!T956="No","Not achieved","Achieved"),"Not directly admitted by this team")))</f>
        <v/>
      </c>
      <c r="F956" s="106" t="str">
        <f>IF('Patient level info'!A956="","",IF(B956="6 Month Transfer","Not Applicable",IF('Patient level info'!A956='Patient level info'!B956,IF('Patient level info'!U956="","Not achieved","Achieved"),"Not directly admitted by this team")))</f>
        <v/>
      </c>
    </row>
    <row r="957" spans="1:6" s="40" customFormat="1" ht="30" customHeight="1" x14ac:dyDescent="0.25">
      <c r="A957" s="20" t="str">
        <f>IF('Patient level info'!A957="","",'Patient level info'!A957)</f>
        <v/>
      </c>
      <c r="B957" s="105" t="str">
        <f>IF(A957="","",IF('Patient level info'!E957="Yes","6 Month Transfer",IF('Paste Data Here - Export'!A957='Paste Data Here - Export'!B957,'Patient level info'!C957,IF('Patient level info'!W957="No","",'Paste Data Here - Export'!HP957))))</f>
        <v/>
      </c>
      <c r="C957" s="61" t="str">
        <f>IF(A957="","",IF(B957="6 Month Transfer",B957,IF('Patient level info'!W957="No","Record not locked to discharge/transfer",IF(AND('Paste Data Here - Export'!KM957="T",'Paste Data Here - Export'!A957&lt;&gt;'Paste Data Here - Export'!B957),"Record transferred to this team then transferred to another inpatient team",IF('Paste Data Here - Export'!KM957="T","Transferred to another inpatient team",IF('Paste Data Here - Export'!A957='Paste Data Here - Export'!B957,"Full record at this team","Record transferred to this team"))))))</f>
        <v/>
      </c>
      <c r="D957" s="106" t="str">
        <f>IF('Patient level info'!A957="","",IF(B957="6 Month Transfer","Not Applicable",IF(C957="Record not locked to discharge/transfer",C957,IF(OR(C957="Full record at this team",'Patient level info'!AG957="Died same day as arrival",'Patient level info'!AG957="Admitted to ICU/CCU/HDU"),'Patient level info'!AG957,IF('Patient level info'!P957="Not achieved",'Patient level info'!AG957,IF('Patient level info'!M957="Not achieved",'Patient level info'!AG957,IF('Patient level info'!AG957="Not directly admitted by this team, but achieved 90% of stay whilst at this team",'Patient level info'!AG957,CONCATENATE('Patient level info'!AG957," whilst at this team"))))))))</f>
        <v/>
      </c>
      <c r="E957" s="106" t="str">
        <f>IF('Patient level info'!A957="","",IF(B957="6 Month Transfer","Not Applicable",IF('Patient level info'!A957='Patient level info'!B957,IF('Patient level info'!T957="No","Not achieved","Achieved"),"Not directly admitted by this team")))</f>
        <v/>
      </c>
      <c r="F957" s="106" t="str">
        <f>IF('Patient level info'!A957="","",IF(B957="6 Month Transfer","Not Applicable",IF('Patient level info'!A957='Patient level info'!B957,IF('Patient level info'!U957="","Not achieved","Achieved"),"Not directly admitted by this team")))</f>
        <v/>
      </c>
    </row>
    <row r="958" spans="1:6" s="40" customFormat="1" ht="30" customHeight="1" x14ac:dyDescent="0.25">
      <c r="A958" s="20" t="str">
        <f>IF('Patient level info'!A958="","",'Patient level info'!A958)</f>
        <v/>
      </c>
      <c r="B958" s="105" t="str">
        <f>IF(A958="","",IF('Patient level info'!E958="Yes","6 Month Transfer",IF('Paste Data Here - Export'!A958='Paste Data Here - Export'!B958,'Patient level info'!C958,IF('Patient level info'!W958="No","",'Paste Data Here - Export'!HP958))))</f>
        <v/>
      </c>
      <c r="C958" s="61" t="str">
        <f>IF(A958="","",IF(B958="6 Month Transfer",B958,IF('Patient level info'!W958="No","Record not locked to discharge/transfer",IF(AND('Paste Data Here - Export'!KM958="T",'Paste Data Here - Export'!A958&lt;&gt;'Paste Data Here - Export'!B958),"Record transferred to this team then transferred to another inpatient team",IF('Paste Data Here - Export'!KM958="T","Transferred to another inpatient team",IF('Paste Data Here - Export'!A958='Paste Data Here - Export'!B958,"Full record at this team","Record transferred to this team"))))))</f>
        <v/>
      </c>
      <c r="D958" s="106" t="str">
        <f>IF('Patient level info'!A958="","",IF(B958="6 Month Transfer","Not Applicable",IF(C958="Record not locked to discharge/transfer",C958,IF(OR(C958="Full record at this team",'Patient level info'!AG958="Died same day as arrival",'Patient level info'!AG958="Admitted to ICU/CCU/HDU"),'Patient level info'!AG958,IF('Patient level info'!P958="Not achieved",'Patient level info'!AG958,IF('Patient level info'!M958="Not achieved",'Patient level info'!AG958,IF('Patient level info'!AG958="Not directly admitted by this team, but achieved 90% of stay whilst at this team",'Patient level info'!AG958,CONCATENATE('Patient level info'!AG958," whilst at this team"))))))))</f>
        <v/>
      </c>
      <c r="E958" s="106" t="str">
        <f>IF('Patient level info'!A958="","",IF(B958="6 Month Transfer","Not Applicable",IF('Patient level info'!A958='Patient level info'!B958,IF('Patient level info'!T958="No","Not achieved","Achieved"),"Not directly admitted by this team")))</f>
        <v/>
      </c>
      <c r="F958" s="106" t="str">
        <f>IF('Patient level info'!A958="","",IF(B958="6 Month Transfer","Not Applicable",IF('Patient level info'!A958='Patient level info'!B958,IF('Patient level info'!U958="","Not achieved","Achieved"),"Not directly admitted by this team")))</f>
        <v/>
      </c>
    </row>
    <row r="959" spans="1:6" s="40" customFormat="1" ht="30" customHeight="1" x14ac:dyDescent="0.25">
      <c r="A959" s="20" t="str">
        <f>IF('Patient level info'!A959="","",'Patient level info'!A959)</f>
        <v/>
      </c>
      <c r="B959" s="105" t="str">
        <f>IF(A959="","",IF('Patient level info'!E959="Yes","6 Month Transfer",IF('Paste Data Here - Export'!A959='Paste Data Here - Export'!B959,'Patient level info'!C959,IF('Patient level info'!W959="No","",'Paste Data Here - Export'!HP959))))</f>
        <v/>
      </c>
      <c r="C959" s="61" t="str">
        <f>IF(A959="","",IF(B959="6 Month Transfer",B959,IF('Patient level info'!W959="No","Record not locked to discharge/transfer",IF(AND('Paste Data Here - Export'!KM959="T",'Paste Data Here - Export'!A959&lt;&gt;'Paste Data Here - Export'!B959),"Record transferred to this team then transferred to another inpatient team",IF('Paste Data Here - Export'!KM959="T","Transferred to another inpatient team",IF('Paste Data Here - Export'!A959='Paste Data Here - Export'!B959,"Full record at this team","Record transferred to this team"))))))</f>
        <v/>
      </c>
      <c r="D959" s="106" t="str">
        <f>IF('Patient level info'!A959="","",IF(B959="6 Month Transfer","Not Applicable",IF(C959="Record not locked to discharge/transfer",C959,IF(OR(C959="Full record at this team",'Patient level info'!AG959="Died same day as arrival",'Patient level info'!AG959="Admitted to ICU/CCU/HDU"),'Patient level info'!AG959,IF('Patient level info'!P959="Not achieved",'Patient level info'!AG959,IF('Patient level info'!M959="Not achieved",'Patient level info'!AG959,IF('Patient level info'!AG959="Not directly admitted by this team, but achieved 90% of stay whilst at this team",'Patient level info'!AG959,CONCATENATE('Patient level info'!AG959," whilst at this team"))))))))</f>
        <v/>
      </c>
      <c r="E959" s="106" t="str">
        <f>IF('Patient level info'!A959="","",IF(B959="6 Month Transfer","Not Applicable",IF('Patient level info'!A959='Patient level info'!B959,IF('Patient level info'!T959="No","Not achieved","Achieved"),"Not directly admitted by this team")))</f>
        <v/>
      </c>
      <c r="F959" s="106" t="str">
        <f>IF('Patient level info'!A959="","",IF(B959="6 Month Transfer","Not Applicable",IF('Patient level info'!A959='Patient level info'!B959,IF('Patient level info'!U959="","Not achieved","Achieved"),"Not directly admitted by this team")))</f>
        <v/>
      </c>
    </row>
    <row r="960" spans="1:6" s="40" customFormat="1" ht="30" customHeight="1" x14ac:dyDescent="0.25">
      <c r="A960" s="20" t="str">
        <f>IF('Patient level info'!A960="","",'Patient level info'!A960)</f>
        <v/>
      </c>
      <c r="B960" s="105" t="str">
        <f>IF(A960="","",IF('Patient level info'!E960="Yes","6 Month Transfer",IF('Paste Data Here - Export'!A960='Paste Data Here - Export'!B960,'Patient level info'!C960,IF('Patient level info'!W960="No","",'Paste Data Here - Export'!HP960))))</f>
        <v/>
      </c>
      <c r="C960" s="61" t="str">
        <f>IF(A960="","",IF(B960="6 Month Transfer",B960,IF('Patient level info'!W960="No","Record not locked to discharge/transfer",IF(AND('Paste Data Here - Export'!KM960="T",'Paste Data Here - Export'!A960&lt;&gt;'Paste Data Here - Export'!B960),"Record transferred to this team then transferred to another inpatient team",IF('Paste Data Here - Export'!KM960="T","Transferred to another inpatient team",IF('Paste Data Here - Export'!A960='Paste Data Here - Export'!B960,"Full record at this team","Record transferred to this team"))))))</f>
        <v/>
      </c>
      <c r="D960" s="106" t="str">
        <f>IF('Patient level info'!A960="","",IF(B960="6 Month Transfer","Not Applicable",IF(C960="Record not locked to discharge/transfer",C960,IF(OR(C960="Full record at this team",'Patient level info'!AG960="Died same day as arrival",'Patient level info'!AG960="Admitted to ICU/CCU/HDU"),'Patient level info'!AG960,IF('Patient level info'!P960="Not achieved",'Patient level info'!AG960,IF('Patient level info'!M960="Not achieved",'Patient level info'!AG960,IF('Patient level info'!AG960="Not directly admitted by this team, but achieved 90% of stay whilst at this team",'Patient level info'!AG960,CONCATENATE('Patient level info'!AG960," whilst at this team"))))))))</f>
        <v/>
      </c>
      <c r="E960" s="106" t="str">
        <f>IF('Patient level info'!A960="","",IF(B960="6 Month Transfer","Not Applicable",IF('Patient level info'!A960='Patient level info'!B960,IF('Patient level info'!T960="No","Not achieved","Achieved"),"Not directly admitted by this team")))</f>
        <v/>
      </c>
      <c r="F960" s="106" t="str">
        <f>IF('Patient level info'!A960="","",IF(B960="6 Month Transfer","Not Applicable",IF('Patient level info'!A960='Patient level info'!B960,IF('Patient level info'!U960="","Not achieved","Achieved"),"Not directly admitted by this team")))</f>
        <v/>
      </c>
    </row>
    <row r="961" spans="1:6" s="40" customFormat="1" ht="30" customHeight="1" x14ac:dyDescent="0.25">
      <c r="A961" s="20" t="str">
        <f>IF('Patient level info'!A961="","",'Patient level info'!A961)</f>
        <v/>
      </c>
      <c r="B961" s="105" t="str">
        <f>IF(A961="","",IF('Patient level info'!E961="Yes","6 Month Transfer",IF('Paste Data Here - Export'!A961='Paste Data Here - Export'!B961,'Patient level info'!C961,IF('Patient level info'!W961="No","",'Paste Data Here - Export'!HP961))))</f>
        <v/>
      </c>
      <c r="C961" s="61" t="str">
        <f>IF(A961="","",IF(B961="6 Month Transfer",B961,IF('Patient level info'!W961="No","Record not locked to discharge/transfer",IF(AND('Paste Data Here - Export'!KM961="T",'Paste Data Here - Export'!A961&lt;&gt;'Paste Data Here - Export'!B961),"Record transferred to this team then transferred to another inpatient team",IF('Paste Data Here - Export'!KM961="T","Transferred to another inpatient team",IF('Paste Data Here - Export'!A961='Paste Data Here - Export'!B961,"Full record at this team","Record transferred to this team"))))))</f>
        <v/>
      </c>
      <c r="D961" s="106" t="str">
        <f>IF('Patient level info'!A961="","",IF(B961="6 Month Transfer","Not Applicable",IF(C961="Record not locked to discharge/transfer",C961,IF(OR(C961="Full record at this team",'Patient level info'!AG961="Died same day as arrival",'Patient level info'!AG961="Admitted to ICU/CCU/HDU"),'Patient level info'!AG961,IF('Patient level info'!P961="Not achieved",'Patient level info'!AG961,IF('Patient level info'!M961="Not achieved",'Patient level info'!AG961,IF('Patient level info'!AG961="Not directly admitted by this team, but achieved 90% of stay whilst at this team",'Patient level info'!AG961,CONCATENATE('Patient level info'!AG961," whilst at this team"))))))))</f>
        <v/>
      </c>
      <c r="E961" s="106" t="str">
        <f>IF('Patient level info'!A961="","",IF(B961="6 Month Transfer","Not Applicable",IF('Patient level info'!A961='Patient level info'!B961,IF('Patient level info'!T961="No","Not achieved","Achieved"),"Not directly admitted by this team")))</f>
        <v/>
      </c>
      <c r="F961" s="106" t="str">
        <f>IF('Patient level info'!A961="","",IF(B961="6 Month Transfer","Not Applicable",IF('Patient level info'!A961='Patient level info'!B961,IF('Patient level info'!U961="","Not achieved","Achieved"),"Not directly admitted by this team")))</f>
        <v/>
      </c>
    </row>
    <row r="962" spans="1:6" s="40" customFormat="1" ht="30" customHeight="1" x14ac:dyDescent="0.25">
      <c r="A962" s="20" t="str">
        <f>IF('Patient level info'!A962="","",'Patient level info'!A962)</f>
        <v/>
      </c>
      <c r="B962" s="105" t="str">
        <f>IF(A962="","",IF('Patient level info'!E962="Yes","6 Month Transfer",IF('Paste Data Here - Export'!A962='Paste Data Here - Export'!B962,'Patient level info'!C962,IF('Patient level info'!W962="No","",'Paste Data Here - Export'!HP962))))</f>
        <v/>
      </c>
      <c r="C962" s="61" t="str">
        <f>IF(A962="","",IF(B962="6 Month Transfer",B962,IF('Patient level info'!W962="No","Record not locked to discharge/transfer",IF(AND('Paste Data Here - Export'!KM962="T",'Paste Data Here - Export'!A962&lt;&gt;'Paste Data Here - Export'!B962),"Record transferred to this team then transferred to another inpatient team",IF('Paste Data Here - Export'!KM962="T","Transferred to another inpatient team",IF('Paste Data Here - Export'!A962='Paste Data Here - Export'!B962,"Full record at this team","Record transferred to this team"))))))</f>
        <v/>
      </c>
      <c r="D962" s="106" t="str">
        <f>IF('Patient level info'!A962="","",IF(B962="6 Month Transfer","Not Applicable",IF(C962="Record not locked to discharge/transfer",C962,IF(OR(C962="Full record at this team",'Patient level info'!AG962="Died same day as arrival",'Patient level info'!AG962="Admitted to ICU/CCU/HDU"),'Patient level info'!AG962,IF('Patient level info'!P962="Not achieved",'Patient level info'!AG962,IF('Patient level info'!M962="Not achieved",'Patient level info'!AG962,IF('Patient level info'!AG962="Not directly admitted by this team, but achieved 90% of stay whilst at this team",'Patient level info'!AG962,CONCATENATE('Patient level info'!AG962," whilst at this team"))))))))</f>
        <v/>
      </c>
      <c r="E962" s="106" t="str">
        <f>IF('Patient level info'!A962="","",IF(B962="6 Month Transfer","Not Applicable",IF('Patient level info'!A962='Patient level info'!B962,IF('Patient level info'!T962="No","Not achieved","Achieved"),"Not directly admitted by this team")))</f>
        <v/>
      </c>
      <c r="F962" s="106" t="str">
        <f>IF('Patient level info'!A962="","",IF(B962="6 Month Transfer","Not Applicable",IF('Patient level info'!A962='Patient level info'!B962,IF('Patient level info'!U962="","Not achieved","Achieved"),"Not directly admitted by this team")))</f>
        <v/>
      </c>
    </row>
    <row r="963" spans="1:6" s="40" customFormat="1" ht="30" customHeight="1" x14ac:dyDescent="0.25">
      <c r="A963" s="20" t="str">
        <f>IF('Patient level info'!A963="","",'Patient level info'!A963)</f>
        <v/>
      </c>
      <c r="B963" s="105" t="str">
        <f>IF(A963="","",IF('Patient level info'!E963="Yes","6 Month Transfer",IF('Paste Data Here - Export'!A963='Paste Data Here - Export'!B963,'Patient level info'!C963,IF('Patient level info'!W963="No","",'Paste Data Here - Export'!HP963))))</f>
        <v/>
      </c>
      <c r="C963" s="61" t="str">
        <f>IF(A963="","",IF(B963="6 Month Transfer",B963,IF('Patient level info'!W963="No","Record not locked to discharge/transfer",IF(AND('Paste Data Here - Export'!KM963="T",'Paste Data Here - Export'!A963&lt;&gt;'Paste Data Here - Export'!B963),"Record transferred to this team then transferred to another inpatient team",IF('Paste Data Here - Export'!KM963="T","Transferred to another inpatient team",IF('Paste Data Here - Export'!A963='Paste Data Here - Export'!B963,"Full record at this team","Record transferred to this team"))))))</f>
        <v/>
      </c>
      <c r="D963" s="106" t="str">
        <f>IF('Patient level info'!A963="","",IF(B963="6 Month Transfer","Not Applicable",IF(C963="Record not locked to discharge/transfer",C963,IF(OR(C963="Full record at this team",'Patient level info'!AG963="Died same day as arrival",'Patient level info'!AG963="Admitted to ICU/CCU/HDU"),'Patient level info'!AG963,IF('Patient level info'!P963="Not achieved",'Patient level info'!AG963,IF('Patient level info'!M963="Not achieved",'Patient level info'!AG963,IF('Patient level info'!AG963="Not directly admitted by this team, but achieved 90% of stay whilst at this team",'Patient level info'!AG963,CONCATENATE('Patient level info'!AG963," whilst at this team"))))))))</f>
        <v/>
      </c>
      <c r="E963" s="106" t="str">
        <f>IF('Patient level info'!A963="","",IF(B963="6 Month Transfer","Not Applicable",IF('Patient level info'!A963='Patient level info'!B963,IF('Patient level info'!T963="No","Not achieved","Achieved"),"Not directly admitted by this team")))</f>
        <v/>
      </c>
      <c r="F963" s="106" t="str">
        <f>IF('Patient level info'!A963="","",IF(B963="6 Month Transfer","Not Applicable",IF('Patient level info'!A963='Patient level info'!B963,IF('Patient level info'!U963="","Not achieved","Achieved"),"Not directly admitted by this team")))</f>
        <v/>
      </c>
    </row>
    <row r="964" spans="1:6" s="40" customFormat="1" ht="30" customHeight="1" x14ac:dyDescent="0.25">
      <c r="A964" s="20" t="str">
        <f>IF('Patient level info'!A964="","",'Patient level info'!A964)</f>
        <v/>
      </c>
      <c r="B964" s="105" t="str">
        <f>IF(A964="","",IF('Patient level info'!E964="Yes","6 Month Transfer",IF('Paste Data Here - Export'!A964='Paste Data Here - Export'!B964,'Patient level info'!C964,IF('Patient level info'!W964="No","",'Paste Data Here - Export'!HP964))))</f>
        <v/>
      </c>
      <c r="C964" s="61" t="str">
        <f>IF(A964="","",IF(B964="6 Month Transfer",B964,IF('Patient level info'!W964="No","Record not locked to discharge/transfer",IF(AND('Paste Data Here - Export'!KM964="T",'Paste Data Here - Export'!A964&lt;&gt;'Paste Data Here - Export'!B964),"Record transferred to this team then transferred to another inpatient team",IF('Paste Data Here - Export'!KM964="T","Transferred to another inpatient team",IF('Paste Data Here - Export'!A964='Paste Data Here - Export'!B964,"Full record at this team","Record transferred to this team"))))))</f>
        <v/>
      </c>
      <c r="D964" s="106" t="str">
        <f>IF('Patient level info'!A964="","",IF(B964="6 Month Transfer","Not Applicable",IF(C964="Record not locked to discharge/transfer",C964,IF(OR(C964="Full record at this team",'Patient level info'!AG964="Died same day as arrival",'Patient level info'!AG964="Admitted to ICU/CCU/HDU"),'Patient level info'!AG964,IF('Patient level info'!P964="Not achieved",'Patient level info'!AG964,IF('Patient level info'!M964="Not achieved",'Patient level info'!AG964,IF('Patient level info'!AG964="Not directly admitted by this team, but achieved 90% of stay whilst at this team",'Patient level info'!AG964,CONCATENATE('Patient level info'!AG964," whilst at this team"))))))))</f>
        <v/>
      </c>
      <c r="E964" s="106" t="str">
        <f>IF('Patient level info'!A964="","",IF(B964="6 Month Transfer","Not Applicable",IF('Patient level info'!A964='Patient level info'!B964,IF('Patient level info'!T964="No","Not achieved","Achieved"),"Not directly admitted by this team")))</f>
        <v/>
      </c>
      <c r="F964" s="106" t="str">
        <f>IF('Patient level info'!A964="","",IF(B964="6 Month Transfer","Not Applicable",IF('Patient level info'!A964='Patient level info'!B964,IF('Patient level info'!U964="","Not achieved","Achieved"),"Not directly admitted by this team")))</f>
        <v/>
      </c>
    </row>
    <row r="965" spans="1:6" s="40" customFormat="1" ht="30" customHeight="1" x14ac:dyDescent="0.25">
      <c r="A965" s="20" t="str">
        <f>IF('Patient level info'!A965="","",'Patient level info'!A965)</f>
        <v/>
      </c>
      <c r="B965" s="105" t="str">
        <f>IF(A965="","",IF('Patient level info'!E965="Yes","6 Month Transfer",IF('Paste Data Here - Export'!A965='Paste Data Here - Export'!B965,'Patient level info'!C965,IF('Patient level info'!W965="No","",'Paste Data Here - Export'!HP965))))</f>
        <v/>
      </c>
      <c r="C965" s="61" t="str">
        <f>IF(A965="","",IF(B965="6 Month Transfer",B965,IF('Patient level info'!W965="No","Record not locked to discharge/transfer",IF(AND('Paste Data Here - Export'!KM965="T",'Paste Data Here - Export'!A965&lt;&gt;'Paste Data Here - Export'!B965),"Record transferred to this team then transferred to another inpatient team",IF('Paste Data Here - Export'!KM965="T","Transferred to another inpatient team",IF('Paste Data Here - Export'!A965='Paste Data Here - Export'!B965,"Full record at this team","Record transferred to this team"))))))</f>
        <v/>
      </c>
      <c r="D965" s="106" t="str">
        <f>IF('Patient level info'!A965="","",IF(B965="6 Month Transfer","Not Applicable",IF(C965="Record not locked to discharge/transfer",C965,IF(OR(C965="Full record at this team",'Patient level info'!AG965="Died same day as arrival",'Patient level info'!AG965="Admitted to ICU/CCU/HDU"),'Patient level info'!AG965,IF('Patient level info'!P965="Not achieved",'Patient level info'!AG965,IF('Patient level info'!M965="Not achieved",'Patient level info'!AG965,IF('Patient level info'!AG965="Not directly admitted by this team, but achieved 90% of stay whilst at this team",'Patient level info'!AG965,CONCATENATE('Patient level info'!AG965," whilst at this team"))))))))</f>
        <v/>
      </c>
      <c r="E965" s="106" t="str">
        <f>IF('Patient level info'!A965="","",IF(B965="6 Month Transfer","Not Applicable",IF('Patient level info'!A965='Patient level info'!B965,IF('Patient level info'!T965="No","Not achieved","Achieved"),"Not directly admitted by this team")))</f>
        <v/>
      </c>
      <c r="F965" s="106" t="str">
        <f>IF('Patient level info'!A965="","",IF(B965="6 Month Transfer","Not Applicable",IF('Patient level info'!A965='Patient level info'!B965,IF('Patient level info'!U965="","Not achieved","Achieved"),"Not directly admitted by this team")))</f>
        <v/>
      </c>
    </row>
    <row r="966" spans="1:6" s="40" customFormat="1" ht="30" customHeight="1" x14ac:dyDescent="0.25">
      <c r="A966" s="20" t="str">
        <f>IF('Patient level info'!A966="","",'Patient level info'!A966)</f>
        <v/>
      </c>
      <c r="B966" s="105" t="str">
        <f>IF(A966="","",IF('Patient level info'!E966="Yes","6 Month Transfer",IF('Paste Data Here - Export'!A966='Paste Data Here - Export'!B966,'Patient level info'!C966,IF('Patient level info'!W966="No","",'Paste Data Here - Export'!HP966))))</f>
        <v/>
      </c>
      <c r="C966" s="61" t="str">
        <f>IF(A966="","",IF(B966="6 Month Transfer",B966,IF('Patient level info'!W966="No","Record not locked to discharge/transfer",IF(AND('Paste Data Here - Export'!KM966="T",'Paste Data Here - Export'!A966&lt;&gt;'Paste Data Here - Export'!B966),"Record transferred to this team then transferred to another inpatient team",IF('Paste Data Here - Export'!KM966="T","Transferred to another inpatient team",IF('Paste Data Here - Export'!A966='Paste Data Here - Export'!B966,"Full record at this team","Record transferred to this team"))))))</f>
        <v/>
      </c>
      <c r="D966" s="106" t="str">
        <f>IF('Patient level info'!A966="","",IF(B966="6 Month Transfer","Not Applicable",IF(C966="Record not locked to discharge/transfer",C966,IF(OR(C966="Full record at this team",'Patient level info'!AG966="Died same day as arrival",'Patient level info'!AG966="Admitted to ICU/CCU/HDU"),'Patient level info'!AG966,IF('Patient level info'!P966="Not achieved",'Patient level info'!AG966,IF('Patient level info'!M966="Not achieved",'Patient level info'!AG966,IF('Patient level info'!AG966="Not directly admitted by this team, but achieved 90% of stay whilst at this team",'Patient level info'!AG966,CONCATENATE('Patient level info'!AG966," whilst at this team"))))))))</f>
        <v/>
      </c>
      <c r="E966" s="106" t="str">
        <f>IF('Patient level info'!A966="","",IF(B966="6 Month Transfer","Not Applicable",IF('Patient level info'!A966='Patient level info'!B966,IF('Patient level info'!T966="No","Not achieved","Achieved"),"Not directly admitted by this team")))</f>
        <v/>
      </c>
      <c r="F966" s="106" t="str">
        <f>IF('Patient level info'!A966="","",IF(B966="6 Month Transfer","Not Applicable",IF('Patient level info'!A966='Patient level info'!B966,IF('Patient level info'!U966="","Not achieved","Achieved"),"Not directly admitted by this team")))</f>
        <v/>
      </c>
    </row>
    <row r="967" spans="1:6" s="40" customFormat="1" ht="30" customHeight="1" x14ac:dyDescent="0.25">
      <c r="A967" s="20" t="str">
        <f>IF('Patient level info'!A967="","",'Patient level info'!A967)</f>
        <v/>
      </c>
      <c r="B967" s="105" t="str">
        <f>IF(A967="","",IF('Patient level info'!E967="Yes","6 Month Transfer",IF('Paste Data Here - Export'!A967='Paste Data Here - Export'!B967,'Patient level info'!C967,IF('Patient level info'!W967="No","",'Paste Data Here - Export'!HP967))))</f>
        <v/>
      </c>
      <c r="C967" s="61" t="str">
        <f>IF(A967="","",IF(B967="6 Month Transfer",B967,IF('Patient level info'!W967="No","Record not locked to discharge/transfer",IF(AND('Paste Data Here - Export'!KM967="T",'Paste Data Here - Export'!A967&lt;&gt;'Paste Data Here - Export'!B967),"Record transferred to this team then transferred to another inpatient team",IF('Paste Data Here - Export'!KM967="T","Transferred to another inpatient team",IF('Paste Data Here - Export'!A967='Paste Data Here - Export'!B967,"Full record at this team","Record transferred to this team"))))))</f>
        <v/>
      </c>
      <c r="D967" s="106" t="str">
        <f>IF('Patient level info'!A967="","",IF(B967="6 Month Transfer","Not Applicable",IF(C967="Record not locked to discharge/transfer",C967,IF(OR(C967="Full record at this team",'Patient level info'!AG967="Died same day as arrival",'Patient level info'!AG967="Admitted to ICU/CCU/HDU"),'Patient level info'!AG967,IF('Patient level info'!P967="Not achieved",'Patient level info'!AG967,IF('Patient level info'!M967="Not achieved",'Patient level info'!AG967,IF('Patient level info'!AG967="Not directly admitted by this team, but achieved 90% of stay whilst at this team",'Patient level info'!AG967,CONCATENATE('Patient level info'!AG967," whilst at this team"))))))))</f>
        <v/>
      </c>
      <c r="E967" s="106" t="str">
        <f>IF('Patient level info'!A967="","",IF(B967="6 Month Transfer","Not Applicable",IF('Patient level info'!A967='Patient level info'!B967,IF('Patient level info'!T967="No","Not achieved","Achieved"),"Not directly admitted by this team")))</f>
        <v/>
      </c>
      <c r="F967" s="106" t="str">
        <f>IF('Patient level info'!A967="","",IF(B967="6 Month Transfer","Not Applicable",IF('Patient level info'!A967='Patient level info'!B967,IF('Patient level info'!U967="","Not achieved","Achieved"),"Not directly admitted by this team")))</f>
        <v/>
      </c>
    </row>
    <row r="968" spans="1:6" s="40" customFormat="1" ht="30" customHeight="1" x14ac:dyDescent="0.25">
      <c r="A968" s="20" t="str">
        <f>IF('Patient level info'!A968="","",'Patient level info'!A968)</f>
        <v/>
      </c>
      <c r="B968" s="105" t="str">
        <f>IF(A968="","",IF('Patient level info'!E968="Yes","6 Month Transfer",IF('Paste Data Here - Export'!A968='Paste Data Here - Export'!B968,'Patient level info'!C968,IF('Patient level info'!W968="No","",'Paste Data Here - Export'!HP968))))</f>
        <v/>
      </c>
      <c r="C968" s="61" t="str">
        <f>IF(A968="","",IF(B968="6 Month Transfer",B968,IF('Patient level info'!W968="No","Record not locked to discharge/transfer",IF(AND('Paste Data Here - Export'!KM968="T",'Paste Data Here - Export'!A968&lt;&gt;'Paste Data Here - Export'!B968),"Record transferred to this team then transferred to another inpatient team",IF('Paste Data Here - Export'!KM968="T","Transferred to another inpatient team",IF('Paste Data Here - Export'!A968='Paste Data Here - Export'!B968,"Full record at this team","Record transferred to this team"))))))</f>
        <v/>
      </c>
      <c r="D968" s="106" t="str">
        <f>IF('Patient level info'!A968="","",IF(B968="6 Month Transfer","Not Applicable",IF(C968="Record not locked to discharge/transfer",C968,IF(OR(C968="Full record at this team",'Patient level info'!AG968="Died same day as arrival",'Patient level info'!AG968="Admitted to ICU/CCU/HDU"),'Patient level info'!AG968,IF('Patient level info'!P968="Not achieved",'Patient level info'!AG968,IF('Patient level info'!M968="Not achieved",'Patient level info'!AG968,IF('Patient level info'!AG968="Not directly admitted by this team, but achieved 90% of stay whilst at this team",'Patient level info'!AG968,CONCATENATE('Patient level info'!AG968," whilst at this team"))))))))</f>
        <v/>
      </c>
      <c r="E968" s="106" t="str">
        <f>IF('Patient level info'!A968="","",IF(B968="6 Month Transfer","Not Applicable",IF('Patient level info'!A968='Patient level info'!B968,IF('Patient level info'!T968="No","Not achieved","Achieved"),"Not directly admitted by this team")))</f>
        <v/>
      </c>
      <c r="F968" s="106" t="str">
        <f>IF('Patient level info'!A968="","",IF(B968="6 Month Transfer","Not Applicable",IF('Patient level info'!A968='Patient level info'!B968,IF('Patient level info'!U968="","Not achieved","Achieved"),"Not directly admitted by this team")))</f>
        <v/>
      </c>
    </row>
    <row r="969" spans="1:6" s="40" customFormat="1" ht="30" customHeight="1" x14ac:dyDescent="0.25">
      <c r="A969" s="20" t="str">
        <f>IF('Patient level info'!A969="","",'Patient level info'!A969)</f>
        <v/>
      </c>
      <c r="B969" s="105" t="str">
        <f>IF(A969="","",IF('Patient level info'!E969="Yes","6 Month Transfer",IF('Paste Data Here - Export'!A969='Paste Data Here - Export'!B969,'Patient level info'!C969,IF('Patient level info'!W969="No","",'Paste Data Here - Export'!HP969))))</f>
        <v/>
      </c>
      <c r="C969" s="61" t="str">
        <f>IF(A969="","",IF(B969="6 Month Transfer",B969,IF('Patient level info'!W969="No","Record not locked to discharge/transfer",IF(AND('Paste Data Here - Export'!KM969="T",'Paste Data Here - Export'!A969&lt;&gt;'Paste Data Here - Export'!B969),"Record transferred to this team then transferred to another inpatient team",IF('Paste Data Here - Export'!KM969="T","Transferred to another inpatient team",IF('Paste Data Here - Export'!A969='Paste Data Here - Export'!B969,"Full record at this team","Record transferred to this team"))))))</f>
        <v/>
      </c>
      <c r="D969" s="106" t="str">
        <f>IF('Patient level info'!A969="","",IF(B969="6 Month Transfer","Not Applicable",IF(C969="Record not locked to discharge/transfer",C969,IF(OR(C969="Full record at this team",'Patient level info'!AG969="Died same day as arrival",'Patient level info'!AG969="Admitted to ICU/CCU/HDU"),'Patient level info'!AG969,IF('Patient level info'!P969="Not achieved",'Patient level info'!AG969,IF('Patient level info'!M969="Not achieved",'Patient level info'!AG969,IF('Patient level info'!AG969="Not directly admitted by this team, but achieved 90% of stay whilst at this team",'Patient level info'!AG969,CONCATENATE('Patient level info'!AG969," whilst at this team"))))))))</f>
        <v/>
      </c>
      <c r="E969" s="106" t="str">
        <f>IF('Patient level info'!A969="","",IF(B969="6 Month Transfer","Not Applicable",IF('Patient level info'!A969='Patient level info'!B969,IF('Patient level info'!T969="No","Not achieved","Achieved"),"Not directly admitted by this team")))</f>
        <v/>
      </c>
      <c r="F969" s="106" t="str">
        <f>IF('Patient level info'!A969="","",IF(B969="6 Month Transfer","Not Applicable",IF('Patient level info'!A969='Patient level info'!B969,IF('Patient level info'!U969="","Not achieved","Achieved"),"Not directly admitted by this team")))</f>
        <v/>
      </c>
    </row>
    <row r="970" spans="1:6" s="40" customFormat="1" ht="30" customHeight="1" x14ac:dyDescent="0.25">
      <c r="A970" s="20" t="str">
        <f>IF('Patient level info'!A970="","",'Patient level info'!A970)</f>
        <v/>
      </c>
      <c r="B970" s="105" t="str">
        <f>IF(A970="","",IF('Patient level info'!E970="Yes","6 Month Transfer",IF('Paste Data Here - Export'!A970='Paste Data Here - Export'!B970,'Patient level info'!C970,IF('Patient level info'!W970="No","",'Paste Data Here - Export'!HP970))))</f>
        <v/>
      </c>
      <c r="C970" s="61" t="str">
        <f>IF(A970="","",IF(B970="6 Month Transfer",B970,IF('Patient level info'!W970="No","Record not locked to discharge/transfer",IF(AND('Paste Data Here - Export'!KM970="T",'Paste Data Here - Export'!A970&lt;&gt;'Paste Data Here - Export'!B970),"Record transferred to this team then transferred to another inpatient team",IF('Paste Data Here - Export'!KM970="T","Transferred to another inpatient team",IF('Paste Data Here - Export'!A970='Paste Data Here - Export'!B970,"Full record at this team","Record transferred to this team"))))))</f>
        <v/>
      </c>
      <c r="D970" s="106" t="str">
        <f>IF('Patient level info'!A970="","",IF(B970="6 Month Transfer","Not Applicable",IF(C970="Record not locked to discharge/transfer",C970,IF(OR(C970="Full record at this team",'Patient level info'!AG970="Died same day as arrival",'Patient level info'!AG970="Admitted to ICU/CCU/HDU"),'Patient level info'!AG970,IF('Patient level info'!P970="Not achieved",'Patient level info'!AG970,IF('Patient level info'!M970="Not achieved",'Patient level info'!AG970,IF('Patient level info'!AG970="Not directly admitted by this team, but achieved 90% of stay whilst at this team",'Patient level info'!AG970,CONCATENATE('Patient level info'!AG970," whilst at this team"))))))))</f>
        <v/>
      </c>
      <c r="E970" s="106" t="str">
        <f>IF('Patient level info'!A970="","",IF(B970="6 Month Transfer","Not Applicable",IF('Patient level info'!A970='Patient level info'!B970,IF('Patient level info'!T970="No","Not achieved","Achieved"),"Not directly admitted by this team")))</f>
        <v/>
      </c>
      <c r="F970" s="106" t="str">
        <f>IF('Patient level info'!A970="","",IF(B970="6 Month Transfer","Not Applicable",IF('Patient level info'!A970='Patient level info'!B970,IF('Patient level info'!U970="","Not achieved","Achieved"),"Not directly admitted by this team")))</f>
        <v/>
      </c>
    </row>
    <row r="971" spans="1:6" s="40" customFormat="1" ht="30" customHeight="1" x14ac:dyDescent="0.25">
      <c r="A971" s="20" t="str">
        <f>IF('Patient level info'!A971="","",'Patient level info'!A971)</f>
        <v/>
      </c>
      <c r="B971" s="105" t="str">
        <f>IF(A971="","",IF('Patient level info'!E971="Yes","6 Month Transfer",IF('Paste Data Here - Export'!A971='Paste Data Here - Export'!B971,'Patient level info'!C971,IF('Patient level info'!W971="No","",'Paste Data Here - Export'!HP971))))</f>
        <v/>
      </c>
      <c r="C971" s="61" t="str">
        <f>IF(A971="","",IF(B971="6 Month Transfer",B971,IF('Patient level info'!W971="No","Record not locked to discharge/transfer",IF(AND('Paste Data Here - Export'!KM971="T",'Paste Data Here - Export'!A971&lt;&gt;'Paste Data Here - Export'!B971),"Record transferred to this team then transferred to another inpatient team",IF('Paste Data Here - Export'!KM971="T","Transferred to another inpatient team",IF('Paste Data Here - Export'!A971='Paste Data Here - Export'!B971,"Full record at this team","Record transferred to this team"))))))</f>
        <v/>
      </c>
      <c r="D971" s="106" t="str">
        <f>IF('Patient level info'!A971="","",IF(B971="6 Month Transfer","Not Applicable",IF(C971="Record not locked to discharge/transfer",C971,IF(OR(C971="Full record at this team",'Patient level info'!AG971="Died same day as arrival",'Patient level info'!AG971="Admitted to ICU/CCU/HDU"),'Patient level info'!AG971,IF('Patient level info'!P971="Not achieved",'Patient level info'!AG971,IF('Patient level info'!M971="Not achieved",'Patient level info'!AG971,IF('Patient level info'!AG971="Not directly admitted by this team, but achieved 90% of stay whilst at this team",'Patient level info'!AG971,CONCATENATE('Patient level info'!AG971," whilst at this team"))))))))</f>
        <v/>
      </c>
      <c r="E971" s="106" t="str">
        <f>IF('Patient level info'!A971="","",IF(B971="6 Month Transfer","Not Applicable",IF('Patient level info'!A971='Patient level info'!B971,IF('Patient level info'!T971="No","Not achieved","Achieved"),"Not directly admitted by this team")))</f>
        <v/>
      </c>
      <c r="F971" s="106" t="str">
        <f>IF('Patient level info'!A971="","",IF(B971="6 Month Transfer","Not Applicable",IF('Patient level info'!A971='Patient level info'!B971,IF('Patient level info'!U971="","Not achieved","Achieved"),"Not directly admitted by this team")))</f>
        <v/>
      </c>
    </row>
    <row r="972" spans="1:6" s="40" customFormat="1" ht="30" customHeight="1" x14ac:dyDescent="0.25">
      <c r="A972" s="20" t="str">
        <f>IF('Patient level info'!A972="","",'Patient level info'!A972)</f>
        <v/>
      </c>
      <c r="B972" s="105" t="str">
        <f>IF(A972="","",IF('Patient level info'!E972="Yes","6 Month Transfer",IF('Paste Data Here - Export'!A972='Paste Data Here - Export'!B972,'Patient level info'!C972,IF('Patient level info'!W972="No","",'Paste Data Here - Export'!HP972))))</f>
        <v/>
      </c>
      <c r="C972" s="61" t="str">
        <f>IF(A972="","",IF(B972="6 Month Transfer",B972,IF('Patient level info'!W972="No","Record not locked to discharge/transfer",IF(AND('Paste Data Here - Export'!KM972="T",'Paste Data Here - Export'!A972&lt;&gt;'Paste Data Here - Export'!B972),"Record transferred to this team then transferred to another inpatient team",IF('Paste Data Here - Export'!KM972="T","Transferred to another inpatient team",IF('Paste Data Here - Export'!A972='Paste Data Here - Export'!B972,"Full record at this team","Record transferred to this team"))))))</f>
        <v/>
      </c>
      <c r="D972" s="106" t="str">
        <f>IF('Patient level info'!A972="","",IF(B972="6 Month Transfer","Not Applicable",IF(C972="Record not locked to discharge/transfer",C972,IF(OR(C972="Full record at this team",'Patient level info'!AG972="Died same day as arrival",'Patient level info'!AG972="Admitted to ICU/CCU/HDU"),'Patient level info'!AG972,IF('Patient level info'!P972="Not achieved",'Patient level info'!AG972,IF('Patient level info'!M972="Not achieved",'Patient level info'!AG972,IF('Patient level info'!AG972="Not directly admitted by this team, but achieved 90% of stay whilst at this team",'Patient level info'!AG972,CONCATENATE('Patient level info'!AG972," whilst at this team"))))))))</f>
        <v/>
      </c>
      <c r="E972" s="106" t="str">
        <f>IF('Patient level info'!A972="","",IF(B972="6 Month Transfer","Not Applicable",IF('Patient level info'!A972='Patient level info'!B972,IF('Patient level info'!T972="No","Not achieved","Achieved"),"Not directly admitted by this team")))</f>
        <v/>
      </c>
      <c r="F972" s="106" t="str">
        <f>IF('Patient level info'!A972="","",IF(B972="6 Month Transfer","Not Applicable",IF('Patient level info'!A972='Patient level info'!B972,IF('Patient level info'!U972="","Not achieved","Achieved"),"Not directly admitted by this team")))</f>
        <v/>
      </c>
    </row>
    <row r="973" spans="1:6" s="40" customFormat="1" ht="30" customHeight="1" x14ac:dyDescent="0.25">
      <c r="A973" s="20" t="str">
        <f>IF('Patient level info'!A973="","",'Patient level info'!A973)</f>
        <v/>
      </c>
      <c r="B973" s="105" t="str">
        <f>IF(A973="","",IF('Patient level info'!E973="Yes","6 Month Transfer",IF('Paste Data Here - Export'!A973='Paste Data Here - Export'!B973,'Patient level info'!C973,IF('Patient level info'!W973="No","",'Paste Data Here - Export'!HP973))))</f>
        <v/>
      </c>
      <c r="C973" s="61" t="str">
        <f>IF(A973="","",IF(B973="6 Month Transfer",B973,IF('Patient level info'!W973="No","Record not locked to discharge/transfer",IF(AND('Paste Data Here - Export'!KM973="T",'Paste Data Here - Export'!A973&lt;&gt;'Paste Data Here - Export'!B973),"Record transferred to this team then transferred to another inpatient team",IF('Paste Data Here - Export'!KM973="T","Transferred to another inpatient team",IF('Paste Data Here - Export'!A973='Paste Data Here - Export'!B973,"Full record at this team","Record transferred to this team"))))))</f>
        <v/>
      </c>
      <c r="D973" s="106" t="str">
        <f>IF('Patient level info'!A973="","",IF(B973="6 Month Transfer","Not Applicable",IF(C973="Record not locked to discharge/transfer",C973,IF(OR(C973="Full record at this team",'Patient level info'!AG973="Died same day as arrival",'Patient level info'!AG973="Admitted to ICU/CCU/HDU"),'Patient level info'!AG973,IF('Patient level info'!P973="Not achieved",'Patient level info'!AG973,IF('Patient level info'!M973="Not achieved",'Patient level info'!AG973,IF('Patient level info'!AG973="Not directly admitted by this team, but achieved 90% of stay whilst at this team",'Patient level info'!AG973,CONCATENATE('Patient level info'!AG973," whilst at this team"))))))))</f>
        <v/>
      </c>
      <c r="E973" s="106" t="str">
        <f>IF('Patient level info'!A973="","",IF(B973="6 Month Transfer","Not Applicable",IF('Patient level info'!A973='Patient level info'!B973,IF('Patient level info'!T973="No","Not achieved","Achieved"),"Not directly admitted by this team")))</f>
        <v/>
      </c>
      <c r="F973" s="106" t="str">
        <f>IF('Patient level info'!A973="","",IF(B973="6 Month Transfer","Not Applicable",IF('Patient level info'!A973='Patient level info'!B973,IF('Patient level info'!U973="","Not achieved","Achieved"),"Not directly admitted by this team")))</f>
        <v/>
      </c>
    </row>
    <row r="974" spans="1:6" s="40" customFormat="1" ht="30" customHeight="1" x14ac:dyDescent="0.25">
      <c r="A974" s="20" t="str">
        <f>IF('Patient level info'!A974="","",'Patient level info'!A974)</f>
        <v/>
      </c>
      <c r="B974" s="105" t="str">
        <f>IF(A974="","",IF('Patient level info'!E974="Yes","6 Month Transfer",IF('Paste Data Here - Export'!A974='Paste Data Here - Export'!B974,'Patient level info'!C974,IF('Patient level info'!W974="No","",'Paste Data Here - Export'!HP974))))</f>
        <v/>
      </c>
      <c r="C974" s="61" t="str">
        <f>IF(A974="","",IF(B974="6 Month Transfer",B974,IF('Patient level info'!W974="No","Record not locked to discharge/transfer",IF(AND('Paste Data Here - Export'!KM974="T",'Paste Data Here - Export'!A974&lt;&gt;'Paste Data Here - Export'!B974),"Record transferred to this team then transferred to another inpatient team",IF('Paste Data Here - Export'!KM974="T","Transferred to another inpatient team",IF('Paste Data Here - Export'!A974='Paste Data Here - Export'!B974,"Full record at this team","Record transferred to this team"))))))</f>
        <v/>
      </c>
      <c r="D974" s="106" t="str">
        <f>IF('Patient level info'!A974="","",IF(B974="6 Month Transfer","Not Applicable",IF(C974="Record not locked to discharge/transfer",C974,IF(OR(C974="Full record at this team",'Patient level info'!AG974="Died same day as arrival",'Patient level info'!AG974="Admitted to ICU/CCU/HDU"),'Patient level info'!AG974,IF('Patient level info'!P974="Not achieved",'Patient level info'!AG974,IF('Patient level info'!M974="Not achieved",'Patient level info'!AG974,IF('Patient level info'!AG974="Not directly admitted by this team, but achieved 90% of stay whilst at this team",'Patient level info'!AG974,CONCATENATE('Patient level info'!AG974," whilst at this team"))))))))</f>
        <v/>
      </c>
      <c r="E974" s="106" t="str">
        <f>IF('Patient level info'!A974="","",IF(B974="6 Month Transfer","Not Applicable",IF('Patient level info'!A974='Patient level info'!B974,IF('Patient level info'!T974="No","Not achieved","Achieved"),"Not directly admitted by this team")))</f>
        <v/>
      </c>
      <c r="F974" s="106" t="str">
        <f>IF('Patient level info'!A974="","",IF(B974="6 Month Transfer","Not Applicable",IF('Patient level info'!A974='Patient level info'!B974,IF('Patient level info'!U974="","Not achieved","Achieved"),"Not directly admitted by this team")))</f>
        <v/>
      </c>
    </row>
    <row r="975" spans="1:6" s="40" customFormat="1" ht="30" customHeight="1" x14ac:dyDescent="0.25">
      <c r="A975" s="20" t="str">
        <f>IF('Patient level info'!A975="","",'Patient level info'!A975)</f>
        <v/>
      </c>
      <c r="B975" s="105" t="str">
        <f>IF(A975="","",IF('Patient level info'!E975="Yes","6 Month Transfer",IF('Paste Data Here - Export'!A975='Paste Data Here - Export'!B975,'Patient level info'!C975,IF('Patient level info'!W975="No","",'Paste Data Here - Export'!HP975))))</f>
        <v/>
      </c>
      <c r="C975" s="61" t="str">
        <f>IF(A975="","",IF(B975="6 Month Transfer",B975,IF('Patient level info'!W975="No","Record not locked to discharge/transfer",IF(AND('Paste Data Here - Export'!KM975="T",'Paste Data Here - Export'!A975&lt;&gt;'Paste Data Here - Export'!B975),"Record transferred to this team then transferred to another inpatient team",IF('Paste Data Here - Export'!KM975="T","Transferred to another inpatient team",IF('Paste Data Here - Export'!A975='Paste Data Here - Export'!B975,"Full record at this team","Record transferred to this team"))))))</f>
        <v/>
      </c>
      <c r="D975" s="106" t="str">
        <f>IF('Patient level info'!A975="","",IF(B975="6 Month Transfer","Not Applicable",IF(C975="Record not locked to discharge/transfer",C975,IF(OR(C975="Full record at this team",'Patient level info'!AG975="Died same day as arrival",'Patient level info'!AG975="Admitted to ICU/CCU/HDU"),'Patient level info'!AG975,IF('Patient level info'!P975="Not achieved",'Patient level info'!AG975,IF('Patient level info'!M975="Not achieved",'Patient level info'!AG975,IF('Patient level info'!AG975="Not directly admitted by this team, but achieved 90% of stay whilst at this team",'Patient level info'!AG975,CONCATENATE('Patient level info'!AG975," whilst at this team"))))))))</f>
        <v/>
      </c>
      <c r="E975" s="106" t="str">
        <f>IF('Patient level info'!A975="","",IF(B975="6 Month Transfer","Not Applicable",IF('Patient level info'!A975='Patient level info'!B975,IF('Patient level info'!T975="No","Not achieved","Achieved"),"Not directly admitted by this team")))</f>
        <v/>
      </c>
      <c r="F975" s="106" t="str">
        <f>IF('Patient level info'!A975="","",IF(B975="6 Month Transfer","Not Applicable",IF('Patient level info'!A975='Patient level info'!B975,IF('Patient level info'!U975="","Not achieved","Achieved"),"Not directly admitted by this team")))</f>
        <v/>
      </c>
    </row>
    <row r="976" spans="1:6" s="40" customFormat="1" ht="30" customHeight="1" x14ac:dyDescent="0.25">
      <c r="A976" s="20" t="str">
        <f>IF('Patient level info'!A976="","",'Patient level info'!A976)</f>
        <v/>
      </c>
      <c r="B976" s="105" t="str">
        <f>IF(A976="","",IF('Patient level info'!E976="Yes","6 Month Transfer",IF('Paste Data Here - Export'!A976='Paste Data Here - Export'!B976,'Patient level info'!C976,IF('Patient level info'!W976="No","",'Paste Data Here - Export'!HP976))))</f>
        <v/>
      </c>
      <c r="C976" s="61" t="str">
        <f>IF(A976="","",IF(B976="6 Month Transfer",B976,IF('Patient level info'!W976="No","Record not locked to discharge/transfer",IF(AND('Paste Data Here - Export'!KM976="T",'Paste Data Here - Export'!A976&lt;&gt;'Paste Data Here - Export'!B976),"Record transferred to this team then transferred to another inpatient team",IF('Paste Data Here - Export'!KM976="T","Transferred to another inpatient team",IF('Paste Data Here - Export'!A976='Paste Data Here - Export'!B976,"Full record at this team","Record transferred to this team"))))))</f>
        <v/>
      </c>
      <c r="D976" s="106" t="str">
        <f>IF('Patient level info'!A976="","",IF(B976="6 Month Transfer","Not Applicable",IF(C976="Record not locked to discharge/transfer",C976,IF(OR(C976="Full record at this team",'Patient level info'!AG976="Died same day as arrival",'Patient level info'!AG976="Admitted to ICU/CCU/HDU"),'Patient level info'!AG976,IF('Patient level info'!P976="Not achieved",'Patient level info'!AG976,IF('Patient level info'!M976="Not achieved",'Patient level info'!AG976,IF('Patient level info'!AG976="Not directly admitted by this team, but achieved 90% of stay whilst at this team",'Patient level info'!AG976,CONCATENATE('Patient level info'!AG976," whilst at this team"))))))))</f>
        <v/>
      </c>
      <c r="E976" s="106" t="str">
        <f>IF('Patient level info'!A976="","",IF(B976="6 Month Transfer","Not Applicable",IF('Patient level info'!A976='Patient level info'!B976,IF('Patient level info'!T976="No","Not achieved","Achieved"),"Not directly admitted by this team")))</f>
        <v/>
      </c>
      <c r="F976" s="106" t="str">
        <f>IF('Patient level info'!A976="","",IF(B976="6 Month Transfer","Not Applicable",IF('Patient level info'!A976='Patient level info'!B976,IF('Patient level info'!U976="","Not achieved","Achieved"),"Not directly admitted by this team")))</f>
        <v/>
      </c>
    </row>
    <row r="977" spans="1:6" s="40" customFormat="1" ht="30" customHeight="1" x14ac:dyDescent="0.25">
      <c r="A977" s="20" t="str">
        <f>IF('Patient level info'!A977="","",'Patient level info'!A977)</f>
        <v/>
      </c>
      <c r="B977" s="105" t="str">
        <f>IF(A977="","",IF('Patient level info'!E977="Yes","6 Month Transfer",IF('Paste Data Here - Export'!A977='Paste Data Here - Export'!B977,'Patient level info'!C977,IF('Patient level info'!W977="No","",'Paste Data Here - Export'!HP977))))</f>
        <v/>
      </c>
      <c r="C977" s="61" t="str">
        <f>IF(A977="","",IF(B977="6 Month Transfer",B977,IF('Patient level info'!W977="No","Record not locked to discharge/transfer",IF(AND('Paste Data Here - Export'!KM977="T",'Paste Data Here - Export'!A977&lt;&gt;'Paste Data Here - Export'!B977),"Record transferred to this team then transferred to another inpatient team",IF('Paste Data Here - Export'!KM977="T","Transferred to another inpatient team",IF('Paste Data Here - Export'!A977='Paste Data Here - Export'!B977,"Full record at this team","Record transferred to this team"))))))</f>
        <v/>
      </c>
      <c r="D977" s="106" t="str">
        <f>IF('Patient level info'!A977="","",IF(B977="6 Month Transfer","Not Applicable",IF(C977="Record not locked to discharge/transfer",C977,IF(OR(C977="Full record at this team",'Patient level info'!AG977="Died same day as arrival",'Patient level info'!AG977="Admitted to ICU/CCU/HDU"),'Patient level info'!AG977,IF('Patient level info'!P977="Not achieved",'Patient level info'!AG977,IF('Patient level info'!M977="Not achieved",'Patient level info'!AG977,IF('Patient level info'!AG977="Not directly admitted by this team, but achieved 90% of stay whilst at this team",'Patient level info'!AG977,CONCATENATE('Patient level info'!AG977," whilst at this team"))))))))</f>
        <v/>
      </c>
      <c r="E977" s="106" t="str">
        <f>IF('Patient level info'!A977="","",IF(B977="6 Month Transfer","Not Applicable",IF('Patient level info'!A977='Patient level info'!B977,IF('Patient level info'!T977="No","Not achieved","Achieved"),"Not directly admitted by this team")))</f>
        <v/>
      </c>
      <c r="F977" s="106" t="str">
        <f>IF('Patient level info'!A977="","",IF(B977="6 Month Transfer","Not Applicable",IF('Patient level info'!A977='Patient level info'!B977,IF('Patient level info'!U977="","Not achieved","Achieved"),"Not directly admitted by this team")))</f>
        <v/>
      </c>
    </row>
    <row r="978" spans="1:6" s="40" customFormat="1" ht="30" customHeight="1" x14ac:dyDescent="0.25">
      <c r="A978" s="20" t="str">
        <f>IF('Patient level info'!A978="","",'Patient level info'!A978)</f>
        <v/>
      </c>
      <c r="B978" s="105" t="str">
        <f>IF(A978="","",IF('Patient level info'!E978="Yes","6 Month Transfer",IF('Paste Data Here - Export'!A978='Paste Data Here - Export'!B978,'Patient level info'!C978,IF('Patient level info'!W978="No","",'Paste Data Here - Export'!HP978))))</f>
        <v/>
      </c>
      <c r="C978" s="61" t="str">
        <f>IF(A978="","",IF(B978="6 Month Transfer",B978,IF('Patient level info'!W978="No","Record not locked to discharge/transfer",IF(AND('Paste Data Here - Export'!KM978="T",'Paste Data Here - Export'!A978&lt;&gt;'Paste Data Here - Export'!B978),"Record transferred to this team then transferred to another inpatient team",IF('Paste Data Here - Export'!KM978="T","Transferred to another inpatient team",IF('Paste Data Here - Export'!A978='Paste Data Here - Export'!B978,"Full record at this team","Record transferred to this team"))))))</f>
        <v/>
      </c>
      <c r="D978" s="106" t="str">
        <f>IF('Patient level info'!A978="","",IF(B978="6 Month Transfer","Not Applicable",IF(C978="Record not locked to discharge/transfer",C978,IF(OR(C978="Full record at this team",'Patient level info'!AG978="Died same day as arrival",'Patient level info'!AG978="Admitted to ICU/CCU/HDU"),'Patient level info'!AG978,IF('Patient level info'!P978="Not achieved",'Patient level info'!AG978,IF('Patient level info'!M978="Not achieved",'Patient level info'!AG978,IF('Patient level info'!AG978="Not directly admitted by this team, but achieved 90% of stay whilst at this team",'Patient level info'!AG978,CONCATENATE('Patient level info'!AG978," whilst at this team"))))))))</f>
        <v/>
      </c>
      <c r="E978" s="106" t="str">
        <f>IF('Patient level info'!A978="","",IF(B978="6 Month Transfer","Not Applicable",IF('Patient level info'!A978='Patient level info'!B978,IF('Patient level info'!T978="No","Not achieved","Achieved"),"Not directly admitted by this team")))</f>
        <v/>
      </c>
      <c r="F978" s="106" t="str">
        <f>IF('Patient level info'!A978="","",IF(B978="6 Month Transfer","Not Applicable",IF('Patient level info'!A978='Patient level info'!B978,IF('Patient level info'!U978="","Not achieved","Achieved"),"Not directly admitted by this team")))</f>
        <v/>
      </c>
    </row>
    <row r="979" spans="1:6" s="40" customFormat="1" ht="30" customHeight="1" x14ac:dyDescent="0.25">
      <c r="A979" s="20" t="str">
        <f>IF('Patient level info'!A979="","",'Patient level info'!A979)</f>
        <v/>
      </c>
      <c r="B979" s="105" t="str">
        <f>IF(A979="","",IF('Patient level info'!E979="Yes","6 Month Transfer",IF('Paste Data Here - Export'!A979='Paste Data Here - Export'!B979,'Patient level info'!C979,IF('Patient level info'!W979="No","",'Paste Data Here - Export'!HP979))))</f>
        <v/>
      </c>
      <c r="C979" s="61" t="str">
        <f>IF(A979="","",IF(B979="6 Month Transfer",B979,IF('Patient level info'!W979="No","Record not locked to discharge/transfer",IF(AND('Paste Data Here - Export'!KM979="T",'Paste Data Here - Export'!A979&lt;&gt;'Paste Data Here - Export'!B979),"Record transferred to this team then transferred to another inpatient team",IF('Paste Data Here - Export'!KM979="T","Transferred to another inpatient team",IF('Paste Data Here - Export'!A979='Paste Data Here - Export'!B979,"Full record at this team","Record transferred to this team"))))))</f>
        <v/>
      </c>
      <c r="D979" s="106" t="str">
        <f>IF('Patient level info'!A979="","",IF(B979="6 Month Transfer","Not Applicable",IF(C979="Record not locked to discharge/transfer",C979,IF(OR(C979="Full record at this team",'Patient level info'!AG979="Died same day as arrival",'Patient level info'!AG979="Admitted to ICU/CCU/HDU"),'Patient level info'!AG979,IF('Patient level info'!P979="Not achieved",'Patient level info'!AG979,IF('Patient level info'!M979="Not achieved",'Patient level info'!AG979,IF('Patient level info'!AG979="Not directly admitted by this team, but achieved 90% of stay whilst at this team",'Patient level info'!AG979,CONCATENATE('Patient level info'!AG979," whilst at this team"))))))))</f>
        <v/>
      </c>
      <c r="E979" s="106" t="str">
        <f>IF('Patient level info'!A979="","",IF(B979="6 Month Transfer","Not Applicable",IF('Patient level info'!A979='Patient level info'!B979,IF('Patient level info'!T979="No","Not achieved","Achieved"),"Not directly admitted by this team")))</f>
        <v/>
      </c>
      <c r="F979" s="106" t="str">
        <f>IF('Patient level info'!A979="","",IF(B979="6 Month Transfer","Not Applicable",IF('Patient level info'!A979='Patient level info'!B979,IF('Patient level info'!U979="","Not achieved","Achieved"),"Not directly admitted by this team")))</f>
        <v/>
      </c>
    </row>
    <row r="980" spans="1:6" s="40" customFormat="1" ht="30" customHeight="1" x14ac:dyDescent="0.25">
      <c r="A980" s="20" t="str">
        <f>IF('Patient level info'!A980="","",'Patient level info'!A980)</f>
        <v/>
      </c>
      <c r="B980" s="105" t="str">
        <f>IF(A980="","",IF('Patient level info'!E980="Yes","6 Month Transfer",IF('Paste Data Here - Export'!A980='Paste Data Here - Export'!B980,'Patient level info'!C980,IF('Patient level info'!W980="No","",'Paste Data Here - Export'!HP980))))</f>
        <v/>
      </c>
      <c r="C980" s="61" t="str">
        <f>IF(A980="","",IF(B980="6 Month Transfer",B980,IF('Patient level info'!W980="No","Record not locked to discharge/transfer",IF(AND('Paste Data Here - Export'!KM980="T",'Paste Data Here - Export'!A980&lt;&gt;'Paste Data Here - Export'!B980),"Record transferred to this team then transferred to another inpatient team",IF('Paste Data Here - Export'!KM980="T","Transferred to another inpatient team",IF('Paste Data Here - Export'!A980='Paste Data Here - Export'!B980,"Full record at this team","Record transferred to this team"))))))</f>
        <v/>
      </c>
      <c r="D980" s="106" t="str">
        <f>IF('Patient level info'!A980="","",IF(B980="6 Month Transfer","Not Applicable",IF(C980="Record not locked to discharge/transfer",C980,IF(OR(C980="Full record at this team",'Patient level info'!AG980="Died same day as arrival",'Patient level info'!AG980="Admitted to ICU/CCU/HDU"),'Patient level info'!AG980,IF('Patient level info'!P980="Not achieved",'Patient level info'!AG980,IF('Patient level info'!M980="Not achieved",'Patient level info'!AG980,IF('Patient level info'!AG980="Not directly admitted by this team, but achieved 90% of stay whilst at this team",'Patient level info'!AG980,CONCATENATE('Patient level info'!AG980," whilst at this team"))))))))</f>
        <v/>
      </c>
      <c r="E980" s="106" t="str">
        <f>IF('Patient level info'!A980="","",IF(B980="6 Month Transfer","Not Applicable",IF('Patient level info'!A980='Patient level info'!B980,IF('Patient level info'!T980="No","Not achieved","Achieved"),"Not directly admitted by this team")))</f>
        <v/>
      </c>
      <c r="F980" s="106" t="str">
        <f>IF('Patient level info'!A980="","",IF(B980="6 Month Transfer","Not Applicable",IF('Patient level info'!A980='Patient level info'!B980,IF('Patient level info'!U980="","Not achieved","Achieved"),"Not directly admitted by this team")))</f>
        <v/>
      </c>
    </row>
    <row r="981" spans="1:6" s="40" customFormat="1" ht="30" customHeight="1" x14ac:dyDescent="0.25">
      <c r="A981" s="20" t="str">
        <f>IF('Patient level info'!A981="","",'Patient level info'!A981)</f>
        <v/>
      </c>
      <c r="B981" s="105" t="str">
        <f>IF(A981="","",IF('Patient level info'!E981="Yes","6 Month Transfer",IF('Paste Data Here - Export'!A981='Paste Data Here - Export'!B981,'Patient level info'!C981,IF('Patient level info'!W981="No","",'Paste Data Here - Export'!HP981))))</f>
        <v/>
      </c>
      <c r="C981" s="61" t="str">
        <f>IF(A981="","",IF(B981="6 Month Transfer",B981,IF('Patient level info'!W981="No","Record not locked to discharge/transfer",IF(AND('Paste Data Here - Export'!KM981="T",'Paste Data Here - Export'!A981&lt;&gt;'Paste Data Here - Export'!B981),"Record transferred to this team then transferred to another inpatient team",IF('Paste Data Here - Export'!KM981="T","Transferred to another inpatient team",IF('Paste Data Here - Export'!A981='Paste Data Here - Export'!B981,"Full record at this team","Record transferred to this team"))))))</f>
        <v/>
      </c>
      <c r="D981" s="106" t="str">
        <f>IF('Patient level info'!A981="","",IF(B981="6 Month Transfer","Not Applicable",IF(C981="Record not locked to discharge/transfer",C981,IF(OR(C981="Full record at this team",'Patient level info'!AG981="Died same day as arrival",'Patient level info'!AG981="Admitted to ICU/CCU/HDU"),'Patient level info'!AG981,IF('Patient level info'!P981="Not achieved",'Patient level info'!AG981,IF('Patient level info'!M981="Not achieved",'Patient level info'!AG981,IF('Patient level info'!AG981="Not directly admitted by this team, but achieved 90% of stay whilst at this team",'Patient level info'!AG981,CONCATENATE('Patient level info'!AG981," whilst at this team"))))))))</f>
        <v/>
      </c>
      <c r="E981" s="106" t="str">
        <f>IF('Patient level info'!A981="","",IF(B981="6 Month Transfer","Not Applicable",IF('Patient level info'!A981='Patient level info'!B981,IF('Patient level info'!T981="No","Not achieved","Achieved"),"Not directly admitted by this team")))</f>
        <v/>
      </c>
      <c r="F981" s="106" t="str">
        <f>IF('Patient level info'!A981="","",IF(B981="6 Month Transfer","Not Applicable",IF('Patient level info'!A981='Patient level info'!B981,IF('Patient level info'!U981="","Not achieved","Achieved"),"Not directly admitted by this team")))</f>
        <v/>
      </c>
    </row>
    <row r="982" spans="1:6" s="40" customFormat="1" ht="30" customHeight="1" x14ac:dyDescent="0.25">
      <c r="A982" s="20" t="str">
        <f>IF('Patient level info'!A982="","",'Patient level info'!A982)</f>
        <v/>
      </c>
      <c r="B982" s="105" t="str">
        <f>IF(A982="","",IF('Patient level info'!E982="Yes","6 Month Transfer",IF('Paste Data Here - Export'!A982='Paste Data Here - Export'!B982,'Patient level info'!C982,IF('Patient level info'!W982="No","",'Paste Data Here - Export'!HP982))))</f>
        <v/>
      </c>
      <c r="C982" s="61" t="str">
        <f>IF(A982="","",IF(B982="6 Month Transfer",B982,IF('Patient level info'!W982="No","Record not locked to discharge/transfer",IF(AND('Paste Data Here - Export'!KM982="T",'Paste Data Here - Export'!A982&lt;&gt;'Paste Data Here - Export'!B982),"Record transferred to this team then transferred to another inpatient team",IF('Paste Data Here - Export'!KM982="T","Transferred to another inpatient team",IF('Paste Data Here - Export'!A982='Paste Data Here - Export'!B982,"Full record at this team","Record transferred to this team"))))))</f>
        <v/>
      </c>
      <c r="D982" s="106" t="str">
        <f>IF('Patient level info'!A982="","",IF(B982="6 Month Transfer","Not Applicable",IF(C982="Record not locked to discharge/transfer",C982,IF(OR(C982="Full record at this team",'Patient level info'!AG982="Died same day as arrival",'Patient level info'!AG982="Admitted to ICU/CCU/HDU"),'Patient level info'!AG982,IF('Patient level info'!P982="Not achieved",'Patient level info'!AG982,IF('Patient level info'!M982="Not achieved",'Patient level info'!AG982,IF('Patient level info'!AG982="Not directly admitted by this team, but achieved 90% of stay whilst at this team",'Patient level info'!AG982,CONCATENATE('Patient level info'!AG982," whilst at this team"))))))))</f>
        <v/>
      </c>
      <c r="E982" s="106" t="str">
        <f>IF('Patient level info'!A982="","",IF(B982="6 Month Transfer","Not Applicable",IF('Patient level info'!A982='Patient level info'!B982,IF('Patient level info'!T982="No","Not achieved","Achieved"),"Not directly admitted by this team")))</f>
        <v/>
      </c>
      <c r="F982" s="106" t="str">
        <f>IF('Patient level info'!A982="","",IF(B982="6 Month Transfer","Not Applicable",IF('Patient level info'!A982='Patient level info'!B982,IF('Patient level info'!U982="","Not achieved","Achieved"),"Not directly admitted by this team")))</f>
        <v/>
      </c>
    </row>
    <row r="983" spans="1:6" s="40" customFormat="1" ht="30" customHeight="1" x14ac:dyDescent="0.25">
      <c r="A983" s="20" t="str">
        <f>IF('Patient level info'!A983="","",'Patient level info'!A983)</f>
        <v/>
      </c>
      <c r="B983" s="105" t="str">
        <f>IF(A983="","",IF('Patient level info'!E983="Yes","6 Month Transfer",IF('Paste Data Here - Export'!A983='Paste Data Here - Export'!B983,'Patient level info'!C983,IF('Patient level info'!W983="No","",'Paste Data Here - Export'!HP983))))</f>
        <v/>
      </c>
      <c r="C983" s="61" t="str">
        <f>IF(A983="","",IF(B983="6 Month Transfer",B983,IF('Patient level info'!W983="No","Record not locked to discharge/transfer",IF(AND('Paste Data Here - Export'!KM983="T",'Paste Data Here - Export'!A983&lt;&gt;'Paste Data Here - Export'!B983),"Record transferred to this team then transferred to another inpatient team",IF('Paste Data Here - Export'!KM983="T","Transferred to another inpatient team",IF('Paste Data Here - Export'!A983='Paste Data Here - Export'!B983,"Full record at this team","Record transferred to this team"))))))</f>
        <v/>
      </c>
      <c r="D983" s="106" t="str">
        <f>IF('Patient level info'!A983="","",IF(B983="6 Month Transfer","Not Applicable",IF(C983="Record not locked to discharge/transfer",C983,IF(OR(C983="Full record at this team",'Patient level info'!AG983="Died same day as arrival",'Patient level info'!AG983="Admitted to ICU/CCU/HDU"),'Patient level info'!AG983,IF('Patient level info'!P983="Not achieved",'Patient level info'!AG983,IF('Patient level info'!M983="Not achieved",'Patient level info'!AG983,IF('Patient level info'!AG983="Not directly admitted by this team, but achieved 90% of stay whilst at this team",'Patient level info'!AG983,CONCATENATE('Patient level info'!AG983," whilst at this team"))))))))</f>
        <v/>
      </c>
      <c r="E983" s="106" t="str">
        <f>IF('Patient level info'!A983="","",IF(B983="6 Month Transfer","Not Applicable",IF('Patient level info'!A983='Patient level info'!B983,IF('Patient level info'!T983="No","Not achieved","Achieved"),"Not directly admitted by this team")))</f>
        <v/>
      </c>
      <c r="F983" s="106" t="str">
        <f>IF('Patient level info'!A983="","",IF(B983="6 Month Transfer","Not Applicable",IF('Patient level info'!A983='Patient level info'!B983,IF('Patient level info'!U983="","Not achieved","Achieved"),"Not directly admitted by this team")))</f>
        <v/>
      </c>
    </row>
    <row r="984" spans="1:6" s="40" customFormat="1" ht="30" customHeight="1" x14ac:dyDescent="0.25">
      <c r="A984" s="20" t="str">
        <f>IF('Patient level info'!A984="","",'Patient level info'!A984)</f>
        <v/>
      </c>
      <c r="B984" s="105" t="str">
        <f>IF(A984="","",IF('Patient level info'!E984="Yes","6 Month Transfer",IF('Paste Data Here - Export'!A984='Paste Data Here - Export'!B984,'Patient level info'!C984,IF('Patient level info'!W984="No","",'Paste Data Here - Export'!HP984))))</f>
        <v/>
      </c>
      <c r="C984" s="61" t="str">
        <f>IF(A984="","",IF(B984="6 Month Transfer",B984,IF('Patient level info'!W984="No","Record not locked to discharge/transfer",IF(AND('Paste Data Here - Export'!KM984="T",'Paste Data Here - Export'!A984&lt;&gt;'Paste Data Here - Export'!B984),"Record transferred to this team then transferred to another inpatient team",IF('Paste Data Here - Export'!KM984="T","Transferred to another inpatient team",IF('Paste Data Here - Export'!A984='Paste Data Here - Export'!B984,"Full record at this team","Record transferred to this team"))))))</f>
        <v/>
      </c>
      <c r="D984" s="106" t="str">
        <f>IF('Patient level info'!A984="","",IF(B984="6 Month Transfer","Not Applicable",IF(C984="Record not locked to discharge/transfer",C984,IF(OR(C984="Full record at this team",'Patient level info'!AG984="Died same day as arrival",'Patient level info'!AG984="Admitted to ICU/CCU/HDU"),'Patient level info'!AG984,IF('Patient level info'!P984="Not achieved",'Patient level info'!AG984,IF('Patient level info'!M984="Not achieved",'Patient level info'!AG984,IF('Patient level info'!AG984="Not directly admitted by this team, but achieved 90% of stay whilst at this team",'Patient level info'!AG984,CONCATENATE('Patient level info'!AG984," whilst at this team"))))))))</f>
        <v/>
      </c>
      <c r="E984" s="106" t="str">
        <f>IF('Patient level info'!A984="","",IF(B984="6 Month Transfer","Not Applicable",IF('Patient level info'!A984='Patient level info'!B984,IF('Patient level info'!T984="No","Not achieved","Achieved"),"Not directly admitted by this team")))</f>
        <v/>
      </c>
      <c r="F984" s="106" t="str">
        <f>IF('Patient level info'!A984="","",IF(B984="6 Month Transfer","Not Applicable",IF('Patient level info'!A984='Patient level info'!B984,IF('Patient level info'!U984="","Not achieved","Achieved"),"Not directly admitted by this team")))</f>
        <v/>
      </c>
    </row>
    <row r="985" spans="1:6" s="40" customFormat="1" ht="30" customHeight="1" x14ac:dyDescent="0.25">
      <c r="A985" s="20" t="str">
        <f>IF('Patient level info'!A985="","",'Patient level info'!A985)</f>
        <v/>
      </c>
      <c r="B985" s="105" t="str">
        <f>IF(A985="","",IF('Patient level info'!E985="Yes","6 Month Transfer",IF('Paste Data Here - Export'!A985='Paste Data Here - Export'!B985,'Patient level info'!C985,IF('Patient level info'!W985="No","",'Paste Data Here - Export'!HP985))))</f>
        <v/>
      </c>
      <c r="C985" s="61" t="str">
        <f>IF(A985="","",IF(B985="6 Month Transfer",B985,IF('Patient level info'!W985="No","Record not locked to discharge/transfer",IF(AND('Paste Data Here - Export'!KM985="T",'Paste Data Here - Export'!A985&lt;&gt;'Paste Data Here - Export'!B985),"Record transferred to this team then transferred to another inpatient team",IF('Paste Data Here - Export'!KM985="T","Transferred to another inpatient team",IF('Paste Data Here - Export'!A985='Paste Data Here - Export'!B985,"Full record at this team","Record transferred to this team"))))))</f>
        <v/>
      </c>
      <c r="D985" s="106" t="str">
        <f>IF('Patient level info'!A985="","",IF(B985="6 Month Transfer","Not Applicable",IF(C985="Record not locked to discharge/transfer",C985,IF(OR(C985="Full record at this team",'Patient level info'!AG985="Died same day as arrival",'Patient level info'!AG985="Admitted to ICU/CCU/HDU"),'Patient level info'!AG985,IF('Patient level info'!P985="Not achieved",'Patient level info'!AG985,IF('Patient level info'!M985="Not achieved",'Patient level info'!AG985,IF('Patient level info'!AG985="Not directly admitted by this team, but achieved 90% of stay whilst at this team",'Patient level info'!AG985,CONCATENATE('Patient level info'!AG985," whilst at this team"))))))))</f>
        <v/>
      </c>
      <c r="E985" s="106" t="str">
        <f>IF('Patient level info'!A985="","",IF(B985="6 Month Transfer","Not Applicable",IF('Patient level info'!A985='Patient level info'!B985,IF('Patient level info'!T985="No","Not achieved","Achieved"),"Not directly admitted by this team")))</f>
        <v/>
      </c>
      <c r="F985" s="106" t="str">
        <f>IF('Patient level info'!A985="","",IF(B985="6 Month Transfer","Not Applicable",IF('Patient level info'!A985='Patient level info'!B985,IF('Patient level info'!U985="","Not achieved","Achieved"),"Not directly admitted by this team")))</f>
        <v/>
      </c>
    </row>
    <row r="986" spans="1:6" s="40" customFormat="1" ht="30" customHeight="1" x14ac:dyDescent="0.25">
      <c r="A986" s="20" t="str">
        <f>IF('Patient level info'!A986="","",'Patient level info'!A986)</f>
        <v/>
      </c>
      <c r="B986" s="105" t="str">
        <f>IF(A986="","",IF('Patient level info'!E986="Yes","6 Month Transfer",IF('Paste Data Here - Export'!A986='Paste Data Here - Export'!B986,'Patient level info'!C986,IF('Patient level info'!W986="No","",'Paste Data Here - Export'!HP986))))</f>
        <v/>
      </c>
      <c r="C986" s="61" t="str">
        <f>IF(A986="","",IF(B986="6 Month Transfer",B986,IF('Patient level info'!W986="No","Record not locked to discharge/transfer",IF(AND('Paste Data Here - Export'!KM986="T",'Paste Data Here - Export'!A986&lt;&gt;'Paste Data Here - Export'!B986),"Record transferred to this team then transferred to another inpatient team",IF('Paste Data Here - Export'!KM986="T","Transferred to another inpatient team",IF('Paste Data Here - Export'!A986='Paste Data Here - Export'!B986,"Full record at this team","Record transferred to this team"))))))</f>
        <v/>
      </c>
      <c r="D986" s="106" t="str">
        <f>IF('Patient level info'!A986="","",IF(B986="6 Month Transfer","Not Applicable",IF(C986="Record not locked to discharge/transfer",C986,IF(OR(C986="Full record at this team",'Patient level info'!AG986="Died same day as arrival",'Patient level info'!AG986="Admitted to ICU/CCU/HDU"),'Patient level info'!AG986,IF('Patient level info'!P986="Not achieved",'Patient level info'!AG986,IF('Patient level info'!M986="Not achieved",'Patient level info'!AG986,IF('Patient level info'!AG986="Not directly admitted by this team, but achieved 90% of stay whilst at this team",'Patient level info'!AG986,CONCATENATE('Patient level info'!AG986," whilst at this team"))))))))</f>
        <v/>
      </c>
      <c r="E986" s="106" t="str">
        <f>IF('Patient level info'!A986="","",IF(B986="6 Month Transfer","Not Applicable",IF('Patient level info'!A986='Patient level info'!B986,IF('Patient level info'!T986="No","Not achieved","Achieved"),"Not directly admitted by this team")))</f>
        <v/>
      </c>
      <c r="F986" s="106" t="str">
        <f>IF('Patient level info'!A986="","",IF(B986="6 Month Transfer","Not Applicable",IF('Patient level info'!A986='Patient level info'!B986,IF('Patient level info'!U986="","Not achieved","Achieved"),"Not directly admitted by this team")))</f>
        <v/>
      </c>
    </row>
    <row r="987" spans="1:6" s="40" customFormat="1" ht="30" customHeight="1" x14ac:dyDescent="0.25">
      <c r="A987" s="20" t="str">
        <f>IF('Patient level info'!A987="","",'Patient level info'!A987)</f>
        <v/>
      </c>
      <c r="B987" s="105" t="str">
        <f>IF(A987="","",IF('Patient level info'!E987="Yes","6 Month Transfer",IF('Paste Data Here - Export'!A987='Paste Data Here - Export'!B987,'Patient level info'!C987,IF('Patient level info'!W987="No","",'Paste Data Here - Export'!HP987))))</f>
        <v/>
      </c>
      <c r="C987" s="61" t="str">
        <f>IF(A987="","",IF(B987="6 Month Transfer",B987,IF('Patient level info'!W987="No","Record not locked to discharge/transfer",IF(AND('Paste Data Here - Export'!KM987="T",'Paste Data Here - Export'!A987&lt;&gt;'Paste Data Here - Export'!B987),"Record transferred to this team then transferred to another inpatient team",IF('Paste Data Here - Export'!KM987="T","Transferred to another inpatient team",IF('Paste Data Here - Export'!A987='Paste Data Here - Export'!B987,"Full record at this team","Record transferred to this team"))))))</f>
        <v/>
      </c>
      <c r="D987" s="106" t="str">
        <f>IF('Patient level info'!A987="","",IF(B987="6 Month Transfer","Not Applicable",IF(C987="Record not locked to discharge/transfer",C987,IF(OR(C987="Full record at this team",'Patient level info'!AG987="Died same day as arrival",'Patient level info'!AG987="Admitted to ICU/CCU/HDU"),'Patient level info'!AG987,IF('Patient level info'!P987="Not achieved",'Patient level info'!AG987,IF('Patient level info'!M987="Not achieved",'Patient level info'!AG987,IF('Patient level info'!AG987="Not directly admitted by this team, but achieved 90% of stay whilst at this team",'Patient level info'!AG987,CONCATENATE('Patient level info'!AG987," whilst at this team"))))))))</f>
        <v/>
      </c>
      <c r="E987" s="106" t="str">
        <f>IF('Patient level info'!A987="","",IF(B987="6 Month Transfer","Not Applicable",IF('Patient level info'!A987='Patient level info'!B987,IF('Patient level info'!T987="No","Not achieved","Achieved"),"Not directly admitted by this team")))</f>
        <v/>
      </c>
      <c r="F987" s="106" t="str">
        <f>IF('Patient level info'!A987="","",IF(B987="6 Month Transfer","Not Applicable",IF('Patient level info'!A987='Patient level info'!B987,IF('Patient level info'!U987="","Not achieved","Achieved"),"Not directly admitted by this team")))</f>
        <v/>
      </c>
    </row>
    <row r="988" spans="1:6" s="40" customFormat="1" ht="30" customHeight="1" x14ac:dyDescent="0.25">
      <c r="A988" s="20" t="str">
        <f>IF('Patient level info'!A988="","",'Patient level info'!A988)</f>
        <v/>
      </c>
      <c r="B988" s="105" t="str">
        <f>IF(A988="","",IF('Patient level info'!E988="Yes","6 Month Transfer",IF('Paste Data Here - Export'!A988='Paste Data Here - Export'!B988,'Patient level info'!C988,IF('Patient level info'!W988="No","",'Paste Data Here - Export'!HP988))))</f>
        <v/>
      </c>
      <c r="C988" s="61" t="str">
        <f>IF(A988="","",IF(B988="6 Month Transfer",B988,IF('Patient level info'!W988="No","Record not locked to discharge/transfer",IF(AND('Paste Data Here - Export'!KM988="T",'Paste Data Here - Export'!A988&lt;&gt;'Paste Data Here - Export'!B988),"Record transferred to this team then transferred to another inpatient team",IF('Paste Data Here - Export'!KM988="T","Transferred to another inpatient team",IF('Paste Data Here - Export'!A988='Paste Data Here - Export'!B988,"Full record at this team","Record transferred to this team"))))))</f>
        <v/>
      </c>
      <c r="D988" s="106" t="str">
        <f>IF('Patient level info'!A988="","",IF(B988="6 Month Transfer","Not Applicable",IF(C988="Record not locked to discharge/transfer",C988,IF(OR(C988="Full record at this team",'Patient level info'!AG988="Died same day as arrival",'Patient level info'!AG988="Admitted to ICU/CCU/HDU"),'Patient level info'!AG988,IF('Patient level info'!P988="Not achieved",'Patient level info'!AG988,IF('Patient level info'!M988="Not achieved",'Patient level info'!AG988,IF('Patient level info'!AG988="Not directly admitted by this team, but achieved 90% of stay whilst at this team",'Patient level info'!AG988,CONCATENATE('Patient level info'!AG988," whilst at this team"))))))))</f>
        <v/>
      </c>
      <c r="E988" s="106" t="str">
        <f>IF('Patient level info'!A988="","",IF(B988="6 Month Transfer","Not Applicable",IF('Patient level info'!A988='Patient level info'!B988,IF('Patient level info'!T988="No","Not achieved","Achieved"),"Not directly admitted by this team")))</f>
        <v/>
      </c>
      <c r="F988" s="106" t="str">
        <f>IF('Patient level info'!A988="","",IF(B988="6 Month Transfer","Not Applicable",IF('Patient level info'!A988='Patient level info'!B988,IF('Patient level info'!U988="","Not achieved","Achieved"),"Not directly admitted by this team")))</f>
        <v/>
      </c>
    </row>
    <row r="989" spans="1:6" s="40" customFormat="1" ht="30" customHeight="1" x14ac:dyDescent="0.25">
      <c r="A989" s="20" t="str">
        <f>IF('Patient level info'!A989="","",'Patient level info'!A989)</f>
        <v/>
      </c>
      <c r="B989" s="105" t="str">
        <f>IF(A989="","",IF('Patient level info'!E989="Yes","6 Month Transfer",IF('Paste Data Here - Export'!A989='Paste Data Here - Export'!B989,'Patient level info'!C989,IF('Patient level info'!W989="No","",'Paste Data Here - Export'!HP989))))</f>
        <v/>
      </c>
      <c r="C989" s="61" t="str">
        <f>IF(A989="","",IF(B989="6 Month Transfer",B989,IF('Patient level info'!W989="No","Record not locked to discharge/transfer",IF(AND('Paste Data Here - Export'!KM989="T",'Paste Data Here - Export'!A989&lt;&gt;'Paste Data Here - Export'!B989),"Record transferred to this team then transferred to another inpatient team",IF('Paste Data Here - Export'!KM989="T","Transferred to another inpatient team",IF('Paste Data Here - Export'!A989='Paste Data Here - Export'!B989,"Full record at this team","Record transferred to this team"))))))</f>
        <v/>
      </c>
      <c r="D989" s="106" t="str">
        <f>IF('Patient level info'!A989="","",IF(B989="6 Month Transfer","Not Applicable",IF(C989="Record not locked to discharge/transfer",C989,IF(OR(C989="Full record at this team",'Patient level info'!AG989="Died same day as arrival",'Patient level info'!AG989="Admitted to ICU/CCU/HDU"),'Patient level info'!AG989,IF('Patient level info'!P989="Not achieved",'Patient level info'!AG989,IF('Patient level info'!M989="Not achieved",'Patient level info'!AG989,IF('Patient level info'!AG989="Not directly admitted by this team, but achieved 90% of stay whilst at this team",'Patient level info'!AG989,CONCATENATE('Patient level info'!AG989," whilst at this team"))))))))</f>
        <v/>
      </c>
      <c r="E989" s="106" t="str">
        <f>IF('Patient level info'!A989="","",IF(B989="6 Month Transfer","Not Applicable",IF('Patient level info'!A989='Patient level info'!B989,IF('Patient level info'!T989="No","Not achieved","Achieved"),"Not directly admitted by this team")))</f>
        <v/>
      </c>
      <c r="F989" s="106" t="str">
        <f>IF('Patient level info'!A989="","",IF(B989="6 Month Transfer","Not Applicable",IF('Patient level info'!A989='Patient level info'!B989,IF('Patient level info'!U989="","Not achieved","Achieved"),"Not directly admitted by this team")))</f>
        <v/>
      </c>
    </row>
    <row r="990" spans="1:6" s="40" customFormat="1" ht="30" customHeight="1" x14ac:dyDescent="0.25">
      <c r="A990" s="20" t="str">
        <f>IF('Patient level info'!A990="","",'Patient level info'!A990)</f>
        <v/>
      </c>
      <c r="B990" s="105" t="str">
        <f>IF(A990="","",IF('Patient level info'!E990="Yes","6 Month Transfer",IF('Paste Data Here - Export'!A990='Paste Data Here - Export'!B990,'Patient level info'!C990,IF('Patient level info'!W990="No","",'Paste Data Here - Export'!HP990))))</f>
        <v/>
      </c>
      <c r="C990" s="61" t="str">
        <f>IF(A990="","",IF(B990="6 Month Transfer",B990,IF('Patient level info'!W990="No","Record not locked to discharge/transfer",IF(AND('Paste Data Here - Export'!KM990="T",'Paste Data Here - Export'!A990&lt;&gt;'Paste Data Here - Export'!B990),"Record transferred to this team then transferred to another inpatient team",IF('Paste Data Here - Export'!KM990="T","Transferred to another inpatient team",IF('Paste Data Here - Export'!A990='Paste Data Here - Export'!B990,"Full record at this team","Record transferred to this team"))))))</f>
        <v/>
      </c>
      <c r="D990" s="106" t="str">
        <f>IF('Patient level info'!A990="","",IF(B990="6 Month Transfer","Not Applicable",IF(C990="Record not locked to discharge/transfer",C990,IF(OR(C990="Full record at this team",'Patient level info'!AG990="Died same day as arrival",'Patient level info'!AG990="Admitted to ICU/CCU/HDU"),'Patient level info'!AG990,IF('Patient level info'!P990="Not achieved",'Patient level info'!AG990,IF('Patient level info'!M990="Not achieved",'Patient level info'!AG990,IF('Patient level info'!AG990="Not directly admitted by this team, but achieved 90% of stay whilst at this team",'Patient level info'!AG990,CONCATENATE('Patient level info'!AG990," whilst at this team"))))))))</f>
        <v/>
      </c>
      <c r="E990" s="106" t="str">
        <f>IF('Patient level info'!A990="","",IF(B990="6 Month Transfer","Not Applicable",IF('Patient level info'!A990='Patient level info'!B990,IF('Patient level info'!T990="No","Not achieved","Achieved"),"Not directly admitted by this team")))</f>
        <v/>
      </c>
      <c r="F990" s="106" t="str">
        <f>IF('Patient level info'!A990="","",IF(B990="6 Month Transfer","Not Applicable",IF('Patient level info'!A990='Patient level info'!B990,IF('Patient level info'!U990="","Not achieved","Achieved"),"Not directly admitted by this team")))</f>
        <v/>
      </c>
    </row>
    <row r="991" spans="1:6" s="40" customFormat="1" ht="30" customHeight="1" x14ac:dyDescent="0.25">
      <c r="A991" s="20" t="str">
        <f>IF('Patient level info'!A991="","",'Patient level info'!A991)</f>
        <v/>
      </c>
      <c r="B991" s="105" t="str">
        <f>IF(A991="","",IF('Patient level info'!E991="Yes","6 Month Transfer",IF('Paste Data Here - Export'!A991='Paste Data Here - Export'!B991,'Patient level info'!C991,IF('Patient level info'!W991="No","",'Paste Data Here - Export'!HP991))))</f>
        <v/>
      </c>
      <c r="C991" s="61" t="str">
        <f>IF(A991="","",IF(B991="6 Month Transfer",B991,IF('Patient level info'!W991="No","Record not locked to discharge/transfer",IF(AND('Paste Data Here - Export'!KM991="T",'Paste Data Here - Export'!A991&lt;&gt;'Paste Data Here - Export'!B991),"Record transferred to this team then transferred to another inpatient team",IF('Paste Data Here - Export'!KM991="T","Transferred to another inpatient team",IF('Paste Data Here - Export'!A991='Paste Data Here - Export'!B991,"Full record at this team","Record transferred to this team"))))))</f>
        <v/>
      </c>
      <c r="D991" s="106" t="str">
        <f>IF('Patient level info'!A991="","",IF(B991="6 Month Transfer","Not Applicable",IF(C991="Record not locked to discharge/transfer",C991,IF(OR(C991="Full record at this team",'Patient level info'!AG991="Died same day as arrival",'Patient level info'!AG991="Admitted to ICU/CCU/HDU"),'Patient level info'!AG991,IF('Patient level info'!P991="Not achieved",'Patient level info'!AG991,IF('Patient level info'!M991="Not achieved",'Patient level info'!AG991,IF('Patient level info'!AG991="Not directly admitted by this team, but achieved 90% of stay whilst at this team",'Patient level info'!AG991,CONCATENATE('Patient level info'!AG991," whilst at this team"))))))))</f>
        <v/>
      </c>
      <c r="E991" s="106" t="str">
        <f>IF('Patient level info'!A991="","",IF(B991="6 Month Transfer","Not Applicable",IF('Patient level info'!A991='Patient level info'!B991,IF('Patient level info'!T991="No","Not achieved","Achieved"),"Not directly admitted by this team")))</f>
        <v/>
      </c>
      <c r="F991" s="106" t="str">
        <f>IF('Patient level info'!A991="","",IF(B991="6 Month Transfer","Not Applicable",IF('Patient level info'!A991='Patient level info'!B991,IF('Patient level info'!U991="","Not achieved","Achieved"),"Not directly admitted by this team")))</f>
        <v/>
      </c>
    </row>
    <row r="992" spans="1:6" s="40" customFormat="1" ht="30" customHeight="1" x14ac:dyDescent="0.25">
      <c r="A992" s="20" t="str">
        <f>IF('Patient level info'!A992="","",'Patient level info'!A992)</f>
        <v/>
      </c>
      <c r="B992" s="105" t="str">
        <f>IF(A992="","",IF('Patient level info'!E992="Yes","6 Month Transfer",IF('Paste Data Here - Export'!A992='Paste Data Here - Export'!B992,'Patient level info'!C992,IF('Patient level info'!W992="No","",'Paste Data Here - Export'!HP992))))</f>
        <v/>
      </c>
      <c r="C992" s="61" t="str">
        <f>IF(A992="","",IF(B992="6 Month Transfer",B992,IF('Patient level info'!W992="No","Record not locked to discharge/transfer",IF(AND('Paste Data Here - Export'!KM992="T",'Paste Data Here - Export'!A992&lt;&gt;'Paste Data Here - Export'!B992),"Record transferred to this team then transferred to another inpatient team",IF('Paste Data Here - Export'!KM992="T","Transferred to another inpatient team",IF('Paste Data Here - Export'!A992='Paste Data Here - Export'!B992,"Full record at this team","Record transferred to this team"))))))</f>
        <v/>
      </c>
      <c r="D992" s="106" t="str">
        <f>IF('Patient level info'!A992="","",IF(B992="6 Month Transfer","Not Applicable",IF(C992="Record not locked to discharge/transfer",C992,IF(OR(C992="Full record at this team",'Patient level info'!AG992="Died same day as arrival",'Patient level info'!AG992="Admitted to ICU/CCU/HDU"),'Patient level info'!AG992,IF('Patient level info'!P992="Not achieved",'Patient level info'!AG992,IF('Patient level info'!M992="Not achieved",'Patient level info'!AG992,IF('Patient level info'!AG992="Not directly admitted by this team, but achieved 90% of stay whilst at this team",'Patient level info'!AG992,CONCATENATE('Patient level info'!AG992," whilst at this team"))))))))</f>
        <v/>
      </c>
      <c r="E992" s="106" t="str">
        <f>IF('Patient level info'!A992="","",IF(B992="6 Month Transfer","Not Applicable",IF('Patient level info'!A992='Patient level info'!B992,IF('Patient level info'!T992="No","Not achieved","Achieved"),"Not directly admitted by this team")))</f>
        <v/>
      </c>
      <c r="F992" s="106" t="str">
        <f>IF('Patient level info'!A992="","",IF(B992="6 Month Transfer","Not Applicable",IF('Patient level info'!A992='Patient level info'!B992,IF('Patient level info'!U992="","Not achieved","Achieved"),"Not directly admitted by this team")))</f>
        <v/>
      </c>
    </row>
    <row r="993" spans="1:6" s="40" customFormat="1" ht="30" customHeight="1" x14ac:dyDescent="0.25">
      <c r="A993" s="20" t="str">
        <f>IF('Patient level info'!A993="","",'Patient level info'!A993)</f>
        <v/>
      </c>
      <c r="B993" s="105" t="str">
        <f>IF(A993="","",IF('Patient level info'!E993="Yes","6 Month Transfer",IF('Paste Data Here - Export'!A993='Paste Data Here - Export'!B993,'Patient level info'!C993,IF('Patient level info'!W993="No","",'Paste Data Here - Export'!HP993))))</f>
        <v/>
      </c>
      <c r="C993" s="61" t="str">
        <f>IF(A993="","",IF(B993="6 Month Transfer",B993,IF('Patient level info'!W993="No","Record not locked to discharge/transfer",IF(AND('Paste Data Here - Export'!KM993="T",'Paste Data Here - Export'!A993&lt;&gt;'Paste Data Here - Export'!B993),"Record transferred to this team then transferred to another inpatient team",IF('Paste Data Here - Export'!KM993="T","Transferred to another inpatient team",IF('Paste Data Here - Export'!A993='Paste Data Here - Export'!B993,"Full record at this team","Record transferred to this team"))))))</f>
        <v/>
      </c>
      <c r="D993" s="106" t="str">
        <f>IF('Patient level info'!A993="","",IF(B993="6 Month Transfer","Not Applicable",IF(C993="Record not locked to discharge/transfer",C993,IF(OR(C993="Full record at this team",'Patient level info'!AG993="Died same day as arrival",'Patient level info'!AG993="Admitted to ICU/CCU/HDU"),'Patient level info'!AG993,IF('Patient level info'!P993="Not achieved",'Patient level info'!AG993,IF('Patient level info'!M993="Not achieved",'Patient level info'!AG993,IF('Patient level info'!AG993="Not directly admitted by this team, but achieved 90% of stay whilst at this team",'Patient level info'!AG993,CONCATENATE('Patient level info'!AG993," whilst at this team"))))))))</f>
        <v/>
      </c>
      <c r="E993" s="106" t="str">
        <f>IF('Patient level info'!A993="","",IF(B993="6 Month Transfer","Not Applicable",IF('Patient level info'!A993='Patient level info'!B993,IF('Patient level info'!T993="No","Not achieved","Achieved"),"Not directly admitted by this team")))</f>
        <v/>
      </c>
      <c r="F993" s="106" t="str">
        <f>IF('Patient level info'!A993="","",IF(B993="6 Month Transfer","Not Applicable",IF('Patient level info'!A993='Patient level info'!B993,IF('Patient level info'!U993="","Not achieved","Achieved"),"Not directly admitted by this team")))</f>
        <v/>
      </c>
    </row>
    <row r="994" spans="1:6" s="40" customFormat="1" ht="30" customHeight="1" x14ac:dyDescent="0.25">
      <c r="A994" s="20" t="str">
        <f>IF('Patient level info'!A994="","",'Patient level info'!A994)</f>
        <v/>
      </c>
      <c r="B994" s="105" t="str">
        <f>IF(A994="","",IF('Patient level info'!E994="Yes","6 Month Transfer",IF('Paste Data Here - Export'!A994='Paste Data Here - Export'!B994,'Patient level info'!C994,IF('Patient level info'!W994="No","",'Paste Data Here - Export'!HP994))))</f>
        <v/>
      </c>
      <c r="C994" s="61" t="str">
        <f>IF(A994="","",IF(B994="6 Month Transfer",B994,IF('Patient level info'!W994="No","Record not locked to discharge/transfer",IF(AND('Paste Data Here - Export'!KM994="T",'Paste Data Here - Export'!A994&lt;&gt;'Paste Data Here - Export'!B994),"Record transferred to this team then transferred to another inpatient team",IF('Paste Data Here - Export'!KM994="T","Transferred to another inpatient team",IF('Paste Data Here - Export'!A994='Paste Data Here - Export'!B994,"Full record at this team","Record transferred to this team"))))))</f>
        <v/>
      </c>
      <c r="D994" s="106" t="str">
        <f>IF('Patient level info'!A994="","",IF(B994="6 Month Transfer","Not Applicable",IF(C994="Record not locked to discharge/transfer",C994,IF(OR(C994="Full record at this team",'Patient level info'!AG994="Died same day as arrival",'Patient level info'!AG994="Admitted to ICU/CCU/HDU"),'Patient level info'!AG994,IF('Patient level info'!P994="Not achieved",'Patient level info'!AG994,IF('Patient level info'!M994="Not achieved",'Patient level info'!AG994,IF('Patient level info'!AG994="Not directly admitted by this team, but achieved 90% of stay whilst at this team",'Patient level info'!AG994,CONCATENATE('Patient level info'!AG994," whilst at this team"))))))))</f>
        <v/>
      </c>
      <c r="E994" s="106" t="str">
        <f>IF('Patient level info'!A994="","",IF(B994="6 Month Transfer","Not Applicable",IF('Patient level info'!A994='Patient level info'!B994,IF('Patient level info'!T994="No","Not achieved","Achieved"),"Not directly admitted by this team")))</f>
        <v/>
      </c>
      <c r="F994" s="106" t="str">
        <f>IF('Patient level info'!A994="","",IF(B994="6 Month Transfer","Not Applicable",IF('Patient level info'!A994='Patient level info'!B994,IF('Patient level info'!U994="","Not achieved","Achieved"),"Not directly admitted by this team")))</f>
        <v/>
      </c>
    </row>
    <row r="995" spans="1:6" s="40" customFormat="1" ht="30" customHeight="1" x14ac:dyDescent="0.25">
      <c r="A995" s="20" t="str">
        <f>IF('Patient level info'!A995="","",'Patient level info'!A995)</f>
        <v/>
      </c>
      <c r="B995" s="105" t="str">
        <f>IF(A995="","",IF('Patient level info'!E995="Yes","6 Month Transfer",IF('Paste Data Here - Export'!A995='Paste Data Here - Export'!B995,'Patient level info'!C995,IF('Patient level info'!W995="No","",'Paste Data Here - Export'!HP995))))</f>
        <v/>
      </c>
      <c r="C995" s="61" t="str">
        <f>IF(A995="","",IF(B995="6 Month Transfer",B995,IF('Patient level info'!W995="No","Record not locked to discharge/transfer",IF(AND('Paste Data Here - Export'!KM995="T",'Paste Data Here - Export'!A995&lt;&gt;'Paste Data Here - Export'!B995),"Record transferred to this team then transferred to another inpatient team",IF('Paste Data Here - Export'!KM995="T","Transferred to another inpatient team",IF('Paste Data Here - Export'!A995='Paste Data Here - Export'!B995,"Full record at this team","Record transferred to this team"))))))</f>
        <v/>
      </c>
      <c r="D995" s="106" t="str">
        <f>IF('Patient level info'!A995="","",IF(B995="6 Month Transfer","Not Applicable",IF(C995="Record not locked to discharge/transfer",C995,IF(OR(C995="Full record at this team",'Patient level info'!AG995="Died same day as arrival",'Patient level info'!AG995="Admitted to ICU/CCU/HDU"),'Patient level info'!AG995,IF('Patient level info'!P995="Not achieved",'Patient level info'!AG995,IF('Patient level info'!M995="Not achieved",'Patient level info'!AG995,IF('Patient level info'!AG995="Not directly admitted by this team, but achieved 90% of stay whilst at this team",'Patient level info'!AG995,CONCATENATE('Patient level info'!AG995," whilst at this team"))))))))</f>
        <v/>
      </c>
      <c r="E995" s="106" t="str">
        <f>IF('Patient level info'!A995="","",IF(B995="6 Month Transfer","Not Applicable",IF('Patient level info'!A995='Patient level info'!B995,IF('Patient level info'!T995="No","Not achieved","Achieved"),"Not directly admitted by this team")))</f>
        <v/>
      </c>
      <c r="F995" s="106" t="str">
        <f>IF('Patient level info'!A995="","",IF(B995="6 Month Transfer","Not Applicable",IF('Patient level info'!A995='Patient level info'!B995,IF('Patient level info'!U995="","Not achieved","Achieved"),"Not directly admitted by this team")))</f>
        <v/>
      </c>
    </row>
    <row r="996" spans="1:6" s="40" customFormat="1" ht="30" customHeight="1" x14ac:dyDescent="0.25">
      <c r="A996" s="20" t="str">
        <f>IF('Patient level info'!A996="","",'Patient level info'!A996)</f>
        <v/>
      </c>
      <c r="B996" s="105" t="str">
        <f>IF(A996="","",IF('Patient level info'!E996="Yes","6 Month Transfer",IF('Paste Data Here - Export'!A996='Paste Data Here - Export'!B996,'Patient level info'!C996,IF('Patient level info'!W996="No","",'Paste Data Here - Export'!HP996))))</f>
        <v/>
      </c>
      <c r="C996" s="61" t="str">
        <f>IF(A996="","",IF(B996="6 Month Transfer",B996,IF('Patient level info'!W996="No","Record not locked to discharge/transfer",IF(AND('Paste Data Here - Export'!KM996="T",'Paste Data Here - Export'!A996&lt;&gt;'Paste Data Here - Export'!B996),"Record transferred to this team then transferred to another inpatient team",IF('Paste Data Here - Export'!KM996="T","Transferred to another inpatient team",IF('Paste Data Here - Export'!A996='Paste Data Here - Export'!B996,"Full record at this team","Record transferred to this team"))))))</f>
        <v/>
      </c>
      <c r="D996" s="106" t="str">
        <f>IF('Patient level info'!A996="","",IF(B996="6 Month Transfer","Not Applicable",IF(C996="Record not locked to discharge/transfer",C996,IF(OR(C996="Full record at this team",'Patient level info'!AG996="Died same day as arrival",'Patient level info'!AG996="Admitted to ICU/CCU/HDU"),'Patient level info'!AG996,IF('Patient level info'!P996="Not achieved",'Patient level info'!AG996,IF('Patient level info'!M996="Not achieved",'Patient level info'!AG996,IF('Patient level info'!AG996="Not directly admitted by this team, but achieved 90% of stay whilst at this team",'Patient level info'!AG996,CONCATENATE('Patient level info'!AG996," whilst at this team"))))))))</f>
        <v/>
      </c>
      <c r="E996" s="106" t="str">
        <f>IF('Patient level info'!A996="","",IF(B996="6 Month Transfer","Not Applicable",IF('Patient level info'!A996='Patient level info'!B996,IF('Patient level info'!T996="No","Not achieved","Achieved"),"Not directly admitted by this team")))</f>
        <v/>
      </c>
      <c r="F996" s="106" t="str">
        <f>IF('Patient level info'!A996="","",IF(B996="6 Month Transfer","Not Applicable",IF('Patient level info'!A996='Patient level info'!B996,IF('Patient level info'!U996="","Not achieved","Achieved"),"Not directly admitted by this team")))</f>
        <v/>
      </c>
    </row>
    <row r="997" spans="1:6" s="40" customFormat="1" ht="30" customHeight="1" x14ac:dyDescent="0.25">
      <c r="A997" s="20" t="str">
        <f>IF('Patient level info'!A997="","",'Patient level info'!A997)</f>
        <v/>
      </c>
      <c r="B997" s="105" t="str">
        <f>IF(A997="","",IF('Patient level info'!E997="Yes","6 Month Transfer",IF('Paste Data Here - Export'!A997='Paste Data Here - Export'!B997,'Patient level info'!C997,IF('Patient level info'!W997="No","",'Paste Data Here - Export'!HP997))))</f>
        <v/>
      </c>
      <c r="C997" s="61" t="str">
        <f>IF(A997="","",IF(B997="6 Month Transfer",B997,IF('Patient level info'!W997="No","Record not locked to discharge/transfer",IF(AND('Paste Data Here - Export'!KM997="T",'Paste Data Here - Export'!A997&lt;&gt;'Paste Data Here - Export'!B997),"Record transferred to this team then transferred to another inpatient team",IF('Paste Data Here - Export'!KM997="T","Transferred to another inpatient team",IF('Paste Data Here - Export'!A997='Paste Data Here - Export'!B997,"Full record at this team","Record transferred to this team"))))))</f>
        <v/>
      </c>
      <c r="D997" s="106" t="str">
        <f>IF('Patient level info'!A997="","",IF(B997="6 Month Transfer","Not Applicable",IF(C997="Record not locked to discharge/transfer",C997,IF(OR(C997="Full record at this team",'Patient level info'!AG997="Died same day as arrival",'Patient level info'!AG997="Admitted to ICU/CCU/HDU"),'Patient level info'!AG997,IF('Patient level info'!P997="Not achieved",'Patient level info'!AG997,IF('Patient level info'!M997="Not achieved",'Patient level info'!AG997,IF('Patient level info'!AG997="Not directly admitted by this team, but achieved 90% of stay whilst at this team",'Patient level info'!AG997,CONCATENATE('Patient level info'!AG997," whilst at this team"))))))))</f>
        <v/>
      </c>
      <c r="E997" s="106" t="str">
        <f>IF('Patient level info'!A997="","",IF(B997="6 Month Transfer","Not Applicable",IF('Patient level info'!A997='Patient level info'!B997,IF('Patient level info'!T997="No","Not achieved","Achieved"),"Not directly admitted by this team")))</f>
        <v/>
      </c>
      <c r="F997" s="106" t="str">
        <f>IF('Patient level info'!A997="","",IF(B997="6 Month Transfer","Not Applicable",IF('Patient level info'!A997='Patient level info'!B997,IF('Patient level info'!U997="","Not achieved","Achieved"),"Not directly admitted by this team")))</f>
        <v/>
      </c>
    </row>
    <row r="998" spans="1:6" s="40" customFormat="1" ht="30" customHeight="1" x14ac:dyDescent="0.25">
      <c r="A998" s="20" t="str">
        <f>IF('Patient level info'!A998="","",'Patient level info'!A998)</f>
        <v/>
      </c>
      <c r="B998" s="105" t="str">
        <f>IF(A998="","",IF('Patient level info'!E998="Yes","6 Month Transfer",IF('Paste Data Here - Export'!A998='Paste Data Here - Export'!B998,'Patient level info'!C998,IF('Patient level info'!W998="No","",'Paste Data Here - Export'!HP998))))</f>
        <v/>
      </c>
      <c r="C998" s="61" t="str">
        <f>IF(A998="","",IF(B998="6 Month Transfer",B998,IF('Patient level info'!W998="No","Record not locked to discharge/transfer",IF(AND('Paste Data Here - Export'!KM998="T",'Paste Data Here - Export'!A998&lt;&gt;'Paste Data Here - Export'!B998),"Record transferred to this team then transferred to another inpatient team",IF('Paste Data Here - Export'!KM998="T","Transferred to another inpatient team",IF('Paste Data Here - Export'!A998='Paste Data Here - Export'!B998,"Full record at this team","Record transferred to this team"))))))</f>
        <v/>
      </c>
      <c r="D998" s="106" t="str">
        <f>IF('Patient level info'!A998="","",IF(B998="6 Month Transfer","Not Applicable",IF(C998="Record not locked to discharge/transfer",C998,IF(OR(C998="Full record at this team",'Patient level info'!AG998="Died same day as arrival",'Patient level info'!AG998="Admitted to ICU/CCU/HDU"),'Patient level info'!AG998,IF('Patient level info'!P998="Not achieved",'Patient level info'!AG998,IF('Patient level info'!M998="Not achieved",'Patient level info'!AG998,IF('Patient level info'!AG998="Not directly admitted by this team, but achieved 90% of stay whilst at this team",'Patient level info'!AG998,CONCATENATE('Patient level info'!AG998," whilst at this team"))))))))</f>
        <v/>
      </c>
      <c r="E998" s="106" t="str">
        <f>IF('Patient level info'!A998="","",IF(B998="6 Month Transfer","Not Applicable",IF('Patient level info'!A998='Patient level info'!B998,IF('Patient level info'!T998="No","Not achieved","Achieved"),"Not directly admitted by this team")))</f>
        <v/>
      </c>
      <c r="F998" s="106" t="str">
        <f>IF('Patient level info'!A998="","",IF(B998="6 Month Transfer","Not Applicable",IF('Patient level info'!A998='Patient level info'!B998,IF('Patient level info'!U998="","Not achieved","Achieved"),"Not directly admitted by this team")))</f>
        <v/>
      </c>
    </row>
    <row r="999" spans="1:6" s="40" customFormat="1" ht="30" customHeight="1" x14ac:dyDescent="0.25">
      <c r="A999" s="20" t="str">
        <f>IF('Patient level info'!A999="","",'Patient level info'!A999)</f>
        <v/>
      </c>
      <c r="B999" s="105" t="str">
        <f>IF(A999="","",IF('Patient level info'!E999="Yes","6 Month Transfer",IF('Paste Data Here - Export'!A999='Paste Data Here - Export'!B999,'Patient level info'!C999,IF('Patient level info'!W999="No","",'Paste Data Here - Export'!HP999))))</f>
        <v/>
      </c>
      <c r="C999" s="61" t="str">
        <f>IF(A999="","",IF(B999="6 Month Transfer",B999,IF('Patient level info'!W999="No","Record not locked to discharge/transfer",IF(AND('Paste Data Here - Export'!KM999="T",'Paste Data Here - Export'!A999&lt;&gt;'Paste Data Here - Export'!B999),"Record transferred to this team then transferred to another inpatient team",IF('Paste Data Here - Export'!KM999="T","Transferred to another inpatient team",IF('Paste Data Here - Export'!A999='Paste Data Here - Export'!B999,"Full record at this team","Record transferred to this team"))))))</f>
        <v/>
      </c>
      <c r="D999" s="106" t="str">
        <f>IF('Patient level info'!A999="","",IF(B999="6 Month Transfer","Not Applicable",IF(C999="Record not locked to discharge/transfer",C999,IF(OR(C999="Full record at this team",'Patient level info'!AG999="Died same day as arrival",'Patient level info'!AG999="Admitted to ICU/CCU/HDU"),'Patient level info'!AG999,IF('Patient level info'!P999="Not achieved",'Patient level info'!AG999,IF('Patient level info'!M999="Not achieved",'Patient level info'!AG999,IF('Patient level info'!AG999="Not directly admitted by this team, but achieved 90% of stay whilst at this team",'Patient level info'!AG999,CONCATENATE('Patient level info'!AG999," whilst at this team"))))))))</f>
        <v/>
      </c>
      <c r="E999" s="106" t="str">
        <f>IF('Patient level info'!A999="","",IF(B999="6 Month Transfer","Not Applicable",IF('Patient level info'!A999='Patient level info'!B999,IF('Patient level info'!T999="No","Not achieved","Achieved"),"Not directly admitted by this team")))</f>
        <v/>
      </c>
      <c r="F999" s="106" t="str">
        <f>IF('Patient level info'!A999="","",IF(B999="6 Month Transfer","Not Applicable",IF('Patient level info'!A999='Patient level info'!B999,IF('Patient level info'!U999="","Not achieved","Achieved"),"Not directly admitted by this team")))</f>
        <v/>
      </c>
    </row>
    <row r="1000" spans="1:6" s="40" customFormat="1" ht="30" customHeight="1" x14ac:dyDescent="0.25">
      <c r="A1000" s="20" t="str">
        <f>IF('Patient level info'!A1000="","",'Patient level info'!A1000)</f>
        <v/>
      </c>
      <c r="B1000" s="105" t="str">
        <f>IF(A1000="","",IF('Patient level info'!E1000="Yes","6 Month Transfer",IF('Paste Data Here - Export'!A1000='Paste Data Here - Export'!B1000,'Patient level info'!C1000,IF('Patient level info'!W1000="No","",'Paste Data Here - Export'!HP1000))))</f>
        <v/>
      </c>
      <c r="C1000" s="61" t="str">
        <f>IF(A1000="","",IF(B1000="6 Month Transfer",B1000,IF('Patient level info'!W1000="No","Record not locked to discharge/transfer",IF(AND('Paste Data Here - Export'!KM1000="T",'Paste Data Here - Export'!A1000&lt;&gt;'Paste Data Here - Export'!B1000),"Record transferred to this team then transferred to another inpatient team",IF('Paste Data Here - Export'!KM1000="T","Transferred to another inpatient team",IF('Paste Data Here - Export'!A1000='Paste Data Here - Export'!B1000,"Full record at this team","Record transferred to this team"))))))</f>
        <v/>
      </c>
      <c r="D1000" s="106" t="str">
        <f>IF('Patient level info'!A1000="","",IF(B1000="6 Month Transfer","Not Applicable",IF(C1000="Record not locked to discharge/transfer",C1000,IF(OR(C1000="Full record at this team",'Patient level info'!AG1000="Died same day as arrival",'Patient level info'!AG1000="Admitted to ICU/CCU/HDU"),'Patient level info'!AG1000,IF('Patient level info'!P1000="Not achieved",'Patient level info'!AG1000,IF('Patient level info'!M1000="Not achieved",'Patient level info'!AG1000,IF('Patient level info'!AG1000="Not directly admitted by this team, but achieved 90% of stay whilst at this team",'Patient level info'!AG1000,CONCATENATE('Patient level info'!AG1000," whilst at this team"))))))))</f>
        <v/>
      </c>
      <c r="E1000" s="106" t="str">
        <f>IF('Patient level info'!A1000="","",IF(B1000="6 Month Transfer","Not Applicable",IF('Patient level info'!A1000='Patient level info'!B1000,IF('Patient level info'!T1000="No","Not achieved","Achieved"),"Not directly admitted by this team")))</f>
        <v/>
      </c>
      <c r="F1000" s="106" t="str">
        <f>IF('Patient level info'!A1000="","",IF(B1000="6 Month Transfer","Not Applicable",IF('Patient level info'!A1000='Patient level info'!B1000,IF('Patient level info'!U1000="","Not achieved","Achieved"),"Not directly admitted by this team")))</f>
        <v/>
      </c>
    </row>
    <row r="1001" spans="1:6" s="40" customFormat="1" ht="30" customHeight="1" x14ac:dyDescent="0.25">
      <c r="A1001" s="20" t="str">
        <f>IF('Patient level info'!A1001="","",'Patient level info'!A1001)</f>
        <v/>
      </c>
      <c r="B1001" s="105" t="str">
        <f>IF(A1001="","",IF('Patient level info'!E1001="Yes","6 Month Transfer",IF('Paste Data Here - Export'!A1001='Paste Data Here - Export'!B1001,'Patient level info'!C1001,IF('Patient level info'!W1001="No","",'Paste Data Here - Export'!HP1001))))</f>
        <v/>
      </c>
      <c r="C1001" s="61" t="str">
        <f>IF(A1001="","",IF(B1001="6 Month Transfer",B1001,IF('Patient level info'!W1001="No","Record not locked to discharge/transfer",IF(AND('Paste Data Here - Export'!KM1001="T",'Paste Data Here - Export'!A1001&lt;&gt;'Paste Data Here - Export'!B1001),"Record transferred to this team then transferred to another inpatient team",IF('Paste Data Here - Export'!KM1001="T","Transferred to another inpatient team",IF('Paste Data Here - Export'!A1001='Paste Data Here - Export'!B1001,"Full record at this team","Record transferred to this team"))))))</f>
        <v/>
      </c>
      <c r="D1001" s="106" t="str">
        <f>IF('Patient level info'!A1001="","",IF(B1001="6 Month Transfer","Not Applicable",IF(C1001="Record not locked to discharge/transfer",C1001,IF(OR(C1001="Full record at this team",'Patient level info'!AG1001="Died same day as arrival",'Patient level info'!AG1001="Admitted to ICU/CCU/HDU"),'Patient level info'!AG1001,IF('Patient level info'!P1001="Not achieved",'Patient level info'!AG1001,IF('Patient level info'!M1001="Not achieved",'Patient level info'!AG1001,IF('Patient level info'!AG1001="Not directly admitted by this team, but achieved 90% of stay whilst at this team",'Patient level info'!AG1001,CONCATENATE('Patient level info'!AG1001," whilst at this team"))))))))</f>
        <v/>
      </c>
      <c r="E1001" s="106" t="str">
        <f>IF('Patient level info'!A1001="","",IF(B1001="6 Month Transfer","Not Applicable",IF('Patient level info'!A1001='Patient level info'!B1001,IF('Patient level info'!T1001="No","Not achieved","Achieved"),"Not directly admitted by this team")))</f>
        <v/>
      </c>
      <c r="F1001" s="106" t="str">
        <f>IF('Patient level info'!A1001="","",IF(B1001="6 Month Transfer","Not Applicable",IF('Patient level info'!A1001='Patient level info'!B1001,IF('Patient level info'!U1001="","Not achieved","Achieved"),"Not directly admitted by this team")))</f>
        <v/>
      </c>
    </row>
    <row r="1002" spans="1:6" s="40" customFormat="1" ht="30" customHeight="1" x14ac:dyDescent="0.25">
      <c r="A1002" s="20" t="str">
        <f>IF('Patient level info'!A1002="","",'Patient level info'!A1002)</f>
        <v/>
      </c>
      <c r="B1002" s="105" t="str">
        <f>IF(A1002="","",IF('Patient level info'!E1002="Yes","6 Month Transfer",IF('Paste Data Here - Export'!A1002='Paste Data Here - Export'!B1002,'Patient level info'!C1002,IF('Patient level info'!W1002="No","",'Paste Data Here - Export'!HP1002))))</f>
        <v/>
      </c>
      <c r="C1002" s="61" t="str">
        <f>IF(A1002="","",IF(B1002="6 Month Transfer",B1002,IF('Patient level info'!W1002="No","Record not locked to discharge/transfer",IF(AND('Paste Data Here - Export'!KM1002="T",'Paste Data Here - Export'!A1002&lt;&gt;'Paste Data Here - Export'!B1002),"Record transferred to this team then transferred to another inpatient team",IF('Paste Data Here - Export'!KM1002="T","Transferred to another inpatient team",IF('Paste Data Here - Export'!A1002='Paste Data Here - Export'!B1002,"Full record at this team","Record transferred to this team"))))))</f>
        <v/>
      </c>
      <c r="D1002" s="106" t="str">
        <f>IF('Patient level info'!A1002="","",IF(B1002="6 Month Transfer","Not Applicable",IF(C1002="Record not locked to discharge/transfer",C1002,IF(OR(C1002="Full record at this team",'Patient level info'!AG1002="Died same day as arrival",'Patient level info'!AG1002="Admitted to ICU/CCU/HDU"),'Patient level info'!AG1002,IF('Patient level info'!P1002="Not achieved",'Patient level info'!AG1002,IF('Patient level info'!M1002="Not achieved",'Patient level info'!AG1002,IF('Patient level info'!AG1002="Not directly admitted by this team, but achieved 90% of stay whilst at this team",'Patient level info'!AG1002,CONCATENATE('Patient level info'!AG1002," whilst at this team"))))))))</f>
        <v/>
      </c>
      <c r="E1002" s="106" t="str">
        <f>IF('Patient level info'!A1002="","",IF(B1002="6 Month Transfer","Not Applicable",IF('Patient level info'!A1002='Patient level info'!B1002,IF('Patient level info'!T1002="No","Not achieved","Achieved"),"Not directly admitted by this team")))</f>
        <v/>
      </c>
      <c r="F1002" s="106" t="str">
        <f>IF('Patient level info'!A1002="","",IF(B1002="6 Month Transfer","Not Applicable",IF('Patient level info'!A1002='Patient level info'!B1002,IF('Patient level info'!U1002="","Not achieved","Achieved"),"Not directly admitted by this team")))</f>
        <v/>
      </c>
    </row>
    <row r="1003" spans="1:6" s="40" customFormat="1" ht="30" customHeight="1" x14ac:dyDescent="0.25">
      <c r="A1003" s="20" t="str">
        <f>IF('Patient level info'!A1003="","",'Patient level info'!A1003)</f>
        <v/>
      </c>
      <c r="B1003" s="105" t="str">
        <f>IF(A1003="","",IF('Patient level info'!E1003="Yes","6 Month Transfer",IF('Paste Data Here - Export'!A1003='Paste Data Here - Export'!B1003,'Patient level info'!C1003,IF('Patient level info'!W1003="No","",'Paste Data Here - Export'!HP1003))))</f>
        <v/>
      </c>
      <c r="C1003" s="61" t="str">
        <f>IF(A1003="","",IF(B1003="6 Month Transfer",B1003,IF('Patient level info'!W1003="No","Record not locked to discharge/transfer",IF(AND('Paste Data Here - Export'!KM1003="T",'Paste Data Here - Export'!A1003&lt;&gt;'Paste Data Here - Export'!B1003),"Record transferred to this team then transferred to another inpatient team",IF('Paste Data Here - Export'!KM1003="T","Transferred to another inpatient team",IF('Paste Data Here - Export'!A1003='Paste Data Here - Export'!B1003,"Full record at this team","Record transferred to this team"))))))</f>
        <v/>
      </c>
      <c r="D1003" s="106" t="str">
        <f>IF('Patient level info'!A1003="","",IF(B1003="6 Month Transfer","Not Applicable",IF(C1003="Record not locked to discharge/transfer",C1003,IF(OR(C1003="Full record at this team",'Patient level info'!AG1003="Died same day as arrival",'Patient level info'!AG1003="Admitted to ICU/CCU/HDU"),'Patient level info'!AG1003,IF('Patient level info'!P1003="Not achieved",'Patient level info'!AG1003,IF('Patient level info'!M1003="Not achieved",'Patient level info'!AG1003,IF('Patient level info'!AG1003="Not directly admitted by this team, but achieved 90% of stay whilst at this team",'Patient level info'!AG1003,CONCATENATE('Patient level info'!AG1003," whilst at this team"))))))))</f>
        <v/>
      </c>
      <c r="E1003" s="106" t="str">
        <f>IF('Patient level info'!A1003="","",IF(B1003="6 Month Transfer","Not Applicable",IF('Patient level info'!A1003='Patient level info'!B1003,IF('Patient level info'!T1003="No","Not achieved","Achieved"),"Not directly admitted by this team")))</f>
        <v/>
      </c>
      <c r="F1003" s="106" t="str">
        <f>IF('Patient level info'!A1003="","",IF(B1003="6 Month Transfer","Not Applicable",IF('Patient level info'!A1003='Patient level info'!B1003,IF('Patient level info'!U1003="","Not achieved","Achieved"),"Not directly admitted by this team")))</f>
        <v/>
      </c>
    </row>
    <row r="1004" spans="1:6" s="40" customFormat="1" ht="30" customHeight="1" x14ac:dyDescent="0.25">
      <c r="A1004" s="20" t="str">
        <f>IF('Patient level info'!A1004="","",'Patient level info'!A1004)</f>
        <v/>
      </c>
      <c r="B1004" s="105" t="str">
        <f>IF(A1004="","",IF('Patient level info'!E1004="Yes","6 Month Transfer",IF('Paste Data Here - Export'!A1004='Paste Data Here - Export'!B1004,'Patient level info'!C1004,IF('Patient level info'!W1004="No","",'Paste Data Here - Export'!HP1004))))</f>
        <v/>
      </c>
      <c r="C1004" s="61" t="str">
        <f>IF(A1004="","",IF(B1004="6 Month Transfer",B1004,IF('Patient level info'!W1004="No","Record not locked to discharge/transfer",IF(AND('Paste Data Here - Export'!KM1004="T",'Paste Data Here - Export'!A1004&lt;&gt;'Paste Data Here - Export'!B1004),"Record transferred to this team then transferred to another inpatient team",IF('Paste Data Here - Export'!KM1004="T","Transferred to another inpatient team",IF('Paste Data Here - Export'!A1004='Paste Data Here - Export'!B1004,"Full record at this team","Record transferred to this team"))))))</f>
        <v/>
      </c>
      <c r="D1004" s="106" t="str">
        <f>IF('Patient level info'!A1004="","",IF(B1004="6 Month Transfer","Not Applicable",IF(C1004="Record not locked to discharge/transfer",C1004,IF(OR(C1004="Full record at this team",'Patient level info'!AG1004="Died same day as arrival",'Patient level info'!AG1004="Admitted to ICU/CCU/HDU"),'Patient level info'!AG1004,IF('Patient level info'!P1004="Not achieved",'Patient level info'!AG1004,IF('Patient level info'!M1004="Not achieved",'Patient level info'!AG1004,IF('Patient level info'!AG1004="Not directly admitted by this team, but achieved 90% of stay whilst at this team",'Patient level info'!AG1004,CONCATENATE('Patient level info'!AG1004," whilst at this team"))))))))</f>
        <v/>
      </c>
      <c r="E1004" s="106" t="str">
        <f>IF('Patient level info'!A1004="","",IF(B1004="6 Month Transfer","Not Applicable",IF('Patient level info'!A1004='Patient level info'!B1004,IF('Patient level info'!T1004="No","Not achieved","Achieved"),"Not directly admitted by this team")))</f>
        <v/>
      </c>
      <c r="F1004" s="106" t="str">
        <f>IF('Patient level info'!A1004="","",IF(B1004="6 Month Transfer","Not Applicable",IF('Patient level info'!A1004='Patient level info'!B1004,IF('Patient level info'!U1004="","Not achieved","Achieved"),"Not directly admitted by this team")))</f>
        <v/>
      </c>
    </row>
    <row r="1005" spans="1:6" s="40" customFormat="1" ht="30" customHeight="1" x14ac:dyDescent="0.25">
      <c r="A1005" s="20" t="str">
        <f>IF('Patient level info'!A1005="","",'Patient level info'!A1005)</f>
        <v/>
      </c>
      <c r="B1005" s="105" t="str">
        <f>IF(A1005="","",IF('Patient level info'!E1005="Yes","6 Month Transfer",IF('Paste Data Here - Export'!A1005='Paste Data Here - Export'!B1005,'Patient level info'!C1005,IF('Patient level info'!W1005="No","",'Paste Data Here - Export'!HP1005))))</f>
        <v/>
      </c>
      <c r="C1005" s="61" t="str">
        <f>IF(A1005="","",IF(B1005="6 Month Transfer",B1005,IF('Patient level info'!W1005="No","Record not locked to discharge/transfer",IF(AND('Paste Data Here - Export'!KM1005="T",'Paste Data Here - Export'!A1005&lt;&gt;'Paste Data Here - Export'!B1005),"Record transferred to this team then transferred to another inpatient team",IF('Paste Data Here - Export'!KM1005="T","Transferred to another inpatient team",IF('Paste Data Here - Export'!A1005='Paste Data Here - Export'!B1005,"Full record at this team","Record transferred to this team"))))))</f>
        <v/>
      </c>
      <c r="D1005" s="106" t="str">
        <f>IF('Patient level info'!A1005="","",IF(B1005="6 Month Transfer","Not Applicable",IF(C1005="Record not locked to discharge/transfer",C1005,IF(OR(C1005="Full record at this team",'Patient level info'!AG1005="Died same day as arrival",'Patient level info'!AG1005="Admitted to ICU/CCU/HDU"),'Patient level info'!AG1005,IF('Patient level info'!P1005="Not achieved",'Patient level info'!AG1005,IF('Patient level info'!M1005="Not achieved",'Patient level info'!AG1005,IF('Patient level info'!AG1005="Not directly admitted by this team, but achieved 90% of stay whilst at this team",'Patient level info'!AG1005,CONCATENATE('Patient level info'!AG1005," whilst at this team"))))))))</f>
        <v/>
      </c>
      <c r="E1005" s="106" t="str">
        <f>IF('Patient level info'!A1005="","",IF(B1005="6 Month Transfer","Not Applicable",IF('Patient level info'!A1005='Patient level info'!B1005,IF('Patient level info'!T1005="No","Not achieved","Achieved"),"Not directly admitted by this team")))</f>
        <v/>
      </c>
      <c r="F1005" s="106" t="str">
        <f>IF('Patient level info'!A1005="","",IF(B1005="6 Month Transfer","Not Applicable",IF('Patient level info'!A1005='Patient level info'!B1005,IF('Patient level info'!U1005="","Not achieved","Achieved"),"Not directly admitted by this team")))</f>
        <v/>
      </c>
    </row>
    <row r="1006" spans="1:6" s="40" customFormat="1" ht="30" customHeight="1" x14ac:dyDescent="0.25">
      <c r="A1006" s="20" t="str">
        <f>IF('Patient level info'!A1006="","",'Patient level info'!A1006)</f>
        <v/>
      </c>
      <c r="B1006" s="105" t="str">
        <f>IF(A1006="","",IF('Patient level info'!E1006="Yes","6 Month Transfer",IF('Paste Data Here - Export'!A1006='Paste Data Here - Export'!B1006,'Patient level info'!C1006,IF('Patient level info'!W1006="No","",'Paste Data Here - Export'!HP1006))))</f>
        <v/>
      </c>
      <c r="C1006" s="61" t="str">
        <f>IF(A1006="","",IF(B1006="6 Month Transfer",B1006,IF('Patient level info'!W1006="No","Record not locked to discharge/transfer",IF(AND('Paste Data Here - Export'!KM1006="T",'Paste Data Here - Export'!A1006&lt;&gt;'Paste Data Here - Export'!B1006),"Record transferred to this team then transferred to another inpatient team",IF('Paste Data Here - Export'!KM1006="T","Transferred to another inpatient team",IF('Paste Data Here - Export'!A1006='Paste Data Here - Export'!B1006,"Full record at this team","Record transferred to this team"))))))</f>
        <v/>
      </c>
      <c r="D1006" s="106" t="str">
        <f>IF('Patient level info'!A1006="","",IF(B1006="6 Month Transfer","Not Applicable",IF(C1006="Record not locked to discharge/transfer",C1006,IF(OR(C1006="Full record at this team",'Patient level info'!AG1006="Died same day as arrival",'Patient level info'!AG1006="Admitted to ICU/CCU/HDU"),'Patient level info'!AG1006,IF('Patient level info'!P1006="Not achieved",'Patient level info'!AG1006,IF('Patient level info'!M1006="Not achieved",'Patient level info'!AG1006,IF('Patient level info'!AG1006="Not directly admitted by this team, but achieved 90% of stay whilst at this team",'Patient level info'!AG1006,CONCATENATE('Patient level info'!AG1006," whilst at this team"))))))))</f>
        <v/>
      </c>
      <c r="E1006" s="106" t="str">
        <f>IF('Patient level info'!A1006="","",IF(B1006="6 Month Transfer","Not Applicable",IF('Patient level info'!A1006='Patient level info'!B1006,IF('Patient level info'!T1006="No","Not achieved","Achieved"),"Not directly admitted by this team")))</f>
        <v/>
      </c>
      <c r="F1006" s="106" t="str">
        <f>IF('Patient level info'!A1006="","",IF(B1006="6 Month Transfer","Not Applicable",IF('Patient level info'!A1006='Patient level info'!B1006,IF('Patient level info'!U1006="","Not achieved","Achieved"),"Not directly admitted by this team")))</f>
        <v/>
      </c>
    </row>
    <row r="1007" spans="1:6" s="40" customFormat="1" ht="30" customHeight="1" x14ac:dyDescent="0.25">
      <c r="A1007" s="20" t="str">
        <f>IF('Patient level info'!A1007="","",'Patient level info'!A1007)</f>
        <v/>
      </c>
      <c r="B1007" s="105" t="str">
        <f>IF(A1007="","",IF('Patient level info'!E1007="Yes","6 Month Transfer",IF('Paste Data Here - Export'!A1007='Paste Data Here - Export'!B1007,'Patient level info'!C1007,IF('Patient level info'!W1007="No","",'Paste Data Here - Export'!HP1007))))</f>
        <v/>
      </c>
      <c r="C1007" s="61" t="str">
        <f>IF(A1007="","",IF(B1007="6 Month Transfer",B1007,IF('Patient level info'!W1007="No","Record not locked to discharge/transfer",IF(AND('Paste Data Here - Export'!KM1007="T",'Paste Data Here - Export'!A1007&lt;&gt;'Paste Data Here - Export'!B1007),"Record transferred to this team then transferred to another inpatient team",IF('Paste Data Here - Export'!KM1007="T","Transferred to another inpatient team",IF('Paste Data Here - Export'!A1007='Paste Data Here - Export'!B1007,"Full record at this team","Record transferred to this team"))))))</f>
        <v/>
      </c>
      <c r="D1007" s="106" t="str">
        <f>IF('Patient level info'!A1007="","",IF(B1007="6 Month Transfer","Not Applicable",IF(C1007="Record not locked to discharge/transfer",C1007,IF(OR(C1007="Full record at this team",'Patient level info'!AG1007="Died same day as arrival",'Patient level info'!AG1007="Admitted to ICU/CCU/HDU"),'Patient level info'!AG1007,IF('Patient level info'!P1007="Not achieved",'Patient level info'!AG1007,IF('Patient level info'!M1007="Not achieved",'Patient level info'!AG1007,IF('Patient level info'!AG1007="Not directly admitted by this team, but achieved 90% of stay whilst at this team",'Patient level info'!AG1007,CONCATENATE('Patient level info'!AG1007," whilst at this team"))))))))</f>
        <v/>
      </c>
      <c r="E1007" s="106" t="str">
        <f>IF('Patient level info'!A1007="","",IF(B1007="6 Month Transfer","Not Applicable",IF('Patient level info'!A1007='Patient level info'!B1007,IF('Patient level info'!T1007="No","Not achieved","Achieved"),"Not directly admitted by this team")))</f>
        <v/>
      </c>
      <c r="F1007" s="106" t="str">
        <f>IF('Patient level info'!A1007="","",IF(B1007="6 Month Transfer","Not Applicable",IF('Patient level info'!A1007='Patient level info'!B1007,IF('Patient level info'!U1007="","Not achieved","Achieved"),"Not directly admitted by this team")))</f>
        <v/>
      </c>
    </row>
    <row r="1008" spans="1:6" s="40" customFormat="1" ht="30" customHeight="1" x14ac:dyDescent="0.25">
      <c r="A1008" s="20" t="str">
        <f>IF('Patient level info'!A1008="","",'Patient level info'!A1008)</f>
        <v/>
      </c>
      <c r="B1008" s="105" t="str">
        <f>IF(A1008="","",IF('Patient level info'!E1008="Yes","6 Month Transfer",IF('Paste Data Here - Export'!A1008='Paste Data Here - Export'!B1008,'Patient level info'!C1008,IF('Patient level info'!W1008="No","",'Paste Data Here - Export'!HP1008))))</f>
        <v/>
      </c>
      <c r="C1008" s="61" t="str">
        <f>IF(A1008="","",IF(B1008="6 Month Transfer",B1008,IF('Patient level info'!W1008="No","Record not locked to discharge/transfer",IF(AND('Paste Data Here - Export'!KM1008="T",'Paste Data Here - Export'!A1008&lt;&gt;'Paste Data Here - Export'!B1008),"Record transferred to this team then transferred to another inpatient team",IF('Paste Data Here - Export'!KM1008="T","Transferred to another inpatient team",IF('Paste Data Here - Export'!A1008='Paste Data Here - Export'!B1008,"Full record at this team","Record transferred to this team"))))))</f>
        <v/>
      </c>
      <c r="D1008" s="106" t="str">
        <f>IF('Patient level info'!A1008="","",IF(B1008="6 Month Transfer","Not Applicable",IF(C1008="Record not locked to discharge/transfer",C1008,IF(OR(C1008="Full record at this team",'Patient level info'!AG1008="Died same day as arrival",'Patient level info'!AG1008="Admitted to ICU/CCU/HDU"),'Patient level info'!AG1008,IF('Patient level info'!P1008="Not achieved",'Patient level info'!AG1008,IF('Patient level info'!M1008="Not achieved",'Patient level info'!AG1008,IF('Patient level info'!AG1008="Not directly admitted by this team, but achieved 90% of stay whilst at this team",'Patient level info'!AG1008,CONCATENATE('Patient level info'!AG1008," whilst at this team"))))))))</f>
        <v/>
      </c>
      <c r="E1008" s="106" t="str">
        <f>IF('Patient level info'!A1008="","",IF(B1008="6 Month Transfer","Not Applicable",IF('Patient level info'!A1008='Patient level info'!B1008,IF('Patient level info'!T1008="No","Not achieved","Achieved"),"Not directly admitted by this team")))</f>
        <v/>
      </c>
      <c r="F1008" s="106" t="str">
        <f>IF('Patient level info'!A1008="","",IF(B1008="6 Month Transfer","Not Applicable",IF('Patient level info'!A1008='Patient level info'!B1008,IF('Patient level info'!U1008="","Not achieved","Achieved"),"Not directly admitted by this team")))</f>
        <v/>
      </c>
    </row>
    <row r="1009" spans="1:6" s="40" customFormat="1" ht="30" customHeight="1" x14ac:dyDescent="0.25">
      <c r="A1009" s="20" t="str">
        <f>IF('Patient level info'!A1009="","",'Patient level info'!A1009)</f>
        <v/>
      </c>
      <c r="B1009" s="105" t="str">
        <f>IF(A1009="","",IF('Patient level info'!E1009="Yes","6 Month Transfer",IF('Paste Data Here - Export'!A1009='Paste Data Here - Export'!B1009,'Patient level info'!C1009,IF('Patient level info'!W1009="No","",'Paste Data Here - Export'!HP1009))))</f>
        <v/>
      </c>
      <c r="C1009" s="61" t="str">
        <f>IF(A1009="","",IF(B1009="6 Month Transfer",B1009,IF('Patient level info'!W1009="No","Record not locked to discharge/transfer",IF(AND('Paste Data Here - Export'!KM1009="T",'Paste Data Here - Export'!A1009&lt;&gt;'Paste Data Here - Export'!B1009),"Record transferred to this team then transferred to another inpatient team",IF('Paste Data Here - Export'!KM1009="T","Transferred to another inpatient team",IF('Paste Data Here - Export'!A1009='Paste Data Here - Export'!B1009,"Full record at this team","Record transferred to this team"))))))</f>
        <v/>
      </c>
      <c r="D1009" s="106" t="str">
        <f>IF('Patient level info'!A1009="","",IF(B1009="6 Month Transfer","Not Applicable",IF(C1009="Record not locked to discharge/transfer",C1009,IF(OR(C1009="Full record at this team",'Patient level info'!AG1009="Died same day as arrival",'Patient level info'!AG1009="Admitted to ICU/CCU/HDU"),'Patient level info'!AG1009,IF('Patient level info'!P1009="Not achieved",'Patient level info'!AG1009,IF('Patient level info'!M1009="Not achieved",'Patient level info'!AG1009,IF('Patient level info'!AG1009="Not directly admitted by this team, but achieved 90% of stay whilst at this team",'Patient level info'!AG1009,CONCATENATE('Patient level info'!AG1009," whilst at this team"))))))))</f>
        <v/>
      </c>
      <c r="E1009" s="106" t="str">
        <f>IF('Patient level info'!A1009="","",IF(B1009="6 Month Transfer","Not Applicable",IF('Patient level info'!A1009='Patient level info'!B1009,IF('Patient level info'!T1009="No","Not achieved","Achieved"),"Not directly admitted by this team")))</f>
        <v/>
      </c>
      <c r="F1009" s="106" t="str">
        <f>IF('Patient level info'!A1009="","",IF(B1009="6 Month Transfer","Not Applicable",IF('Patient level info'!A1009='Patient level info'!B1009,IF('Patient level info'!U1009="","Not achieved","Achieved"),"Not directly admitted by this team")))</f>
        <v/>
      </c>
    </row>
    <row r="1010" spans="1:6" s="40" customFormat="1" ht="30" customHeight="1" x14ac:dyDescent="0.25">
      <c r="A1010" s="20" t="str">
        <f>IF('Patient level info'!A1010="","",'Patient level info'!A1010)</f>
        <v/>
      </c>
      <c r="B1010" s="105" t="str">
        <f>IF(A1010="","",IF('Patient level info'!E1010="Yes","6 Month Transfer",IF('Paste Data Here - Export'!A1010='Paste Data Here - Export'!B1010,'Patient level info'!C1010,IF('Patient level info'!W1010="No","",'Paste Data Here - Export'!HP1010))))</f>
        <v/>
      </c>
      <c r="C1010" s="61" t="str">
        <f>IF(A1010="","",IF(B1010="6 Month Transfer",B1010,IF('Patient level info'!W1010="No","Record not locked to discharge/transfer",IF(AND('Paste Data Here - Export'!KM1010="T",'Paste Data Here - Export'!A1010&lt;&gt;'Paste Data Here - Export'!B1010),"Record transferred to this team then transferred to another inpatient team",IF('Paste Data Here - Export'!KM1010="T","Transferred to another inpatient team",IF('Paste Data Here - Export'!A1010='Paste Data Here - Export'!B1010,"Full record at this team","Record transferred to this team"))))))</f>
        <v/>
      </c>
      <c r="D1010" s="106" t="str">
        <f>IF('Patient level info'!A1010="","",IF(B1010="6 Month Transfer","Not Applicable",IF(C1010="Record not locked to discharge/transfer",C1010,IF(OR(C1010="Full record at this team",'Patient level info'!AG1010="Died same day as arrival",'Patient level info'!AG1010="Admitted to ICU/CCU/HDU"),'Patient level info'!AG1010,IF('Patient level info'!P1010="Not achieved",'Patient level info'!AG1010,IF('Patient level info'!M1010="Not achieved",'Patient level info'!AG1010,IF('Patient level info'!AG1010="Not directly admitted by this team, but achieved 90% of stay whilst at this team",'Patient level info'!AG1010,CONCATENATE('Patient level info'!AG1010," whilst at this team"))))))))</f>
        <v/>
      </c>
      <c r="E1010" s="106" t="str">
        <f>IF('Patient level info'!A1010="","",IF(B1010="6 Month Transfer","Not Applicable",IF('Patient level info'!A1010='Patient level info'!B1010,IF('Patient level info'!T1010="No","Not achieved","Achieved"),"Not directly admitted by this team")))</f>
        <v/>
      </c>
      <c r="F1010" s="106" t="str">
        <f>IF('Patient level info'!A1010="","",IF(B1010="6 Month Transfer","Not Applicable",IF('Patient level info'!A1010='Patient level info'!B1010,IF('Patient level info'!U1010="","Not achieved","Achieved"),"Not directly admitted by this team")))</f>
        <v/>
      </c>
    </row>
    <row r="1011" spans="1:6" s="40" customFormat="1" ht="30" customHeight="1" x14ac:dyDescent="0.25">
      <c r="A1011" s="20" t="str">
        <f>IF('Patient level info'!A1011="","",'Patient level info'!A1011)</f>
        <v/>
      </c>
      <c r="B1011" s="105" t="str">
        <f>IF(A1011="","",IF('Patient level info'!E1011="Yes","6 Month Transfer",IF('Paste Data Here - Export'!A1011='Paste Data Here - Export'!B1011,'Patient level info'!C1011,IF('Patient level info'!W1011="No","",'Paste Data Here - Export'!HP1011))))</f>
        <v/>
      </c>
      <c r="C1011" s="61" t="str">
        <f>IF(A1011="","",IF(B1011="6 Month Transfer",B1011,IF('Patient level info'!W1011="No","Record not locked to discharge/transfer",IF(AND('Paste Data Here - Export'!KM1011="T",'Paste Data Here - Export'!A1011&lt;&gt;'Paste Data Here - Export'!B1011),"Record transferred to this team then transferred to another inpatient team",IF('Paste Data Here - Export'!KM1011="T","Transferred to another inpatient team",IF('Paste Data Here - Export'!A1011='Paste Data Here - Export'!B1011,"Full record at this team","Record transferred to this team"))))))</f>
        <v/>
      </c>
      <c r="D1011" s="106" t="str">
        <f>IF('Patient level info'!A1011="","",IF(B1011="6 Month Transfer","Not Applicable",IF(C1011="Record not locked to discharge/transfer",C1011,IF(OR(C1011="Full record at this team",'Patient level info'!AG1011="Died same day as arrival",'Patient level info'!AG1011="Admitted to ICU/CCU/HDU"),'Patient level info'!AG1011,IF('Patient level info'!P1011="Not achieved",'Patient level info'!AG1011,IF('Patient level info'!M1011="Not achieved",'Patient level info'!AG1011,IF('Patient level info'!AG1011="Not directly admitted by this team, but achieved 90% of stay whilst at this team",'Patient level info'!AG1011,CONCATENATE('Patient level info'!AG1011," whilst at this team"))))))))</f>
        <v/>
      </c>
      <c r="E1011" s="106" t="str">
        <f>IF('Patient level info'!A1011="","",IF(B1011="6 Month Transfer","Not Applicable",IF('Patient level info'!A1011='Patient level info'!B1011,IF('Patient level info'!T1011="No","Not achieved","Achieved"),"Not directly admitted by this team")))</f>
        <v/>
      </c>
      <c r="F1011" s="106" t="str">
        <f>IF('Patient level info'!A1011="","",IF(B1011="6 Month Transfer","Not Applicable",IF('Patient level info'!A1011='Patient level info'!B1011,IF('Patient level info'!U1011="","Not achieved","Achieved"),"Not directly admitted by this team")))</f>
        <v/>
      </c>
    </row>
    <row r="1012" spans="1:6" s="40" customFormat="1" ht="30" customHeight="1" x14ac:dyDescent="0.25">
      <c r="A1012" s="20" t="str">
        <f>IF('Patient level info'!A1012="","",'Patient level info'!A1012)</f>
        <v/>
      </c>
      <c r="B1012" s="105" t="str">
        <f>IF(A1012="","",IF('Patient level info'!E1012="Yes","6 Month Transfer",IF('Paste Data Here - Export'!A1012='Paste Data Here - Export'!B1012,'Patient level info'!C1012,IF('Patient level info'!W1012="No","",'Paste Data Here - Export'!HP1012))))</f>
        <v/>
      </c>
      <c r="C1012" s="61" t="str">
        <f>IF(A1012="","",IF(B1012="6 Month Transfer",B1012,IF('Patient level info'!W1012="No","Record not locked to discharge/transfer",IF(AND('Paste Data Here - Export'!KM1012="T",'Paste Data Here - Export'!A1012&lt;&gt;'Paste Data Here - Export'!B1012),"Record transferred to this team then transferred to another inpatient team",IF('Paste Data Here - Export'!KM1012="T","Transferred to another inpatient team",IF('Paste Data Here - Export'!A1012='Paste Data Here - Export'!B1012,"Full record at this team","Record transferred to this team"))))))</f>
        <v/>
      </c>
      <c r="D1012" s="106" t="str">
        <f>IF('Patient level info'!A1012="","",IF(B1012="6 Month Transfer","Not Applicable",IF(C1012="Record not locked to discharge/transfer",C1012,IF(OR(C1012="Full record at this team",'Patient level info'!AG1012="Died same day as arrival",'Patient level info'!AG1012="Admitted to ICU/CCU/HDU"),'Patient level info'!AG1012,IF('Patient level info'!P1012="Not achieved",'Patient level info'!AG1012,IF('Patient level info'!M1012="Not achieved",'Patient level info'!AG1012,IF('Patient level info'!AG1012="Not directly admitted by this team, but achieved 90% of stay whilst at this team",'Patient level info'!AG1012,CONCATENATE('Patient level info'!AG1012," whilst at this team"))))))))</f>
        <v/>
      </c>
      <c r="E1012" s="106" t="str">
        <f>IF('Patient level info'!A1012="","",IF(B1012="6 Month Transfer","Not Applicable",IF('Patient level info'!A1012='Patient level info'!B1012,IF('Patient level info'!T1012="No","Not achieved","Achieved"),"Not directly admitted by this team")))</f>
        <v/>
      </c>
      <c r="F1012" s="106" t="str">
        <f>IF('Patient level info'!A1012="","",IF(B1012="6 Month Transfer","Not Applicable",IF('Patient level info'!A1012='Patient level info'!B1012,IF('Patient level info'!U1012="","Not achieved","Achieved"),"Not directly admitted by this team")))</f>
        <v/>
      </c>
    </row>
    <row r="1013" spans="1:6" s="40" customFormat="1" ht="30" customHeight="1" x14ac:dyDescent="0.25">
      <c r="A1013" s="20" t="str">
        <f>IF('Patient level info'!A1013="","",'Patient level info'!A1013)</f>
        <v/>
      </c>
      <c r="B1013" s="105" t="str">
        <f>IF(A1013="","",IF('Patient level info'!E1013="Yes","6 Month Transfer",IF('Paste Data Here - Export'!A1013='Paste Data Here - Export'!B1013,'Patient level info'!C1013,IF('Patient level info'!W1013="No","",'Paste Data Here - Export'!HP1013))))</f>
        <v/>
      </c>
      <c r="C1013" s="61" t="str">
        <f>IF(A1013="","",IF(B1013="6 Month Transfer",B1013,IF('Patient level info'!W1013="No","Record not locked to discharge/transfer",IF(AND('Paste Data Here - Export'!KM1013="T",'Paste Data Here - Export'!A1013&lt;&gt;'Paste Data Here - Export'!B1013),"Record transferred to this team then transferred to another inpatient team",IF('Paste Data Here - Export'!KM1013="T","Transferred to another inpatient team",IF('Paste Data Here - Export'!A1013='Paste Data Here - Export'!B1013,"Full record at this team","Record transferred to this team"))))))</f>
        <v/>
      </c>
      <c r="D1013" s="106" t="str">
        <f>IF('Patient level info'!A1013="","",IF(B1013="6 Month Transfer","Not Applicable",IF(C1013="Record not locked to discharge/transfer",C1013,IF(OR(C1013="Full record at this team",'Patient level info'!AG1013="Died same day as arrival",'Patient level info'!AG1013="Admitted to ICU/CCU/HDU"),'Patient level info'!AG1013,IF('Patient level info'!P1013="Not achieved",'Patient level info'!AG1013,IF('Patient level info'!M1013="Not achieved",'Patient level info'!AG1013,IF('Patient level info'!AG1013="Not directly admitted by this team, but achieved 90% of stay whilst at this team",'Patient level info'!AG1013,CONCATENATE('Patient level info'!AG1013," whilst at this team"))))))))</f>
        <v/>
      </c>
      <c r="E1013" s="106" t="str">
        <f>IF('Patient level info'!A1013="","",IF(B1013="6 Month Transfer","Not Applicable",IF('Patient level info'!A1013='Patient level info'!B1013,IF('Patient level info'!T1013="No","Not achieved","Achieved"),"Not directly admitted by this team")))</f>
        <v/>
      </c>
      <c r="F1013" s="106" t="str">
        <f>IF('Patient level info'!A1013="","",IF(B1013="6 Month Transfer","Not Applicable",IF('Patient level info'!A1013='Patient level info'!B1013,IF('Patient level info'!U1013="","Not achieved","Achieved"),"Not directly admitted by this team")))</f>
        <v/>
      </c>
    </row>
    <row r="1014" spans="1:6" s="40" customFormat="1" ht="30" customHeight="1" x14ac:dyDescent="0.25">
      <c r="A1014" s="20" t="str">
        <f>IF('Patient level info'!A1014="","",'Patient level info'!A1014)</f>
        <v/>
      </c>
      <c r="B1014" s="105" t="str">
        <f>IF(A1014="","",IF('Patient level info'!E1014="Yes","6 Month Transfer",IF('Paste Data Here - Export'!A1014='Paste Data Here - Export'!B1014,'Patient level info'!C1014,IF('Patient level info'!W1014="No","",'Paste Data Here - Export'!HP1014))))</f>
        <v/>
      </c>
      <c r="C1014" s="61" t="str">
        <f>IF(A1014="","",IF(B1014="6 Month Transfer",B1014,IF('Patient level info'!W1014="No","Record not locked to discharge/transfer",IF(AND('Paste Data Here - Export'!KM1014="T",'Paste Data Here - Export'!A1014&lt;&gt;'Paste Data Here - Export'!B1014),"Record transferred to this team then transferred to another inpatient team",IF('Paste Data Here - Export'!KM1014="T","Transferred to another inpatient team",IF('Paste Data Here - Export'!A1014='Paste Data Here - Export'!B1014,"Full record at this team","Record transferred to this team"))))))</f>
        <v/>
      </c>
      <c r="D1014" s="106" t="str">
        <f>IF('Patient level info'!A1014="","",IF(B1014="6 Month Transfer","Not Applicable",IF(C1014="Record not locked to discharge/transfer",C1014,IF(OR(C1014="Full record at this team",'Patient level info'!AG1014="Died same day as arrival",'Patient level info'!AG1014="Admitted to ICU/CCU/HDU"),'Patient level info'!AG1014,IF('Patient level info'!P1014="Not achieved",'Patient level info'!AG1014,IF('Patient level info'!M1014="Not achieved",'Patient level info'!AG1014,IF('Patient level info'!AG1014="Not directly admitted by this team, but achieved 90% of stay whilst at this team",'Patient level info'!AG1014,CONCATENATE('Patient level info'!AG1014," whilst at this team"))))))))</f>
        <v/>
      </c>
      <c r="E1014" s="106" t="str">
        <f>IF('Patient level info'!A1014="","",IF(B1014="6 Month Transfer","Not Applicable",IF('Patient level info'!A1014='Patient level info'!B1014,IF('Patient level info'!T1014="No","Not achieved","Achieved"),"Not directly admitted by this team")))</f>
        <v/>
      </c>
      <c r="F1014" s="106" t="str">
        <f>IF('Patient level info'!A1014="","",IF(B1014="6 Month Transfer","Not Applicable",IF('Patient level info'!A1014='Patient level info'!B1014,IF('Patient level info'!U1014="","Not achieved","Achieved"),"Not directly admitted by this team")))</f>
        <v/>
      </c>
    </row>
    <row r="1015" spans="1:6" s="40" customFormat="1" ht="30" customHeight="1" x14ac:dyDescent="0.25">
      <c r="A1015" s="20" t="str">
        <f>IF('Patient level info'!A1015="","",'Patient level info'!A1015)</f>
        <v/>
      </c>
      <c r="B1015" s="105" t="str">
        <f>IF(A1015="","",IF('Patient level info'!E1015="Yes","6 Month Transfer",IF('Paste Data Here - Export'!A1015='Paste Data Here - Export'!B1015,'Patient level info'!C1015,IF('Patient level info'!W1015="No","",'Paste Data Here - Export'!HP1015))))</f>
        <v/>
      </c>
      <c r="C1015" s="61" t="str">
        <f>IF(A1015="","",IF(B1015="6 Month Transfer",B1015,IF('Patient level info'!W1015="No","Record not locked to discharge/transfer",IF(AND('Paste Data Here - Export'!KM1015="T",'Paste Data Here - Export'!A1015&lt;&gt;'Paste Data Here - Export'!B1015),"Record transferred to this team then transferred to another inpatient team",IF('Paste Data Here - Export'!KM1015="T","Transferred to another inpatient team",IF('Paste Data Here - Export'!A1015='Paste Data Here - Export'!B1015,"Full record at this team","Record transferred to this team"))))))</f>
        <v/>
      </c>
      <c r="D1015" s="106" t="str">
        <f>IF('Patient level info'!A1015="","",IF(B1015="6 Month Transfer","Not Applicable",IF(C1015="Record not locked to discharge/transfer",C1015,IF(OR(C1015="Full record at this team",'Patient level info'!AG1015="Died same day as arrival",'Patient level info'!AG1015="Admitted to ICU/CCU/HDU"),'Patient level info'!AG1015,IF('Patient level info'!P1015="Not achieved",'Patient level info'!AG1015,IF('Patient level info'!M1015="Not achieved",'Patient level info'!AG1015,IF('Patient level info'!AG1015="Not directly admitted by this team, but achieved 90% of stay whilst at this team",'Patient level info'!AG1015,CONCATENATE('Patient level info'!AG1015," whilst at this team"))))))))</f>
        <v/>
      </c>
      <c r="E1015" s="106" t="str">
        <f>IF('Patient level info'!A1015="","",IF(B1015="6 Month Transfer","Not Applicable",IF('Patient level info'!A1015='Patient level info'!B1015,IF('Patient level info'!T1015="No","Not achieved","Achieved"),"Not directly admitted by this team")))</f>
        <v/>
      </c>
      <c r="F1015" s="106" t="str">
        <f>IF('Patient level info'!A1015="","",IF(B1015="6 Month Transfer","Not Applicable",IF('Patient level info'!A1015='Patient level info'!B1015,IF('Patient level info'!U1015="","Not achieved","Achieved"),"Not directly admitted by this team")))</f>
        <v/>
      </c>
    </row>
    <row r="1016" spans="1:6" s="40" customFormat="1" ht="30" customHeight="1" x14ac:dyDescent="0.25">
      <c r="A1016" s="20" t="str">
        <f>IF('Patient level info'!A1016="","",'Patient level info'!A1016)</f>
        <v/>
      </c>
      <c r="B1016" s="105" t="str">
        <f>IF(A1016="","",IF('Patient level info'!E1016="Yes","6 Month Transfer",IF('Paste Data Here - Export'!A1016='Paste Data Here - Export'!B1016,'Patient level info'!C1016,IF('Patient level info'!W1016="No","",'Paste Data Here - Export'!HP1016))))</f>
        <v/>
      </c>
      <c r="C1016" s="61" t="str">
        <f>IF(A1016="","",IF(B1016="6 Month Transfer",B1016,IF('Patient level info'!W1016="No","Record not locked to discharge/transfer",IF(AND('Paste Data Here - Export'!KM1016="T",'Paste Data Here - Export'!A1016&lt;&gt;'Paste Data Here - Export'!B1016),"Record transferred to this team then transferred to another inpatient team",IF('Paste Data Here - Export'!KM1016="T","Transferred to another inpatient team",IF('Paste Data Here - Export'!A1016='Paste Data Here - Export'!B1016,"Full record at this team","Record transferred to this team"))))))</f>
        <v/>
      </c>
      <c r="D1016" s="106" t="str">
        <f>IF('Patient level info'!A1016="","",IF(B1016="6 Month Transfer","Not Applicable",IF(C1016="Record not locked to discharge/transfer",C1016,IF(OR(C1016="Full record at this team",'Patient level info'!AG1016="Died same day as arrival",'Patient level info'!AG1016="Admitted to ICU/CCU/HDU"),'Patient level info'!AG1016,IF('Patient level info'!P1016="Not achieved",'Patient level info'!AG1016,IF('Patient level info'!M1016="Not achieved",'Patient level info'!AG1016,IF('Patient level info'!AG1016="Not directly admitted by this team, but achieved 90% of stay whilst at this team",'Patient level info'!AG1016,CONCATENATE('Patient level info'!AG1016," whilst at this team"))))))))</f>
        <v/>
      </c>
      <c r="E1016" s="106" t="str">
        <f>IF('Patient level info'!A1016="","",IF(B1016="6 Month Transfer","Not Applicable",IF('Patient level info'!A1016='Patient level info'!B1016,IF('Patient level info'!T1016="No","Not achieved","Achieved"),"Not directly admitted by this team")))</f>
        <v/>
      </c>
      <c r="F1016" s="106" t="str">
        <f>IF('Patient level info'!A1016="","",IF(B1016="6 Month Transfer","Not Applicable",IF('Patient level info'!A1016='Patient level info'!B1016,IF('Patient level info'!U1016="","Not achieved","Achieved"),"Not directly admitted by this team")))</f>
        <v/>
      </c>
    </row>
    <row r="1017" spans="1:6" s="40" customFormat="1" ht="30" customHeight="1" x14ac:dyDescent="0.25">
      <c r="A1017" s="20" t="str">
        <f>IF('Patient level info'!A1017="","",'Patient level info'!A1017)</f>
        <v/>
      </c>
      <c r="B1017" s="105" t="str">
        <f>IF(A1017="","",IF('Patient level info'!E1017="Yes","6 Month Transfer",IF('Paste Data Here - Export'!A1017='Paste Data Here - Export'!B1017,'Patient level info'!C1017,IF('Patient level info'!W1017="No","",'Paste Data Here - Export'!HP1017))))</f>
        <v/>
      </c>
      <c r="C1017" s="61" t="str">
        <f>IF(A1017="","",IF(B1017="6 Month Transfer",B1017,IF('Patient level info'!W1017="No","Record not locked to discharge/transfer",IF(AND('Paste Data Here - Export'!KM1017="T",'Paste Data Here - Export'!A1017&lt;&gt;'Paste Data Here - Export'!B1017),"Record transferred to this team then transferred to another inpatient team",IF('Paste Data Here - Export'!KM1017="T","Transferred to another inpatient team",IF('Paste Data Here - Export'!A1017='Paste Data Here - Export'!B1017,"Full record at this team","Record transferred to this team"))))))</f>
        <v/>
      </c>
      <c r="D1017" s="106" t="str">
        <f>IF('Patient level info'!A1017="","",IF(B1017="6 Month Transfer","Not Applicable",IF(C1017="Record not locked to discharge/transfer",C1017,IF(OR(C1017="Full record at this team",'Patient level info'!AG1017="Died same day as arrival",'Patient level info'!AG1017="Admitted to ICU/CCU/HDU"),'Patient level info'!AG1017,IF('Patient level info'!P1017="Not achieved",'Patient level info'!AG1017,IF('Patient level info'!M1017="Not achieved",'Patient level info'!AG1017,IF('Patient level info'!AG1017="Not directly admitted by this team, but achieved 90% of stay whilst at this team",'Patient level info'!AG1017,CONCATENATE('Patient level info'!AG1017," whilst at this team"))))))))</f>
        <v/>
      </c>
      <c r="E1017" s="106" t="str">
        <f>IF('Patient level info'!A1017="","",IF(B1017="6 Month Transfer","Not Applicable",IF('Patient level info'!A1017='Patient level info'!B1017,IF('Patient level info'!T1017="No","Not achieved","Achieved"),"Not directly admitted by this team")))</f>
        <v/>
      </c>
      <c r="F1017" s="106" t="str">
        <f>IF('Patient level info'!A1017="","",IF(B1017="6 Month Transfer","Not Applicable",IF('Patient level info'!A1017='Patient level info'!B1017,IF('Patient level info'!U1017="","Not achieved","Achieved"),"Not directly admitted by this team")))</f>
        <v/>
      </c>
    </row>
    <row r="1018" spans="1:6" s="40" customFormat="1" ht="30" customHeight="1" x14ac:dyDescent="0.25">
      <c r="A1018" s="20" t="str">
        <f>IF('Patient level info'!A1018="","",'Patient level info'!A1018)</f>
        <v/>
      </c>
      <c r="B1018" s="105" t="str">
        <f>IF(A1018="","",IF('Patient level info'!E1018="Yes","6 Month Transfer",IF('Paste Data Here - Export'!A1018='Paste Data Here - Export'!B1018,'Patient level info'!C1018,IF('Patient level info'!W1018="No","",'Paste Data Here - Export'!HP1018))))</f>
        <v/>
      </c>
      <c r="C1018" s="61" t="str">
        <f>IF(A1018="","",IF(B1018="6 Month Transfer",B1018,IF('Patient level info'!W1018="No","Record not locked to discharge/transfer",IF(AND('Paste Data Here - Export'!KM1018="T",'Paste Data Here - Export'!A1018&lt;&gt;'Paste Data Here - Export'!B1018),"Record transferred to this team then transferred to another inpatient team",IF('Paste Data Here - Export'!KM1018="T","Transferred to another inpatient team",IF('Paste Data Here - Export'!A1018='Paste Data Here - Export'!B1018,"Full record at this team","Record transferred to this team"))))))</f>
        <v/>
      </c>
      <c r="D1018" s="106" t="str">
        <f>IF('Patient level info'!A1018="","",IF(B1018="6 Month Transfer","Not Applicable",IF(C1018="Record not locked to discharge/transfer",C1018,IF(OR(C1018="Full record at this team",'Patient level info'!AG1018="Died same day as arrival",'Patient level info'!AG1018="Admitted to ICU/CCU/HDU"),'Patient level info'!AG1018,IF('Patient level info'!P1018="Not achieved",'Patient level info'!AG1018,IF('Patient level info'!M1018="Not achieved",'Patient level info'!AG1018,IF('Patient level info'!AG1018="Not directly admitted by this team, but achieved 90% of stay whilst at this team",'Patient level info'!AG1018,CONCATENATE('Patient level info'!AG1018," whilst at this team"))))))))</f>
        <v/>
      </c>
      <c r="E1018" s="106" t="str">
        <f>IF('Patient level info'!A1018="","",IF(B1018="6 Month Transfer","Not Applicable",IF('Patient level info'!A1018='Patient level info'!B1018,IF('Patient level info'!T1018="No","Not achieved","Achieved"),"Not directly admitted by this team")))</f>
        <v/>
      </c>
      <c r="F1018" s="106" t="str">
        <f>IF('Patient level info'!A1018="","",IF(B1018="6 Month Transfer","Not Applicable",IF('Patient level info'!A1018='Patient level info'!B1018,IF('Patient level info'!U1018="","Not achieved","Achieved"),"Not directly admitted by this team")))</f>
        <v/>
      </c>
    </row>
    <row r="1019" spans="1:6" s="40" customFormat="1" ht="30" customHeight="1" x14ac:dyDescent="0.25">
      <c r="A1019" s="20" t="str">
        <f>IF('Patient level info'!A1019="","",'Patient level info'!A1019)</f>
        <v/>
      </c>
      <c r="B1019" s="105" t="str">
        <f>IF(A1019="","",IF('Patient level info'!E1019="Yes","6 Month Transfer",IF('Paste Data Here - Export'!A1019='Paste Data Here - Export'!B1019,'Patient level info'!C1019,IF('Patient level info'!W1019="No","",'Paste Data Here - Export'!HP1019))))</f>
        <v/>
      </c>
      <c r="C1019" s="61" t="str">
        <f>IF(A1019="","",IF(B1019="6 Month Transfer",B1019,IF('Patient level info'!W1019="No","Record not locked to discharge/transfer",IF(AND('Paste Data Here - Export'!KM1019="T",'Paste Data Here - Export'!A1019&lt;&gt;'Paste Data Here - Export'!B1019),"Record transferred to this team then transferred to another inpatient team",IF('Paste Data Here - Export'!KM1019="T","Transferred to another inpatient team",IF('Paste Data Here - Export'!A1019='Paste Data Here - Export'!B1019,"Full record at this team","Record transferred to this team"))))))</f>
        <v/>
      </c>
      <c r="D1019" s="106" t="str">
        <f>IF('Patient level info'!A1019="","",IF(B1019="6 Month Transfer","Not Applicable",IF(C1019="Record not locked to discharge/transfer",C1019,IF(OR(C1019="Full record at this team",'Patient level info'!AG1019="Died same day as arrival",'Patient level info'!AG1019="Admitted to ICU/CCU/HDU"),'Patient level info'!AG1019,IF('Patient level info'!P1019="Not achieved",'Patient level info'!AG1019,IF('Patient level info'!M1019="Not achieved",'Patient level info'!AG1019,IF('Patient level info'!AG1019="Not directly admitted by this team, but achieved 90% of stay whilst at this team",'Patient level info'!AG1019,CONCATENATE('Patient level info'!AG1019," whilst at this team"))))))))</f>
        <v/>
      </c>
      <c r="E1019" s="106" t="str">
        <f>IF('Patient level info'!A1019="","",IF(B1019="6 Month Transfer","Not Applicable",IF('Patient level info'!A1019='Patient level info'!B1019,IF('Patient level info'!T1019="No","Not achieved","Achieved"),"Not directly admitted by this team")))</f>
        <v/>
      </c>
      <c r="F1019" s="106" t="str">
        <f>IF('Patient level info'!A1019="","",IF(B1019="6 Month Transfer","Not Applicable",IF('Patient level info'!A1019='Patient level info'!B1019,IF('Patient level info'!U1019="","Not achieved","Achieved"),"Not directly admitted by this team")))</f>
        <v/>
      </c>
    </row>
    <row r="1020" spans="1:6" s="40" customFormat="1" ht="30" customHeight="1" x14ac:dyDescent="0.25">
      <c r="A1020" s="20" t="str">
        <f>IF('Patient level info'!A1020="","",'Patient level info'!A1020)</f>
        <v/>
      </c>
      <c r="B1020" s="105" t="str">
        <f>IF(A1020="","",IF('Patient level info'!E1020="Yes","6 Month Transfer",IF('Paste Data Here - Export'!A1020='Paste Data Here - Export'!B1020,'Patient level info'!C1020,IF('Patient level info'!W1020="No","",'Paste Data Here - Export'!HP1020))))</f>
        <v/>
      </c>
      <c r="C1020" s="61" t="str">
        <f>IF(A1020="","",IF(B1020="6 Month Transfer",B1020,IF('Patient level info'!W1020="No","Record not locked to discharge/transfer",IF(AND('Paste Data Here - Export'!KM1020="T",'Paste Data Here - Export'!A1020&lt;&gt;'Paste Data Here - Export'!B1020),"Record transferred to this team then transferred to another inpatient team",IF('Paste Data Here - Export'!KM1020="T","Transferred to another inpatient team",IF('Paste Data Here - Export'!A1020='Paste Data Here - Export'!B1020,"Full record at this team","Record transferred to this team"))))))</f>
        <v/>
      </c>
      <c r="D1020" s="106" t="str">
        <f>IF('Patient level info'!A1020="","",IF(B1020="6 Month Transfer","Not Applicable",IF(C1020="Record not locked to discharge/transfer",C1020,IF(OR(C1020="Full record at this team",'Patient level info'!AG1020="Died same day as arrival",'Patient level info'!AG1020="Admitted to ICU/CCU/HDU"),'Patient level info'!AG1020,IF('Patient level info'!P1020="Not achieved",'Patient level info'!AG1020,IF('Patient level info'!M1020="Not achieved",'Patient level info'!AG1020,IF('Patient level info'!AG1020="Not directly admitted by this team, but achieved 90% of stay whilst at this team",'Patient level info'!AG1020,CONCATENATE('Patient level info'!AG1020," whilst at this team"))))))))</f>
        <v/>
      </c>
      <c r="E1020" s="106" t="str">
        <f>IF('Patient level info'!A1020="","",IF(B1020="6 Month Transfer","Not Applicable",IF('Patient level info'!A1020='Patient level info'!B1020,IF('Patient level info'!T1020="No","Not achieved","Achieved"),"Not directly admitted by this team")))</f>
        <v/>
      </c>
      <c r="F1020" s="106" t="str">
        <f>IF('Patient level info'!A1020="","",IF(B1020="6 Month Transfer","Not Applicable",IF('Patient level info'!A1020='Patient level info'!B1020,IF('Patient level info'!U1020="","Not achieved","Achieved"),"Not directly admitted by this team")))</f>
        <v/>
      </c>
    </row>
    <row r="1021" spans="1:6" s="40" customFormat="1" ht="30" customHeight="1" x14ac:dyDescent="0.25">
      <c r="A1021" s="20" t="str">
        <f>IF('Patient level info'!A1021="","",'Patient level info'!A1021)</f>
        <v/>
      </c>
      <c r="B1021" s="105" t="str">
        <f>IF(A1021="","",IF('Patient level info'!E1021="Yes","6 Month Transfer",IF('Paste Data Here - Export'!A1021='Paste Data Here - Export'!B1021,'Patient level info'!C1021,IF('Patient level info'!W1021="No","",'Paste Data Here - Export'!HP1021))))</f>
        <v/>
      </c>
      <c r="C1021" s="61" t="str">
        <f>IF(A1021="","",IF(B1021="6 Month Transfer",B1021,IF('Patient level info'!W1021="No","Record not locked to discharge/transfer",IF(AND('Paste Data Here - Export'!KM1021="T",'Paste Data Here - Export'!A1021&lt;&gt;'Paste Data Here - Export'!B1021),"Record transferred to this team then transferred to another inpatient team",IF('Paste Data Here - Export'!KM1021="T","Transferred to another inpatient team",IF('Paste Data Here - Export'!A1021='Paste Data Here - Export'!B1021,"Full record at this team","Record transferred to this team"))))))</f>
        <v/>
      </c>
      <c r="D1021" s="106" t="str">
        <f>IF('Patient level info'!A1021="","",IF(B1021="6 Month Transfer","Not Applicable",IF(C1021="Record not locked to discharge/transfer",C1021,IF(OR(C1021="Full record at this team",'Patient level info'!AG1021="Died same day as arrival",'Patient level info'!AG1021="Admitted to ICU/CCU/HDU"),'Patient level info'!AG1021,IF('Patient level info'!P1021="Not achieved",'Patient level info'!AG1021,IF('Patient level info'!M1021="Not achieved",'Patient level info'!AG1021,IF('Patient level info'!AG1021="Not directly admitted by this team, but achieved 90% of stay whilst at this team",'Patient level info'!AG1021,CONCATENATE('Patient level info'!AG1021," whilst at this team"))))))))</f>
        <v/>
      </c>
      <c r="E1021" s="106" t="str">
        <f>IF('Patient level info'!A1021="","",IF(B1021="6 Month Transfer","Not Applicable",IF('Patient level info'!A1021='Patient level info'!B1021,IF('Patient level info'!T1021="No","Not achieved","Achieved"),"Not directly admitted by this team")))</f>
        <v/>
      </c>
      <c r="F1021" s="106" t="str">
        <f>IF('Patient level info'!A1021="","",IF(B1021="6 Month Transfer","Not Applicable",IF('Patient level info'!A1021='Patient level info'!B1021,IF('Patient level info'!U1021="","Not achieved","Achieved"),"Not directly admitted by this team")))</f>
        <v/>
      </c>
    </row>
    <row r="1022" spans="1:6" s="40" customFormat="1" ht="30" customHeight="1" x14ac:dyDescent="0.25">
      <c r="A1022" s="20" t="str">
        <f>IF('Patient level info'!A1022="","",'Patient level info'!A1022)</f>
        <v/>
      </c>
      <c r="B1022" s="105" t="str">
        <f>IF(A1022="","",IF('Patient level info'!E1022="Yes","6 Month Transfer",IF('Paste Data Here - Export'!A1022='Paste Data Here - Export'!B1022,'Patient level info'!C1022,IF('Patient level info'!W1022="No","",'Paste Data Here - Export'!HP1022))))</f>
        <v/>
      </c>
      <c r="C1022" s="61" t="str">
        <f>IF(A1022="","",IF(B1022="6 Month Transfer",B1022,IF('Patient level info'!W1022="No","Record not locked to discharge/transfer",IF(AND('Paste Data Here - Export'!KM1022="T",'Paste Data Here - Export'!A1022&lt;&gt;'Paste Data Here - Export'!B1022),"Record transferred to this team then transferred to another inpatient team",IF('Paste Data Here - Export'!KM1022="T","Transferred to another inpatient team",IF('Paste Data Here - Export'!A1022='Paste Data Here - Export'!B1022,"Full record at this team","Record transferred to this team"))))))</f>
        <v/>
      </c>
      <c r="D1022" s="106" t="str">
        <f>IF('Patient level info'!A1022="","",IF(B1022="6 Month Transfer","Not Applicable",IF(C1022="Record not locked to discharge/transfer",C1022,IF(OR(C1022="Full record at this team",'Patient level info'!AG1022="Died same day as arrival",'Patient level info'!AG1022="Admitted to ICU/CCU/HDU"),'Patient level info'!AG1022,IF('Patient level info'!P1022="Not achieved",'Patient level info'!AG1022,IF('Patient level info'!M1022="Not achieved",'Patient level info'!AG1022,IF('Patient level info'!AG1022="Not directly admitted by this team, but achieved 90% of stay whilst at this team",'Patient level info'!AG1022,CONCATENATE('Patient level info'!AG1022," whilst at this team"))))))))</f>
        <v/>
      </c>
      <c r="E1022" s="106" t="str">
        <f>IF('Patient level info'!A1022="","",IF(B1022="6 Month Transfer","Not Applicable",IF('Patient level info'!A1022='Patient level info'!B1022,IF('Patient level info'!T1022="No","Not achieved","Achieved"),"Not directly admitted by this team")))</f>
        <v/>
      </c>
      <c r="F1022" s="106" t="str">
        <f>IF('Patient level info'!A1022="","",IF(B1022="6 Month Transfer","Not Applicable",IF('Patient level info'!A1022='Patient level info'!B1022,IF('Patient level info'!U1022="","Not achieved","Achieved"),"Not directly admitted by this team")))</f>
        <v/>
      </c>
    </row>
    <row r="1023" spans="1:6" s="40" customFormat="1" ht="30" customHeight="1" x14ac:dyDescent="0.25">
      <c r="A1023" s="20" t="str">
        <f>IF('Patient level info'!A1023="","",'Patient level info'!A1023)</f>
        <v/>
      </c>
      <c r="B1023" s="105" t="str">
        <f>IF(A1023="","",IF('Patient level info'!E1023="Yes","6 Month Transfer",IF('Paste Data Here - Export'!A1023='Paste Data Here - Export'!B1023,'Patient level info'!C1023,IF('Patient level info'!W1023="No","",'Paste Data Here - Export'!HP1023))))</f>
        <v/>
      </c>
      <c r="C1023" s="61" t="str">
        <f>IF(A1023="","",IF(B1023="6 Month Transfer",B1023,IF('Patient level info'!W1023="No","Record not locked to discharge/transfer",IF(AND('Paste Data Here - Export'!KM1023="T",'Paste Data Here - Export'!A1023&lt;&gt;'Paste Data Here - Export'!B1023),"Record transferred to this team then transferred to another inpatient team",IF('Paste Data Here - Export'!KM1023="T","Transferred to another inpatient team",IF('Paste Data Here - Export'!A1023='Paste Data Here - Export'!B1023,"Full record at this team","Record transferred to this team"))))))</f>
        <v/>
      </c>
      <c r="D1023" s="106" t="str">
        <f>IF('Patient level info'!A1023="","",IF(B1023="6 Month Transfer","Not Applicable",IF(C1023="Record not locked to discharge/transfer",C1023,IF(OR(C1023="Full record at this team",'Patient level info'!AG1023="Died same day as arrival",'Patient level info'!AG1023="Admitted to ICU/CCU/HDU"),'Patient level info'!AG1023,IF('Patient level info'!P1023="Not achieved",'Patient level info'!AG1023,IF('Patient level info'!M1023="Not achieved",'Patient level info'!AG1023,IF('Patient level info'!AG1023="Not directly admitted by this team, but achieved 90% of stay whilst at this team",'Patient level info'!AG1023,CONCATENATE('Patient level info'!AG1023," whilst at this team"))))))))</f>
        <v/>
      </c>
      <c r="E1023" s="106" t="str">
        <f>IF('Patient level info'!A1023="","",IF(B1023="6 Month Transfer","Not Applicable",IF('Patient level info'!A1023='Patient level info'!B1023,IF('Patient level info'!T1023="No","Not achieved","Achieved"),"Not directly admitted by this team")))</f>
        <v/>
      </c>
      <c r="F1023" s="106" t="str">
        <f>IF('Patient level info'!A1023="","",IF(B1023="6 Month Transfer","Not Applicable",IF('Patient level info'!A1023='Patient level info'!B1023,IF('Patient level info'!U1023="","Not achieved","Achieved"),"Not directly admitted by this team")))</f>
        <v/>
      </c>
    </row>
    <row r="1024" spans="1:6" s="40" customFormat="1" ht="30" customHeight="1" x14ac:dyDescent="0.25">
      <c r="A1024" s="20" t="str">
        <f>IF('Patient level info'!A1024="","",'Patient level info'!A1024)</f>
        <v/>
      </c>
      <c r="B1024" s="105" t="str">
        <f>IF(A1024="","",IF('Patient level info'!E1024="Yes","6 Month Transfer",IF('Paste Data Here - Export'!A1024='Paste Data Here - Export'!B1024,'Patient level info'!C1024,IF('Patient level info'!W1024="No","",'Paste Data Here - Export'!HP1024))))</f>
        <v/>
      </c>
      <c r="C1024" s="61" t="str">
        <f>IF(A1024="","",IF(B1024="6 Month Transfer",B1024,IF('Patient level info'!W1024="No","Record not locked to discharge/transfer",IF(AND('Paste Data Here - Export'!KM1024="T",'Paste Data Here - Export'!A1024&lt;&gt;'Paste Data Here - Export'!B1024),"Record transferred to this team then transferred to another inpatient team",IF('Paste Data Here - Export'!KM1024="T","Transferred to another inpatient team",IF('Paste Data Here - Export'!A1024='Paste Data Here - Export'!B1024,"Full record at this team","Record transferred to this team"))))))</f>
        <v/>
      </c>
      <c r="D1024" s="106" t="str">
        <f>IF('Patient level info'!A1024="","",IF(B1024="6 Month Transfer","Not Applicable",IF(C1024="Record not locked to discharge/transfer",C1024,IF(OR(C1024="Full record at this team",'Patient level info'!AG1024="Died same day as arrival",'Patient level info'!AG1024="Admitted to ICU/CCU/HDU"),'Patient level info'!AG1024,IF('Patient level info'!P1024="Not achieved",'Patient level info'!AG1024,IF('Patient level info'!M1024="Not achieved",'Patient level info'!AG1024,IF('Patient level info'!AG1024="Not directly admitted by this team, but achieved 90% of stay whilst at this team",'Patient level info'!AG1024,CONCATENATE('Patient level info'!AG1024," whilst at this team"))))))))</f>
        <v/>
      </c>
      <c r="E1024" s="106" t="str">
        <f>IF('Patient level info'!A1024="","",IF(B1024="6 Month Transfer","Not Applicable",IF('Patient level info'!A1024='Patient level info'!B1024,IF('Patient level info'!T1024="No","Not achieved","Achieved"),"Not directly admitted by this team")))</f>
        <v/>
      </c>
      <c r="F1024" s="106" t="str">
        <f>IF('Patient level info'!A1024="","",IF(B1024="6 Month Transfer","Not Applicable",IF('Patient level info'!A1024='Patient level info'!B1024,IF('Patient level info'!U1024="","Not achieved","Achieved"),"Not directly admitted by this team")))</f>
        <v/>
      </c>
    </row>
    <row r="1025" spans="1:6" s="40" customFormat="1" ht="30" customHeight="1" x14ac:dyDescent="0.25">
      <c r="A1025" s="20" t="str">
        <f>IF('Patient level info'!A1025="","",'Patient level info'!A1025)</f>
        <v/>
      </c>
      <c r="B1025" s="105" t="str">
        <f>IF(A1025="","",IF('Patient level info'!E1025="Yes","6 Month Transfer",IF('Paste Data Here - Export'!A1025='Paste Data Here - Export'!B1025,'Patient level info'!C1025,IF('Patient level info'!W1025="No","",'Paste Data Here - Export'!HP1025))))</f>
        <v/>
      </c>
      <c r="C1025" s="61" t="str">
        <f>IF(A1025="","",IF(B1025="6 Month Transfer",B1025,IF('Patient level info'!W1025="No","Record not locked to discharge/transfer",IF(AND('Paste Data Here - Export'!KM1025="T",'Paste Data Here - Export'!A1025&lt;&gt;'Paste Data Here - Export'!B1025),"Record transferred to this team then transferred to another inpatient team",IF('Paste Data Here - Export'!KM1025="T","Transferred to another inpatient team",IF('Paste Data Here - Export'!A1025='Paste Data Here - Export'!B1025,"Full record at this team","Record transferred to this team"))))))</f>
        <v/>
      </c>
      <c r="D1025" s="106" t="str">
        <f>IF('Patient level info'!A1025="","",IF(B1025="6 Month Transfer","Not Applicable",IF(C1025="Record not locked to discharge/transfer",C1025,IF(OR(C1025="Full record at this team",'Patient level info'!AG1025="Died same day as arrival",'Patient level info'!AG1025="Admitted to ICU/CCU/HDU"),'Patient level info'!AG1025,IF('Patient level info'!P1025="Not achieved",'Patient level info'!AG1025,IF('Patient level info'!M1025="Not achieved",'Patient level info'!AG1025,IF('Patient level info'!AG1025="Not directly admitted by this team, but achieved 90% of stay whilst at this team",'Patient level info'!AG1025,CONCATENATE('Patient level info'!AG1025," whilst at this team"))))))))</f>
        <v/>
      </c>
      <c r="E1025" s="106" t="str">
        <f>IF('Patient level info'!A1025="","",IF(B1025="6 Month Transfer","Not Applicable",IF('Patient level info'!A1025='Patient level info'!B1025,IF('Patient level info'!T1025="No","Not achieved","Achieved"),"Not directly admitted by this team")))</f>
        <v/>
      </c>
      <c r="F1025" s="106" t="str">
        <f>IF('Patient level info'!A1025="","",IF(B1025="6 Month Transfer","Not Applicable",IF('Patient level info'!A1025='Patient level info'!B1025,IF('Patient level info'!U1025="","Not achieved","Achieved"),"Not directly admitted by this team")))</f>
        <v/>
      </c>
    </row>
    <row r="1026" spans="1:6" s="40" customFormat="1" ht="30" customHeight="1" x14ac:dyDescent="0.25">
      <c r="A1026" s="20" t="str">
        <f>IF('Patient level info'!A1026="","",'Patient level info'!A1026)</f>
        <v/>
      </c>
      <c r="B1026" s="105" t="str">
        <f>IF(A1026="","",IF('Patient level info'!E1026="Yes","6 Month Transfer",IF('Paste Data Here - Export'!A1026='Paste Data Here - Export'!B1026,'Patient level info'!C1026,IF('Patient level info'!W1026="No","",'Paste Data Here - Export'!HP1026))))</f>
        <v/>
      </c>
      <c r="C1026" s="61" t="str">
        <f>IF(A1026="","",IF(B1026="6 Month Transfer",B1026,IF('Patient level info'!W1026="No","Record not locked to discharge/transfer",IF(AND('Paste Data Here - Export'!KM1026="T",'Paste Data Here - Export'!A1026&lt;&gt;'Paste Data Here - Export'!B1026),"Record transferred to this team then transferred to another inpatient team",IF('Paste Data Here - Export'!KM1026="T","Transferred to another inpatient team",IF('Paste Data Here - Export'!A1026='Paste Data Here - Export'!B1026,"Full record at this team","Record transferred to this team"))))))</f>
        <v/>
      </c>
      <c r="D1026" s="106" t="str">
        <f>IF('Patient level info'!A1026="","",IF(B1026="6 Month Transfer","Not Applicable",IF(C1026="Record not locked to discharge/transfer",C1026,IF(OR(C1026="Full record at this team",'Patient level info'!AG1026="Died same day as arrival",'Patient level info'!AG1026="Admitted to ICU/CCU/HDU"),'Patient level info'!AG1026,IF('Patient level info'!P1026="Not achieved",'Patient level info'!AG1026,IF('Patient level info'!M1026="Not achieved",'Patient level info'!AG1026,IF('Patient level info'!AG1026="Not directly admitted by this team, but achieved 90% of stay whilst at this team",'Patient level info'!AG1026,CONCATENATE('Patient level info'!AG1026," whilst at this team"))))))))</f>
        <v/>
      </c>
      <c r="E1026" s="106" t="str">
        <f>IF('Patient level info'!A1026="","",IF(B1026="6 Month Transfer","Not Applicable",IF('Patient level info'!A1026='Patient level info'!B1026,IF('Patient level info'!T1026="No","Not achieved","Achieved"),"Not directly admitted by this team")))</f>
        <v/>
      </c>
      <c r="F1026" s="106" t="str">
        <f>IF('Patient level info'!A1026="","",IF(B1026="6 Month Transfer","Not Applicable",IF('Patient level info'!A1026='Patient level info'!B1026,IF('Patient level info'!U1026="","Not achieved","Achieved"),"Not directly admitted by this team")))</f>
        <v/>
      </c>
    </row>
    <row r="1027" spans="1:6" s="40" customFormat="1" ht="30" customHeight="1" x14ac:dyDescent="0.25">
      <c r="A1027" s="20" t="str">
        <f>IF('Patient level info'!A1027="","",'Patient level info'!A1027)</f>
        <v/>
      </c>
      <c r="B1027" s="105" t="str">
        <f>IF(A1027="","",IF('Patient level info'!E1027="Yes","6 Month Transfer",IF('Paste Data Here - Export'!A1027='Paste Data Here - Export'!B1027,'Patient level info'!C1027,IF('Patient level info'!W1027="No","",'Paste Data Here - Export'!HP1027))))</f>
        <v/>
      </c>
      <c r="C1027" s="61" t="str">
        <f>IF(A1027="","",IF(B1027="6 Month Transfer",B1027,IF('Patient level info'!W1027="No","Record not locked to discharge/transfer",IF(AND('Paste Data Here - Export'!KM1027="T",'Paste Data Here - Export'!A1027&lt;&gt;'Paste Data Here - Export'!B1027),"Record transferred to this team then transferred to another inpatient team",IF('Paste Data Here - Export'!KM1027="T","Transferred to another inpatient team",IF('Paste Data Here - Export'!A1027='Paste Data Here - Export'!B1027,"Full record at this team","Record transferred to this team"))))))</f>
        <v/>
      </c>
      <c r="D1027" s="106" t="str">
        <f>IF('Patient level info'!A1027="","",IF(B1027="6 Month Transfer","Not Applicable",IF(C1027="Record not locked to discharge/transfer",C1027,IF(OR(C1027="Full record at this team",'Patient level info'!AG1027="Died same day as arrival",'Patient level info'!AG1027="Admitted to ICU/CCU/HDU"),'Patient level info'!AG1027,IF('Patient level info'!P1027="Not achieved",'Patient level info'!AG1027,IF('Patient level info'!M1027="Not achieved",'Patient level info'!AG1027,IF('Patient level info'!AG1027="Not directly admitted by this team, but achieved 90% of stay whilst at this team",'Patient level info'!AG1027,CONCATENATE('Patient level info'!AG1027," whilst at this team"))))))))</f>
        <v/>
      </c>
      <c r="E1027" s="106" t="str">
        <f>IF('Patient level info'!A1027="","",IF(B1027="6 Month Transfer","Not Applicable",IF('Patient level info'!A1027='Patient level info'!B1027,IF('Patient level info'!T1027="No","Not achieved","Achieved"),"Not directly admitted by this team")))</f>
        <v/>
      </c>
      <c r="F1027" s="106" t="str">
        <f>IF('Patient level info'!A1027="","",IF(B1027="6 Month Transfer","Not Applicable",IF('Patient level info'!A1027='Patient level info'!B1027,IF('Patient level info'!U1027="","Not achieved","Achieved"),"Not directly admitted by this team")))</f>
        <v/>
      </c>
    </row>
    <row r="1028" spans="1:6" s="40" customFormat="1" ht="30" customHeight="1" x14ac:dyDescent="0.25">
      <c r="A1028" s="20" t="str">
        <f>IF('Patient level info'!A1028="","",'Patient level info'!A1028)</f>
        <v/>
      </c>
      <c r="B1028" s="105" t="str">
        <f>IF(A1028="","",IF('Patient level info'!E1028="Yes","6 Month Transfer",IF('Paste Data Here - Export'!A1028='Paste Data Here - Export'!B1028,'Patient level info'!C1028,IF('Patient level info'!W1028="No","",'Paste Data Here - Export'!HP1028))))</f>
        <v/>
      </c>
      <c r="C1028" s="61" t="str">
        <f>IF(A1028="","",IF(B1028="6 Month Transfer",B1028,IF('Patient level info'!W1028="No","Record not locked to discharge/transfer",IF(AND('Paste Data Here - Export'!KM1028="T",'Paste Data Here - Export'!A1028&lt;&gt;'Paste Data Here - Export'!B1028),"Record transferred to this team then transferred to another inpatient team",IF('Paste Data Here - Export'!KM1028="T","Transferred to another inpatient team",IF('Paste Data Here - Export'!A1028='Paste Data Here - Export'!B1028,"Full record at this team","Record transferred to this team"))))))</f>
        <v/>
      </c>
      <c r="D1028" s="106" t="str">
        <f>IF('Patient level info'!A1028="","",IF(B1028="6 Month Transfer","Not Applicable",IF(C1028="Record not locked to discharge/transfer",C1028,IF(OR(C1028="Full record at this team",'Patient level info'!AG1028="Died same day as arrival",'Patient level info'!AG1028="Admitted to ICU/CCU/HDU"),'Patient level info'!AG1028,IF('Patient level info'!P1028="Not achieved",'Patient level info'!AG1028,IF('Patient level info'!M1028="Not achieved",'Patient level info'!AG1028,IF('Patient level info'!AG1028="Not directly admitted by this team, but achieved 90% of stay whilst at this team",'Patient level info'!AG1028,CONCATENATE('Patient level info'!AG1028," whilst at this team"))))))))</f>
        <v/>
      </c>
      <c r="E1028" s="106" t="str">
        <f>IF('Patient level info'!A1028="","",IF(B1028="6 Month Transfer","Not Applicable",IF('Patient level info'!A1028='Patient level info'!B1028,IF('Patient level info'!T1028="No","Not achieved","Achieved"),"Not directly admitted by this team")))</f>
        <v/>
      </c>
      <c r="F1028" s="106" t="str">
        <f>IF('Patient level info'!A1028="","",IF(B1028="6 Month Transfer","Not Applicable",IF('Patient level info'!A1028='Patient level info'!B1028,IF('Patient level info'!U1028="","Not achieved","Achieved"),"Not directly admitted by this team")))</f>
        <v/>
      </c>
    </row>
    <row r="1029" spans="1:6" s="40" customFormat="1" ht="30" customHeight="1" x14ac:dyDescent="0.25">
      <c r="A1029" s="20" t="str">
        <f>IF('Patient level info'!A1029="","",'Patient level info'!A1029)</f>
        <v/>
      </c>
      <c r="B1029" s="105" t="str">
        <f>IF(A1029="","",IF('Patient level info'!E1029="Yes","6 Month Transfer",IF('Paste Data Here - Export'!A1029='Paste Data Here - Export'!B1029,'Patient level info'!C1029,IF('Patient level info'!W1029="No","",'Paste Data Here - Export'!HP1029))))</f>
        <v/>
      </c>
      <c r="C1029" s="61" t="str">
        <f>IF(A1029="","",IF(B1029="6 Month Transfer",B1029,IF('Patient level info'!W1029="No","Record not locked to discharge/transfer",IF(AND('Paste Data Here - Export'!KM1029="T",'Paste Data Here - Export'!A1029&lt;&gt;'Paste Data Here - Export'!B1029),"Record transferred to this team then transferred to another inpatient team",IF('Paste Data Here - Export'!KM1029="T","Transferred to another inpatient team",IF('Paste Data Here - Export'!A1029='Paste Data Here - Export'!B1029,"Full record at this team","Record transferred to this team"))))))</f>
        <v/>
      </c>
      <c r="D1029" s="106" t="str">
        <f>IF('Patient level info'!A1029="","",IF(B1029="6 Month Transfer","Not Applicable",IF(C1029="Record not locked to discharge/transfer",C1029,IF(OR(C1029="Full record at this team",'Patient level info'!AG1029="Died same day as arrival",'Patient level info'!AG1029="Admitted to ICU/CCU/HDU"),'Patient level info'!AG1029,IF('Patient level info'!P1029="Not achieved",'Patient level info'!AG1029,IF('Patient level info'!M1029="Not achieved",'Patient level info'!AG1029,IF('Patient level info'!AG1029="Not directly admitted by this team, but achieved 90% of stay whilst at this team",'Patient level info'!AG1029,CONCATENATE('Patient level info'!AG1029," whilst at this team"))))))))</f>
        <v/>
      </c>
      <c r="E1029" s="106" t="str">
        <f>IF('Patient level info'!A1029="","",IF(B1029="6 Month Transfer","Not Applicable",IF('Patient level info'!A1029='Patient level info'!B1029,IF('Patient level info'!T1029="No","Not achieved","Achieved"),"Not directly admitted by this team")))</f>
        <v/>
      </c>
      <c r="F1029" s="106" t="str">
        <f>IF('Patient level info'!A1029="","",IF(B1029="6 Month Transfer","Not Applicable",IF('Patient level info'!A1029='Patient level info'!B1029,IF('Patient level info'!U1029="","Not achieved","Achieved"),"Not directly admitted by this team")))</f>
        <v/>
      </c>
    </row>
    <row r="1030" spans="1:6" s="40" customFormat="1" ht="30" customHeight="1" x14ac:dyDescent="0.25">
      <c r="A1030" s="20" t="str">
        <f>IF('Patient level info'!A1030="","",'Patient level info'!A1030)</f>
        <v/>
      </c>
      <c r="B1030" s="105" t="str">
        <f>IF(A1030="","",IF('Patient level info'!E1030="Yes","6 Month Transfer",IF('Paste Data Here - Export'!A1030='Paste Data Here - Export'!B1030,'Patient level info'!C1030,IF('Patient level info'!W1030="No","",'Paste Data Here - Export'!HP1030))))</f>
        <v/>
      </c>
      <c r="C1030" s="61" t="str">
        <f>IF(A1030="","",IF(B1030="6 Month Transfer",B1030,IF('Patient level info'!W1030="No","Record not locked to discharge/transfer",IF(AND('Paste Data Here - Export'!KM1030="T",'Paste Data Here - Export'!A1030&lt;&gt;'Paste Data Here - Export'!B1030),"Record transferred to this team then transferred to another inpatient team",IF('Paste Data Here - Export'!KM1030="T","Transferred to another inpatient team",IF('Paste Data Here - Export'!A1030='Paste Data Here - Export'!B1030,"Full record at this team","Record transferred to this team"))))))</f>
        <v/>
      </c>
      <c r="D1030" s="106" t="str">
        <f>IF('Patient level info'!A1030="","",IF(B1030="6 Month Transfer","Not Applicable",IF(C1030="Record not locked to discharge/transfer",C1030,IF(OR(C1030="Full record at this team",'Patient level info'!AG1030="Died same day as arrival",'Patient level info'!AG1030="Admitted to ICU/CCU/HDU"),'Patient level info'!AG1030,IF('Patient level info'!P1030="Not achieved",'Patient level info'!AG1030,IF('Patient level info'!M1030="Not achieved",'Patient level info'!AG1030,IF('Patient level info'!AG1030="Not directly admitted by this team, but achieved 90% of stay whilst at this team",'Patient level info'!AG1030,CONCATENATE('Patient level info'!AG1030," whilst at this team"))))))))</f>
        <v/>
      </c>
      <c r="E1030" s="106" t="str">
        <f>IF('Patient level info'!A1030="","",IF(B1030="6 Month Transfer","Not Applicable",IF('Patient level info'!A1030='Patient level info'!B1030,IF('Patient level info'!T1030="No","Not achieved","Achieved"),"Not directly admitted by this team")))</f>
        <v/>
      </c>
      <c r="F1030" s="106" t="str">
        <f>IF('Patient level info'!A1030="","",IF(B1030="6 Month Transfer","Not Applicable",IF('Patient level info'!A1030='Patient level info'!B1030,IF('Patient level info'!U1030="","Not achieved","Achieved"),"Not directly admitted by this team")))</f>
        <v/>
      </c>
    </row>
    <row r="1031" spans="1:6" s="40" customFormat="1" ht="30" customHeight="1" x14ac:dyDescent="0.25">
      <c r="A1031" s="20" t="str">
        <f>IF('Patient level info'!A1031="","",'Patient level info'!A1031)</f>
        <v/>
      </c>
      <c r="B1031" s="105" t="str">
        <f>IF(A1031="","",IF('Patient level info'!E1031="Yes","6 Month Transfer",IF('Paste Data Here - Export'!A1031='Paste Data Here - Export'!B1031,'Patient level info'!C1031,IF('Patient level info'!W1031="No","",'Paste Data Here - Export'!HP1031))))</f>
        <v/>
      </c>
      <c r="C1031" s="61" t="str">
        <f>IF(A1031="","",IF(B1031="6 Month Transfer",B1031,IF('Patient level info'!W1031="No","Record not locked to discharge/transfer",IF(AND('Paste Data Here - Export'!KM1031="T",'Paste Data Here - Export'!A1031&lt;&gt;'Paste Data Here - Export'!B1031),"Record transferred to this team then transferred to another inpatient team",IF('Paste Data Here - Export'!KM1031="T","Transferred to another inpatient team",IF('Paste Data Here - Export'!A1031='Paste Data Here - Export'!B1031,"Full record at this team","Record transferred to this team"))))))</f>
        <v/>
      </c>
      <c r="D1031" s="106" t="str">
        <f>IF('Patient level info'!A1031="","",IF(B1031="6 Month Transfer","Not Applicable",IF(C1031="Record not locked to discharge/transfer",C1031,IF(OR(C1031="Full record at this team",'Patient level info'!AG1031="Died same day as arrival",'Patient level info'!AG1031="Admitted to ICU/CCU/HDU"),'Patient level info'!AG1031,IF('Patient level info'!P1031="Not achieved",'Patient level info'!AG1031,IF('Patient level info'!M1031="Not achieved",'Patient level info'!AG1031,IF('Patient level info'!AG1031="Not directly admitted by this team, but achieved 90% of stay whilst at this team",'Patient level info'!AG1031,CONCATENATE('Patient level info'!AG1031," whilst at this team"))))))))</f>
        <v/>
      </c>
      <c r="E1031" s="106" t="str">
        <f>IF('Patient level info'!A1031="","",IF(B1031="6 Month Transfer","Not Applicable",IF('Patient level info'!A1031='Patient level info'!B1031,IF('Patient level info'!T1031="No","Not achieved","Achieved"),"Not directly admitted by this team")))</f>
        <v/>
      </c>
      <c r="F1031" s="106" t="str">
        <f>IF('Patient level info'!A1031="","",IF(B1031="6 Month Transfer","Not Applicable",IF('Patient level info'!A1031='Patient level info'!B1031,IF('Patient level info'!U1031="","Not achieved","Achieved"),"Not directly admitted by this team")))</f>
        <v/>
      </c>
    </row>
    <row r="1032" spans="1:6" s="40" customFormat="1" ht="30" customHeight="1" x14ac:dyDescent="0.25">
      <c r="A1032" s="20" t="str">
        <f>IF('Patient level info'!A1032="","",'Patient level info'!A1032)</f>
        <v/>
      </c>
      <c r="B1032" s="105" t="str">
        <f>IF(A1032="","",IF('Patient level info'!E1032="Yes","6 Month Transfer",IF('Paste Data Here - Export'!A1032='Paste Data Here - Export'!B1032,'Patient level info'!C1032,IF('Patient level info'!W1032="No","",'Paste Data Here - Export'!HP1032))))</f>
        <v/>
      </c>
      <c r="C1032" s="61" t="str">
        <f>IF(A1032="","",IF(B1032="6 Month Transfer",B1032,IF('Patient level info'!W1032="No","Record not locked to discharge/transfer",IF(AND('Paste Data Here - Export'!KM1032="T",'Paste Data Here - Export'!A1032&lt;&gt;'Paste Data Here - Export'!B1032),"Record transferred to this team then transferred to another inpatient team",IF('Paste Data Here - Export'!KM1032="T","Transferred to another inpatient team",IF('Paste Data Here - Export'!A1032='Paste Data Here - Export'!B1032,"Full record at this team","Record transferred to this team"))))))</f>
        <v/>
      </c>
      <c r="D1032" s="106" t="str">
        <f>IF('Patient level info'!A1032="","",IF(B1032="6 Month Transfer","Not Applicable",IF(C1032="Record not locked to discharge/transfer",C1032,IF(OR(C1032="Full record at this team",'Patient level info'!AG1032="Died same day as arrival",'Patient level info'!AG1032="Admitted to ICU/CCU/HDU"),'Patient level info'!AG1032,IF('Patient level info'!P1032="Not achieved",'Patient level info'!AG1032,IF('Patient level info'!M1032="Not achieved",'Patient level info'!AG1032,IF('Patient level info'!AG1032="Not directly admitted by this team, but achieved 90% of stay whilst at this team",'Patient level info'!AG1032,CONCATENATE('Patient level info'!AG1032," whilst at this team"))))))))</f>
        <v/>
      </c>
      <c r="E1032" s="106" t="str">
        <f>IF('Patient level info'!A1032="","",IF(B1032="6 Month Transfer","Not Applicable",IF('Patient level info'!A1032='Patient level info'!B1032,IF('Patient level info'!T1032="No","Not achieved","Achieved"),"Not directly admitted by this team")))</f>
        <v/>
      </c>
      <c r="F1032" s="106" t="str">
        <f>IF('Patient level info'!A1032="","",IF(B1032="6 Month Transfer","Not Applicable",IF('Patient level info'!A1032='Patient level info'!B1032,IF('Patient level info'!U1032="","Not achieved","Achieved"),"Not directly admitted by this team")))</f>
        <v/>
      </c>
    </row>
    <row r="1033" spans="1:6" s="40" customFormat="1" ht="30" customHeight="1" x14ac:dyDescent="0.25">
      <c r="A1033" s="20" t="str">
        <f>IF('Patient level info'!A1033="","",'Patient level info'!A1033)</f>
        <v/>
      </c>
      <c r="B1033" s="105" t="str">
        <f>IF(A1033="","",IF('Patient level info'!E1033="Yes","6 Month Transfer",IF('Paste Data Here - Export'!A1033='Paste Data Here - Export'!B1033,'Patient level info'!C1033,IF('Patient level info'!W1033="No","",'Paste Data Here - Export'!HP1033))))</f>
        <v/>
      </c>
      <c r="C1033" s="61" t="str">
        <f>IF(A1033="","",IF(B1033="6 Month Transfer",B1033,IF('Patient level info'!W1033="No","Record not locked to discharge/transfer",IF(AND('Paste Data Here - Export'!KM1033="T",'Paste Data Here - Export'!A1033&lt;&gt;'Paste Data Here - Export'!B1033),"Record transferred to this team then transferred to another inpatient team",IF('Paste Data Here - Export'!KM1033="T","Transferred to another inpatient team",IF('Paste Data Here - Export'!A1033='Paste Data Here - Export'!B1033,"Full record at this team","Record transferred to this team"))))))</f>
        <v/>
      </c>
      <c r="D1033" s="106" t="str">
        <f>IF('Patient level info'!A1033="","",IF(B1033="6 Month Transfer","Not Applicable",IF(C1033="Record not locked to discharge/transfer",C1033,IF(OR(C1033="Full record at this team",'Patient level info'!AG1033="Died same day as arrival",'Patient level info'!AG1033="Admitted to ICU/CCU/HDU"),'Patient level info'!AG1033,IF('Patient level info'!P1033="Not achieved",'Patient level info'!AG1033,IF('Patient level info'!M1033="Not achieved",'Patient level info'!AG1033,IF('Patient level info'!AG1033="Not directly admitted by this team, but achieved 90% of stay whilst at this team",'Patient level info'!AG1033,CONCATENATE('Patient level info'!AG1033," whilst at this team"))))))))</f>
        <v/>
      </c>
      <c r="E1033" s="106" t="str">
        <f>IF('Patient level info'!A1033="","",IF(B1033="6 Month Transfer","Not Applicable",IF('Patient level info'!A1033='Patient level info'!B1033,IF('Patient level info'!T1033="No","Not achieved","Achieved"),"Not directly admitted by this team")))</f>
        <v/>
      </c>
      <c r="F1033" s="106" t="str">
        <f>IF('Patient level info'!A1033="","",IF(B1033="6 Month Transfer","Not Applicable",IF('Patient level info'!A1033='Patient level info'!B1033,IF('Patient level info'!U1033="","Not achieved","Achieved"),"Not directly admitted by this team")))</f>
        <v/>
      </c>
    </row>
    <row r="1034" spans="1:6" s="40" customFormat="1" ht="30" customHeight="1" x14ac:dyDescent="0.25">
      <c r="A1034" s="20" t="str">
        <f>IF('Patient level info'!A1034="","",'Patient level info'!A1034)</f>
        <v/>
      </c>
      <c r="B1034" s="105" t="str">
        <f>IF(A1034="","",IF('Patient level info'!E1034="Yes","6 Month Transfer",IF('Paste Data Here - Export'!A1034='Paste Data Here - Export'!B1034,'Patient level info'!C1034,IF('Patient level info'!W1034="No","",'Paste Data Here - Export'!HP1034))))</f>
        <v/>
      </c>
      <c r="C1034" s="61" t="str">
        <f>IF(A1034="","",IF(B1034="6 Month Transfer",B1034,IF('Patient level info'!W1034="No","Record not locked to discharge/transfer",IF(AND('Paste Data Here - Export'!KM1034="T",'Paste Data Here - Export'!A1034&lt;&gt;'Paste Data Here - Export'!B1034),"Record transferred to this team then transferred to another inpatient team",IF('Paste Data Here - Export'!KM1034="T","Transferred to another inpatient team",IF('Paste Data Here - Export'!A1034='Paste Data Here - Export'!B1034,"Full record at this team","Record transferred to this team"))))))</f>
        <v/>
      </c>
      <c r="D1034" s="106" t="str">
        <f>IF('Patient level info'!A1034="","",IF(B1034="6 Month Transfer","Not Applicable",IF(C1034="Record not locked to discharge/transfer",C1034,IF(OR(C1034="Full record at this team",'Patient level info'!AG1034="Died same day as arrival",'Patient level info'!AG1034="Admitted to ICU/CCU/HDU"),'Patient level info'!AG1034,IF('Patient level info'!P1034="Not achieved",'Patient level info'!AG1034,IF('Patient level info'!M1034="Not achieved",'Patient level info'!AG1034,IF('Patient level info'!AG1034="Not directly admitted by this team, but achieved 90% of stay whilst at this team",'Patient level info'!AG1034,CONCATENATE('Patient level info'!AG1034," whilst at this team"))))))))</f>
        <v/>
      </c>
      <c r="E1034" s="106" t="str">
        <f>IF('Patient level info'!A1034="","",IF(B1034="6 Month Transfer","Not Applicable",IF('Patient level info'!A1034='Patient level info'!B1034,IF('Patient level info'!T1034="No","Not achieved","Achieved"),"Not directly admitted by this team")))</f>
        <v/>
      </c>
      <c r="F1034" s="106" t="str">
        <f>IF('Patient level info'!A1034="","",IF(B1034="6 Month Transfer","Not Applicable",IF('Patient level info'!A1034='Patient level info'!B1034,IF('Patient level info'!U1034="","Not achieved","Achieved"),"Not directly admitted by this team")))</f>
        <v/>
      </c>
    </row>
    <row r="1035" spans="1:6" s="40" customFormat="1" ht="30" customHeight="1" x14ac:dyDescent="0.25">
      <c r="A1035" s="20" t="str">
        <f>IF('Patient level info'!A1035="","",'Patient level info'!A1035)</f>
        <v/>
      </c>
      <c r="B1035" s="105" t="str">
        <f>IF(A1035="","",IF('Patient level info'!E1035="Yes","6 Month Transfer",IF('Paste Data Here - Export'!A1035='Paste Data Here - Export'!B1035,'Patient level info'!C1035,IF('Patient level info'!W1035="No","",'Paste Data Here - Export'!HP1035))))</f>
        <v/>
      </c>
      <c r="C1035" s="61" t="str">
        <f>IF(A1035="","",IF(B1035="6 Month Transfer",B1035,IF('Patient level info'!W1035="No","Record not locked to discharge/transfer",IF(AND('Paste Data Here - Export'!KM1035="T",'Paste Data Here - Export'!A1035&lt;&gt;'Paste Data Here - Export'!B1035),"Record transferred to this team then transferred to another inpatient team",IF('Paste Data Here - Export'!KM1035="T","Transferred to another inpatient team",IF('Paste Data Here - Export'!A1035='Paste Data Here - Export'!B1035,"Full record at this team","Record transferred to this team"))))))</f>
        <v/>
      </c>
      <c r="D1035" s="106" t="str">
        <f>IF('Patient level info'!A1035="","",IF(B1035="6 Month Transfer","Not Applicable",IF(C1035="Record not locked to discharge/transfer",C1035,IF(OR(C1035="Full record at this team",'Patient level info'!AG1035="Died same day as arrival",'Patient level info'!AG1035="Admitted to ICU/CCU/HDU"),'Patient level info'!AG1035,IF('Patient level info'!P1035="Not achieved",'Patient level info'!AG1035,IF('Patient level info'!M1035="Not achieved",'Patient level info'!AG1035,IF('Patient level info'!AG1035="Not directly admitted by this team, but achieved 90% of stay whilst at this team",'Patient level info'!AG1035,CONCATENATE('Patient level info'!AG1035," whilst at this team"))))))))</f>
        <v/>
      </c>
      <c r="E1035" s="106" t="str">
        <f>IF('Patient level info'!A1035="","",IF(B1035="6 Month Transfer","Not Applicable",IF('Patient level info'!A1035='Patient level info'!B1035,IF('Patient level info'!T1035="No","Not achieved","Achieved"),"Not directly admitted by this team")))</f>
        <v/>
      </c>
      <c r="F1035" s="106" t="str">
        <f>IF('Patient level info'!A1035="","",IF(B1035="6 Month Transfer","Not Applicable",IF('Patient level info'!A1035='Patient level info'!B1035,IF('Patient level info'!U1035="","Not achieved","Achieved"),"Not directly admitted by this team")))</f>
        <v/>
      </c>
    </row>
    <row r="1036" spans="1:6" s="40" customFormat="1" ht="30" customHeight="1" x14ac:dyDescent="0.25">
      <c r="A1036" s="20" t="str">
        <f>IF('Patient level info'!A1036="","",'Patient level info'!A1036)</f>
        <v/>
      </c>
      <c r="B1036" s="105" t="str">
        <f>IF(A1036="","",IF('Patient level info'!E1036="Yes","6 Month Transfer",IF('Paste Data Here - Export'!A1036='Paste Data Here - Export'!B1036,'Patient level info'!C1036,IF('Patient level info'!W1036="No","",'Paste Data Here - Export'!HP1036))))</f>
        <v/>
      </c>
      <c r="C1036" s="61" t="str">
        <f>IF(A1036="","",IF(B1036="6 Month Transfer",B1036,IF('Patient level info'!W1036="No","Record not locked to discharge/transfer",IF(AND('Paste Data Here - Export'!KM1036="T",'Paste Data Here - Export'!A1036&lt;&gt;'Paste Data Here - Export'!B1036),"Record transferred to this team then transferred to another inpatient team",IF('Paste Data Here - Export'!KM1036="T","Transferred to another inpatient team",IF('Paste Data Here - Export'!A1036='Paste Data Here - Export'!B1036,"Full record at this team","Record transferred to this team"))))))</f>
        <v/>
      </c>
      <c r="D1036" s="106" t="str">
        <f>IF('Patient level info'!A1036="","",IF(B1036="6 Month Transfer","Not Applicable",IF(C1036="Record not locked to discharge/transfer",C1036,IF(OR(C1036="Full record at this team",'Patient level info'!AG1036="Died same day as arrival",'Patient level info'!AG1036="Admitted to ICU/CCU/HDU"),'Patient level info'!AG1036,IF('Patient level info'!P1036="Not achieved",'Patient level info'!AG1036,IF('Patient level info'!M1036="Not achieved",'Patient level info'!AG1036,IF('Patient level info'!AG1036="Not directly admitted by this team, but achieved 90% of stay whilst at this team",'Patient level info'!AG1036,CONCATENATE('Patient level info'!AG1036," whilst at this team"))))))))</f>
        <v/>
      </c>
      <c r="E1036" s="106" t="str">
        <f>IF('Patient level info'!A1036="","",IF(B1036="6 Month Transfer","Not Applicable",IF('Patient level info'!A1036='Patient level info'!B1036,IF('Patient level info'!T1036="No","Not achieved","Achieved"),"Not directly admitted by this team")))</f>
        <v/>
      </c>
      <c r="F1036" s="106" t="str">
        <f>IF('Patient level info'!A1036="","",IF(B1036="6 Month Transfer","Not Applicable",IF('Patient level info'!A1036='Patient level info'!B1036,IF('Patient level info'!U1036="","Not achieved","Achieved"),"Not directly admitted by this team")))</f>
        <v/>
      </c>
    </row>
    <row r="1037" spans="1:6" s="40" customFormat="1" ht="30" customHeight="1" x14ac:dyDescent="0.25">
      <c r="A1037" s="20" t="str">
        <f>IF('Patient level info'!A1037="","",'Patient level info'!A1037)</f>
        <v/>
      </c>
      <c r="B1037" s="105" t="str">
        <f>IF(A1037="","",IF('Patient level info'!E1037="Yes","6 Month Transfer",IF('Paste Data Here - Export'!A1037='Paste Data Here - Export'!B1037,'Patient level info'!C1037,IF('Patient level info'!W1037="No","",'Paste Data Here - Export'!HP1037))))</f>
        <v/>
      </c>
      <c r="C1037" s="61" t="str">
        <f>IF(A1037="","",IF(B1037="6 Month Transfer",B1037,IF('Patient level info'!W1037="No","Record not locked to discharge/transfer",IF(AND('Paste Data Here - Export'!KM1037="T",'Paste Data Here - Export'!A1037&lt;&gt;'Paste Data Here - Export'!B1037),"Record transferred to this team then transferred to another inpatient team",IF('Paste Data Here - Export'!KM1037="T","Transferred to another inpatient team",IF('Paste Data Here - Export'!A1037='Paste Data Here - Export'!B1037,"Full record at this team","Record transferred to this team"))))))</f>
        <v/>
      </c>
      <c r="D1037" s="106" t="str">
        <f>IF('Patient level info'!A1037="","",IF(B1037="6 Month Transfer","Not Applicable",IF(C1037="Record not locked to discharge/transfer",C1037,IF(OR(C1037="Full record at this team",'Patient level info'!AG1037="Died same day as arrival",'Patient level info'!AG1037="Admitted to ICU/CCU/HDU"),'Patient level info'!AG1037,IF('Patient level info'!P1037="Not achieved",'Patient level info'!AG1037,IF('Patient level info'!M1037="Not achieved",'Patient level info'!AG1037,IF('Patient level info'!AG1037="Not directly admitted by this team, but achieved 90% of stay whilst at this team",'Patient level info'!AG1037,CONCATENATE('Patient level info'!AG1037," whilst at this team"))))))))</f>
        <v/>
      </c>
      <c r="E1037" s="106" t="str">
        <f>IF('Patient level info'!A1037="","",IF(B1037="6 Month Transfer","Not Applicable",IF('Patient level info'!A1037='Patient level info'!B1037,IF('Patient level info'!T1037="No","Not achieved","Achieved"),"Not directly admitted by this team")))</f>
        <v/>
      </c>
      <c r="F1037" s="106" t="str">
        <f>IF('Patient level info'!A1037="","",IF(B1037="6 Month Transfer","Not Applicable",IF('Patient level info'!A1037='Patient level info'!B1037,IF('Patient level info'!U1037="","Not achieved","Achieved"),"Not directly admitted by this team")))</f>
        <v/>
      </c>
    </row>
    <row r="1038" spans="1:6" s="40" customFormat="1" ht="30" customHeight="1" x14ac:dyDescent="0.25">
      <c r="A1038" s="20" t="str">
        <f>IF('Patient level info'!A1038="","",'Patient level info'!A1038)</f>
        <v/>
      </c>
      <c r="B1038" s="105" t="str">
        <f>IF(A1038="","",IF('Patient level info'!E1038="Yes","6 Month Transfer",IF('Paste Data Here - Export'!A1038='Paste Data Here - Export'!B1038,'Patient level info'!C1038,IF('Patient level info'!W1038="No","",'Paste Data Here - Export'!HP1038))))</f>
        <v/>
      </c>
      <c r="C1038" s="61" t="str">
        <f>IF(A1038="","",IF(B1038="6 Month Transfer",B1038,IF('Patient level info'!W1038="No","Record not locked to discharge/transfer",IF(AND('Paste Data Here - Export'!KM1038="T",'Paste Data Here - Export'!A1038&lt;&gt;'Paste Data Here - Export'!B1038),"Record transferred to this team then transferred to another inpatient team",IF('Paste Data Here - Export'!KM1038="T","Transferred to another inpatient team",IF('Paste Data Here - Export'!A1038='Paste Data Here - Export'!B1038,"Full record at this team","Record transferred to this team"))))))</f>
        <v/>
      </c>
      <c r="D1038" s="106" t="str">
        <f>IF('Patient level info'!A1038="","",IF(B1038="6 Month Transfer","Not Applicable",IF(C1038="Record not locked to discharge/transfer",C1038,IF(OR(C1038="Full record at this team",'Patient level info'!AG1038="Died same day as arrival",'Patient level info'!AG1038="Admitted to ICU/CCU/HDU"),'Patient level info'!AG1038,IF('Patient level info'!P1038="Not achieved",'Patient level info'!AG1038,IF('Patient level info'!M1038="Not achieved",'Patient level info'!AG1038,IF('Patient level info'!AG1038="Not directly admitted by this team, but achieved 90% of stay whilst at this team",'Patient level info'!AG1038,CONCATENATE('Patient level info'!AG1038," whilst at this team"))))))))</f>
        <v/>
      </c>
      <c r="E1038" s="106" t="str">
        <f>IF('Patient level info'!A1038="","",IF(B1038="6 Month Transfer","Not Applicable",IF('Patient level info'!A1038='Patient level info'!B1038,IF('Patient level info'!T1038="No","Not achieved","Achieved"),"Not directly admitted by this team")))</f>
        <v/>
      </c>
      <c r="F1038" s="106" t="str">
        <f>IF('Patient level info'!A1038="","",IF(B1038="6 Month Transfer","Not Applicable",IF('Patient level info'!A1038='Patient level info'!B1038,IF('Patient level info'!U1038="","Not achieved","Achieved"),"Not directly admitted by this team")))</f>
        <v/>
      </c>
    </row>
    <row r="1039" spans="1:6" s="40" customFormat="1" ht="30" customHeight="1" x14ac:dyDescent="0.25">
      <c r="A1039" s="20" t="str">
        <f>IF('Patient level info'!A1039="","",'Patient level info'!A1039)</f>
        <v/>
      </c>
      <c r="B1039" s="105" t="str">
        <f>IF(A1039="","",IF('Patient level info'!E1039="Yes","6 Month Transfer",IF('Paste Data Here - Export'!A1039='Paste Data Here - Export'!B1039,'Patient level info'!C1039,IF('Patient level info'!W1039="No","",'Paste Data Here - Export'!HP1039))))</f>
        <v/>
      </c>
      <c r="C1039" s="61" t="str">
        <f>IF(A1039="","",IF(B1039="6 Month Transfer",B1039,IF('Patient level info'!W1039="No","Record not locked to discharge/transfer",IF(AND('Paste Data Here - Export'!KM1039="T",'Paste Data Here - Export'!A1039&lt;&gt;'Paste Data Here - Export'!B1039),"Record transferred to this team then transferred to another inpatient team",IF('Paste Data Here - Export'!KM1039="T","Transferred to another inpatient team",IF('Paste Data Here - Export'!A1039='Paste Data Here - Export'!B1039,"Full record at this team","Record transferred to this team"))))))</f>
        <v/>
      </c>
      <c r="D1039" s="106" t="str">
        <f>IF('Patient level info'!A1039="","",IF(B1039="6 Month Transfer","Not Applicable",IF(C1039="Record not locked to discharge/transfer",C1039,IF(OR(C1039="Full record at this team",'Patient level info'!AG1039="Died same day as arrival",'Patient level info'!AG1039="Admitted to ICU/CCU/HDU"),'Patient level info'!AG1039,IF('Patient level info'!P1039="Not achieved",'Patient level info'!AG1039,IF('Patient level info'!M1039="Not achieved",'Patient level info'!AG1039,IF('Patient level info'!AG1039="Not directly admitted by this team, but achieved 90% of stay whilst at this team",'Patient level info'!AG1039,CONCATENATE('Patient level info'!AG1039," whilst at this team"))))))))</f>
        <v/>
      </c>
      <c r="E1039" s="106" t="str">
        <f>IF('Patient level info'!A1039="","",IF(B1039="6 Month Transfer","Not Applicable",IF('Patient level info'!A1039='Patient level info'!B1039,IF('Patient level info'!T1039="No","Not achieved","Achieved"),"Not directly admitted by this team")))</f>
        <v/>
      </c>
      <c r="F1039" s="106" t="str">
        <f>IF('Patient level info'!A1039="","",IF(B1039="6 Month Transfer","Not Applicable",IF('Patient level info'!A1039='Patient level info'!B1039,IF('Patient level info'!U1039="","Not achieved","Achieved"),"Not directly admitted by this team")))</f>
        <v/>
      </c>
    </row>
    <row r="1040" spans="1:6" s="40" customFormat="1" ht="30" customHeight="1" x14ac:dyDescent="0.25">
      <c r="A1040" s="20" t="str">
        <f>IF('Patient level info'!A1040="","",'Patient level info'!A1040)</f>
        <v/>
      </c>
      <c r="B1040" s="105" t="str">
        <f>IF(A1040="","",IF('Patient level info'!E1040="Yes","6 Month Transfer",IF('Paste Data Here - Export'!A1040='Paste Data Here - Export'!B1040,'Patient level info'!C1040,IF('Patient level info'!W1040="No","",'Paste Data Here - Export'!HP1040))))</f>
        <v/>
      </c>
      <c r="C1040" s="61" t="str">
        <f>IF(A1040="","",IF(B1040="6 Month Transfer",B1040,IF('Patient level info'!W1040="No","Record not locked to discharge/transfer",IF(AND('Paste Data Here - Export'!KM1040="T",'Paste Data Here - Export'!A1040&lt;&gt;'Paste Data Here - Export'!B1040),"Record transferred to this team then transferred to another inpatient team",IF('Paste Data Here - Export'!KM1040="T","Transferred to another inpatient team",IF('Paste Data Here - Export'!A1040='Paste Data Here - Export'!B1040,"Full record at this team","Record transferred to this team"))))))</f>
        <v/>
      </c>
      <c r="D1040" s="106" t="str">
        <f>IF('Patient level info'!A1040="","",IF(B1040="6 Month Transfer","Not Applicable",IF(C1040="Record not locked to discharge/transfer",C1040,IF(OR(C1040="Full record at this team",'Patient level info'!AG1040="Died same day as arrival",'Patient level info'!AG1040="Admitted to ICU/CCU/HDU"),'Patient level info'!AG1040,IF('Patient level info'!P1040="Not achieved",'Patient level info'!AG1040,IF('Patient level info'!M1040="Not achieved",'Patient level info'!AG1040,IF('Patient level info'!AG1040="Not directly admitted by this team, but achieved 90% of stay whilst at this team",'Patient level info'!AG1040,CONCATENATE('Patient level info'!AG1040," whilst at this team"))))))))</f>
        <v/>
      </c>
      <c r="E1040" s="106" t="str">
        <f>IF('Patient level info'!A1040="","",IF(B1040="6 Month Transfer","Not Applicable",IF('Patient level info'!A1040='Patient level info'!B1040,IF('Patient level info'!T1040="No","Not achieved","Achieved"),"Not directly admitted by this team")))</f>
        <v/>
      </c>
      <c r="F1040" s="106" t="str">
        <f>IF('Patient level info'!A1040="","",IF(B1040="6 Month Transfer","Not Applicable",IF('Patient level info'!A1040='Patient level info'!B1040,IF('Patient level info'!U1040="","Not achieved","Achieved"),"Not directly admitted by this team")))</f>
        <v/>
      </c>
    </row>
    <row r="1041" spans="1:6" s="40" customFormat="1" ht="30" customHeight="1" x14ac:dyDescent="0.25">
      <c r="A1041" s="20" t="str">
        <f>IF('Patient level info'!A1041="","",'Patient level info'!A1041)</f>
        <v/>
      </c>
      <c r="B1041" s="105" t="str">
        <f>IF(A1041="","",IF('Patient level info'!E1041="Yes","6 Month Transfer",IF('Paste Data Here - Export'!A1041='Paste Data Here - Export'!B1041,'Patient level info'!C1041,IF('Patient level info'!W1041="No","",'Paste Data Here - Export'!HP1041))))</f>
        <v/>
      </c>
      <c r="C1041" s="61" t="str">
        <f>IF(A1041="","",IF(B1041="6 Month Transfer",B1041,IF('Patient level info'!W1041="No","Record not locked to discharge/transfer",IF(AND('Paste Data Here - Export'!KM1041="T",'Paste Data Here - Export'!A1041&lt;&gt;'Paste Data Here - Export'!B1041),"Record transferred to this team then transferred to another inpatient team",IF('Paste Data Here - Export'!KM1041="T","Transferred to another inpatient team",IF('Paste Data Here - Export'!A1041='Paste Data Here - Export'!B1041,"Full record at this team","Record transferred to this team"))))))</f>
        <v/>
      </c>
      <c r="D1041" s="106" t="str">
        <f>IF('Patient level info'!A1041="","",IF(B1041="6 Month Transfer","Not Applicable",IF(C1041="Record not locked to discharge/transfer",C1041,IF(OR(C1041="Full record at this team",'Patient level info'!AG1041="Died same day as arrival",'Patient level info'!AG1041="Admitted to ICU/CCU/HDU"),'Patient level info'!AG1041,IF('Patient level info'!P1041="Not achieved",'Patient level info'!AG1041,IF('Patient level info'!M1041="Not achieved",'Patient level info'!AG1041,IF('Patient level info'!AG1041="Not directly admitted by this team, but achieved 90% of stay whilst at this team",'Patient level info'!AG1041,CONCATENATE('Patient level info'!AG1041," whilst at this team"))))))))</f>
        <v/>
      </c>
      <c r="E1041" s="106" t="str">
        <f>IF('Patient level info'!A1041="","",IF(B1041="6 Month Transfer","Not Applicable",IF('Patient level info'!A1041='Patient level info'!B1041,IF('Patient level info'!T1041="No","Not achieved","Achieved"),"Not directly admitted by this team")))</f>
        <v/>
      </c>
      <c r="F1041" s="106" t="str">
        <f>IF('Patient level info'!A1041="","",IF(B1041="6 Month Transfer","Not Applicable",IF('Patient level info'!A1041='Patient level info'!B1041,IF('Patient level info'!U1041="","Not achieved","Achieved"),"Not directly admitted by this team")))</f>
        <v/>
      </c>
    </row>
    <row r="1042" spans="1:6" s="40" customFormat="1" ht="30" customHeight="1" x14ac:dyDescent="0.25">
      <c r="A1042" s="20" t="str">
        <f>IF('Patient level info'!A1042="","",'Patient level info'!A1042)</f>
        <v/>
      </c>
      <c r="B1042" s="105" t="str">
        <f>IF(A1042="","",IF('Patient level info'!E1042="Yes","6 Month Transfer",IF('Paste Data Here - Export'!A1042='Paste Data Here - Export'!B1042,'Patient level info'!C1042,IF('Patient level info'!W1042="No","",'Paste Data Here - Export'!HP1042))))</f>
        <v/>
      </c>
      <c r="C1042" s="61" t="str">
        <f>IF(A1042="","",IF(B1042="6 Month Transfer",B1042,IF('Patient level info'!W1042="No","Record not locked to discharge/transfer",IF(AND('Paste Data Here - Export'!KM1042="T",'Paste Data Here - Export'!A1042&lt;&gt;'Paste Data Here - Export'!B1042),"Record transferred to this team then transferred to another inpatient team",IF('Paste Data Here - Export'!KM1042="T","Transferred to another inpatient team",IF('Paste Data Here - Export'!A1042='Paste Data Here - Export'!B1042,"Full record at this team","Record transferred to this team"))))))</f>
        <v/>
      </c>
      <c r="D1042" s="106" t="str">
        <f>IF('Patient level info'!A1042="","",IF(B1042="6 Month Transfer","Not Applicable",IF(C1042="Record not locked to discharge/transfer",C1042,IF(OR(C1042="Full record at this team",'Patient level info'!AG1042="Died same day as arrival",'Patient level info'!AG1042="Admitted to ICU/CCU/HDU"),'Patient level info'!AG1042,IF('Patient level info'!P1042="Not achieved",'Patient level info'!AG1042,IF('Patient level info'!M1042="Not achieved",'Patient level info'!AG1042,IF('Patient level info'!AG1042="Not directly admitted by this team, but achieved 90% of stay whilst at this team",'Patient level info'!AG1042,CONCATENATE('Patient level info'!AG1042," whilst at this team"))))))))</f>
        <v/>
      </c>
      <c r="E1042" s="106" t="str">
        <f>IF('Patient level info'!A1042="","",IF(B1042="6 Month Transfer","Not Applicable",IF('Patient level info'!A1042='Patient level info'!B1042,IF('Patient level info'!T1042="No","Not achieved","Achieved"),"Not directly admitted by this team")))</f>
        <v/>
      </c>
      <c r="F1042" s="106" t="str">
        <f>IF('Patient level info'!A1042="","",IF(B1042="6 Month Transfer","Not Applicable",IF('Patient level info'!A1042='Patient level info'!B1042,IF('Patient level info'!U1042="","Not achieved","Achieved"),"Not directly admitted by this team")))</f>
        <v/>
      </c>
    </row>
    <row r="1043" spans="1:6" s="40" customFormat="1" ht="30" customHeight="1" x14ac:dyDescent="0.25">
      <c r="A1043" s="20" t="str">
        <f>IF('Patient level info'!A1043="","",'Patient level info'!A1043)</f>
        <v/>
      </c>
      <c r="B1043" s="105" t="str">
        <f>IF(A1043="","",IF('Patient level info'!E1043="Yes","6 Month Transfer",IF('Paste Data Here - Export'!A1043='Paste Data Here - Export'!B1043,'Patient level info'!C1043,IF('Patient level info'!W1043="No","",'Paste Data Here - Export'!HP1043))))</f>
        <v/>
      </c>
      <c r="C1043" s="61" t="str">
        <f>IF(A1043="","",IF(B1043="6 Month Transfer",B1043,IF('Patient level info'!W1043="No","Record not locked to discharge/transfer",IF(AND('Paste Data Here - Export'!KM1043="T",'Paste Data Here - Export'!A1043&lt;&gt;'Paste Data Here - Export'!B1043),"Record transferred to this team then transferred to another inpatient team",IF('Paste Data Here - Export'!KM1043="T","Transferred to another inpatient team",IF('Paste Data Here - Export'!A1043='Paste Data Here - Export'!B1043,"Full record at this team","Record transferred to this team"))))))</f>
        <v/>
      </c>
      <c r="D1043" s="106" t="str">
        <f>IF('Patient level info'!A1043="","",IF(B1043="6 Month Transfer","Not Applicable",IF(C1043="Record not locked to discharge/transfer",C1043,IF(OR(C1043="Full record at this team",'Patient level info'!AG1043="Died same day as arrival",'Patient level info'!AG1043="Admitted to ICU/CCU/HDU"),'Patient level info'!AG1043,IF('Patient level info'!P1043="Not achieved",'Patient level info'!AG1043,IF('Patient level info'!M1043="Not achieved",'Patient level info'!AG1043,IF('Patient level info'!AG1043="Not directly admitted by this team, but achieved 90% of stay whilst at this team",'Patient level info'!AG1043,CONCATENATE('Patient level info'!AG1043," whilst at this team"))))))))</f>
        <v/>
      </c>
      <c r="E1043" s="106" t="str">
        <f>IF('Patient level info'!A1043="","",IF(B1043="6 Month Transfer","Not Applicable",IF('Patient level info'!A1043='Patient level info'!B1043,IF('Patient level info'!T1043="No","Not achieved","Achieved"),"Not directly admitted by this team")))</f>
        <v/>
      </c>
      <c r="F1043" s="106" t="str">
        <f>IF('Patient level info'!A1043="","",IF(B1043="6 Month Transfer","Not Applicable",IF('Patient level info'!A1043='Patient level info'!B1043,IF('Patient level info'!U1043="","Not achieved","Achieved"),"Not directly admitted by this team")))</f>
        <v/>
      </c>
    </row>
    <row r="1044" spans="1:6" s="40" customFormat="1" ht="30" customHeight="1" x14ac:dyDescent="0.25">
      <c r="A1044" s="20" t="str">
        <f>IF('Patient level info'!A1044="","",'Patient level info'!A1044)</f>
        <v/>
      </c>
      <c r="B1044" s="105" t="str">
        <f>IF(A1044="","",IF('Patient level info'!E1044="Yes","6 Month Transfer",IF('Paste Data Here - Export'!A1044='Paste Data Here - Export'!B1044,'Patient level info'!C1044,IF('Patient level info'!W1044="No","",'Paste Data Here - Export'!HP1044))))</f>
        <v/>
      </c>
      <c r="C1044" s="61" t="str">
        <f>IF(A1044="","",IF(B1044="6 Month Transfer",B1044,IF('Patient level info'!W1044="No","Record not locked to discharge/transfer",IF(AND('Paste Data Here - Export'!KM1044="T",'Paste Data Here - Export'!A1044&lt;&gt;'Paste Data Here - Export'!B1044),"Record transferred to this team then transferred to another inpatient team",IF('Paste Data Here - Export'!KM1044="T","Transferred to another inpatient team",IF('Paste Data Here - Export'!A1044='Paste Data Here - Export'!B1044,"Full record at this team","Record transferred to this team"))))))</f>
        <v/>
      </c>
      <c r="D1044" s="106" t="str">
        <f>IF('Patient level info'!A1044="","",IF(B1044="6 Month Transfer","Not Applicable",IF(C1044="Record not locked to discharge/transfer",C1044,IF(OR(C1044="Full record at this team",'Patient level info'!AG1044="Died same day as arrival",'Patient level info'!AG1044="Admitted to ICU/CCU/HDU"),'Patient level info'!AG1044,IF('Patient level info'!P1044="Not achieved",'Patient level info'!AG1044,IF('Patient level info'!M1044="Not achieved",'Patient level info'!AG1044,IF('Patient level info'!AG1044="Not directly admitted by this team, but achieved 90% of stay whilst at this team",'Patient level info'!AG1044,CONCATENATE('Patient level info'!AG1044," whilst at this team"))))))))</f>
        <v/>
      </c>
      <c r="E1044" s="106" t="str">
        <f>IF('Patient level info'!A1044="","",IF(B1044="6 Month Transfer","Not Applicable",IF('Patient level info'!A1044='Patient level info'!B1044,IF('Patient level info'!T1044="No","Not achieved","Achieved"),"Not directly admitted by this team")))</f>
        <v/>
      </c>
      <c r="F1044" s="106" t="str">
        <f>IF('Patient level info'!A1044="","",IF(B1044="6 Month Transfer","Not Applicable",IF('Patient level info'!A1044='Patient level info'!B1044,IF('Patient level info'!U1044="","Not achieved","Achieved"),"Not directly admitted by this team")))</f>
        <v/>
      </c>
    </row>
    <row r="1045" spans="1:6" s="40" customFormat="1" ht="30" customHeight="1" x14ac:dyDescent="0.25">
      <c r="A1045" s="20" t="str">
        <f>IF('Patient level info'!A1045="","",'Patient level info'!A1045)</f>
        <v/>
      </c>
      <c r="B1045" s="105" t="str">
        <f>IF(A1045="","",IF('Patient level info'!E1045="Yes","6 Month Transfer",IF('Paste Data Here - Export'!A1045='Paste Data Here - Export'!B1045,'Patient level info'!C1045,IF('Patient level info'!W1045="No","",'Paste Data Here - Export'!HP1045))))</f>
        <v/>
      </c>
      <c r="C1045" s="61" t="str">
        <f>IF(A1045="","",IF(B1045="6 Month Transfer",B1045,IF('Patient level info'!W1045="No","Record not locked to discharge/transfer",IF(AND('Paste Data Here - Export'!KM1045="T",'Paste Data Here - Export'!A1045&lt;&gt;'Paste Data Here - Export'!B1045),"Record transferred to this team then transferred to another inpatient team",IF('Paste Data Here - Export'!KM1045="T","Transferred to another inpatient team",IF('Paste Data Here - Export'!A1045='Paste Data Here - Export'!B1045,"Full record at this team","Record transferred to this team"))))))</f>
        <v/>
      </c>
      <c r="D1045" s="106" t="str">
        <f>IF('Patient level info'!A1045="","",IF(B1045="6 Month Transfer","Not Applicable",IF(C1045="Record not locked to discharge/transfer",C1045,IF(OR(C1045="Full record at this team",'Patient level info'!AG1045="Died same day as arrival",'Patient level info'!AG1045="Admitted to ICU/CCU/HDU"),'Patient level info'!AG1045,IF('Patient level info'!P1045="Not achieved",'Patient level info'!AG1045,IF('Patient level info'!M1045="Not achieved",'Patient level info'!AG1045,IF('Patient level info'!AG1045="Not directly admitted by this team, but achieved 90% of stay whilst at this team",'Patient level info'!AG1045,CONCATENATE('Patient level info'!AG1045," whilst at this team"))))))))</f>
        <v/>
      </c>
      <c r="E1045" s="106" t="str">
        <f>IF('Patient level info'!A1045="","",IF(B1045="6 Month Transfer","Not Applicable",IF('Patient level info'!A1045='Patient level info'!B1045,IF('Patient level info'!T1045="No","Not achieved","Achieved"),"Not directly admitted by this team")))</f>
        <v/>
      </c>
      <c r="F1045" s="106" t="str">
        <f>IF('Patient level info'!A1045="","",IF(B1045="6 Month Transfer","Not Applicable",IF('Patient level info'!A1045='Patient level info'!B1045,IF('Patient level info'!U1045="","Not achieved","Achieved"),"Not directly admitted by this team")))</f>
        <v/>
      </c>
    </row>
    <row r="1046" spans="1:6" s="40" customFormat="1" ht="30" customHeight="1" x14ac:dyDescent="0.25">
      <c r="A1046" s="20" t="str">
        <f>IF('Patient level info'!A1046="","",'Patient level info'!A1046)</f>
        <v/>
      </c>
      <c r="B1046" s="105" t="str">
        <f>IF(A1046="","",IF('Patient level info'!E1046="Yes","6 Month Transfer",IF('Paste Data Here - Export'!A1046='Paste Data Here - Export'!B1046,'Patient level info'!C1046,IF('Patient level info'!W1046="No","",'Paste Data Here - Export'!HP1046))))</f>
        <v/>
      </c>
      <c r="C1046" s="61" t="str">
        <f>IF(A1046="","",IF(B1046="6 Month Transfer",B1046,IF('Patient level info'!W1046="No","Record not locked to discharge/transfer",IF(AND('Paste Data Here - Export'!KM1046="T",'Paste Data Here - Export'!A1046&lt;&gt;'Paste Data Here - Export'!B1046),"Record transferred to this team then transferred to another inpatient team",IF('Paste Data Here - Export'!KM1046="T","Transferred to another inpatient team",IF('Paste Data Here - Export'!A1046='Paste Data Here - Export'!B1046,"Full record at this team","Record transferred to this team"))))))</f>
        <v/>
      </c>
      <c r="D1046" s="106" t="str">
        <f>IF('Patient level info'!A1046="","",IF(B1046="6 Month Transfer","Not Applicable",IF(C1046="Record not locked to discharge/transfer",C1046,IF(OR(C1046="Full record at this team",'Patient level info'!AG1046="Died same day as arrival",'Patient level info'!AG1046="Admitted to ICU/CCU/HDU"),'Patient level info'!AG1046,IF('Patient level info'!P1046="Not achieved",'Patient level info'!AG1046,IF('Patient level info'!M1046="Not achieved",'Patient level info'!AG1046,IF('Patient level info'!AG1046="Not directly admitted by this team, but achieved 90% of stay whilst at this team",'Patient level info'!AG1046,CONCATENATE('Patient level info'!AG1046," whilst at this team"))))))))</f>
        <v/>
      </c>
      <c r="E1046" s="106" t="str">
        <f>IF('Patient level info'!A1046="","",IF(B1046="6 Month Transfer","Not Applicable",IF('Patient level info'!A1046='Patient level info'!B1046,IF('Patient level info'!T1046="No","Not achieved","Achieved"),"Not directly admitted by this team")))</f>
        <v/>
      </c>
      <c r="F1046" s="106" t="str">
        <f>IF('Patient level info'!A1046="","",IF(B1046="6 Month Transfer","Not Applicable",IF('Patient level info'!A1046='Patient level info'!B1046,IF('Patient level info'!U1046="","Not achieved","Achieved"),"Not directly admitted by this team")))</f>
        <v/>
      </c>
    </row>
    <row r="1047" spans="1:6" s="40" customFormat="1" ht="30" customHeight="1" x14ac:dyDescent="0.25">
      <c r="A1047" s="20" t="str">
        <f>IF('Patient level info'!A1047="","",'Patient level info'!A1047)</f>
        <v/>
      </c>
      <c r="B1047" s="105" t="str">
        <f>IF(A1047="","",IF('Patient level info'!E1047="Yes","6 Month Transfer",IF('Paste Data Here - Export'!A1047='Paste Data Here - Export'!B1047,'Patient level info'!C1047,IF('Patient level info'!W1047="No","",'Paste Data Here - Export'!HP1047))))</f>
        <v/>
      </c>
      <c r="C1047" s="61" t="str">
        <f>IF(A1047="","",IF(B1047="6 Month Transfer",B1047,IF('Patient level info'!W1047="No","Record not locked to discharge/transfer",IF(AND('Paste Data Here - Export'!KM1047="T",'Paste Data Here - Export'!A1047&lt;&gt;'Paste Data Here - Export'!B1047),"Record transferred to this team then transferred to another inpatient team",IF('Paste Data Here - Export'!KM1047="T","Transferred to another inpatient team",IF('Paste Data Here - Export'!A1047='Paste Data Here - Export'!B1047,"Full record at this team","Record transferred to this team"))))))</f>
        <v/>
      </c>
      <c r="D1047" s="106" t="str">
        <f>IF('Patient level info'!A1047="","",IF(B1047="6 Month Transfer","Not Applicable",IF(C1047="Record not locked to discharge/transfer",C1047,IF(OR(C1047="Full record at this team",'Patient level info'!AG1047="Died same day as arrival",'Patient level info'!AG1047="Admitted to ICU/CCU/HDU"),'Patient level info'!AG1047,IF('Patient level info'!P1047="Not achieved",'Patient level info'!AG1047,IF('Patient level info'!M1047="Not achieved",'Patient level info'!AG1047,IF('Patient level info'!AG1047="Not directly admitted by this team, but achieved 90% of stay whilst at this team",'Patient level info'!AG1047,CONCATENATE('Patient level info'!AG1047," whilst at this team"))))))))</f>
        <v/>
      </c>
      <c r="E1047" s="106" t="str">
        <f>IF('Patient level info'!A1047="","",IF(B1047="6 Month Transfer","Not Applicable",IF('Patient level info'!A1047='Patient level info'!B1047,IF('Patient level info'!T1047="No","Not achieved","Achieved"),"Not directly admitted by this team")))</f>
        <v/>
      </c>
      <c r="F1047" s="106" t="str">
        <f>IF('Patient level info'!A1047="","",IF(B1047="6 Month Transfer","Not Applicable",IF('Patient level info'!A1047='Patient level info'!B1047,IF('Patient level info'!U1047="","Not achieved","Achieved"),"Not directly admitted by this team")))</f>
        <v/>
      </c>
    </row>
    <row r="1048" spans="1:6" s="40" customFormat="1" ht="30" customHeight="1" x14ac:dyDescent="0.25">
      <c r="A1048" s="20" t="str">
        <f>IF('Patient level info'!A1048="","",'Patient level info'!A1048)</f>
        <v/>
      </c>
      <c r="B1048" s="105" t="str">
        <f>IF(A1048="","",IF('Patient level info'!E1048="Yes","6 Month Transfer",IF('Paste Data Here - Export'!A1048='Paste Data Here - Export'!B1048,'Patient level info'!C1048,IF('Patient level info'!W1048="No","",'Paste Data Here - Export'!HP1048))))</f>
        <v/>
      </c>
      <c r="C1048" s="61" t="str">
        <f>IF(A1048="","",IF(B1048="6 Month Transfer",B1048,IF('Patient level info'!W1048="No","Record not locked to discharge/transfer",IF(AND('Paste Data Here - Export'!KM1048="T",'Paste Data Here - Export'!A1048&lt;&gt;'Paste Data Here - Export'!B1048),"Record transferred to this team then transferred to another inpatient team",IF('Paste Data Here - Export'!KM1048="T","Transferred to another inpatient team",IF('Paste Data Here - Export'!A1048='Paste Data Here - Export'!B1048,"Full record at this team","Record transferred to this team"))))))</f>
        <v/>
      </c>
      <c r="D1048" s="106" t="str">
        <f>IF('Patient level info'!A1048="","",IF(B1048="6 Month Transfer","Not Applicable",IF(C1048="Record not locked to discharge/transfer",C1048,IF(OR(C1048="Full record at this team",'Patient level info'!AG1048="Died same day as arrival",'Patient level info'!AG1048="Admitted to ICU/CCU/HDU"),'Patient level info'!AG1048,IF('Patient level info'!P1048="Not achieved",'Patient level info'!AG1048,IF('Patient level info'!M1048="Not achieved",'Patient level info'!AG1048,IF('Patient level info'!AG1048="Not directly admitted by this team, but achieved 90% of stay whilst at this team",'Patient level info'!AG1048,CONCATENATE('Patient level info'!AG1048," whilst at this team"))))))))</f>
        <v/>
      </c>
      <c r="E1048" s="106" t="str">
        <f>IF('Patient level info'!A1048="","",IF(B1048="6 Month Transfer","Not Applicable",IF('Patient level info'!A1048='Patient level info'!B1048,IF('Patient level info'!T1048="No","Not achieved","Achieved"),"Not directly admitted by this team")))</f>
        <v/>
      </c>
      <c r="F1048" s="106" t="str">
        <f>IF('Patient level info'!A1048="","",IF(B1048="6 Month Transfer","Not Applicable",IF('Patient level info'!A1048='Patient level info'!B1048,IF('Patient level info'!U1048="","Not achieved","Achieved"),"Not directly admitted by this team")))</f>
        <v/>
      </c>
    </row>
    <row r="1049" spans="1:6" s="40" customFormat="1" ht="30" customHeight="1" x14ac:dyDescent="0.25">
      <c r="A1049" s="20" t="str">
        <f>IF('Patient level info'!A1049="","",'Patient level info'!A1049)</f>
        <v/>
      </c>
      <c r="B1049" s="105" t="str">
        <f>IF(A1049="","",IF('Patient level info'!E1049="Yes","6 Month Transfer",IF('Paste Data Here - Export'!A1049='Paste Data Here - Export'!B1049,'Patient level info'!C1049,IF('Patient level info'!W1049="No","",'Paste Data Here - Export'!HP1049))))</f>
        <v/>
      </c>
      <c r="C1049" s="61" t="str">
        <f>IF(A1049="","",IF(B1049="6 Month Transfer",B1049,IF('Patient level info'!W1049="No","Record not locked to discharge/transfer",IF(AND('Paste Data Here - Export'!KM1049="T",'Paste Data Here - Export'!A1049&lt;&gt;'Paste Data Here - Export'!B1049),"Record transferred to this team then transferred to another inpatient team",IF('Paste Data Here - Export'!KM1049="T","Transferred to another inpatient team",IF('Paste Data Here - Export'!A1049='Paste Data Here - Export'!B1049,"Full record at this team","Record transferred to this team"))))))</f>
        <v/>
      </c>
      <c r="D1049" s="106" t="str">
        <f>IF('Patient level info'!A1049="","",IF(B1049="6 Month Transfer","Not Applicable",IF(C1049="Record not locked to discharge/transfer",C1049,IF(OR(C1049="Full record at this team",'Patient level info'!AG1049="Died same day as arrival",'Patient level info'!AG1049="Admitted to ICU/CCU/HDU"),'Patient level info'!AG1049,IF('Patient level info'!P1049="Not achieved",'Patient level info'!AG1049,IF('Patient level info'!M1049="Not achieved",'Patient level info'!AG1049,IF('Patient level info'!AG1049="Not directly admitted by this team, but achieved 90% of stay whilst at this team",'Patient level info'!AG1049,CONCATENATE('Patient level info'!AG1049," whilst at this team"))))))))</f>
        <v/>
      </c>
      <c r="E1049" s="106" t="str">
        <f>IF('Patient level info'!A1049="","",IF(B1049="6 Month Transfer","Not Applicable",IF('Patient level info'!A1049='Patient level info'!B1049,IF('Patient level info'!T1049="No","Not achieved","Achieved"),"Not directly admitted by this team")))</f>
        <v/>
      </c>
      <c r="F1049" s="106" t="str">
        <f>IF('Patient level info'!A1049="","",IF(B1049="6 Month Transfer","Not Applicable",IF('Patient level info'!A1049='Patient level info'!B1049,IF('Patient level info'!U1049="","Not achieved","Achieved"),"Not directly admitted by this team")))</f>
        <v/>
      </c>
    </row>
    <row r="1050" spans="1:6" s="40" customFormat="1" ht="30" customHeight="1" x14ac:dyDescent="0.25">
      <c r="A1050" s="20" t="str">
        <f>IF('Patient level info'!A1050="","",'Patient level info'!A1050)</f>
        <v/>
      </c>
      <c r="B1050" s="105" t="str">
        <f>IF(A1050="","",IF('Patient level info'!E1050="Yes","6 Month Transfer",IF('Paste Data Here - Export'!A1050='Paste Data Here - Export'!B1050,'Patient level info'!C1050,IF('Patient level info'!W1050="No","",'Paste Data Here - Export'!HP1050))))</f>
        <v/>
      </c>
      <c r="C1050" s="61" t="str">
        <f>IF(A1050="","",IF(B1050="6 Month Transfer",B1050,IF('Patient level info'!W1050="No","Record not locked to discharge/transfer",IF(AND('Paste Data Here - Export'!KM1050="T",'Paste Data Here - Export'!A1050&lt;&gt;'Paste Data Here - Export'!B1050),"Record transferred to this team then transferred to another inpatient team",IF('Paste Data Here - Export'!KM1050="T","Transferred to another inpatient team",IF('Paste Data Here - Export'!A1050='Paste Data Here - Export'!B1050,"Full record at this team","Record transferred to this team"))))))</f>
        <v/>
      </c>
      <c r="D1050" s="106" t="str">
        <f>IF('Patient level info'!A1050="","",IF(B1050="6 Month Transfer","Not Applicable",IF(C1050="Record not locked to discharge/transfer",C1050,IF(OR(C1050="Full record at this team",'Patient level info'!AG1050="Died same day as arrival",'Patient level info'!AG1050="Admitted to ICU/CCU/HDU"),'Patient level info'!AG1050,IF('Patient level info'!P1050="Not achieved",'Patient level info'!AG1050,IF('Patient level info'!M1050="Not achieved",'Patient level info'!AG1050,IF('Patient level info'!AG1050="Not directly admitted by this team, but achieved 90% of stay whilst at this team",'Patient level info'!AG1050,CONCATENATE('Patient level info'!AG1050," whilst at this team"))))))))</f>
        <v/>
      </c>
      <c r="E1050" s="106" t="str">
        <f>IF('Patient level info'!A1050="","",IF(B1050="6 Month Transfer","Not Applicable",IF('Patient level info'!A1050='Patient level info'!B1050,IF('Patient level info'!T1050="No","Not achieved","Achieved"),"Not directly admitted by this team")))</f>
        <v/>
      </c>
      <c r="F1050" s="106" t="str">
        <f>IF('Patient level info'!A1050="","",IF(B1050="6 Month Transfer","Not Applicable",IF('Patient level info'!A1050='Patient level info'!B1050,IF('Patient level info'!U1050="","Not achieved","Achieved"),"Not directly admitted by this team")))</f>
        <v/>
      </c>
    </row>
    <row r="1051" spans="1:6" s="40" customFormat="1" ht="30" customHeight="1" x14ac:dyDescent="0.25">
      <c r="A1051" s="20" t="str">
        <f>IF('Patient level info'!A1051="","",'Patient level info'!A1051)</f>
        <v/>
      </c>
      <c r="B1051" s="105" t="str">
        <f>IF(A1051="","",IF('Patient level info'!E1051="Yes","6 Month Transfer",IF('Paste Data Here - Export'!A1051='Paste Data Here - Export'!B1051,'Patient level info'!C1051,IF('Patient level info'!W1051="No","",'Paste Data Here - Export'!HP1051))))</f>
        <v/>
      </c>
      <c r="C1051" s="61" t="str">
        <f>IF(A1051="","",IF(B1051="6 Month Transfer",B1051,IF('Patient level info'!W1051="No","Record not locked to discharge/transfer",IF(AND('Paste Data Here - Export'!KM1051="T",'Paste Data Here - Export'!A1051&lt;&gt;'Paste Data Here - Export'!B1051),"Record transferred to this team then transferred to another inpatient team",IF('Paste Data Here - Export'!KM1051="T","Transferred to another inpatient team",IF('Paste Data Here - Export'!A1051='Paste Data Here - Export'!B1051,"Full record at this team","Record transferred to this team"))))))</f>
        <v/>
      </c>
      <c r="D1051" s="106" t="str">
        <f>IF('Patient level info'!A1051="","",IF(B1051="6 Month Transfer","Not Applicable",IF(C1051="Record not locked to discharge/transfer",C1051,IF(OR(C1051="Full record at this team",'Patient level info'!AG1051="Died same day as arrival",'Patient level info'!AG1051="Admitted to ICU/CCU/HDU"),'Patient level info'!AG1051,IF('Patient level info'!P1051="Not achieved",'Patient level info'!AG1051,IF('Patient level info'!M1051="Not achieved",'Patient level info'!AG1051,IF('Patient level info'!AG1051="Not directly admitted by this team, but achieved 90% of stay whilst at this team",'Patient level info'!AG1051,CONCATENATE('Patient level info'!AG1051," whilst at this team"))))))))</f>
        <v/>
      </c>
      <c r="E1051" s="106" t="str">
        <f>IF('Patient level info'!A1051="","",IF(B1051="6 Month Transfer","Not Applicable",IF('Patient level info'!A1051='Patient level info'!B1051,IF('Patient level info'!T1051="No","Not achieved","Achieved"),"Not directly admitted by this team")))</f>
        <v/>
      </c>
      <c r="F1051" s="106" t="str">
        <f>IF('Patient level info'!A1051="","",IF(B1051="6 Month Transfer","Not Applicable",IF('Patient level info'!A1051='Patient level info'!B1051,IF('Patient level info'!U1051="","Not achieved","Achieved"),"Not directly admitted by this team")))</f>
        <v/>
      </c>
    </row>
    <row r="1052" spans="1:6" s="40" customFormat="1" ht="30" customHeight="1" x14ac:dyDescent="0.25">
      <c r="A1052" s="20" t="str">
        <f>IF('Patient level info'!A1052="","",'Patient level info'!A1052)</f>
        <v/>
      </c>
      <c r="B1052" s="105" t="str">
        <f>IF(A1052="","",IF('Patient level info'!E1052="Yes","6 Month Transfer",IF('Paste Data Here - Export'!A1052='Paste Data Here - Export'!B1052,'Patient level info'!C1052,IF('Patient level info'!W1052="No","",'Paste Data Here - Export'!HP1052))))</f>
        <v/>
      </c>
      <c r="C1052" s="61" t="str">
        <f>IF(A1052="","",IF(B1052="6 Month Transfer",B1052,IF('Patient level info'!W1052="No","Record not locked to discharge/transfer",IF(AND('Paste Data Here - Export'!KM1052="T",'Paste Data Here - Export'!A1052&lt;&gt;'Paste Data Here - Export'!B1052),"Record transferred to this team then transferred to another inpatient team",IF('Paste Data Here - Export'!KM1052="T","Transferred to another inpatient team",IF('Paste Data Here - Export'!A1052='Paste Data Here - Export'!B1052,"Full record at this team","Record transferred to this team"))))))</f>
        <v/>
      </c>
      <c r="D1052" s="106" t="str">
        <f>IF('Patient level info'!A1052="","",IF(B1052="6 Month Transfer","Not Applicable",IF(C1052="Record not locked to discharge/transfer",C1052,IF(OR(C1052="Full record at this team",'Patient level info'!AG1052="Died same day as arrival",'Patient level info'!AG1052="Admitted to ICU/CCU/HDU"),'Patient level info'!AG1052,IF('Patient level info'!P1052="Not achieved",'Patient level info'!AG1052,IF('Patient level info'!M1052="Not achieved",'Patient level info'!AG1052,IF('Patient level info'!AG1052="Not directly admitted by this team, but achieved 90% of stay whilst at this team",'Patient level info'!AG1052,CONCATENATE('Patient level info'!AG1052," whilst at this team"))))))))</f>
        <v/>
      </c>
      <c r="E1052" s="106" t="str">
        <f>IF('Patient level info'!A1052="","",IF(B1052="6 Month Transfer","Not Applicable",IF('Patient level info'!A1052='Patient level info'!B1052,IF('Patient level info'!T1052="No","Not achieved","Achieved"),"Not directly admitted by this team")))</f>
        <v/>
      </c>
      <c r="F1052" s="106" t="str">
        <f>IF('Patient level info'!A1052="","",IF(B1052="6 Month Transfer","Not Applicable",IF('Patient level info'!A1052='Patient level info'!B1052,IF('Patient level info'!U1052="","Not achieved","Achieved"),"Not directly admitted by this team")))</f>
        <v/>
      </c>
    </row>
    <row r="1053" spans="1:6" s="40" customFormat="1" ht="30" customHeight="1" x14ac:dyDescent="0.25">
      <c r="A1053" s="20" t="str">
        <f>IF('Patient level info'!A1053="","",'Patient level info'!A1053)</f>
        <v/>
      </c>
      <c r="B1053" s="105" t="str">
        <f>IF(A1053="","",IF('Patient level info'!E1053="Yes","6 Month Transfer",IF('Paste Data Here - Export'!A1053='Paste Data Here - Export'!B1053,'Patient level info'!C1053,IF('Patient level info'!W1053="No","",'Paste Data Here - Export'!HP1053))))</f>
        <v/>
      </c>
      <c r="C1053" s="61" t="str">
        <f>IF(A1053="","",IF(B1053="6 Month Transfer",B1053,IF('Patient level info'!W1053="No","Record not locked to discharge/transfer",IF(AND('Paste Data Here - Export'!KM1053="T",'Paste Data Here - Export'!A1053&lt;&gt;'Paste Data Here - Export'!B1053),"Record transferred to this team then transferred to another inpatient team",IF('Paste Data Here - Export'!KM1053="T","Transferred to another inpatient team",IF('Paste Data Here - Export'!A1053='Paste Data Here - Export'!B1053,"Full record at this team","Record transferred to this team"))))))</f>
        <v/>
      </c>
      <c r="D1053" s="106" t="str">
        <f>IF('Patient level info'!A1053="","",IF(B1053="6 Month Transfer","Not Applicable",IF(C1053="Record not locked to discharge/transfer",C1053,IF(OR(C1053="Full record at this team",'Patient level info'!AG1053="Died same day as arrival",'Patient level info'!AG1053="Admitted to ICU/CCU/HDU"),'Patient level info'!AG1053,IF('Patient level info'!P1053="Not achieved",'Patient level info'!AG1053,IF('Patient level info'!M1053="Not achieved",'Patient level info'!AG1053,IF('Patient level info'!AG1053="Not directly admitted by this team, but achieved 90% of stay whilst at this team",'Patient level info'!AG1053,CONCATENATE('Patient level info'!AG1053," whilst at this team"))))))))</f>
        <v/>
      </c>
      <c r="E1053" s="106" t="str">
        <f>IF('Patient level info'!A1053="","",IF(B1053="6 Month Transfer","Not Applicable",IF('Patient level info'!A1053='Patient level info'!B1053,IF('Patient level info'!T1053="No","Not achieved","Achieved"),"Not directly admitted by this team")))</f>
        <v/>
      </c>
      <c r="F1053" s="106" t="str">
        <f>IF('Patient level info'!A1053="","",IF(B1053="6 Month Transfer","Not Applicable",IF('Patient level info'!A1053='Patient level info'!B1053,IF('Patient level info'!U1053="","Not achieved","Achieved"),"Not directly admitted by this team")))</f>
        <v/>
      </c>
    </row>
    <row r="1054" spans="1:6" s="40" customFormat="1" ht="30" customHeight="1" x14ac:dyDescent="0.25">
      <c r="A1054" s="20" t="str">
        <f>IF('Patient level info'!A1054="","",'Patient level info'!A1054)</f>
        <v/>
      </c>
      <c r="B1054" s="105" t="str">
        <f>IF(A1054="","",IF('Patient level info'!E1054="Yes","6 Month Transfer",IF('Paste Data Here - Export'!A1054='Paste Data Here - Export'!B1054,'Patient level info'!C1054,IF('Patient level info'!W1054="No","",'Paste Data Here - Export'!HP1054))))</f>
        <v/>
      </c>
      <c r="C1054" s="61" t="str">
        <f>IF(A1054="","",IF(B1054="6 Month Transfer",B1054,IF('Patient level info'!W1054="No","Record not locked to discharge/transfer",IF(AND('Paste Data Here - Export'!KM1054="T",'Paste Data Here - Export'!A1054&lt;&gt;'Paste Data Here - Export'!B1054),"Record transferred to this team then transferred to another inpatient team",IF('Paste Data Here - Export'!KM1054="T","Transferred to another inpatient team",IF('Paste Data Here - Export'!A1054='Paste Data Here - Export'!B1054,"Full record at this team","Record transferred to this team"))))))</f>
        <v/>
      </c>
      <c r="D1054" s="106" t="str">
        <f>IF('Patient level info'!A1054="","",IF(B1054="6 Month Transfer","Not Applicable",IF(C1054="Record not locked to discharge/transfer",C1054,IF(OR(C1054="Full record at this team",'Patient level info'!AG1054="Died same day as arrival",'Patient level info'!AG1054="Admitted to ICU/CCU/HDU"),'Patient level info'!AG1054,IF('Patient level info'!P1054="Not achieved",'Patient level info'!AG1054,IF('Patient level info'!M1054="Not achieved",'Patient level info'!AG1054,IF('Patient level info'!AG1054="Not directly admitted by this team, but achieved 90% of stay whilst at this team",'Patient level info'!AG1054,CONCATENATE('Patient level info'!AG1054," whilst at this team"))))))))</f>
        <v/>
      </c>
      <c r="E1054" s="106" t="str">
        <f>IF('Patient level info'!A1054="","",IF(B1054="6 Month Transfer","Not Applicable",IF('Patient level info'!A1054='Patient level info'!B1054,IF('Patient level info'!T1054="No","Not achieved","Achieved"),"Not directly admitted by this team")))</f>
        <v/>
      </c>
      <c r="F1054" s="106" t="str">
        <f>IF('Patient level info'!A1054="","",IF(B1054="6 Month Transfer","Not Applicable",IF('Patient level info'!A1054='Patient level info'!B1054,IF('Patient level info'!U1054="","Not achieved","Achieved"),"Not directly admitted by this team")))</f>
        <v/>
      </c>
    </row>
    <row r="1055" spans="1:6" s="40" customFormat="1" ht="30" customHeight="1" x14ac:dyDescent="0.25">
      <c r="A1055" s="20" t="str">
        <f>IF('Patient level info'!A1055="","",'Patient level info'!A1055)</f>
        <v/>
      </c>
      <c r="B1055" s="105" t="str">
        <f>IF(A1055="","",IF('Patient level info'!E1055="Yes","6 Month Transfer",IF('Paste Data Here - Export'!A1055='Paste Data Here - Export'!B1055,'Patient level info'!C1055,IF('Patient level info'!W1055="No","",'Paste Data Here - Export'!HP1055))))</f>
        <v/>
      </c>
      <c r="C1055" s="61" t="str">
        <f>IF(A1055="","",IF(B1055="6 Month Transfer",B1055,IF('Patient level info'!W1055="No","Record not locked to discharge/transfer",IF(AND('Paste Data Here - Export'!KM1055="T",'Paste Data Here - Export'!A1055&lt;&gt;'Paste Data Here - Export'!B1055),"Record transferred to this team then transferred to another inpatient team",IF('Paste Data Here - Export'!KM1055="T","Transferred to another inpatient team",IF('Paste Data Here - Export'!A1055='Paste Data Here - Export'!B1055,"Full record at this team","Record transferred to this team"))))))</f>
        <v/>
      </c>
      <c r="D1055" s="106" t="str">
        <f>IF('Patient level info'!A1055="","",IF(B1055="6 Month Transfer","Not Applicable",IF(C1055="Record not locked to discharge/transfer",C1055,IF(OR(C1055="Full record at this team",'Patient level info'!AG1055="Died same day as arrival",'Patient level info'!AG1055="Admitted to ICU/CCU/HDU"),'Patient level info'!AG1055,IF('Patient level info'!P1055="Not achieved",'Patient level info'!AG1055,IF('Patient level info'!M1055="Not achieved",'Patient level info'!AG1055,IF('Patient level info'!AG1055="Not directly admitted by this team, but achieved 90% of stay whilst at this team",'Patient level info'!AG1055,CONCATENATE('Patient level info'!AG1055," whilst at this team"))))))))</f>
        <v/>
      </c>
      <c r="E1055" s="106" t="str">
        <f>IF('Patient level info'!A1055="","",IF(B1055="6 Month Transfer","Not Applicable",IF('Patient level info'!A1055='Patient level info'!B1055,IF('Patient level info'!T1055="No","Not achieved","Achieved"),"Not directly admitted by this team")))</f>
        <v/>
      </c>
      <c r="F1055" s="106" t="str">
        <f>IF('Patient level info'!A1055="","",IF(B1055="6 Month Transfer","Not Applicable",IF('Patient level info'!A1055='Patient level info'!B1055,IF('Patient level info'!U1055="","Not achieved","Achieved"),"Not directly admitted by this team")))</f>
        <v/>
      </c>
    </row>
    <row r="1056" spans="1:6" s="40" customFormat="1" ht="30" customHeight="1" x14ac:dyDescent="0.25">
      <c r="A1056" s="20" t="str">
        <f>IF('Patient level info'!A1056="","",'Patient level info'!A1056)</f>
        <v/>
      </c>
      <c r="B1056" s="105" t="str">
        <f>IF(A1056="","",IF('Patient level info'!E1056="Yes","6 Month Transfer",IF('Paste Data Here - Export'!A1056='Paste Data Here - Export'!B1056,'Patient level info'!C1056,IF('Patient level info'!W1056="No","",'Paste Data Here - Export'!HP1056))))</f>
        <v/>
      </c>
      <c r="C1056" s="61" t="str">
        <f>IF(A1056="","",IF(B1056="6 Month Transfer",B1056,IF('Patient level info'!W1056="No","Record not locked to discharge/transfer",IF(AND('Paste Data Here - Export'!KM1056="T",'Paste Data Here - Export'!A1056&lt;&gt;'Paste Data Here - Export'!B1056),"Record transferred to this team then transferred to another inpatient team",IF('Paste Data Here - Export'!KM1056="T","Transferred to another inpatient team",IF('Paste Data Here - Export'!A1056='Paste Data Here - Export'!B1056,"Full record at this team","Record transferred to this team"))))))</f>
        <v/>
      </c>
      <c r="D1056" s="106" t="str">
        <f>IF('Patient level info'!A1056="","",IF(B1056="6 Month Transfer","Not Applicable",IF(C1056="Record not locked to discharge/transfer",C1056,IF(OR(C1056="Full record at this team",'Patient level info'!AG1056="Died same day as arrival",'Patient level info'!AG1056="Admitted to ICU/CCU/HDU"),'Patient level info'!AG1056,IF('Patient level info'!P1056="Not achieved",'Patient level info'!AG1056,IF('Patient level info'!M1056="Not achieved",'Patient level info'!AG1056,IF('Patient level info'!AG1056="Not directly admitted by this team, but achieved 90% of stay whilst at this team",'Patient level info'!AG1056,CONCATENATE('Patient level info'!AG1056," whilst at this team"))))))))</f>
        <v/>
      </c>
      <c r="E1056" s="106" t="str">
        <f>IF('Patient level info'!A1056="","",IF(B1056="6 Month Transfer","Not Applicable",IF('Patient level info'!A1056='Patient level info'!B1056,IF('Patient level info'!T1056="No","Not achieved","Achieved"),"Not directly admitted by this team")))</f>
        <v/>
      </c>
      <c r="F1056" s="106" t="str">
        <f>IF('Patient level info'!A1056="","",IF(B1056="6 Month Transfer","Not Applicable",IF('Patient level info'!A1056='Patient level info'!B1056,IF('Patient level info'!U1056="","Not achieved","Achieved"),"Not directly admitted by this team")))</f>
        <v/>
      </c>
    </row>
    <row r="1057" spans="1:6" s="40" customFormat="1" ht="30" customHeight="1" x14ac:dyDescent="0.25">
      <c r="A1057" s="20" t="str">
        <f>IF('Patient level info'!A1057="","",'Patient level info'!A1057)</f>
        <v/>
      </c>
      <c r="B1057" s="105" t="str">
        <f>IF(A1057="","",IF('Patient level info'!E1057="Yes","6 Month Transfer",IF('Paste Data Here - Export'!A1057='Paste Data Here - Export'!B1057,'Patient level info'!C1057,IF('Patient level info'!W1057="No","",'Paste Data Here - Export'!HP1057))))</f>
        <v/>
      </c>
      <c r="C1057" s="61" t="str">
        <f>IF(A1057="","",IF(B1057="6 Month Transfer",B1057,IF('Patient level info'!W1057="No","Record not locked to discharge/transfer",IF(AND('Paste Data Here - Export'!KM1057="T",'Paste Data Here - Export'!A1057&lt;&gt;'Paste Data Here - Export'!B1057),"Record transferred to this team then transferred to another inpatient team",IF('Paste Data Here - Export'!KM1057="T","Transferred to another inpatient team",IF('Paste Data Here - Export'!A1057='Paste Data Here - Export'!B1057,"Full record at this team","Record transferred to this team"))))))</f>
        <v/>
      </c>
      <c r="D1057" s="106" t="str">
        <f>IF('Patient level info'!A1057="","",IF(B1057="6 Month Transfer","Not Applicable",IF(C1057="Record not locked to discharge/transfer",C1057,IF(OR(C1057="Full record at this team",'Patient level info'!AG1057="Died same day as arrival",'Patient level info'!AG1057="Admitted to ICU/CCU/HDU"),'Patient level info'!AG1057,IF('Patient level info'!P1057="Not achieved",'Patient level info'!AG1057,IF('Patient level info'!M1057="Not achieved",'Patient level info'!AG1057,IF('Patient level info'!AG1057="Not directly admitted by this team, but achieved 90% of stay whilst at this team",'Patient level info'!AG1057,CONCATENATE('Patient level info'!AG1057," whilst at this team"))))))))</f>
        <v/>
      </c>
      <c r="E1057" s="106" t="str">
        <f>IF('Patient level info'!A1057="","",IF(B1057="6 Month Transfer","Not Applicable",IF('Patient level info'!A1057='Patient level info'!B1057,IF('Patient level info'!T1057="No","Not achieved","Achieved"),"Not directly admitted by this team")))</f>
        <v/>
      </c>
      <c r="F1057" s="106" t="str">
        <f>IF('Patient level info'!A1057="","",IF(B1057="6 Month Transfer","Not Applicable",IF('Patient level info'!A1057='Patient level info'!B1057,IF('Patient level info'!U1057="","Not achieved","Achieved"),"Not directly admitted by this team")))</f>
        <v/>
      </c>
    </row>
    <row r="1058" spans="1:6" s="40" customFormat="1" ht="30" customHeight="1" x14ac:dyDescent="0.25">
      <c r="A1058" s="20" t="str">
        <f>IF('Patient level info'!A1058="","",'Patient level info'!A1058)</f>
        <v/>
      </c>
      <c r="B1058" s="105" t="str">
        <f>IF(A1058="","",IF('Patient level info'!E1058="Yes","6 Month Transfer",IF('Paste Data Here - Export'!A1058='Paste Data Here - Export'!B1058,'Patient level info'!C1058,IF('Patient level info'!W1058="No","",'Paste Data Here - Export'!HP1058))))</f>
        <v/>
      </c>
      <c r="C1058" s="61" t="str">
        <f>IF(A1058="","",IF(B1058="6 Month Transfer",B1058,IF('Patient level info'!W1058="No","Record not locked to discharge/transfer",IF(AND('Paste Data Here - Export'!KM1058="T",'Paste Data Here - Export'!A1058&lt;&gt;'Paste Data Here - Export'!B1058),"Record transferred to this team then transferred to another inpatient team",IF('Paste Data Here - Export'!KM1058="T","Transferred to another inpatient team",IF('Paste Data Here - Export'!A1058='Paste Data Here - Export'!B1058,"Full record at this team","Record transferred to this team"))))))</f>
        <v/>
      </c>
      <c r="D1058" s="106" t="str">
        <f>IF('Patient level info'!A1058="","",IF(B1058="6 Month Transfer","Not Applicable",IF(C1058="Record not locked to discharge/transfer",C1058,IF(OR(C1058="Full record at this team",'Patient level info'!AG1058="Died same day as arrival",'Patient level info'!AG1058="Admitted to ICU/CCU/HDU"),'Patient level info'!AG1058,IF('Patient level info'!P1058="Not achieved",'Patient level info'!AG1058,IF('Patient level info'!M1058="Not achieved",'Patient level info'!AG1058,IF('Patient level info'!AG1058="Not directly admitted by this team, but achieved 90% of stay whilst at this team",'Patient level info'!AG1058,CONCATENATE('Patient level info'!AG1058," whilst at this team"))))))))</f>
        <v/>
      </c>
      <c r="E1058" s="106" t="str">
        <f>IF('Patient level info'!A1058="","",IF(B1058="6 Month Transfer","Not Applicable",IF('Patient level info'!A1058='Patient level info'!B1058,IF('Patient level info'!T1058="No","Not achieved","Achieved"),"Not directly admitted by this team")))</f>
        <v/>
      </c>
      <c r="F1058" s="106" t="str">
        <f>IF('Patient level info'!A1058="","",IF(B1058="6 Month Transfer","Not Applicable",IF('Patient level info'!A1058='Patient level info'!B1058,IF('Patient level info'!U1058="","Not achieved","Achieved"),"Not directly admitted by this team")))</f>
        <v/>
      </c>
    </row>
    <row r="1059" spans="1:6" s="40" customFormat="1" ht="30" customHeight="1" x14ac:dyDescent="0.25">
      <c r="A1059" s="20" t="str">
        <f>IF('Patient level info'!A1059="","",'Patient level info'!A1059)</f>
        <v/>
      </c>
      <c r="B1059" s="105" t="str">
        <f>IF(A1059="","",IF('Patient level info'!E1059="Yes","6 Month Transfer",IF('Paste Data Here - Export'!A1059='Paste Data Here - Export'!B1059,'Patient level info'!C1059,IF('Patient level info'!W1059="No","",'Paste Data Here - Export'!HP1059))))</f>
        <v/>
      </c>
      <c r="C1059" s="61" t="str">
        <f>IF(A1059="","",IF(B1059="6 Month Transfer",B1059,IF('Patient level info'!W1059="No","Record not locked to discharge/transfer",IF(AND('Paste Data Here - Export'!KM1059="T",'Paste Data Here - Export'!A1059&lt;&gt;'Paste Data Here - Export'!B1059),"Record transferred to this team then transferred to another inpatient team",IF('Paste Data Here - Export'!KM1059="T","Transferred to another inpatient team",IF('Paste Data Here - Export'!A1059='Paste Data Here - Export'!B1059,"Full record at this team","Record transferred to this team"))))))</f>
        <v/>
      </c>
      <c r="D1059" s="106" t="str">
        <f>IF('Patient level info'!A1059="","",IF(B1059="6 Month Transfer","Not Applicable",IF(C1059="Record not locked to discharge/transfer",C1059,IF(OR(C1059="Full record at this team",'Patient level info'!AG1059="Died same day as arrival",'Patient level info'!AG1059="Admitted to ICU/CCU/HDU"),'Patient level info'!AG1059,IF('Patient level info'!P1059="Not achieved",'Patient level info'!AG1059,IF('Patient level info'!M1059="Not achieved",'Patient level info'!AG1059,IF('Patient level info'!AG1059="Not directly admitted by this team, but achieved 90% of stay whilst at this team",'Patient level info'!AG1059,CONCATENATE('Patient level info'!AG1059," whilst at this team"))))))))</f>
        <v/>
      </c>
      <c r="E1059" s="106" t="str">
        <f>IF('Patient level info'!A1059="","",IF(B1059="6 Month Transfer","Not Applicable",IF('Patient level info'!A1059='Patient level info'!B1059,IF('Patient level info'!T1059="No","Not achieved","Achieved"),"Not directly admitted by this team")))</f>
        <v/>
      </c>
      <c r="F1059" s="106" t="str">
        <f>IF('Patient level info'!A1059="","",IF(B1059="6 Month Transfer","Not Applicable",IF('Patient level info'!A1059='Patient level info'!B1059,IF('Patient level info'!U1059="","Not achieved","Achieved"),"Not directly admitted by this team")))</f>
        <v/>
      </c>
    </row>
    <row r="1060" spans="1:6" s="40" customFormat="1" ht="30" customHeight="1" x14ac:dyDescent="0.25">
      <c r="A1060" s="20" t="str">
        <f>IF('Patient level info'!A1060="","",'Patient level info'!A1060)</f>
        <v/>
      </c>
      <c r="B1060" s="105" t="str">
        <f>IF(A1060="","",IF('Patient level info'!E1060="Yes","6 Month Transfer",IF('Paste Data Here - Export'!A1060='Paste Data Here - Export'!B1060,'Patient level info'!C1060,IF('Patient level info'!W1060="No","",'Paste Data Here - Export'!HP1060))))</f>
        <v/>
      </c>
      <c r="C1060" s="61" t="str">
        <f>IF(A1060="","",IF(B1060="6 Month Transfer",B1060,IF('Patient level info'!W1060="No","Record not locked to discharge/transfer",IF(AND('Paste Data Here - Export'!KM1060="T",'Paste Data Here - Export'!A1060&lt;&gt;'Paste Data Here - Export'!B1060),"Record transferred to this team then transferred to another inpatient team",IF('Paste Data Here - Export'!KM1060="T","Transferred to another inpatient team",IF('Paste Data Here - Export'!A1060='Paste Data Here - Export'!B1060,"Full record at this team","Record transferred to this team"))))))</f>
        <v/>
      </c>
      <c r="D1060" s="106" t="str">
        <f>IF('Patient level info'!A1060="","",IF(B1060="6 Month Transfer","Not Applicable",IF(C1060="Record not locked to discharge/transfer",C1060,IF(OR(C1060="Full record at this team",'Patient level info'!AG1060="Died same day as arrival",'Patient level info'!AG1060="Admitted to ICU/CCU/HDU"),'Patient level info'!AG1060,IF('Patient level info'!P1060="Not achieved",'Patient level info'!AG1060,IF('Patient level info'!M1060="Not achieved",'Patient level info'!AG1060,IF('Patient level info'!AG1060="Not directly admitted by this team, but achieved 90% of stay whilst at this team",'Patient level info'!AG1060,CONCATENATE('Patient level info'!AG1060," whilst at this team"))))))))</f>
        <v/>
      </c>
      <c r="E1060" s="106" t="str">
        <f>IF('Patient level info'!A1060="","",IF(B1060="6 Month Transfer","Not Applicable",IF('Patient level info'!A1060='Patient level info'!B1060,IF('Patient level info'!T1060="No","Not achieved","Achieved"),"Not directly admitted by this team")))</f>
        <v/>
      </c>
      <c r="F1060" s="106" t="str">
        <f>IF('Patient level info'!A1060="","",IF(B1060="6 Month Transfer","Not Applicable",IF('Patient level info'!A1060='Patient level info'!B1060,IF('Patient level info'!U1060="","Not achieved","Achieved"),"Not directly admitted by this team")))</f>
        <v/>
      </c>
    </row>
    <row r="1061" spans="1:6" s="40" customFormat="1" ht="30" customHeight="1" x14ac:dyDescent="0.25">
      <c r="A1061" s="20" t="str">
        <f>IF('Patient level info'!A1061="","",'Patient level info'!A1061)</f>
        <v/>
      </c>
      <c r="B1061" s="105" t="str">
        <f>IF(A1061="","",IF('Patient level info'!E1061="Yes","6 Month Transfer",IF('Paste Data Here - Export'!A1061='Paste Data Here - Export'!B1061,'Patient level info'!C1061,IF('Patient level info'!W1061="No","",'Paste Data Here - Export'!HP1061))))</f>
        <v/>
      </c>
      <c r="C1061" s="61" t="str">
        <f>IF(A1061="","",IF(B1061="6 Month Transfer",B1061,IF('Patient level info'!W1061="No","Record not locked to discharge/transfer",IF(AND('Paste Data Here - Export'!KM1061="T",'Paste Data Here - Export'!A1061&lt;&gt;'Paste Data Here - Export'!B1061),"Record transferred to this team then transferred to another inpatient team",IF('Paste Data Here - Export'!KM1061="T","Transferred to another inpatient team",IF('Paste Data Here - Export'!A1061='Paste Data Here - Export'!B1061,"Full record at this team","Record transferred to this team"))))))</f>
        <v/>
      </c>
      <c r="D1061" s="106" t="str">
        <f>IF('Patient level info'!A1061="","",IF(B1061="6 Month Transfer","Not Applicable",IF(C1061="Record not locked to discharge/transfer",C1061,IF(OR(C1061="Full record at this team",'Patient level info'!AG1061="Died same day as arrival",'Patient level info'!AG1061="Admitted to ICU/CCU/HDU"),'Patient level info'!AG1061,IF('Patient level info'!P1061="Not achieved",'Patient level info'!AG1061,IF('Patient level info'!M1061="Not achieved",'Patient level info'!AG1061,IF('Patient level info'!AG1061="Not directly admitted by this team, but achieved 90% of stay whilst at this team",'Patient level info'!AG1061,CONCATENATE('Patient level info'!AG1061," whilst at this team"))))))))</f>
        <v/>
      </c>
      <c r="E1061" s="106" t="str">
        <f>IF('Patient level info'!A1061="","",IF(B1061="6 Month Transfer","Not Applicable",IF('Patient level info'!A1061='Patient level info'!B1061,IF('Patient level info'!T1061="No","Not achieved","Achieved"),"Not directly admitted by this team")))</f>
        <v/>
      </c>
      <c r="F1061" s="106" t="str">
        <f>IF('Patient level info'!A1061="","",IF(B1061="6 Month Transfer","Not Applicable",IF('Patient level info'!A1061='Patient level info'!B1061,IF('Patient level info'!U1061="","Not achieved","Achieved"),"Not directly admitted by this team")))</f>
        <v/>
      </c>
    </row>
    <row r="1062" spans="1:6" s="40" customFormat="1" ht="30" customHeight="1" x14ac:dyDescent="0.25">
      <c r="A1062" s="20" t="str">
        <f>IF('Patient level info'!A1062="","",'Patient level info'!A1062)</f>
        <v/>
      </c>
      <c r="B1062" s="105" t="str">
        <f>IF(A1062="","",IF('Patient level info'!E1062="Yes","6 Month Transfer",IF('Paste Data Here - Export'!A1062='Paste Data Here - Export'!B1062,'Patient level info'!C1062,IF('Patient level info'!W1062="No","",'Paste Data Here - Export'!HP1062))))</f>
        <v/>
      </c>
      <c r="C1062" s="61" t="str">
        <f>IF(A1062="","",IF(B1062="6 Month Transfer",B1062,IF('Patient level info'!W1062="No","Record not locked to discharge/transfer",IF(AND('Paste Data Here - Export'!KM1062="T",'Paste Data Here - Export'!A1062&lt;&gt;'Paste Data Here - Export'!B1062),"Record transferred to this team then transferred to another inpatient team",IF('Paste Data Here - Export'!KM1062="T","Transferred to another inpatient team",IF('Paste Data Here - Export'!A1062='Paste Data Here - Export'!B1062,"Full record at this team","Record transferred to this team"))))))</f>
        <v/>
      </c>
      <c r="D1062" s="106" t="str">
        <f>IF('Patient level info'!A1062="","",IF(B1062="6 Month Transfer","Not Applicable",IF(C1062="Record not locked to discharge/transfer",C1062,IF(OR(C1062="Full record at this team",'Patient level info'!AG1062="Died same day as arrival",'Patient level info'!AG1062="Admitted to ICU/CCU/HDU"),'Patient level info'!AG1062,IF('Patient level info'!P1062="Not achieved",'Patient level info'!AG1062,IF('Patient level info'!M1062="Not achieved",'Patient level info'!AG1062,IF('Patient level info'!AG1062="Not directly admitted by this team, but achieved 90% of stay whilst at this team",'Patient level info'!AG1062,CONCATENATE('Patient level info'!AG1062," whilst at this team"))))))))</f>
        <v/>
      </c>
      <c r="E1062" s="106" t="str">
        <f>IF('Patient level info'!A1062="","",IF(B1062="6 Month Transfer","Not Applicable",IF('Patient level info'!A1062='Patient level info'!B1062,IF('Patient level info'!T1062="No","Not achieved","Achieved"),"Not directly admitted by this team")))</f>
        <v/>
      </c>
      <c r="F1062" s="106" t="str">
        <f>IF('Patient level info'!A1062="","",IF(B1062="6 Month Transfer","Not Applicable",IF('Patient level info'!A1062='Patient level info'!B1062,IF('Patient level info'!U1062="","Not achieved","Achieved"),"Not directly admitted by this team")))</f>
        <v/>
      </c>
    </row>
    <row r="1063" spans="1:6" s="40" customFormat="1" ht="30" customHeight="1" x14ac:dyDescent="0.25">
      <c r="A1063" s="20" t="str">
        <f>IF('Patient level info'!A1063="","",'Patient level info'!A1063)</f>
        <v/>
      </c>
      <c r="B1063" s="105" t="str">
        <f>IF(A1063="","",IF('Patient level info'!E1063="Yes","6 Month Transfer",IF('Paste Data Here - Export'!A1063='Paste Data Here - Export'!B1063,'Patient level info'!C1063,IF('Patient level info'!W1063="No","",'Paste Data Here - Export'!HP1063))))</f>
        <v/>
      </c>
      <c r="C1063" s="61" t="str">
        <f>IF(A1063="","",IF(B1063="6 Month Transfer",B1063,IF('Patient level info'!W1063="No","Record not locked to discharge/transfer",IF(AND('Paste Data Here - Export'!KM1063="T",'Paste Data Here - Export'!A1063&lt;&gt;'Paste Data Here - Export'!B1063),"Record transferred to this team then transferred to another inpatient team",IF('Paste Data Here - Export'!KM1063="T","Transferred to another inpatient team",IF('Paste Data Here - Export'!A1063='Paste Data Here - Export'!B1063,"Full record at this team","Record transferred to this team"))))))</f>
        <v/>
      </c>
      <c r="D1063" s="106" t="str">
        <f>IF('Patient level info'!A1063="","",IF(B1063="6 Month Transfer","Not Applicable",IF(C1063="Record not locked to discharge/transfer",C1063,IF(OR(C1063="Full record at this team",'Patient level info'!AG1063="Died same day as arrival",'Patient level info'!AG1063="Admitted to ICU/CCU/HDU"),'Patient level info'!AG1063,IF('Patient level info'!P1063="Not achieved",'Patient level info'!AG1063,IF('Patient level info'!M1063="Not achieved",'Patient level info'!AG1063,IF('Patient level info'!AG1063="Not directly admitted by this team, but achieved 90% of stay whilst at this team",'Patient level info'!AG1063,CONCATENATE('Patient level info'!AG1063," whilst at this team"))))))))</f>
        <v/>
      </c>
      <c r="E1063" s="106" t="str">
        <f>IF('Patient level info'!A1063="","",IF(B1063="6 Month Transfer","Not Applicable",IF('Patient level info'!A1063='Patient level info'!B1063,IF('Patient level info'!T1063="No","Not achieved","Achieved"),"Not directly admitted by this team")))</f>
        <v/>
      </c>
      <c r="F1063" s="106" t="str">
        <f>IF('Patient level info'!A1063="","",IF(B1063="6 Month Transfer","Not Applicable",IF('Patient level info'!A1063='Patient level info'!B1063,IF('Patient level info'!U1063="","Not achieved","Achieved"),"Not directly admitted by this team")))</f>
        <v/>
      </c>
    </row>
    <row r="1064" spans="1:6" s="40" customFormat="1" ht="30" customHeight="1" x14ac:dyDescent="0.25">
      <c r="A1064" s="20" t="str">
        <f>IF('Patient level info'!A1064="","",'Patient level info'!A1064)</f>
        <v/>
      </c>
      <c r="B1064" s="105" t="str">
        <f>IF(A1064="","",IF('Patient level info'!E1064="Yes","6 Month Transfer",IF('Paste Data Here - Export'!A1064='Paste Data Here - Export'!B1064,'Patient level info'!C1064,IF('Patient level info'!W1064="No","",'Paste Data Here - Export'!HP1064))))</f>
        <v/>
      </c>
      <c r="C1064" s="61" t="str">
        <f>IF(A1064="","",IF(B1064="6 Month Transfer",B1064,IF('Patient level info'!W1064="No","Record not locked to discharge/transfer",IF(AND('Paste Data Here - Export'!KM1064="T",'Paste Data Here - Export'!A1064&lt;&gt;'Paste Data Here - Export'!B1064),"Record transferred to this team then transferred to another inpatient team",IF('Paste Data Here - Export'!KM1064="T","Transferred to another inpatient team",IF('Paste Data Here - Export'!A1064='Paste Data Here - Export'!B1064,"Full record at this team","Record transferred to this team"))))))</f>
        <v/>
      </c>
      <c r="D1064" s="106" t="str">
        <f>IF('Patient level info'!A1064="","",IF(B1064="6 Month Transfer","Not Applicable",IF(C1064="Record not locked to discharge/transfer",C1064,IF(OR(C1064="Full record at this team",'Patient level info'!AG1064="Died same day as arrival",'Patient level info'!AG1064="Admitted to ICU/CCU/HDU"),'Patient level info'!AG1064,IF('Patient level info'!P1064="Not achieved",'Patient level info'!AG1064,IF('Patient level info'!M1064="Not achieved",'Patient level info'!AG1064,IF('Patient level info'!AG1064="Not directly admitted by this team, but achieved 90% of stay whilst at this team",'Patient level info'!AG1064,CONCATENATE('Patient level info'!AG1064," whilst at this team"))))))))</f>
        <v/>
      </c>
      <c r="E1064" s="106" t="str">
        <f>IF('Patient level info'!A1064="","",IF(B1064="6 Month Transfer","Not Applicable",IF('Patient level info'!A1064='Patient level info'!B1064,IF('Patient level info'!T1064="No","Not achieved","Achieved"),"Not directly admitted by this team")))</f>
        <v/>
      </c>
      <c r="F1064" s="106" t="str">
        <f>IF('Patient level info'!A1064="","",IF(B1064="6 Month Transfer","Not Applicable",IF('Patient level info'!A1064='Patient level info'!B1064,IF('Patient level info'!U1064="","Not achieved","Achieved"),"Not directly admitted by this team")))</f>
        <v/>
      </c>
    </row>
    <row r="1065" spans="1:6" s="40" customFormat="1" ht="30" customHeight="1" x14ac:dyDescent="0.25">
      <c r="A1065" s="20" t="str">
        <f>IF('Patient level info'!A1065="","",'Patient level info'!A1065)</f>
        <v/>
      </c>
      <c r="B1065" s="105" t="str">
        <f>IF(A1065="","",IF('Patient level info'!E1065="Yes","6 Month Transfer",IF('Paste Data Here - Export'!A1065='Paste Data Here - Export'!B1065,'Patient level info'!C1065,IF('Patient level info'!W1065="No","",'Paste Data Here - Export'!HP1065))))</f>
        <v/>
      </c>
      <c r="C1065" s="61" t="str">
        <f>IF(A1065="","",IF(B1065="6 Month Transfer",B1065,IF('Patient level info'!W1065="No","Record not locked to discharge/transfer",IF(AND('Paste Data Here - Export'!KM1065="T",'Paste Data Here - Export'!A1065&lt;&gt;'Paste Data Here - Export'!B1065),"Record transferred to this team then transferred to another inpatient team",IF('Paste Data Here - Export'!KM1065="T","Transferred to another inpatient team",IF('Paste Data Here - Export'!A1065='Paste Data Here - Export'!B1065,"Full record at this team","Record transferred to this team"))))))</f>
        <v/>
      </c>
      <c r="D1065" s="106" t="str">
        <f>IF('Patient level info'!A1065="","",IF(B1065="6 Month Transfer","Not Applicable",IF(C1065="Record not locked to discharge/transfer",C1065,IF(OR(C1065="Full record at this team",'Patient level info'!AG1065="Died same day as arrival",'Patient level info'!AG1065="Admitted to ICU/CCU/HDU"),'Patient level info'!AG1065,IF('Patient level info'!P1065="Not achieved",'Patient level info'!AG1065,IF('Patient level info'!M1065="Not achieved",'Patient level info'!AG1065,IF('Patient level info'!AG1065="Not directly admitted by this team, but achieved 90% of stay whilst at this team",'Patient level info'!AG1065,CONCATENATE('Patient level info'!AG1065," whilst at this team"))))))))</f>
        <v/>
      </c>
      <c r="E1065" s="106" t="str">
        <f>IF('Patient level info'!A1065="","",IF(B1065="6 Month Transfer","Not Applicable",IF('Patient level info'!A1065='Patient level info'!B1065,IF('Patient level info'!T1065="No","Not achieved","Achieved"),"Not directly admitted by this team")))</f>
        <v/>
      </c>
      <c r="F1065" s="106" t="str">
        <f>IF('Patient level info'!A1065="","",IF(B1065="6 Month Transfer","Not Applicable",IF('Patient level info'!A1065='Patient level info'!B1065,IF('Patient level info'!U1065="","Not achieved","Achieved"),"Not directly admitted by this team")))</f>
        <v/>
      </c>
    </row>
    <row r="1066" spans="1:6" s="40" customFormat="1" ht="30" customHeight="1" x14ac:dyDescent="0.25">
      <c r="A1066" s="20" t="str">
        <f>IF('Patient level info'!A1066="","",'Patient level info'!A1066)</f>
        <v/>
      </c>
      <c r="B1066" s="105" t="str">
        <f>IF(A1066="","",IF('Patient level info'!E1066="Yes","6 Month Transfer",IF('Paste Data Here - Export'!A1066='Paste Data Here - Export'!B1066,'Patient level info'!C1066,IF('Patient level info'!W1066="No","",'Paste Data Here - Export'!HP1066))))</f>
        <v/>
      </c>
      <c r="C1066" s="61" t="str">
        <f>IF(A1066="","",IF(B1066="6 Month Transfer",B1066,IF('Patient level info'!W1066="No","Record not locked to discharge/transfer",IF(AND('Paste Data Here - Export'!KM1066="T",'Paste Data Here - Export'!A1066&lt;&gt;'Paste Data Here - Export'!B1066),"Record transferred to this team then transferred to another inpatient team",IF('Paste Data Here - Export'!KM1066="T","Transferred to another inpatient team",IF('Paste Data Here - Export'!A1066='Paste Data Here - Export'!B1066,"Full record at this team","Record transferred to this team"))))))</f>
        <v/>
      </c>
      <c r="D1066" s="106" t="str">
        <f>IF('Patient level info'!A1066="","",IF(B1066="6 Month Transfer","Not Applicable",IF(C1066="Record not locked to discharge/transfer",C1066,IF(OR(C1066="Full record at this team",'Patient level info'!AG1066="Died same day as arrival",'Patient level info'!AG1066="Admitted to ICU/CCU/HDU"),'Patient level info'!AG1066,IF('Patient level info'!P1066="Not achieved",'Patient level info'!AG1066,IF('Patient level info'!M1066="Not achieved",'Patient level info'!AG1066,IF('Patient level info'!AG1066="Not directly admitted by this team, but achieved 90% of stay whilst at this team",'Patient level info'!AG1066,CONCATENATE('Patient level info'!AG1066," whilst at this team"))))))))</f>
        <v/>
      </c>
      <c r="E1066" s="106" t="str">
        <f>IF('Patient level info'!A1066="","",IF(B1066="6 Month Transfer","Not Applicable",IF('Patient level info'!A1066='Patient level info'!B1066,IF('Patient level info'!T1066="No","Not achieved","Achieved"),"Not directly admitted by this team")))</f>
        <v/>
      </c>
      <c r="F1066" s="106" t="str">
        <f>IF('Patient level info'!A1066="","",IF(B1066="6 Month Transfer","Not Applicable",IF('Patient level info'!A1066='Patient level info'!B1066,IF('Patient level info'!U1066="","Not achieved","Achieved"),"Not directly admitted by this team")))</f>
        <v/>
      </c>
    </row>
    <row r="1067" spans="1:6" s="40" customFormat="1" ht="30" customHeight="1" x14ac:dyDescent="0.25">
      <c r="A1067" s="20" t="str">
        <f>IF('Patient level info'!A1067="","",'Patient level info'!A1067)</f>
        <v/>
      </c>
      <c r="B1067" s="105" t="str">
        <f>IF(A1067="","",IF('Patient level info'!E1067="Yes","6 Month Transfer",IF('Paste Data Here - Export'!A1067='Paste Data Here - Export'!B1067,'Patient level info'!C1067,IF('Patient level info'!W1067="No","",'Paste Data Here - Export'!HP1067))))</f>
        <v/>
      </c>
      <c r="C1067" s="61" t="str">
        <f>IF(A1067="","",IF(B1067="6 Month Transfer",B1067,IF('Patient level info'!W1067="No","Record not locked to discharge/transfer",IF(AND('Paste Data Here - Export'!KM1067="T",'Paste Data Here - Export'!A1067&lt;&gt;'Paste Data Here - Export'!B1067),"Record transferred to this team then transferred to another inpatient team",IF('Paste Data Here - Export'!KM1067="T","Transferred to another inpatient team",IF('Paste Data Here - Export'!A1067='Paste Data Here - Export'!B1067,"Full record at this team","Record transferred to this team"))))))</f>
        <v/>
      </c>
      <c r="D1067" s="106" t="str">
        <f>IF('Patient level info'!A1067="","",IF(B1067="6 Month Transfer","Not Applicable",IF(C1067="Record not locked to discharge/transfer",C1067,IF(OR(C1067="Full record at this team",'Patient level info'!AG1067="Died same day as arrival",'Patient level info'!AG1067="Admitted to ICU/CCU/HDU"),'Patient level info'!AG1067,IF('Patient level info'!P1067="Not achieved",'Patient level info'!AG1067,IF('Patient level info'!M1067="Not achieved",'Patient level info'!AG1067,IF('Patient level info'!AG1067="Not directly admitted by this team, but achieved 90% of stay whilst at this team",'Patient level info'!AG1067,CONCATENATE('Patient level info'!AG1067," whilst at this team"))))))))</f>
        <v/>
      </c>
      <c r="E1067" s="106" t="str">
        <f>IF('Patient level info'!A1067="","",IF(B1067="6 Month Transfer","Not Applicable",IF('Patient level info'!A1067='Patient level info'!B1067,IF('Patient level info'!T1067="No","Not achieved","Achieved"),"Not directly admitted by this team")))</f>
        <v/>
      </c>
      <c r="F1067" s="106" t="str">
        <f>IF('Patient level info'!A1067="","",IF(B1067="6 Month Transfer","Not Applicable",IF('Patient level info'!A1067='Patient level info'!B1067,IF('Patient level info'!U1067="","Not achieved","Achieved"),"Not directly admitted by this team")))</f>
        <v/>
      </c>
    </row>
    <row r="1068" spans="1:6" s="40" customFormat="1" ht="30" customHeight="1" x14ac:dyDescent="0.25">
      <c r="A1068" s="20" t="str">
        <f>IF('Patient level info'!A1068="","",'Patient level info'!A1068)</f>
        <v/>
      </c>
      <c r="B1068" s="105" t="str">
        <f>IF(A1068="","",IF('Patient level info'!E1068="Yes","6 Month Transfer",IF('Paste Data Here - Export'!A1068='Paste Data Here - Export'!B1068,'Patient level info'!C1068,IF('Patient level info'!W1068="No","",'Paste Data Here - Export'!HP1068))))</f>
        <v/>
      </c>
      <c r="C1068" s="61" t="str">
        <f>IF(A1068="","",IF(B1068="6 Month Transfer",B1068,IF('Patient level info'!W1068="No","Record not locked to discharge/transfer",IF(AND('Paste Data Here - Export'!KM1068="T",'Paste Data Here - Export'!A1068&lt;&gt;'Paste Data Here - Export'!B1068),"Record transferred to this team then transferred to another inpatient team",IF('Paste Data Here - Export'!KM1068="T","Transferred to another inpatient team",IF('Paste Data Here - Export'!A1068='Paste Data Here - Export'!B1068,"Full record at this team","Record transferred to this team"))))))</f>
        <v/>
      </c>
      <c r="D1068" s="106" t="str">
        <f>IF('Patient level info'!A1068="","",IF(B1068="6 Month Transfer","Not Applicable",IF(C1068="Record not locked to discharge/transfer",C1068,IF(OR(C1068="Full record at this team",'Patient level info'!AG1068="Died same day as arrival",'Patient level info'!AG1068="Admitted to ICU/CCU/HDU"),'Patient level info'!AG1068,IF('Patient level info'!P1068="Not achieved",'Patient level info'!AG1068,IF('Patient level info'!M1068="Not achieved",'Patient level info'!AG1068,IF('Patient level info'!AG1068="Not directly admitted by this team, but achieved 90% of stay whilst at this team",'Patient level info'!AG1068,CONCATENATE('Patient level info'!AG1068," whilst at this team"))))))))</f>
        <v/>
      </c>
      <c r="E1068" s="106" t="str">
        <f>IF('Patient level info'!A1068="","",IF(B1068="6 Month Transfer","Not Applicable",IF('Patient level info'!A1068='Patient level info'!B1068,IF('Patient level info'!T1068="No","Not achieved","Achieved"),"Not directly admitted by this team")))</f>
        <v/>
      </c>
      <c r="F1068" s="106" t="str">
        <f>IF('Patient level info'!A1068="","",IF(B1068="6 Month Transfer","Not Applicable",IF('Patient level info'!A1068='Patient level info'!B1068,IF('Patient level info'!U1068="","Not achieved","Achieved"),"Not directly admitted by this team")))</f>
        <v/>
      </c>
    </row>
    <row r="1069" spans="1:6" s="40" customFormat="1" ht="30" customHeight="1" x14ac:dyDescent="0.25">
      <c r="A1069" s="20" t="str">
        <f>IF('Patient level info'!A1069="","",'Patient level info'!A1069)</f>
        <v/>
      </c>
      <c r="B1069" s="105" t="str">
        <f>IF(A1069="","",IF('Patient level info'!E1069="Yes","6 Month Transfer",IF('Paste Data Here - Export'!A1069='Paste Data Here - Export'!B1069,'Patient level info'!C1069,IF('Patient level info'!W1069="No","",'Paste Data Here - Export'!HP1069))))</f>
        <v/>
      </c>
      <c r="C1069" s="61" t="str">
        <f>IF(A1069="","",IF(B1069="6 Month Transfer",B1069,IF('Patient level info'!W1069="No","Record not locked to discharge/transfer",IF(AND('Paste Data Here - Export'!KM1069="T",'Paste Data Here - Export'!A1069&lt;&gt;'Paste Data Here - Export'!B1069),"Record transferred to this team then transferred to another inpatient team",IF('Paste Data Here - Export'!KM1069="T","Transferred to another inpatient team",IF('Paste Data Here - Export'!A1069='Paste Data Here - Export'!B1069,"Full record at this team","Record transferred to this team"))))))</f>
        <v/>
      </c>
      <c r="D1069" s="106" t="str">
        <f>IF('Patient level info'!A1069="","",IF(B1069="6 Month Transfer","Not Applicable",IF(C1069="Record not locked to discharge/transfer",C1069,IF(OR(C1069="Full record at this team",'Patient level info'!AG1069="Died same day as arrival",'Patient level info'!AG1069="Admitted to ICU/CCU/HDU"),'Patient level info'!AG1069,IF('Patient level info'!P1069="Not achieved",'Patient level info'!AG1069,IF('Patient level info'!M1069="Not achieved",'Patient level info'!AG1069,IF('Patient level info'!AG1069="Not directly admitted by this team, but achieved 90% of stay whilst at this team",'Patient level info'!AG1069,CONCATENATE('Patient level info'!AG1069," whilst at this team"))))))))</f>
        <v/>
      </c>
      <c r="E1069" s="106" t="str">
        <f>IF('Patient level info'!A1069="","",IF(B1069="6 Month Transfer","Not Applicable",IF('Patient level info'!A1069='Patient level info'!B1069,IF('Patient level info'!T1069="No","Not achieved","Achieved"),"Not directly admitted by this team")))</f>
        <v/>
      </c>
      <c r="F1069" s="106" t="str">
        <f>IF('Patient level info'!A1069="","",IF(B1069="6 Month Transfer","Not Applicable",IF('Patient level info'!A1069='Patient level info'!B1069,IF('Patient level info'!U1069="","Not achieved","Achieved"),"Not directly admitted by this team")))</f>
        <v/>
      </c>
    </row>
    <row r="1070" spans="1:6" s="40" customFormat="1" ht="30" customHeight="1" x14ac:dyDescent="0.25">
      <c r="A1070" s="20" t="str">
        <f>IF('Patient level info'!A1070="","",'Patient level info'!A1070)</f>
        <v/>
      </c>
      <c r="B1070" s="105" t="str">
        <f>IF(A1070="","",IF('Patient level info'!E1070="Yes","6 Month Transfer",IF('Paste Data Here - Export'!A1070='Paste Data Here - Export'!B1070,'Patient level info'!C1070,IF('Patient level info'!W1070="No","",'Paste Data Here - Export'!HP1070))))</f>
        <v/>
      </c>
      <c r="C1070" s="61" t="str">
        <f>IF(A1070="","",IF(B1070="6 Month Transfer",B1070,IF('Patient level info'!W1070="No","Record not locked to discharge/transfer",IF(AND('Paste Data Here - Export'!KM1070="T",'Paste Data Here - Export'!A1070&lt;&gt;'Paste Data Here - Export'!B1070),"Record transferred to this team then transferred to another inpatient team",IF('Paste Data Here - Export'!KM1070="T","Transferred to another inpatient team",IF('Paste Data Here - Export'!A1070='Paste Data Here - Export'!B1070,"Full record at this team","Record transferred to this team"))))))</f>
        <v/>
      </c>
      <c r="D1070" s="106" t="str">
        <f>IF('Patient level info'!A1070="","",IF(B1070="6 Month Transfer","Not Applicable",IF(C1070="Record not locked to discharge/transfer",C1070,IF(OR(C1070="Full record at this team",'Patient level info'!AG1070="Died same day as arrival",'Patient level info'!AG1070="Admitted to ICU/CCU/HDU"),'Patient level info'!AG1070,IF('Patient level info'!P1070="Not achieved",'Patient level info'!AG1070,IF('Patient level info'!M1070="Not achieved",'Patient level info'!AG1070,IF('Patient level info'!AG1070="Not directly admitted by this team, but achieved 90% of stay whilst at this team",'Patient level info'!AG1070,CONCATENATE('Patient level info'!AG1070," whilst at this team"))))))))</f>
        <v/>
      </c>
      <c r="E1070" s="106" t="str">
        <f>IF('Patient level info'!A1070="","",IF(B1070="6 Month Transfer","Not Applicable",IF('Patient level info'!A1070='Patient level info'!B1070,IF('Patient level info'!T1070="No","Not achieved","Achieved"),"Not directly admitted by this team")))</f>
        <v/>
      </c>
      <c r="F1070" s="106" t="str">
        <f>IF('Patient level info'!A1070="","",IF(B1070="6 Month Transfer","Not Applicable",IF('Patient level info'!A1070='Patient level info'!B1070,IF('Patient level info'!U1070="","Not achieved","Achieved"),"Not directly admitted by this team")))</f>
        <v/>
      </c>
    </row>
    <row r="1071" spans="1:6" s="40" customFormat="1" ht="30" customHeight="1" x14ac:dyDescent="0.25">
      <c r="A1071" s="20" t="str">
        <f>IF('Patient level info'!A1071="","",'Patient level info'!A1071)</f>
        <v/>
      </c>
      <c r="B1071" s="105" t="str">
        <f>IF(A1071="","",IF('Patient level info'!E1071="Yes","6 Month Transfer",IF('Paste Data Here - Export'!A1071='Paste Data Here - Export'!B1071,'Patient level info'!C1071,IF('Patient level info'!W1071="No","",'Paste Data Here - Export'!HP1071))))</f>
        <v/>
      </c>
      <c r="C1071" s="61" t="str">
        <f>IF(A1071="","",IF(B1071="6 Month Transfer",B1071,IF('Patient level info'!W1071="No","Record not locked to discharge/transfer",IF(AND('Paste Data Here - Export'!KM1071="T",'Paste Data Here - Export'!A1071&lt;&gt;'Paste Data Here - Export'!B1071),"Record transferred to this team then transferred to another inpatient team",IF('Paste Data Here - Export'!KM1071="T","Transferred to another inpatient team",IF('Paste Data Here - Export'!A1071='Paste Data Here - Export'!B1071,"Full record at this team","Record transferred to this team"))))))</f>
        <v/>
      </c>
      <c r="D1071" s="106" t="str">
        <f>IF('Patient level info'!A1071="","",IF(B1071="6 Month Transfer","Not Applicable",IF(C1071="Record not locked to discharge/transfer",C1071,IF(OR(C1071="Full record at this team",'Patient level info'!AG1071="Died same day as arrival",'Patient level info'!AG1071="Admitted to ICU/CCU/HDU"),'Patient level info'!AG1071,IF('Patient level info'!P1071="Not achieved",'Patient level info'!AG1071,IF('Patient level info'!M1071="Not achieved",'Patient level info'!AG1071,IF('Patient level info'!AG1071="Not directly admitted by this team, but achieved 90% of stay whilst at this team",'Patient level info'!AG1071,CONCATENATE('Patient level info'!AG1071," whilst at this team"))))))))</f>
        <v/>
      </c>
      <c r="E1071" s="106" t="str">
        <f>IF('Patient level info'!A1071="","",IF(B1071="6 Month Transfer","Not Applicable",IF('Patient level info'!A1071='Patient level info'!B1071,IF('Patient level info'!T1071="No","Not achieved","Achieved"),"Not directly admitted by this team")))</f>
        <v/>
      </c>
      <c r="F1071" s="106" t="str">
        <f>IF('Patient level info'!A1071="","",IF(B1071="6 Month Transfer","Not Applicable",IF('Patient level info'!A1071='Patient level info'!B1071,IF('Patient level info'!U1071="","Not achieved","Achieved"),"Not directly admitted by this team")))</f>
        <v/>
      </c>
    </row>
    <row r="1072" spans="1:6" s="40" customFormat="1" ht="30" customHeight="1" x14ac:dyDescent="0.25">
      <c r="A1072" s="20" t="str">
        <f>IF('Patient level info'!A1072="","",'Patient level info'!A1072)</f>
        <v/>
      </c>
      <c r="B1072" s="105" t="str">
        <f>IF(A1072="","",IF('Patient level info'!E1072="Yes","6 Month Transfer",IF('Paste Data Here - Export'!A1072='Paste Data Here - Export'!B1072,'Patient level info'!C1072,IF('Patient level info'!W1072="No","",'Paste Data Here - Export'!HP1072))))</f>
        <v/>
      </c>
      <c r="C1072" s="61" t="str">
        <f>IF(A1072="","",IF(B1072="6 Month Transfer",B1072,IF('Patient level info'!W1072="No","Record not locked to discharge/transfer",IF(AND('Paste Data Here - Export'!KM1072="T",'Paste Data Here - Export'!A1072&lt;&gt;'Paste Data Here - Export'!B1072),"Record transferred to this team then transferred to another inpatient team",IF('Paste Data Here - Export'!KM1072="T","Transferred to another inpatient team",IF('Paste Data Here - Export'!A1072='Paste Data Here - Export'!B1072,"Full record at this team","Record transferred to this team"))))))</f>
        <v/>
      </c>
      <c r="D1072" s="106" t="str">
        <f>IF('Patient level info'!A1072="","",IF(B1072="6 Month Transfer","Not Applicable",IF(C1072="Record not locked to discharge/transfer",C1072,IF(OR(C1072="Full record at this team",'Patient level info'!AG1072="Died same day as arrival",'Patient level info'!AG1072="Admitted to ICU/CCU/HDU"),'Patient level info'!AG1072,IF('Patient level info'!P1072="Not achieved",'Patient level info'!AG1072,IF('Patient level info'!M1072="Not achieved",'Patient level info'!AG1072,IF('Patient level info'!AG1072="Not directly admitted by this team, but achieved 90% of stay whilst at this team",'Patient level info'!AG1072,CONCATENATE('Patient level info'!AG1072," whilst at this team"))))))))</f>
        <v/>
      </c>
      <c r="E1072" s="106" t="str">
        <f>IF('Patient level info'!A1072="","",IF(B1072="6 Month Transfer","Not Applicable",IF('Patient level info'!A1072='Patient level info'!B1072,IF('Patient level info'!T1072="No","Not achieved","Achieved"),"Not directly admitted by this team")))</f>
        <v/>
      </c>
      <c r="F1072" s="106" t="str">
        <f>IF('Patient level info'!A1072="","",IF(B1072="6 Month Transfer","Not Applicable",IF('Patient level info'!A1072='Patient level info'!B1072,IF('Patient level info'!U1072="","Not achieved","Achieved"),"Not directly admitted by this team")))</f>
        <v/>
      </c>
    </row>
    <row r="1073" spans="1:6" s="40" customFormat="1" ht="30" customHeight="1" x14ac:dyDescent="0.25">
      <c r="A1073" s="20" t="str">
        <f>IF('Patient level info'!A1073="","",'Patient level info'!A1073)</f>
        <v/>
      </c>
      <c r="B1073" s="105" t="str">
        <f>IF(A1073="","",IF('Patient level info'!E1073="Yes","6 Month Transfer",IF('Paste Data Here - Export'!A1073='Paste Data Here - Export'!B1073,'Patient level info'!C1073,IF('Patient level info'!W1073="No","",'Paste Data Here - Export'!HP1073))))</f>
        <v/>
      </c>
      <c r="C1073" s="61" t="str">
        <f>IF(A1073="","",IF(B1073="6 Month Transfer",B1073,IF('Patient level info'!W1073="No","Record not locked to discharge/transfer",IF(AND('Paste Data Here - Export'!KM1073="T",'Paste Data Here - Export'!A1073&lt;&gt;'Paste Data Here - Export'!B1073),"Record transferred to this team then transferred to another inpatient team",IF('Paste Data Here - Export'!KM1073="T","Transferred to another inpatient team",IF('Paste Data Here - Export'!A1073='Paste Data Here - Export'!B1073,"Full record at this team","Record transferred to this team"))))))</f>
        <v/>
      </c>
      <c r="D1073" s="106" t="str">
        <f>IF('Patient level info'!A1073="","",IF(B1073="6 Month Transfer","Not Applicable",IF(C1073="Record not locked to discharge/transfer",C1073,IF(OR(C1073="Full record at this team",'Patient level info'!AG1073="Died same day as arrival",'Patient level info'!AG1073="Admitted to ICU/CCU/HDU"),'Patient level info'!AG1073,IF('Patient level info'!P1073="Not achieved",'Patient level info'!AG1073,IF('Patient level info'!M1073="Not achieved",'Patient level info'!AG1073,IF('Patient level info'!AG1073="Not directly admitted by this team, but achieved 90% of stay whilst at this team",'Patient level info'!AG1073,CONCATENATE('Patient level info'!AG1073," whilst at this team"))))))))</f>
        <v/>
      </c>
      <c r="E1073" s="106" t="str">
        <f>IF('Patient level info'!A1073="","",IF(B1073="6 Month Transfer","Not Applicable",IF('Patient level info'!A1073='Patient level info'!B1073,IF('Patient level info'!T1073="No","Not achieved","Achieved"),"Not directly admitted by this team")))</f>
        <v/>
      </c>
      <c r="F1073" s="106" t="str">
        <f>IF('Patient level info'!A1073="","",IF(B1073="6 Month Transfer","Not Applicable",IF('Patient level info'!A1073='Patient level info'!B1073,IF('Patient level info'!U1073="","Not achieved","Achieved"),"Not directly admitted by this team")))</f>
        <v/>
      </c>
    </row>
    <row r="1074" spans="1:6" s="40" customFormat="1" ht="30" customHeight="1" x14ac:dyDescent="0.25">
      <c r="A1074" s="20" t="str">
        <f>IF('Patient level info'!A1074="","",'Patient level info'!A1074)</f>
        <v/>
      </c>
      <c r="B1074" s="105" t="str">
        <f>IF(A1074="","",IF('Patient level info'!E1074="Yes","6 Month Transfer",IF('Paste Data Here - Export'!A1074='Paste Data Here - Export'!B1074,'Patient level info'!C1074,IF('Patient level info'!W1074="No","",'Paste Data Here - Export'!HP1074))))</f>
        <v/>
      </c>
      <c r="C1074" s="61" t="str">
        <f>IF(A1074="","",IF(B1074="6 Month Transfer",B1074,IF('Patient level info'!W1074="No","Record not locked to discharge/transfer",IF(AND('Paste Data Here - Export'!KM1074="T",'Paste Data Here - Export'!A1074&lt;&gt;'Paste Data Here - Export'!B1074),"Record transferred to this team then transferred to another inpatient team",IF('Paste Data Here - Export'!KM1074="T","Transferred to another inpatient team",IF('Paste Data Here - Export'!A1074='Paste Data Here - Export'!B1074,"Full record at this team","Record transferred to this team"))))))</f>
        <v/>
      </c>
      <c r="D1074" s="106" t="str">
        <f>IF('Patient level info'!A1074="","",IF(B1074="6 Month Transfer","Not Applicable",IF(C1074="Record not locked to discharge/transfer",C1074,IF(OR(C1074="Full record at this team",'Patient level info'!AG1074="Died same day as arrival",'Patient level info'!AG1074="Admitted to ICU/CCU/HDU"),'Patient level info'!AG1074,IF('Patient level info'!P1074="Not achieved",'Patient level info'!AG1074,IF('Patient level info'!M1074="Not achieved",'Patient level info'!AG1074,IF('Patient level info'!AG1074="Not directly admitted by this team, but achieved 90% of stay whilst at this team",'Patient level info'!AG1074,CONCATENATE('Patient level info'!AG1074," whilst at this team"))))))))</f>
        <v/>
      </c>
      <c r="E1074" s="106" t="str">
        <f>IF('Patient level info'!A1074="","",IF(B1074="6 Month Transfer","Not Applicable",IF('Patient level info'!A1074='Patient level info'!B1074,IF('Patient level info'!T1074="No","Not achieved","Achieved"),"Not directly admitted by this team")))</f>
        <v/>
      </c>
      <c r="F1074" s="106" t="str">
        <f>IF('Patient level info'!A1074="","",IF(B1074="6 Month Transfer","Not Applicable",IF('Patient level info'!A1074='Patient level info'!B1074,IF('Patient level info'!U1074="","Not achieved","Achieved"),"Not directly admitted by this team")))</f>
        <v/>
      </c>
    </row>
    <row r="1075" spans="1:6" s="40" customFormat="1" ht="30" customHeight="1" x14ac:dyDescent="0.25">
      <c r="A1075" s="20" t="str">
        <f>IF('Patient level info'!A1075="","",'Patient level info'!A1075)</f>
        <v/>
      </c>
      <c r="B1075" s="105" t="str">
        <f>IF(A1075="","",IF('Patient level info'!E1075="Yes","6 Month Transfer",IF('Paste Data Here - Export'!A1075='Paste Data Here - Export'!B1075,'Patient level info'!C1075,IF('Patient level info'!W1075="No","",'Paste Data Here - Export'!HP1075))))</f>
        <v/>
      </c>
      <c r="C1075" s="61" t="str">
        <f>IF(A1075="","",IF(B1075="6 Month Transfer",B1075,IF('Patient level info'!W1075="No","Record not locked to discharge/transfer",IF(AND('Paste Data Here - Export'!KM1075="T",'Paste Data Here - Export'!A1075&lt;&gt;'Paste Data Here - Export'!B1075),"Record transferred to this team then transferred to another inpatient team",IF('Paste Data Here - Export'!KM1075="T","Transferred to another inpatient team",IF('Paste Data Here - Export'!A1075='Paste Data Here - Export'!B1075,"Full record at this team","Record transferred to this team"))))))</f>
        <v/>
      </c>
      <c r="D1075" s="106" t="str">
        <f>IF('Patient level info'!A1075="","",IF(B1075="6 Month Transfer","Not Applicable",IF(C1075="Record not locked to discharge/transfer",C1075,IF(OR(C1075="Full record at this team",'Patient level info'!AG1075="Died same day as arrival",'Patient level info'!AG1075="Admitted to ICU/CCU/HDU"),'Patient level info'!AG1075,IF('Patient level info'!P1075="Not achieved",'Patient level info'!AG1075,IF('Patient level info'!M1075="Not achieved",'Patient level info'!AG1075,IF('Patient level info'!AG1075="Not directly admitted by this team, but achieved 90% of stay whilst at this team",'Patient level info'!AG1075,CONCATENATE('Patient level info'!AG1075," whilst at this team"))))))))</f>
        <v/>
      </c>
      <c r="E1075" s="106" t="str">
        <f>IF('Patient level info'!A1075="","",IF(B1075="6 Month Transfer","Not Applicable",IF('Patient level info'!A1075='Patient level info'!B1075,IF('Patient level info'!T1075="No","Not achieved","Achieved"),"Not directly admitted by this team")))</f>
        <v/>
      </c>
      <c r="F1075" s="106" t="str">
        <f>IF('Patient level info'!A1075="","",IF(B1075="6 Month Transfer","Not Applicable",IF('Patient level info'!A1075='Patient level info'!B1075,IF('Patient level info'!U1075="","Not achieved","Achieved"),"Not directly admitted by this team")))</f>
        <v/>
      </c>
    </row>
    <row r="1076" spans="1:6" s="40" customFormat="1" ht="30" customHeight="1" x14ac:dyDescent="0.25">
      <c r="A1076" s="20" t="str">
        <f>IF('Patient level info'!A1076="","",'Patient level info'!A1076)</f>
        <v/>
      </c>
      <c r="B1076" s="105" t="str">
        <f>IF(A1076="","",IF('Patient level info'!E1076="Yes","6 Month Transfer",IF('Paste Data Here - Export'!A1076='Paste Data Here - Export'!B1076,'Patient level info'!C1076,IF('Patient level info'!W1076="No","",'Paste Data Here - Export'!HP1076))))</f>
        <v/>
      </c>
      <c r="C1076" s="61" t="str">
        <f>IF(A1076="","",IF(B1076="6 Month Transfer",B1076,IF('Patient level info'!W1076="No","Record not locked to discharge/transfer",IF(AND('Paste Data Here - Export'!KM1076="T",'Paste Data Here - Export'!A1076&lt;&gt;'Paste Data Here - Export'!B1076),"Record transferred to this team then transferred to another inpatient team",IF('Paste Data Here - Export'!KM1076="T","Transferred to another inpatient team",IF('Paste Data Here - Export'!A1076='Paste Data Here - Export'!B1076,"Full record at this team","Record transferred to this team"))))))</f>
        <v/>
      </c>
      <c r="D1076" s="106" t="str">
        <f>IF('Patient level info'!A1076="","",IF(B1076="6 Month Transfer","Not Applicable",IF(C1076="Record not locked to discharge/transfer",C1076,IF(OR(C1076="Full record at this team",'Patient level info'!AG1076="Died same day as arrival",'Patient level info'!AG1076="Admitted to ICU/CCU/HDU"),'Patient level info'!AG1076,IF('Patient level info'!P1076="Not achieved",'Patient level info'!AG1076,IF('Patient level info'!M1076="Not achieved",'Patient level info'!AG1076,IF('Patient level info'!AG1076="Not directly admitted by this team, but achieved 90% of stay whilst at this team",'Patient level info'!AG1076,CONCATENATE('Patient level info'!AG1076," whilst at this team"))))))))</f>
        <v/>
      </c>
      <c r="E1076" s="106" t="str">
        <f>IF('Patient level info'!A1076="","",IF(B1076="6 Month Transfer","Not Applicable",IF('Patient level info'!A1076='Patient level info'!B1076,IF('Patient level info'!T1076="No","Not achieved","Achieved"),"Not directly admitted by this team")))</f>
        <v/>
      </c>
      <c r="F1076" s="106" t="str">
        <f>IF('Patient level info'!A1076="","",IF(B1076="6 Month Transfer","Not Applicable",IF('Patient level info'!A1076='Patient level info'!B1076,IF('Patient level info'!U1076="","Not achieved","Achieved"),"Not directly admitted by this team")))</f>
        <v/>
      </c>
    </row>
    <row r="1077" spans="1:6" s="40" customFormat="1" ht="30" customHeight="1" x14ac:dyDescent="0.25">
      <c r="A1077" s="20" t="str">
        <f>IF('Patient level info'!A1077="","",'Patient level info'!A1077)</f>
        <v/>
      </c>
      <c r="B1077" s="105" t="str">
        <f>IF(A1077="","",IF('Patient level info'!E1077="Yes","6 Month Transfer",IF('Paste Data Here - Export'!A1077='Paste Data Here - Export'!B1077,'Patient level info'!C1077,IF('Patient level info'!W1077="No","",'Paste Data Here - Export'!HP1077))))</f>
        <v/>
      </c>
      <c r="C1077" s="61" t="str">
        <f>IF(A1077="","",IF(B1077="6 Month Transfer",B1077,IF('Patient level info'!W1077="No","Record not locked to discharge/transfer",IF(AND('Paste Data Here - Export'!KM1077="T",'Paste Data Here - Export'!A1077&lt;&gt;'Paste Data Here - Export'!B1077),"Record transferred to this team then transferred to another inpatient team",IF('Paste Data Here - Export'!KM1077="T","Transferred to another inpatient team",IF('Paste Data Here - Export'!A1077='Paste Data Here - Export'!B1077,"Full record at this team","Record transferred to this team"))))))</f>
        <v/>
      </c>
      <c r="D1077" s="106" t="str">
        <f>IF('Patient level info'!A1077="","",IF(B1077="6 Month Transfer","Not Applicable",IF(C1077="Record not locked to discharge/transfer",C1077,IF(OR(C1077="Full record at this team",'Patient level info'!AG1077="Died same day as arrival",'Patient level info'!AG1077="Admitted to ICU/CCU/HDU"),'Patient level info'!AG1077,IF('Patient level info'!P1077="Not achieved",'Patient level info'!AG1077,IF('Patient level info'!M1077="Not achieved",'Patient level info'!AG1077,IF('Patient level info'!AG1077="Not directly admitted by this team, but achieved 90% of stay whilst at this team",'Patient level info'!AG1077,CONCATENATE('Patient level info'!AG1077," whilst at this team"))))))))</f>
        <v/>
      </c>
      <c r="E1077" s="106" t="str">
        <f>IF('Patient level info'!A1077="","",IF(B1077="6 Month Transfer","Not Applicable",IF('Patient level info'!A1077='Patient level info'!B1077,IF('Patient level info'!T1077="No","Not achieved","Achieved"),"Not directly admitted by this team")))</f>
        <v/>
      </c>
      <c r="F1077" s="106" t="str">
        <f>IF('Patient level info'!A1077="","",IF(B1077="6 Month Transfer","Not Applicable",IF('Patient level info'!A1077='Patient level info'!B1077,IF('Patient level info'!U1077="","Not achieved","Achieved"),"Not directly admitted by this team")))</f>
        <v/>
      </c>
    </row>
    <row r="1078" spans="1:6" s="40" customFormat="1" ht="30" customHeight="1" x14ac:dyDescent="0.25">
      <c r="A1078" s="20" t="str">
        <f>IF('Patient level info'!A1078="","",'Patient level info'!A1078)</f>
        <v/>
      </c>
      <c r="B1078" s="105" t="str">
        <f>IF(A1078="","",IF('Patient level info'!E1078="Yes","6 Month Transfer",IF('Paste Data Here - Export'!A1078='Paste Data Here - Export'!B1078,'Patient level info'!C1078,IF('Patient level info'!W1078="No","",'Paste Data Here - Export'!HP1078))))</f>
        <v/>
      </c>
      <c r="C1078" s="61" t="str">
        <f>IF(A1078="","",IF(B1078="6 Month Transfer",B1078,IF('Patient level info'!W1078="No","Record not locked to discharge/transfer",IF(AND('Paste Data Here - Export'!KM1078="T",'Paste Data Here - Export'!A1078&lt;&gt;'Paste Data Here - Export'!B1078),"Record transferred to this team then transferred to another inpatient team",IF('Paste Data Here - Export'!KM1078="T","Transferred to another inpatient team",IF('Paste Data Here - Export'!A1078='Paste Data Here - Export'!B1078,"Full record at this team","Record transferred to this team"))))))</f>
        <v/>
      </c>
      <c r="D1078" s="106" t="str">
        <f>IF('Patient level info'!A1078="","",IF(B1078="6 Month Transfer","Not Applicable",IF(C1078="Record not locked to discharge/transfer",C1078,IF(OR(C1078="Full record at this team",'Patient level info'!AG1078="Died same day as arrival",'Patient level info'!AG1078="Admitted to ICU/CCU/HDU"),'Patient level info'!AG1078,IF('Patient level info'!P1078="Not achieved",'Patient level info'!AG1078,IF('Patient level info'!M1078="Not achieved",'Patient level info'!AG1078,IF('Patient level info'!AG1078="Not directly admitted by this team, but achieved 90% of stay whilst at this team",'Patient level info'!AG1078,CONCATENATE('Patient level info'!AG1078," whilst at this team"))))))))</f>
        <v/>
      </c>
      <c r="E1078" s="106" t="str">
        <f>IF('Patient level info'!A1078="","",IF(B1078="6 Month Transfer","Not Applicable",IF('Patient level info'!A1078='Patient level info'!B1078,IF('Patient level info'!T1078="No","Not achieved","Achieved"),"Not directly admitted by this team")))</f>
        <v/>
      </c>
      <c r="F1078" s="106" t="str">
        <f>IF('Patient level info'!A1078="","",IF(B1078="6 Month Transfer","Not Applicable",IF('Patient level info'!A1078='Patient level info'!B1078,IF('Patient level info'!U1078="","Not achieved","Achieved"),"Not directly admitted by this team")))</f>
        <v/>
      </c>
    </row>
    <row r="1079" spans="1:6" s="40" customFormat="1" ht="30" customHeight="1" x14ac:dyDescent="0.25">
      <c r="A1079" s="20" t="str">
        <f>IF('Patient level info'!A1079="","",'Patient level info'!A1079)</f>
        <v/>
      </c>
      <c r="B1079" s="105" t="str">
        <f>IF(A1079="","",IF('Patient level info'!E1079="Yes","6 Month Transfer",IF('Paste Data Here - Export'!A1079='Paste Data Here - Export'!B1079,'Patient level info'!C1079,IF('Patient level info'!W1079="No","",'Paste Data Here - Export'!HP1079))))</f>
        <v/>
      </c>
      <c r="C1079" s="61" t="str">
        <f>IF(A1079="","",IF(B1079="6 Month Transfer",B1079,IF('Patient level info'!W1079="No","Record not locked to discharge/transfer",IF(AND('Paste Data Here - Export'!KM1079="T",'Paste Data Here - Export'!A1079&lt;&gt;'Paste Data Here - Export'!B1079),"Record transferred to this team then transferred to another inpatient team",IF('Paste Data Here - Export'!KM1079="T","Transferred to another inpatient team",IF('Paste Data Here - Export'!A1079='Paste Data Here - Export'!B1079,"Full record at this team","Record transferred to this team"))))))</f>
        <v/>
      </c>
      <c r="D1079" s="106" t="str">
        <f>IF('Patient level info'!A1079="","",IF(B1079="6 Month Transfer","Not Applicable",IF(C1079="Record not locked to discharge/transfer",C1079,IF(OR(C1079="Full record at this team",'Patient level info'!AG1079="Died same day as arrival",'Patient level info'!AG1079="Admitted to ICU/CCU/HDU"),'Patient level info'!AG1079,IF('Patient level info'!P1079="Not achieved",'Patient level info'!AG1079,IF('Patient level info'!M1079="Not achieved",'Patient level info'!AG1079,IF('Patient level info'!AG1079="Not directly admitted by this team, but achieved 90% of stay whilst at this team",'Patient level info'!AG1079,CONCATENATE('Patient level info'!AG1079," whilst at this team"))))))))</f>
        <v/>
      </c>
      <c r="E1079" s="106" t="str">
        <f>IF('Patient level info'!A1079="","",IF(B1079="6 Month Transfer","Not Applicable",IF('Patient level info'!A1079='Patient level info'!B1079,IF('Patient level info'!T1079="No","Not achieved","Achieved"),"Not directly admitted by this team")))</f>
        <v/>
      </c>
      <c r="F1079" s="106" t="str">
        <f>IF('Patient level info'!A1079="","",IF(B1079="6 Month Transfer","Not Applicable",IF('Patient level info'!A1079='Patient level info'!B1079,IF('Patient level info'!U1079="","Not achieved","Achieved"),"Not directly admitted by this team")))</f>
        <v/>
      </c>
    </row>
    <row r="1080" spans="1:6" s="40" customFormat="1" ht="30" customHeight="1" x14ac:dyDescent="0.25">
      <c r="A1080" s="20" t="str">
        <f>IF('Patient level info'!A1080="","",'Patient level info'!A1080)</f>
        <v/>
      </c>
      <c r="B1080" s="105" t="str">
        <f>IF(A1080="","",IF('Patient level info'!E1080="Yes","6 Month Transfer",IF('Paste Data Here - Export'!A1080='Paste Data Here - Export'!B1080,'Patient level info'!C1080,IF('Patient level info'!W1080="No","",'Paste Data Here - Export'!HP1080))))</f>
        <v/>
      </c>
      <c r="C1080" s="61" t="str">
        <f>IF(A1080="","",IF(B1080="6 Month Transfer",B1080,IF('Patient level info'!W1080="No","Record not locked to discharge/transfer",IF(AND('Paste Data Here - Export'!KM1080="T",'Paste Data Here - Export'!A1080&lt;&gt;'Paste Data Here - Export'!B1080),"Record transferred to this team then transferred to another inpatient team",IF('Paste Data Here - Export'!KM1080="T","Transferred to another inpatient team",IF('Paste Data Here - Export'!A1080='Paste Data Here - Export'!B1080,"Full record at this team","Record transferred to this team"))))))</f>
        <v/>
      </c>
      <c r="D1080" s="106" t="str">
        <f>IF('Patient level info'!A1080="","",IF(B1080="6 Month Transfer","Not Applicable",IF(C1080="Record not locked to discharge/transfer",C1080,IF(OR(C1080="Full record at this team",'Patient level info'!AG1080="Died same day as arrival",'Patient level info'!AG1080="Admitted to ICU/CCU/HDU"),'Patient level info'!AG1080,IF('Patient level info'!P1080="Not achieved",'Patient level info'!AG1080,IF('Patient level info'!M1080="Not achieved",'Patient level info'!AG1080,IF('Patient level info'!AG1080="Not directly admitted by this team, but achieved 90% of stay whilst at this team",'Patient level info'!AG1080,CONCATENATE('Patient level info'!AG1080," whilst at this team"))))))))</f>
        <v/>
      </c>
      <c r="E1080" s="106" t="str">
        <f>IF('Patient level info'!A1080="","",IF(B1080="6 Month Transfer","Not Applicable",IF('Patient level info'!A1080='Patient level info'!B1080,IF('Patient level info'!T1080="No","Not achieved","Achieved"),"Not directly admitted by this team")))</f>
        <v/>
      </c>
      <c r="F1080" s="106" t="str">
        <f>IF('Patient level info'!A1080="","",IF(B1080="6 Month Transfer","Not Applicable",IF('Patient level info'!A1080='Patient level info'!B1080,IF('Patient level info'!U1080="","Not achieved","Achieved"),"Not directly admitted by this team")))</f>
        <v/>
      </c>
    </row>
    <row r="1081" spans="1:6" s="40" customFormat="1" ht="30" customHeight="1" x14ac:dyDescent="0.25">
      <c r="A1081" s="20" t="str">
        <f>IF('Patient level info'!A1081="","",'Patient level info'!A1081)</f>
        <v/>
      </c>
      <c r="B1081" s="105" t="str">
        <f>IF(A1081="","",IF('Patient level info'!E1081="Yes","6 Month Transfer",IF('Paste Data Here - Export'!A1081='Paste Data Here - Export'!B1081,'Patient level info'!C1081,IF('Patient level info'!W1081="No","",'Paste Data Here - Export'!HP1081))))</f>
        <v/>
      </c>
      <c r="C1081" s="61" t="str">
        <f>IF(A1081="","",IF(B1081="6 Month Transfer",B1081,IF('Patient level info'!W1081="No","Record not locked to discharge/transfer",IF(AND('Paste Data Here - Export'!KM1081="T",'Paste Data Here - Export'!A1081&lt;&gt;'Paste Data Here - Export'!B1081),"Record transferred to this team then transferred to another inpatient team",IF('Paste Data Here - Export'!KM1081="T","Transferred to another inpatient team",IF('Paste Data Here - Export'!A1081='Paste Data Here - Export'!B1081,"Full record at this team","Record transferred to this team"))))))</f>
        <v/>
      </c>
      <c r="D1081" s="106" t="str">
        <f>IF('Patient level info'!A1081="","",IF(B1081="6 Month Transfer","Not Applicable",IF(C1081="Record not locked to discharge/transfer",C1081,IF(OR(C1081="Full record at this team",'Patient level info'!AG1081="Died same day as arrival",'Patient level info'!AG1081="Admitted to ICU/CCU/HDU"),'Patient level info'!AG1081,IF('Patient level info'!P1081="Not achieved",'Patient level info'!AG1081,IF('Patient level info'!M1081="Not achieved",'Patient level info'!AG1081,IF('Patient level info'!AG1081="Not directly admitted by this team, but achieved 90% of stay whilst at this team",'Patient level info'!AG1081,CONCATENATE('Patient level info'!AG1081," whilst at this team"))))))))</f>
        <v/>
      </c>
      <c r="E1081" s="106" t="str">
        <f>IF('Patient level info'!A1081="","",IF(B1081="6 Month Transfer","Not Applicable",IF('Patient level info'!A1081='Patient level info'!B1081,IF('Patient level info'!T1081="No","Not achieved","Achieved"),"Not directly admitted by this team")))</f>
        <v/>
      </c>
      <c r="F1081" s="106" t="str">
        <f>IF('Patient level info'!A1081="","",IF(B1081="6 Month Transfer","Not Applicable",IF('Patient level info'!A1081='Patient level info'!B1081,IF('Patient level info'!U1081="","Not achieved","Achieved"),"Not directly admitted by this team")))</f>
        <v/>
      </c>
    </row>
    <row r="1082" spans="1:6" s="40" customFormat="1" ht="30" customHeight="1" x14ac:dyDescent="0.25">
      <c r="A1082" s="20" t="str">
        <f>IF('Patient level info'!A1082="","",'Patient level info'!A1082)</f>
        <v/>
      </c>
      <c r="B1082" s="105" t="str">
        <f>IF(A1082="","",IF('Patient level info'!E1082="Yes","6 Month Transfer",IF('Paste Data Here - Export'!A1082='Paste Data Here - Export'!B1082,'Patient level info'!C1082,IF('Patient level info'!W1082="No","",'Paste Data Here - Export'!HP1082))))</f>
        <v/>
      </c>
      <c r="C1082" s="61" t="str">
        <f>IF(A1082="","",IF(B1082="6 Month Transfer",B1082,IF('Patient level info'!W1082="No","Record not locked to discharge/transfer",IF(AND('Paste Data Here - Export'!KM1082="T",'Paste Data Here - Export'!A1082&lt;&gt;'Paste Data Here - Export'!B1082),"Record transferred to this team then transferred to another inpatient team",IF('Paste Data Here - Export'!KM1082="T","Transferred to another inpatient team",IF('Paste Data Here - Export'!A1082='Paste Data Here - Export'!B1082,"Full record at this team","Record transferred to this team"))))))</f>
        <v/>
      </c>
      <c r="D1082" s="106" t="str">
        <f>IF('Patient level info'!A1082="","",IF(B1082="6 Month Transfer","Not Applicable",IF(C1082="Record not locked to discharge/transfer",C1082,IF(OR(C1082="Full record at this team",'Patient level info'!AG1082="Died same day as arrival",'Patient level info'!AG1082="Admitted to ICU/CCU/HDU"),'Patient level info'!AG1082,IF('Patient level info'!P1082="Not achieved",'Patient level info'!AG1082,IF('Patient level info'!M1082="Not achieved",'Patient level info'!AG1082,IF('Patient level info'!AG1082="Not directly admitted by this team, but achieved 90% of stay whilst at this team",'Patient level info'!AG1082,CONCATENATE('Patient level info'!AG1082," whilst at this team"))))))))</f>
        <v/>
      </c>
      <c r="E1082" s="106" t="str">
        <f>IF('Patient level info'!A1082="","",IF(B1082="6 Month Transfer","Not Applicable",IF('Patient level info'!A1082='Patient level info'!B1082,IF('Patient level info'!T1082="No","Not achieved","Achieved"),"Not directly admitted by this team")))</f>
        <v/>
      </c>
      <c r="F1082" s="106" t="str">
        <f>IF('Patient level info'!A1082="","",IF(B1082="6 Month Transfer","Not Applicable",IF('Patient level info'!A1082='Patient level info'!B1082,IF('Patient level info'!U1082="","Not achieved","Achieved"),"Not directly admitted by this team")))</f>
        <v/>
      </c>
    </row>
    <row r="1083" spans="1:6" s="40" customFormat="1" ht="30" customHeight="1" x14ac:dyDescent="0.25">
      <c r="A1083" s="20" t="str">
        <f>IF('Patient level info'!A1083="","",'Patient level info'!A1083)</f>
        <v/>
      </c>
      <c r="B1083" s="105" t="str">
        <f>IF(A1083="","",IF('Patient level info'!E1083="Yes","6 Month Transfer",IF('Paste Data Here - Export'!A1083='Paste Data Here - Export'!B1083,'Patient level info'!C1083,IF('Patient level info'!W1083="No","",'Paste Data Here - Export'!HP1083))))</f>
        <v/>
      </c>
      <c r="C1083" s="61" t="str">
        <f>IF(A1083="","",IF(B1083="6 Month Transfer",B1083,IF('Patient level info'!W1083="No","Record not locked to discharge/transfer",IF(AND('Paste Data Here - Export'!KM1083="T",'Paste Data Here - Export'!A1083&lt;&gt;'Paste Data Here - Export'!B1083),"Record transferred to this team then transferred to another inpatient team",IF('Paste Data Here - Export'!KM1083="T","Transferred to another inpatient team",IF('Paste Data Here - Export'!A1083='Paste Data Here - Export'!B1083,"Full record at this team","Record transferred to this team"))))))</f>
        <v/>
      </c>
      <c r="D1083" s="106" t="str">
        <f>IF('Patient level info'!A1083="","",IF(B1083="6 Month Transfer","Not Applicable",IF(C1083="Record not locked to discharge/transfer",C1083,IF(OR(C1083="Full record at this team",'Patient level info'!AG1083="Died same day as arrival",'Patient level info'!AG1083="Admitted to ICU/CCU/HDU"),'Patient level info'!AG1083,IF('Patient level info'!P1083="Not achieved",'Patient level info'!AG1083,IF('Patient level info'!M1083="Not achieved",'Patient level info'!AG1083,IF('Patient level info'!AG1083="Not directly admitted by this team, but achieved 90% of stay whilst at this team",'Patient level info'!AG1083,CONCATENATE('Patient level info'!AG1083," whilst at this team"))))))))</f>
        <v/>
      </c>
      <c r="E1083" s="106" t="str">
        <f>IF('Patient level info'!A1083="","",IF(B1083="6 Month Transfer","Not Applicable",IF('Patient level info'!A1083='Patient level info'!B1083,IF('Patient level info'!T1083="No","Not achieved","Achieved"),"Not directly admitted by this team")))</f>
        <v/>
      </c>
      <c r="F1083" s="106" t="str">
        <f>IF('Patient level info'!A1083="","",IF(B1083="6 Month Transfer","Not Applicable",IF('Patient level info'!A1083='Patient level info'!B1083,IF('Patient level info'!U1083="","Not achieved","Achieved"),"Not directly admitted by this team")))</f>
        <v/>
      </c>
    </row>
    <row r="1084" spans="1:6" s="40" customFormat="1" ht="30" customHeight="1" x14ac:dyDescent="0.25">
      <c r="A1084" s="20" t="str">
        <f>IF('Patient level info'!A1084="","",'Patient level info'!A1084)</f>
        <v/>
      </c>
      <c r="B1084" s="105" t="str">
        <f>IF(A1084="","",IF('Patient level info'!E1084="Yes","6 Month Transfer",IF('Paste Data Here - Export'!A1084='Paste Data Here - Export'!B1084,'Patient level info'!C1084,IF('Patient level info'!W1084="No","",'Paste Data Here - Export'!HP1084))))</f>
        <v/>
      </c>
      <c r="C1084" s="61" t="str">
        <f>IF(A1084="","",IF(B1084="6 Month Transfer",B1084,IF('Patient level info'!W1084="No","Record not locked to discharge/transfer",IF(AND('Paste Data Here - Export'!KM1084="T",'Paste Data Here - Export'!A1084&lt;&gt;'Paste Data Here - Export'!B1084),"Record transferred to this team then transferred to another inpatient team",IF('Paste Data Here - Export'!KM1084="T","Transferred to another inpatient team",IF('Paste Data Here - Export'!A1084='Paste Data Here - Export'!B1084,"Full record at this team","Record transferred to this team"))))))</f>
        <v/>
      </c>
      <c r="D1084" s="106" t="str">
        <f>IF('Patient level info'!A1084="","",IF(B1084="6 Month Transfer","Not Applicable",IF(C1084="Record not locked to discharge/transfer",C1084,IF(OR(C1084="Full record at this team",'Patient level info'!AG1084="Died same day as arrival",'Patient level info'!AG1084="Admitted to ICU/CCU/HDU"),'Patient level info'!AG1084,IF('Patient level info'!P1084="Not achieved",'Patient level info'!AG1084,IF('Patient level info'!M1084="Not achieved",'Patient level info'!AG1084,IF('Patient level info'!AG1084="Not directly admitted by this team, but achieved 90% of stay whilst at this team",'Patient level info'!AG1084,CONCATENATE('Patient level info'!AG1084," whilst at this team"))))))))</f>
        <v/>
      </c>
      <c r="E1084" s="106" t="str">
        <f>IF('Patient level info'!A1084="","",IF(B1084="6 Month Transfer","Not Applicable",IF('Patient level info'!A1084='Patient level info'!B1084,IF('Patient level info'!T1084="No","Not achieved","Achieved"),"Not directly admitted by this team")))</f>
        <v/>
      </c>
      <c r="F1084" s="106" t="str">
        <f>IF('Patient level info'!A1084="","",IF(B1084="6 Month Transfer","Not Applicable",IF('Patient level info'!A1084='Patient level info'!B1084,IF('Patient level info'!U1084="","Not achieved","Achieved"),"Not directly admitted by this team")))</f>
        <v/>
      </c>
    </row>
    <row r="1085" spans="1:6" s="40" customFormat="1" ht="30" customHeight="1" x14ac:dyDescent="0.25">
      <c r="A1085" s="20" t="str">
        <f>IF('Patient level info'!A1085="","",'Patient level info'!A1085)</f>
        <v/>
      </c>
      <c r="B1085" s="105" t="str">
        <f>IF(A1085="","",IF('Patient level info'!E1085="Yes","6 Month Transfer",IF('Paste Data Here - Export'!A1085='Paste Data Here - Export'!B1085,'Patient level info'!C1085,IF('Patient level info'!W1085="No","",'Paste Data Here - Export'!HP1085))))</f>
        <v/>
      </c>
      <c r="C1085" s="61" t="str">
        <f>IF(A1085="","",IF(B1085="6 Month Transfer",B1085,IF('Patient level info'!W1085="No","Record not locked to discharge/transfer",IF(AND('Paste Data Here - Export'!KM1085="T",'Paste Data Here - Export'!A1085&lt;&gt;'Paste Data Here - Export'!B1085),"Record transferred to this team then transferred to another inpatient team",IF('Paste Data Here - Export'!KM1085="T","Transferred to another inpatient team",IF('Paste Data Here - Export'!A1085='Paste Data Here - Export'!B1085,"Full record at this team","Record transferred to this team"))))))</f>
        <v/>
      </c>
      <c r="D1085" s="106" t="str">
        <f>IF('Patient level info'!A1085="","",IF(B1085="6 Month Transfer","Not Applicable",IF(C1085="Record not locked to discharge/transfer",C1085,IF(OR(C1085="Full record at this team",'Patient level info'!AG1085="Died same day as arrival",'Patient level info'!AG1085="Admitted to ICU/CCU/HDU"),'Patient level info'!AG1085,IF('Patient level info'!P1085="Not achieved",'Patient level info'!AG1085,IF('Patient level info'!M1085="Not achieved",'Patient level info'!AG1085,IF('Patient level info'!AG1085="Not directly admitted by this team, but achieved 90% of stay whilst at this team",'Patient level info'!AG1085,CONCATENATE('Patient level info'!AG1085," whilst at this team"))))))))</f>
        <v/>
      </c>
      <c r="E1085" s="106" t="str">
        <f>IF('Patient level info'!A1085="","",IF(B1085="6 Month Transfer","Not Applicable",IF('Patient level info'!A1085='Patient level info'!B1085,IF('Patient level info'!T1085="No","Not achieved","Achieved"),"Not directly admitted by this team")))</f>
        <v/>
      </c>
      <c r="F1085" s="106" t="str">
        <f>IF('Patient level info'!A1085="","",IF(B1085="6 Month Transfer","Not Applicable",IF('Patient level info'!A1085='Patient level info'!B1085,IF('Patient level info'!U1085="","Not achieved","Achieved"),"Not directly admitted by this team")))</f>
        <v/>
      </c>
    </row>
    <row r="1086" spans="1:6" s="40" customFormat="1" ht="30" customHeight="1" x14ac:dyDescent="0.25">
      <c r="A1086" s="20" t="str">
        <f>IF('Patient level info'!A1086="","",'Patient level info'!A1086)</f>
        <v/>
      </c>
      <c r="B1086" s="105" t="str">
        <f>IF(A1086="","",IF('Patient level info'!E1086="Yes","6 Month Transfer",IF('Paste Data Here - Export'!A1086='Paste Data Here - Export'!B1086,'Patient level info'!C1086,IF('Patient level info'!W1086="No","",'Paste Data Here - Export'!HP1086))))</f>
        <v/>
      </c>
      <c r="C1086" s="61" t="str">
        <f>IF(A1086="","",IF(B1086="6 Month Transfer",B1086,IF('Patient level info'!W1086="No","Record not locked to discharge/transfer",IF(AND('Paste Data Here - Export'!KM1086="T",'Paste Data Here - Export'!A1086&lt;&gt;'Paste Data Here - Export'!B1086),"Record transferred to this team then transferred to another inpatient team",IF('Paste Data Here - Export'!KM1086="T","Transferred to another inpatient team",IF('Paste Data Here - Export'!A1086='Paste Data Here - Export'!B1086,"Full record at this team","Record transferred to this team"))))))</f>
        <v/>
      </c>
      <c r="D1086" s="106" t="str">
        <f>IF('Patient level info'!A1086="","",IF(B1086="6 Month Transfer","Not Applicable",IF(C1086="Record not locked to discharge/transfer",C1086,IF(OR(C1086="Full record at this team",'Patient level info'!AG1086="Died same day as arrival",'Patient level info'!AG1086="Admitted to ICU/CCU/HDU"),'Patient level info'!AG1086,IF('Patient level info'!P1086="Not achieved",'Patient level info'!AG1086,IF('Patient level info'!M1086="Not achieved",'Patient level info'!AG1086,IF('Patient level info'!AG1086="Not directly admitted by this team, but achieved 90% of stay whilst at this team",'Patient level info'!AG1086,CONCATENATE('Patient level info'!AG1086," whilst at this team"))))))))</f>
        <v/>
      </c>
      <c r="E1086" s="106" t="str">
        <f>IF('Patient level info'!A1086="","",IF(B1086="6 Month Transfer","Not Applicable",IF('Patient level info'!A1086='Patient level info'!B1086,IF('Patient level info'!T1086="No","Not achieved","Achieved"),"Not directly admitted by this team")))</f>
        <v/>
      </c>
      <c r="F1086" s="106" t="str">
        <f>IF('Patient level info'!A1086="","",IF(B1086="6 Month Transfer","Not Applicable",IF('Patient level info'!A1086='Patient level info'!B1086,IF('Patient level info'!U1086="","Not achieved","Achieved"),"Not directly admitted by this team")))</f>
        <v/>
      </c>
    </row>
    <row r="1087" spans="1:6" s="40" customFormat="1" ht="30" customHeight="1" x14ac:dyDescent="0.25">
      <c r="A1087" s="20" t="str">
        <f>IF('Patient level info'!A1087="","",'Patient level info'!A1087)</f>
        <v/>
      </c>
      <c r="B1087" s="105" t="str">
        <f>IF(A1087="","",IF('Patient level info'!E1087="Yes","6 Month Transfer",IF('Paste Data Here - Export'!A1087='Paste Data Here - Export'!B1087,'Patient level info'!C1087,IF('Patient level info'!W1087="No","",'Paste Data Here - Export'!HP1087))))</f>
        <v/>
      </c>
      <c r="C1087" s="61" t="str">
        <f>IF(A1087="","",IF(B1087="6 Month Transfer",B1087,IF('Patient level info'!W1087="No","Record not locked to discharge/transfer",IF(AND('Paste Data Here - Export'!KM1087="T",'Paste Data Here - Export'!A1087&lt;&gt;'Paste Data Here - Export'!B1087),"Record transferred to this team then transferred to another inpatient team",IF('Paste Data Here - Export'!KM1087="T","Transferred to another inpatient team",IF('Paste Data Here - Export'!A1087='Paste Data Here - Export'!B1087,"Full record at this team","Record transferred to this team"))))))</f>
        <v/>
      </c>
      <c r="D1087" s="106" t="str">
        <f>IF('Patient level info'!A1087="","",IF(B1087="6 Month Transfer","Not Applicable",IF(C1087="Record not locked to discharge/transfer",C1087,IF(OR(C1087="Full record at this team",'Patient level info'!AG1087="Died same day as arrival",'Patient level info'!AG1087="Admitted to ICU/CCU/HDU"),'Patient level info'!AG1087,IF('Patient level info'!P1087="Not achieved",'Patient level info'!AG1087,IF('Patient level info'!M1087="Not achieved",'Patient level info'!AG1087,IF('Patient level info'!AG1087="Not directly admitted by this team, but achieved 90% of stay whilst at this team",'Patient level info'!AG1087,CONCATENATE('Patient level info'!AG1087," whilst at this team"))))))))</f>
        <v/>
      </c>
      <c r="E1087" s="106" t="str">
        <f>IF('Patient level info'!A1087="","",IF(B1087="6 Month Transfer","Not Applicable",IF('Patient level info'!A1087='Patient level info'!B1087,IF('Patient level info'!T1087="No","Not achieved","Achieved"),"Not directly admitted by this team")))</f>
        <v/>
      </c>
      <c r="F1087" s="106" t="str">
        <f>IF('Patient level info'!A1087="","",IF(B1087="6 Month Transfer","Not Applicable",IF('Patient level info'!A1087='Patient level info'!B1087,IF('Patient level info'!U1087="","Not achieved","Achieved"),"Not directly admitted by this team")))</f>
        <v/>
      </c>
    </row>
    <row r="1088" spans="1:6" s="40" customFormat="1" ht="30" customHeight="1" x14ac:dyDescent="0.25">
      <c r="A1088" s="20" t="str">
        <f>IF('Patient level info'!A1088="","",'Patient level info'!A1088)</f>
        <v/>
      </c>
      <c r="B1088" s="105" t="str">
        <f>IF(A1088="","",IF('Patient level info'!E1088="Yes","6 Month Transfer",IF('Paste Data Here - Export'!A1088='Paste Data Here - Export'!B1088,'Patient level info'!C1088,IF('Patient level info'!W1088="No","",'Paste Data Here - Export'!HP1088))))</f>
        <v/>
      </c>
      <c r="C1088" s="61" t="str">
        <f>IF(A1088="","",IF(B1088="6 Month Transfer",B1088,IF('Patient level info'!W1088="No","Record not locked to discharge/transfer",IF(AND('Paste Data Here - Export'!KM1088="T",'Paste Data Here - Export'!A1088&lt;&gt;'Paste Data Here - Export'!B1088),"Record transferred to this team then transferred to another inpatient team",IF('Paste Data Here - Export'!KM1088="T","Transferred to another inpatient team",IF('Paste Data Here - Export'!A1088='Paste Data Here - Export'!B1088,"Full record at this team","Record transferred to this team"))))))</f>
        <v/>
      </c>
      <c r="D1088" s="106" t="str">
        <f>IF('Patient level info'!A1088="","",IF(B1088="6 Month Transfer","Not Applicable",IF(C1088="Record not locked to discharge/transfer",C1088,IF(OR(C1088="Full record at this team",'Patient level info'!AG1088="Died same day as arrival",'Patient level info'!AG1088="Admitted to ICU/CCU/HDU"),'Patient level info'!AG1088,IF('Patient level info'!P1088="Not achieved",'Patient level info'!AG1088,IF('Patient level info'!M1088="Not achieved",'Patient level info'!AG1088,IF('Patient level info'!AG1088="Not directly admitted by this team, but achieved 90% of stay whilst at this team",'Patient level info'!AG1088,CONCATENATE('Patient level info'!AG1088," whilst at this team"))))))))</f>
        <v/>
      </c>
      <c r="E1088" s="106" t="str">
        <f>IF('Patient level info'!A1088="","",IF(B1088="6 Month Transfer","Not Applicable",IF('Patient level info'!A1088='Patient level info'!B1088,IF('Patient level info'!T1088="No","Not achieved","Achieved"),"Not directly admitted by this team")))</f>
        <v/>
      </c>
      <c r="F1088" s="106" t="str">
        <f>IF('Patient level info'!A1088="","",IF(B1088="6 Month Transfer","Not Applicable",IF('Patient level info'!A1088='Patient level info'!B1088,IF('Patient level info'!U1088="","Not achieved","Achieved"),"Not directly admitted by this team")))</f>
        <v/>
      </c>
    </row>
    <row r="1089" spans="1:6" s="40" customFormat="1" ht="30" customHeight="1" x14ac:dyDescent="0.25">
      <c r="A1089" s="20" t="str">
        <f>IF('Patient level info'!A1089="","",'Patient level info'!A1089)</f>
        <v/>
      </c>
      <c r="B1089" s="105" t="str">
        <f>IF(A1089="","",IF('Patient level info'!E1089="Yes","6 Month Transfer",IF('Paste Data Here - Export'!A1089='Paste Data Here - Export'!B1089,'Patient level info'!C1089,IF('Patient level info'!W1089="No","",'Paste Data Here - Export'!HP1089))))</f>
        <v/>
      </c>
      <c r="C1089" s="61" t="str">
        <f>IF(A1089="","",IF(B1089="6 Month Transfer",B1089,IF('Patient level info'!W1089="No","Record not locked to discharge/transfer",IF(AND('Paste Data Here - Export'!KM1089="T",'Paste Data Here - Export'!A1089&lt;&gt;'Paste Data Here - Export'!B1089),"Record transferred to this team then transferred to another inpatient team",IF('Paste Data Here - Export'!KM1089="T","Transferred to another inpatient team",IF('Paste Data Here - Export'!A1089='Paste Data Here - Export'!B1089,"Full record at this team","Record transferred to this team"))))))</f>
        <v/>
      </c>
      <c r="D1089" s="106" t="str">
        <f>IF('Patient level info'!A1089="","",IF(B1089="6 Month Transfer","Not Applicable",IF(C1089="Record not locked to discharge/transfer",C1089,IF(OR(C1089="Full record at this team",'Patient level info'!AG1089="Died same day as arrival",'Patient level info'!AG1089="Admitted to ICU/CCU/HDU"),'Patient level info'!AG1089,IF('Patient level info'!P1089="Not achieved",'Patient level info'!AG1089,IF('Patient level info'!M1089="Not achieved",'Patient level info'!AG1089,IF('Patient level info'!AG1089="Not directly admitted by this team, but achieved 90% of stay whilst at this team",'Patient level info'!AG1089,CONCATENATE('Patient level info'!AG1089," whilst at this team"))))))))</f>
        <v/>
      </c>
      <c r="E1089" s="106" t="str">
        <f>IF('Patient level info'!A1089="","",IF(B1089="6 Month Transfer","Not Applicable",IF('Patient level info'!A1089='Patient level info'!B1089,IF('Patient level info'!T1089="No","Not achieved","Achieved"),"Not directly admitted by this team")))</f>
        <v/>
      </c>
      <c r="F1089" s="106" t="str">
        <f>IF('Patient level info'!A1089="","",IF(B1089="6 Month Transfer","Not Applicable",IF('Patient level info'!A1089='Patient level info'!B1089,IF('Patient level info'!U1089="","Not achieved","Achieved"),"Not directly admitted by this team")))</f>
        <v/>
      </c>
    </row>
    <row r="1090" spans="1:6" s="40" customFormat="1" ht="30" customHeight="1" x14ac:dyDescent="0.25">
      <c r="A1090" s="20" t="str">
        <f>IF('Patient level info'!A1090="","",'Patient level info'!A1090)</f>
        <v/>
      </c>
      <c r="B1090" s="105" t="str">
        <f>IF(A1090="","",IF('Patient level info'!E1090="Yes","6 Month Transfer",IF('Paste Data Here - Export'!A1090='Paste Data Here - Export'!B1090,'Patient level info'!C1090,IF('Patient level info'!W1090="No","",'Paste Data Here - Export'!HP1090))))</f>
        <v/>
      </c>
      <c r="C1090" s="61" t="str">
        <f>IF(A1090="","",IF(B1090="6 Month Transfer",B1090,IF('Patient level info'!W1090="No","Record not locked to discharge/transfer",IF(AND('Paste Data Here - Export'!KM1090="T",'Paste Data Here - Export'!A1090&lt;&gt;'Paste Data Here - Export'!B1090),"Record transferred to this team then transferred to another inpatient team",IF('Paste Data Here - Export'!KM1090="T","Transferred to another inpatient team",IF('Paste Data Here - Export'!A1090='Paste Data Here - Export'!B1090,"Full record at this team","Record transferred to this team"))))))</f>
        <v/>
      </c>
      <c r="D1090" s="106" t="str">
        <f>IF('Patient level info'!A1090="","",IF(B1090="6 Month Transfer","Not Applicable",IF(C1090="Record not locked to discharge/transfer",C1090,IF(OR(C1090="Full record at this team",'Patient level info'!AG1090="Died same day as arrival",'Patient level info'!AG1090="Admitted to ICU/CCU/HDU"),'Patient level info'!AG1090,IF('Patient level info'!P1090="Not achieved",'Patient level info'!AG1090,IF('Patient level info'!M1090="Not achieved",'Patient level info'!AG1090,IF('Patient level info'!AG1090="Not directly admitted by this team, but achieved 90% of stay whilst at this team",'Patient level info'!AG1090,CONCATENATE('Patient level info'!AG1090," whilst at this team"))))))))</f>
        <v/>
      </c>
      <c r="E1090" s="106" t="str">
        <f>IF('Patient level info'!A1090="","",IF(B1090="6 Month Transfer","Not Applicable",IF('Patient level info'!A1090='Patient level info'!B1090,IF('Patient level info'!T1090="No","Not achieved","Achieved"),"Not directly admitted by this team")))</f>
        <v/>
      </c>
      <c r="F1090" s="106" t="str">
        <f>IF('Patient level info'!A1090="","",IF(B1090="6 Month Transfer","Not Applicable",IF('Patient level info'!A1090='Patient level info'!B1090,IF('Patient level info'!U1090="","Not achieved","Achieved"),"Not directly admitted by this team")))</f>
        <v/>
      </c>
    </row>
    <row r="1091" spans="1:6" s="40" customFormat="1" ht="30" customHeight="1" x14ac:dyDescent="0.25">
      <c r="A1091" s="20" t="str">
        <f>IF('Patient level info'!A1091="","",'Patient level info'!A1091)</f>
        <v/>
      </c>
      <c r="B1091" s="105" t="str">
        <f>IF(A1091="","",IF('Patient level info'!E1091="Yes","6 Month Transfer",IF('Paste Data Here - Export'!A1091='Paste Data Here - Export'!B1091,'Patient level info'!C1091,IF('Patient level info'!W1091="No","",'Paste Data Here - Export'!HP1091))))</f>
        <v/>
      </c>
      <c r="C1091" s="61" t="str">
        <f>IF(A1091="","",IF(B1091="6 Month Transfer",B1091,IF('Patient level info'!W1091="No","Record not locked to discharge/transfer",IF(AND('Paste Data Here - Export'!KM1091="T",'Paste Data Here - Export'!A1091&lt;&gt;'Paste Data Here - Export'!B1091),"Record transferred to this team then transferred to another inpatient team",IF('Paste Data Here - Export'!KM1091="T","Transferred to another inpatient team",IF('Paste Data Here - Export'!A1091='Paste Data Here - Export'!B1091,"Full record at this team","Record transferred to this team"))))))</f>
        <v/>
      </c>
      <c r="D1091" s="106" t="str">
        <f>IF('Patient level info'!A1091="","",IF(B1091="6 Month Transfer","Not Applicable",IF(C1091="Record not locked to discharge/transfer",C1091,IF(OR(C1091="Full record at this team",'Patient level info'!AG1091="Died same day as arrival",'Patient level info'!AG1091="Admitted to ICU/CCU/HDU"),'Patient level info'!AG1091,IF('Patient level info'!P1091="Not achieved",'Patient level info'!AG1091,IF('Patient level info'!M1091="Not achieved",'Patient level info'!AG1091,IF('Patient level info'!AG1091="Not directly admitted by this team, but achieved 90% of stay whilst at this team",'Patient level info'!AG1091,CONCATENATE('Patient level info'!AG1091," whilst at this team"))))))))</f>
        <v/>
      </c>
      <c r="E1091" s="106" t="str">
        <f>IF('Patient level info'!A1091="","",IF(B1091="6 Month Transfer","Not Applicable",IF('Patient level info'!A1091='Patient level info'!B1091,IF('Patient level info'!T1091="No","Not achieved","Achieved"),"Not directly admitted by this team")))</f>
        <v/>
      </c>
      <c r="F1091" s="106" t="str">
        <f>IF('Patient level info'!A1091="","",IF(B1091="6 Month Transfer","Not Applicable",IF('Patient level info'!A1091='Patient level info'!B1091,IF('Patient level info'!U1091="","Not achieved","Achieved"),"Not directly admitted by this team")))</f>
        <v/>
      </c>
    </row>
    <row r="1092" spans="1:6" s="40" customFormat="1" ht="30" customHeight="1" x14ac:dyDescent="0.25">
      <c r="A1092" s="20" t="str">
        <f>IF('Patient level info'!A1092="","",'Patient level info'!A1092)</f>
        <v/>
      </c>
      <c r="B1092" s="105" t="str">
        <f>IF(A1092="","",IF('Patient level info'!E1092="Yes","6 Month Transfer",IF('Paste Data Here - Export'!A1092='Paste Data Here - Export'!B1092,'Patient level info'!C1092,IF('Patient level info'!W1092="No","",'Paste Data Here - Export'!HP1092))))</f>
        <v/>
      </c>
      <c r="C1092" s="61" t="str">
        <f>IF(A1092="","",IF(B1092="6 Month Transfer",B1092,IF('Patient level info'!W1092="No","Record not locked to discharge/transfer",IF(AND('Paste Data Here - Export'!KM1092="T",'Paste Data Here - Export'!A1092&lt;&gt;'Paste Data Here - Export'!B1092),"Record transferred to this team then transferred to another inpatient team",IF('Paste Data Here - Export'!KM1092="T","Transferred to another inpatient team",IF('Paste Data Here - Export'!A1092='Paste Data Here - Export'!B1092,"Full record at this team","Record transferred to this team"))))))</f>
        <v/>
      </c>
      <c r="D1092" s="106" t="str">
        <f>IF('Patient level info'!A1092="","",IF(B1092="6 Month Transfer","Not Applicable",IF(C1092="Record not locked to discharge/transfer",C1092,IF(OR(C1092="Full record at this team",'Patient level info'!AG1092="Died same day as arrival",'Patient level info'!AG1092="Admitted to ICU/CCU/HDU"),'Patient level info'!AG1092,IF('Patient level info'!P1092="Not achieved",'Patient level info'!AG1092,IF('Patient level info'!M1092="Not achieved",'Patient level info'!AG1092,IF('Patient level info'!AG1092="Not directly admitted by this team, but achieved 90% of stay whilst at this team",'Patient level info'!AG1092,CONCATENATE('Patient level info'!AG1092," whilst at this team"))))))))</f>
        <v/>
      </c>
      <c r="E1092" s="106" t="str">
        <f>IF('Patient level info'!A1092="","",IF(B1092="6 Month Transfer","Not Applicable",IF('Patient level info'!A1092='Patient level info'!B1092,IF('Patient level info'!T1092="No","Not achieved","Achieved"),"Not directly admitted by this team")))</f>
        <v/>
      </c>
      <c r="F1092" s="106" t="str">
        <f>IF('Patient level info'!A1092="","",IF(B1092="6 Month Transfer","Not Applicable",IF('Patient level info'!A1092='Patient level info'!B1092,IF('Patient level info'!U1092="","Not achieved","Achieved"),"Not directly admitted by this team")))</f>
        <v/>
      </c>
    </row>
    <row r="1093" spans="1:6" s="40" customFormat="1" ht="30" customHeight="1" x14ac:dyDescent="0.25">
      <c r="A1093" s="20" t="str">
        <f>IF('Patient level info'!A1093="","",'Patient level info'!A1093)</f>
        <v/>
      </c>
      <c r="B1093" s="105" t="str">
        <f>IF(A1093="","",IF('Patient level info'!E1093="Yes","6 Month Transfer",IF('Paste Data Here - Export'!A1093='Paste Data Here - Export'!B1093,'Patient level info'!C1093,IF('Patient level info'!W1093="No","",'Paste Data Here - Export'!HP1093))))</f>
        <v/>
      </c>
      <c r="C1093" s="61" t="str">
        <f>IF(A1093="","",IF(B1093="6 Month Transfer",B1093,IF('Patient level info'!W1093="No","Record not locked to discharge/transfer",IF(AND('Paste Data Here - Export'!KM1093="T",'Paste Data Here - Export'!A1093&lt;&gt;'Paste Data Here - Export'!B1093),"Record transferred to this team then transferred to another inpatient team",IF('Paste Data Here - Export'!KM1093="T","Transferred to another inpatient team",IF('Paste Data Here - Export'!A1093='Paste Data Here - Export'!B1093,"Full record at this team","Record transferred to this team"))))))</f>
        <v/>
      </c>
      <c r="D1093" s="106" t="str">
        <f>IF('Patient level info'!A1093="","",IF(B1093="6 Month Transfer","Not Applicable",IF(C1093="Record not locked to discharge/transfer",C1093,IF(OR(C1093="Full record at this team",'Patient level info'!AG1093="Died same day as arrival",'Patient level info'!AG1093="Admitted to ICU/CCU/HDU"),'Patient level info'!AG1093,IF('Patient level info'!P1093="Not achieved",'Patient level info'!AG1093,IF('Patient level info'!M1093="Not achieved",'Patient level info'!AG1093,IF('Patient level info'!AG1093="Not directly admitted by this team, but achieved 90% of stay whilst at this team",'Patient level info'!AG1093,CONCATENATE('Patient level info'!AG1093," whilst at this team"))))))))</f>
        <v/>
      </c>
      <c r="E1093" s="106" t="str">
        <f>IF('Patient level info'!A1093="","",IF(B1093="6 Month Transfer","Not Applicable",IF('Patient level info'!A1093='Patient level info'!B1093,IF('Patient level info'!T1093="No","Not achieved","Achieved"),"Not directly admitted by this team")))</f>
        <v/>
      </c>
      <c r="F1093" s="106" t="str">
        <f>IF('Patient level info'!A1093="","",IF(B1093="6 Month Transfer","Not Applicable",IF('Patient level info'!A1093='Patient level info'!B1093,IF('Patient level info'!U1093="","Not achieved","Achieved"),"Not directly admitted by this team")))</f>
        <v/>
      </c>
    </row>
    <row r="1094" spans="1:6" s="40" customFormat="1" ht="30" customHeight="1" x14ac:dyDescent="0.25">
      <c r="A1094" s="20" t="str">
        <f>IF('Patient level info'!A1094="","",'Patient level info'!A1094)</f>
        <v/>
      </c>
      <c r="B1094" s="105" t="str">
        <f>IF(A1094="","",IF('Patient level info'!E1094="Yes","6 Month Transfer",IF('Paste Data Here - Export'!A1094='Paste Data Here - Export'!B1094,'Patient level info'!C1094,IF('Patient level info'!W1094="No","",'Paste Data Here - Export'!HP1094))))</f>
        <v/>
      </c>
      <c r="C1094" s="61" t="str">
        <f>IF(A1094="","",IF(B1094="6 Month Transfer",B1094,IF('Patient level info'!W1094="No","Record not locked to discharge/transfer",IF(AND('Paste Data Here - Export'!KM1094="T",'Paste Data Here - Export'!A1094&lt;&gt;'Paste Data Here - Export'!B1094),"Record transferred to this team then transferred to another inpatient team",IF('Paste Data Here - Export'!KM1094="T","Transferred to another inpatient team",IF('Paste Data Here - Export'!A1094='Paste Data Here - Export'!B1094,"Full record at this team","Record transferred to this team"))))))</f>
        <v/>
      </c>
      <c r="D1094" s="106" t="str">
        <f>IF('Patient level info'!A1094="","",IF(B1094="6 Month Transfer","Not Applicable",IF(C1094="Record not locked to discharge/transfer",C1094,IF(OR(C1094="Full record at this team",'Patient level info'!AG1094="Died same day as arrival",'Patient level info'!AG1094="Admitted to ICU/CCU/HDU"),'Patient level info'!AG1094,IF('Patient level info'!P1094="Not achieved",'Patient level info'!AG1094,IF('Patient level info'!M1094="Not achieved",'Patient level info'!AG1094,IF('Patient level info'!AG1094="Not directly admitted by this team, but achieved 90% of stay whilst at this team",'Patient level info'!AG1094,CONCATENATE('Patient level info'!AG1094," whilst at this team"))))))))</f>
        <v/>
      </c>
      <c r="E1094" s="106" t="str">
        <f>IF('Patient level info'!A1094="","",IF(B1094="6 Month Transfer","Not Applicable",IF('Patient level info'!A1094='Patient level info'!B1094,IF('Patient level info'!T1094="No","Not achieved","Achieved"),"Not directly admitted by this team")))</f>
        <v/>
      </c>
      <c r="F1094" s="106" t="str">
        <f>IF('Patient level info'!A1094="","",IF(B1094="6 Month Transfer","Not Applicable",IF('Patient level info'!A1094='Patient level info'!B1094,IF('Patient level info'!U1094="","Not achieved","Achieved"),"Not directly admitted by this team")))</f>
        <v/>
      </c>
    </row>
    <row r="1095" spans="1:6" s="40" customFormat="1" ht="30" customHeight="1" x14ac:dyDescent="0.25">
      <c r="A1095" s="20" t="str">
        <f>IF('Patient level info'!A1095="","",'Patient level info'!A1095)</f>
        <v/>
      </c>
      <c r="B1095" s="105" t="str">
        <f>IF(A1095="","",IF('Patient level info'!E1095="Yes","6 Month Transfer",IF('Paste Data Here - Export'!A1095='Paste Data Here - Export'!B1095,'Patient level info'!C1095,IF('Patient level info'!W1095="No","",'Paste Data Here - Export'!HP1095))))</f>
        <v/>
      </c>
      <c r="C1095" s="61" t="str">
        <f>IF(A1095="","",IF(B1095="6 Month Transfer",B1095,IF('Patient level info'!W1095="No","Record not locked to discharge/transfer",IF(AND('Paste Data Here - Export'!KM1095="T",'Paste Data Here - Export'!A1095&lt;&gt;'Paste Data Here - Export'!B1095),"Record transferred to this team then transferred to another inpatient team",IF('Paste Data Here - Export'!KM1095="T","Transferred to another inpatient team",IF('Paste Data Here - Export'!A1095='Paste Data Here - Export'!B1095,"Full record at this team","Record transferred to this team"))))))</f>
        <v/>
      </c>
      <c r="D1095" s="106" t="str">
        <f>IF('Patient level info'!A1095="","",IF(B1095="6 Month Transfer","Not Applicable",IF(C1095="Record not locked to discharge/transfer",C1095,IF(OR(C1095="Full record at this team",'Patient level info'!AG1095="Died same day as arrival",'Patient level info'!AG1095="Admitted to ICU/CCU/HDU"),'Patient level info'!AG1095,IF('Patient level info'!P1095="Not achieved",'Patient level info'!AG1095,IF('Patient level info'!M1095="Not achieved",'Patient level info'!AG1095,IF('Patient level info'!AG1095="Not directly admitted by this team, but achieved 90% of stay whilst at this team",'Patient level info'!AG1095,CONCATENATE('Patient level info'!AG1095," whilst at this team"))))))))</f>
        <v/>
      </c>
      <c r="E1095" s="106" t="str">
        <f>IF('Patient level info'!A1095="","",IF(B1095="6 Month Transfer","Not Applicable",IF('Patient level info'!A1095='Patient level info'!B1095,IF('Patient level info'!T1095="No","Not achieved","Achieved"),"Not directly admitted by this team")))</f>
        <v/>
      </c>
      <c r="F1095" s="106" t="str">
        <f>IF('Patient level info'!A1095="","",IF(B1095="6 Month Transfer","Not Applicable",IF('Patient level info'!A1095='Patient level info'!B1095,IF('Patient level info'!U1095="","Not achieved","Achieved"),"Not directly admitted by this team")))</f>
        <v/>
      </c>
    </row>
    <row r="1096" spans="1:6" s="40" customFormat="1" ht="30" customHeight="1" x14ac:dyDescent="0.25">
      <c r="A1096" s="20" t="str">
        <f>IF('Patient level info'!A1096="","",'Patient level info'!A1096)</f>
        <v/>
      </c>
      <c r="B1096" s="105" t="str">
        <f>IF(A1096="","",IF('Patient level info'!E1096="Yes","6 Month Transfer",IF('Paste Data Here - Export'!A1096='Paste Data Here - Export'!B1096,'Patient level info'!C1096,IF('Patient level info'!W1096="No","",'Paste Data Here - Export'!HP1096))))</f>
        <v/>
      </c>
      <c r="C1096" s="61" t="str">
        <f>IF(A1096="","",IF(B1096="6 Month Transfer",B1096,IF('Patient level info'!W1096="No","Record not locked to discharge/transfer",IF(AND('Paste Data Here - Export'!KM1096="T",'Paste Data Here - Export'!A1096&lt;&gt;'Paste Data Here - Export'!B1096),"Record transferred to this team then transferred to another inpatient team",IF('Paste Data Here - Export'!KM1096="T","Transferred to another inpatient team",IF('Paste Data Here - Export'!A1096='Paste Data Here - Export'!B1096,"Full record at this team","Record transferred to this team"))))))</f>
        <v/>
      </c>
      <c r="D1096" s="106" t="str">
        <f>IF('Patient level info'!A1096="","",IF(B1096="6 Month Transfer","Not Applicable",IF(C1096="Record not locked to discharge/transfer",C1096,IF(OR(C1096="Full record at this team",'Patient level info'!AG1096="Died same day as arrival",'Patient level info'!AG1096="Admitted to ICU/CCU/HDU"),'Patient level info'!AG1096,IF('Patient level info'!P1096="Not achieved",'Patient level info'!AG1096,IF('Patient level info'!M1096="Not achieved",'Patient level info'!AG1096,IF('Patient level info'!AG1096="Not directly admitted by this team, but achieved 90% of stay whilst at this team",'Patient level info'!AG1096,CONCATENATE('Patient level info'!AG1096," whilst at this team"))))))))</f>
        <v/>
      </c>
      <c r="E1096" s="106" t="str">
        <f>IF('Patient level info'!A1096="","",IF(B1096="6 Month Transfer","Not Applicable",IF('Patient level info'!A1096='Patient level info'!B1096,IF('Patient level info'!T1096="No","Not achieved","Achieved"),"Not directly admitted by this team")))</f>
        <v/>
      </c>
      <c r="F1096" s="106" t="str">
        <f>IF('Patient level info'!A1096="","",IF(B1096="6 Month Transfer","Not Applicable",IF('Patient level info'!A1096='Patient level info'!B1096,IF('Patient level info'!U1096="","Not achieved","Achieved"),"Not directly admitted by this team")))</f>
        <v/>
      </c>
    </row>
    <row r="1097" spans="1:6" s="40" customFormat="1" ht="30" customHeight="1" x14ac:dyDescent="0.25">
      <c r="A1097" s="20" t="str">
        <f>IF('Patient level info'!A1097="","",'Patient level info'!A1097)</f>
        <v/>
      </c>
      <c r="B1097" s="105" t="str">
        <f>IF(A1097="","",IF('Patient level info'!E1097="Yes","6 Month Transfer",IF('Paste Data Here - Export'!A1097='Paste Data Here - Export'!B1097,'Patient level info'!C1097,IF('Patient level info'!W1097="No","",'Paste Data Here - Export'!HP1097))))</f>
        <v/>
      </c>
      <c r="C1097" s="61" t="str">
        <f>IF(A1097="","",IF(B1097="6 Month Transfer",B1097,IF('Patient level info'!W1097="No","Record not locked to discharge/transfer",IF(AND('Paste Data Here - Export'!KM1097="T",'Paste Data Here - Export'!A1097&lt;&gt;'Paste Data Here - Export'!B1097),"Record transferred to this team then transferred to another inpatient team",IF('Paste Data Here - Export'!KM1097="T","Transferred to another inpatient team",IF('Paste Data Here - Export'!A1097='Paste Data Here - Export'!B1097,"Full record at this team","Record transferred to this team"))))))</f>
        <v/>
      </c>
      <c r="D1097" s="106" t="str">
        <f>IF('Patient level info'!A1097="","",IF(B1097="6 Month Transfer","Not Applicable",IF(C1097="Record not locked to discharge/transfer",C1097,IF(OR(C1097="Full record at this team",'Patient level info'!AG1097="Died same day as arrival",'Patient level info'!AG1097="Admitted to ICU/CCU/HDU"),'Patient level info'!AG1097,IF('Patient level info'!P1097="Not achieved",'Patient level info'!AG1097,IF('Patient level info'!M1097="Not achieved",'Patient level info'!AG1097,IF('Patient level info'!AG1097="Not directly admitted by this team, but achieved 90% of stay whilst at this team",'Patient level info'!AG1097,CONCATENATE('Patient level info'!AG1097," whilst at this team"))))))))</f>
        <v/>
      </c>
      <c r="E1097" s="106" t="str">
        <f>IF('Patient level info'!A1097="","",IF(B1097="6 Month Transfer","Not Applicable",IF('Patient level info'!A1097='Patient level info'!B1097,IF('Patient level info'!T1097="No","Not achieved","Achieved"),"Not directly admitted by this team")))</f>
        <v/>
      </c>
      <c r="F1097" s="106" t="str">
        <f>IF('Patient level info'!A1097="","",IF(B1097="6 Month Transfer","Not Applicable",IF('Patient level info'!A1097='Patient level info'!B1097,IF('Patient level info'!U1097="","Not achieved","Achieved"),"Not directly admitted by this team")))</f>
        <v/>
      </c>
    </row>
    <row r="1098" spans="1:6" s="40" customFormat="1" ht="30" customHeight="1" x14ac:dyDescent="0.25">
      <c r="A1098" s="20" t="str">
        <f>IF('Patient level info'!A1098="","",'Patient level info'!A1098)</f>
        <v/>
      </c>
      <c r="B1098" s="105" t="str">
        <f>IF(A1098="","",IF('Patient level info'!E1098="Yes","6 Month Transfer",IF('Paste Data Here - Export'!A1098='Paste Data Here - Export'!B1098,'Patient level info'!C1098,IF('Patient level info'!W1098="No","",'Paste Data Here - Export'!HP1098))))</f>
        <v/>
      </c>
      <c r="C1098" s="61" t="str">
        <f>IF(A1098="","",IF(B1098="6 Month Transfer",B1098,IF('Patient level info'!W1098="No","Record not locked to discharge/transfer",IF(AND('Paste Data Here - Export'!KM1098="T",'Paste Data Here - Export'!A1098&lt;&gt;'Paste Data Here - Export'!B1098),"Record transferred to this team then transferred to another inpatient team",IF('Paste Data Here - Export'!KM1098="T","Transferred to another inpatient team",IF('Paste Data Here - Export'!A1098='Paste Data Here - Export'!B1098,"Full record at this team","Record transferred to this team"))))))</f>
        <v/>
      </c>
      <c r="D1098" s="106" t="str">
        <f>IF('Patient level info'!A1098="","",IF(B1098="6 Month Transfer","Not Applicable",IF(C1098="Record not locked to discharge/transfer",C1098,IF(OR(C1098="Full record at this team",'Patient level info'!AG1098="Died same day as arrival",'Patient level info'!AG1098="Admitted to ICU/CCU/HDU"),'Patient level info'!AG1098,IF('Patient level info'!P1098="Not achieved",'Patient level info'!AG1098,IF('Patient level info'!M1098="Not achieved",'Patient level info'!AG1098,IF('Patient level info'!AG1098="Not directly admitted by this team, but achieved 90% of stay whilst at this team",'Patient level info'!AG1098,CONCATENATE('Patient level info'!AG1098," whilst at this team"))))))))</f>
        <v/>
      </c>
      <c r="E1098" s="106" t="str">
        <f>IF('Patient level info'!A1098="","",IF(B1098="6 Month Transfer","Not Applicable",IF('Patient level info'!A1098='Patient level info'!B1098,IF('Patient level info'!T1098="No","Not achieved","Achieved"),"Not directly admitted by this team")))</f>
        <v/>
      </c>
      <c r="F1098" s="106" t="str">
        <f>IF('Patient level info'!A1098="","",IF(B1098="6 Month Transfer","Not Applicable",IF('Patient level info'!A1098='Patient level info'!B1098,IF('Patient level info'!U1098="","Not achieved","Achieved"),"Not directly admitted by this team")))</f>
        <v/>
      </c>
    </row>
    <row r="1099" spans="1:6" s="40" customFormat="1" ht="30" customHeight="1" x14ac:dyDescent="0.25">
      <c r="A1099" s="20" t="str">
        <f>IF('Patient level info'!A1099="","",'Patient level info'!A1099)</f>
        <v/>
      </c>
      <c r="B1099" s="105" t="str">
        <f>IF(A1099="","",IF('Patient level info'!E1099="Yes","6 Month Transfer",IF('Paste Data Here - Export'!A1099='Paste Data Here - Export'!B1099,'Patient level info'!C1099,IF('Patient level info'!W1099="No","",'Paste Data Here - Export'!HP1099))))</f>
        <v/>
      </c>
      <c r="C1099" s="61" t="str">
        <f>IF(A1099="","",IF(B1099="6 Month Transfer",B1099,IF('Patient level info'!W1099="No","Record not locked to discharge/transfer",IF(AND('Paste Data Here - Export'!KM1099="T",'Paste Data Here - Export'!A1099&lt;&gt;'Paste Data Here - Export'!B1099),"Record transferred to this team then transferred to another inpatient team",IF('Paste Data Here - Export'!KM1099="T","Transferred to another inpatient team",IF('Paste Data Here - Export'!A1099='Paste Data Here - Export'!B1099,"Full record at this team","Record transferred to this team"))))))</f>
        <v/>
      </c>
      <c r="D1099" s="106" t="str">
        <f>IF('Patient level info'!A1099="","",IF(B1099="6 Month Transfer","Not Applicable",IF(C1099="Record not locked to discharge/transfer",C1099,IF(OR(C1099="Full record at this team",'Patient level info'!AG1099="Died same day as arrival",'Patient level info'!AG1099="Admitted to ICU/CCU/HDU"),'Patient level info'!AG1099,IF('Patient level info'!P1099="Not achieved",'Patient level info'!AG1099,IF('Patient level info'!M1099="Not achieved",'Patient level info'!AG1099,IF('Patient level info'!AG1099="Not directly admitted by this team, but achieved 90% of stay whilst at this team",'Patient level info'!AG1099,CONCATENATE('Patient level info'!AG1099," whilst at this team"))))))))</f>
        <v/>
      </c>
      <c r="E1099" s="106" t="str">
        <f>IF('Patient level info'!A1099="","",IF(B1099="6 Month Transfer","Not Applicable",IF('Patient level info'!A1099='Patient level info'!B1099,IF('Patient level info'!T1099="No","Not achieved","Achieved"),"Not directly admitted by this team")))</f>
        <v/>
      </c>
      <c r="F1099" s="106" t="str">
        <f>IF('Patient level info'!A1099="","",IF(B1099="6 Month Transfer","Not Applicable",IF('Patient level info'!A1099='Patient level info'!B1099,IF('Patient level info'!U1099="","Not achieved","Achieved"),"Not directly admitted by this team")))</f>
        <v/>
      </c>
    </row>
    <row r="1100" spans="1:6" s="40" customFormat="1" ht="30" customHeight="1" x14ac:dyDescent="0.25">
      <c r="A1100" s="20" t="str">
        <f>IF('Patient level info'!A1100="","",'Patient level info'!A1100)</f>
        <v/>
      </c>
      <c r="B1100" s="105" t="str">
        <f>IF(A1100="","",IF('Patient level info'!E1100="Yes","6 Month Transfer",IF('Paste Data Here - Export'!A1100='Paste Data Here - Export'!B1100,'Patient level info'!C1100,IF('Patient level info'!W1100="No","",'Paste Data Here - Export'!HP1100))))</f>
        <v/>
      </c>
      <c r="C1100" s="61" t="str">
        <f>IF(A1100="","",IF(B1100="6 Month Transfer",B1100,IF('Patient level info'!W1100="No","Record not locked to discharge/transfer",IF(AND('Paste Data Here - Export'!KM1100="T",'Paste Data Here - Export'!A1100&lt;&gt;'Paste Data Here - Export'!B1100),"Record transferred to this team then transferred to another inpatient team",IF('Paste Data Here - Export'!KM1100="T","Transferred to another inpatient team",IF('Paste Data Here - Export'!A1100='Paste Data Here - Export'!B1100,"Full record at this team","Record transferred to this team"))))))</f>
        <v/>
      </c>
      <c r="D1100" s="106" t="str">
        <f>IF('Patient level info'!A1100="","",IF(B1100="6 Month Transfer","Not Applicable",IF(C1100="Record not locked to discharge/transfer",C1100,IF(OR(C1100="Full record at this team",'Patient level info'!AG1100="Died same day as arrival",'Patient level info'!AG1100="Admitted to ICU/CCU/HDU"),'Patient level info'!AG1100,IF('Patient level info'!P1100="Not achieved",'Patient level info'!AG1100,IF('Patient level info'!M1100="Not achieved",'Patient level info'!AG1100,IF('Patient level info'!AG1100="Not directly admitted by this team, but achieved 90% of stay whilst at this team",'Patient level info'!AG1100,CONCATENATE('Patient level info'!AG1100," whilst at this team"))))))))</f>
        <v/>
      </c>
      <c r="E1100" s="106" t="str">
        <f>IF('Patient level info'!A1100="","",IF(B1100="6 Month Transfer","Not Applicable",IF('Patient level info'!A1100='Patient level info'!B1100,IF('Patient level info'!T1100="No","Not achieved","Achieved"),"Not directly admitted by this team")))</f>
        <v/>
      </c>
      <c r="F1100" s="106" t="str">
        <f>IF('Patient level info'!A1100="","",IF(B1100="6 Month Transfer","Not Applicable",IF('Patient level info'!A1100='Patient level info'!B1100,IF('Patient level info'!U1100="","Not achieved","Achieved"),"Not directly admitted by this team")))</f>
        <v/>
      </c>
    </row>
    <row r="1101" spans="1:6" s="40" customFormat="1" ht="30" customHeight="1" x14ac:dyDescent="0.25">
      <c r="A1101" s="20" t="str">
        <f>IF('Patient level info'!A1101="","",'Patient level info'!A1101)</f>
        <v/>
      </c>
      <c r="B1101" s="105" t="str">
        <f>IF(A1101="","",IF('Patient level info'!E1101="Yes","6 Month Transfer",IF('Paste Data Here - Export'!A1101='Paste Data Here - Export'!B1101,'Patient level info'!C1101,IF('Patient level info'!W1101="No","",'Paste Data Here - Export'!HP1101))))</f>
        <v/>
      </c>
      <c r="C1101" s="61" t="str">
        <f>IF(A1101="","",IF(B1101="6 Month Transfer",B1101,IF('Patient level info'!W1101="No","Record not locked to discharge/transfer",IF(AND('Paste Data Here - Export'!KM1101="T",'Paste Data Here - Export'!A1101&lt;&gt;'Paste Data Here - Export'!B1101),"Record transferred to this team then transferred to another inpatient team",IF('Paste Data Here - Export'!KM1101="T","Transferred to another inpatient team",IF('Paste Data Here - Export'!A1101='Paste Data Here - Export'!B1101,"Full record at this team","Record transferred to this team"))))))</f>
        <v/>
      </c>
      <c r="D1101" s="106" t="str">
        <f>IF('Patient level info'!A1101="","",IF(B1101="6 Month Transfer","Not Applicable",IF(C1101="Record not locked to discharge/transfer",C1101,IF(OR(C1101="Full record at this team",'Patient level info'!AG1101="Died same day as arrival",'Patient level info'!AG1101="Admitted to ICU/CCU/HDU"),'Patient level info'!AG1101,IF('Patient level info'!P1101="Not achieved",'Patient level info'!AG1101,IF('Patient level info'!M1101="Not achieved",'Patient level info'!AG1101,IF('Patient level info'!AG1101="Not directly admitted by this team, but achieved 90% of stay whilst at this team",'Patient level info'!AG1101,CONCATENATE('Patient level info'!AG1101," whilst at this team"))))))))</f>
        <v/>
      </c>
      <c r="E1101" s="106" t="str">
        <f>IF('Patient level info'!A1101="","",IF(B1101="6 Month Transfer","Not Applicable",IF('Patient level info'!A1101='Patient level info'!B1101,IF('Patient level info'!T1101="No","Not achieved","Achieved"),"Not directly admitted by this team")))</f>
        <v/>
      </c>
      <c r="F1101" s="106" t="str">
        <f>IF('Patient level info'!A1101="","",IF(B1101="6 Month Transfer","Not Applicable",IF('Patient level info'!A1101='Patient level info'!B1101,IF('Patient level info'!U1101="","Not achieved","Achieved"),"Not directly admitted by this team")))</f>
        <v/>
      </c>
    </row>
    <row r="1102" spans="1:6" s="40" customFormat="1" ht="30" customHeight="1" x14ac:dyDescent="0.25">
      <c r="A1102" s="20" t="str">
        <f>IF('Patient level info'!A1102="","",'Patient level info'!A1102)</f>
        <v/>
      </c>
      <c r="B1102" s="105" t="str">
        <f>IF(A1102="","",IF('Patient level info'!E1102="Yes","6 Month Transfer",IF('Paste Data Here - Export'!A1102='Paste Data Here - Export'!B1102,'Patient level info'!C1102,IF('Patient level info'!W1102="No","",'Paste Data Here - Export'!HP1102))))</f>
        <v/>
      </c>
      <c r="C1102" s="61" t="str">
        <f>IF(A1102="","",IF(B1102="6 Month Transfer",B1102,IF('Patient level info'!W1102="No","Record not locked to discharge/transfer",IF(AND('Paste Data Here - Export'!KM1102="T",'Paste Data Here - Export'!A1102&lt;&gt;'Paste Data Here - Export'!B1102),"Record transferred to this team then transferred to another inpatient team",IF('Paste Data Here - Export'!KM1102="T","Transferred to another inpatient team",IF('Paste Data Here - Export'!A1102='Paste Data Here - Export'!B1102,"Full record at this team","Record transferred to this team"))))))</f>
        <v/>
      </c>
      <c r="D1102" s="106" t="str">
        <f>IF('Patient level info'!A1102="","",IF(B1102="6 Month Transfer","Not Applicable",IF(C1102="Record not locked to discharge/transfer",C1102,IF(OR(C1102="Full record at this team",'Patient level info'!AG1102="Died same day as arrival",'Patient level info'!AG1102="Admitted to ICU/CCU/HDU"),'Patient level info'!AG1102,IF('Patient level info'!P1102="Not achieved",'Patient level info'!AG1102,IF('Patient level info'!M1102="Not achieved",'Patient level info'!AG1102,IF('Patient level info'!AG1102="Not directly admitted by this team, but achieved 90% of stay whilst at this team",'Patient level info'!AG1102,CONCATENATE('Patient level info'!AG1102," whilst at this team"))))))))</f>
        <v/>
      </c>
      <c r="E1102" s="106" t="str">
        <f>IF('Patient level info'!A1102="","",IF(B1102="6 Month Transfer","Not Applicable",IF('Patient level info'!A1102='Patient level info'!B1102,IF('Patient level info'!T1102="No","Not achieved","Achieved"),"Not directly admitted by this team")))</f>
        <v/>
      </c>
      <c r="F1102" s="106" t="str">
        <f>IF('Patient level info'!A1102="","",IF(B1102="6 Month Transfer","Not Applicable",IF('Patient level info'!A1102='Patient level info'!B1102,IF('Patient level info'!U1102="","Not achieved","Achieved"),"Not directly admitted by this team")))</f>
        <v/>
      </c>
    </row>
    <row r="1103" spans="1:6" s="40" customFormat="1" ht="30" customHeight="1" x14ac:dyDescent="0.25">
      <c r="A1103" s="20" t="str">
        <f>IF('Patient level info'!A1103="","",'Patient level info'!A1103)</f>
        <v/>
      </c>
      <c r="B1103" s="105" t="str">
        <f>IF(A1103="","",IF('Patient level info'!E1103="Yes","6 Month Transfer",IF('Paste Data Here - Export'!A1103='Paste Data Here - Export'!B1103,'Patient level info'!C1103,IF('Patient level info'!W1103="No","",'Paste Data Here - Export'!HP1103))))</f>
        <v/>
      </c>
      <c r="C1103" s="61" t="str">
        <f>IF(A1103="","",IF(B1103="6 Month Transfer",B1103,IF('Patient level info'!W1103="No","Record not locked to discharge/transfer",IF(AND('Paste Data Here - Export'!KM1103="T",'Paste Data Here - Export'!A1103&lt;&gt;'Paste Data Here - Export'!B1103),"Record transferred to this team then transferred to another inpatient team",IF('Paste Data Here - Export'!KM1103="T","Transferred to another inpatient team",IF('Paste Data Here - Export'!A1103='Paste Data Here - Export'!B1103,"Full record at this team","Record transferred to this team"))))))</f>
        <v/>
      </c>
      <c r="D1103" s="106" t="str">
        <f>IF('Patient level info'!A1103="","",IF(B1103="6 Month Transfer","Not Applicable",IF(C1103="Record not locked to discharge/transfer",C1103,IF(OR(C1103="Full record at this team",'Patient level info'!AG1103="Died same day as arrival",'Patient level info'!AG1103="Admitted to ICU/CCU/HDU"),'Patient level info'!AG1103,IF('Patient level info'!P1103="Not achieved",'Patient level info'!AG1103,IF('Patient level info'!M1103="Not achieved",'Patient level info'!AG1103,IF('Patient level info'!AG1103="Not directly admitted by this team, but achieved 90% of stay whilst at this team",'Patient level info'!AG1103,CONCATENATE('Patient level info'!AG1103," whilst at this team"))))))))</f>
        <v/>
      </c>
      <c r="E1103" s="106" t="str">
        <f>IF('Patient level info'!A1103="","",IF(B1103="6 Month Transfer","Not Applicable",IF('Patient level info'!A1103='Patient level info'!B1103,IF('Patient level info'!T1103="No","Not achieved","Achieved"),"Not directly admitted by this team")))</f>
        <v/>
      </c>
      <c r="F1103" s="106" t="str">
        <f>IF('Patient level info'!A1103="","",IF(B1103="6 Month Transfer","Not Applicable",IF('Patient level info'!A1103='Patient level info'!B1103,IF('Patient level info'!U1103="","Not achieved","Achieved"),"Not directly admitted by this team")))</f>
        <v/>
      </c>
    </row>
    <row r="1104" spans="1:6" s="40" customFormat="1" ht="30" customHeight="1" x14ac:dyDescent="0.25">
      <c r="A1104" s="20" t="str">
        <f>IF('Patient level info'!A1104="","",'Patient level info'!A1104)</f>
        <v/>
      </c>
      <c r="B1104" s="105" t="str">
        <f>IF(A1104="","",IF('Patient level info'!E1104="Yes","6 Month Transfer",IF('Paste Data Here - Export'!A1104='Paste Data Here - Export'!B1104,'Patient level info'!C1104,IF('Patient level info'!W1104="No","",'Paste Data Here - Export'!HP1104))))</f>
        <v/>
      </c>
      <c r="C1104" s="61" t="str">
        <f>IF(A1104="","",IF(B1104="6 Month Transfer",B1104,IF('Patient level info'!W1104="No","Record not locked to discharge/transfer",IF(AND('Paste Data Here - Export'!KM1104="T",'Paste Data Here - Export'!A1104&lt;&gt;'Paste Data Here - Export'!B1104),"Record transferred to this team then transferred to another inpatient team",IF('Paste Data Here - Export'!KM1104="T","Transferred to another inpatient team",IF('Paste Data Here - Export'!A1104='Paste Data Here - Export'!B1104,"Full record at this team","Record transferred to this team"))))))</f>
        <v/>
      </c>
      <c r="D1104" s="106" t="str">
        <f>IF('Patient level info'!A1104="","",IF(B1104="6 Month Transfer","Not Applicable",IF(C1104="Record not locked to discharge/transfer",C1104,IF(OR(C1104="Full record at this team",'Patient level info'!AG1104="Died same day as arrival",'Patient level info'!AG1104="Admitted to ICU/CCU/HDU"),'Patient level info'!AG1104,IF('Patient level info'!P1104="Not achieved",'Patient level info'!AG1104,IF('Patient level info'!M1104="Not achieved",'Patient level info'!AG1104,IF('Patient level info'!AG1104="Not directly admitted by this team, but achieved 90% of stay whilst at this team",'Patient level info'!AG1104,CONCATENATE('Patient level info'!AG1104," whilst at this team"))))))))</f>
        <v/>
      </c>
      <c r="E1104" s="106" t="str">
        <f>IF('Patient level info'!A1104="","",IF(B1104="6 Month Transfer","Not Applicable",IF('Patient level info'!A1104='Patient level info'!B1104,IF('Patient level info'!T1104="No","Not achieved","Achieved"),"Not directly admitted by this team")))</f>
        <v/>
      </c>
      <c r="F1104" s="106" t="str">
        <f>IF('Patient level info'!A1104="","",IF(B1104="6 Month Transfer","Not Applicable",IF('Patient level info'!A1104='Patient level info'!B1104,IF('Patient level info'!U1104="","Not achieved","Achieved"),"Not directly admitted by this team")))</f>
        <v/>
      </c>
    </row>
    <row r="1105" spans="1:6" s="40" customFormat="1" ht="30" customHeight="1" x14ac:dyDescent="0.25">
      <c r="A1105" s="20" t="str">
        <f>IF('Patient level info'!A1105="","",'Patient level info'!A1105)</f>
        <v/>
      </c>
      <c r="B1105" s="105" t="str">
        <f>IF(A1105="","",IF('Patient level info'!E1105="Yes","6 Month Transfer",IF('Paste Data Here - Export'!A1105='Paste Data Here - Export'!B1105,'Patient level info'!C1105,IF('Patient level info'!W1105="No","",'Paste Data Here - Export'!HP1105))))</f>
        <v/>
      </c>
      <c r="C1105" s="61" t="str">
        <f>IF(A1105="","",IF(B1105="6 Month Transfer",B1105,IF('Patient level info'!W1105="No","Record not locked to discharge/transfer",IF(AND('Paste Data Here - Export'!KM1105="T",'Paste Data Here - Export'!A1105&lt;&gt;'Paste Data Here - Export'!B1105),"Record transferred to this team then transferred to another inpatient team",IF('Paste Data Here - Export'!KM1105="T","Transferred to another inpatient team",IF('Paste Data Here - Export'!A1105='Paste Data Here - Export'!B1105,"Full record at this team","Record transferred to this team"))))))</f>
        <v/>
      </c>
      <c r="D1105" s="106" t="str">
        <f>IF('Patient level info'!A1105="","",IF(B1105="6 Month Transfer","Not Applicable",IF(C1105="Record not locked to discharge/transfer",C1105,IF(OR(C1105="Full record at this team",'Patient level info'!AG1105="Died same day as arrival",'Patient level info'!AG1105="Admitted to ICU/CCU/HDU"),'Patient level info'!AG1105,IF('Patient level info'!P1105="Not achieved",'Patient level info'!AG1105,IF('Patient level info'!M1105="Not achieved",'Patient level info'!AG1105,IF('Patient level info'!AG1105="Not directly admitted by this team, but achieved 90% of stay whilst at this team",'Patient level info'!AG1105,CONCATENATE('Patient level info'!AG1105," whilst at this team"))))))))</f>
        <v/>
      </c>
      <c r="E1105" s="106" t="str">
        <f>IF('Patient level info'!A1105="","",IF(B1105="6 Month Transfer","Not Applicable",IF('Patient level info'!A1105='Patient level info'!B1105,IF('Patient level info'!T1105="No","Not achieved","Achieved"),"Not directly admitted by this team")))</f>
        <v/>
      </c>
      <c r="F1105" s="106" t="str">
        <f>IF('Patient level info'!A1105="","",IF(B1105="6 Month Transfer","Not Applicable",IF('Patient level info'!A1105='Patient level info'!B1105,IF('Patient level info'!U1105="","Not achieved","Achieved"),"Not directly admitted by this team")))</f>
        <v/>
      </c>
    </row>
    <row r="1106" spans="1:6" s="40" customFormat="1" ht="30" customHeight="1" x14ac:dyDescent="0.25">
      <c r="A1106" s="20" t="str">
        <f>IF('Patient level info'!A1106="","",'Patient level info'!A1106)</f>
        <v/>
      </c>
      <c r="B1106" s="105" t="str">
        <f>IF(A1106="","",IF('Patient level info'!E1106="Yes","6 Month Transfer",IF('Paste Data Here - Export'!A1106='Paste Data Here - Export'!B1106,'Patient level info'!C1106,IF('Patient level info'!W1106="No","",'Paste Data Here - Export'!HP1106))))</f>
        <v/>
      </c>
      <c r="C1106" s="61" t="str">
        <f>IF(A1106="","",IF(B1106="6 Month Transfer",B1106,IF('Patient level info'!W1106="No","Record not locked to discharge/transfer",IF(AND('Paste Data Here - Export'!KM1106="T",'Paste Data Here - Export'!A1106&lt;&gt;'Paste Data Here - Export'!B1106),"Record transferred to this team then transferred to another inpatient team",IF('Paste Data Here - Export'!KM1106="T","Transferred to another inpatient team",IF('Paste Data Here - Export'!A1106='Paste Data Here - Export'!B1106,"Full record at this team","Record transferred to this team"))))))</f>
        <v/>
      </c>
      <c r="D1106" s="106" t="str">
        <f>IF('Patient level info'!A1106="","",IF(B1106="6 Month Transfer","Not Applicable",IF(C1106="Record not locked to discharge/transfer",C1106,IF(OR(C1106="Full record at this team",'Patient level info'!AG1106="Died same day as arrival",'Patient level info'!AG1106="Admitted to ICU/CCU/HDU"),'Patient level info'!AG1106,IF('Patient level info'!P1106="Not achieved",'Patient level info'!AG1106,IF('Patient level info'!M1106="Not achieved",'Patient level info'!AG1106,IF('Patient level info'!AG1106="Not directly admitted by this team, but achieved 90% of stay whilst at this team",'Patient level info'!AG1106,CONCATENATE('Patient level info'!AG1106," whilst at this team"))))))))</f>
        <v/>
      </c>
      <c r="E1106" s="106" t="str">
        <f>IF('Patient level info'!A1106="","",IF(B1106="6 Month Transfer","Not Applicable",IF('Patient level info'!A1106='Patient level info'!B1106,IF('Patient level info'!T1106="No","Not achieved","Achieved"),"Not directly admitted by this team")))</f>
        <v/>
      </c>
      <c r="F1106" s="106" t="str">
        <f>IF('Patient level info'!A1106="","",IF(B1106="6 Month Transfer","Not Applicable",IF('Patient level info'!A1106='Patient level info'!B1106,IF('Patient level info'!U1106="","Not achieved","Achieved"),"Not directly admitted by this team")))</f>
        <v/>
      </c>
    </row>
    <row r="1107" spans="1:6" s="40" customFormat="1" ht="30" customHeight="1" x14ac:dyDescent="0.25">
      <c r="A1107" s="20" t="str">
        <f>IF('Patient level info'!A1107="","",'Patient level info'!A1107)</f>
        <v/>
      </c>
      <c r="B1107" s="105" t="str">
        <f>IF(A1107="","",IF('Patient level info'!E1107="Yes","6 Month Transfer",IF('Paste Data Here - Export'!A1107='Paste Data Here - Export'!B1107,'Patient level info'!C1107,IF('Patient level info'!W1107="No","",'Paste Data Here - Export'!HP1107))))</f>
        <v/>
      </c>
      <c r="C1107" s="61" t="str">
        <f>IF(A1107="","",IF(B1107="6 Month Transfer",B1107,IF('Patient level info'!W1107="No","Record not locked to discharge/transfer",IF(AND('Paste Data Here - Export'!KM1107="T",'Paste Data Here - Export'!A1107&lt;&gt;'Paste Data Here - Export'!B1107),"Record transferred to this team then transferred to another inpatient team",IF('Paste Data Here - Export'!KM1107="T","Transferred to another inpatient team",IF('Paste Data Here - Export'!A1107='Paste Data Here - Export'!B1107,"Full record at this team","Record transferred to this team"))))))</f>
        <v/>
      </c>
      <c r="D1107" s="106" t="str">
        <f>IF('Patient level info'!A1107="","",IF(B1107="6 Month Transfer","Not Applicable",IF(C1107="Record not locked to discharge/transfer",C1107,IF(OR(C1107="Full record at this team",'Patient level info'!AG1107="Died same day as arrival",'Patient level info'!AG1107="Admitted to ICU/CCU/HDU"),'Patient level info'!AG1107,IF('Patient level info'!P1107="Not achieved",'Patient level info'!AG1107,IF('Patient level info'!M1107="Not achieved",'Patient level info'!AG1107,IF('Patient level info'!AG1107="Not directly admitted by this team, but achieved 90% of stay whilst at this team",'Patient level info'!AG1107,CONCATENATE('Patient level info'!AG1107," whilst at this team"))))))))</f>
        <v/>
      </c>
      <c r="E1107" s="106" t="str">
        <f>IF('Patient level info'!A1107="","",IF(B1107="6 Month Transfer","Not Applicable",IF('Patient level info'!A1107='Patient level info'!B1107,IF('Patient level info'!T1107="No","Not achieved","Achieved"),"Not directly admitted by this team")))</f>
        <v/>
      </c>
      <c r="F1107" s="106" t="str">
        <f>IF('Patient level info'!A1107="","",IF(B1107="6 Month Transfer","Not Applicable",IF('Patient level info'!A1107='Patient level info'!B1107,IF('Patient level info'!U1107="","Not achieved","Achieved"),"Not directly admitted by this team")))</f>
        <v/>
      </c>
    </row>
    <row r="1108" spans="1:6" s="40" customFormat="1" ht="30" customHeight="1" x14ac:dyDescent="0.25">
      <c r="A1108" s="20" t="str">
        <f>IF('Patient level info'!A1108="","",'Patient level info'!A1108)</f>
        <v/>
      </c>
      <c r="B1108" s="105" t="str">
        <f>IF(A1108="","",IF('Patient level info'!E1108="Yes","6 Month Transfer",IF('Paste Data Here - Export'!A1108='Paste Data Here - Export'!B1108,'Patient level info'!C1108,IF('Patient level info'!W1108="No","",'Paste Data Here - Export'!HP1108))))</f>
        <v/>
      </c>
      <c r="C1108" s="61" t="str">
        <f>IF(A1108="","",IF(B1108="6 Month Transfer",B1108,IF('Patient level info'!W1108="No","Record not locked to discharge/transfer",IF(AND('Paste Data Here - Export'!KM1108="T",'Paste Data Here - Export'!A1108&lt;&gt;'Paste Data Here - Export'!B1108),"Record transferred to this team then transferred to another inpatient team",IF('Paste Data Here - Export'!KM1108="T","Transferred to another inpatient team",IF('Paste Data Here - Export'!A1108='Paste Data Here - Export'!B1108,"Full record at this team","Record transferred to this team"))))))</f>
        <v/>
      </c>
      <c r="D1108" s="106" t="str">
        <f>IF('Patient level info'!A1108="","",IF(B1108="6 Month Transfer","Not Applicable",IF(C1108="Record not locked to discharge/transfer",C1108,IF(OR(C1108="Full record at this team",'Patient level info'!AG1108="Died same day as arrival",'Patient level info'!AG1108="Admitted to ICU/CCU/HDU"),'Patient level info'!AG1108,IF('Patient level info'!P1108="Not achieved",'Patient level info'!AG1108,IF('Patient level info'!M1108="Not achieved",'Patient level info'!AG1108,IF('Patient level info'!AG1108="Not directly admitted by this team, but achieved 90% of stay whilst at this team",'Patient level info'!AG1108,CONCATENATE('Patient level info'!AG1108," whilst at this team"))))))))</f>
        <v/>
      </c>
      <c r="E1108" s="106" t="str">
        <f>IF('Patient level info'!A1108="","",IF(B1108="6 Month Transfer","Not Applicable",IF('Patient level info'!A1108='Patient level info'!B1108,IF('Patient level info'!T1108="No","Not achieved","Achieved"),"Not directly admitted by this team")))</f>
        <v/>
      </c>
      <c r="F1108" s="106" t="str">
        <f>IF('Patient level info'!A1108="","",IF(B1108="6 Month Transfer","Not Applicable",IF('Patient level info'!A1108='Patient level info'!B1108,IF('Patient level info'!U1108="","Not achieved","Achieved"),"Not directly admitted by this team")))</f>
        <v/>
      </c>
    </row>
    <row r="1109" spans="1:6" s="40" customFormat="1" ht="30" customHeight="1" x14ac:dyDescent="0.25">
      <c r="A1109" s="20" t="str">
        <f>IF('Patient level info'!A1109="","",'Patient level info'!A1109)</f>
        <v/>
      </c>
      <c r="B1109" s="105" t="str">
        <f>IF(A1109="","",IF('Patient level info'!E1109="Yes","6 Month Transfer",IF('Paste Data Here - Export'!A1109='Paste Data Here - Export'!B1109,'Patient level info'!C1109,IF('Patient level info'!W1109="No","",'Paste Data Here - Export'!HP1109))))</f>
        <v/>
      </c>
      <c r="C1109" s="61" t="str">
        <f>IF(A1109="","",IF(B1109="6 Month Transfer",B1109,IF('Patient level info'!W1109="No","Record not locked to discharge/transfer",IF(AND('Paste Data Here - Export'!KM1109="T",'Paste Data Here - Export'!A1109&lt;&gt;'Paste Data Here - Export'!B1109),"Record transferred to this team then transferred to another inpatient team",IF('Paste Data Here - Export'!KM1109="T","Transferred to another inpatient team",IF('Paste Data Here - Export'!A1109='Paste Data Here - Export'!B1109,"Full record at this team","Record transferred to this team"))))))</f>
        <v/>
      </c>
      <c r="D1109" s="106" t="str">
        <f>IF('Patient level info'!A1109="","",IF(B1109="6 Month Transfer","Not Applicable",IF(C1109="Record not locked to discharge/transfer",C1109,IF(OR(C1109="Full record at this team",'Patient level info'!AG1109="Died same day as arrival",'Patient level info'!AG1109="Admitted to ICU/CCU/HDU"),'Patient level info'!AG1109,IF('Patient level info'!P1109="Not achieved",'Patient level info'!AG1109,IF('Patient level info'!M1109="Not achieved",'Patient level info'!AG1109,IF('Patient level info'!AG1109="Not directly admitted by this team, but achieved 90% of stay whilst at this team",'Patient level info'!AG1109,CONCATENATE('Patient level info'!AG1109," whilst at this team"))))))))</f>
        <v/>
      </c>
      <c r="E1109" s="106" t="str">
        <f>IF('Patient level info'!A1109="","",IF(B1109="6 Month Transfer","Not Applicable",IF('Patient level info'!A1109='Patient level info'!B1109,IF('Patient level info'!T1109="No","Not achieved","Achieved"),"Not directly admitted by this team")))</f>
        <v/>
      </c>
      <c r="F1109" s="106" t="str">
        <f>IF('Patient level info'!A1109="","",IF(B1109="6 Month Transfer","Not Applicable",IF('Patient level info'!A1109='Patient level info'!B1109,IF('Patient level info'!U1109="","Not achieved","Achieved"),"Not directly admitted by this team")))</f>
        <v/>
      </c>
    </row>
    <row r="1110" spans="1:6" s="40" customFormat="1" ht="30" customHeight="1" x14ac:dyDescent="0.25">
      <c r="A1110" s="20" t="str">
        <f>IF('Patient level info'!A1110="","",'Patient level info'!A1110)</f>
        <v/>
      </c>
      <c r="B1110" s="105" t="str">
        <f>IF(A1110="","",IF('Patient level info'!E1110="Yes","6 Month Transfer",IF('Paste Data Here - Export'!A1110='Paste Data Here - Export'!B1110,'Patient level info'!C1110,IF('Patient level info'!W1110="No","",'Paste Data Here - Export'!HP1110))))</f>
        <v/>
      </c>
      <c r="C1110" s="61" t="str">
        <f>IF(A1110="","",IF(B1110="6 Month Transfer",B1110,IF('Patient level info'!W1110="No","Record not locked to discharge/transfer",IF(AND('Paste Data Here - Export'!KM1110="T",'Paste Data Here - Export'!A1110&lt;&gt;'Paste Data Here - Export'!B1110),"Record transferred to this team then transferred to another inpatient team",IF('Paste Data Here - Export'!KM1110="T","Transferred to another inpatient team",IF('Paste Data Here - Export'!A1110='Paste Data Here - Export'!B1110,"Full record at this team","Record transferred to this team"))))))</f>
        <v/>
      </c>
      <c r="D1110" s="106" t="str">
        <f>IF('Patient level info'!A1110="","",IF(B1110="6 Month Transfer","Not Applicable",IF(C1110="Record not locked to discharge/transfer",C1110,IF(OR(C1110="Full record at this team",'Patient level info'!AG1110="Died same day as arrival",'Patient level info'!AG1110="Admitted to ICU/CCU/HDU"),'Patient level info'!AG1110,IF('Patient level info'!P1110="Not achieved",'Patient level info'!AG1110,IF('Patient level info'!M1110="Not achieved",'Patient level info'!AG1110,IF('Patient level info'!AG1110="Not directly admitted by this team, but achieved 90% of stay whilst at this team",'Patient level info'!AG1110,CONCATENATE('Patient level info'!AG1110," whilst at this team"))))))))</f>
        <v/>
      </c>
      <c r="E1110" s="106" t="str">
        <f>IF('Patient level info'!A1110="","",IF(B1110="6 Month Transfer","Not Applicable",IF('Patient level info'!A1110='Patient level info'!B1110,IF('Patient level info'!T1110="No","Not achieved","Achieved"),"Not directly admitted by this team")))</f>
        <v/>
      </c>
      <c r="F1110" s="106" t="str">
        <f>IF('Patient level info'!A1110="","",IF(B1110="6 Month Transfer","Not Applicable",IF('Patient level info'!A1110='Patient level info'!B1110,IF('Patient level info'!U1110="","Not achieved","Achieved"),"Not directly admitted by this team")))</f>
        <v/>
      </c>
    </row>
    <row r="1111" spans="1:6" s="40" customFormat="1" ht="30" customHeight="1" x14ac:dyDescent="0.25">
      <c r="A1111" s="20" t="str">
        <f>IF('Patient level info'!A1111="","",'Patient level info'!A1111)</f>
        <v/>
      </c>
      <c r="B1111" s="105" t="str">
        <f>IF(A1111="","",IF('Patient level info'!E1111="Yes","6 Month Transfer",IF('Paste Data Here - Export'!A1111='Paste Data Here - Export'!B1111,'Patient level info'!C1111,IF('Patient level info'!W1111="No","",'Paste Data Here - Export'!HP1111))))</f>
        <v/>
      </c>
      <c r="C1111" s="61" t="str">
        <f>IF(A1111="","",IF(B1111="6 Month Transfer",B1111,IF('Patient level info'!W1111="No","Record not locked to discharge/transfer",IF(AND('Paste Data Here - Export'!KM1111="T",'Paste Data Here - Export'!A1111&lt;&gt;'Paste Data Here - Export'!B1111),"Record transferred to this team then transferred to another inpatient team",IF('Paste Data Here - Export'!KM1111="T","Transferred to another inpatient team",IF('Paste Data Here - Export'!A1111='Paste Data Here - Export'!B1111,"Full record at this team","Record transferred to this team"))))))</f>
        <v/>
      </c>
      <c r="D1111" s="106" t="str">
        <f>IF('Patient level info'!A1111="","",IF(B1111="6 Month Transfer","Not Applicable",IF(C1111="Record not locked to discharge/transfer",C1111,IF(OR(C1111="Full record at this team",'Patient level info'!AG1111="Died same day as arrival",'Patient level info'!AG1111="Admitted to ICU/CCU/HDU"),'Patient level info'!AG1111,IF('Patient level info'!P1111="Not achieved",'Patient level info'!AG1111,IF('Patient level info'!M1111="Not achieved",'Patient level info'!AG1111,IF('Patient level info'!AG1111="Not directly admitted by this team, but achieved 90% of stay whilst at this team",'Patient level info'!AG1111,CONCATENATE('Patient level info'!AG1111," whilst at this team"))))))))</f>
        <v/>
      </c>
      <c r="E1111" s="106" t="str">
        <f>IF('Patient level info'!A1111="","",IF(B1111="6 Month Transfer","Not Applicable",IF('Patient level info'!A1111='Patient level info'!B1111,IF('Patient level info'!T1111="No","Not achieved","Achieved"),"Not directly admitted by this team")))</f>
        <v/>
      </c>
      <c r="F1111" s="106" t="str">
        <f>IF('Patient level info'!A1111="","",IF(B1111="6 Month Transfer","Not Applicable",IF('Patient level info'!A1111='Patient level info'!B1111,IF('Patient level info'!U1111="","Not achieved","Achieved"),"Not directly admitted by this team")))</f>
        <v/>
      </c>
    </row>
    <row r="1112" spans="1:6" s="40" customFormat="1" ht="30" customHeight="1" x14ac:dyDescent="0.25">
      <c r="A1112" s="20" t="str">
        <f>IF('Patient level info'!A1112="","",'Patient level info'!A1112)</f>
        <v/>
      </c>
      <c r="B1112" s="105" t="str">
        <f>IF(A1112="","",IF('Patient level info'!E1112="Yes","6 Month Transfer",IF('Paste Data Here - Export'!A1112='Paste Data Here - Export'!B1112,'Patient level info'!C1112,IF('Patient level info'!W1112="No","",'Paste Data Here - Export'!HP1112))))</f>
        <v/>
      </c>
      <c r="C1112" s="61" t="str">
        <f>IF(A1112="","",IF(B1112="6 Month Transfer",B1112,IF('Patient level info'!W1112="No","Record not locked to discharge/transfer",IF(AND('Paste Data Here - Export'!KM1112="T",'Paste Data Here - Export'!A1112&lt;&gt;'Paste Data Here - Export'!B1112),"Record transferred to this team then transferred to another inpatient team",IF('Paste Data Here - Export'!KM1112="T","Transferred to another inpatient team",IF('Paste Data Here - Export'!A1112='Paste Data Here - Export'!B1112,"Full record at this team","Record transferred to this team"))))))</f>
        <v/>
      </c>
      <c r="D1112" s="106" t="str">
        <f>IF('Patient level info'!A1112="","",IF(B1112="6 Month Transfer","Not Applicable",IF(C1112="Record not locked to discharge/transfer",C1112,IF(OR(C1112="Full record at this team",'Patient level info'!AG1112="Died same day as arrival",'Patient level info'!AG1112="Admitted to ICU/CCU/HDU"),'Patient level info'!AG1112,IF('Patient level info'!P1112="Not achieved",'Patient level info'!AG1112,IF('Patient level info'!M1112="Not achieved",'Patient level info'!AG1112,IF('Patient level info'!AG1112="Not directly admitted by this team, but achieved 90% of stay whilst at this team",'Patient level info'!AG1112,CONCATENATE('Patient level info'!AG1112," whilst at this team"))))))))</f>
        <v/>
      </c>
      <c r="E1112" s="106" t="str">
        <f>IF('Patient level info'!A1112="","",IF(B1112="6 Month Transfer","Not Applicable",IF('Patient level info'!A1112='Patient level info'!B1112,IF('Patient level info'!T1112="No","Not achieved","Achieved"),"Not directly admitted by this team")))</f>
        <v/>
      </c>
      <c r="F1112" s="106" t="str">
        <f>IF('Patient level info'!A1112="","",IF(B1112="6 Month Transfer","Not Applicable",IF('Patient level info'!A1112='Patient level info'!B1112,IF('Patient level info'!U1112="","Not achieved","Achieved"),"Not directly admitted by this team")))</f>
        <v/>
      </c>
    </row>
    <row r="1113" spans="1:6" s="40" customFormat="1" ht="30" customHeight="1" x14ac:dyDescent="0.25">
      <c r="A1113" s="20" t="str">
        <f>IF('Patient level info'!A1113="","",'Patient level info'!A1113)</f>
        <v/>
      </c>
      <c r="B1113" s="105" t="str">
        <f>IF(A1113="","",IF('Patient level info'!E1113="Yes","6 Month Transfer",IF('Paste Data Here - Export'!A1113='Paste Data Here - Export'!B1113,'Patient level info'!C1113,IF('Patient level info'!W1113="No","",'Paste Data Here - Export'!HP1113))))</f>
        <v/>
      </c>
      <c r="C1113" s="61" t="str">
        <f>IF(A1113="","",IF(B1113="6 Month Transfer",B1113,IF('Patient level info'!W1113="No","Record not locked to discharge/transfer",IF(AND('Paste Data Here - Export'!KM1113="T",'Paste Data Here - Export'!A1113&lt;&gt;'Paste Data Here - Export'!B1113),"Record transferred to this team then transferred to another inpatient team",IF('Paste Data Here - Export'!KM1113="T","Transferred to another inpatient team",IF('Paste Data Here - Export'!A1113='Paste Data Here - Export'!B1113,"Full record at this team","Record transferred to this team"))))))</f>
        <v/>
      </c>
      <c r="D1113" s="106" t="str">
        <f>IF('Patient level info'!A1113="","",IF(B1113="6 Month Transfer","Not Applicable",IF(C1113="Record not locked to discharge/transfer",C1113,IF(OR(C1113="Full record at this team",'Patient level info'!AG1113="Died same day as arrival",'Patient level info'!AG1113="Admitted to ICU/CCU/HDU"),'Patient level info'!AG1113,IF('Patient level info'!P1113="Not achieved",'Patient level info'!AG1113,IF('Patient level info'!M1113="Not achieved",'Patient level info'!AG1113,IF('Patient level info'!AG1113="Not directly admitted by this team, but achieved 90% of stay whilst at this team",'Patient level info'!AG1113,CONCATENATE('Patient level info'!AG1113," whilst at this team"))))))))</f>
        <v/>
      </c>
      <c r="E1113" s="106" t="str">
        <f>IF('Patient level info'!A1113="","",IF(B1113="6 Month Transfer","Not Applicable",IF('Patient level info'!A1113='Patient level info'!B1113,IF('Patient level info'!T1113="No","Not achieved","Achieved"),"Not directly admitted by this team")))</f>
        <v/>
      </c>
      <c r="F1113" s="106" t="str">
        <f>IF('Patient level info'!A1113="","",IF(B1113="6 Month Transfer","Not Applicable",IF('Patient level info'!A1113='Patient level info'!B1113,IF('Patient level info'!U1113="","Not achieved","Achieved"),"Not directly admitted by this team")))</f>
        <v/>
      </c>
    </row>
    <row r="1114" spans="1:6" s="40" customFormat="1" ht="30" customHeight="1" x14ac:dyDescent="0.25">
      <c r="A1114" s="20" t="str">
        <f>IF('Patient level info'!A1114="","",'Patient level info'!A1114)</f>
        <v/>
      </c>
      <c r="B1114" s="105" t="str">
        <f>IF(A1114="","",IF('Patient level info'!E1114="Yes","6 Month Transfer",IF('Paste Data Here - Export'!A1114='Paste Data Here - Export'!B1114,'Patient level info'!C1114,IF('Patient level info'!W1114="No","",'Paste Data Here - Export'!HP1114))))</f>
        <v/>
      </c>
      <c r="C1114" s="61" t="str">
        <f>IF(A1114="","",IF(B1114="6 Month Transfer",B1114,IF('Patient level info'!W1114="No","Record not locked to discharge/transfer",IF(AND('Paste Data Here - Export'!KM1114="T",'Paste Data Here - Export'!A1114&lt;&gt;'Paste Data Here - Export'!B1114),"Record transferred to this team then transferred to another inpatient team",IF('Paste Data Here - Export'!KM1114="T","Transferred to another inpatient team",IF('Paste Data Here - Export'!A1114='Paste Data Here - Export'!B1114,"Full record at this team","Record transferred to this team"))))))</f>
        <v/>
      </c>
      <c r="D1114" s="106" t="str">
        <f>IF('Patient level info'!A1114="","",IF(B1114="6 Month Transfer","Not Applicable",IF(C1114="Record not locked to discharge/transfer",C1114,IF(OR(C1114="Full record at this team",'Patient level info'!AG1114="Died same day as arrival",'Patient level info'!AG1114="Admitted to ICU/CCU/HDU"),'Patient level info'!AG1114,IF('Patient level info'!P1114="Not achieved",'Patient level info'!AG1114,IF('Patient level info'!M1114="Not achieved",'Patient level info'!AG1114,IF('Patient level info'!AG1114="Not directly admitted by this team, but achieved 90% of stay whilst at this team",'Patient level info'!AG1114,CONCATENATE('Patient level info'!AG1114," whilst at this team"))))))))</f>
        <v/>
      </c>
      <c r="E1114" s="106" t="str">
        <f>IF('Patient level info'!A1114="","",IF(B1114="6 Month Transfer","Not Applicable",IF('Patient level info'!A1114='Patient level info'!B1114,IF('Patient level info'!T1114="No","Not achieved","Achieved"),"Not directly admitted by this team")))</f>
        <v/>
      </c>
      <c r="F1114" s="106" t="str">
        <f>IF('Patient level info'!A1114="","",IF(B1114="6 Month Transfer","Not Applicable",IF('Patient level info'!A1114='Patient level info'!B1114,IF('Patient level info'!U1114="","Not achieved","Achieved"),"Not directly admitted by this team")))</f>
        <v/>
      </c>
    </row>
    <row r="1115" spans="1:6" s="40" customFormat="1" ht="30" customHeight="1" x14ac:dyDescent="0.25">
      <c r="A1115" s="20" t="str">
        <f>IF('Patient level info'!A1115="","",'Patient level info'!A1115)</f>
        <v/>
      </c>
      <c r="B1115" s="105" t="str">
        <f>IF(A1115="","",IF('Patient level info'!E1115="Yes","6 Month Transfer",IF('Paste Data Here - Export'!A1115='Paste Data Here - Export'!B1115,'Patient level info'!C1115,IF('Patient level info'!W1115="No","",'Paste Data Here - Export'!HP1115))))</f>
        <v/>
      </c>
      <c r="C1115" s="61" t="str">
        <f>IF(A1115="","",IF(B1115="6 Month Transfer",B1115,IF('Patient level info'!W1115="No","Record not locked to discharge/transfer",IF(AND('Paste Data Here - Export'!KM1115="T",'Paste Data Here - Export'!A1115&lt;&gt;'Paste Data Here - Export'!B1115),"Record transferred to this team then transferred to another inpatient team",IF('Paste Data Here - Export'!KM1115="T","Transferred to another inpatient team",IF('Paste Data Here - Export'!A1115='Paste Data Here - Export'!B1115,"Full record at this team","Record transferred to this team"))))))</f>
        <v/>
      </c>
      <c r="D1115" s="106" t="str">
        <f>IF('Patient level info'!A1115="","",IF(B1115="6 Month Transfer","Not Applicable",IF(C1115="Record not locked to discharge/transfer",C1115,IF(OR(C1115="Full record at this team",'Patient level info'!AG1115="Died same day as arrival",'Patient level info'!AG1115="Admitted to ICU/CCU/HDU"),'Patient level info'!AG1115,IF('Patient level info'!P1115="Not achieved",'Patient level info'!AG1115,IF('Patient level info'!M1115="Not achieved",'Patient level info'!AG1115,IF('Patient level info'!AG1115="Not directly admitted by this team, but achieved 90% of stay whilst at this team",'Patient level info'!AG1115,CONCATENATE('Patient level info'!AG1115," whilst at this team"))))))))</f>
        <v/>
      </c>
      <c r="E1115" s="106" t="str">
        <f>IF('Patient level info'!A1115="","",IF(B1115="6 Month Transfer","Not Applicable",IF('Patient level info'!A1115='Patient level info'!B1115,IF('Patient level info'!T1115="No","Not achieved","Achieved"),"Not directly admitted by this team")))</f>
        <v/>
      </c>
      <c r="F1115" s="106" t="str">
        <f>IF('Patient level info'!A1115="","",IF(B1115="6 Month Transfer","Not Applicable",IF('Patient level info'!A1115='Patient level info'!B1115,IF('Patient level info'!U1115="","Not achieved","Achieved"),"Not directly admitted by this team")))</f>
        <v/>
      </c>
    </row>
    <row r="1116" spans="1:6" s="40" customFormat="1" ht="30" customHeight="1" x14ac:dyDescent="0.25">
      <c r="A1116" s="20" t="str">
        <f>IF('Patient level info'!A1116="","",'Patient level info'!A1116)</f>
        <v/>
      </c>
      <c r="B1116" s="105" t="str">
        <f>IF(A1116="","",IF('Patient level info'!E1116="Yes","6 Month Transfer",IF('Paste Data Here - Export'!A1116='Paste Data Here - Export'!B1116,'Patient level info'!C1116,IF('Patient level info'!W1116="No","",'Paste Data Here - Export'!HP1116))))</f>
        <v/>
      </c>
      <c r="C1116" s="61" t="str">
        <f>IF(A1116="","",IF(B1116="6 Month Transfer",B1116,IF('Patient level info'!W1116="No","Record not locked to discharge/transfer",IF(AND('Paste Data Here - Export'!KM1116="T",'Paste Data Here - Export'!A1116&lt;&gt;'Paste Data Here - Export'!B1116),"Record transferred to this team then transferred to another inpatient team",IF('Paste Data Here - Export'!KM1116="T","Transferred to another inpatient team",IF('Paste Data Here - Export'!A1116='Paste Data Here - Export'!B1116,"Full record at this team","Record transferred to this team"))))))</f>
        <v/>
      </c>
      <c r="D1116" s="106" t="str">
        <f>IF('Patient level info'!A1116="","",IF(B1116="6 Month Transfer","Not Applicable",IF(C1116="Record not locked to discharge/transfer",C1116,IF(OR(C1116="Full record at this team",'Patient level info'!AG1116="Died same day as arrival",'Patient level info'!AG1116="Admitted to ICU/CCU/HDU"),'Patient level info'!AG1116,IF('Patient level info'!P1116="Not achieved",'Patient level info'!AG1116,IF('Patient level info'!M1116="Not achieved",'Patient level info'!AG1116,IF('Patient level info'!AG1116="Not directly admitted by this team, but achieved 90% of stay whilst at this team",'Patient level info'!AG1116,CONCATENATE('Patient level info'!AG1116," whilst at this team"))))))))</f>
        <v/>
      </c>
      <c r="E1116" s="106" t="str">
        <f>IF('Patient level info'!A1116="","",IF(B1116="6 Month Transfer","Not Applicable",IF('Patient level info'!A1116='Patient level info'!B1116,IF('Patient level info'!T1116="No","Not achieved","Achieved"),"Not directly admitted by this team")))</f>
        <v/>
      </c>
      <c r="F1116" s="106" t="str">
        <f>IF('Patient level info'!A1116="","",IF(B1116="6 Month Transfer","Not Applicable",IF('Patient level info'!A1116='Patient level info'!B1116,IF('Patient level info'!U1116="","Not achieved","Achieved"),"Not directly admitted by this team")))</f>
        <v/>
      </c>
    </row>
    <row r="1117" spans="1:6" s="40" customFormat="1" ht="30" customHeight="1" x14ac:dyDescent="0.25">
      <c r="A1117" s="20" t="str">
        <f>IF('Patient level info'!A1117="","",'Patient level info'!A1117)</f>
        <v/>
      </c>
      <c r="B1117" s="105" t="str">
        <f>IF(A1117="","",IF('Patient level info'!E1117="Yes","6 Month Transfer",IF('Paste Data Here - Export'!A1117='Paste Data Here - Export'!B1117,'Patient level info'!C1117,IF('Patient level info'!W1117="No","",'Paste Data Here - Export'!HP1117))))</f>
        <v/>
      </c>
      <c r="C1117" s="61" t="str">
        <f>IF(A1117="","",IF(B1117="6 Month Transfer",B1117,IF('Patient level info'!W1117="No","Record not locked to discharge/transfer",IF(AND('Paste Data Here - Export'!KM1117="T",'Paste Data Here - Export'!A1117&lt;&gt;'Paste Data Here - Export'!B1117),"Record transferred to this team then transferred to another inpatient team",IF('Paste Data Here - Export'!KM1117="T","Transferred to another inpatient team",IF('Paste Data Here - Export'!A1117='Paste Data Here - Export'!B1117,"Full record at this team","Record transferred to this team"))))))</f>
        <v/>
      </c>
      <c r="D1117" s="106" t="str">
        <f>IF('Patient level info'!A1117="","",IF(B1117="6 Month Transfer","Not Applicable",IF(C1117="Record not locked to discharge/transfer",C1117,IF(OR(C1117="Full record at this team",'Patient level info'!AG1117="Died same day as arrival",'Patient level info'!AG1117="Admitted to ICU/CCU/HDU"),'Patient level info'!AG1117,IF('Patient level info'!P1117="Not achieved",'Patient level info'!AG1117,IF('Patient level info'!M1117="Not achieved",'Patient level info'!AG1117,IF('Patient level info'!AG1117="Not directly admitted by this team, but achieved 90% of stay whilst at this team",'Patient level info'!AG1117,CONCATENATE('Patient level info'!AG1117," whilst at this team"))))))))</f>
        <v/>
      </c>
      <c r="E1117" s="106" t="str">
        <f>IF('Patient level info'!A1117="","",IF(B1117="6 Month Transfer","Not Applicable",IF('Patient level info'!A1117='Patient level info'!B1117,IF('Patient level info'!T1117="No","Not achieved","Achieved"),"Not directly admitted by this team")))</f>
        <v/>
      </c>
      <c r="F1117" s="106" t="str">
        <f>IF('Patient level info'!A1117="","",IF(B1117="6 Month Transfer","Not Applicable",IF('Patient level info'!A1117='Patient level info'!B1117,IF('Patient level info'!U1117="","Not achieved","Achieved"),"Not directly admitted by this team")))</f>
        <v/>
      </c>
    </row>
    <row r="1118" spans="1:6" s="40" customFormat="1" ht="30" customHeight="1" x14ac:dyDescent="0.25">
      <c r="A1118" s="20" t="str">
        <f>IF('Patient level info'!A1118="","",'Patient level info'!A1118)</f>
        <v/>
      </c>
      <c r="B1118" s="105" t="str">
        <f>IF(A1118="","",IF('Patient level info'!E1118="Yes","6 Month Transfer",IF('Paste Data Here - Export'!A1118='Paste Data Here - Export'!B1118,'Patient level info'!C1118,IF('Patient level info'!W1118="No","",'Paste Data Here - Export'!HP1118))))</f>
        <v/>
      </c>
      <c r="C1118" s="61" t="str">
        <f>IF(A1118="","",IF(B1118="6 Month Transfer",B1118,IF('Patient level info'!W1118="No","Record not locked to discharge/transfer",IF(AND('Paste Data Here - Export'!KM1118="T",'Paste Data Here - Export'!A1118&lt;&gt;'Paste Data Here - Export'!B1118),"Record transferred to this team then transferred to another inpatient team",IF('Paste Data Here - Export'!KM1118="T","Transferred to another inpatient team",IF('Paste Data Here - Export'!A1118='Paste Data Here - Export'!B1118,"Full record at this team","Record transferred to this team"))))))</f>
        <v/>
      </c>
      <c r="D1118" s="106" t="str">
        <f>IF('Patient level info'!A1118="","",IF(B1118="6 Month Transfer","Not Applicable",IF(C1118="Record not locked to discharge/transfer",C1118,IF(OR(C1118="Full record at this team",'Patient level info'!AG1118="Died same day as arrival",'Patient level info'!AG1118="Admitted to ICU/CCU/HDU"),'Patient level info'!AG1118,IF('Patient level info'!P1118="Not achieved",'Patient level info'!AG1118,IF('Patient level info'!M1118="Not achieved",'Patient level info'!AG1118,IF('Patient level info'!AG1118="Not directly admitted by this team, but achieved 90% of stay whilst at this team",'Patient level info'!AG1118,CONCATENATE('Patient level info'!AG1118," whilst at this team"))))))))</f>
        <v/>
      </c>
      <c r="E1118" s="106" t="str">
        <f>IF('Patient level info'!A1118="","",IF(B1118="6 Month Transfer","Not Applicable",IF('Patient level info'!A1118='Patient level info'!B1118,IF('Patient level info'!T1118="No","Not achieved","Achieved"),"Not directly admitted by this team")))</f>
        <v/>
      </c>
      <c r="F1118" s="106" t="str">
        <f>IF('Patient level info'!A1118="","",IF(B1118="6 Month Transfer","Not Applicable",IF('Patient level info'!A1118='Patient level info'!B1118,IF('Patient level info'!U1118="","Not achieved","Achieved"),"Not directly admitted by this team")))</f>
        <v/>
      </c>
    </row>
    <row r="1119" spans="1:6" s="40" customFormat="1" ht="30" customHeight="1" x14ac:dyDescent="0.25">
      <c r="A1119" s="20" t="str">
        <f>IF('Patient level info'!A1119="","",'Patient level info'!A1119)</f>
        <v/>
      </c>
      <c r="B1119" s="105" t="str">
        <f>IF(A1119="","",IF('Patient level info'!E1119="Yes","6 Month Transfer",IF('Paste Data Here - Export'!A1119='Paste Data Here - Export'!B1119,'Patient level info'!C1119,IF('Patient level info'!W1119="No","",'Paste Data Here - Export'!HP1119))))</f>
        <v/>
      </c>
      <c r="C1119" s="61" t="str">
        <f>IF(A1119="","",IF(B1119="6 Month Transfer",B1119,IF('Patient level info'!W1119="No","Record not locked to discharge/transfer",IF(AND('Paste Data Here - Export'!KM1119="T",'Paste Data Here - Export'!A1119&lt;&gt;'Paste Data Here - Export'!B1119),"Record transferred to this team then transferred to another inpatient team",IF('Paste Data Here - Export'!KM1119="T","Transferred to another inpatient team",IF('Paste Data Here - Export'!A1119='Paste Data Here - Export'!B1119,"Full record at this team","Record transferred to this team"))))))</f>
        <v/>
      </c>
      <c r="D1119" s="106" t="str">
        <f>IF('Patient level info'!A1119="","",IF(B1119="6 Month Transfer","Not Applicable",IF(C1119="Record not locked to discharge/transfer",C1119,IF(OR(C1119="Full record at this team",'Patient level info'!AG1119="Died same day as arrival",'Patient level info'!AG1119="Admitted to ICU/CCU/HDU"),'Patient level info'!AG1119,IF('Patient level info'!P1119="Not achieved",'Patient level info'!AG1119,IF('Patient level info'!M1119="Not achieved",'Patient level info'!AG1119,IF('Patient level info'!AG1119="Not directly admitted by this team, but achieved 90% of stay whilst at this team",'Patient level info'!AG1119,CONCATENATE('Patient level info'!AG1119," whilst at this team"))))))))</f>
        <v/>
      </c>
      <c r="E1119" s="106" t="str">
        <f>IF('Patient level info'!A1119="","",IF(B1119="6 Month Transfer","Not Applicable",IF('Patient level info'!A1119='Patient level info'!B1119,IF('Patient level info'!T1119="No","Not achieved","Achieved"),"Not directly admitted by this team")))</f>
        <v/>
      </c>
      <c r="F1119" s="106" t="str">
        <f>IF('Patient level info'!A1119="","",IF(B1119="6 Month Transfer","Not Applicable",IF('Patient level info'!A1119='Patient level info'!B1119,IF('Patient level info'!U1119="","Not achieved","Achieved"),"Not directly admitted by this team")))</f>
        <v/>
      </c>
    </row>
    <row r="1120" spans="1:6" s="40" customFormat="1" ht="30" customHeight="1" x14ac:dyDescent="0.25">
      <c r="A1120" s="20" t="str">
        <f>IF('Patient level info'!A1120="","",'Patient level info'!A1120)</f>
        <v/>
      </c>
      <c r="B1120" s="105" t="str">
        <f>IF(A1120="","",IF('Patient level info'!E1120="Yes","6 Month Transfer",IF('Paste Data Here - Export'!A1120='Paste Data Here - Export'!B1120,'Patient level info'!C1120,IF('Patient level info'!W1120="No","",'Paste Data Here - Export'!HP1120))))</f>
        <v/>
      </c>
      <c r="C1120" s="61" t="str">
        <f>IF(A1120="","",IF(B1120="6 Month Transfer",B1120,IF('Patient level info'!W1120="No","Record not locked to discharge/transfer",IF(AND('Paste Data Here - Export'!KM1120="T",'Paste Data Here - Export'!A1120&lt;&gt;'Paste Data Here - Export'!B1120),"Record transferred to this team then transferred to another inpatient team",IF('Paste Data Here - Export'!KM1120="T","Transferred to another inpatient team",IF('Paste Data Here - Export'!A1120='Paste Data Here - Export'!B1120,"Full record at this team","Record transferred to this team"))))))</f>
        <v/>
      </c>
      <c r="D1120" s="106" t="str">
        <f>IF('Patient level info'!A1120="","",IF(B1120="6 Month Transfer","Not Applicable",IF(C1120="Record not locked to discharge/transfer",C1120,IF(OR(C1120="Full record at this team",'Patient level info'!AG1120="Died same day as arrival",'Patient level info'!AG1120="Admitted to ICU/CCU/HDU"),'Patient level info'!AG1120,IF('Patient level info'!P1120="Not achieved",'Patient level info'!AG1120,IF('Patient level info'!M1120="Not achieved",'Patient level info'!AG1120,IF('Patient level info'!AG1120="Not directly admitted by this team, but achieved 90% of stay whilst at this team",'Patient level info'!AG1120,CONCATENATE('Patient level info'!AG1120," whilst at this team"))))))))</f>
        <v/>
      </c>
      <c r="E1120" s="106" t="str">
        <f>IF('Patient level info'!A1120="","",IF(B1120="6 Month Transfer","Not Applicable",IF('Patient level info'!A1120='Patient level info'!B1120,IF('Patient level info'!T1120="No","Not achieved","Achieved"),"Not directly admitted by this team")))</f>
        <v/>
      </c>
      <c r="F1120" s="106" t="str">
        <f>IF('Patient level info'!A1120="","",IF(B1120="6 Month Transfer","Not Applicable",IF('Patient level info'!A1120='Patient level info'!B1120,IF('Patient level info'!U1120="","Not achieved","Achieved"),"Not directly admitted by this team")))</f>
        <v/>
      </c>
    </row>
    <row r="1121" spans="1:6" s="40" customFormat="1" ht="30" customHeight="1" x14ac:dyDescent="0.25">
      <c r="A1121" s="20" t="str">
        <f>IF('Patient level info'!A1121="","",'Patient level info'!A1121)</f>
        <v/>
      </c>
      <c r="B1121" s="105" t="str">
        <f>IF(A1121="","",IF('Patient level info'!E1121="Yes","6 Month Transfer",IF('Paste Data Here - Export'!A1121='Paste Data Here - Export'!B1121,'Patient level info'!C1121,IF('Patient level info'!W1121="No","",'Paste Data Here - Export'!HP1121))))</f>
        <v/>
      </c>
      <c r="C1121" s="61" t="str">
        <f>IF(A1121="","",IF(B1121="6 Month Transfer",B1121,IF('Patient level info'!W1121="No","Record not locked to discharge/transfer",IF(AND('Paste Data Here - Export'!KM1121="T",'Paste Data Here - Export'!A1121&lt;&gt;'Paste Data Here - Export'!B1121),"Record transferred to this team then transferred to another inpatient team",IF('Paste Data Here - Export'!KM1121="T","Transferred to another inpatient team",IF('Paste Data Here - Export'!A1121='Paste Data Here - Export'!B1121,"Full record at this team","Record transferred to this team"))))))</f>
        <v/>
      </c>
      <c r="D1121" s="106" t="str">
        <f>IF('Patient level info'!A1121="","",IF(B1121="6 Month Transfer","Not Applicable",IF(C1121="Record not locked to discharge/transfer",C1121,IF(OR(C1121="Full record at this team",'Patient level info'!AG1121="Died same day as arrival",'Patient level info'!AG1121="Admitted to ICU/CCU/HDU"),'Patient level info'!AG1121,IF('Patient level info'!P1121="Not achieved",'Patient level info'!AG1121,IF('Patient level info'!M1121="Not achieved",'Patient level info'!AG1121,IF('Patient level info'!AG1121="Not directly admitted by this team, but achieved 90% of stay whilst at this team",'Patient level info'!AG1121,CONCATENATE('Patient level info'!AG1121," whilst at this team"))))))))</f>
        <v/>
      </c>
      <c r="E1121" s="106" t="str">
        <f>IF('Patient level info'!A1121="","",IF(B1121="6 Month Transfer","Not Applicable",IF('Patient level info'!A1121='Patient level info'!B1121,IF('Patient level info'!T1121="No","Not achieved","Achieved"),"Not directly admitted by this team")))</f>
        <v/>
      </c>
      <c r="F1121" s="106" t="str">
        <f>IF('Patient level info'!A1121="","",IF(B1121="6 Month Transfer","Not Applicable",IF('Patient level info'!A1121='Patient level info'!B1121,IF('Patient level info'!U1121="","Not achieved","Achieved"),"Not directly admitted by this team")))</f>
        <v/>
      </c>
    </row>
    <row r="1122" spans="1:6" s="40" customFormat="1" ht="30" customHeight="1" x14ac:dyDescent="0.25">
      <c r="A1122" s="20" t="str">
        <f>IF('Patient level info'!A1122="","",'Patient level info'!A1122)</f>
        <v/>
      </c>
      <c r="B1122" s="105" t="str">
        <f>IF(A1122="","",IF('Patient level info'!E1122="Yes","6 Month Transfer",IF('Paste Data Here - Export'!A1122='Paste Data Here - Export'!B1122,'Patient level info'!C1122,IF('Patient level info'!W1122="No","",'Paste Data Here - Export'!HP1122))))</f>
        <v/>
      </c>
      <c r="C1122" s="61" t="str">
        <f>IF(A1122="","",IF(B1122="6 Month Transfer",B1122,IF('Patient level info'!W1122="No","Record not locked to discharge/transfer",IF(AND('Paste Data Here - Export'!KM1122="T",'Paste Data Here - Export'!A1122&lt;&gt;'Paste Data Here - Export'!B1122),"Record transferred to this team then transferred to another inpatient team",IF('Paste Data Here - Export'!KM1122="T","Transferred to another inpatient team",IF('Paste Data Here - Export'!A1122='Paste Data Here - Export'!B1122,"Full record at this team","Record transferred to this team"))))))</f>
        <v/>
      </c>
      <c r="D1122" s="106" t="str">
        <f>IF('Patient level info'!A1122="","",IF(B1122="6 Month Transfer","Not Applicable",IF(C1122="Record not locked to discharge/transfer",C1122,IF(OR(C1122="Full record at this team",'Patient level info'!AG1122="Died same day as arrival",'Patient level info'!AG1122="Admitted to ICU/CCU/HDU"),'Patient level info'!AG1122,IF('Patient level info'!P1122="Not achieved",'Patient level info'!AG1122,IF('Patient level info'!M1122="Not achieved",'Patient level info'!AG1122,IF('Patient level info'!AG1122="Not directly admitted by this team, but achieved 90% of stay whilst at this team",'Patient level info'!AG1122,CONCATENATE('Patient level info'!AG1122," whilst at this team"))))))))</f>
        <v/>
      </c>
      <c r="E1122" s="106" t="str">
        <f>IF('Patient level info'!A1122="","",IF(B1122="6 Month Transfer","Not Applicable",IF('Patient level info'!A1122='Patient level info'!B1122,IF('Patient level info'!T1122="No","Not achieved","Achieved"),"Not directly admitted by this team")))</f>
        <v/>
      </c>
      <c r="F1122" s="106" t="str">
        <f>IF('Patient level info'!A1122="","",IF(B1122="6 Month Transfer","Not Applicable",IF('Patient level info'!A1122='Patient level info'!B1122,IF('Patient level info'!U1122="","Not achieved","Achieved"),"Not directly admitted by this team")))</f>
        <v/>
      </c>
    </row>
    <row r="1123" spans="1:6" s="40" customFormat="1" ht="30" customHeight="1" x14ac:dyDescent="0.25">
      <c r="A1123" s="20" t="str">
        <f>IF('Patient level info'!A1123="","",'Patient level info'!A1123)</f>
        <v/>
      </c>
      <c r="B1123" s="105" t="str">
        <f>IF(A1123="","",IF('Patient level info'!E1123="Yes","6 Month Transfer",IF('Paste Data Here - Export'!A1123='Paste Data Here - Export'!B1123,'Patient level info'!C1123,IF('Patient level info'!W1123="No","",'Paste Data Here - Export'!HP1123))))</f>
        <v/>
      </c>
      <c r="C1123" s="61" t="str">
        <f>IF(A1123="","",IF(B1123="6 Month Transfer",B1123,IF('Patient level info'!W1123="No","Record not locked to discharge/transfer",IF(AND('Paste Data Here - Export'!KM1123="T",'Paste Data Here - Export'!A1123&lt;&gt;'Paste Data Here - Export'!B1123),"Record transferred to this team then transferred to another inpatient team",IF('Paste Data Here - Export'!KM1123="T","Transferred to another inpatient team",IF('Paste Data Here - Export'!A1123='Paste Data Here - Export'!B1123,"Full record at this team","Record transferred to this team"))))))</f>
        <v/>
      </c>
      <c r="D1123" s="106" t="str">
        <f>IF('Patient level info'!A1123="","",IF(B1123="6 Month Transfer","Not Applicable",IF(C1123="Record not locked to discharge/transfer",C1123,IF(OR(C1123="Full record at this team",'Patient level info'!AG1123="Died same day as arrival",'Patient level info'!AG1123="Admitted to ICU/CCU/HDU"),'Patient level info'!AG1123,IF('Patient level info'!P1123="Not achieved",'Patient level info'!AG1123,IF('Patient level info'!M1123="Not achieved",'Patient level info'!AG1123,IF('Patient level info'!AG1123="Not directly admitted by this team, but achieved 90% of stay whilst at this team",'Patient level info'!AG1123,CONCATENATE('Patient level info'!AG1123," whilst at this team"))))))))</f>
        <v/>
      </c>
      <c r="E1123" s="106" t="str">
        <f>IF('Patient level info'!A1123="","",IF(B1123="6 Month Transfer","Not Applicable",IF('Patient level info'!A1123='Patient level info'!B1123,IF('Patient level info'!T1123="No","Not achieved","Achieved"),"Not directly admitted by this team")))</f>
        <v/>
      </c>
      <c r="F1123" s="106" t="str">
        <f>IF('Patient level info'!A1123="","",IF(B1123="6 Month Transfer","Not Applicable",IF('Patient level info'!A1123='Patient level info'!B1123,IF('Patient level info'!U1123="","Not achieved","Achieved"),"Not directly admitted by this team")))</f>
        <v/>
      </c>
    </row>
    <row r="1124" spans="1:6" s="40" customFormat="1" ht="30" customHeight="1" x14ac:dyDescent="0.25">
      <c r="A1124" s="20" t="str">
        <f>IF('Patient level info'!A1124="","",'Patient level info'!A1124)</f>
        <v/>
      </c>
      <c r="B1124" s="105" t="str">
        <f>IF(A1124="","",IF('Patient level info'!E1124="Yes","6 Month Transfer",IF('Paste Data Here - Export'!A1124='Paste Data Here - Export'!B1124,'Patient level info'!C1124,IF('Patient level info'!W1124="No","",'Paste Data Here - Export'!HP1124))))</f>
        <v/>
      </c>
      <c r="C1124" s="61" t="str">
        <f>IF(A1124="","",IF(B1124="6 Month Transfer",B1124,IF('Patient level info'!W1124="No","Record not locked to discharge/transfer",IF(AND('Paste Data Here - Export'!KM1124="T",'Paste Data Here - Export'!A1124&lt;&gt;'Paste Data Here - Export'!B1124),"Record transferred to this team then transferred to another inpatient team",IF('Paste Data Here - Export'!KM1124="T","Transferred to another inpatient team",IF('Paste Data Here - Export'!A1124='Paste Data Here - Export'!B1124,"Full record at this team","Record transferred to this team"))))))</f>
        <v/>
      </c>
      <c r="D1124" s="106" t="str">
        <f>IF('Patient level info'!A1124="","",IF(B1124="6 Month Transfer","Not Applicable",IF(C1124="Record not locked to discharge/transfer",C1124,IF(OR(C1124="Full record at this team",'Patient level info'!AG1124="Died same day as arrival",'Patient level info'!AG1124="Admitted to ICU/CCU/HDU"),'Patient level info'!AG1124,IF('Patient level info'!P1124="Not achieved",'Patient level info'!AG1124,IF('Patient level info'!M1124="Not achieved",'Patient level info'!AG1124,IF('Patient level info'!AG1124="Not directly admitted by this team, but achieved 90% of stay whilst at this team",'Patient level info'!AG1124,CONCATENATE('Patient level info'!AG1124," whilst at this team"))))))))</f>
        <v/>
      </c>
      <c r="E1124" s="106" t="str">
        <f>IF('Patient level info'!A1124="","",IF(B1124="6 Month Transfer","Not Applicable",IF('Patient level info'!A1124='Patient level info'!B1124,IF('Patient level info'!T1124="No","Not achieved","Achieved"),"Not directly admitted by this team")))</f>
        <v/>
      </c>
      <c r="F1124" s="106" t="str">
        <f>IF('Patient level info'!A1124="","",IF(B1124="6 Month Transfer","Not Applicable",IF('Patient level info'!A1124='Patient level info'!B1124,IF('Patient level info'!U1124="","Not achieved","Achieved"),"Not directly admitted by this team")))</f>
        <v/>
      </c>
    </row>
    <row r="1125" spans="1:6" s="40" customFormat="1" ht="30" customHeight="1" x14ac:dyDescent="0.25">
      <c r="A1125" s="20" t="str">
        <f>IF('Patient level info'!A1125="","",'Patient level info'!A1125)</f>
        <v/>
      </c>
      <c r="B1125" s="105" t="str">
        <f>IF(A1125="","",IF('Patient level info'!E1125="Yes","6 Month Transfer",IF('Paste Data Here - Export'!A1125='Paste Data Here - Export'!B1125,'Patient level info'!C1125,IF('Patient level info'!W1125="No","",'Paste Data Here - Export'!HP1125))))</f>
        <v/>
      </c>
      <c r="C1125" s="61" t="str">
        <f>IF(A1125="","",IF(B1125="6 Month Transfer",B1125,IF('Patient level info'!W1125="No","Record not locked to discharge/transfer",IF(AND('Paste Data Here - Export'!KM1125="T",'Paste Data Here - Export'!A1125&lt;&gt;'Paste Data Here - Export'!B1125),"Record transferred to this team then transferred to another inpatient team",IF('Paste Data Here - Export'!KM1125="T","Transferred to another inpatient team",IF('Paste Data Here - Export'!A1125='Paste Data Here - Export'!B1125,"Full record at this team","Record transferred to this team"))))))</f>
        <v/>
      </c>
      <c r="D1125" s="106" t="str">
        <f>IF('Patient level info'!A1125="","",IF(B1125="6 Month Transfer","Not Applicable",IF(C1125="Record not locked to discharge/transfer",C1125,IF(OR(C1125="Full record at this team",'Patient level info'!AG1125="Died same day as arrival",'Patient level info'!AG1125="Admitted to ICU/CCU/HDU"),'Patient level info'!AG1125,IF('Patient level info'!P1125="Not achieved",'Patient level info'!AG1125,IF('Patient level info'!M1125="Not achieved",'Patient level info'!AG1125,IF('Patient level info'!AG1125="Not directly admitted by this team, but achieved 90% of stay whilst at this team",'Patient level info'!AG1125,CONCATENATE('Patient level info'!AG1125," whilst at this team"))))))))</f>
        <v/>
      </c>
      <c r="E1125" s="106" t="str">
        <f>IF('Patient level info'!A1125="","",IF(B1125="6 Month Transfer","Not Applicable",IF('Patient level info'!A1125='Patient level info'!B1125,IF('Patient level info'!T1125="No","Not achieved","Achieved"),"Not directly admitted by this team")))</f>
        <v/>
      </c>
      <c r="F1125" s="106" t="str">
        <f>IF('Patient level info'!A1125="","",IF(B1125="6 Month Transfer","Not Applicable",IF('Patient level info'!A1125='Patient level info'!B1125,IF('Patient level info'!U1125="","Not achieved","Achieved"),"Not directly admitted by this team")))</f>
        <v/>
      </c>
    </row>
    <row r="1126" spans="1:6" s="40" customFormat="1" ht="30" customHeight="1" x14ac:dyDescent="0.25">
      <c r="A1126" s="20" t="str">
        <f>IF('Patient level info'!A1126="","",'Patient level info'!A1126)</f>
        <v/>
      </c>
      <c r="B1126" s="105" t="str">
        <f>IF(A1126="","",IF('Patient level info'!E1126="Yes","6 Month Transfer",IF('Paste Data Here - Export'!A1126='Paste Data Here - Export'!B1126,'Patient level info'!C1126,IF('Patient level info'!W1126="No","",'Paste Data Here - Export'!HP1126))))</f>
        <v/>
      </c>
      <c r="C1126" s="61" t="str">
        <f>IF(A1126="","",IF(B1126="6 Month Transfer",B1126,IF('Patient level info'!W1126="No","Record not locked to discharge/transfer",IF(AND('Paste Data Here - Export'!KM1126="T",'Paste Data Here - Export'!A1126&lt;&gt;'Paste Data Here - Export'!B1126),"Record transferred to this team then transferred to another inpatient team",IF('Paste Data Here - Export'!KM1126="T","Transferred to another inpatient team",IF('Paste Data Here - Export'!A1126='Paste Data Here - Export'!B1126,"Full record at this team","Record transferred to this team"))))))</f>
        <v/>
      </c>
      <c r="D1126" s="106" t="str">
        <f>IF('Patient level info'!A1126="","",IF(B1126="6 Month Transfer","Not Applicable",IF(C1126="Record not locked to discharge/transfer",C1126,IF(OR(C1126="Full record at this team",'Patient level info'!AG1126="Died same day as arrival",'Patient level info'!AG1126="Admitted to ICU/CCU/HDU"),'Patient level info'!AG1126,IF('Patient level info'!P1126="Not achieved",'Patient level info'!AG1126,IF('Patient level info'!M1126="Not achieved",'Patient level info'!AG1126,IF('Patient level info'!AG1126="Not directly admitted by this team, but achieved 90% of stay whilst at this team",'Patient level info'!AG1126,CONCATENATE('Patient level info'!AG1126," whilst at this team"))))))))</f>
        <v/>
      </c>
      <c r="E1126" s="106" t="str">
        <f>IF('Patient level info'!A1126="","",IF(B1126="6 Month Transfer","Not Applicable",IF('Patient level info'!A1126='Patient level info'!B1126,IF('Patient level info'!T1126="No","Not achieved","Achieved"),"Not directly admitted by this team")))</f>
        <v/>
      </c>
      <c r="F1126" s="106" t="str">
        <f>IF('Patient level info'!A1126="","",IF(B1126="6 Month Transfer","Not Applicable",IF('Patient level info'!A1126='Patient level info'!B1126,IF('Patient level info'!U1126="","Not achieved","Achieved"),"Not directly admitted by this team")))</f>
        <v/>
      </c>
    </row>
    <row r="1127" spans="1:6" s="40" customFormat="1" ht="30" customHeight="1" x14ac:dyDescent="0.25">
      <c r="A1127" s="20" t="str">
        <f>IF('Patient level info'!A1127="","",'Patient level info'!A1127)</f>
        <v/>
      </c>
      <c r="B1127" s="105" t="str">
        <f>IF(A1127="","",IF('Patient level info'!E1127="Yes","6 Month Transfer",IF('Paste Data Here - Export'!A1127='Paste Data Here - Export'!B1127,'Patient level info'!C1127,IF('Patient level info'!W1127="No","",'Paste Data Here - Export'!HP1127))))</f>
        <v/>
      </c>
      <c r="C1127" s="61" t="str">
        <f>IF(A1127="","",IF(B1127="6 Month Transfer",B1127,IF('Patient level info'!W1127="No","Record not locked to discharge/transfer",IF(AND('Paste Data Here - Export'!KM1127="T",'Paste Data Here - Export'!A1127&lt;&gt;'Paste Data Here - Export'!B1127),"Record transferred to this team then transferred to another inpatient team",IF('Paste Data Here - Export'!KM1127="T","Transferred to another inpatient team",IF('Paste Data Here - Export'!A1127='Paste Data Here - Export'!B1127,"Full record at this team","Record transferred to this team"))))))</f>
        <v/>
      </c>
      <c r="D1127" s="106" t="str">
        <f>IF('Patient level info'!A1127="","",IF(B1127="6 Month Transfer","Not Applicable",IF(C1127="Record not locked to discharge/transfer",C1127,IF(OR(C1127="Full record at this team",'Patient level info'!AG1127="Died same day as arrival",'Patient level info'!AG1127="Admitted to ICU/CCU/HDU"),'Patient level info'!AG1127,IF('Patient level info'!P1127="Not achieved",'Patient level info'!AG1127,IF('Patient level info'!M1127="Not achieved",'Patient level info'!AG1127,IF('Patient level info'!AG1127="Not directly admitted by this team, but achieved 90% of stay whilst at this team",'Patient level info'!AG1127,CONCATENATE('Patient level info'!AG1127," whilst at this team"))))))))</f>
        <v/>
      </c>
      <c r="E1127" s="106" t="str">
        <f>IF('Patient level info'!A1127="","",IF(B1127="6 Month Transfer","Not Applicable",IF('Patient level info'!A1127='Patient level info'!B1127,IF('Patient level info'!T1127="No","Not achieved","Achieved"),"Not directly admitted by this team")))</f>
        <v/>
      </c>
      <c r="F1127" s="106" t="str">
        <f>IF('Patient level info'!A1127="","",IF(B1127="6 Month Transfer","Not Applicable",IF('Patient level info'!A1127='Patient level info'!B1127,IF('Patient level info'!U1127="","Not achieved","Achieved"),"Not directly admitted by this team")))</f>
        <v/>
      </c>
    </row>
    <row r="1128" spans="1:6" s="40" customFormat="1" ht="30" customHeight="1" x14ac:dyDescent="0.25">
      <c r="A1128" s="20" t="str">
        <f>IF('Patient level info'!A1128="","",'Patient level info'!A1128)</f>
        <v/>
      </c>
      <c r="B1128" s="105" t="str">
        <f>IF(A1128="","",IF('Patient level info'!E1128="Yes","6 Month Transfer",IF('Paste Data Here - Export'!A1128='Paste Data Here - Export'!B1128,'Patient level info'!C1128,IF('Patient level info'!W1128="No","",'Paste Data Here - Export'!HP1128))))</f>
        <v/>
      </c>
      <c r="C1128" s="61" t="str">
        <f>IF(A1128="","",IF(B1128="6 Month Transfer",B1128,IF('Patient level info'!W1128="No","Record not locked to discharge/transfer",IF(AND('Paste Data Here - Export'!KM1128="T",'Paste Data Here - Export'!A1128&lt;&gt;'Paste Data Here - Export'!B1128),"Record transferred to this team then transferred to another inpatient team",IF('Paste Data Here - Export'!KM1128="T","Transferred to another inpatient team",IF('Paste Data Here - Export'!A1128='Paste Data Here - Export'!B1128,"Full record at this team","Record transferred to this team"))))))</f>
        <v/>
      </c>
      <c r="D1128" s="106" t="str">
        <f>IF('Patient level info'!A1128="","",IF(B1128="6 Month Transfer","Not Applicable",IF(C1128="Record not locked to discharge/transfer",C1128,IF(OR(C1128="Full record at this team",'Patient level info'!AG1128="Died same day as arrival",'Patient level info'!AG1128="Admitted to ICU/CCU/HDU"),'Patient level info'!AG1128,IF('Patient level info'!P1128="Not achieved",'Patient level info'!AG1128,IF('Patient level info'!M1128="Not achieved",'Patient level info'!AG1128,IF('Patient level info'!AG1128="Not directly admitted by this team, but achieved 90% of stay whilst at this team",'Patient level info'!AG1128,CONCATENATE('Patient level info'!AG1128," whilst at this team"))))))))</f>
        <v/>
      </c>
      <c r="E1128" s="106" t="str">
        <f>IF('Patient level info'!A1128="","",IF(B1128="6 Month Transfer","Not Applicable",IF('Patient level info'!A1128='Patient level info'!B1128,IF('Patient level info'!T1128="No","Not achieved","Achieved"),"Not directly admitted by this team")))</f>
        <v/>
      </c>
      <c r="F1128" s="106" t="str">
        <f>IF('Patient level info'!A1128="","",IF(B1128="6 Month Transfer","Not Applicable",IF('Patient level info'!A1128='Patient level info'!B1128,IF('Patient level info'!U1128="","Not achieved","Achieved"),"Not directly admitted by this team")))</f>
        <v/>
      </c>
    </row>
    <row r="1129" spans="1:6" s="40" customFormat="1" ht="30" customHeight="1" x14ac:dyDescent="0.25">
      <c r="A1129" s="20" t="str">
        <f>IF('Patient level info'!A1129="","",'Patient level info'!A1129)</f>
        <v/>
      </c>
      <c r="B1129" s="105" t="str">
        <f>IF(A1129="","",IF('Patient level info'!E1129="Yes","6 Month Transfer",IF('Paste Data Here - Export'!A1129='Paste Data Here - Export'!B1129,'Patient level info'!C1129,IF('Patient level info'!W1129="No","",'Paste Data Here - Export'!HP1129))))</f>
        <v/>
      </c>
      <c r="C1129" s="61" t="str">
        <f>IF(A1129="","",IF(B1129="6 Month Transfer",B1129,IF('Patient level info'!W1129="No","Record not locked to discharge/transfer",IF(AND('Paste Data Here - Export'!KM1129="T",'Paste Data Here - Export'!A1129&lt;&gt;'Paste Data Here - Export'!B1129),"Record transferred to this team then transferred to another inpatient team",IF('Paste Data Here - Export'!KM1129="T","Transferred to another inpatient team",IF('Paste Data Here - Export'!A1129='Paste Data Here - Export'!B1129,"Full record at this team","Record transferred to this team"))))))</f>
        <v/>
      </c>
      <c r="D1129" s="106" t="str">
        <f>IF('Patient level info'!A1129="","",IF(B1129="6 Month Transfer","Not Applicable",IF(C1129="Record not locked to discharge/transfer",C1129,IF(OR(C1129="Full record at this team",'Patient level info'!AG1129="Died same day as arrival",'Patient level info'!AG1129="Admitted to ICU/CCU/HDU"),'Patient level info'!AG1129,IF('Patient level info'!P1129="Not achieved",'Patient level info'!AG1129,IF('Patient level info'!M1129="Not achieved",'Patient level info'!AG1129,IF('Patient level info'!AG1129="Not directly admitted by this team, but achieved 90% of stay whilst at this team",'Patient level info'!AG1129,CONCATENATE('Patient level info'!AG1129," whilst at this team"))))))))</f>
        <v/>
      </c>
      <c r="E1129" s="106" t="str">
        <f>IF('Patient level info'!A1129="","",IF(B1129="6 Month Transfer","Not Applicable",IF('Patient level info'!A1129='Patient level info'!B1129,IF('Patient level info'!T1129="No","Not achieved","Achieved"),"Not directly admitted by this team")))</f>
        <v/>
      </c>
      <c r="F1129" s="106" t="str">
        <f>IF('Patient level info'!A1129="","",IF(B1129="6 Month Transfer","Not Applicable",IF('Patient level info'!A1129='Patient level info'!B1129,IF('Patient level info'!U1129="","Not achieved","Achieved"),"Not directly admitted by this team")))</f>
        <v/>
      </c>
    </row>
    <row r="1130" spans="1:6" s="40" customFormat="1" ht="30" customHeight="1" x14ac:dyDescent="0.25">
      <c r="A1130" s="20" t="str">
        <f>IF('Patient level info'!A1130="","",'Patient level info'!A1130)</f>
        <v/>
      </c>
      <c r="B1130" s="105" t="str">
        <f>IF(A1130="","",IF('Patient level info'!E1130="Yes","6 Month Transfer",IF('Paste Data Here - Export'!A1130='Paste Data Here - Export'!B1130,'Patient level info'!C1130,IF('Patient level info'!W1130="No","",'Paste Data Here - Export'!HP1130))))</f>
        <v/>
      </c>
      <c r="C1130" s="61" t="str">
        <f>IF(A1130="","",IF(B1130="6 Month Transfer",B1130,IF('Patient level info'!W1130="No","Record not locked to discharge/transfer",IF(AND('Paste Data Here - Export'!KM1130="T",'Paste Data Here - Export'!A1130&lt;&gt;'Paste Data Here - Export'!B1130),"Record transferred to this team then transferred to another inpatient team",IF('Paste Data Here - Export'!KM1130="T","Transferred to another inpatient team",IF('Paste Data Here - Export'!A1130='Paste Data Here - Export'!B1130,"Full record at this team","Record transferred to this team"))))))</f>
        <v/>
      </c>
      <c r="D1130" s="106" t="str">
        <f>IF('Patient level info'!A1130="","",IF(B1130="6 Month Transfer","Not Applicable",IF(C1130="Record not locked to discharge/transfer",C1130,IF(OR(C1130="Full record at this team",'Patient level info'!AG1130="Died same day as arrival",'Patient level info'!AG1130="Admitted to ICU/CCU/HDU"),'Patient level info'!AG1130,IF('Patient level info'!P1130="Not achieved",'Patient level info'!AG1130,IF('Patient level info'!M1130="Not achieved",'Patient level info'!AG1130,IF('Patient level info'!AG1130="Not directly admitted by this team, but achieved 90% of stay whilst at this team",'Patient level info'!AG1130,CONCATENATE('Patient level info'!AG1130," whilst at this team"))))))))</f>
        <v/>
      </c>
      <c r="E1130" s="106" t="str">
        <f>IF('Patient level info'!A1130="","",IF(B1130="6 Month Transfer","Not Applicable",IF('Patient level info'!A1130='Patient level info'!B1130,IF('Patient level info'!T1130="No","Not achieved","Achieved"),"Not directly admitted by this team")))</f>
        <v/>
      </c>
      <c r="F1130" s="106" t="str">
        <f>IF('Patient level info'!A1130="","",IF(B1130="6 Month Transfer","Not Applicable",IF('Patient level info'!A1130='Patient level info'!B1130,IF('Patient level info'!U1130="","Not achieved","Achieved"),"Not directly admitted by this team")))</f>
        <v/>
      </c>
    </row>
    <row r="1131" spans="1:6" s="40" customFormat="1" ht="30" customHeight="1" x14ac:dyDescent="0.25">
      <c r="A1131" s="20" t="str">
        <f>IF('Patient level info'!A1131="","",'Patient level info'!A1131)</f>
        <v/>
      </c>
      <c r="B1131" s="105" t="str">
        <f>IF(A1131="","",IF('Patient level info'!E1131="Yes","6 Month Transfer",IF('Paste Data Here - Export'!A1131='Paste Data Here - Export'!B1131,'Patient level info'!C1131,IF('Patient level info'!W1131="No","",'Paste Data Here - Export'!HP1131))))</f>
        <v/>
      </c>
      <c r="C1131" s="61" t="str">
        <f>IF(A1131="","",IF(B1131="6 Month Transfer",B1131,IF('Patient level info'!W1131="No","Record not locked to discharge/transfer",IF(AND('Paste Data Here - Export'!KM1131="T",'Paste Data Here - Export'!A1131&lt;&gt;'Paste Data Here - Export'!B1131),"Record transferred to this team then transferred to another inpatient team",IF('Paste Data Here - Export'!KM1131="T","Transferred to another inpatient team",IF('Paste Data Here - Export'!A1131='Paste Data Here - Export'!B1131,"Full record at this team","Record transferred to this team"))))))</f>
        <v/>
      </c>
      <c r="D1131" s="106" t="str">
        <f>IF('Patient level info'!A1131="","",IF(B1131="6 Month Transfer","Not Applicable",IF(C1131="Record not locked to discharge/transfer",C1131,IF(OR(C1131="Full record at this team",'Patient level info'!AG1131="Died same day as arrival",'Patient level info'!AG1131="Admitted to ICU/CCU/HDU"),'Patient level info'!AG1131,IF('Patient level info'!P1131="Not achieved",'Patient level info'!AG1131,IF('Patient level info'!M1131="Not achieved",'Patient level info'!AG1131,IF('Patient level info'!AG1131="Not directly admitted by this team, but achieved 90% of stay whilst at this team",'Patient level info'!AG1131,CONCATENATE('Patient level info'!AG1131," whilst at this team"))))))))</f>
        <v/>
      </c>
      <c r="E1131" s="106" t="str">
        <f>IF('Patient level info'!A1131="","",IF(B1131="6 Month Transfer","Not Applicable",IF('Patient level info'!A1131='Patient level info'!B1131,IF('Patient level info'!T1131="No","Not achieved","Achieved"),"Not directly admitted by this team")))</f>
        <v/>
      </c>
      <c r="F1131" s="106" t="str">
        <f>IF('Patient level info'!A1131="","",IF(B1131="6 Month Transfer","Not Applicable",IF('Patient level info'!A1131='Patient level info'!B1131,IF('Patient level info'!U1131="","Not achieved","Achieved"),"Not directly admitted by this team")))</f>
        <v/>
      </c>
    </row>
    <row r="1132" spans="1:6" s="40" customFormat="1" ht="30" customHeight="1" x14ac:dyDescent="0.25">
      <c r="A1132" s="20" t="str">
        <f>IF('Patient level info'!A1132="","",'Patient level info'!A1132)</f>
        <v/>
      </c>
      <c r="B1132" s="105" t="str">
        <f>IF(A1132="","",IF('Patient level info'!E1132="Yes","6 Month Transfer",IF('Paste Data Here - Export'!A1132='Paste Data Here - Export'!B1132,'Patient level info'!C1132,IF('Patient level info'!W1132="No","",'Paste Data Here - Export'!HP1132))))</f>
        <v/>
      </c>
      <c r="C1132" s="61" t="str">
        <f>IF(A1132="","",IF(B1132="6 Month Transfer",B1132,IF('Patient level info'!W1132="No","Record not locked to discharge/transfer",IF(AND('Paste Data Here - Export'!KM1132="T",'Paste Data Here - Export'!A1132&lt;&gt;'Paste Data Here - Export'!B1132),"Record transferred to this team then transferred to another inpatient team",IF('Paste Data Here - Export'!KM1132="T","Transferred to another inpatient team",IF('Paste Data Here - Export'!A1132='Paste Data Here - Export'!B1132,"Full record at this team","Record transferred to this team"))))))</f>
        <v/>
      </c>
      <c r="D1132" s="106" t="str">
        <f>IF('Patient level info'!A1132="","",IF(B1132="6 Month Transfer","Not Applicable",IF(C1132="Record not locked to discharge/transfer",C1132,IF(OR(C1132="Full record at this team",'Patient level info'!AG1132="Died same day as arrival",'Patient level info'!AG1132="Admitted to ICU/CCU/HDU"),'Patient level info'!AG1132,IF('Patient level info'!P1132="Not achieved",'Patient level info'!AG1132,IF('Patient level info'!M1132="Not achieved",'Patient level info'!AG1132,IF('Patient level info'!AG1132="Not directly admitted by this team, but achieved 90% of stay whilst at this team",'Patient level info'!AG1132,CONCATENATE('Patient level info'!AG1132," whilst at this team"))))))))</f>
        <v/>
      </c>
      <c r="E1132" s="106" t="str">
        <f>IF('Patient level info'!A1132="","",IF(B1132="6 Month Transfer","Not Applicable",IF('Patient level info'!A1132='Patient level info'!B1132,IF('Patient level info'!T1132="No","Not achieved","Achieved"),"Not directly admitted by this team")))</f>
        <v/>
      </c>
      <c r="F1132" s="106" t="str">
        <f>IF('Patient level info'!A1132="","",IF(B1132="6 Month Transfer","Not Applicable",IF('Patient level info'!A1132='Patient level info'!B1132,IF('Patient level info'!U1132="","Not achieved","Achieved"),"Not directly admitted by this team")))</f>
        <v/>
      </c>
    </row>
    <row r="1133" spans="1:6" s="40" customFormat="1" ht="30" customHeight="1" x14ac:dyDescent="0.25">
      <c r="A1133" s="20" t="str">
        <f>IF('Patient level info'!A1133="","",'Patient level info'!A1133)</f>
        <v/>
      </c>
      <c r="B1133" s="105" t="str">
        <f>IF(A1133="","",IF('Patient level info'!E1133="Yes","6 Month Transfer",IF('Paste Data Here - Export'!A1133='Paste Data Here - Export'!B1133,'Patient level info'!C1133,IF('Patient level info'!W1133="No","",'Paste Data Here - Export'!HP1133))))</f>
        <v/>
      </c>
      <c r="C1133" s="61" t="str">
        <f>IF(A1133="","",IF(B1133="6 Month Transfer",B1133,IF('Patient level info'!W1133="No","Record not locked to discharge/transfer",IF(AND('Paste Data Here - Export'!KM1133="T",'Paste Data Here - Export'!A1133&lt;&gt;'Paste Data Here - Export'!B1133),"Record transferred to this team then transferred to another inpatient team",IF('Paste Data Here - Export'!KM1133="T","Transferred to another inpatient team",IF('Paste Data Here - Export'!A1133='Paste Data Here - Export'!B1133,"Full record at this team","Record transferred to this team"))))))</f>
        <v/>
      </c>
      <c r="D1133" s="106" t="str">
        <f>IF('Patient level info'!A1133="","",IF(B1133="6 Month Transfer","Not Applicable",IF(C1133="Record not locked to discharge/transfer",C1133,IF(OR(C1133="Full record at this team",'Patient level info'!AG1133="Died same day as arrival",'Patient level info'!AG1133="Admitted to ICU/CCU/HDU"),'Patient level info'!AG1133,IF('Patient level info'!P1133="Not achieved",'Patient level info'!AG1133,IF('Patient level info'!M1133="Not achieved",'Patient level info'!AG1133,IF('Patient level info'!AG1133="Not directly admitted by this team, but achieved 90% of stay whilst at this team",'Patient level info'!AG1133,CONCATENATE('Patient level info'!AG1133," whilst at this team"))))))))</f>
        <v/>
      </c>
      <c r="E1133" s="106" t="str">
        <f>IF('Patient level info'!A1133="","",IF(B1133="6 Month Transfer","Not Applicable",IF('Patient level info'!A1133='Patient level info'!B1133,IF('Patient level info'!T1133="No","Not achieved","Achieved"),"Not directly admitted by this team")))</f>
        <v/>
      </c>
      <c r="F1133" s="106" t="str">
        <f>IF('Patient level info'!A1133="","",IF(B1133="6 Month Transfer","Not Applicable",IF('Patient level info'!A1133='Patient level info'!B1133,IF('Patient level info'!U1133="","Not achieved","Achieved"),"Not directly admitted by this team")))</f>
        <v/>
      </c>
    </row>
    <row r="1134" spans="1:6" s="40" customFormat="1" ht="30" customHeight="1" x14ac:dyDescent="0.25">
      <c r="A1134" s="20" t="str">
        <f>IF('Patient level info'!A1134="","",'Patient level info'!A1134)</f>
        <v/>
      </c>
      <c r="B1134" s="105" t="str">
        <f>IF(A1134="","",IF('Patient level info'!E1134="Yes","6 Month Transfer",IF('Paste Data Here - Export'!A1134='Paste Data Here - Export'!B1134,'Patient level info'!C1134,IF('Patient level info'!W1134="No","",'Paste Data Here - Export'!HP1134))))</f>
        <v/>
      </c>
      <c r="C1134" s="61" t="str">
        <f>IF(A1134="","",IF(B1134="6 Month Transfer",B1134,IF('Patient level info'!W1134="No","Record not locked to discharge/transfer",IF(AND('Paste Data Here - Export'!KM1134="T",'Paste Data Here - Export'!A1134&lt;&gt;'Paste Data Here - Export'!B1134),"Record transferred to this team then transferred to another inpatient team",IF('Paste Data Here - Export'!KM1134="T","Transferred to another inpatient team",IF('Paste Data Here - Export'!A1134='Paste Data Here - Export'!B1134,"Full record at this team","Record transferred to this team"))))))</f>
        <v/>
      </c>
      <c r="D1134" s="106" t="str">
        <f>IF('Patient level info'!A1134="","",IF(B1134="6 Month Transfer","Not Applicable",IF(C1134="Record not locked to discharge/transfer",C1134,IF(OR(C1134="Full record at this team",'Patient level info'!AG1134="Died same day as arrival",'Patient level info'!AG1134="Admitted to ICU/CCU/HDU"),'Patient level info'!AG1134,IF('Patient level info'!P1134="Not achieved",'Patient level info'!AG1134,IF('Patient level info'!M1134="Not achieved",'Patient level info'!AG1134,IF('Patient level info'!AG1134="Not directly admitted by this team, but achieved 90% of stay whilst at this team",'Patient level info'!AG1134,CONCATENATE('Patient level info'!AG1134," whilst at this team"))))))))</f>
        <v/>
      </c>
      <c r="E1134" s="106" t="str">
        <f>IF('Patient level info'!A1134="","",IF(B1134="6 Month Transfer","Not Applicable",IF('Patient level info'!A1134='Patient level info'!B1134,IF('Patient level info'!T1134="No","Not achieved","Achieved"),"Not directly admitted by this team")))</f>
        <v/>
      </c>
      <c r="F1134" s="106" t="str">
        <f>IF('Patient level info'!A1134="","",IF(B1134="6 Month Transfer","Not Applicable",IF('Patient level info'!A1134='Patient level info'!B1134,IF('Patient level info'!U1134="","Not achieved","Achieved"),"Not directly admitted by this team")))</f>
        <v/>
      </c>
    </row>
    <row r="1135" spans="1:6" s="40" customFormat="1" ht="30" customHeight="1" x14ac:dyDescent="0.25">
      <c r="A1135" s="20" t="str">
        <f>IF('Patient level info'!A1135="","",'Patient level info'!A1135)</f>
        <v/>
      </c>
      <c r="B1135" s="105" t="str">
        <f>IF(A1135="","",IF('Patient level info'!E1135="Yes","6 Month Transfer",IF('Paste Data Here - Export'!A1135='Paste Data Here - Export'!B1135,'Patient level info'!C1135,IF('Patient level info'!W1135="No","",'Paste Data Here - Export'!HP1135))))</f>
        <v/>
      </c>
      <c r="C1135" s="61" t="str">
        <f>IF(A1135="","",IF(B1135="6 Month Transfer",B1135,IF('Patient level info'!W1135="No","Record not locked to discharge/transfer",IF(AND('Paste Data Here - Export'!KM1135="T",'Paste Data Here - Export'!A1135&lt;&gt;'Paste Data Here - Export'!B1135),"Record transferred to this team then transferred to another inpatient team",IF('Paste Data Here - Export'!KM1135="T","Transferred to another inpatient team",IF('Paste Data Here - Export'!A1135='Paste Data Here - Export'!B1135,"Full record at this team","Record transferred to this team"))))))</f>
        <v/>
      </c>
      <c r="D1135" s="106" t="str">
        <f>IF('Patient level info'!A1135="","",IF(B1135="6 Month Transfer","Not Applicable",IF(C1135="Record not locked to discharge/transfer",C1135,IF(OR(C1135="Full record at this team",'Patient level info'!AG1135="Died same day as arrival",'Patient level info'!AG1135="Admitted to ICU/CCU/HDU"),'Patient level info'!AG1135,IF('Patient level info'!P1135="Not achieved",'Patient level info'!AG1135,IF('Patient level info'!M1135="Not achieved",'Patient level info'!AG1135,IF('Patient level info'!AG1135="Not directly admitted by this team, but achieved 90% of stay whilst at this team",'Patient level info'!AG1135,CONCATENATE('Patient level info'!AG1135," whilst at this team"))))))))</f>
        <v/>
      </c>
      <c r="E1135" s="106" t="str">
        <f>IF('Patient level info'!A1135="","",IF(B1135="6 Month Transfer","Not Applicable",IF('Patient level info'!A1135='Patient level info'!B1135,IF('Patient level info'!T1135="No","Not achieved","Achieved"),"Not directly admitted by this team")))</f>
        <v/>
      </c>
      <c r="F1135" s="106" t="str">
        <f>IF('Patient level info'!A1135="","",IF(B1135="6 Month Transfer","Not Applicable",IF('Patient level info'!A1135='Patient level info'!B1135,IF('Patient level info'!U1135="","Not achieved","Achieved"),"Not directly admitted by this team")))</f>
        <v/>
      </c>
    </row>
    <row r="1136" spans="1:6" s="40" customFormat="1" ht="30" customHeight="1" x14ac:dyDescent="0.25">
      <c r="A1136" s="20" t="str">
        <f>IF('Patient level info'!A1136="","",'Patient level info'!A1136)</f>
        <v/>
      </c>
      <c r="B1136" s="105" t="str">
        <f>IF(A1136="","",IF('Patient level info'!E1136="Yes","6 Month Transfer",IF('Paste Data Here - Export'!A1136='Paste Data Here - Export'!B1136,'Patient level info'!C1136,IF('Patient level info'!W1136="No","",'Paste Data Here - Export'!HP1136))))</f>
        <v/>
      </c>
      <c r="C1136" s="61" t="str">
        <f>IF(A1136="","",IF(B1136="6 Month Transfer",B1136,IF('Patient level info'!W1136="No","Record not locked to discharge/transfer",IF(AND('Paste Data Here - Export'!KM1136="T",'Paste Data Here - Export'!A1136&lt;&gt;'Paste Data Here - Export'!B1136),"Record transferred to this team then transferred to another inpatient team",IF('Paste Data Here - Export'!KM1136="T","Transferred to another inpatient team",IF('Paste Data Here - Export'!A1136='Paste Data Here - Export'!B1136,"Full record at this team","Record transferred to this team"))))))</f>
        <v/>
      </c>
      <c r="D1136" s="106" t="str">
        <f>IF('Patient level info'!A1136="","",IF(B1136="6 Month Transfer","Not Applicable",IF(C1136="Record not locked to discharge/transfer",C1136,IF(OR(C1136="Full record at this team",'Patient level info'!AG1136="Died same day as arrival",'Patient level info'!AG1136="Admitted to ICU/CCU/HDU"),'Patient level info'!AG1136,IF('Patient level info'!P1136="Not achieved",'Patient level info'!AG1136,IF('Patient level info'!M1136="Not achieved",'Patient level info'!AG1136,IF('Patient level info'!AG1136="Not directly admitted by this team, but achieved 90% of stay whilst at this team",'Patient level info'!AG1136,CONCATENATE('Patient level info'!AG1136," whilst at this team"))))))))</f>
        <v/>
      </c>
      <c r="E1136" s="106" t="str">
        <f>IF('Patient level info'!A1136="","",IF(B1136="6 Month Transfer","Not Applicable",IF('Patient level info'!A1136='Patient level info'!B1136,IF('Patient level info'!T1136="No","Not achieved","Achieved"),"Not directly admitted by this team")))</f>
        <v/>
      </c>
      <c r="F1136" s="106" t="str">
        <f>IF('Patient level info'!A1136="","",IF(B1136="6 Month Transfer","Not Applicable",IF('Patient level info'!A1136='Patient level info'!B1136,IF('Patient level info'!U1136="","Not achieved","Achieved"),"Not directly admitted by this team")))</f>
        <v/>
      </c>
    </row>
    <row r="1137" spans="1:6" s="40" customFormat="1" ht="30" customHeight="1" x14ac:dyDescent="0.25">
      <c r="A1137" s="20" t="str">
        <f>IF('Patient level info'!A1137="","",'Patient level info'!A1137)</f>
        <v/>
      </c>
      <c r="B1137" s="105" t="str">
        <f>IF(A1137="","",IF('Patient level info'!E1137="Yes","6 Month Transfer",IF('Paste Data Here - Export'!A1137='Paste Data Here - Export'!B1137,'Patient level info'!C1137,IF('Patient level info'!W1137="No","",'Paste Data Here - Export'!HP1137))))</f>
        <v/>
      </c>
      <c r="C1137" s="61" t="str">
        <f>IF(A1137="","",IF(B1137="6 Month Transfer",B1137,IF('Patient level info'!W1137="No","Record not locked to discharge/transfer",IF(AND('Paste Data Here - Export'!KM1137="T",'Paste Data Here - Export'!A1137&lt;&gt;'Paste Data Here - Export'!B1137),"Record transferred to this team then transferred to another inpatient team",IF('Paste Data Here - Export'!KM1137="T","Transferred to another inpatient team",IF('Paste Data Here - Export'!A1137='Paste Data Here - Export'!B1137,"Full record at this team","Record transferred to this team"))))))</f>
        <v/>
      </c>
      <c r="D1137" s="106" t="str">
        <f>IF('Patient level info'!A1137="","",IF(B1137="6 Month Transfer","Not Applicable",IF(C1137="Record not locked to discharge/transfer",C1137,IF(OR(C1137="Full record at this team",'Patient level info'!AG1137="Died same day as arrival",'Patient level info'!AG1137="Admitted to ICU/CCU/HDU"),'Patient level info'!AG1137,IF('Patient level info'!P1137="Not achieved",'Patient level info'!AG1137,IF('Patient level info'!M1137="Not achieved",'Patient level info'!AG1137,IF('Patient level info'!AG1137="Not directly admitted by this team, but achieved 90% of stay whilst at this team",'Patient level info'!AG1137,CONCATENATE('Patient level info'!AG1137," whilst at this team"))))))))</f>
        <v/>
      </c>
      <c r="E1137" s="106" t="str">
        <f>IF('Patient level info'!A1137="","",IF(B1137="6 Month Transfer","Not Applicable",IF('Patient level info'!A1137='Patient level info'!B1137,IF('Patient level info'!T1137="No","Not achieved","Achieved"),"Not directly admitted by this team")))</f>
        <v/>
      </c>
      <c r="F1137" s="106" t="str">
        <f>IF('Patient level info'!A1137="","",IF(B1137="6 Month Transfer","Not Applicable",IF('Patient level info'!A1137='Patient level info'!B1137,IF('Patient level info'!U1137="","Not achieved","Achieved"),"Not directly admitted by this team")))</f>
        <v/>
      </c>
    </row>
    <row r="1138" spans="1:6" s="40" customFormat="1" ht="30" customHeight="1" x14ac:dyDescent="0.25">
      <c r="A1138" s="20" t="str">
        <f>IF('Patient level info'!A1138="","",'Patient level info'!A1138)</f>
        <v/>
      </c>
      <c r="B1138" s="105" t="str">
        <f>IF(A1138="","",IF('Patient level info'!E1138="Yes","6 Month Transfer",IF('Paste Data Here - Export'!A1138='Paste Data Here - Export'!B1138,'Patient level info'!C1138,IF('Patient level info'!W1138="No","",'Paste Data Here - Export'!HP1138))))</f>
        <v/>
      </c>
      <c r="C1138" s="61" t="str">
        <f>IF(A1138="","",IF(B1138="6 Month Transfer",B1138,IF('Patient level info'!W1138="No","Record not locked to discharge/transfer",IF(AND('Paste Data Here - Export'!KM1138="T",'Paste Data Here - Export'!A1138&lt;&gt;'Paste Data Here - Export'!B1138),"Record transferred to this team then transferred to another inpatient team",IF('Paste Data Here - Export'!KM1138="T","Transferred to another inpatient team",IF('Paste Data Here - Export'!A1138='Paste Data Here - Export'!B1138,"Full record at this team","Record transferred to this team"))))))</f>
        <v/>
      </c>
      <c r="D1138" s="106" t="str">
        <f>IF('Patient level info'!A1138="","",IF(B1138="6 Month Transfer","Not Applicable",IF(C1138="Record not locked to discharge/transfer",C1138,IF(OR(C1138="Full record at this team",'Patient level info'!AG1138="Died same day as arrival",'Patient level info'!AG1138="Admitted to ICU/CCU/HDU"),'Patient level info'!AG1138,IF('Patient level info'!P1138="Not achieved",'Patient level info'!AG1138,IF('Patient level info'!M1138="Not achieved",'Patient level info'!AG1138,IF('Patient level info'!AG1138="Not directly admitted by this team, but achieved 90% of stay whilst at this team",'Patient level info'!AG1138,CONCATENATE('Patient level info'!AG1138," whilst at this team"))))))))</f>
        <v/>
      </c>
      <c r="E1138" s="106" t="str">
        <f>IF('Patient level info'!A1138="","",IF(B1138="6 Month Transfer","Not Applicable",IF('Patient level info'!A1138='Patient level info'!B1138,IF('Patient level info'!T1138="No","Not achieved","Achieved"),"Not directly admitted by this team")))</f>
        <v/>
      </c>
      <c r="F1138" s="106" t="str">
        <f>IF('Patient level info'!A1138="","",IF(B1138="6 Month Transfer","Not Applicable",IF('Patient level info'!A1138='Patient level info'!B1138,IF('Patient level info'!U1138="","Not achieved","Achieved"),"Not directly admitted by this team")))</f>
        <v/>
      </c>
    </row>
    <row r="1139" spans="1:6" s="40" customFormat="1" ht="30" customHeight="1" x14ac:dyDescent="0.25">
      <c r="A1139" s="20" t="str">
        <f>IF('Patient level info'!A1139="","",'Patient level info'!A1139)</f>
        <v/>
      </c>
      <c r="B1139" s="105" t="str">
        <f>IF(A1139="","",IF('Patient level info'!E1139="Yes","6 Month Transfer",IF('Paste Data Here - Export'!A1139='Paste Data Here - Export'!B1139,'Patient level info'!C1139,IF('Patient level info'!W1139="No","",'Paste Data Here - Export'!HP1139))))</f>
        <v/>
      </c>
      <c r="C1139" s="61" t="str">
        <f>IF(A1139="","",IF(B1139="6 Month Transfer",B1139,IF('Patient level info'!W1139="No","Record not locked to discharge/transfer",IF(AND('Paste Data Here - Export'!KM1139="T",'Paste Data Here - Export'!A1139&lt;&gt;'Paste Data Here - Export'!B1139),"Record transferred to this team then transferred to another inpatient team",IF('Paste Data Here - Export'!KM1139="T","Transferred to another inpatient team",IF('Paste Data Here - Export'!A1139='Paste Data Here - Export'!B1139,"Full record at this team","Record transferred to this team"))))))</f>
        <v/>
      </c>
      <c r="D1139" s="106" t="str">
        <f>IF('Patient level info'!A1139="","",IF(B1139="6 Month Transfer","Not Applicable",IF(C1139="Record not locked to discharge/transfer",C1139,IF(OR(C1139="Full record at this team",'Patient level info'!AG1139="Died same day as arrival",'Patient level info'!AG1139="Admitted to ICU/CCU/HDU"),'Patient level info'!AG1139,IF('Patient level info'!P1139="Not achieved",'Patient level info'!AG1139,IF('Patient level info'!M1139="Not achieved",'Patient level info'!AG1139,IF('Patient level info'!AG1139="Not directly admitted by this team, but achieved 90% of stay whilst at this team",'Patient level info'!AG1139,CONCATENATE('Patient level info'!AG1139," whilst at this team"))))))))</f>
        <v/>
      </c>
      <c r="E1139" s="106" t="str">
        <f>IF('Patient level info'!A1139="","",IF(B1139="6 Month Transfer","Not Applicable",IF('Patient level info'!A1139='Patient level info'!B1139,IF('Patient level info'!T1139="No","Not achieved","Achieved"),"Not directly admitted by this team")))</f>
        <v/>
      </c>
      <c r="F1139" s="106" t="str">
        <f>IF('Patient level info'!A1139="","",IF(B1139="6 Month Transfer","Not Applicable",IF('Patient level info'!A1139='Patient level info'!B1139,IF('Patient level info'!U1139="","Not achieved","Achieved"),"Not directly admitted by this team")))</f>
        <v/>
      </c>
    </row>
    <row r="1140" spans="1:6" s="40" customFormat="1" ht="30" customHeight="1" x14ac:dyDescent="0.25">
      <c r="A1140" s="20" t="str">
        <f>IF('Patient level info'!A1140="","",'Patient level info'!A1140)</f>
        <v/>
      </c>
      <c r="B1140" s="105" t="str">
        <f>IF(A1140="","",IF('Patient level info'!E1140="Yes","6 Month Transfer",IF('Paste Data Here - Export'!A1140='Paste Data Here - Export'!B1140,'Patient level info'!C1140,IF('Patient level info'!W1140="No","",'Paste Data Here - Export'!HP1140))))</f>
        <v/>
      </c>
      <c r="C1140" s="61" t="str">
        <f>IF(A1140="","",IF(B1140="6 Month Transfer",B1140,IF('Patient level info'!W1140="No","Record not locked to discharge/transfer",IF(AND('Paste Data Here - Export'!KM1140="T",'Paste Data Here - Export'!A1140&lt;&gt;'Paste Data Here - Export'!B1140),"Record transferred to this team then transferred to another inpatient team",IF('Paste Data Here - Export'!KM1140="T","Transferred to another inpatient team",IF('Paste Data Here - Export'!A1140='Paste Data Here - Export'!B1140,"Full record at this team","Record transferred to this team"))))))</f>
        <v/>
      </c>
      <c r="D1140" s="106" t="str">
        <f>IF('Patient level info'!A1140="","",IF(B1140="6 Month Transfer","Not Applicable",IF(C1140="Record not locked to discharge/transfer",C1140,IF(OR(C1140="Full record at this team",'Patient level info'!AG1140="Died same day as arrival",'Patient level info'!AG1140="Admitted to ICU/CCU/HDU"),'Patient level info'!AG1140,IF('Patient level info'!P1140="Not achieved",'Patient level info'!AG1140,IF('Patient level info'!M1140="Not achieved",'Patient level info'!AG1140,IF('Patient level info'!AG1140="Not directly admitted by this team, but achieved 90% of stay whilst at this team",'Patient level info'!AG1140,CONCATENATE('Patient level info'!AG1140," whilst at this team"))))))))</f>
        <v/>
      </c>
      <c r="E1140" s="106" t="str">
        <f>IF('Patient level info'!A1140="","",IF(B1140="6 Month Transfer","Not Applicable",IF('Patient level info'!A1140='Patient level info'!B1140,IF('Patient level info'!T1140="No","Not achieved","Achieved"),"Not directly admitted by this team")))</f>
        <v/>
      </c>
      <c r="F1140" s="106" t="str">
        <f>IF('Patient level info'!A1140="","",IF(B1140="6 Month Transfer","Not Applicable",IF('Patient level info'!A1140='Patient level info'!B1140,IF('Patient level info'!U1140="","Not achieved","Achieved"),"Not directly admitted by this team")))</f>
        <v/>
      </c>
    </row>
    <row r="1141" spans="1:6" s="40" customFormat="1" ht="30" customHeight="1" x14ac:dyDescent="0.25">
      <c r="A1141" s="20" t="str">
        <f>IF('Patient level info'!A1141="","",'Patient level info'!A1141)</f>
        <v/>
      </c>
      <c r="B1141" s="105" t="str">
        <f>IF(A1141="","",IF('Patient level info'!E1141="Yes","6 Month Transfer",IF('Paste Data Here - Export'!A1141='Paste Data Here - Export'!B1141,'Patient level info'!C1141,IF('Patient level info'!W1141="No","",'Paste Data Here - Export'!HP1141))))</f>
        <v/>
      </c>
      <c r="C1141" s="61" t="str">
        <f>IF(A1141="","",IF(B1141="6 Month Transfer",B1141,IF('Patient level info'!W1141="No","Record not locked to discharge/transfer",IF(AND('Paste Data Here - Export'!KM1141="T",'Paste Data Here - Export'!A1141&lt;&gt;'Paste Data Here - Export'!B1141),"Record transferred to this team then transferred to another inpatient team",IF('Paste Data Here - Export'!KM1141="T","Transferred to another inpatient team",IF('Paste Data Here - Export'!A1141='Paste Data Here - Export'!B1141,"Full record at this team","Record transferred to this team"))))))</f>
        <v/>
      </c>
      <c r="D1141" s="106" t="str">
        <f>IF('Patient level info'!A1141="","",IF(B1141="6 Month Transfer","Not Applicable",IF(C1141="Record not locked to discharge/transfer",C1141,IF(OR(C1141="Full record at this team",'Patient level info'!AG1141="Died same day as arrival",'Patient level info'!AG1141="Admitted to ICU/CCU/HDU"),'Patient level info'!AG1141,IF('Patient level info'!P1141="Not achieved",'Patient level info'!AG1141,IF('Patient level info'!M1141="Not achieved",'Patient level info'!AG1141,IF('Patient level info'!AG1141="Not directly admitted by this team, but achieved 90% of stay whilst at this team",'Patient level info'!AG1141,CONCATENATE('Patient level info'!AG1141," whilst at this team"))))))))</f>
        <v/>
      </c>
      <c r="E1141" s="106" t="str">
        <f>IF('Patient level info'!A1141="","",IF(B1141="6 Month Transfer","Not Applicable",IF('Patient level info'!A1141='Patient level info'!B1141,IF('Patient level info'!T1141="No","Not achieved","Achieved"),"Not directly admitted by this team")))</f>
        <v/>
      </c>
      <c r="F1141" s="106" t="str">
        <f>IF('Patient level info'!A1141="","",IF(B1141="6 Month Transfer","Not Applicable",IF('Patient level info'!A1141='Patient level info'!B1141,IF('Patient level info'!U1141="","Not achieved","Achieved"),"Not directly admitted by this team")))</f>
        <v/>
      </c>
    </row>
    <row r="1142" spans="1:6" s="40" customFormat="1" ht="30" customHeight="1" x14ac:dyDescent="0.25">
      <c r="A1142" s="20" t="str">
        <f>IF('Patient level info'!A1142="","",'Patient level info'!A1142)</f>
        <v/>
      </c>
      <c r="B1142" s="105" t="str">
        <f>IF(A1142="","",IF('Patient level info'!E1142="Yes","6 Month Transfer",IF('Paste Data Here - Export'!A1142='Paste Data Here - Export'!B1142,'Patient level info'!C1142,IF('Patient level info'!W1142="No","",'Paste Data Here - Export'!HP1142))))</f>
        <v/>
      </c>
      <c r="C1142" s="61" t="str">
        <f>IF(A1142="","",IF(B1142="6 Month Transfer",B1142,IF('Patient level info'!W1142="No","Record not locked to discharge/transfer",IF(AND('Paste Data Here - Export'!KM1142="T",'Paste Data Here - Export'!A1142&lt;&gt;'Paste Data Here - Export'!B1142),"Record transferred to this team then transferred to another inpatient team",IF('Paste Data Here - Export'!KM1142="T","Transferred to another inpatient team",IF('Paste Data Here - Export'!A1142='Paste Data Here - Export'!B1142,"Full record at this team","Record transferred to this team"))))))</f>
        <v/>
      </c>
      <c r="D1142" s="106" t="str">
        <f>IF('Patient level info'!A1142="","",IF(B1142="6 Month Transfer","Not Applicable",IF(C1142="Record not locked to discharge/transfer",C1142,IF(OR(C1142="Full record at this team",'Patient level info'!AG1142="Died same day as arrival",'Patient level info'!AG1142="Admitted to ICU/CCU/HDU"),'Patient level info'!AG1142,IF('Patient level info'!P1142="Not achieved",'Patient level info'!AG1142,IF('Patient level info'!M1142="Not achieved",'Patient level info'!AG1142,IF('Patient level info'!AG1142="Not directly admitted by this team, but achieved 90% of stay whilst at this team",'Patient level info'!AG1142,CONCATENATE('Patient level info'!AG1142," whilst at this team"))))))))</f>
        <v/>
      </c>
      <c r="E1142" s="106" t="str">
        <f>IF('Patient level info'!A1142="","",IF(B1142="6 Month Transfer","Not Applicable",IF('Patient level info'!A1142='Patient level info'!B1142,IF('Patient level info'!T1142="No","Not achieved","Achieved"),"Not directly admitted by this team")))</f>
        <v/>
      </c>
      <c r="F1142" s="106" t="str">
        <f>IF('Patient level info'!A1142="","",IF(B1142="6 Month Transfer","Not Applicable",IF('Patient level info'!A1142='Patient level info'!B1142,IF('Patient level info'!U1142="","Not achieved","Achieved"),"Not directly admitted by this team")))</f>
        <v/>
      </c>
    </row>
    <row r="1143" spans="1:6" s="40" customFormat="1" ht="30" customHeight="1" x14ac:dyDescent="0.25">
      <c r="A1143" s="20" t="str">
        <f>IF('Patient level info'!A1143="","",'Patient level info'!A1143)</f>
        <v/>
      </c>
      <c r="B1143" s="105" t="str">
        <f>IF(A1143="","",IF('Patient level info'!E1143="Yes","6 Month Transfer",IF('Paste Data Here - Export'!A1143='Paste Data Here - Export'!B1143,'Patient level info'!C1143,IF('Patient level info'!W1143="No","",'Paste Data Here - Export'!HP1143))))</f>
        <v/>
      </c>
      <c r="C1143" s="61" t="str">
        <f>IF(A1143="","",IF(B1143="6 Month Transfer",B1143,IF('Patient level info'!W1143="No","Record not locked to discharge/transfer",IF(AND('Paste Data Here - Export'!KM1143="T",'Paste Data Here - Export'!A1143&lt;&gt;'Paste Data Here - Export'!B1143),"Record transferred to this team then transferred to another inpatient team",IF('Paste Data Here - Export'!KM1143="T","Transferred to another inpatient team",IF('Paste Data Here - Export'!A1143='Paste Data Here - Export'!B1143,"Full record at this team","Record transferred to this team"))))))</f>
        <v/>
      </c>
      <c r="D1143" s="106" t="str">
        <f>IF('Patient level info'!A1143="","",IF(B1143="6 Month Transfer","Not Applicable",IF(C1143="Record not locked to discharge/transfer",C1143,IF(OR(C1143="Full record at this team",'Patient level info'!AG1143="Died same day as arrival",'Patient level info'!AG1143="Admitted to ICU/CCU/HDU"),'Patient level info'!AG1143,IF('Patient level info'!P1143="Not achieved",'Patient level info'!AG1143,IF('Patient level info'!M1143="Not achieved",'Patient level info'!AG1143,IF('Patient level info'!AG1143="Not directly admitted by this team, but achieved 90% of stay whilst at this team",'Patient level info'!AG1143,CONCATENATE('Patient level info'!AG1143," whilst at this team"))))))))</f>
        <v/>
      </c>
      <c r="E1143" s="106" t="str">
        <f>IF('Patient level info'!A1143="","",IF(B1143="6 Month Transfer","Not Applicable",IF('Patient level info'!A1143='Patient level info'!B1143,IF('Patient level info'!T1143="No","Not achieved","Achieved"),"Not directly admitted by this team")))</f>
        <v/>
      </c>
      <c r="F1143" s="106" t="str">
        <f>IF('Patient level info'!A1143="","",IF(B1143="6 Month Transfer","Not Applicable",IF('Patient level info'!A1143='Patient level info'!B1143,IF('Patient level info'!U1143="","Not achieved","Achieved"),"Not directly admitted by this team")))</f>
        <v/>
      </c>
    </row>
    <row r="1144" spans="1:6" s="40" customFormat="1" ht="30" customHeight="1" x14ac:dyDescent="0.25">
      <c r="A1144" s="20" t="str">
        <f>IF('Patient level info'!A1144="","",'Patient level info'!A1144)</f>
        <v/>
      </c>
      <c r="B1144" s="105" t="str">
        <f>IF(A1144="","",IF('Patient level info'!E1144="Yes","6 Month Transfer",IF('Paste Data Here - Export'!A1144='Paste Data Here - Export'!B1144,'Patient level info'!C1144,IF('Patient level info'!W1144="No","",'Paste Data Here - Export'!HP1144))))</f>
        <v/>
      </c>
      <c r="C1144" s="61" t="str">
        <f>IF(A1144="","",IF(B1144="6 Month Transfer",B1144,IF('Patient level info'!W1144="No","Record not locked to discharge/transfer",IF(AND('Paste Data Here - Export'!KM1144="T",'Paste Data Here - Export'!A1144&lt;&gt;'Paste Data Here - Export'!B1144),"Record transferred to this team then transferred to another inpatient team",IF('Paste Data Here - Export'!KM1144="T","Transferred to another inpatient team",IF('Paste Data Here - Export'!A1144='Paste Data Here - Export'!B1144,"Full record at this team","Record transferred to this team"))))))</f>
        <v/>
      </c>
      <c r="D1144" s="106" t="str">
        <f>IF('Patient level info'!A1144="","",IF(B1144="6 Month Transfer","Not Applicable",IF(C1144="Record not locked to discharge/transfer",C1144,IF(OR(C1144="Full record at this team",'Patient level info'!AG1144="Died same day as arrival",'Patient level info'!AG1144="Admitted to ICU/CCU/HDU"),'Patient level info'!AG1144,IF('Patient level info'!P1144="Not achieved",'Patient level info'!AG1144,IF('Patient level info'!M1144="Not achieved",'Patient level info'!AG1144,IF('Patient level info'!AG1144="Not directly admitted by this team, but achieved 90% of stay whilst at this team",'Patient level info'!AG1144,CONCATENATE('Patient level info'!AG1144," whilst at this team"))))))))</f>
        <v/>
      </c>
      <c r="E1144" s="106" t="str">
        <f>IF('Patient level info'!A1144="","",IF(B1144="6 Month Transfer","Not Applicable",IF('Patient level info'!A1144='Patient level info'!B1144,IF('Patient level info'!T1144="No","Not achieved","Achieved"),"Not directly admitted by this team")))</f>
        <v/>
      </c>
      <c r="F1144" s="106" t="str">
        <f>IF('Patient level info'!A1144="","",IF(B1144="6 Month Transfer","Not Applicable",IF('Patient level info'!A1144='Patient level info'!B1144,IF('Patient level info'!U1144="","Not achieved","Achieved"),"Not directly admitted by this team")))</f>
        <v/>
      </c>
    </row>
    <row r="1145" spans="1:6" s="40" customFormat="1" ht="30" customHeight="1" x14ac:dyDescent="0.25">
      <c r="A1145" s="20" t="str">
        <f>IF('Patient level info'!A1145="","",'Patient level info'!A1145)</f>
        <v/>
      </c>
      <c r="B1145" s="105" t="str">
        <f>IF(A1145="","",IF('Patient level info'!E1145="Yes","6 Month Transfer",IF('Paste Data Here - Export'!A1145='Paste Data Here - Export'!B1145,'Patient level info'!C1145,IF('Patient level info'!W1145="No","",'Paste Data Here - Export'!HP1145))))</f>
        <v/>
      </c>
      <c r="C1145" s="61" t="str">
        <f>IF(A1145="","",IF(B1145="6 Month Transfer",B1145,IF('Patient level info'!W1145="No","Record not locked to discharge/transfer",IF(AND('Paste Data Here - Export'!KM1145="T",'Paste Data Here - Export'!A1145&lt;&gt;'Paste Data Here - Export'!B1145),"Record transferred to this team then transferred to another inpatient team",IF('Paste Data Here - Export'!KM1145="T","Transferred to another inpatient team",IF('Paste Data Here - Export'!A1145='Paste Data Here - Export'!B1145,"Full record at this team","Record transferred to this team"))))))</f>
        <v/>
      </c>
      <c r="D1145" s="106" t="str">
        <f>IF('Patient level info'!A1145="","",IF(B1145="6 Month Transfer","Not Applicable",IF(C1145="Record not locked to discharge/transfer",C1145,IF(OR(C1145="Full record at this team",'Patient level info'!AG1145="Died same day as arrival",'Patient level info'!AG1145="Admitted to ICU/CCU/HDU"),'Patient level info'!AG1145,IF('Patient level info'!P1145="Not achieved",'Patient level info'!AG1145,IF('Patient level info'!M1145="Not achieved",'Patient level info'!AG1145,IF('Patient level info'!AG1145="Not directly admitted by this team, but achieved 90% of stay whilst at this team",'Patient level info'!AG1145,CONCATENATE('Patient level info'!AG1145," whilst at this team"))))))))</f>
        <v/>
      </c>
      <c r="E1145" s="106" t="str">
        <f>IF('Patient level info'!A1145="","",IF(B1145="6 Month Transfer","Not Applicable",IF('Patient level info'!A1145='Patient level info'!B1145,IF('Patient level info'!T1145="No","Not achieved","Achieved"),"Not directly admitted by this team")))</f>
        <v/>
      </c>
      <c r="F1145" s="106" t="str">
        <f>IF('Patient level info'!A1145="","",IF(B1145="6 Month Transfer","Not Applicable",IF('Patient level info'!A1145='Patient level info'!B1145,IF('Patient level info'!U1145="","Not achieved","Achieved"),"Not directly admitted by this team")))</f>
        <v/>
      </c>
    </row>
    <row r="1146" spans="1:6" s="40" customFormat="1" ht="30" customHeight="1" x14ac:dyDescent="0.25">
      <c r="A1146" s="20" t="str">
        <f>IF('Patient level info'!A1146="","",'Patient level info'!A1146)</f>
        <v/>
      </c>
      <c r="B1146" s="105" t="str">
        <f>IF(A1146="","",IF('Patient level info'!E1146="Yes","6 Month Transfer",IF('Paste Data Here - Export'!A1146='Paste Data Here - Export'!B1146,'Patient level info'!C1146,IF('Patient level info'!W1146="No","",'Paste Data Here - Export'!HP1146))))</f>
        <v/>
      </c>
      <c r="C1146" s="61" t="str">
        <f>IF(A1146="","",IF(B1146="6 Month Transfer",B1146,IF('Patient level info'!W1146="No","Record not locked to discharge/transfer",IF(AND('Paste Data Here - Export'!KM1146="T",'Paste Data Here - Export'!A1146&lt;&gt;'Paste Data Here - Export'!B1146),"Record transferred to this team then transferred to another inpatient team",IF('Paste Data Here - Export'!KM1146="T","Transferred to another inpatient team",IF('Paste Data Here - Export'!A1146='Paste Data Here - Export'!B1146,"Full record at this team","Record transferred to this team"))))))</f>
        <v/>
      </c>
      <c r="D1146" s="106" t="str">
        <f>IF('Patient level info'!A1146="","",IF(B1146="6 Month Transfer","Not Applicable",IF(C1146="Record not locked to discharge/transfer",C1146,IF(OR(C1146="Full record at this team",'Patient level info'!AG1146="Died same day as arrival",'Patient level info'!AG1146="Admitted to ICU/CCU/HDU"),'Patient level info'!AG1146,IF('Patient level info'!P1146="Not achieved",'Patient level info'!AG1146,IF('Patient level info'!M1146="Not achieved",'Patient level info'!AG1146,IF('Patient level info'!AG1146="Not directly admitted by this team, but achieved 90% of stay whilst at this team",'Patient level info'!AG1146,CONCATENATE('Patient level info'!AG1146," whilst at this team"))))))))</f>
        <v/>
      </c>
      <c r="E1146" s="106" t="str">
        <f>IF('Patient level info'!A1146="","",IF(B1146="6 Month Transfer","Not Applicable",IF('Patient level info'!A1146='Patient level info'!B1146,IF('Patient level info'!T1146="No","Not achieved","Achieved"),"Not directly admitted by this team")))</f>
        <v/>
      </c>
      <c r="F1146" s="106" t="str">
        <f>IF('Patient level info'!A1146="","",IF(B1146="6 Month Transfer","Not Applicable",IF('Patient level info'!A1146='Patient level info'!B1146,IF('Patient level info'!U1146="","Not achieved","Achieved"),"Not directly admitted by this team")))</f>
        <v/>
      </c>
    </row>
    <row r="1147" spans="1:6" s="40" customFormat="1" ht="30" customHeight="1" x14ac:dyDescent="0.25">
      <c r="A1147" s="20" t="str">
        <f>IF('Patient level info'!A1147="","",'Patient level info'!A1147)</f>
        <v/>
      </c>
      <c r="B1147" s="105" t="str">
        <f>IF(A1147="","",IF('Patient level info'!E1147="Yes","6 Month Transfer",IF('Paste Data Here - Export'!A1147='Paste Data Here - Export'!B1147,'Patient level info'!C1147,IF('Patient level info'!W1147="No","",'Paste Data Here - Export'!HP1147))))</f>
        <v/>
      </c>
      <c r="C1147" s="61" t="str">
        <f>IF(A1147="","",IF(B1147="6 Month Transfer",B1147,IF('Patient level info'!W1147="No","Record not locked to discharge/transfer",IF(AND('Paste Data Here - Export'!KM1147="T",'Paste Data Here - Export'!A1147&lt;&gt;'Paste Data Here - Export'!B1147),"Record transferred to this team then transferred to another inpatient team",IF('Paste Data Here - Export'!KM1147="T","Transferred to another inpatient team",IF('Paste Data Here - Export'!A1147='Paste Data Here - Export'!B1147,"Full record at this team","Record transferred to this team"))))))</f>
        <v/>
      </c>
      <c r="D1147" s="106" t="str">
        <f>IF('Patient level info'!A1147="","",IF(B1147="6 Month Transfer","Not Applicable",IF(C1147="Record not locked to discharge/transfer",C1147,IF(OR(C1147="Full record at this team",'Patient level info'!AG1147="Died same day as arrival",'Patient level info'!AG1147="Admitted to ICU/CCU/HDU"),'Patient level info'!AG1147,IF('Patient level info'!P1147="Not achieved",'Patient level info'!AG1147,IF('Patient level info'!M1147="Not achieved",'Patient level info'!AG1147,IF('Patient level info'!AG1147="Not directly admitted by this team, but achieved 90% of stay whilst at this team",'Patient level info'!AG1147,CONCATENATE('Patient level info'!AG1147," whilst at this team"))))))))</f>
        <v/>
      </c>
      <c r="E1147" s="106" t="str">
        <f>IF('Patient level info'!A1147="","",IF(B1147="6 Month Transfer","Not Applicable",IF('Patient level info'!A1147='Patient level info'!B1147,IF('Patient level info'!T1147="No","Not achieved","Achieved"),"Not directly admitted by this team")))</f>
        <v/>
      </c>
      <c r="F1147" s="106" t="str">
        <f>IF('Patient level info'!A1147="","",IF(B1147="6 Month Transfer","Not Applicable",IF('Patient level info'!A1147='Patient level info'!B1147,IF('Patient level info'!U1147="","Not achieved","Achieved"),"Not directly admitted by this team")))</f>
        <v/>
      </c>
    </row>
    <row r="1148" spans="1:6" s="40" customFormat="1" ht="30" customHeight="1" x14ac:dyDescent="0.25">
      <c r="A1148" s="20" t="str">
        <f>IF('Patient level info'!A1148="","",'Patient level info'!A1148)</f>
        <v/>
      </c>
      <c r="B1148" s="105" t="str">
        <f>IF(A1148="","",IF('Patient level info'!E1148="Yes","6 Month Transfer",IF('Paste Data Here - Export'!A1148='Paste Data Here - Export'!B1148,'Patient level info'!C1148,IF('Patient level info'!W1148="No","",'Paste Data Here - Export'!HP1148))))</f>
        <v/>
      </c>
      <c r="C1148" s="61" t="str">
        <f>IF(A1148="","",IF(B1148="6 Month Transfer",B1148,IF('Patient level info'!W1148="No","Record not locked to discharge/transfer",IF(AND('Paste Data Here - Export'!KM1148="T",'Paste Data Here - Export'!A1148&lt;&gt;'Paste Data Here - Export'!B1148),"Record transferred to this team then transferred to another inpatient team",IF('Paste Data Here - Export'!KM1148="T","Transferred to another inpatient team",IF('Paste Data Here - Export'!A1148='Paste Data Here - Export'!B1148,"Full record at this team","Record transferred to this team"))))))</f>
        <v/>
      </c>
      <c r="D1148" s="106" t="str">
        <f>IF('Patient level info'!A1148="","",IF(B1148="6 Month Transfer","Not Applicable",IF(C1148="Record not locked to discharge/transfer",C1148,IF(OR(C1148="Full record at this team",'Patient level info'!AG1148="Died same day as arrival",'Patient level info'!AG1148="Admitted to ICU/CCU/HDU"),'Patient level info'!AG1148,IF('Patient level info'!P1148="Not achieved",'Patient level info'!AG1148,IF('Patient level info'!M1148="Not achieved",'Patient level info'!AG1148,IF('Patient level info'!AG1148="Not directly admitted by this team, but achieved 90% of stay whilst at this team",'Patient level info'!AG1148,CONCATENATE('Patient level info'!AG1148," whilst at this team"))))))))</f>
        <v/>
      </c>
      <c r="E1148" s="106" t="str">
        <f>IF('Patient level info'!A1148="","",IF(B1148="6 Month Transfer","Not Applicable",IF('Patient level info'!A1148='Patient level info'!B1148,IF('Patient level info'!T1148="No","Not achieved","Achieved"),"Not directly admitted by this team")))</f>
        <v/>
      </c>
      <c r="F1148" s="106" t="str">
        <f>IF('Patient level info'!A1148="","",IF(B1148="6 Month Transfer","Not Applicable",IF('Patient level info'!A1148='Patient level info'!B1148,IF('Patient level info'!U1148="","Not achieved","Achieved"),"Not directly admitted by this team")))</f>
        <v/>
      </c>
    </row>
    <row r="1149" spans="1:6" s="40" customFormat="1" ht="30" customHeight="1" x14ac:dyDescent="0.25">
      <c r="A1149" s="20" t="str">
        <f>IF('Patient level info'!A1149="","",'Patient level info'!A1149)</f>
        <v/>
      </c>
      <c r="B1149" s="105" t="str">
        <f>IF(A1149="","",IF('Patient level info'!E1149="Yes","6 Month Transfer",IF('Paste Data Here - Export'!A1149='Paste Data Here - Export'!B1149,'Patient level info'!C1149,IF('Patient level info'!W1149="No","",'Paste Data Here - Export'!HP1149))))</f>
        <v/>
      </c>
      <c r="C1149" s="61" t="str">
        <f>IF(A1149="","",IF(B1149="6 Month Transfer",B1149,IF('Patient level info'!W1149="No","Record not locked to discharge/transfer",IF(AND('Paste Data Here - Export'!KM1149="T",'Paste Data Here - Export'!A1149&lt;&gt;'Paste Data Here - Export'!B1149),"Record transferred to this team then transferred to another inpatient team",IF('Paste Data Here - Export'!KM1149="T","Transferred to another inpatient team",IF('Paste Data Here - Export'!A1149='Paste Data Here - Export'!B1149,"Full record at this team","Record transferred to this team"))))))</f>
        <v/>
      </c>
      <c r="D1149" s="106" t="str">
        <f>IF('Patient level info'!A1149="","",IF(B1149="6 Month Transfer","Not Applicable",IF(C1149="Record not locked to discharge/transfer",C1149,IF(OR(C1149="Full record at this team",'Patient level info'!AG1149="Died same day as arrival",'Patient level info'!AG1149="Admitted to ICU/CCU/HDU"),'Patient level info'!AG1149,IF('Patient level info'!P1149="Not achieved",'Patient level info'!AG1149,IF('Patient level info'!M1149="Not achieved",'Patient level info'!AG1149,IF('Patient level info'!AG1149="Not directly admitted by this team, but achieved 90% of stay whilst at this team",'Patient level info'!AG1149,CONCATENATE('Patient level info'!AG1149," whilst at this team"))))))))</f>
        <v/>
      </c>
      <c r="E1149" s="106" t="str">
        <f>IF('Patient level info'!A1149="","",IF(B1149="6 Month Transfer","Not Applicable",IF('Patient level info'!A1149='Patient level info'!B1149,IF('Patient level info'!T1149="No","Not achieved","Achieved"),"Not directly admitted by this team")))</f>
        <v/>
      </c>
      <c r="F1149" s="106" t="str">
        <f>IF('Patient level info'!A1149="","",IF(B1149="6 Month Transfer","Not Applicable",IF('Patient level info'!A1149='Patient level info'!B1149,IF('Patient level info'!U1149="","Not achieved","Achieved"),"Not directly admitted by this team")))</f>
        <v/>
      </c>
    </row>
    <row r="1150" spans="1:6" s="40" customFormat="1" ht="30" customHeight="1" x14ac:dyDescent="0.25">
      <c r="A1150" s="20" t="str">
        <f>IF('Patient level info'!A1150="","",'Patient level info'!A1150)</f>
        <v/>
      </c>
      <c r="B1150" s="105" t="str">
        <f>IF(A1150="","",IF('Patient level info'!E1150="Yes","6 Month Transfer",IF('Paste Data Here - Export'!A1150='Paste Data Here - Export'!B1150,'Patient level info'!C1150,IF('Patient level info'!W1150="No","",'Paste Data Here - Export'!HP1150))))</f>
        <v/>
      </c>
      <c r="C1150" s="61" t="str">
        <f>IF(A1150="","",IF(B1150="6 Month Transfer",B1150,IF('Patient level info'!W1150="No","Record not locked to discharge/transfer",IF(AND('Paste Data Here - Export'!KM1150="T",'Paste Data Here - Export'!A1150&lt;&gt;'Paste Data Here - Export'!B1150),"Record transferred to this team then transferred to another inpatient team",IF('Paste Data Here - Export'!KM1150="T","Transferred to another inpatient team",IF('Paste Data Here - Export'!A1150='Paste Data Here - Export'!B1150,"Full record at this team","Record transferred to this team"))))))</f>
        <v/>
      </c>
      <c r="D1150" s="106" t="str">
        <f>IF('Patient level info'!A1150="","",IF(B1150="6 Month Transfer","Not Applicable",IF(C1150="Record not locked to discharge/transfer",C1150,IF(OR(C1150="Full record at this team",'Patient level info'!AG1150="Died same day as arrival",'Patient level info'!AG1150="Admitted to ICU/CCU/HDU"),'Patient level info'!AG1150,IF('Patient level info'!P1150="Not achieved",'Patient level info'!AG1150,IF('Patient level info'!M1150="Not achieved",'Patient level info'!AG1150,IF('Patient level info'!AG1150="Not directly admitted by this team, but achieved 90% of stay whilst at this team",'Patient level info'!AG1150,CONCATENATE('Patient level info'!AG1150," whilst at this team"))))))))</f>
        <v/>
      </c>
      <c r="E1150" s="106" t="str">
        <f>IF('Patient level info'!A1150="","",IF(B1150="6 Month Transfer","Not Applicable",IF('Patient level info'!A1150='Patient level info'!B1150,IF('Patient level info'!T1150="No","Not achieved","Achieved"),"Not directly admitted by this team")))</f>
        <v/>
      </c>
      <c r="F1150" s="106" t="str">
        <f>IF('Patient level info'!A1150="","",IF(B1150="6 Month Transfer","Not Applicable",IF('Patient level info'!A1150='Patient level info'!B1150,IF('Patient level info'!U1150="","Not achieved","Achieved"),"Not directly admitted by this team")))</f>
        <v/>
      </c>
    </row>
    <row r="1151" spans="1:6" s="40" customFormat="1" ht="30" customHeight="1" x14ac:dyDescent="0.25">
      <c r="A1151" s="20" t="str">
        <f>IF('Patient level info'!A1151="","",'Patient level info'!A1151)</f>
        <v/>
      </c>
      <c r="B1151" s="105" t="str">
        <f>IF(A1151="","",IF('Patient level info'!E1151="Yes","6 Month Transfer",IF('Paste Data Here - Export'!A1151='Paste Data Here - Export'!B1151,'Patient level info'!C1151,IF('Patient level info'!W1151="No","",'Paste Data Here - Export'!HP1151))))</f>
        <v/>
      </c>
      <c r="C1151" s="61" t="str">
        <f>IF(A1151="","",IF(B1151="6 Month Transfer",B1151,IF('Patient level info'!W1151="No","Record not locked to discharge/transfer",IF(AND('Paste Data Here - Export'!KM1151="T",'Paste Data Here - Export'!A1151&lt;&gt;'Paste Data Here - Export'!B1151),"Record transferred to this team then transferred to another inpatient team",IF('Paste Data Here - Export'!KM1151="T","Transferred to another inpatient team",IF('Paste Data Here - Export'!A1151='Paste Data Here - Export'!B1151,"Full record at this team","Record transferred to this team"))))))</f>
        <v/>
      </c>
      <c r="D1151" s="106" t="str">
        <f>IF('Patient level info'!A1151="","",IF(B1151="6 Month Transfer","Not Applicable",IF(C1151="Record not locked to discharge/transfer",C1151,IF(OR(C1151="Full record at this team",'Patient level info'!AG1151="Died same day as arrival",'Patient level info'!AG1151="Admitted to ICU/CCU/HDU"),'Patient level info'!AG1151,IF('Patient level info'!P1151="Not achieved",'Patient level info'!AG1151,IF('Patient level info'!M1151="Not achieved",'Patient level info'!AG1151,IF('Patient level info'!AG1151="Not directly admitted by this team, but achieved 90% of stay whilst at this team",'Patient level info'!AG1151,CONCATENATE('Patient level info'!AG1151," whilst at this team"))))))))</f>
        <v/>
      </c>
      <c r="E1151" s="106" t="str">
        <f>IF('Patient level info'!A1151="","",IF(B1151="6 Month Transfer","Not Applicable",IF('Patient level info'!A1151='Patient level info'!B1151,IF('Patient level info'!T1151="No","Not achieved","Achieved"),"Not directly admitted by this team")))</f>
        <v/>
      </c>
      <c r="F1151" s="106" t="str">
        <f>IF('Patient level info'!A1151="","",IF(B1151="6 Month Transfer","Not Applicable",IF('Patient level info'!A1151='Patient level info'!B1151,IF('Patient level info'!U1151="","Not achieved","Achieved"),"Not directly admitted by this team")))</f>
        <v/>
      </c>
    </row>
    <row r="1152" spans="1:6" s="40" customFormat="1" ht="30" customHeight="1" x14ac:dyDescent="0.25">
      <c r="A1152" s="20" t="str">
        <f>IF('Patient level info'!A1152="","",'Patient level info'!A1152)</f>
        <v/>
      </c>
      <c r="B1152" s="105" t="str">
        <f>IF(A1152="","",IF('Patient level info'!E1152="Yes","6 Month Transfer",IF('Paste Data Here - Export'!A1152='Paste Data Here - Export'!B1152,'Patient level info'!C1152,IF('Patient level info'!W1152="No","",'Paste Data Here - Export'!HP1152))))</f>
        <v/>
      </c>
      <c r="C1152" s="61" t="str">
        <f>IF(A1152="","",IF(B1152="6 Month Transfer",B1152,IF('Patient level info'!W1152="No","Record not locked to discharge/transfer",IF(AND('Paste Data Here - Export'!KM1152="T",'Paste Data Here - Export'!A1152&lt;&gt;'Paste Data Here - Export'!B1152),"Record transferred to this team then transferred to another inpatient team",IF('Paste Data Here - Export'!KM1152="T","Transferred to another inpatient team",IF('Paste Data Here - Export'!A1152='Paste Data Here - Export'!B1152,"Full record at this team","Record transferred to this team"))))))</f>
        <v/>
      </c>
      <c r="D1152" s="106" t="str">
        <f>IF('Patient level info'!A1152="","",IF(B1152="6 Month Transfer","Not Applicable",IF(C1152="Record not locked to discharge/transfer",C1152,IF(OR(C1152="Full record at this team",'Patient level info'!AG1152="Died same day as arrival",'Patient level info'!AG1152="Admitted to ICU/CCU/HDU"),'Patient level info'!AG1152,IF('Patient level info'!P1152="Not achieved",'Patient level info'!AG1152,IF('Patient level info'!M1152="Not achieved",'Patient level info'!AG1152,IF('Patient level info'!AG1152="Not directly admitted by this team, but achieved 90% of stay whilst at this team",'Patient level info'!AG1152,CONCATENATE('Patient level info'!AG1152," whilst at this team"))))))))</f>
        <v/>
      </c>
      <c r="E1152" s="106" t="str">
        <f>IF('Patient level info'!A1152="","",IF(B1152="6 Month Transfer","Not Applicable",IF('Patient level info'!A1152='Patient level info'!B1152,IF('Patient level info'!T1152="No","Not achieved","Achieved"),"Not directly admitted by this team")))</f>
        <v/>
      </c>
      <c r="F1152" s="106" t="str">
        <f>IF('Patient level info'!A1152="","",IF(B1152="6 Month Transfer","Not Applicable",IF('Patient level info'!A1152='Patient level info'!B1152,IF('Patient level info'!U1152="","Not achieved","Achieved"),"Not directly admitted by this team")))</f>
        <v/>
      </c>
    </row>
    <row r="1153" spans="1:6" s="40" customFormat="1" ht="30" customHeight="1" x14ac:dyDescent="0.25">
      <c r="A1153" s="20" t="str">
        <f>IF('Patient level info'!A1153="","",'Patient level info'!A1153)</f>
        <v/>
      </c>
      <c r="B1153" s="105" t="str">
        <f>IF(A1153="","",IF('Patient level info'!E1153="Yes","6 Month Transfer",IF('Paste Data Here - Export'!A1153='Paste Data Here - Export'!B1153,'Patient level info'!C1153,IF('Patient level info'!W1153="No","",'Paste Data Here - Export'!HP1153))))</f>
        <v/>
      </c>
      <c r="C1153" s="61" t="str">
        <f>IF(A1153="","",IF(B1153="6 Month Transfer",B1153,IF('Patient level info'!W1153="No","Record not locked to discharge/transfer",IF(AND('Paste Data Here - Export'!KM1153="T",'Paste Data Here - Export'!A1153&lt;&gt;'Paste Data Here - Export'!B1153),"Record transferred to this team then transferred to another inpatient team",IF('Paste Data Here - Export'!KM1153="T","Transferred to another inpatient team",IF('Paste Data Here - Export'!A1153='Paste Data Here - Export'!B1153,"Full record at this team","Record transferred to this team"))))))</f>
        <v/>
      </c>
      <c r="D1153" s="106" t="str">
        <f>IF('Patient level info'!A1153="","",IF(B1153="6 Month Transfer","Not Applicable",IF(C1153="Record not locked to discharge/transfer",C1153,IF(OR(C1153="Full record at this team",'Patient level info'!AG1153="Died same day as arrival",'Patient level info'!AG1153="Admitted to ICU/CCU/HDU"),'Patient level info'!AG1153,IF('Patient level info'!P1153="Not achieved",'Patient level info'!AG1153,IF('Patient level info'!M1153="Not achieved",'Patient level info'!AG1153,IF('Patient level info'!AG1153="Not directly admitted by this team, but achieved 90% of stay whilst at this team",'Patient level info'!AG1153,CONCATENATE('Patient level info'!AG1153," whilst at this team"))))))))</f>
        <v/>
      </c>
      <c r="E1153" s="106" t="str">
        <f>IF('Patient level info'!A1153="","",IF(B1153="6 Month Transfer","Not Applicable",IF('Patient level info'!A1153='Patient level info'!B1153,IF('Patient level info'!T1153="No","Not achieved","Achieved"),"Not directly admitted by this team")))</f>
        <v/>
      </c>
      <c r="F1153" s="106" t="str">
        <f>IF('Patient level info'!A1153="","",IF(B1153="6 Month Transfer","Not Applicable",IF('Patient level info'!A1153='Patient level info'!B1153,IF('Patient level info'!U1153="","Not achieved","Achieved"),"Not directly admitted by this team")))</f>
        <v/>
      </c>
    </row>
    <row r="1154" spans="1:6" s="40" customFormat="1" ht="30" customHeight="1" x14ac:dyDescent="0.25">
      <c r="A1154" s="20" t="str">
        <f>IF('Patient level info'!A1154="","",'Patient level info'!A1154)</f>
        <v/>
      </c>
      <c r="B1154" s="105" t="str">
        <f>IF(A1154="","",IF('Patient level info'!E1154="Yes","6 Month Transfer",IF('Paste Data Here - Export'!A1154='Paste Data Here - Export'!B1154,'Patient level info'!C1154,IF('Patient level info'!W1154="No","",'Paste Data Here - Export'!HP1154))))</f>
        <v/>
      </c>
      <c r="C1154" s="61" t="str">
        <f>IF(A1154="","",IF(B1154="6 Month Transfer",B1154,IF('Patient level info'!W1154="No","Record not locked to discharge/transfer",IF(AND('Paste Data Here - Export'!KM1154="T",'Paste Data Here - Export'!A1154&lt;&gt;'Paste Data Here - Export'!B1154),"Record transferred to this team then transferred to another inpatient team",IF('Paste Data Here - Export'!KM1154="T","Transferred to another inpatient team",IF('Paste Data Here - Export'!A1154='Paste Data Here - Export'!B1154,"Full record at this team","Record transferred to this team"))))))</f>
        <v/>
      </c>
      <c r="D1154" s="106" t="str">
        <f>IF('Patient level info'!A1154="","",IF(B1154="6 Month Transfer","Not Applicable",IF(C1154="Record not locked to discharge/transfer",C1154,IF(OR(C1154="Full record at this team",'Patient level info'!AG1154="Died same day as arrival",'Patient level info'!AG1154="Admitted to ICU/CCU/HDU"),'Patient level info'!AG1154,IF('Patient level info'!P1154="Not achieved",'Patient level info'!AG1154,IF('Patient level info'!M1154="Not achieved",'Patient level info'!AG1154,IF('Patient level info'!AG1154="Not directly admitted by this team, but achieved 90% of stay whilst at this team",'Patient level info'!AG1154,CONCATENATE('Patient level info'!AG1154," whilst at this team"))))))))</f>
        <v/>
      </c>
      <c r="E1154" s="106" t="str">
        <f>IF('Patient level info'!A1154="","",IF(B1154="6 Month Transfer","Not Applicable",IF('Patient level info'!A1154='Patient level info'!B1154,IF('Patient level info'!T1154="No","Not achieved","Achieved"),"Not directly admitted by this team")))</f>
        <v/>
      </c>
      <c r="F1154" s="106" t="str">
        <f>IF('Patient level info'!A1154="","",IF(B1154="6 Month Transfer","Not Applicable",IF('Patient level info'!A1154='Patient level info'!B1154,IF('Patient level info'!U1154="","Not achieved","Achieved"),"Not directly admitted by this team")))</f>
        <v/>
      </c>
    </row>
    <row r="1155" spans="1:6" s="40" customFormat="1" ht="30" customHeight="1" x14ac:dyDescent="0.25">
      <c r="A1155" s="20" t="str">
        <f>IF('Patient level info'!A1155="","",'Patient level info'!A1155)</f>
        <v/>
      </c>
      <c r="B1155" s="105" t="str">
        <f>IF(A1155="","",IF('Patient level info'!E1155="Yes","6 Month Transfer",IF('Paste Data Here - Export'!A1155='Paste Data Here - Export'!B1155,'Patient level info'!C1155,IF('Patient level info'!W1155="No","",'Paste Data Here - Export'!HP1155))))</f>
        <v/>
      </c>
      <c r="C1155" s="61" t="str">
        <f>IF(A1155="","",IF(B1155="6 Month Transfer",B1155,IF('Patient level info'!W1155="No","Record not locked to discharge/transfer",IF(AND('Paste Data Here - Export'!KM1155="T",'Paste Data Here - Export'!A1155&lt;&gt;'Paste Data Here - Export'!B1155),"Record transferred to this team then transferred to another inpatient team",IF('Paste Data Here - Export'!KM1155="T","Transferred to another inpatient team",IF('Paste Data Here - Export'!A1155='Paste Data Here - Export'!B1155,"Full record at this team","Record transferred to this team"))))))</f>
        <v/>
      </c>
      <c r="D1155" s="106" t="str">
        <f>IF('Patient level info'!A1155="","",IF(B1155="6 Month Transfer","Not Applicable",IF(C1155="Record not locked to discharge/transfer",C1155,IF(OR(C1155="Full record at this team",'Patient level info'!AG1155="Died same day as arrival",'Patient level info'!AG1155="Admitted to ICU/CCU/HDU"),'Patient level info'!AG1155,IF('Patient level info'!P1155="Not achieved",'Patient level info'!AG1155,IF('Patient level info'!M1155="Not achieved",'Patient level info'!AG1155,IF('Patient level info'!AG1155="Not directly admitted by this team, but achieved 90% of stay whilst at this team",'Patient level info'!AG1155,CONCATENATE('Patient level info'!AG1155," whilst at this team"))))))))</f>
        <v/>
      </c>
      <c r="E1155" s="106" t="str">
        <f>IF('Patient level info'!A1155="","",IF(B1155="6 Month Transfer","Not Applicable",IF('Patient level info'!A1155='Patient level info'!B1155,IF('Patient level info'!T1155="No","Not achieved","Achieved"),"Not directly admitted by this team")))</f>
        <v/>
      </c>
      <c r="F1155" s="106" t="str">
        <f>IF('Patient level info'!A1155="","",IF(B1155="6 Month Transfer","Not Applicable",IF('Patient level info'!A1155='Patient level info'!B1155,IF('Patient level info'!U1155="","Not achieved","Achieved"),"Not directly admitted by this team")))</f>
        <v/>
      </c>
    </row>
    <row r="1156" spans="1:6" s="40" customFormat="1" ht="30" customHeight="1" x14ac:dyDescent="0.25">
      <c r="A1156" s="20" t="str">
        <f>IF('Patient level info'!A1156="","",'Patient level info'!A1156)</f>
        <v/>
      </c>
      <c r="B1156" s="105" t="str">
        <f>IF(A1156="","",IF('Patient level info'!E1156="Yes","6 Month Transfer",IF('Paste Data Here - Export'!A1156='Paste Data Here - Export'!B1156,'Patient level info'!C1156,IF('Patient level info'!W1156="No","",'Paste Data Here - Export'!HP1156))))</f>
        <v/>
      </c>
      <c r="C1156" s="61" t="str">
        <f>IF(A1156="","",IF(B1156="6 Month Transfer",B1156,IF('Patient level info'!W1156="No","Record not locked to discharge/transfer",IF(AND('Paste Data Here - Export'!KM1156="T",'Paste Data Here - Export'!A1156&lt;&gt;'Paste Data Here - Export'!B1156),"Record transferred to this team then transferred to another inpatient team",IF('Paste Data Here - Export'!KM1156="T","Transferred to another inpatient team",IF('Paste Data Here - Export'!A1156='Paste Data Here - Export'!B1156,"Full record at this team","Record transferred to this team"))))))</f>
        <v/>
      </c>
      <c r="D1156" s="106" t="str">
        <f>IF('Patient level info'!A1156="","",IF(B1156="6 Month Transfer","Not Applicable",IF(C1156="Record not locked to discharge/transfer",C1156,IF(OR(C1156="Full record at this team",'Patient level info'!AG1156="Died same day as arrival",'Patient level info'!AG1156="Admitted to ICU/CCU/HDU"),'Patient level info'!AG1156,IF('Patient level info'!P1156="Not achieved",'Patient level info'!AG1156,IF('Patient level info'!M1156="Not achieved",'Patient level info'!AG1156,IF('Patient level info'!AG1156="Not directly admitted by this team, but achieved 90% of stay whilst at this team",'Patient level info'!AG1156,CONCATENATE('Patient level info'!AG1156," whilst at this team"))))))))</f>
        <v/>
      </c>
      <c r="E1156" s="106" t="str">
        <f>IF('Patient level info'!A1156="","",IF(B1156="6 Month Transfer","Not Applicable",IF('Patient level info'!A1156='Patient level info'!B1156,IF('Patient level info'!T1156="No","Not achieved","Achieved"),"Not directly admitted by this team")))</f>
        <v/>
      </c>
      <c r="F1156" s="106" t="str">
        <f>IF('Patient level info'!A1156="","",IF(B1156="6 Month Transfer","Not Applicable",IF('Patient level info'!A1156='Patient level info'!B1156,IF('Patient level info'!U1156="","Not achieved","Achieved"),"Not directly admitted by this team")))</f>
        <v/>
      </c>
    </row>
    <row r="1157" spans="1:6" s="40" customFormat="1" ht="30" customHeight="1" x14ac:dyDescent="0.25">
      <c r="A1157" s="20" t="str">
        <f>IF('Patient level info'!A1157="","",'Patient level info'!A1157)</f>
        <v/>
      </c>
      <c r="B1157" s="105" t="str">
        <f>IF(A1157="","",IF('Patient level info'!E1157="Yes","6 Month Transfer",IF('Paste Data Here - Export'!A1157='Paste Data Here - Export'!B1157,'Patient level info'!C1157,IF('Patient level info'!W1157="No","",'Paste Data Here - Export'!HP1157))))</f>
        <v/>
      </c>
      <c r="C1157" s="61" t="str">
        <f>IF(A1157="","",IF(B1157="6 Month Transfer",B1157,IF('Patient level info'!W1157="No","Record not locked to discharge/transfer",IF(AND('Paste Data Here - Export'!KM1157="T",'Paste Data Here - Export'!A1157&lt;&gt;'Paste Data Here - Export'!B1157),"Record transferred to this team then transferred to another inpatient team",IF('Paste Data Here - Export'!KM1157="T","Transferred to another inpatient team",IF('Paste Data Here - Export'!A1157='Paste Data Here - Export'!B1157,"Full record at this team","Record transferred to this team"))))))</f>
        <v/>
      </c>
      <c r="D1157" s="106" t="str">
        <f>IF('Patient level info'!A1157="","",IF(B1157="6 Month Transfer","Not Applicable",IF(C1157="Record not locked to discharge/transfer",C1157,IF(OR(C1157="Full record at this team",'Patient level info'!AG1157="Died same day as arrival",'Patient level info'!AG1157="Admitted to ICU/CCU/HDU"),'Patient level info'!AG1157,IF('Patient level info'!P1157="Not achieved",'Patient level info'!AG1157,IF('Patient level info'!M1157="Not achieved",'Patient level info'!AG1157,IF('Patient level info'!AG1157="Not directly admitted by this team, but achieved 90% of stay whilst at this team",'Patient level info'!AG1157,CONCATENATE('Patient level info'!AG1157," whilst at this team"))))))))</f>
        <v/>
      </c>
      <c r="E1157" s="106" t="str">
        <f>IF('Patient level info'!A1157="","",IF(B1157="6 Month Transfer","Not Applicable",IF('Patient level info'!A1157='Patient level info'!B1157,IF('Patient level info'!T1157="No","Not achieved","Achieved"),"Not directly admitted by this team")))</f>
        <v/>
      </c>
      <c r="F1157" s="106" t="str">
        <f>IF('Patient level info'!A1157="","",IF(B1157="6 Month Transfer","Not Applicable",IF('Patient level info'!A1157='Patient level info'!B1157,IF('Patient level info'!U1157="","Not achieved","Achieved"),"Not directly admitted by this team")))</f>
        <v/>
      </c>
    </row>
    <row r="1158" spans="1:6" s="40" customFormat="1" ht="30" customHeight="1" x14ac:dyDescent="0.25">
      <c r="A1158" s="20" t="str">
        <f>IF('Patient level info'!A1158="","",'Patient level info'!A1158)</f>
        <v/>
      </c>
      <c r="B1158" s="105" t="str">
        <f>IF(A1158="","",IF('Patient level info'!E1158="Yes","6 Month Transfer",IF('Paste Data Here - Export'!A1158='Paste Data Here - Export'!B1158,'Patient level info'!C1158,IF('Patient level info'!W1158="No","",'Paste Data Here - Export'!HP1158))))</f>
        <v/>
      </c>
      <c r="C1158" s="61" t="str">
        <f>IF(A1158="","",IF(B1158="6 Month Transfer",B1158,IF('Patient level info'!W1158="No","Record not locked to discharge/transfer",IF(AND('Paste Data Here - Export'!KM1158="T",'Paste Data Here - Export'!A1158&lt;&gt;'Paste Data Here - Export'!B1158),"Record transferred to this team then transferred to another inpatient team",IF('Paste Data Here - Export'!KM1158="T","Transferred to another inpatient team",IF('Paste Data Here - Export'!A1158='Paste Data Here - Export'!B1158,"Full record at this team","Record transferred to this team"))))))</f>
        <v/>
      </c>
      <c r="D1158" s="106" t="str">
        <f>IF('Patient level info'!A1158="","",IF(B1158="6 Month Transfer","Not Applicable",IF(C1158="Record not locked to discharge/transfer",C1158,IF(OR(C1158="Full record at this team",'Patient level info'!AG1158="Died same day as arrival",'Patient level info'!AG1158="Admitted to ICU/CCU/HDU"),'Patient level info'!AG1158,IF('Patient level info'!P1158="Not achieved",'Patient level info'!AG1158,IF('Patient level info'!M1158="Not achieved",'Patient level info'!AG1158,IF('Patient level info'!AG1158="Not directly admitted by this team, but achieved 90% of stay whilst at this team",'Patient level info'!AG1158,CONCATENATE('Patient level info'!AG1158," whilst at this team"))))))))</f>
        <v/>
      </c>
      <c r="E1158" s="106" t="str">
        <f>IF('Patient level info'!A1158="","",IF(B1158="6 Month Transfer","Not Applicable",IF('Patient level info'!A1158='Patient level info'!B1158,IF('Patient level info'!T1158="No","Not achieved","Achieved"),"Not directly admitted by this team")))</f>
        <v/>
      </c>
      <c r="F1158" s="106" t="str">
        <f>IF('Patient level info'!A1158="","",IF(B1158="6 Month Transfer","Not Applicable",IF('Patient level info'!A1158='Patient level info'!B1158,IF('Patient level info'!U1158="","Not achieved","Achieved"),"Not directly admitted by this team")))</f>
        <v/>
      </c>
    </row>
    <row r="1159" spans="1:6" s="40" customFormat="1" ht="30" customHeight="1" x14ac:dyDescent="0.25">
      <c r="A1159" s="20" t="str">
        <f>IF('Patient level info'!A1159="","",'Patient level info'!A1159)</f>
        <v/>
      </c>
      <c r="B1159" s="105" t="str">
        <f>IF(A1159="","",IF('Patient level info'!E1159="Yes","6 Month Transfer",IF('Paste Data Here - Export'!A1159='Paste Data Here - Export'!B1159,'Patient level info'!C1159,IF('Patient level info'!W1159="No","",'Paste Data Here - Export'!HP1159))))</f>
        <v/>
      </c>
      <c r="C1159" s="61" t="str">
        <f>IF(A1159="","",IF(B1159="6 Month Transfer",B1159,IF('Patient level info'!W1159="No","Record not locked to discharge/transfer",IF(AND('Paste Data Here - Export'!KM1159="T",'Paste Data Here - Export'!A1159&lt;&gt;'Paste Data Here - Export'!B1159),"Record transferred to this team then transferred to another inpatient team",IF('Paste Data Here - Export'!KM1159="T","Transferred to another inpatient team",IF('Paste Data Here - Export'!A1159='Paste Data Here - Export'!B1159,"Full record at this team","Record transferred to this team"))))))</f>
        <v/>
      </c>
      <c r="D1159" s="106" t="str">
        <f>IF('Patient level info'!A1159="","",IF(B1159="6 Month Transfer","Not Applicable",IF(C1159="Record not locked to discharge/transfer",C1159,IF(OR(C1159="Full record at this team",'Patient level info'!AG1159="Died same day as arrival",'Patient level info'!AG1159="Admitted to ICU/CCU/HDU"),'Patient level info'!AG1159,IF('Patient level info'!P1159="Not achieved",'Patient level info'!AG1159,IF('Patient level info'!M1159="Not achieved",'Patient level info'!AG1159,IF('Patient level info'!AG1159="Not directly admitted by this team, but achieved 90% of stay whilst at this team",'Patient level info'!AG1159,CONCATENATE('Patient level info'!AG1159," whilst at this team"))))))))</f>
        <v/>
      </c>
      <c r="E1159" s="106" t="str">
        <f>IF('Patient level info'!A1159="","",IF(B1159="6 Month Transfer","Not Applicable",IF('Patient level info'!A1159='Patient level info'!B1159,IF('Patient level info'!T1159="No","Not achieved","Achieved"),"Not directly admitted by this team")))</f>
        <v/>
      </c>
      <c r="F1159" s="106" t="str">
        <f>IF('Patient level info'!A1159="","",IF(B1159="6 Month Transfer","Not Applicable",IF('Patient level info'!A1159='Patient level info'!B1159,IF('Patient level info'!U1159="","Not achieved","Achieved"),"Not directly admitted by this team")))</f>
        <v/>
      </c>
    </row>
    <row r="1160" spans="1:6" s="40" customFormat="1" ht="30" customHeight="1" x14ac:dyDescent="0.25">
      <c r="A1160" s="20" t="str">
        <f>IF('Patient level info'!A1160="","",'Patient level info'!A1160)</f>
        <v/>
      </c>
      <c r="B1160" s="105" t="str">
        <f>IF(A1160="","",IF('Patient level info'!E1160="Yes","6 Month Transfer",IF('Paste Data Here - Export'!A1160='Paste Data Here - Export'!B1160,'Patient level info'!C1160,IF('Patient level info'!W1160="No","",'Paste Data Here - Export'!HP1160))))</f>
        <v/>
      </c>
      <c r="C1160" s="61" t="str">
        <f>IF(A1160="","",IF(B1160="6 Month Transfer",B1160,IF('Patient level info'!W1160="No","Record not locked to discharge/transfer",IF(AND('Paste Data Here - Export'!KM1160="T",'Paste Data Here - Export'!A1160&lt;&gt;'Paste Data Here - Export'!B1160),"Record transferred to this team then transferred to another inpatient team",IF('Paste Data Here - Export'!KM1160="T","Transferred to another inpatient team",IF('Paste Data Here - Export'!A1160='Paste Data Here - Export'!B1160,"Full record at this team","Record transferred to this team"))))))</f>
        <v/>
      </c>
      <c r="D1160" s="106" t="str">
        <f>IF('Patient level info'!A1160="","",IF(B1160="6 Month Transfer","Not Applicable",IF(C1160="Record not locked to discharge/transfer",C1160,IF(OR(C1160="Full record at this team",'Patient level info'!AG1160="Died same day as arrival",'Patient level info'!AG1160="Admitted to ICU/CCU/HDU"),'Patient level info'!AG1160,IF('Patient level info'!P1160="Not achieved",'Patient level info'!AG1160,IF('Patient level info'!M1160="Not achieved",'Patient level info'!AG1160,IF('Patient level info'!AG1160="Not directly admitted by this team, but achieved 90% of stay whilst at this team",'Patient level info'!AG1160,CONCATENATE('Patient level info'!AG1160," whilst at this team"))))))))</f>
        <v/>
      </c>
      <c r="E1160" s="106" t="str">
        <f>IF('Patient level info'!A1160="","",IF(B1160="6 Month Transfer","Not Applicable",IF('Patient level info'!A1160='Patient level info'!B1160,IF('Patient level info'!T1160="No","Not achieved","Achieved"),"Not directly admitted by this team")))</f>
        <v/>
      </c>
      <c r="F1160" s="106" t="str">
        <f>IF('Patient level info'!A1160="","",IF(B1160="6 Month Transfer","Not Applicable",IF('Patient level info'!A1160='Patient level info'!B1160,IF('Patient level info'!U1160="","Not achieved","Achieved"),"Not directly admitted by this team")))</f>
        <v/>
      </c>
    </row>
    <row r="1161" spans="1:6" s="40" customFormat="1" ht="30" customHeight="1" x14ac:dyDescent="0.25">
      <c r="A1161" s="20" t="str">
        <f>IF('Patient level info'!A1161="","",'Patient level info'!A1161)</f>
        <v/>
      </c>
      <c r="B1161" s="105" t="str">
        <f>IF(A1161="","",IF('Patient level info'!E1161="Yes","6 Month Transfer",IF('Paste Data Here - Export'!A1161='Paste Data Here - Export'!B1161,'Patient level info'!C1161,IF('Patient level info'!W1161="No","",'Paste Data Here - Export'!HP1161))))</f>
        <v/>
      </c>
      <c r="C1161" s="61" t="str">
        <f>IF(A1161="","",IF(B1161="6 Month Transfer",B1161,IF('Patient level info'!W1161="No","Record not locked to discharge/transfer",IF(AND('Paste Data Here - Export'!KM1161="T",'Paste Data Here - Export'!A1161&lt;&gt;'Paste Data Here - Export'!B1161),"Record transferred to this team then transferred to another inpatient team",IF('Paste Data Here - Export'!KM1161="T","Transferred to another inpatient team",IF('Paste Data Here - Export'!A1161='Paste Data Here - Export'!B1161,"Full record at this team","Record transferred to this team"))))))</f>
        <v/>
      </c>
      <c r="D1161" s="106" t="str">
        <f>IF('Patient level info'!A1161="","",IF(B1161="6 Month Transfer","Not Applicable",IF(C1161="Record not locked to discharge/transfer",C1161,IF(OR(C1161="Full record at this team",'Patient level info'!AG1161="Died same day as arrival",'Patient level info'!AG1161="Admitted to ICU/CCU/HDU"),'Patient level info'!AG1161,IF('Patient level info'!P1161="Not achieved",'Patient level info'!AG1161,IF('Patient level info'!M1161="Not achieved",'Patient level info'!AG1161,IF('Patient level info'!AG1161="Not directly admitted by this team, but achieved 90% of stay whilst at this team",'Patient level info'!AG1161,CONCATENATE('Patient level info'!AG1161," whilst at this team"))))))))</f>
        <v/>
      </c>
      <c r="E1161" s="106" t="str">
        <f>IF('Patient level info'!A1161="","",IF(B1161="6 Month Transfer","Not Applicable",IF('Patient level info'!A1161='Patient level info'!B1161,IF('Patient level info'!T1161="No","Not achieved","Achieved"),"Not directly admitted by this team")))</f>
        <v/>
      </c>
      <c r="F1161" s="106" t="str">
        <f>IF('Patient level info'!A1161="","",IF(B1161="6 Month Transfer","Not Applicable",IF('Patient level info'!A1161='Patient level info'!B1161,IF('Patient level info'!U1161="","Not achieved","Achieved"),"Not directly admitted by this team")))</f>
        <v/>
      </c>
    </row>
    <row r="1162" spans="1:6" s="40" customFormat="1" ht="30" customHeight="1" x14ac:dyDescent="0.25">
      <c r="A1162" s="20" t="str">
        <f>IF('Patient level info'!A1162="","",'Patient level info'!A1162)</f>
        <v/>
      </c>
      <c r="B1162" s="105" t="str">
        <f>IF(A1162="","",IF('Patient level info'!E1162="Yes","6 Month Transfer",IF('Paste Data Here - Export'!A1162='Paste Data Here - Export'!B1162,'Patient level info'!C1162,IF('Patient level info'!W1162="No","",'Paste Data Here - Export'!HP1162))))</f>
        <v/>
      </c>
      <c r="C1162" s="61" t="str">
        <f>IF(A1162="","",IF(B1162="6 Month Transfer",B1162,IF('Patient level info'!W1162="No","Record not locked to discharge/transfer",IF(AND('Paste Data Here - Export'!KM1162="T",'Paste Data Here - Export'!A1162&lt;&gt;'Paste Data Here - Export'!B1162),"Record transferred to this team then transferred to another inpatient team",IF('Paste Data Here - Export'!KM1162="T","Transferred to another inpatient team",IF('Paste Data Here - Export'!A1162='Paste Data Here - Export'!B1162,"Full record at this team","Record transferred to this team"))))))</f>
        <v/>
      </c>
      <c r="D1162" s="106" t="str">
        <f>IF('Patient level info'!A1162="","",IF(B1162="6 Month Transfer","Not Applicable",IF(C1162="Record not locked to discharge/transfer",C1162,IF(OR(C1162="Full record at this team",'Patient level info'!AG1162="Died same day as arrival",'Patient level info'!AG1162="Admitted to ICU/CCU/HDU"),'Patient level info'!AG1162,IF('Patient level info'!P1162="Not achieved",'Patient level info'!AG1162,IF('Patient level info'!M1162="Not achieved",'Patient level info'!AG1162,IF('Patient level info'!AG1162="Not directly admitted by this team, but achieved 90% of stay whilst at this team",'Patient level info'!AG1162,CONCATENATE('Patient level info'!AG1162," whilst at this team"))))))))</f>
        <v/>
      </c>
      <c r="E1162" s="106" t="str">
        <f>IF('Patient level info'!A1162="","",IF(B1162="6 Month Transfer","Not Applicable",IF('Patient level info'!A1162='Patient level info'!B1162,IF('Patient level info'!T1162="No","Not achieved","Achieved"),"Not directly admitted by this team")))</f>
        <v/>
      </c>
      <c r="F1162" s="106" t="str">
        <f>IF('Patient level info'!A1162="","",IF(B1162="6 Month Transfer","Not Applicable",IF('Patient level info'!A1162='Patient level info'!B1162,IF('Patient level info'!U1162="","Not achieved","Achieved"),"Not directly admitted by this team")))</f>
        <v/>
      </c>
    </row>
    <row r="1163" spans="1:6" s="40" customFormat="1" ht="30" customHeight="1" x14ac:dyDescent="0.25">
      <c r="A1163" s="20" t="str">
        <f>IF('Patient level info'!A1163="","",'Patient level info'!A1163)</f>
        <v/>
      </c>
      <c r="B1163" s="105" t="str">
        <f>IF(A1163="","",IF('Patient level info'!E1163="Yes","6 Month Transfer",IF('Paste Data Here - Export'!A1163='Paste Data Here - Export'!B1163,'Patient level info'!C1163,IF('Patient level info'!W1163="No","",'Paste Data Here - Export'!HP1163))))</f>
        <v/>
      </c>
      <c r="C1163" s="61" t="str">
        <f>IF(A1163="","",IF(B1163="6 Month Transfer",B1163,IF('Patient level info'!W1163="No","Record not locked to discharge/transfer",IF(AND('Paste Data Here - Export'!KM1163="T",'Paste Data Here - Export'!A1163&lt;&gt;'Paste Data Here - Export'!B1163),"Record transferred to this team then transferred to another inpatient team",IF('Paste Data Here - Export'!KM1163="T","Transferred to another inpatient team",IF('Paste Data Here - Export'!A1163='Paste Data Here - Export'!B1163,"Full record at this team","Record transferred to this team"))))))</f>
        <v/>
      </c>
      <c r="D1163" s="106" t="str">
        <f>IF('Patient level info'!A1163="","",IF(B1163="6 Month Transfer","Not Applicable",IF(C1163="Record not locked to discharge/transfer",C1163,IF(OR(C1163="Full record at this team",'Patient level info'!AG1163="Died same day as arrival",'Patient level info'!AG1163="Admitted to ICU/CCU/HDU"),'Patient level info'!AG1163,IF('Patient level info'!P1163="Not achieved",'Patient level info'!AG1163,IF('Patient level info'!M1163="Not achieved",'Patient level info'!AG1163,IF('Patient level info'!AG1163="Not directly admitted by this team, but achieved 90% of stay whilst at this team",'Patient level info'!AG1163,CONCATENATE('Patient level info'!AG1163," whilst at this team"))))))))</f>
        <v/>
      </c>
      <c r="E1163" s="106" t="str">
        <f>IF('Patient level info'!A1163="","",IF(B1163="6 Month Transfer","Not Applicable",IF('Patient level info'!A1163='Patient level info'!B1163,IF('Patient level info'!T1163="No","Not achieved","Achieved"),"Not directly admitted by this team")))</f>
        <v/>
      </c>
      <c r="F1163" s="106" t="str">
        <f>IF('Patient level info'!A1163="","",IF(B1163="6 Month Transfer","Not Applicable",IF('Patient level info'!A1163='Patient level info'!B1163,IF('Patient level info'!U1163="","Not achieved","Achieved"),"Not directly admitted by this team")))</f>
        <v/>
      </c>
    </row>
    <row r="1164" spans="1:6" s="40" customFormat="1" ht="30" customHeight="1" x14ac:dyDescent="0.25">
      <c r="A1164" s="20" t="str">
        <f>IF('Patient level info'!A1164="","",'Patient level info'!A1164)</f>
        <v/>
      </c>
      <c r="B1164" s="105" t="str">
        <f>IF(A1164="","",IF('Patient level info'!E1164="Yes","6 Month Transfer",IF('Paste Data Here - Export'!A1164='Paste Data Here - Export'!B1164,'Patient level info'!C1164,IF('Patient level info'!W1164="No","",'Paste Data Here - Export'!HP1164))))</f>
        <v/>
      </c>
      <c r="C1164" s="61" t="str">
        <f>IF(A1164="","",IF(B1164="6 Month Transfer",B1164,IF('Patient level info'!W1164="No","Record not locked to discharge/transfer",IF(AND('Paste Data Here - Export'!KM1164="T",'Paste Data Here - Export'!A1164&lt;&gt;'Paste Data Here - Export'!B1164),"Record transferred to this team then transferred to another inpatient team",IF('Paste Data Here - Export'!KM1164="T","Transferred to another inpatient team",IF('Paste Data Here - Export'!A1164='Paste Data Here - Export'!B1164,"Full record at this team","Record transferred to this team"))))))</f>
        <v/>
      </c>
      <c r="D1164" s="106" t="str">
        <f>IF('Patient level info'!A1164="","",IF(B1164="6 Month Transfer","Not Applicable",IF(C1164="Record not locked to discharge/transfer",C1164,IF(OR(C1164="Full record at this team",'Patient level info'!AG1164="Died same day as arrival",'Patient level info'!AG1164="Admitted to ICU/CCU/HDU"),'Patient level info'!AG1164,IF('Patient level info'!P1164="Not achieved",'Patient level info'!AG1164,IF('Patient level info'!M1164="Not achieved",'Patient level info'!AG1164,IF('Patient level info'!AG1164="Not directly admitted by this team, but achieved 90% of stay whilst at this team",'Patient level info'!AG1164,CONCATENATE('Patient level info'!AG1164," whilst at this team"))))))))</f>
        <v/>
      </c>
      <c r="E1164" s="106" t="str">
        <f>IF('Patient level info'!A1164="","",IF(B1164="6 Month Transfer","Not Applicable",IF('Patient level info'!A1164='Patient level info'!B1164,IF('Patient level info'!T1164="No","Not achieved","Achieved"),"Not directly admitted by this team")))</f>
        <v/>
      </c>
      <c r="F1164" s="106" t="str">
        <f>IF('Patient level info'!A1164="","",IF(B1164="6 Month Transfer","Not Applicable",IF('Patient level info'!A1164='Patient level info'!B1164,IF('Patient level info'!U1164="","Not achieved","Achieved"),"Not directly admitted by this team")))</f>
        <v/>
      </c>
    </row>
    <row r="1165" spans="1:6" s="40" customFormat="1" ht="30" customHeight="1" x14ac:dyDescent="0.25">
      <c r="A1165" s="20" t="str">
        <f>IF('Patient level info'!A1165="","",'Patient level info'!A1165)</f>
        <v/>
      </c>
      <c r="B1165" s="105" t="str">
        <f>IF(A1165="","",IF('Patient level info'!E1165="Yes","6 Month Transfer",IF('Paste Data Here - Export'!A1165='Paste Data Here - Export'!B1165,'Patient level info'!C1165,IF('Patient level info'!W1165="No","",'Paste Data Here - Export'!HP1165))))</f>
        <v/>
      </c>
      <c r="C1165" s="61" t="str">
        <f>IF(A1165="","",IF(B1165="6 Month Transfer",B1165,IF('Patient level info'!W1165="No","Record not locked to discharge/transfer",IF(AND('Paste Data Here - Export'!KM1165="T",'Paste Data Here - Export'!A1165&lt;&gt;'Paste Data Here - Export'!B1165),"Record transferred to this team then transferred to another inpatient team",IF('Paste Data Here - Export'!KM1165="T","Transferred to another inpatient team",IF('Paste Data Here - Export'!A1165='Paste Data Here - Export'!B1165,"Full record at this team","Record transferred to this team"))))))</f>
        <v/>
      </c>
      <c r="D1165" s="106" t="str">
        <f>IF('Patient level info'!A1165="","",IF(B1165="6 Month Transfer","Not Applicable",IF(C1165="Record not locked to discharge/transfer",C1165,IF(OR(C1165="Full record at this team",'Patient level info'!AG1165="Died same day as arrival",'Patient level info'!AG1165="Admitted to ICU/CCU/HDU"),'Patient level info'!AG1165,IF('Patient level info'!P1165="Not achieved",'Patient level info'!AG1165,IF('Patient level info'!M1165="Not achieved",'Patient level info'!AG1165,IF('Patient level info'!AG1165="Not directly admitted by this team, but achieved 90% of stay whilst at this team",'Patient level info'!AG1165,CONCATENATE('Patient level info'!AG1165," whilst at this team"))))))))</f>
        <v/>
      </c>
      <c r="E1165" s="106" t="str">
        <f>IF('Patient level info'!A1165="","",IF(B1165="6 Month Transfer","Not Applicable",IF('Patient level info'!A1165='Patient level info'!B1165,IF('Patient level info'!T1165="No","Not achieved","Achieved"),"Not directly admitted by this team")))</f>
        <v/>
      </c>
      <c r="F1165" s="106" t="str">
        <f>IF('Patient level info'!A1165="","",IF(B1165="6 Month Transfer","Not Applicable",IF('Patient level info'!A1165='Patient level info'!B1165,IF('Patient level info'!U1165="","Not achieved","Achieved"),"Not directly admitted by this team")))</f>
        <v/>
      </c>
    </row>
    <row r="1166" spans="1:6" s="40" customFormat="1" ht="30" customHeight="1" x14ac:dyDescent="0.25">
      <c r="A1166" s="20" t="str">
        <f>IF('Patient level info'!A1166="","",'Patient level info'!A1166)</f>
        <v/>
      </c>
      <c r="B1166" s="105" t="str">
        <f>IF(A1166="","",IF('Patient level info'!E1166="Yes","6 Month Transfer",IF('Paste Data Here - Export'!A1166='Paste Data Here - Export'!B1166,'Patient level info'!C1166,IF('Patient level info'!W1166="No","",'Paste Data Here - Export'!HP1166))))</f>
        <v/>
      </c>
      <c r="C1166" s="61" t="str">
        <f>IF(A1166="","",IF(B1166="6 Month Transfer",B1166,IF('Patient level info'!W1166="No","Record not locked to discharge/transfer",IF(AND('Paste Data Here - Export'!KM1166="T",'Paste Data Here - Export'!A1166&lt;&gt;'Paste Data Here - Export'!B1166),"Record transferred to this team then transferred to another inpatient team",IF('Paste Data Here - Export'!KM1166="T","Transferred to another inpatient team",IF('Paste Data Here - Export'!A1166='Paste Data Here - Export'!B1166,"Full record at this team","Record transferred to this team"))))))</f>
        <v/>
      </c>
      <c r="D1166" s="106" t="str">
        <f>IF('Patient level info'!A1166="","",IF(B1166="6 Month Transfer","Not Applicable",IF(C1166="Record not locked to discharge/transfer",C1166,IF(OR(C1166="Full record at this team",'Patient level info'!AG1166="Died same day as arrival",'Patient level info'!AG1166="Admitted to ICU/CCU/HDU"),'Patient level info'!AG1166,IF('Patient level info'!P1166="Not achieved",'Patient level info'!AG1166,IF('Patient level info'!M1166="Not achieved",'Patient level info'!AG1166,IF('Patient level info'!AG1166="Not directly admitted by this team, but achieved 90% of stay whilst at this team",'Patient level info'!AG1166,CONCATENATE('Patient level info'!AG1166," whilst at this team"))))))))</f>
        <v/>
      </c>
      <c r="E1166" s="106" t="str">
        <f>IF('Patient level info'!A1166="","",IF(B1166="6 Month Transfer","Not Applicable",IF('Patient level info'!A1166='Patient level info'!B1166,IF('Patient level info'!T1166="No","Not achieved","Achieved"),"Not directly admitted by this team")))</f>
        <v/>
      </c>
      <c r="F1166" s="106" t="str">
        <f>IF('Patient level info'!A1166="","",IF(B1166="6 Month Transfer","Not Applicable",IF('Patient level info'!A1166='Patient level info'!B1166,IF('Patient level info'!U1166="","Not achieved","Achieved"),"Not directly admitted by this team")))</f>
        <v/>
      </c>
    </row>
    <row r="1167" spans="1:6" s="40" customFormat="1" ht="30" customHeight="1" x14ac:dyDescent="0.25">
      <c r="A1167" s="20" t="str">
        <f>IF('Patient level info'!A1167="","",'Patient level info'!A1167)</f>
        <v/>
      </c>
      <c r="B1167" s="105" t="str">
        <f>IF(A1167="","",IF('Patient level info'!E1167="Yes","6 Month Transfer",IF('Paste Data Here - Export'!A1167='Paste Data Here - Export'!B1167,'Patient level info'!C1167,IF('Patient level info'!W1167="No","",'Paste Data Here - Export'!HP1167))))</f>
        <v/>
      </c>
      <c r="C1167" s="61" t="str">
        <f>IF(A1167="","",IF(B1167="6 Month Transfer",B1167,IF('Patient level info'!W1167="No","Record not locked to discharge/transfer",IF(AND('Paste Data Here - Export'!KM1167="T",'Paste Data Here - Export'!A1167&lt;&gt;'Paste Data Here - Export'!B1167),"Record transferred to this team then transferred to another inpatient team",IF('Paste Data Here - Export'!KM1167="T","Transferred to another inpatient team",IF('Paste Data Here - Export'!A1167='Paste Data Here - Export'!B1167,"Full record at this team","Record transferred to this team"))))))</f>
        <v/>
      </c>
      <c r="D1167" s="106" t="str">
        <f>IF('Patient level info'!A1167="","",IF(B1167="6 Month Transfer","Not Applicable",IF(C1167="Record not locked to discharge/transfer",C1167,IF(OR(C1167="Full record at this team",'Patient level info'!AG1167="Died same day as arrival",'Patient level info'!AG1167="Admitted to ICU/CCU/HDU"),'Patient level info'!AG1167,IF('Patient level info'!P1167="Not achieved",'Patient level info'!AG1167,IF('Patient level info'!M1167="Not achieved",'Patient level info'!AG1167,IF('Patient level info'!AG1167="Not directly admitted by this team, but achieved 90% of stay whilst at this team",'Patient level info'!AG1167,CONCATENATE('Patient level info'!AG1167," whilst at this team"))))))))</f>
        <v/>
      </c>
      <c r="E1167" s="106" t="str">
        <f>IF('Patient level info'!A1167="","",IF(B1167="6 Month Transfer","Not Applicable",IF('Patient level info'!A1167='Patient level info'!B1167,IF('Patient level info'!T1167="No","Not achieved","Achieved"),"Not directly admitted by this team")))</f>
        <v/>
      </c>
      <c r="F1167" s="106" t="str">
        <f>IF('Patient level info'!A1167="","",IF(B1167="6 Month Transfer","Not Applicable",IF('Patient level info'!A1167='Patient level info'!B1167,IF('Patient level info'!U1167="","Not achieved","Achieved"),"Not directly admitted by this team")))</f>
        <v/>
      </c>
    </row>
    <row r="1168" spans="1:6" s="40" customFormat="1" ht="30" customHeight="1" x14ac:dyDescent="0.25">
      <c r="A1168" s="20" t="str">
        <f>IF('Patient level info'!A1168="","",'Patient level info'!A1168)</f>
        <v/>
      </c>
      <c r="B1168" s="105" t="str">
        <f>IF(A1168="","",IF('Patient level info'!E1168="Yes","6 Month Transfer",IF('Paste Data Here - Export'!A1168='Paste Data Here - Export'!B1168,'Patient level info'!C1168,IF('Patient level info'!W1168="No","",'Paste Data Here - Export'!HP1168))))</f>
        <v/>
      </c>
      <c r="C1168" s="61" t="str">
        <f>IF(A1168="","",IF(B1168="6 Month Transfer",B1168,IF('Patient level info'!W1168="No","Record not locked to discharge/transfer",IF(AND('Paste Data Here - Export'!KM1168="T",'Paste Data Here - Export'!A1168&lt;&gt;'Paste Data Here - Export'!B1168),"Record transferred to this team then transferred to another inpatient team",IF('Paste Data Here - Export'!KM1168="T","Transferred to another inpatient team",IF('Paste Data Here - Export'!A1168='Paste Data Here - Export'!B1168,"Full record at this team","Record transferred to this team"))))))</f>
        <v/>
      </c>
      <c r="D1168" s="106" t="str">
        <f>IF('Patient level info'!A1168="","",IF(B1168="6 Month Transfer","Not Applicable",IF(C1168="Record not locked to discharge/transfer",C1168,IF(OR(C1168="Full record at this team",'Patient level info'!AG1168="Died same day as arrival",'Patient level info'!AG1168="Admitted to ICU/CCU/HDU"),'Patient level info'!AG1168,IF('Patient level info'!P1168="Not achieved",'Patient level info'!AG1168,IF('Patient level info'!M1168="Not achieved",'Patient level info'!AG1168,IF('Patient level info'!AG1168="Not directly admitted by this team, but achieved 90% of stay whilst at this team",'Patient level info'!AG1168,CONCATENATE('Patient level info'!AG1168," whilst at this team"))))))))</f>
        <v/>
      </c>
      <c r="E1168" s="106" t="str">
        <f>IF('Patient level info'!A1168="","",IF(B1168="6 Month Transfer","Not Applicable",IF('Patient level info'!A1168='Patient level info'!B1168,IF('Patient level info'!T1168="No","Not achieved","Achieved"),"Not directly admitted by this team")))</f>
        <v/>
      </c>
      <c r="F1168" s="106" t="str">
        <f>IF('Patient level info'!A1168="","",IF(B1168="6 Month Transfer","Not Applicable",IF('Patient level info'!A1168='Patient level info'!B1168,IF('Patient level info'!U1168="","Not achieved","Achieved"),"Not directly admitted by this team")))</f>
        <v/>
      </c>
    </row>
    <row r="1169" spans="1:6" s="40" customFormat="1" ht="30" customHeight="1" x14ac:dyDescent="0.25">
      <c r="A1169" s="20" t="str">
        <f>IF('Patient level info'!A1169="","",'Patient level info'!A1169)</f>
        <v/>
      </c>
      <c r="B1169" s="105" t="str">
        <f>IF(A1169="","",IF('Patient level info'!E1169="Yes","6 Month Transfer",IF('Paste Data Here - Export'!A1169='Paste Data Here - Export'!B1169,'Patient level info'!C1169,IF('Patient level info'!W1169="No","",'Paste Data Here - Export'!HP1169))))</f>
        <v/>
      </c>
      <c r="C1169" s="61" t="str">
        <f>IF(A1169="","",IF(B1169="6 Month Transfer",B1169,IF('Patient level info'!W1169="No","Record not locked to discharge/transfer",IF(AND('Paste Data Here - Export'!KM1169="T",'Paste Data Here - Export'!A1169&lt;&gt;'Paste Data Here - Export'!B1169),"Record transferred to this team then transferred to another inpatient team",IF('Paste Data Here - Export'!KM1169="T","Transferred to another inpatient team",IF('Paste Data Here - Export'!A1169='Paste Data Here - Export'!B1169,"Full record at this team","Record transferred to this team"))))))</f>
        <v/>
      </c>
      <c r="D1169" s="106" t="str">
        <f>IF('Patient level info'!A1169="","",IF(B1169="6 Month Transfer","Not Applicable",IF(C1169="Record not locked to discharge/transfer",C1169,IF(OR(C1169="Full record at this team",'Patient level info'!AG1169="Died same day as arrival",'Patient level info'!AG1169="Admitted to ICU/CCU/HDU"),'Patient level info'!AG1169,IF('Patient level info'!P1169="Not achieved",'Patient level info'!AG1169,IF('Patient level info'!M1169="Not achieved",'Patient level info'!AG1169,IF('Patient level info'!AG1169="Not directly admitted by this team, but achieved 90% of stay whilst at this team",'Patient level info'!AG1169,CONCATENATE('Patient level info'!AG1169," whilst at this team"))))))))</f>
        <v/>
      </c>
      <c r="E1169" s="106" t="str">
        <f>IF('Patient level info'!A1169="","",IF(B1169="6 Month Transfer","Not Applicable",IF('Patient level info'!A1169='Patient level info'!B1169,IF('Patient level info'!T1169="No","Not achieved","Achieved"),"Not directly admitted by this team")))</f>
        <v/>
      </c>
      <c r="F1169" s="106" t="str">
        <f>IF('Patient level info'!A1169="","",IF(B1169="6 Month Transfer","Not Applicable",IF('Patient level info'!A1169='Patient level info'!B1169,IF('Patient level info'!U1169="","Not achieved","Achieved"),"Not directly admitted by this team")))</f>
        <v/>
      </c>
    </row>
    <row r="1170" spans="1:6" s="40" customFormat="1" ht="30" customHeight="1" x14ac:dyDescent="0.25">
      <c r="A1170" s="20" t="str">
        <f>IF('Patient level info'!A1170="","",'Patient level info'!A1170)</f>
        <v/>
      </c>
      <c r="B1170" s="105" t="str">
        <f>IF(A1170="","",IF('Patient level info'!E1170="Yes","6 Month Transfer",IF('Paste Data Here - Export'!A1170='Paste Data Here - Export'!B1170,'Patient level info'!C1170,IF('Patient level info'!W1170="No","",'Paste Data Here - Export'!HP1170))))</f>
        <v/>
      </c>
      <c r="C1170" s="61" t="str">
        <f>IF(A1170="","",IF(B1170="6 Month Transfer",B1170,IF('Patient level info'!W1170="No","Record not locked to discharge/transfer",IF(AND('Paste Data Here - Export'!KM1170="T",'Paste Data Here - Export'!A1170&lt;&gt;'Paste Data Here - Export'!B1170),"Record transferred to this team then transferred to another inpatient team",IF('Paste Data Here - Export'!KM1170="T","Transferred to another inpatient team",IF('Paste Data Here - Export'!A1170='Paste Data Here - Export'!B1170,"Full record at this team","Record transferred to this team"))))))</f>
        <v/>
      </c>
      <c r="D1170" s="106" t="str">
        <f>IF('Patient level info'!A1170="","",IF(B1170="6 Month Transfer","Not Applicable",IF(C1170="Record not locked to discharge/transfer",C1170,IF(OR(C1170="Full record at this team",'Patient level info'!AG1170="Died same day as arrival",'Patient level info'!AG1170="Admitted to ICU/CCU/HDU"),'Patient level info'!AG1170,IF('Patient level info'!P1170="Not achieved",'Patient level info'!AG1170,IF('Patient level info'!M1170="Not achieved",'Patient level info'!AG1170,IF('Patient level info'!AG1170="Not directly admitted by this team, but achieved 90% of stay whilst at this team",'Patient level info'!AG1170,CONCATENATE('Patient level info'!AG1170," whilst at this team"))))))))</f>
        <v/>
      </c>
      <c r="E1170" s="106" t="str">
        <f>IF('Patient level info'!A1170="","",IF(B1170="6 Month Transfer","Not Applicable",IF('Patient level info'!A1170='Patient level info'!B1170,IF('Patient level info'!T1170="No","Not achieved","Achieved"),"Not directly admitted by this team")))</f>
        <v/>
      </c>
      <c r="F1170" s="106" t="str">
        <f>IF('Patient level info'!A1170="","",IF(B1170="6 Month Transfer","Not Applicable",IF('Patient level info'!A1170='Patient level info'!B1170,IF('Patient level info'!U1170="","Not achieved","Achieved"),"Not directly admitted by this team")))</f>
        <v/>
      </c>
    </row>
    <row r="1171" spans="1:6" s="40" customFormat="1" ht="30" customHeight="1" x14ac:dyDescent="0.25">
      <c r="A1171" s="20" t="str">
        <f>IF('Patient level info'!A1171="","",'Patient level info'!A1171)</f>
        <v/>
      </c>
      <c r="B1171" s="105" t="str">
        <f>IF(A1171="","",IF('Patient level info'!E1171="Yes","6 Month Transfer",IF('Paste Data Here - Export'!A1171='Paste Data Here - Export'!B1171,'Patient level info'!C1171,IF('Patient level info'!W1171="No","",'Paste Data Here - Export'!HP1171))))</f>
        <v/>
      </c>
      <c r="C1171" s="61" t="str">
        <f>IF(A1171="","",IF(B1171="6 Month Transfer",B1171,IF('Patient level info'!W1171="No","Record not locked to discharge/transfer",IF(AND('Paste Data Here - Export'!KM1171="T",'Paste Data Here - Export'!A1171&lt;&gt;'Paste Data Here - Export'!B1171),"Record transferred to this team then transferred to another inpatient team",IF('Paste Data Here - Export'!KM1171="T","Transferred to another inpatient team",IF('Paste Data Here - Export'!A1171='Paste Data Here - Export'!B1171,"Full record at this team","Record transferred to this team"))))))</f>
        <v/>
      </c>
      <c r="D1171" s="106" t="str">
        <f>IF('Patient level info'!A1171="","",IF(B1171="6 Month Transfer","Not Applicable",IF(C1171="Record not locked to discharge/transfer",C1171,IF(OR(C1171="Full record at this team",'Patient level info'!AG1171="Died same day as arrival",'Patient level info'!AG1171="Admitted to ICU/CCU/HDU"),'Patient level info'!AG1171,IF('Patient level info'!P1171="Not achieved",'Patient level info'!AG1171,IF('Patient level info'!M1171="Not achieved",'Patient level info'!AG1171,IF('Patient level info'!AG1171="Not directly admitted by this team, but achieved 90% of stay whilst at this team",'Patient level info'!AG1171,CONCATENATE('Patient level info'!AG1171," whilst at this team"))))))))</f>
        <v/>
      </c>
      <c r="E1171" s="106" t="str">
        <f>IF('Patient level info'!A1171="","",IF(B1171="6 Month Transfer","Not Applicable",IF('Patient level info'!A1171='Patient level info'!B1171,IF('Patient level info'!T1171="No","Not achieved","Achieved"),"Not directly admitted by this team")))</f>
        <v/>
      </c>
      <c r="F1171" s="106" t="str">
        <f>IF('Patient level info'!A1171="","",IF(B1171="6 Month Transfer","Not Applicable",IF('Patient level info'!A1171='Patient level info'!B1171,IF('Patient level info'!U1171="","Not achieved","Achieved"),"Not directly admitted by this team")))</f>
        <v/>
      </c>
    </row>
    <row r="1172" spans="1:6" s="40" customFormat="1" ht="30" customHeight="1" x14ac:dyDescent="0.25">
      <c r="A1172" s="20" t="str">
        <f>IF('Patient level info'!A1172="","",'Patient level info'!A1172)</f>
        <v/>
      </c>
      <c r="B1172" s="105" t="str">
        <f>IF(A1172="","",IF('Patient level info'!E1172="Yes","6 Month Transfer",IF('Paste Data Here - Export'!A1172='Paste Data Here - Export'!B1172,'Patient level info'!C1172,IF('Patient level info'!W1172="No","",'Paste Data Here - Export'!HP1172))))</f>
        <v/>
      </c>
      <c r="C1172" s="61" t="str">
        <f>IF(A1172="","",IF(B1172="6 Month Transfer",B1172,IF('Patient level info'!W1172="No","Record not locked to discharge/transfer",IF(AND('Paste Data Here - Export'!KM1172="T",'Paste Data Here - Export'!A1172&lt;&gt;'Paste Data Here - Export'!B1172),"Record transferred to this team then transferred to another inpatient team",IF('Paste Data Here - Export'!KM1172="T","Transferred to another inpatient team",IF('Paste Data Here - Export'!A1172='Paste Data Here - Export'!B1172,"Full record at this team","Record transferred to this team"))))))</f>
        <v/>
      </c>
      <c r="D1172" s="106" t="str">
        <f>IF('Patient level info'!A1172="","",IF(B1172="6 Month Transfer","Not Applicable",IF(C1172="Record not locked to discharge/transfer",C1172,IF(OR(C1172="Full record at this team",'Patient level info'!AG1172="Died same day as arrival",'Patient level info'!AG1172="Admitted to ICU/CCU/HDU"),'Patient level info'!AG1172,IF('Patient level info'!P1172="Not achieved",'Patient level info'!AG1172,IF('Patient level info'!M1172="Not achieved",'Patient level info'!AG1172,IF('Patient level info'!AG1172="Not directly admitted by this team, but achieved 90% of stay whilst at this team",'Patient level info'!AG1172,CONCATENATE('Patient level info'!AG1172," whilst at this team"))))))))</f>
        <v/>
      </c>
      <c r="E1172" s="106" t="str">
        <f>IF('Patient level info'!A1172="","",IF(B1172="6 Month Transfer","Not Applicable",IF('Patient level info'!A1172='Patient level info'!B1172,IF('Patient level info'!T1172="No","Not achieved","Achieved"),"Not directly admitted by this team")))</f>
        <v/>
      </c>
      <c r="F1172" s="106" t="str">
        <f>IF('Patient level info'!A1172="","",IF(B1172="6 Month Transfer","Not Applicable",IF('Patient level info'!A1172='Patient level info'!B1172,IF('Patient level info'!U1172="","Not achieved","Achieved"),"Not directly admitted by this team")))</f>
        <v/>
      </c>
    </row>
    <row r="1173" spans="1:6" s="40" customFormat="1" ht="30" customHeight="1" x14ac:dyDescent="0.25">
      <c r="A1173" s="20" t="str">
        <f>IF('Patient level info'!A1173="","",'Patient level info'!A1173)</f>
        <v/>
      </c>
      <c r="B1173" s="105" t="str">
        <f>IF(A1173="","",IF('Patient level info'!E1173="Yes","6 Month Transfer",IF('Paste Data Here - Export'!A1173='Paste Data Here - Export'!B1173,'Patient level info'!C1173,IF('Patient level info'!W1173="No","",'Paste Data Here - Export'!HP1173))))</f>
        <v/>
      </c>
      <c r="C1173" s="61" t="str">
        <f>IF(A1173="","",IF(B1173="6 Month Transfer",B1173,IF('Patient level info'!W1173="No","Record not locked to discharge/transfer",IF(AND('Paste Data Here - Export'!KM1173="T",'Paste Data Here - Export'!A1173&lt;&gt;'Paste Data Here - Export'!B1173),"Record transferred to this team then transferred to another inpatient team",IF('Paste Data Here - Export'!KM1173="T","Transferred to another inpatient team",IF('Paste Data Here - Export'!A1173='Paste Data Here - Export'!B1173,"Full record at this team","Record transferred to this team"))))))</f>
        <v/>
      </c>
      <c r="D1173" s="106" t="str">
        <f>IF('Patient level info'!A1173="","",IF(B1173="6 Month Transfer","Not Applicable",IF(C1173="Record not locked to discharge/transfer",C1173,IF(OR(C1173="Full record at this team",'Patient level info'!AG1173="Died same day as arrival",'Patient level info'!AG1173="Admitted to ICU/CCU/HDU"),'Patient level info'!AG1173,IF('Patient level info'!P1173="Not achieved",'Patient level info'!AG1173,IF('Patient level info'!M1173="Not achieved",'Patient level info'!AG1173,IF('Patient level info'!AG1173="Not directly admitted by this team, but achieved 90% of stay whilst at this team",'Patient level info'!AG1173,CONCATENATE('Patient level info'!AG1173," whilst at this team"))))))))</f>
        <v/>
      </c>
      <c r="E1173" s="106" t="str">
        <f>IF('Patient level info'!A1173="","",IF(B1173="6 Month Transfer","Not Applicable",IF('Patient level info'!A1173='Patient level info'!B1173,IF('Patient level info'!T1173="No","Not achieved","Achieved"),"Not directly admitted by this team")))</f>
        <v/>
      </c>
      <c r="F1173" s="106" t="str">
        <f>IF('Patient level info'!A1173="","",IF(B1173="6 Month Transfer","Not Applicable",IF('Patient level info'!A1173='Patient level info'!B1173,IF('Patient level info'!U1173="","Not achieved","Achieved"),"Not directly admitted by this team")))</f>
        <v/>
      </c>
    </row>
    <row r="1174" spans="1:6" s="40" customFormat="1" ht="30" customHeight="1" x14ac:dyDescent="0.25">
      <c r="A1174" s="20" t="str">
        <f>IF('Patient level info'!A1174="","",'Patient level info'!A1174)</f>
        <v/>
      </c>
      <c r="B1174" s="105" t="str">
        <f>IF(A1174="","",IF('Patient level info'!E1174="Yes","6 Month Transfer",IF('Paste Data Here - Export'!A1174='Paste Data Here - Export'!B1174,'Patient level info'!C1174,IF('Patient level info'!W1174="No","",'Paste Data Here - Export'!HP1174))))</f>
        <v/>
      </c>
      <c r="C1174" s="61" t="str">
        <f>IF(A1174="","",IF(B1174="6 Month Transfer",B1174,IF('Patient level info'!W1174="No","Record not locked to discharge/transfer",IF(AND('Paste Data Here - Export'!KM1174="T",'Paste Data Here - Export'!A1174&lt;&gt;'Paste Data Here - Export'!B1174),"Record transferred to this team then transferred to another inpatient team",IF('Paste Data Here - Export'!KM1174="T","Transferred to another inpatient team",IF('Paste Data Here - Export'!A1174='Paste Data Here - Export'!B1174,"Full record at this team","Record transferred to this team"))))))</f>
        <v/>
      </c>
      <c r="D1174" s="106" t="str">
        <f>IF('Patient level info'!A1174="","",IF(B1174="6 Month Transfer","Not Applicable",IF(C1174="Record not locked to discharge/transfer",C1174,IF(OR(C1174="Full record at this team",'Patient level info'!AG1174="Died same day as arrival",'Patient level info'!AG1174="Admitted to ICU/CCU/HDU"),'Patient level info'!AG1174,IF('Patient level info'!P1174="Not achieved",'Patient level info'!AG1174,IF('Patient level info'!M1174="Not achieved",'Patient level info'!AG1174,IF('Patient level info'!AG1174="Not directly admitted by this team, but achieved 90% of stay whilst at this team",'Patient level info'!AG1174,CONCATENATE('Patient level info'!AG1174," whilst at this team"))))))))</f>
        <v/>
      </c>
      <c r="E1174" s="106" t="str">
        <f>IF('Patient level info'!A1174="","",IF(B1174="6 Month Transfer","Not Applicable",IF('Patient level info'!A1174='Patient level info'!B1174,IF('Patient level info'!T1174="No","Not achieved","Achieved"),"Not directly admitted by this team")))</f>
        <v/>
      </c>
      <c r="F1174" s="106" t="str">
        <f>IF('Patient level info'!A1174="","",IF(B1174="6 Month Transfer","Not Applicable",IF('Patient level info'!A1174='Patient level info'!B1174,IF('Patient level info'!U1174="","Not achieved","Achieved"),"Not directly admitted by this team")))</f>
        <v/>
      </c>
    </row>
    <row r="1175" spans="1:6" s="40" customFormat="1" ht="30" customHeight="1" x14ac:dyDescent="0.25">
      <c r="A1175" s="20" t="str">
        <f>IF('Patient level info'!A1175="","",'Patient level info'!A1175)</f>
        <v/>
      </c>
      <c r="B1175" s="105" t="str">
        <f>IF(A1175="","",IF('Patient level info'!E1175="Yes","6 Month Transfer",IF('Paste Data Here - Export'!A1175='Paste Data Here - Export'!B1175,'Patient level info'!C1175,IF('Patient level info'!W1175="No","",'Paste Data Here - Export'!HP1175))))</f>
        <v/>
      </c>
      <c r="C1175" s="61" t="str">
        <f>IF(A1175="","",IF(B1175="6 Month Transfer",B1175,IF('Patient level info'!W1175="No","Record not locked to discharge/transfer",IF(AND('Paste Data Here - Export'!KM1175="T",'Paste Data Here - Export'!A1175&lt;&gt;'Paste Data Here - Export'!B1175),"Record transferred to this team then transferred to another inpatient team",IF('Paste Data Here - Export'!KM1175="T","Transferred to another inpatient team",IF('Paste Data Here - Export'!A1175='Paste Data Here - Export'!B1175,"Full record at this team","Record transferred to this team"))))))</f>
        <v/>
      </c>
      <c r="D1175" s="106" t="str">
        <f>IF('Patient level info'!A1175="","",IF(B1175="6 Month Transfer","Not Applicable",IF(C1175="Record not locked to discharge/transfer",C1175,IF(OR(C1175="Full record at this team",'Patient level info'!AG1175="Died same day as arrival",'Patient level info'!AG1175="Admitted to ICU/CCU/HDU"),'Patient level info'!AG1175,IF('Patient level info'!P1175="Not achieved",'Patient level info'!AG1175,IF('Patient level info'!M1175="Not achieved",'Patient level info'!AG1175,IF('Patient level info'!AG1175="Not directly admitted by this team, but achieved 90% of stay whilst at this team",'Patient level info'!AG1175,CONCATENATE('Patient level info'!AG1175," whilst at this team"))))))))</f>
        <v/>
      </c>
      <c r="E1175" s="106" t="str">
        <f>IF('Patient level info'!A1175="","",IF(B1175="6 Month Transfer","Not Applicable",IF('Patient level info'!A1175='Patient level info'!B1175,IF('Patient level info'!T1175="No","Not achieved","Achieved"),"Not directly admitted by this team")))</f>
        <v/>
      </c>
      <c r="F1175" s="106" t="str">
        <f>IF('Patient level info'!A1175="","",IF(B1175="6 Month Transfer","Not Applicable",IF('Patient level info'!A1175='Patient level info'!B1175,IF('Patient level info'!U1175="","Not achieved","Achieved"),"Not directly admitted by this team")))</f>
        <v/>
      </c>
    </row>
    <row r="1176" spans="1:6" s="40" customFormat="1" ht="30" customHeight="1" x14ac:dyDescent="0.25">
      <c r="A1176" s="20" t="str">
        <f>IF('Patient level info'!A1176="","",'Patient level info'!A1176)</f>
        <v/>
      </c>
      <c r="B1176" s="105" t="str">
        <f>IF(A1176="","",IF('Patient level info'!E1176="Yes","6 Month Transfer",IF('Paste Data Here - Export'!A1176='Paste Data Here - Export'!B1176,'Patient level info'!C1176,IF('Patient level info'!W1176="No","",'Paste Data Here - Export'!HP1176))))</f>
        <v/>
      </c>
      <c r="C1176" s="61" t="str">
        <f>IF(A1176="","",IF(B1176="6 Month Transfer",B1176,IF('Patient level info'!W1176="No","Record not locked to discharge/transfer",IF(AND('Paste Data Here - Export'!KM1176="T",'Paste Data Here - Export'!A1176&lt;&gt;'Paste Data Here - Export'!B1176),"Record transferred to this team then transferred to another inpatient team",IF('Paste Data Here - Export'!KM1176="T","Transferred to another inpatient team",IF('Paste Data Here - Export'!A1176='Paste Data Here - Export'!B1176,"Full record at this team","Record transferred to this team"))))))</f>
        <v/>
      </c>
      <c r="D1176" s="106" t="str">
        <f>IF('Patient level info'!A1176="","",IF(B1176="6 Month Transfer","Not Applicable",IF(C1176="Record not locked to discharge/transfer",C1176,IF(OR(C1176="Full record at this team",'Patient level info'!AG1176="Died same day as arrival",'Patient level info'!AG1176="Admitted to ICU/CCU/HDU"),'Patient level info'!AG1176,IF('Patient level info'!P1176="Not achieved",'Patient level info'!AG1176,IF('Patient level info'!M1176="Not achieved",'Patient level info'!AG1176,IF('Patient level info'!AG1176="Not directly admitted by this team, but achieved 90% of stay whilst at this team",'Patient level info'!AG1176,CONCATENATE('Patient level info'!AG1176," whilst at this team"))))))))</f>
        <v/>
      </c>
      <c r="E1176" s="106" t="str">
        <f>IF('Patient level info'!A1176="","",IF(B1176="6 Month Transfer","Not Applicable",IF('Patient level info'!A1176='Patient level info'!B1176,IF('Patient level info'!T1176="No","Not achieved","Achieved"),"Not directly admitted by this team")))</f>
        <v/>
      </c>
      <c r="F1176" s="106" t="str">
        <f>IF('Patient level info'!A1176="","",IF(B1176="6 Month Transfer","Not Applicable",IF('Patient level info'!A1176='Patient level info'!B1176,IF('Patient level info'!U1176="","Not achieved","Achieved"),"Not directly admitted by this team")))</f>
        <v/>
      </c>
    </row>
    <row r="1177" spans="1:6" s="40" customFormat="1" ht="30" customHeight="1" x14ac:dyDescent="0.25">
      <c r="A1177" s="20" t="str">
        <f>IF('Patient level info'!A1177="","",'Patient level info'!A1177)</f>
        <v/>
      </c>
      <c r="B1177" s="105" t="str">
        <f>IF(A1177="","",IF('Patient level info'!E1177="Yes","6 Month Transfer",IF('Paste Data Here - Export'!A1177='Paste Data Here - Export'!B1177,'Patient level info'!C1177,IF('Patient level info'!W1177="No","",'Paste Data Here - Export'!HP1177))))</f>
        <v/>
      </c>
      <c r="C1177" s="61" t="str">
        <f>IF(A1177="","",IF(B1177="6 Month Transfer",B1177,IF('Patient level info'!W1177="No","Record not locked to discharge/transfer",IF(AND('Paste Data Here - Export'!KM1177="T",'Paste Data Here - Export'!A1177&lt;&gt;'Paste Data Here - Export'!B1177),"Record transferred to this team then transferred to another inpatient team",IF('Paste Data Here - Export'!KM1177="T","Transferred to another inpatient team",IF('Paste Data Here - Export'!A1177='Paste Data Here - Export'!B1177,"Full record at this team","Record transferred to this team"))))))</f>
        <v/>
      </c>
      <c r="D1177" s="106" t="str">
        <f>IF('Patient level info'!A1177="","",IF(B1177="6 Month Transfer","Not Applicable",IF(C1177="Record not locked to discharge/transfer",C1177,IF(OR(C1177="Full record at this team",'Patient level info'!AG1177="Died same day as arrival",'Patient level info'!AG1177="Admitted to ICU/CCU/HDU"),'Patient level info'!AG1177,IF('Patient level info'!P1177="Not achieved",'Patient level info'!AG1177,IF('Patient level info'!M1177="Not achieved",'Patient level info'!AG1177,IF('Patient level info'!AG1177="Not directly admitted by this team, but achieved 90% of stay whilst at this team",'Patient level info'!AG1177,CONCATENATE('Patient level info'!AG1177," whilst at this team"))))))))</f>
        <v/>
      </c>
      <c r="E1177" s="106" t="str">
        <f>IF('Patient level info'!A1177="","",IF(B1177="6 Month Transfer","Not Applicable",IF('Patient level info'!A1177='Patient level info'!B1177,IF('Patient level info'!T1177="No","Not achieved","Achieved"),"Not directly admitted by this team")))</f>
        <v/>
      </c>
      <c r="F1177" s="106" t="str">
        <f>IF('Patient level info'!A1177="","",IF(B1177="6 Month Transfer","Not Applicable",IF('Patient level info'!A1177='Patient level info'!B1177,IF('Patient level info'!U1177="","Not achieved","Achieved"),"Not directly admitted by this team")))</f>
        <v/>
      </c>
    </row>
    <row r="1178" spans="1:6" s="40" customFormat="1" ht="30" customHeight="1" x14ac:dyDescent="0.25">
      <c r="A1178" s="20" t="str">
        <f>IF('Patient level info'!A1178="","",'Patient level info'!A1178)</f>
        <v/>
      </c>
      <c r="B1178" s="105" t="str">
        <f>IF(A1178="","",IF('Patient level info'!E1178="Yes","6 Month Transfer",IF('Paste Data Here - Export'!A1178='Paste Data Here - Export'!B1178,'Patient level info'!C1178,IF('Patient level info'!W1178="No","",'Paste Data Here - Export'!HP1178))))</f>
        <v/>
      </c>
      <c r="C1178" s="61" t="str">
        <f>IF(A1178="","",IF(B1178="6 Month Transfer",B1178,IF('Patient level info'!W1178="No","Record not locked to discharge/transfer",IF(AND('Paste Data Here - Export'!KM1178="T",'Paste Data Here - Export'!A1178&lt;&gt;'Paste Data Here - Export'!B1178),"Record transferred to this team then transferred to another inpatient team",IF('Paste Data Here - Export'!KM1178="T","Transferred to another inpatient team",IF('Paste Data Here - Export'!A1178='Paste Data Here - Export'!B1178,"Full record at this team","Record transferred to this team"))))))</f>
        <v/>
      </c>
      <c r="D1178" s="106" t="str">
        <f>IF('Patient level info'!A1178="","",IF(B1178="6 Month Transfer","Not Applicable",IF(C1178="Record not locked to discharge/transfer",C1178,IF(OR(C1178="Full record at this team",'Patient level info'!AG1178="Died same day as arrival",'Patient level info'!AG1178="Admitted to ICU/CCU/HDU"),'Patient level info'!AG1178,IF('Patient level info'!P1178="Not achieved",'Patient level info'!AG1178,IF('Patient level info'!M1178="Not achieved",'Patient level info'!AG1178,IF('Patient level info'!AG1178="Not directly admitted by this team, but achieved 90% of stay whilst at this team",'Patient level info'!AG1178,CONCATENATE('Patient level info'!AG1178," whilst at this team"))))))))</f>
        <v/>
      </c>
      <c r="E1178" s="106" t="str">
        <f>IF('Patient level info'!A1178="","",IF(B1178="6 Month Transfer","Not Applicable",IF('Patient level info'!A1178='Patient level info'!B1178,IF('Patient level info'!T1178="No","Not achieved","Achieved"),"Not directly admitted by this team")))</f>
        <v/>
      </c>
      <c r="F1178" s="106" t="str">
        <f>IF('Patient level info'!A1178="","",IF(B1178="6 Month Transfer","Not Applicable",IF('Patient level info'!A1178='Patient level info'!B1178,IF('Patient level info'!U1178="","Not achieved","Achieved"),"Not directly admitted by this team")))</f>
        <v/>
      </c>
    </row>
    <row r="1179" spans="1:6" s="40" customFormat="1" ht="30" customHeight="1" x14ac:dyDescent="0.25">
      <c r="A1179" s="20" t="str">
        <f>IF('Patient level info'!A1179="","",'Patient level info'!A1179)</f>
        <v/>
      </c>
      <c r="B1179" s="105" t="str">
        <f>IF(A1179="","",IF('Patient level info'!E1179="Yes","6 Month Transfer",IF('Paste Data Here - Export'!A1179='Paste Data Here - Export'!B1179,'Patient level info'!C1179,IF('Patient level info'!W1179="No","",'Paste Data Here - Export'!HP1179))))</f>
        <v/>
      </c>
      <c r="C1179" s="61" t="str">
        <f>IF(A1179="","",IF(B1179="6 Month Transfer",B1179,IF('Patient level info'!W1179="No","Record not locked to discharge/transfer",IF(AND('Paste Data Here - Export'!KM1179="T",'Paste Data Here - Export'!A1179&lt;&gt;'Paste Data Here - Export'!B1179),"Record transferred to this team then transferred to another inpatient team",IF('Paste Data Here - Export'!KM1179="T","Transferred to another inpatient team",IF('Paste Data Here - Export'!A1179='Paste Data Here - Export'!B1179,"Full record at this team","Record transferred to this team"))))))</f>
        <v/>
      </c>
      <c r="D1179" s="106" t="str">
        <f>IF('Patient level info'!A1179="","",IF(B1179="6 Month Transfer","Not Applicable",IF(C1179="Record not locked to discharge/transfer",C1179,IF(OR(C1179="Full record at this team",'Patient level info'!AG1179="Died same day as arrival",'Patient level info'!AG1179="Admitted to ICU/CCU/HDU"),'Patient level info'!AG1179,IF('Patient level info'!P1179="Not achieved",'Patient level info'!AG1179,IF('Patient level info'!M1179="Not achieved",'Patient level info'!AG1179,IF('Patient level info'!AG1179="Not directly admitted by this team, but achieved 90% of stay whilst at this team",'Patient level info'!AG1179,CONCATENATE('Patient level info'!AG1179," whilst at this team"))))))))</f>
        <v/>
      </c>
      <c r="E1179" s="106" t="str">
        <f>IF('Patient level info'!A1179="","",IF(B1179="6 Month Transfer","Not Applicable",IF('Patient level info'!A1179='Patient level info'!B1179,IF('Patient level info'!T1179="No","Not achieved","Achieved"),"Not directly admitted by this team")))</f>
        <v/>
      </c>
      <c r="F1179" s="106" t="str">
        <f>IF('Patient level info'!A1179="","",IF(B1179="6 Month Transfer","Not Applicable",IF('Patient level info'!A1179='Patient level info'!B1179,IF('Patient level info'!U1179="","Not achieved","Achieved"),"Not directly admitted by this team")))</f>
        <v/>
      </c>
    </row>
    <row r="1180" spans="1:6" s="40" customFormat="1" ht="30" customHeight="1" x14ac:dyDescent="0.25">
      <c r="A1180" s="20" t="str">
        <f>IF('Patient level info'!A1180="","",'Patient level info'!A1180)</f>
        <v/>
      </c>
      <c r="B1180" s="105" t="str">
        <f>IF(A1180="","",IF('Patient level info'!E1180="Yes","6 Month Transfer",IF('Paste Data Here - Export'!A1180='Paste Data Here - Export'!B1180,'Patient level info'!C1180,IF('Patient level info'!W1180="No","",'Paste Data Here - Export'!HP1180))))</f>
        <v/>
      </c>
      <c r="C1180" s="61" t="str">
        <f>IF(A1180="","",IF(B1180="6 Month Transfer",B1180,IF('Patient level info'!W1180="No","Record not locked to discharge/transfer",IF(AND('Paste Data Here - Export'!KM1180="T",'Paste Data Here - Export'!A1180&lt;&gt;'Paste Data Here - Export'!B1180),"Record transferred to this team then transferred to another inpatient team",IF('Paste Data Here - Export'!KM1180="T","Transferred to another inpatient team",IF('Paste Data Here - Export'!A1180='Paste Data Here - Export'!B1180,"Full record at this team","Record transferred to this team"))))))</f>
        <v/>
      </c>
      <c r="D1180" s="106" t="str">
        <f>IF('Patient level info'!A1180="","",IF(B1180="6 Month Transfer","Not Applicable",IF(C1180="Record not locked to discharge/transfer",C1180,IF(OR(C1180="Full record at this team",'Patient level info'!AG1180="Died same day as arrival",'Patient level info'!AG1180="Admitted to ICU/CCU/HDU"),'Patient level info'!AG1180,IF('Patient level info'!P1180="Not achieved",'Patient level info'!AG1180,IF('Patient level info'!M1180="Not achieved",'Patient level info'!AG1180,IF('Patient level info'!AG1180="Not directly admitted by this team, but achieved 90% of stay whilst at this team",'Patient level info'!AG1180,CONCATENATE('Patient level info'!AG1180," whilst at this team"))))))))</f>
        <v/>
      </c>
      <c r="E1180" s="106" t="str">
        <f>IF('Patient level info'!A1180="","",IF(B1180="6 Month Transfer","Not Applicable",IF('Patient level info'!A1180='Patient level info'!B1180,IF('Patient level info'!T1180="No","Not achieved","Achieved"),"Not directly admitted by this team")))</f>
        <v/>
      </c>
      <c r="F1180" s="106" t="str">
        <f>IF('Patient level info'!A1180="","",IF(B1180="6 Month Transfer","Not Applicable",IF('Patient level info'!A1180='Patient level info'!B1180,IF('Patient level info'!U1180="","Not achieved","Achieved"),"Not directly admitted by this team")))</f>
        <v/>
      </c>
    </row>
    <row r="1181" spans="1:6" s="40" customFormat="1" ht="30" customHeight="1" x14ac:dyDescent="0.25">
      <c r="A1181" s="20" t="str">
        <f>IF('Patient level info'!A1181="","",'Patient level info'!A1181)</f>
        <v/>
      </c>
      <c r="B1181" s="105" t="str">
        <f>IF(A1181="","",IF('Patient level info'!E1181="Yes","6 Month Transfer",IF('Paste Data Here - Export'!A1181='Paste Data Here - Export'!B1181,'Patient level info'!C1181,IF('Patient level info'!W1181="No","",'Paste Data Here - Export'!HP1181))))</f>
        <v/>
      </c>
      <c r="C1181" s="61" t="str">
        <f>IF(A1181="","",IF(B1181="6 Month Transfer",B1181,IF('Patient level info'!W1181="No","Record not locked to discharge/transfer",IF(AND('Paste Data Here - Export'!KM1181="T",'Paste Data Here - Export'!A1181&lt;&gt;'Paste Data Here - Export'!B1181),"Record transferred to this team then transferred to another inpatient team",IF('Paste Data Here - Export'!KM1181="T","Transferred to another inpatient team",IF('Paste Data Here - Export'!A1181='Paste Data Here - Export'!B1181,"Full record at this team","Record transferred to this team"))))))</f>
        <v/>
      </c>
      <c r="D1181" s="106" t="str">
        <f>IF('Patient level info'!A1181="","",IF(B1181="6 Month Transfer","Not Applicable",IF(C1181="Record not locked to discharge/transfer",C1181,IF(OR(C1181="Full record at this team",'Patient level info'!AG1181="Died same day as arrival",'Patient level info'!AG1181="Admitted to ICU/CCU/HDU"),'Patient level info'!AG1181,IF('Patient level info'!P1181="Not achieved",'Patient level info'!AG1181,IF('Patient level info'!M1181="Not achieved",'Patient level info'!AG1181,IF('Patient level info'!AG1181="Not directly admitted by this team, but achieved 90% of stay whilst at this team",'Patient level info'!AG1181,CONCATENATE('Patient level info'!AG1181," whilst at this team"))))))))</f>
        <v/>
      </c>
      <c r="E1181" s="106" t="str">
        <f>IF('Patient level info'!A1181="","",IF(B1181="6 Month Transfer","Not Applicable",IF('Patient level info'!A1181='Patient level info'!B1181,IF('Patient level info'!T1181="No","Not achieved","Achieved"),"Not directly admitted by this team")))</f>
        <v/>
      </c>
      <c r="F1181" s="106" t="str">
        <f>IF('Patient level info'!A1181="","",IF(B1181="6 Month Transfer","Not Applicable",IF('Patient level info'!A1181='Patient level info'!B1181,IF('Patient level info'!U1181="","Not achieved","Achieved"),"Not directly admitted by this team")))</f>
        <v/>
      </c>
    </row>
    <row r="1182" spans="1:6" s="40" customFormat="1" ht="30" customHeight="1" x14ac:dyDescent="0.25">
      <c r="A1182" s="20" t="str">
        <f>IF('Patient level info'!A1182="","",'Patient level info'!A1182)</f>
        <v/>
      </c>
      <c r="B1182" s="105" t="str">
        <f>IF(A1182="","",IF('Patient level info'!E1182="Yes","6 Month Transfer",IF('Paste Data Here - Export'!A1182='Paste Data Here - Export'!B1182,'Patient level info'!C1182,IF('Patient level info'!W1182="No","",'Paste Data Here - Export'!HP1182))))</f>
        <v/>
      </c>
      <c r="C1182" s="61" t="str">
        <f>IF(A1182="","",IF(B1182="6 Month Transfer",B1182,IF('Patient level info'!W1182="No","Record not locked to discharge/transfer",IF(AND('Paste Data Here - Export'!KM1182="T",'Paste Data Here - Export'!A1182&lt;&gt;'Paste Data Here - Export'!B1182),"Record transferred to this team then transferred to another inpatient team",IF('Paste Data Here - Export'!KM1182="T","Transferred to another inpatient team",IF('Paste Data Here - Export'!A1182='Paste Data Here - Export'!B1182,"Full record at this team","Record transferred to this team"))))))</f>
        <v/>
      </c>
      <c r="D1182" s="106" t="str">
        <f>IF('Patient level info'!A1182="","",IF(B1182="6 Month Transfer","Not Applicable",IF(C1182="Record not locked to discharge/transfer",C1182,IF(OR(C1182="Full record at this team",'Patient level info'!AG1182="Died same day as arrival",'Patient level info'!AG1182="Admitted to ICU/CCU/HDU"),'Patient level info'!AG1182,IF('Patient level info'!P1182="Not achieved",'Patient level info'!AG1182,IF('Patient level info'!M1182="Not achieved",'Patient level info'!AG1182,IF('Patient level info'!AG1182="Not directly admitted by this team, but achieved 90% of stay whilst at this team",'Patient level info'!AG1182,CONCATENATE('Patient level info'!AG1182," whilst at this team"))))))))</f>
        <v/>
      </c>
      <c r="E1182" s="106" t="str">
        <f>IF('Patient level info'!A1182="","",IF(B1182="6 Month Transfer","Not Applicable",IF('Patient level info'!A1182='Patient level info'!B1182,IF('Patient level info'!T1182="No","Not achieved","Achieved"),"Not directly admitted by this team")))</f>
        <v/>
      </c>
      <c r="F1182" s="106" t="str">
        <f>IF('Patient level info'!A1182="","",IF(B1182="6 Month Transfer","Not Applicable",IF('Patient level info'!A1182='Patient level info'!B1182,IF('Patient level info'!U1182="","Not achieved","Achieved"),"Not directly admitted by this team")))</f>
        <v/>
      </c>
    </row>
    <row r="1183" spans="1:6" s="40" customFormat="1" ht="30" customHeight="1" x14ac:dyDescent="0.25">
      <c r="A1183" s="20" t="str">
        <f>IF('Patient level info'!A1183="","",'Patient level info'!A1183)</f>
        <v/>
      </c>
      <c r="B1183" s="105" t="str">
        <f>IF(A1183="","",IF('Patient level info'!E1183="Yes","6 Month Transfer",IF('Paste Data Here - Export'!A1183='Paste Data Here - Export'!B1183,'Patient level info'!C1183,IF('Patient level info'!W1183="No","",'Paste Data Here - Export'!HP1183))))</f>
        <v/>
      </c>
      <c r="C1183" s="61" t="str">
        <f>IF(A1183="","",IF(B1183="6 Month Transfer",B1183,IF('Patient level info'!W1183="No","Record not locked to discharge/transfer",IF(AND('Paste Data Here - Export'!KM1183="T",'Paste Data Here - Export'!A1183&lt;&gt;'Paste Data Here - Export'!B1183),"Record transferred to this team then transferred to another inpatient team",IF('Paste Data Here - Export'!KM1183="T","Transferred to another inpatient team",IF('Paste Data Here - Export'!A1183='Paste Data Here - Export'!B1183,"Full record at this team","Record transferred to this team"))))))</f>
        <v/>
      </c>
      <c r="D1183" s="106" t="str">
        <f>IF('Patient level info'!A1183="","",IF(B1183="6 Month Transfer","Not Applicable",IF(C1183="Record not locked to discharge/transfer",C1183,IF(OR(C1183="Full record at this team",'Patient level info'!AG1183="Died same day as arrival",'Patient level info'!AG1183="Admitted to ICU/CCU/HDU"),'Patient level info'!AG1183,IF('Patient level info'!P1183="Not achieved",'Patient level info'!AG1183,IF('Patient level info'!M1183="Not achieved",'Patient level info'!AG1183,IF('Patient level info'!AG1183="Not directly admitted by this team, but achieved 90% of stay whilst at this team",'Patient level info'!AG1183,CONCATENATE('Patient level info'!AG1183," whilst at this team"))))))))</f>
        <v/>
      </c>
      <c r="E1183" s="106" t="str">
        <f>IF('Patient level info'!A1183="","",IF(B1183="6 Month Transfer","Not Applicable",IF('Patient level info'!A1183='Patient level info'!B1183,IF('Patient level info'!T1183="No","Not achieved","Achieved"),"Not directly admitted by this team")))</f>
        <v/>
      </c>
      <c r="F1183" s="106" t="str">
        <f>IF('Patient level info'!A1183="","",IF(B1183="6 Month Transfer","Not Applicable",IF('Patient level info'!A1183='Patient level info'!B1183,IF('Patient level info'!U1183="","Not achieved","Achieved"),"Not directly admitted by this team")))</f>
        <v/>
      </c>
    </row>
    <row r="1184" spans="1:6" s="40" customFormat="1" ht="30" customHeight="1" x14ac:dyDescent="0.25">
      <c r="A1184" s="20" t="str">
        <f>IF('Patient level info'!A1184="","",'Patient level info'!A1184)</f>
        <v/>
      </c>
      <c r="B1184" s="105" t="str">
        <f>IF(A1184="","",IF('Patient level info'!E1184="Yes","6 Month Transfer",IF('Paste Data Here - Export'!A1184='Paste Data Here - Export'!B1184,'Patient level info'!C1184,IF('Patient level info'!W1184="No","",'Paste Data Here - Export'!HP1184))))</f>
        <v/>
      </c>
      <c r="C1184" s="61" t="str">
        <f>IF(A1184="","",IF(B1184="6 Month Transfer",B1184,IF('Patient level info'!W1184="No","Record not locked to discharge/transfer",IF(AND('Paste Data Here - Export'!KM1184="T",'Paste Data Here - Export'!A1184&lt;&gt;'Paste Data Here - Export'!B1184),"Record transferred to this team then transferred to another inpatient team",IF('Paste Data Here - Export'!KM1184="T","Transferred to another inpatient team",IF('Paste Data Here - Export'!A1184='Paste Data Here - Export'!B1184,"Full record at this team","Record transferred to this team"))))))</f>
        <v/>
      </c>
      <c r="D1184" s="106" t="str">
        <f>IF('Patient level info'!A1184="","",IF(B1184="6 Month Transfer","Not Applicable",IF(C1184="Record not locked to discharge/transfer",C1184,IF(OR(C1184="Full record at this team",'Patient level info'!AG1184="Died same day as arrival",'Patient level info'!AG1184="Admitted to ICU/CCU/HDU"),'Patient level info'!AG1184,IF('Patient level info'!P1184="Not achieved",'Patient level info'!AG1184,IF('Patient level info'!M1184="Not achieved",'Patient level info'!AG1184,IF('Patient level info'!AG1184="Not directly admitted by this team, but achieved 90% of stay whilst at this team",'Patient level info'!AG1184,CONCATENATE('Patient level info'!AG1184," whilst at this team"))))))))</f>
        <v/>
      </c>
      <c r="E1184" s="106" t="str">
        <f>IF('Patient level info'!A1184="","",IF(B1184="6 Month Transfer","Not Applicable",IF('Patient level info'!A1184='Patient level info'!B1184,IF('Patient level info'!T1184="No","Not achieved","Achieved"),"Not directly admitted by this team")))</f>
        <v/>
      </c>
      <c r="F1184" s="106" t="str">
        <f>IF('Patient level info'!A1184="","",IF(B1184="6 Month Transfer","Not Applicable",IF('Patient level info'!A1184='Patient level info'!B1184,IF('Patient level info'!U1184="","Not achieved","Achieved"),"Not directly admitted by this team")))</f>
        <v/>
      </c>
    </row>
    <row r="1185" spans="1:6" s="40" customFormat="1" ht="30" customHeight="1" x14ac:dyDescent="0.25">
      <c r="A1185" s="20" t="str">
        <f>IF('Patient level info'!A1185="","",'Patient level info'!A1185)</f>
        <v/>
      </c>
      <c r="B1185" s="105" t="str">
        <f>IF(A1185="","",IF('Patient level info'!E1185="Yes","6 Month Transfer",IF('Paste Data Here - Export'!A1185='Paste Data Here - Export'!B1185,'Patient level info'!C1185,IF('Patient level info'!W1185="No","",'Paste Data Here - Export'!HP1185))))</f>
        <v/>
      </c>
      <c r="C1185" s="61" t="str">
        <f>IF(A1185="","",IF(B1185="6 Month Transfer",B1185,IF('Patient level info'!W1185="No","Record not locked to discharge/transfer",IF(AND('Paste Data Here - Export'!KM1185="T",'Paste Data Here - Export'!A1185&lt;&gt;'Paste Data Here - Export'!B1185),"Record transferred to this team then transferred to another inpatient team",IF('Paste Data Here - Export'!KM1185="T","Transferred to another inpatient team",IF('Paste Data Here - Export'!A1185='Paste Data Here - Export'!B1185,"Full record at this team","Record transferred to this team"))))))</f>
        <v/>
      </c>
      <c r="D1185" s="106" t="str">
        <f>IF('Patient level info'!A1185="","",IF(B1185="6 Month Transfer","Not Applicable",IF(C1185="Record not locked to discharge/transfer",C1185,IF(OR(C1185="Full record at this team",'Patient level info'!AG1185="Died same day as arrival",'Patient level info'!AG1185="Admitted to ICU/CCU/HDU"),'Patient level info'!AG1185,IF('Patient level info'!P1185="Not achieved",'Patient level info'!AG1185,IF('Patient level info'!M1185="Not achieved",'Patient level info'!AG1185,IF('Patient level info'!AG1185="Not directly admitted by this team, but achieved 90% of stay whilst at this team",'Patient level info'!AG1185,CONCATENATE('Patient level info'!AG1185," whilst at this team"))))))))</f>
        <v/>
      </c>
      <c r="E1185" s="106" t="str">
        <f>IF('Patient level info'!A1185="","",IF(B1185="6 Month Transfer","Not Applicable",IF('Patient level info'!A1185='Patient level info'!B1185,IF('Patient level info'!T1185="No","Not achieved","Achieved"),"Not directly admitted by this team")))</f>
        <v/>
      </c>
      <c r="F1185" s="106" t="str">
        <f>IF('Patient level info'!A1185="","",IF(B1185="6 Month Transfer","Not Applicable",IF('Patient level info'!A1185='Patient level info'!B1185,IF('Patient level info'!U1185="","Not achieved","Achieved"),"Not directly admitted by this team")))</f>
        <v/>
      </c>
    </row>
    <row r="1186" spans="1:6" s="40" customFormat="1" ht="30" customHeight="1" x14ac:dyDescent="0.25">
      <c r="A1186" s="20" t="str">
        <f>IF('Patient level info'!A1186="","",'Patient level info'!A1186)</f>
        <v/>
      </c>
      <c r="B1186" s="105" t="str">
        <f>IF(A1186="","",IF('Patient level info'!E1186="Yes","6 Month Transfer",IF('Paste Data Here - Export'!A1186='Paste Data Here - Export'!B1186,'Patient level info'!C1186,IF('Patient level info'!W1186="No","",'Paste Data Here - Export'!HP1186))))</f>
        <v/>
      </c>
      <c r="C1186" s="61" t="str">
        <f>IF(A1186="","",IF(B1186="6 Month Transfer",B1186,IF('Patient level info'!W1186="No","Record not locked to discharge/transfer",IF(AND('Paste Data Here - Export'!KM1186="T",'Paste Data Here - Export'!A1186&lt;&gt;'Paste Data Here - Export'!B1186),"Record transferred to this team then transferred to another inpatient team",IF('Paste Data Here - Export'!KM1186="T","Transferred to another inpatient team",IF('Paste Data Here - Export'!A1186='Paste Data Here - Export'!B1186,"Full record at this team","Record transferred to this team"))))))</f>
        <v/>
      </c>
      <c r="D1186" s="106" t="str">
        <f>IF('Patient level info'!A1186="","",IF(B1186="6 Month Transfer","Not Applicable",IF(C1186="Record not locked to discharge/transfer",C1186,IF(OR(C1186="Full record at this team",'Patient level info'!AG1186="Died same day as arrival",'Patient level info'!AG1186="Admitted to ICU/CCU/HDU"),'Patient level info'!AG1186,IF('Patient level info'!P1186="Not achieved",'Patient level info'!AG1186,IF('Patient level info'!M1186="Not achieved",'Patient level info'!AG1186,IF('Patient level info'!AG1186="Not directly admitted by this team, but achieved 90% of stay whilst at this team",'Patient level info'!AG1186,CONCATENATE('Patient level info'!AG1186," whilst at this team"))))))))</f>
        <v/>
      </c>
      <c r="E1186" s="106" t="str">
        <f>IF('Patient level info'!A1186="","",IF(B1186="6 Month Transfer","Not Applicable",IF('Patient level info'!A1186='Patient level info'!B1186,IF('Patient level info'!T1186="No","Not achieved","Achieved"),"Not directly admitted by this team")))</f>
        <v/>
      </c>
      <c r="F1186" s="106" t="str">
        <f>IF('Patient level info'!A1186="","",IF(B1186="6 Month Transfer","Not Applicable",IF('Patient level info'!A1186='Patient level info'!B1186,IF('Patient level info'!U1186="","Not achieved","Achieved"),"Not directly admitted by this team")))</f>
        <v/>
      </c>
    </row>
    <row r="1187" spans="1:6" s="40" customFormat="1" ht="30" customHeight="1" x14ac:dyDescent="0.25">
      <c r="A1187" s="20" t="str">
        <f>IF('Patient level info'!A1187="","",'Patient level info'!A1187)</f>
        <v/>
      </c>
      <c r="B1187" s="105" t="str">
        <f>IF(A1187="","",IF('Patient level info'!E1187="Yes","6 Month Transfer",IF('Paste Data Here - Export'!A1187='Paste Data Here - Export'!B1187,'Patient level info'!C1187,IF('Patient level info'!W1187="No","",'Paste Data Here - Export'!HP1187))))</f>
        <v/>
      </c>
      <c r="C1187" s="61" t="str">
        <f>IF(A1187="","",IF(B1187="6 Month Transfer",B1187,IF('Patient level info'!W1187="No","Record not locked to discharge/transfer",IF(AND('Paste Data Here - Export'!KM1187="T",'Paste Data Here - Export'!A1187&lt;&gt;'Paste Data Here - Export'!B1187),"Record transferred to this team then transferred to another inpatient team",IF('Paste Data Here - Export'!KM1187="T","Transferred to another inpatient team",IF('Paste Data Here - Export'!A1187='Paste Data Here - Export'!B1187,"Full record at this team","Record transferred to this team"))))))</f>
        <v/>
      </c>
      <c r="D1187" s="106" t="str">
        <f>IF('Patient level info'!A1187="","",IF(B1187="6 Month Transfer","Not Applicable",IF(C1187="Record not locked to discharge/transfer",C1187,IF(OR(C1187="Full record at this team",'Patient level info'!AG1187="Died same day as arrival",'Patient level info'!AG1187="Admitted to ICU/CCU/HDU"),'Patient level info'!AG1187,IF('Patient level info'!P1187="Not achieved",'Patient level info'!AG1187,IF('Patient level info'!M1187="Not achieved",'Patient level info'!AG1187,IF('Patient level info'!AG1187="Not directly admitted by this team, but achieved 90% of stay whilst at this team",'Patient level info'!AG1187,CONCATENATE('Patient level info'!AG1187," whilst at this team"))))))))</f>
        <v/>
      </c>
      <c r="E1187" s="106" t="str">
        <f>IF('Patient level info'!A1187="","",IF(B1187="6 Month Transfer","Not Applicable",IF('Patient level info'!A1187='Patient level info'!B1187,IF('Patient level info'!T1187="No","Not achieved","Achieved"),"Not directly admitted by this team")))</f>
        <v/>
      </c>
      <c r="F1187" s="106" t="str">
        <f>IF('Patient level info'!A1187="","",IF(B1187="6 Month Transfer","Not Applicable",IF('Patient level info'!A1187='Patient level info'!B1187,IF('Patient level info'!U1187="","Not achieved","Achieved"),"Not directly admitted by this team")))</f>
        <v/>
      </c>
    </row>
    <row r="1188" spans="1:6" s="40" customFormat="1" ht="30" customHeight="1" x14ac:dyDescent="0.25">
      <c r="A1188" s="20" t="str">
        <f>IF('Patient level info'!A1188="","",'Patient level info'!A1188)</f>
        <v/>
      </c>
      <c r="B1188" s="105" t="str">
        <f>IF(A1188="","",IF('Patient level info'!E1188="Yes","6 Month Transfer",IF('Paste Data Here - Export'!A1188='Paste Data Here - Export'!B1188,'Patient level info'!C1188,IF('Patient level info'!W1188="No","",'Paste Data Here - Export'!HP1188))))</f>
        <v/>
      </c>
      <c r="C1188" s="61" t="str">
        <f>IF(A1188="","",IF(B1188="6 Month Transfer",B1188,IF('Patient level info'!W1188="No","Record not locked to discharge/transfer",IF(AND('Paste Data Here - Export'!KM1188="T",'Paste Data Here - Export'!A1188&lt;&gt;'Paste Data Here - Export'!B1188),"Record transferred to this team then transferred to another inpatient team",IF('Paste Data Here - Export'!KM1188="T","Transferred to another inpatient team",IF('Paste Data Here - Export'!A1188='Paste Data Here - Export'!B1188,"Full record at this team","Record transferred to this team"))))))</f>
        <v/>
      </c>
      <c r="D1188" s="106" t="str">
        <f>IF('Patient level info'!A1188="","",IF(B1188="6 Month Transfer","Not Applicable",IF(C1188="Record not locked to discharge/transfer",C1188,IF(OR(C1188="Full record at this team",'Patient level info'!AG1188="Died same day as arrival",'Patient level info'!AG1188="Admitted to ICU/CCU/HDU"),'Patient level info'!AG1188,IF('Patient level info'!P1188="Not achieved",'Patient level info'!AG1188,IF('Patient level info'!M1188="Not achieved",'Patient level info'!AG1188,IF('Patient level info'!AG1188="Not directly admitted by this team, but achieved 90% of stay whilst at this team",'Patient level info'!AG1188,CONCATENATE('Patient level info'!AG1188," whilst at this team"))))))))</f>
        <v/>
      </c>
      <c r="E1188" s="106" t="str">
        <f>IF('Patient level info'!A1188="","",IF(B1188="6 Month Transfer","Not Applicable",IF('Patient level info'!A1188='Patient level info'!B1188,IF('Patient level info'!T1188="No","Not achieved","Achieved"),"Not directly admitted by this team")))</f>
        <v/>
      </c>
      <c r="F1188" s="106" t="str">
        <f>IF('Patient level info'!A1188="","",IF(B1188="6 Month Transfer","Not Applicable",IF('Patient level info'!A1188='Patient level info'!B1188,IF('Patient level info'!U1188="","Not achieved","Achieved"),"Not directly admitted by this team")))</f>
        <v/>
      </c>
    </row>
    <row r="1189" spans="1:6" s="40" customFormat="1" ht="30" customHeight="1" x14ac:dyDescent="0.25">
      <c r="A1189" s="20" t="str">
        <f>IF('Patient level info'!A1189="","",'Patient level info'!A1189)</f>
        <v/>
      </c>
      <c r="B1189" s="105" t="str">
        <f>IF(A1189="","",IF('Patient level info'!E1189="Yes","6 Month Transfer",IF('Paste Data Here - Export'!A1189='Paste Data Here - Export'!B1189,'Patient level info'!C1189,IF('Patient level info'!W1189="No","",'Paste Data Here - Export'!HP1189))))</f>
        <v/>
      </c>
      <c r="C1189" s="61" t="str">
        <f>IF(A1189="","",IF(B1189="6 Month Transfer",B1189,IF('Patient level info'!W1189="No","Record not locked to discharge/transfer",IF(AND('Paste Data Here - Export'!KM1189="T",'Paste Data Here - Export'!A1189&lt;&gt;'Paste Data Here - Export'!B1189),"Record transferred to this team then transferred to another inpatient team",IF('Paste Data Here - Export'!KM1189="T","Transferred to another inpatient team",IF('Paste Data Here - Export'!A1189='Paste Data Here - Export'!B1189,"Full record at this team","Record transferred to this team"))))))</f>
        <v/>
      </c>
      <c r="D1189" s="106" t="str">
        <f>IF('Patient level info'!A1189="","",IF(B1189="6 Month Transfer","Not Applicable",IF(C1189="Record not locked to discharge/transfer",C1189,IF(OR(C1189="Full record at this team",'Patient level info'!AG1189="Died same day as arrival",'Patient level info'!AG1189="Admitted to ICU/CCU/HDU"),'Patient level info'!AG1189,IF('Patient level info'!P1189="Not achieved",'Patient level info'!AG1189,IF('Patient level info'!M1189="Not achieved",'Patient level info'!AG1189,IF('Patient level info'!AG1189="Not directly admitted by this team, but achieved 90% of stay whilst at this team",'Patient level info'!AG1189,CONCATENATE('Patient level info'!AG1189," whilst at this team"))))))))</f>
        <v/>
      </c>
      <c r="E1189" s="106" t="str">
        <f>IF('Patient level info'!A1189="","",IF(B1189="6 Month Transfer","Not Applicable",IF('Patient level info'!A1189='Patient level info'!B1189,IF('Patient level info'!T1189="No","Not achieved","Achieved"),"Not directly admitted by this team")))</f>
        <v/>
      </c>
      <c r="F1189" s="106" t="str">
        <f>IF('Patient level info'!A1189="","",IF(B1189="6 Month Transfer","Not Applicable",IF('Patient level info'!A1189='Patient level info'!B1189,IF('Patient level info'!U1189="","Not achieved","Achieved"),"Not directly admitted by this team")))</f>
        <v/>
      </c>
    </row>
    <row r="1190" spans="1:6" s="40" customFormat="1" ht="30" customHeight="1" x14ac:dyDescent="0.25">
      <c r="A1190" s="20" t="str">
        <f>IF('Patient level info'!A1190="","",'Patient level info'!A1190)</f>
        <v/>
      </c>
      <c r="B1190" s="105" t="str">
        <f>IF(A1190="","",IF('Patient level info'!E1190="Yes","6 Month Transfer",IF('Paste Data Here - Export'!A1190='Paste Data Here - Export'!B1190,'Patient level info'!C1190,IF('Patient level info'!W1190="No","",'Paste Data Here - Export'!HP1190))))</f>
        <v/>
      </c>
      <c r="C1190" s="61" t="str">
        <f>IF(A1190="","",IF(B1190="6 Month Transfer",B1190,IF('Patient level info'!W1190="No","Record not locked to discharge/transfer",IF(AND('Paste Data Here - Export'!KM1190="T",'Paste Data Here - Export'!A1190&lt;&gt;'Paste Data Here - Export'!B1190),"Record transferred to this team then transferred to another inpatient team",IF('Paste Data Here - Export'!KM1190="T","Transferred to another inpatient team",IF('Paste Data Here - Export'!A1190='Paste Data Here - Export'!B1190,"Full record at this team","Record transferred to this team"))))))</f>
        <v/>
      </c>
      <c r="D1190" s="106" t="str">
        <f>IF('Patient level info'!A1190="","",IF(B1190="6 Month Transfer","Not Applicable",IF(C1190="Record not locked to discharge/transfer",C1190,IF(OR(C1190="Full record at this team",'Patient level info'!AG1190="Died same day as arrival",'Patient level info'!AG1190="Admitted to ICU/CCU/HDU"),'Patient level info'!AG1190,IF('Patient level info'!P1190="Not achieved",'Patient level info'!AG1190,IF('Patient level info'!M1190="Not achieved",'Patient level info'!AG1190,IF('Patient level info'!AG1190="Not directly admitted by this team, but achieved 90% of stay whilst at this team",'Patient level info'!AG1190,CONCATENATE('Patient level info'!AG1190," whilst at this team"))))))))</f>
        <v/>
      </c>
      <c r="E1190" s="106" t="str">
        <f>IF('Patient level info'!A1190="","",IF(B1190="6 Month Transfer","Not Applicable",IF('Patient level info'!A1190='Patient level info'!B1190,IF('Patient level info'!T1190="No","Not achieved","Achieved"),"Not directly admitted by this team")))</f>
        <v/>
      </c>
      <c r="F1190" s="106" t="str">
        <f>IF('Patient level info'!A1190="","",IF(B1190="6 Month Transfer","Not Applicable",IF('Patient level info'!A1190='Patient level info'!B1190,IF('Patient level info'!U1190="","Not achieved","Achieved"),"Not directly admitted by this team")))</f>
        <v/>
      </c>
    </row>
    <row r="1191" spans="1:6" s="40" customFormat="1" ht="30" customHeight="1" x14ac:dyDescent="0.25">
      <c r="A1191" s="20" t="str">
        <f>IF('Patient level info'!A1191="","",'Patient level info'!A1191)</f>
        <v/>
      </c>
      <c r="B1191" s="105" t="str">
        <f>IF(A1191="","",IF('Patient level info'!E1191="Yes","6 Month Transfer",IF('Paste Data Here - Export'!A1191='Paste Data Here - Export'!B1191,'Patient level info'!C1191,IF('Patient level info'!W1191="No","",'Paste Data Here - Export'!HP1191))))</f>
        <v/>
      </c>
      <c r="C1191" s="61" t="str">
        <f>IF(A1191="","",IF(B1191="6 Month Transfer",B1191,IF('Patient level info'!W1191="No","Record not locked to discharge/transfer",IF(AND('Paste Data Here - Export'!KM1191="T",'Paste Data Here - Export'!A1191&lt;&gt;'Paste Data Here - Export'!B1191),"Record transferred to this team then transferred to another inpatient team",IF('Paste Data Here - Export'!KM1191="T","Transferred to another inpatient team",IF('Paste Data Here - Export'!A1191='Paste Data Here - Export'!B1191,"Full record at this team","Record transferred to this team"))))))</f>
        <v/>
      </c>
      <c r="D1191" s="106" t="str">
        <f>IF('Patient level info'!A1191="","",IF(B1191="6 Month Transfer","Not Applicable",IF(C1191="Record not locked to discharge/transfer",C1191,IF(OR(C1191="Full record at this team",'Patient level info'!AG1191="Died same day as arrival",'Patient level info'!AG1191="Admitted to ICU/CCU/HDU"),'Patient level info'!AG1191,IF('Patient level info'!P1191="Not achieved",'Patient level info'!AG1191,IF('Patient level info'!M1191="Not achieved",'Patient level info'!AG1191,IF('Patient level info'!AG1191="Not directly admitted by this team, but achieved 90% of stay whilst at this team",'Patient level info'!AG1191,CONCATENATE('Patient level info'!AG1191," whilst at this team"))))))))</f>
        <v/>
      </c>
      <c r="E1191" s="106" t="str">
        <f>IF('Patient level info'!A1191="","",IF(B1191="6 Month Transfer","Not Applicable",IF('Patient level info'!A1191='Patient level info'!B1191,IF('Patient level info'!T1191="No","Not achieved","Achieved"),"Not directly admitted by this team")))</f>
        <v/>
      </c>
      <c r="F1191" s="106" t="str">
        <f>IF('Patient level info'!A1191="","",IF(B1191="6 Month Transfer","Not Applicable",IF('Patient level info'!A1191='Patient level info'!B1191,IF('Patient level info'!U1191="","Not achieved","Achieved"),"Not directly admitted by this team")))</f>
        <v/>
      </c>
    </row>
    <row r="1192" spans="1:6" s="40" customFormat="1" ht="30" customHeight="1" x14ac:dyDescent="0.25">
      <c r="A1192" s="20" t="str">
        <f>IF('Patient level info'!A1192="","",'Patient level info'!A1192)</f>
        <v/>
      </c>
      <c r="B1192" s="105" t="str">
        <f>IF(A1192="","",IF('Patient level info'!E1192="Yes","6 Month Transfer",IF('Paste Data Here - Export'!A1192='Paste Data Here - Export'!B1192,'Patient level info'!C1192,IF('Patient level info'!W1192="No","",'Paste Data Here - Export'!HP1192))))</f>
        <v/>
      </c>
      <c r="C1192" s="61" t="str">
        <f>IF(A1192="","",IF(B1192="6 Month Transfer",B1192,IF('Patient level info'!W1192="No","Record not locked to discharge/transfer",IF(AND('Paste Data Here - Export'!KM1192="T",'Paste Data Here - Export'!A1192&lt;&gt;'Paste Data Here - Export'!B1192),"Record transferred to this team then transferred to another inpatient team",IF('Paste Data Here - Export'!KM1192="T","Transferred to another inpatient team",IF('Paste Data Here - Export'!A1192='Paste Data Here - Export'!B1192,"Full record at this team","Record transferred to this team"))))))</f>
        <v/>
      </c>
      <c r="D1192" s="106" t="str">
        <f>IF('Patient level info'!A1192="","",IF(B1192="6 Month Transfer","Not Applicable",IF(C1192="Record not locked to discharge/transfer",C1192,IF(OR(C1192="Full record at this team",'Patient level info'!AG1192="Died same day as arrival",'Patient level info'!AG1192="Admitted to ICU/CCU/HDU"),'Patient level info'!AG1192,IF('Patient level info'!P1192="Not achieved",'Patient level info'!AG1192,IF('Patient level info'!M1192="Not achieved",'Patient level info'!AG1192,IF('Patient level info'!AG1192="Not directly admitted by this team, but achieved 90% of stay whilst at this team",'Patient level info'!AG1192,CONCATENATE('Patient level info'!AG1192," whilst at this team"))))))))</f>
        <v/>
      </c>
      <c r="E1192" s="106" t="str">
        <f>IF('Patient level info'!A1192="","",IF(B1192="6 Month Transfer","Not Applicable",IF('Patient level info'!A1192='Patient level info'!B1192,IF('Patient level info'!T1192="No","Not achieved","Achieved"),"Not directly admitted by this team")))</f>
        <v/>
      </c>
      <c r="F1192" s="106" t="str">
        <f>IF('Patient level info'!A1192="","",IF(B1192="6 Month Transfer","Not Applicable",IF('Patient level info'!A1192='Patient level info'!B1192,IF('Patient level info'!U1192="","Not achieved","Achieved"),"Not directly admitted by this team")))</f>
        <v/>
      </c>
    </row>
    <row r="1193" spans="1:6" s="40" customFormat="1" ht="30" customHeight="1" x14ac:dyDescent="0.25">
      <c r="A1193" s="20" t="str">
        <f>IF('Patient level info'!A1193="","",'Patient level info'!A1193)</f>
        <v/>
      </c>
      <c r="B1193" s="105" t="str">
        <f>IF(A1193="","",IF('Patient level info'!E1193="Yes","6 Month Transfer",IF('Paste Data Here - Export'!A1193='Paste Data Here - Export'!B1193,'Patient level info'!C1193,IF('Patient level info'!W1193="No","",'Paste Data Here - Export'!HP1193))))</f>
        <v/>
      </c>
      <c r="C1193" s="61" t="str">
        <f>IF(A1193="","",IF(B1193="6 Month Transfer",B1193,IF('Patient level info'!W1193="No","Record not locked to discharge/transfer",IF(AND('Paste Data Here - Export'!KM1193="T",'Paste Data Here - Export'!A1193&lt;&gt;'Paste Data Here - Export'!B1193),"Record transferred to this team then transferred to another inpatient team",IF('Paste Data Here - Export'!KM1193="T","Transferred to another inpatient team",IF('Paste Data Here - Export'!A1193='Paste Data Here - Export'!B1193,"Full record at this team","Record transferred to this team"))))))</f>
        <v/>
      </c>
      <c r="D1193" s="106" t="str">
        <f>IF('Patient level info'!A1193="","",IF(B1193="6 Month Transfer","Not Applicable",IF(C1193="Record not locked to discharge/transfer",C1193,IF(OR(C1193="Full record at this team",'Patient level info'!AG1193="Died same day as arrival",'Patient level info'!AG1193="Admitted to ICU/CCU/HDU"),'Patient level info'!AG1193,IF('Patient level info'!P1193="Not achieved",'Patient level info'!AG1193,IF('Patient level info'!M1193="Not achieved",'Patient level info'!AG1193,IF('Patient level info'!AG1193="Not directly admitted by this team, but achieved 90% of stay whilst at this team",'Patient level info'!AG1193,CONCATENATE('Patient level info'!AG1193," whilst at this team"))))))))</f>
        <v/>
      </c>
      <c r="E1193" s="106" t="str">
        <f>IF('Patient level info'!A1193="","",IF(B1193="6 Month Transfer","Not Applicable",IF('Patient level info'!A1193='Patient level info'!B1193,IF('Patient level info'!T1193="No","Not achieved","Achieved"),"Not directly admitted by this team")))</f>
        <v/>
      </c>
      <c r="F1193" s="106" t="str">
        <f>IF('Patient level info'!A1193="","",IF(B1193="6 Month Transfer","Not Applicable",IF('Patient level info'!A1193='Patient level info'!B1193,IF('Patient level info'!U1193="","Not achieved","Achieved"),"Not directly admitted by this team")))</f>
        <v/>
      </c>
    </row>
    <row r="1194" spans="1:6" s="40" customFormat="1" ht="30" customHeight="1" x14ac:dyDescent="0.25">
      <c r="A1194" s="20" t="str">
        <f>IF('Patient level info'!A1194="","",'Patient level info'!A1194)</f>
        <v/>
      </c>
      <c r="B1194" s="105" t="str">
        <f>IF(A1194="","",IF('Patient level info'!E1194="Yes","6 Month Transfer",IF('Paste Data Here - Export'!A1194='Paste Data Here - Export'!B1194,'Patient level info'!C1194,IF('Patient level info'!W1194="No","",'Paste Data Here - Export'!HP1194))))</f>
        <v/>
      </c>
      <c r="C1194" s="61" t="str">
        <f>IF(A1194="","",IF(B1194="6 Month Transfer",B1194,IF('Patient level info'!W1194="No","Record not locked to discharge/transfer",IF(AND('Paste Data Here - Export'!KM1194="T",'Paste Data Here - Export'!A1194&lt;&gt;'Paste Data Here - Export'!B1194),"Record transferred to this team then transferred to another inpatient team",IF('Paste Data Here - Export'!KM1194="T","Transferred to another inpatient team",IF('Paste Data Here - Export'!A1194='Paste Data Here - Export'!B1194,"Full record at this team","Record transferred to this team"))))))</f>
        <v/>
      </c>
      <c r="D1194" s="106" t="str">
        <f>IF('Patient level info'!A1194="","",IF(B1194="6 Month Transfer","Not Applicable",IF(C1194="Record not locked to discharge/transfer",C1194,IF(OR(C1194="Full record at this team",'Patient level info'!AG1194="Died same day as arrival",'Patient level info'!AG1194="Admitted to ICU/CCU/HDU"),'Patient level info'!AG1194,IF('Patient level info'!P1194="Not achieved",'Patient level info'!AG1194,IF('Patient level info'!M1194="Not achieved",'Patient level info'!AG1194,IF('Patient level info'!AG1194="Not directly admitted by this team, but achieved 90% of stay whilst at this team",'Patient level info'!AG1194,CONCATENATE('Patient level info'!AG1194," whilst at this team"))))))))</f>
        <v/>
      </c>
      <c r="E1194" s="106" t="str">
        <f>IF('Patient level info'!A1194="","",IF(B1194="6 Month Transfer","Not Applicable",IF('Patient level info'!A1194='Patient level info'!B1194,IF('Patient level info'!T1194="No","Not achieved","Achieved"),"Not directly admitted by this team")))</f>
        <v/>
      </c>
      <c r="F1194" s="106" t="str">
        <f>IF('Patient level info'!A1194="","",IF(B1194="6 Month Transfer","Not Applicable",IF('Patient level info'!A1194='Patient level info'!B1194,IF('Patient level info'!U1194="","Not achieved","Achieved"),"Not directly admitted by this team")))</f>
        <v/>
      </c>
    </row>
    <row r="1195" spans="1:6" s="40" customFormat="1" ht="30" customHeight="1" x14ac:dyDescent="0.25">
      <c r="A1195" s="20" t="str">
        <f>IF('Patient level info'!A1195="","",'Patient level info'!A1195)</f>
        <v/>
      </c>
      <c r="B1195" s="105" t="str">
        <f>IF(A1195="","",IF('Patient level info'!E1195="Yes","6 Month Transfer",IF('Paste Data Here - Export'!A1195='Paste Data Here - Export'!B1195,'Patient level info'!C1195,IF('Patient level info'!W1195="No","",'Paste Data Here - Export'!HP1195))))</f>
        <v/>
      </c>
      <c r="C1195" s="61" t="str">
        <f>IF(A1195="","",IF(B1195="6 Month Transfer",B1195,IF('Patient level info'!W1195="No","Record not locked to discharge/transfer",IF(AND('Paste Data Here - Export'!KM1195="T",'Paste Data Here - Export'!A1195&lt;&gt;'Paste Data Here - Export'!B1195),"Record transferred to this team then transferred to another inpatient team",IF('Paste Data Here - Export'!KM1195="T","Transferred to another inpatient team",IF('Paste Data Here - Export'!A1195='Paste Data Here - Export'!B1195,"Full record at this team","Record transferred to this team"))))))</f>
        <v/>
      </c>
      <c r="D1195" s="106" t="str">
        <f>IF('Patient level info'!A1195="","",IF(B1195="6 Month Transfer","Not Applicable",IF(C1195="Record not locked to discharge/transfer",C1195,IF(OR(C1195="Full record at this team",'Patient level info'!AG1195="Died same day as arrival",'Patient level info'!AG1195="Admitted to ICU/CCU/HDU"),'Patient level info'!AG1195,IF('Patient level info'!P1195="Not achieved",'Patient level info'!AG1195,IF('Patient level info'!M1195="Not achieved",'Patient level info'!AG1195,IF('Patient level info'!AG1195="Not directly admitted by this team, but achieved 90% of stay whilst at this team",'Patient level info'!AG1195,CONCATENATE('Patient level info'!AG1195," whilst at this team"))))))))</f>
        <v/>
      </c>
      <c r="E1195" s="106" t="str">
        <f>IF('Patient level info'!A1195="","",IF(B1195="6 Month Transfer","Not Applicable",IF('Patient level info'!A1195='Patient level info'!B1195,IF('Patient level info'!T1195="No","Not achieved","Achieved"),"Not directly admitted by this team")))</f>
        <v/>
      </c>
      <c r="F1195" s="106" t="str">
        <f>IF('Patient level info'!A1195="","",IF(B1195="6 Month Transfer","Not Applicable",IF('Patient level info'!A1195='Patient level info'!B1195,IF('Patient level info'!U1195="","Not achieved","Achieved"),"Not directly admitted by this team")))</f>
        <v/>
      </c>
    </row>
    <row r="1196" spans="1:6" s="40" customFormat="1" ht="30" customHeight="1" x14ac:dyDescent="0.25">
      <c r="A1196" s="20" t="str">
        <f>IF('Patient level info'!A1196="","",'Patient level info'!A1196)</f>
        <v/>
      </c>
      <c r="B1196" s="105" t="str">
        <f>IF(A1196="","",IF('Patient level info'!E1196="Yes","6 Month Transfer",IF('Paste Data Here - Export'!A1196='Paste Data Here - Export'!B1196,'Patient level info'!C1196,IF('Patient level info'!W1196="No","",'Paste Data Here - Export'!HP1196))))</f>
        <v/>
      </c>
      <c r="C1196" s="61" t="str">
        <f>IF(A1196="","",IF(B1196="6 Month Transfer",B1196,IF('Patient level info'!W1196="No","Record not locked to discharge/transfer",IF(AND('Paste Data Here - Export'!KM1196="T",'Paste Data Here - Export'!A1196&lt;&gt;'Paste Data Here - Export'!B1196),"Record transferred to this team then transferred to another inpatient team",IF('Paste Data Here - Export'!KM1196="T","Transferred to another inpatient team",IF('Paste Data Here - Export'!A1196='Paste Data Here - Export'!B1196,"Full record at this team","Record transferred to this team"))))))</f>
        <v/>
      </c>
      <c r="D1196" s="106" t="str">
        <f>IF('Patient level info'!A1196="","",IF(B1196="6 Month Transfer","Not Applicable",IF(C1196="Record not locked to discharge/transfer",C1196,IF(OR(C1196="Full record at this team",'Patient level info'!AG1196="Died same day as arrival",'Patient level info'!AG1196="Admitted to ICU/CCU/HDU"),'Patient level info'!AG1196,IF('Patient level info'!P1196="Not achieved",'Patient level info'!AG1196,IF('Patient level info'!M1196="Not achieved",'Patient level info'!AG1196,IF('Patient level info'!AG1196="Not directly admitted by this team, but achieved 90% of stay whilst at this team",'Patient level info'!AG1196,CONCATENATE('Patient level info'!AG1196," whilst at this team"))))))))</f>
        <v/>
      </c>
      <c r="E1196" s="106" t="str">
        <f>IF('Patient level info'!A1196="","",IF(B1196="6 Month Transfer","Not Applicable",IF('Patient level info'!A1196='Patient level info'!B1196,IF('Patient level info'!T1196="No","Not achieved","Achieved"),"Not directly admitted by this team")))</f>
        <v/>
      </c>
      <c r="F1196" s="106" t="str">
        <f>IF('Patient level info'!A1196="","",IF(B1196="6 Month Transfer","Not Applicable",IF('Patient level info'!A1196='Patient level info'!B1196,IF('Patient level info'!U1196="","Not achieved","Achieved"),"Not directly admitted by this team")))</f>
        <v/>
      </c>
    </row>
    <row r="1197" spans="1:6" s="40" customFormat="1" ht="30" customHeight="1" x14ac:dyDescent="0.25">
      <c r="A1197" s="20" t="str">
        <f>IF('Patient level info'!A1197="","",'Patient level info'!A1197)</f>
        <v/>
      </c>
      <c r="B1197" s="105" t="str">
        <f>IF(A1197="","",IF('Patient level info'!E1197="Yes","6 Month Transfer",IF('Paste Data Here - Export'!A1197='Paste Data Here - Export'!B1197,'Patient level info'!C1197,IF('Patient level info'!W1197="No","",'Paste Data Here - Export'!HP1197))))</f>
        <v/>
      </c>
      <c r="C1197" s="61" t="str">
        <f>IF(A1197="","",IF(B1197="6 Month Transfer",B1197,IF('Patient level info'!W1197="No","Record not locked to discharge/transfer",IF(AND('Paste Data Here - Export'!KM1197="T",'Paste Data Here - Export'!A1197&lt;&gt;'Paste Data Here - Export'!B1197),"Record transferred to this team then transferred to another inpatient team",IF('Paste Data Here - Export'!KM1197="T","Transferred to another inpatient team",IF('Paste Data Here - Export'!A1197='Paste Data Here - Export'!B1197,"Full record at this team","Record transferred to this team"))))))</f>
        <v/>
      </c>
      <c r="D1197" s="106" t="str">
        <f>IF('Patient level info'!A1197="","",IF(B1197="6 Month Transfer","Not Applicable",IF(C1197="Record not locked to discharge/transfer",C1197,IF(OR(C1197="Full record at this team",'Patient level info'!AG1197="Died same day as arrival",'Patient level info'!AG1197="Admitted to ICU/CCU/HDU"),'Patient level info'!AG1197,IF('Patient level info'!P1197="Not achieved",'Patient level info'!AG1197,IF('Patient level info'!M1197="Not achieved",'Patient level info'!AG1197,IF('Patient level info'!AG1197="Not directly admitted by this team, but achieved 90% of stay whilst at this team",'Patient level info'!AG1197,CONCATENATE('Patient level info'!AG1197," whilst at this team"))))))))</f>
        <v/>
      </c>
      <c r="E1197" s="106" t="str">
        <f>IF('Patient level info'!A1197="","",IF(B1197="6 Month Transfer","Not Applicable",IF('Patient level info'!A1197='Patient level info'!B1197,IF('Patient level info'!T1197="No","Not achieved","Achieved"),"Not directly admitted by this team")))</f>
        <v/>
      </c>
      <c r="F1197" s="106" t="str">
        <f>IF('Patient level info'!A1197="","",IF(B1197="6 Month Transfer","Not Applicable",IF('Patient level info'!A1197='Patient level info'!B1197,IF('Patient level info'!U1197="","Not achieved","Achieved"),"Not directly admitted by this team")))</f>
        <v/>
      </c>
    </row>
    <row r="1198" spans="1:6" s="40" customFormat="1" ht="30" customHeight="1" x14ac:dyDescent="0.25">
      <c r="A1198" s="20" t="str">
        <f>IF('Patient level info'!A1198="","",'Patient level info'!A1198)</f>
        <v/>
      </c>
      <c r="B1198" s="105" t="str">
        <f>IF(A1198="","",IF('Patient level info'!E1198="Yes","6 Month Transfer",IF('Paste Data Here - Export'!A1198='Paste Data Here - Export'!B1198,'Patient level info'!C1198,IF('Patient level info'!W1198="No","",'Paste Data Here - Export'!HP1198))))</f>
        <v/>
      </c>
      <c r="C1198" s="61" t="str">
        <f>IF(A1198="","",IF(B1198="6 Month Transfer",B1198,IF('Patient level info'!W1198="No","Record not locked to discharge/transfer",IF(AND('Paste Data Here - Export'!KM1198="T",'Paste Data Here - Export'!A1198&lt;&gt;'Paste Data Here - Export'!B1198),"Record transferred to this team then transferred to another inpatient team",IF('Paste Data Here - Export'!KM1198="T","Transferred to another inpatient team",IF('Paste Data Here - Export'!A1198='Paste Data Here - Export'!B1198,"Full record at this team","Record transferred to this team"))))))</f>
        <v/>
      </c>
      <c r="D1198" s="106" t="str">
        <f>IF('Patient level info'!A1198="","",IF(B1198="6 Month Transfer","Not Applicable",IF(C1198="Record not locked to discharge/transfer",C1198,IF(OR(C1198="Full record at this team",'Patient level info'!AG1198="Died same day as arrival",'Patient level info'!AG1198="Admitted to ICU/CCU/HDU"),'Patient level info'!AG1198,IF('Patient level info'!P1198="Not achieved",'Patient level info'!AG1198,IF('Patient level info'!M1198="Not achieved",'Patient level info'!AG1198,IF('Patient level info'!AG1198="Not directly admitted by this team, but achieved 90% of stay whilst at this team",'Patient level info'!AG1198,CONCATENATE('Patient level info'!AG1198," whilst at this team"))))))))</f>
        <v/>
      </c>
      <c r="E1198" s="106" t="str">
        <f>IF('Patient level info'!A1198="","",IF(B1198="6 Month Transfer","Not Applicable",IF('Patient level info'!A1198='Patient level info'!B1198,IF('Patient level info'!T1198="No","Not achieved","Achieved"),"Not directly admitted by this team")))</f>
        <v/>
      </c>
      <c r="F1198" s="106" t="str">
        <f>IF('Patient level info'!A1198="","",IF(B1198="6 Month Transfer","Not Applicable",IF('Patient level info'!A1198='Patient level info'!B1198,IF('Patient level info'!U1198="","Not achieved","Achieved"),"Not directly admitted by this team")))</f>
        <v/>
      </c>
    </row>
    <row r="1199" spans="1:6" s="40" customFormat="1" ht="30" customHeight="1" x14ac:dyDescent="0.25">
      <c r="A1199" s="20" t="str">
        <f>IF('Patient level info'!A1199="","",'Patient level info'!A1199)</f>
        <v/>
      </c>
      <c r="B1199" s="105" t="str">
        <f>IF(A1199="","",IF('Patient level info'!E1199="Yes","6 Month Transfer",IF('Paste Data Here - Export'!A1199='Paste Data Here - Export'!B1199,'Patient level info'!C1199,IF('Patient level info'!W1199="No","",'Paste Data Here - Export'!HP1199))))</f>
        <v/>
      </c>
      <c r="C1199" s="61" t="str">
        <f>IF(A1199="","",IF(B1199="6 Month Transfer",B1199,IF('Patient level info'!W1199="No","Record not locked to discharge/transfer",IF(AND('Paste Data Here - Export'!KM1199="T",'Paste Data Here - Export'!A1199&lt;&gt;'Paste Data Here - Export'!B1199),"Record transferred to this team then transferred to another inpatient team",IF('Paste Data Here - Export'!KM1199="T","Transferred to another inpatient team",IF('Paste Data Here - Export'!A1199='Paste Data Here - Export'!B1199,"Full record at this team","Record transferred to this team"))))))</f>
        <v/>
      </c>
      <c r="D1199" s="106" t="str">
        <f>IF('Patient level info'!A1199="","",IF(B1199="6 Month Transfer","Not Applicable",IF(C1199="Record not locked to discharge/transfer",C1199,IF(OR(C1199="Full record at this team",'Patient level info'!AG1199="Died same day as arrival",'Patient level info'!AG1199="Admitted to ICU/CCU/HDU"),'Patient level info'!AG1199,IF('Patient level info'!P1199="Not achieved",'Patient level info'!AG1199,IF('Patient level info'!M1199="Not achieved",'Patient level info'!AG1199,IF('Patient level info'!AG1199="Not directly admitted by this team, but achieved 90% of stay whilst at this team",'Patient level info'!AG1199,CONCATENATE('Patient level info'!AG1199," whilst at this team"))))))))</f>
        <v/>
      </c>
      <c r="E1199" s="106" t="str">
        <f>IF('Patient level info'!A1199="","",IF(B1199="6 Month Transfer","Not Applicable",IF('Patient level info'!A1199='Patient level info'!B1199,IF('Patient level info'!T1199="No","Not achieved","Achieved"),"Not directly admitted by this team")))</f>
        <v/>
      </c>
      <c r="F1199" s="106" t="str">
        <f>IF('Patient level info'!A1199="","",IF(B1199="6 Month Transfer","Not Applicable",IF('Patient level info'!A1199='Patient level info'!B1199,IF('Patient level info'!U1199="","Not achieved","Achieved"),"Not directly admitted by this team")))</f>
        <v/>
      </c>
    </row>
    <row r="1200" spans="1:6" s="40" customFormat="1" ht="30" customHeight="1" x14ac:dyDescent="0.25">
      <c r="A1200" s="20" t="str">
        <f>IF('Patient level info'!A1200="","",'Patient level info'!A1200)</f>
        <v/>
      </c>
      <c r="B1200" s="105" t="str">
        <f>IF(A1200="","",IF('Patient level info'!E1200="Yes","6 Month Transfer",IF('Paste Data Here - Export'!A1200='Paste Data Here - Export'!B1200,'Patient level info'!C1200,IF('Patient level info'!W1200="No","",'Paste Data Here - Export'!HP1200))))</f>
        <v/>
      </c>
      <c r="C1200" s="61" t="str">
        <f>IF(A1200="","",IF(B1200="6 Month Transfer",B1200,IF('Patient level info'!W1200="No","Record not locked to discharge/transfer",IF(AND('Paste Data Here - Export'!KM1200="T",'Paste Data Here - Export'!A1200&lt;&gt;'Paste Data Here - Export'!B1200),"Record transferred to this team then transferred to another inpatient team",IF('Paste Data Here - Export'!KM1200="T","Transferred to another inpatient team",IF('Paste Data Here - Export'!A1200='Paste Data Here - Export'!B1200,"Full record at this team","Record transferred to this team"))))))</f>
        <v/>
      </c>
      <c r="D1200" s="106" t="str">
        <f>IF('Patient level info'!A1200="","",IF(B1200="6 Month Transfer","Not Applicable",IF(C1200="Record not locked to discharge/transfer",C1200,IF(OR(C1200="Full record at this team",'Patient level info'!AG1200="Died same day as arrival",'Patient level info'!AG1200="Admitted to ICU/CCU/HDU"),'Patient level info'!AG1200,IF('Patient level info'!P1200="Not achieved",'Patient level info'!AG1200,IF('Patient level info'!M1200="Not achieved",'Patient level info'!AG1200,IF('Patient level info'!AG1200="Not directly admitted by this team, but achieved 90% of stay whilst at this team",'Patient level info'!AG1200,CONCATENATE('Patient level info'!AG1200," whilst at this team"))))))))</f>
        <v/>
      </c>
      <c r="E1200" s="106" t="str">
        <f>IF('Patient level info'!A1200="","",IF(B1200="6 Month Transfer","Not Applicable",IF('Patient level info'!A1200='Patient level info'!B1200,IF('Patient level info'!T1200="No","Not achieved","Achieved"),"Not directly admitted by this team")))</f>
        <v/>
      </c>
      <c r="F1200" s="106" t="str">
        <f>IF('Patient level info'!A1200="","",IF(B1200="6 Month Transfer","Not Applicable",IF('Patient level info'!A1200='Patient level info'!B1200,IF('Patient level info'!U1200="","Not achieved","Achieved"),"Not directly admitted by this team")))</f>
        <v/>
      </c>
    </row>
    <row r="1201" spans="1:6" s="40" customFormat="1" ht="30" customHeight="1" x14ac:dyDescent="0.25">
      <c r="A1201" s="20" t="str">
        <f>IF('Patient level info'!A1201="","",'Patient level info'!A1201)</f>
        <v/>
      </c>
      <c r="B1201" s="105" t="str">
        <f>IF(A1201="","",IF('Patient level info'!E1201="Yes","6 Month Transfer",IF('Paste Data Here - Export'!A1201='Paste Data Here - Export'!B1201,'Patient level info'!C1201,IF('Patient level info'!W1201="No","",'Paste Data Here - Export'!HP1201))))</f>
        <v/>
      </c>
      <c r="C1201" s="61" t="str">
        <f>IF(A1201="","",IF(B1201="6 Month Transfer",B1201,IF('Patient level info'!W1201="No","Record not locked to discharge/transfer",IF(AND('Paste Data Here - Export'!KM1201="T",'Paste Data Here - Export'!A1201&lt;&gt;'Paste Data Here - Export'!B1201),"Record transferred to this team then transferred to another inpatient team",IF('Paste Data Here - Export'!KM1201="T","Transferred to another inpatient team",IF('Paste Data Here - Export'!A1201='Paste Data Here - Export'!B1201,"Full record at this team","Record transferred to this team"))))))</f>
        <v/>
      </c>
      <c r="D1201" s="106" t="str">
        <f>IF('Patient level info'!A1201="","",IF(B1201="6 Month Transfer","Not Applicable",IF(C1201="Record not locked to discharge/transfer",C1201,IF(OR(C1201="Full record at this team",'Patient level info'!AG1201="Died same day as arrival",'Patient level info'!AG1201="Admitted to ICU/CCU/HDU"),'Patient level info'!AG1201,IF('Patient level info'!P1201="Not achieved",'Patient level info'!AG1201,IF('Patient level info'!M1201="Not achieved",'Patient level info'!AG1201,IF('Patient level info'!AG1201="Not directly admitted by this team, but achieved 90% of stay whilst at this team",'Patient level info'!AG1201,CONCATENATE('Patient level info'!AG1201," whilst at this team"))))))))</f>
        <v/>
      </c>
      <c r="E1201" s="106" t="str">
        <f>IF('Patient level info'!A1201="","",IF(B1201="6 Month Transfer","Not Applicable",IF('Patient level info'!A1201='Patient level info'!B1201,IF('Patient level info'!T1201="No","Not achieved","Achieved"),"Not directly admitted by this team")))</f>
        <v/>
      </c>
      <c r="F1201" s="106" t="str">
        <f>IF('Patient level info'!A1201="","",IF(B1201="6 Month Transfer","Not Applicable",IF('Patient level info'!A1201='Patient level info'!B1201,IF('Patient level info'!U1201="","Not achieved","Achieved"),"Not directly admitted by this team")))</f>
        <v/>
      </c>
    </row>
    <row r="1202" spans="1:6" s="40" customFormat="1" ht="30" customHeight="1" x14ac:dyDescent="0.25">
      <c r="A1202" s="20" t="str">
        <f>IF('Patient level info'!A1202="","",'Patient level info'!A1202)</f>
        <v/>
      </c>
      <c r="B1202" s="105" t="str">
        <f>IF(A1202="","",IF('Patient level info'!E1202="Yes","6 Month Transfer",IF('Paste Data Here - Export'!A1202='Paste Data Here - Export'!B1202,'Patient level info'!C1202,IF('Patient level info'!W1202="No","",'Paste Data Here - Export'!HP1202))))</f>
        <v/>
      </c>
      <c r="C1202" s="61" t="str">
        <f>IF(A1202="","",IF(B1202="6 Month Transfer",B1202,IF('Patient level info'!W1202="No","Record not locked to discharge/transfer",IF(AND('Paste Data Here - Export'!KM1202="T",'Paste Data Here - Export'!A1202&lt;&gt;'Paste Data Here - Export'!B1202),"Record transferred to this team then transferred to another inpatient team",IF('Paste Data Here - Export'!KM1202="T","Transferred to another inpatient team",IF('Paste Data Here - Export'!A1202='Paste Data Here - Export'!B1202,"Full record at this team","Record transferred to this team"))))))</f>
        <v/>
      </c>
      <c r="D1202" s="106" t="str">
        <f>IF('Patient level info'!A1202="","",IF(B1202="6 Month Transfer","Not Applicable",IF(C1202="Record not locked to discharge/transfer",C1202,IF(OR(C1202="Full record at this team",'Patient level info'!AG1202="Died same day as arrival",'Patient level info'!AG1202="Admitted to ICU/CCU/HDU"),'Patient level info'!AG1202,IF('Patient level info'!P1202="Not achieved",'Patient level info'!AG1202,IF('Patient level info'!M1202="Not achieved",'Patient level info'!AG1202,IF('Patient level info'!AG1202="Not directly admitted by this team, but achieved 90% of stay whilst at this team",'Patient level info'!AG1202,CONCATENATE('Patient level info'!AG1202," whilst at this team"))))))))</f>
        <v/>
      </c>
      <c r="E1202" s="106" t="str">
        <f>IF('Patient level info'!A1202="","",IF(B1202="6 Month Transfer","Not Applicable",IF('Patient level info'!A1202='Patient level info'!B1202,IF('Patient level info'!T1202="No","Not achieved","Achieved"),"Not directly admitted by this team")))</f>
        <v/>
      </c>
      <c r="F1202" s="106" t="str">
        <f>IF('Patient level info'!A1202="","",IF(B1202="6 Month Transfer","Not Applicable",IF('Patient level info'!A1202='Patient level info'!B1202,IF('Patient level info'!U1202="","Not achieved","Achieved"),"Not directly admitted by this team")))</f>
        <v/>
      </c>
    </row>
    <row r="1203" spans="1:6" s="40" customFormat="1" ht="30" customHeight="1" x14ac:dyDescent="0.25">
      <c r="A1203" s="20" t="str">
        <f>IF('Patient level info'!A1203="","",'Patient level info'!A1203)</f>
        <v/>
      </c>
      <c r="B1203" s="105" t="str">
        <f>IF(A1203="","",IF('Patient level info'!E1203="Yes","6 Month Transfer",IF('Paste Data Here - Export'!A1203='Paste Data Here - Export'!B1203,'Patient level info'!C1203,IF('Patient level info'!W1203="No","",'Paste Data Here - Export'!HP1203))))</f>
        <v/>
      </c>
      <c r="C1203" s="61" t="str">
        <f>IF(A1203="","",IF(B1203="6 Month Transfer",B1203,IF('Patient level info'!W1203="No","Record not locked to discharge/transfer",IF(AND('Paste Data Here - Export'!KM1203="T",'Paste Data Here - Export'!A1203&lt;&gt;'Paste Data Here - Export'!B1203),"Record transferred to this team then transferred to another inpatient team",IF('Paste Data Here - Export'!KM1203="T","Transferred to another inpatient team",IF('Paste Data Here - Export'!A1203='Paste Data Here - Export'!B1203,"Full record at this team","Record transferred to this team"))))))</f>
        <v/>
      </c>
      <c r="D1203" s="106" t="str">
        <f>IF('Patient level info'!A1203="","",IF(B1203="6 Month Transfer","Not Applicable",IF(C1203="Record not locked to discharge/transfer",C1203,IF(OR(C1203="Full record at this team",'Patient level info'!AG1203="Died same day as arrival",'Patient level info'!AG1203="Admitted to ICU/CCU/HDU"),'Patient level info'!AG1203,IF('Patient level info'!P1203="Not achieved",'Patient level info'!AG1203,IF('Patient level info'!M1203="Not achieved",'Patient level info'!AG1203,IF('Patient level info'!AG1203="Not directly admitted by this team, but achieved 90% of stay whilst at this team",'Patient level info'!AG1203,CONCATENATE('Patient level info'!AG1203," whilst at this team"))))))))</f>
        <v/>
      </c>
      <c r="E1203" s="106" t="str">
        <f>IF('Patient level info'!A1203="","",IF(B1203="6 Month Transfer","Not Applicable",IF('Patient level info'!A1203='Patient level info'!B1203,IF('Patient level info'!T1203="No","Not achieved","Achieved"),"Not directly admitted by this team")))</f>
        <v/>
      </c>
      <c r="F1203" s="106" t="str">
        <f>IF('Patient level info'!A1203="","",IF(B1203="6 Month Transfer","Not Applicable",IF('Patient level info'!A1203='Patient level info'!B1203,IF('Patient level info'!U1203="","Not achieved","Achieved"),"Not directly admitted by this team")))</f>
        <v/>
      </c>
    </row>
    <row r="1204" spans="1:6" s="40" customFormat="1" ht="30" customHeight="1" x14ac:dyDescent="0.25">
      <c r="A1204" s="20" t="str">
        <f>IF('Patient level info'!A1204="","",'Patient level info'!A1204)</f>
        <v/>
      </c>
      <c r="B1204" s="105" t="str">
        <f>IF(A1204="","",IF('Patient level info'!E1204="Yes","6 Month Transfer",IF('Paste Data Here - Export'!A1204='Paste Data Here - Export'!B1204,'Patient level info'!C1204,IF('Patient level info'!W1204="No","",'Paste Data Here - Export'!HP1204))))</f>
        <v/>
      </c>
      <c r="C1204" s="61" t="str">
        <f>IF(A1204="","",IF(B1204="6 Month Transfer",B1204,IF('Patient level info'!W1204="No","Record not locked to discharge/transfer",IF(AND('Paste Data Here - Export'!KM1204="T",'Paste Data Here - Export'!A1204&lt;&gt;'Paste Data Here - Export'!B1204),"Record transferred to this team then transferred to another inpatient team",IF('Paste Data Here - Export'!KM1204="T","Transferred to another inpatient team",IF('Paste Data Here - Export'!A1204='Paste Data Here - Export'!B1204,"Full record at this team","Record transferred to this team"))))))</f>
        <v/>
      </c>
      <c r="D1204" s="106" t="str">
        <f>IF('Patient level info'!A1204="","",IF(B1204="6 Month Transfer","Not Applicable",IF(C1204="Record not locked to discharge/transfer",C1204,IF(OR(C1204="Full record at this team",'Patient level info'!AG1204="Died same day as arrival",'Patient level info'!AG1204="Admitted to ICU/CCU/HDU"),'Patient level info'!AG1204,IF('Patient level info'!P1204="Not achieved",'Patient level info'!AG1204,IF('Patient level info'!M1204="Not achieved",'Patient level info'!AG1204,IF('Patient level info'!AG1204="Not directly admitted by this team, but achieved 90% of stay whilst at this team",'Patient level info'!AG1204,CONCATENATE('Patient level info'!AG1204," whilst at this team"))))))))</f>
        <v/>
      </c>
      <c r="E1204" s="106" t="str">
        <f>IF('Patient level info'!A1204="","",IF(B1204="6 Month Transfer","Not Applicable",IF('Patient level info'!A1204='Patient level info'!B1204,IF('Patient level info'!T1204="No","Not achieved","Achieved"),"Not directly admitted by this team")))</f>
        <v/>
      </c>
      <c r="F1204" s="106" t="str">
        <f>IF('Patient level info'!A1204="","",IF(B1204="6 Month Transfer","Not Applicable",IF('Patient level info'!A1204='Patient level info'!B1204,IF('Patient level info'!U1204="","Not achieved","Achieved"),"Not directly admitted by this team")))</f>
        <v/>
      </c>
    </row>
    <row r="1205" spans="1:6" s="40" customFormat="1" ht="30" customHeight="1" x14ac:dyDescent="0.25">
      <c r="A1205" s="20" t="str">
        <f>IF('Patient level info'!A1205="","",'Patient level info'!A1205)</f>
        <v/>
      </c>
      <c r="B1205" s="105" t="str">
        <f>IF(A1205="","",IF('Patient level info'!E1205="Yes","6 Month Transfer",IF('Paste Data Here - Export'!A1205='Paste Data Here - Export'!B1205,'Patient level info'!C1205,IF('Patient level info'!W1205="No","",'Paste Data Here - Export'!HP1205))))</f>
        <v/>
      </c>
      <c r="C1205" s="61" t="str">
        <f>IF(A1205="","",IF(B1205="6 Month Transfer",B1205,IF('Patient level info'!W1205="No","Record not locked to discharge/transfer",IF(AND('Paste Data Here - Export'!KM1205="T",'Paste Data Here - Export'!A1205&lt;&gt;'Paste Data Here - Export'!B1205),"Record transferred to this team then transferred to another inpatient team",IF('Paste Data Here - Export'!KM1205="T","Transferred to another inpatient team",IF('Paste Data Here - Export'!A1205='Paste Data Here - Export'!B1205,"Full record at this team","Record transferred to this team"))))))</f>
        <v/>
      </c>
      <c r="D1205" s="106" t="str">
        <f>IF('Patient level info'!A1205="","",IF(B1205="6 Month Transfer","Not Applicable",IF(C1205="Record not locked to discharge/transfer",C1205,IF(OR(C1205="Full record at this team",'Patient level info'!AG1205="Died same day as arrival",'Patient level info'!AG1205="Admitted to ICU/CCU/HDU"),'Patient level info'!AG1205,IF('Patient level info'!P1205="Not achieved",'Patient level info'!AG1205,IF('Patient level info'!M1205="Not achieved",'Patient level info'!AG1205,IF('Patient level info'!AG1205="Not directly admitted by this team, but achieved 90% of stay whilst at this team",'Patient level info'!AG1205,CONCATENATE('Patient level info'!AG1205," whilst at this team"))))))))</f>
        <v/>
      </c>
      <c r="E1205" s="106" t="str">
        <f>IF('Patient level info'!A1205="","",IF(B1205="6 Month Transfer","Not Applicable",IF('Patient level info'!A1205='Patient level info'!B1205,IF('Patient level info'!T1205="No","Not achieved","Achieved"),"Not directly admitted by this team")))</f>
        <v/>
      </c>
      <c r="F1205" s="106" t="str">
        <f>IF('Patient level info'!A1205="","",IF(B1205="6 Month Transfer","Not Applicable",IF('Patient level info'!A1205='Patient level info'!B1205,IF('Patient level info'!U1205="","Not achieved","Achieved"),"Not directly admitted by this team")))</f>
        <v/>
      </c>
    </row>
    <row r="1206" spans="1:6" s="40" customFormat="1" ht="30" customHeight="1" x14ac:dyDescent="0.25">
      <c r="A1206" s="20" t="str">
        <f>IF('Patient level info'!A1206="","",'Patient level info'!A1206)</f>
        <v/>
      </c>
      <c r="B1206" s="105" t="str">
        <f>IF(A1206="","",IF('Patient level info'!E1206="Yes","6 Month Transfer",IF('Paste Data Here - Export'!A1206='Paste Data Here - Export'!B1206,'Patient level info'!C1206,IF('Patient level info'!W1206="No","",'Paste Data Here - Export'!HP1206))))</f>
        <v/>
      </c>
      <c r="C1206" s="61" t="str">
        <f>IF(A1206="","",IF(B1206="6 Month Transfer",B1206,IF('Patient level info'!W1206="No","Record not locked to discharge/transfer",IF(AND('Paste Data Here - Export'!KM1206="T",'Paste Data Here - Export'!A1206&lt;&gt;'Paste Data Here - Export'!B1206),"Record transferred to this team then transferred to another inpatient team",IF('Paste Data Here - Export'!KM1206="T","Transferred to another inpatient team",IF('Paste Data Here - Export'!A1206='Paste Data Here - Export'!B1206,"Full record at this team","Record transferred to this team"))))))</f>
        <v/>
      </c>
      <c r="D1206" s="106" t="str">
        <f>IF('Patient level info'!A1206="","",IF(B1206="6 Month Transfer","Not Applicable",IF(C1206="Record not locked to discharge/transfer",C1206,IF(OR(C1206="Full record at this team",'Patient level info'!AG1206="Died same day as arrival",'Patient level info'!AG1206="Admitted to ICU/CCU/HDU"),'Patient level info'!AG1206,IF('Patient level info'!P1206="Not achieved",'Patient level info'!AG1206,IF('Patient level info'!M1206="Not achieved",'Patient level info'!AG1206,IF('Patient level info'!AG1206="Not directly admitted by this team, but achieved 90% of stay whilst at this team",'Patient level info'!AG1206,CONCATENATE('Patient level info'!AG1206," whilst at this team"))))))))</f>
        <v/>
      </c>
      <c r="E1206" s="106" t="str">
        <f>IF('Patient level info'!A1206="","",IF(B1206="6 Month Transfer","Not Applicable",IF('Patient level info'!A1206='Patient level info'!B1206,IF('Patient level info'!T1206="No","Not achieved","Achieved"),"Not directly admitted by this team")))</f>
        <v/>
      </c>
      <c r="F1206" s="106" t="str">
        <f>IF('Patient level info'!A1206="","",IF(B1206="6 Month Transfer","Not Applicable",IF('Patient level info'!A1206='Patient level info'!B1206,IF('Patient level info'!U1206="","Not achieved","Achieved"),"Not directly admitted by this team")))</f>
        <v/>
      </c>
    </row>
    <row r="1207" spans="1:6" s="40" customFormat="1" ht="30" customHeight="1" x14ac:dyDescent="0.25">
      <c r="A1207" s="20" t="str">
        <f>IF('Patient level info'!A1207="","",'Patient level info'!A1207)</f>
        <v/>
      </c>
      <c r="B1207" s="105" t="str">
        <f>IF(A1207="","",IF('Patient level info'!E1207="Yes","6 Month Transfer",IF('Paste Data Here - Export'!A1207='Paste Data Here - Export'!B1207,'Patient level info'!C1207,IF('Patient level info'!W1207="No","",'Paste Data Here - Export'!HP1207))))</f>
        <v/>
      </c>
      <c r="C1207" s="61" t="str">
        <f>IF(A1207="","",IF(B1207="6 Month Transfer",B1207,IF('Patient level info'!W1207="No","Record not locked to discharge/transfer",IF(AND('Paste Data Here - Export'!KM1207="T",'Paste Data Here - Export'!A1207&lt;&gt;'Paste Data Here - Export'!B1207),"Record transferred to this team then transferred to another inpatient team",IF('Paste Data Here - Export'!KM1207="T","Transferred to another inpatient team",IF('Paste Data Here - Export'!A1207='Paste Data Here - Export'!B1207,"Full record at this team","Record transferred to this team"))))))</f>
        <v/>
      </c>
      <c r="D1207" s="106" t="str">
        <f>IF('Patient level info'!A1207="","",IF(B1207="6 Month Transfer","Not Applicable",IF(C1207="Record not locked to discharge/transfer",C1207,IF(OR(C1207="Full record at this team",'Patient level info'!AG1207="Died same day as arrival",'Patient level info'!AG1207="Admitted to ICU/CCU/HDU"),'Patient level info'!AG1207,IF('Patient level info'!P1207="Not achieved",'Patient level info'!AG1207,IF('Patient level info'!M1207="Not achieved",'Patient level info'!AG1207,IF('Patient level info'!AG1207="Not directly admitted by this team, but achieved 90% of stay whilst at this team",'Patient level info'!AG1207,CONCATENATE('Patient level info'!AG1207," whilst at this team"))))))))</f>
        <v/>
      </c>
      <c r="E1207" s="106" t="str">
        <f>IF('Patient level info'!A1207="","",IF(B1207="6 Month Transfer","Not Applicable",IF('Patient level info'!A1207='Patient level info'!B1207,IF('Patient level info'!T1207="No","Not achieved","Achieved"),"Not directly admitted by this team")))</f>
        <v/>
      </c>
      <c r="F1207" s="106" t="str">
        <f>IF('Patient level info'!A1207="","",IF(B1207="6 Month Transfer","Not Applicable",IF('Patient level info'!A1207='Patient level info'!B1207,IF('Patient level info'!U1207="","Not achieved","Achieved"),"Not directly admitted by this team")))</f>
        <v/>
      </c>
    </row>
    <row r="1208" spans="1:6" s="40" customFormat="1" ht="30" customHeight="1" x14ac:dyDescent="0.25">
      <c r="A1208" s="20" t="str">
        <f>IF('Patient level info'!A1208="","",'Patient level info'!A1208)</f>
        <v/>
      </c>
      <c r="B1208" s="105" t="str">
        <f>IF(A1208="","",IF('Patient level info'!E1208="Yes","6 Month Transfer",IF('Paste Data Here - Export'!A1208='Paste Data Here - Export'!B1208,'Patient level info'!C1208,IF('Patient level info'!W1208="No","",'Paste Data Here - Export'!HP1208))))</f>
        <v/>
      </c>
      <c r="C1208" s="61" t="str">
        <f>IF(A1208="","",IF(B1208="6 Month Transfer",B1208,IF('Patient level info'!W1208="No","Record not locked to discharge/transfer",IF(AND('Paste Data Here - Export'!KM1208="T",'Paste Data Here - Export'!A1208&lt;&gt;'Paste Data Here - Export'!B1208),"Record transferred to this team then transferred to another inpatient team",IF('Paste Data Here - Export'!KM1208="T","Transferred to another inpatient team",IF('Paste Data Here - Export'!A1208='Paste Data Here - Export'!B1208,"Full record at this team","Record transferred to this team"))))))</f>
        <v/>
      </c>
      <c r="D1208" s="106" t="str">
        <f>IF('Patient level info'!A1208="","",IF(B1208="6 Month Transfer","Not Applicable",IF(C1208="Record not locked to discharge/transfer",C1208,IF(OR(C1208="Full record at this team",'Patient level info'!AG1208="Died same day as arrival",'Patient level info'!AG1208="Admitted to ICU/CCU/HDU"),'Patient level info'!AG1208,IF('Patient level info'!P1208="Not achieved",'Patient level info'!AG1208,IF('Patient level info'!M1208="Not achieved",'Patient level info'!AG1208,IF('Patient level info'!AG1208="Not directly admitted by this team, but achieved 90% of stay whilst at this team",'Patient level info'!AG1208,CONCATENATE('Patient level info'!AG1208," whilst at this team"))))))))</f>
        <v/>
      </c>
      <c r="E1208" s="106" t="str">
        <f>IF('Patient level info'!A1208="","",IF(B1208="6 Month Transfer","Not Applicable",IF('Patient level info'!A1208='Patient level info'!B1208,IF('Patient level info'!T1208="No","Not achieved","Achieved"),"Not directly admitted by this team")))</f>
        <v/>
      </c>
      <c r="F1208" s="106" t="str">
        <f>IF('Patient level info'!A1208="","",IF(B1208="6 Month Transfer","Not Applicable",IF('Patient level info'!A1208='Patient level info'!B1208,IF('Patient level info'!U1208="","Not achieved","Achieved"),"Not directly admitted by this team")))</f>
        <v/>
      </c>
    </row>
    <row r="1209" spans="1:6" s="40" customFormat="1" ht="30" customHeight="1" x14ac:dyDescent="0.25">
      <c r="A1209" s="20" t="str">
        <f>IF('Patient level info'!A1209="","",'Patient level info'!A1209)</f>
        <v/>
      </c>
      <c r="B1209" s="105" t="str">
        <f>IF(A1209="","",IF('Patient level info'!E1209="Yes","6 Month Transfer",IF('Paste Data Here - Export'!A1209='Paste Data Here - Export'!B1209,'Patient level info'!C1209,IF('Patient level info'!W1209="No","",'Paste Data Here - Export'!HP1209))))</f>
        <v/>
      </c>
      <c r="C1209" s="61" t="str">
        <f>IF(A1209="","",IF(B1209="6 Month Transfer",B1209,IF('Patient level info'!W1209="No","Record not locked to discharge/transfer",IF(AND('Paste Data Here - Export'!KM1209="T",'Paste Data Here - Export'!A1209&lt;&gt;'Paste Data Here - Export'!B1209),"Record transferred to this team then transferred to another inpatient team",IF('Paste Data Here - Export'!KM1209="T","Transferred to another inpatient team",IF('Paste Data Here - Export'!A1209='Paste Data Here - Export'!B1209,"Full record at this team","Record transferred to this team"))))))</f>
        <v/>
      </c>
      <c r="D1209" s="106" t="str">
        <f>IF('Patient level info'!A1209="","",IF(B1209="6 Month Transfer","Not Applicable",IF(C1209="Record not locked to discharge/transfer",C1209,IF(OR(C1209="Full record at this team",'Patient level info'!AG1209="Died same day as arrival",'Patient level info'!AG1209="Admitted to ICU/CCU/HDU"),'Patient level info'!AG1209,IF('Patient level info'!P1209="Not achieved",'Patient level info'!AG1209,IF('Patient level info'!M1209="Not achieved",'Patient level info'!AG1209,IF('Patient level info'!AG1209="Not directly admitted by this team, but achieved 90% of stay whilst at this team",'Patient level info'!AG1209,CONCATENATE('Patient level info'!AG1209," whilst at this team"))))))))</f>
        <v/>
      </c>
      <c r="E1209" s="106" t="str">
        <f>IF('Patient level info'!A1209="","",IF(B1209="6 Month Transfer","Not Applicable",IF('Patient level info'!A1209='Patient level info'!B1209,IF('Patient level info'!T1209="No","Not achieved","Achieved"),"Not directly admitted by this team")))</f>
        <v/>
      </c>
      <c r="F1209" s="106" t="str">
        <f>IF('Patient level info'!A1209="","",IF(B1209="6 Month Transfer","Not Applicable",IF('Patient level info'!A1209='Patient level info'!B1209,IF('Patient level info'!U1209="","Not achieved","Achieved"),"Not directly admitted by this team")))</f>
        <v/>
      </c>
    </row>
    <row r="1210" spans="1:6" s="40" customFormat="1" ht="30" customHeight="1" x14ac:dyDescent="0.25">
      <c r="A1210" s="20" t="str">
        <f>IF('Patient level info'!A1210="","",'Patient level info'!A1210)</f>
        <v/>
      </c>
      <c r="B1210" s="105" t="str">
        <f>IF(A1210="","",IF('Patient level info'!E1210="Yes","6 Month Transfer",IF('Paste Data Here - Export'!A1210='Paste Data Here - Export'!B1210,'Patient level info'!C1210,IF('Patient level info'!W1210="No","",'Paste Data Here - Export'!HP1210))))</f>
        <v/>
      </c>
      <c r="C1210" s="61" t="str">
        <f>IF(A1210="","",IF(B1210="6 Month Transfer",B1210,IF('Patient level info'!W1210="No","Record not locked to discharge/transfer",IF(AND('Paste Data Here - Export'!KM1210="T",'Paste Data Here - Export'!A1210&lt;&gt;'Paste Data Here - Export'!B1210),"Record transferred to this team then transferred to another inpatient team",IF('Paste Data Here - Export'!KM1210="T","Transferred to another inpatient team",IF('Paste Data Here - Export'!A1210='Paste Data Here - Export'!B1210,"Full record at this team","Record transferred to this team"))))))</f>
        <v/>
      </c>
      <c r="D1210" s="106" t="str">
        <f>IF('Patient level info'!A1210="","",IF(B1210="6 Month Transfer","Not Applicable",IF(C1210="Record not locked to discharge/transfer",C1210,IF(OR(C1210="Full record at this team",'Patient level info'!AG1210="Died same day as arrival",'Patient level info'!AG1210="Admitted to ICU/CCU/HDU"),'Patient level info'!AG1210,IF('Patient level info'!P1210="Not achieved",'Patient level info'!AG1210,IF('Patient level info'!M1210="Not achieved",'Patient level info'!AG1210,IF('Patient level info'!AG1210="Not directly admitted by this team, but achieved 90% of stay whilst at this team",'Patient level info'!AG1210,CONCATENATE('Patient level info'!AG1210," whilst at this team"))))))))</f>
        <v/>
      </c>
      <c r="E1210" s="106" t="str">
        <f>IF('Patient level info'!A1210="","",IF(B1210="6 Month Transfer","Not Applicable",IF('Patient level info'!A1210='Patient level info'!B1210,IF('Patient level info'!T1210="No","Not achieved","Achieved"),"Not directly admitted by this team")))</f>
        <v/>
      </c>
      <c r="F1210" s="106" t="str">
        <f>IF('Patient level info'!A1210="","",IF(B1210="6 Month Transfer","Not Applicable",IF('Patient level info'!A1210='Patient level info'!B1210,IF('Patient level info'!U1210="","Not achieved","Achieved"),"Not directly admitted by this team")))</f>
        <v/>
      </c>
    </row>
    <row r="1211" spans="1:6" s="40" customFormat="1" ht="30" customHeight="1" x14ac:dyDescent="0.25">
      <c r="A1211" s="20" t="str">
        <f>IF('Patient level info'!A1211="","",'Patient level info'!A1211)</f>
        <v/>
      </c>
      <c r="B1211" s="105" t="str">
        <f>IF(A1211="","",IF('Patient level info'!E1211="Yes","6 Month Transfer",IF('Paste Data Here - Export'!A1211='Paste Data Here - Export'!B1211,'Patient level info'!C1211,IF('Patient level info'!W1211="No","",'Paste Data Here - Export'!HP1211))))</f>
        <v/>
      </c>
      <c r="C1211" s="61" t="str">
        <f>IF(A1211="","",IF(B1211="6 Month Transfer",B1211,IF('Patient level info'!W1211="No","Record not locked to discharge/transfer",IF(AND('Paste Data Here - Export'!KM1211="T",'Paste Data Here - Export'!A1211&lt;&gt;'Paste Data Here - Export'!B1211),"Record transferred to this team then transferred to another inpatient team",IF('Paste Data Here - Export'!KM1211="T","Transferred to another inpatient team",IF('Paste Data Here - Export'!A1211='Paste Data Here - Export'!B1211,"Full record at this team","Record transferred to this team"))))))</f>
        <v/>
      </c>
      <c r="D1211" s="106" t="str">
        <f>IF('Patient level info'!A1211="","",IF(B1211="6 Month Transfer","Not Applicable",IF(C1211="Record not locked to discharge/transfer",C1211,IF(OR(C1211="Full record at this team",'Patient level info'!AG1211="Died same day as arrival",'Patient level info'!AG1211="Admitted to ICU/CCU/HDU"),'Patient level info'!AG1211,IF('Patient level info'!P1211="Not achieved",'Patient level info'!AG1211,IF('Patient level info'!M1211="Not achieved",'Patient level info'!AG1211,IF('Patient level info'!AG1211="Not directly admitted by this team, but achieved 90% of stay whilst at this team",'Patient level info'!AG1211,CONCATENATE('Patient level info'!AG1211," whilst at this team"))))))))</f>
        <v/>
      </c>
      <c r="E1211" s="106" t="str">
        <f>IF('Patient level info'!A1211="","",IF(B1211="6 Month Transfer","Not Applicable",IF('Patient level info'!A1211='Patient level info'!B1211,IF('Patient level info'!T1211="No","Not achieved","Achieved"),"Not directly admitted by this team")))</f>
        <v/>
      </c>
      <c r="F1211" s="106" t="str">
        <f>IF('Patient level info'!A1211="","",IF(B1211="6 Month Transfer","Not Applicable",IF('Patient level info'!A1211='Patient level info'!B1211,IF('Patient level info'!U1211="","Not achieved","Achieved"),"Not directly admitted by this team")))</f>
        <v/>
      </c>
    </row>
    <row r="1212" spans="1:6" s="40" customFormat="1" ht="30" customHeight="1" x14ac:dyDescent="0.25">
      <c r="A1212" s="20" t="str">
        <f>IF('Patient level info'!A1212="","",'Patient level info'!A1212)</f>
        <v/>
      </c>
      <c r="B1212" s="105" t="str">
        <f>IF(A1212="","",IF('Patient level info'!E1212="Yes","6 Month Transfer",IF('Paste Data Here - Export'!A1212='Paste Data Here - Export'!B1212,'Patient level info'!C1212,IF('Patient level info'!W1212="No","",'Paste Data Here - Export'!HP1212))))</f>
        <v/>
      </c>
      <c r="C1212" s="61" t="str">
        <f>IF(A1212="","",IF(B1212="6 Month Transfer",B1212,IF('Patient level info'!W1212="No","Record not locked to discharge/transfer",IF(AND('Paste Data Here - Export'!KM1212="T",'Paste Data Here - Export'!A1212&lt;&gt;'Paste Data Here - Export'!B1212),"Record transferred to this team then transferred to another inpatient team",IF('Paste Data Here - Export'!KM1212="T","Transferred to another inpatient team",IF('Paste Data Here - Export'!A1212='Paste Data Here - Export'!B1212,"Full record at this team","Record transferred to this team"))))))</f>
        <v/>
      </c>
      <c r="D1212" s="106" t="str">
        <f>IF('Patient level info'!A1212="","",IF(B1212="6 Month Transfer","Not Applicable",IF(C1212="Record not locked to discharge/transfer",C1212,IF(OR(C1212="Full record at this team",'Patient level info'!AG1212="Died same day as arrival",'Patient level info'!AG1212="Admitted to ICU/CCU/HDU"),'Patient level info'!AG1212,IF('Patient level info'!P1212="Not achieved",'Patient level info'!AG1212,IF('Patient level info'!M1212="Not achieved",'Patient level info'!AG1212,IF('Patient level info'!AG1212="Not directly admitted by this team, but achieved 90% of stay whilst at this team",'Patient level info'!AG1212,CONCATENATE('Patient level info'!AG1212," whilst at this team"))))))))</f>
        <v/>
      </c>
      <c r="E1212" s="106" t="str">
        <f>IF('Patient level info'!A1212="","",IF(B1212="6 Month Transfer","Not Applicable",IF('Patient level info'!A1212='Patient level info'!B1212,IF('Patient level info'!T1212="No","Not achieved","Achieved"),"Not directly admitted by this team")))</f>
        <v/>
      </c>
      <c r="F1212" s="106" t="str">
        <f>IF('Patient level info'!A1212="","",IF(B1212="6 Month Transfer","Not Applicable",IF('Patient level info'!A1212='Patient level info'!B1212,IF('Patient level info'!U1212="","Not achieved","Achieved"),"Not directly admitted by this team")))</f>
        <v/>
      </c>
    </row>
    <row r="1213" spans="1:6" s="40" customFormat="1" ht="30" customHeight="1" x14ac:dyDescent="0.25">
      <c r="A1213" s="20" t="str">
        <f>IF('Patient level info'!A1213="","",'Patient level info'!A1213)</f>
        <v/>
      </c>
      <c r="B1213" s="105" t="str">
        <f>IF(A1213="","",IF('Patient level info'!E1213="Yes","6 Month Transfer",IF('Paste Data Here - Export'!A1213='Paste Data Here - Export'!B1213,'Patient level info'!C1213,IF('Patient level info'!W1213="No","",'Paste Data Here - Export'!HP1213))))</f>
        <v/>
      </c>
      <c r="C1213" s="61" t="str">
        <f>IF(A1213="","",IF(B1213="6 Month Transfer",B1213,IF('Patient level info'!W1213="No","Record not locked to discharge/transfer",IF(AND('Paste Data Here - Export'!KM1213="T",'Paste Data Here - Export'!A1213&lt;&gt;'Paste Data Here - Export'!B1213),"Record transferred to this team then transferred to another inpatient team",IF('Paste Data Here - Export'!KM1213="T","Transferred to another inpatient team",IF('Paste Data Here - Export'!A1213='Paste Data Here - Export'!B1213,"Full record at this team","Record transferred to this team"))))))</f>
        <v/>
      </c>
      <c r="D1213" s="106" t="str">
        <f>IF('Patient level info'!A1213="","",IF(B1213="6 Month Transfer","Not Applicable",IF(C1213="Record not locked to discharge/transfer",C1213,IF(OR(C1213="Full record at this team",'Patient level info'!AG1213="Died same day as arrival",'Patient level info'!AG1213="Admitted to ICU/CCU/HDU"),'Patient level info'!AG1213,IF('Patient level info'!P1213="Not achieved",'Patient level info'!AG1213,IF('Patient level info'!M1213="Not achieved",'Patient level info'!AG1213,IF('Patient level info'!AG1213="Not directly admitted by this team, but achieved 90% of stay whilst at this team",'Patient level info'!AG1213,CONCATENATE('Patient level info'!AG1213," whilst at this team"))))))))</f>
        <v/>
      </c>
      <c r="E1213" s="106" t="str">
        <f>IF('Patient level info'!A1213="","",IF(B1213="6 Month Transfer","Not Applicable",IF('Patient level info'!A1213='Patient level info'!B1213,IF('Patient level info'!T1213="No","Not achieved","Achieved"),"Not directly admitted by this team")))</f>
        <v/>
      </c>
      <c r="F1213" s="106" t="str">
        <f>IF('Patient level info'!A1213="","",IF(B1213="6 Month Transfer","Not Applicable",IF('Patient level info'!A1213='Patient level info'!B1213,IF('Patient level info'!U1213="","Not achieved","Achieved"),"Not directly admitted by this team")))</f>
        <v/>
      </c>
    </row>
    <row r="1214" spans="1:6" s="40" customFormat="1" ht="30" customHeight="1" x14ac:dyDescent="0.25">
      <c r="A1214" s="20" t="str">
        <f>IF('Patient level info'!A1214="","",'Patient level info'!A1214)</f>
        <v/>
      </c>
      <c r="B1214" s="105" t="str">
        <f>IF(A1214="","",IF('Patient level info'!E1214="Yes","6 Month Transfer",IF('Paste Data Here - Export'!A1214='Paste Data Here - Export'!B1214,'Patient level info'!C1214,IF('Patient level info'!W1214="No","",'Paste Data Here - Export'!HP1214))))</f>
        <v/>
      </c>
      <c r="C1214" s="61" t="str">
        <f>IF(A1214="","",IF(B1214="6 Month Transfer",B1214,IF('Patient level info'!W1214="No","Record not locked to discharge/transfer",IF(AND('Paste Data Here - Export'!KM1214="T",'Paste Data Here - Export'!A1214&lt;&gt;'Paste Data Here - Export'!B1214),"Record transferred to this team then transferred to another inpatient team",IF('Paste Data Here - Export'!KM1214="T","Transferred to another inpatient team",IF('Paste Data Here - Export'!A1214='Paste Data Here - Export'!B1214,"Full record at this team","Record transferred to this team"))))))</f>
        <v/>
      </c>
      <c r="D1214" s="106" t="str">
        <f>IF('Patient level info'!A1214="","",IF(B1214="6 Month Transfer","Not Applicable",IF(C1214="Record not locked to discharge/transfer",C1214,IF(OR(C1214="Full record at this team",'Patient level info'!AG1214="Died same day as arrival",'Patient level info'!AG1214="Admitted to ICU/CCU/HDU"),'Patient level info'!AG1214,IF('Patient level info'!P1214="Not achieved",'Patient level info'!AG1214,IF('Patient level info'!M1214="Not achieved",'Patient level info'!AG1214,IF('Patient level info'!AG1214="Not directly admitted by this team, but achieved 90% of stay whilst at this team",'Patient level info'!AG1214,CONCATENATE('Patient level info'!AG1214," whilst at this team"))))))))</f>
        <v/>
      </c>
      <c r="E1214" s="106" t="str">
        <f>IF('Patient level info'!A1214="","",IF(B1214="6 Month Transfer","Not Applicable",IF('Patient level info'!A1214='Patient level info'!B1214,IF('Patient level info'!T1214="No","Not achieved","Achieved"),"Not directly admitted by this team")))</f>
        <v/>
      </c>
      <c r="F1214" s="106" t="str">
        <f>IF('Patient level info'!A1214="","",IF(B1214="6 Month Transfer","Not Applicable",IF('Patient level info'!A1214='Patient level info'!B1214,IF('Patient level info'!U1214="","Not achieved","Achieved"),"Not directly admitted by this team")))</f>
        <v/>
      </c>
    </row>
    <row r="1215" spans="1:6" s="40" customFormat="1" ht="30" customHeight="1" x14ac:dyDescent="0.25">
      <c r="A1215" s="20" t="str">
        <f>IF('Patient level info'!A1215="","",'Patient level info'!A1215)</f>
        <v/>
      </c>
      <c r="B1215" s="105" t="str">
        <f>IF(A1215="","",IF('Patient level info'!E1215="Yes","6 Month Transfer",IF('Paste Data Here - Export'!A1215='Paste Data Here - Export'!B1215,'Patient level info'!C1215,IF('Patient level info'!W1215="No","",'Paste Data Here - Export'!HP1215))))</f>
        <v/>
      </c>
      <c r="C1215" s="61" t="str">
        <f>IF(A1215="","",IF(B1215="6 Month Transfer",B1215,IF('Patient level info'!W1215="No","Record not locked to discharge/transfer",IF(AND('Paste Data Here - Export'!KM1215="T",'Paste Data Here - Export'!A1215&lt;&gt;'Paste Data Here - Export'!B1215),"Record transferred to this team then transferred to another inpatient team",IF('Paste Data Here - Export'!KM1215="T","Transferred to another inpatient team",IF('Paste Data Here - Export'!A1215='Paste Data Here - Export'!B1215,"Full record at this team","Record transferred to this team"))))))</f>
        <v/>
      </c>
      <c r="D1215" s="106" t="str">
        <f>IF('Patient level info'!A1215="","",IF(B1215="6 Month Transfer","Not Applicable",IF(C1215="Record not locked to discharge/transfer",C1215,IF(OR(C1215="Full record at this team",'Patient level info'!AG1215="Died same day as arrival",'Patient level info'!AG1215="Admitted to ICU/CCU/HDU"),'Patient level info'!AG1215,IF('Patient level info'!P1215="Not achieved",'Patient level info'!AG1215,IF('Patient level info'!M1215="Not achieved",'Patient level info'!AG1215,IF('Patient level info'!AG1215="Not directly admitted by this team, but achieved 90% of stay whilst at this team",'Patient level info'!AG1215,CONCATENATE('Patient level info'!AG1215," whilst at this team"))))))))</f>
        <v/>
      </c>
      <c r="E1215" s="106" t="str">
        <f>IF('Patient level info'!A1215="","",IF(B1215="6 Month Transfer","Not Applicable",IF('Patient level info'!A1215='Patient level info'!B1215,IF('Patient level info'!T1215="No","Not achieved","Achieved"),"Not directly admitted by this team")))</f>
        <v/>
      </c>
      <c r="F1215" s="106" t="str">
        <f>IF('Patient level info'!A1215="","",IF(B1215="6 Month Transfer","Not Applicable",IF('Patient level info'!A1215='Patient level info'!B1215,IF('Patient level info'!U1215="","Not achieved","Achieved"),"Not directly admitted by this team")))</f>
        <v/>
      </c>
    </row>
    <row r="1216" spans="1:6" s="40" customFormat="1" ht="30" customHeight="1" x14ac:dyDescent="0.25">
      <c r="A1216" s="20" t="str">
        <f>IF('Patient level info'!A1216="","",'Patient level info'!A1216)</f>
        <v/>
      </c>
      <c r="B1216" s="105" t="str">
        <f>IF(A1216="","",IF('Patient level info'!E1216="Yes","6 Month Transfer",IF('Paste Data Here - Export'!A1216='Paste Data Here - Export'!B1216,'Patient level info'!C1216,IF('Patient level info'!W1216="No","",'Paste Data Here - Export'!HP1216))))</f>
        <v/>
      </c>
      <c r="C1216" s="61" t="str">
        <f>IF(A1216="","",IF(B1216="6 Month Transfer",B1216,IF('Patient level info'!W1216="No","Record not locked to discharge/transfer",IF(AND('Paste Data Here - Export'!KM1216="T",'Paste Data Here - Export'!A1216&lt;&gt;'Paste Data Here - Export'!B1216),"Record transferred to this team then transferred to another inpatient team",IF('Paste Data Here - Export'!KM1216="T","Transferred to another inpatient team",IF('Paste Data Here - Export'!A1216='Paste Data Here - Export'!B1216,"Full record at this team","Record transferred to this team"))))))</f>
        <v/>
      </c>
      <c r="D1216" s="106" t="str">
        <f>IF('Patient level info'!A1216="","",IF(B1216="6 Month Transfer","Not Applicable",IF(C1216="Record not locked to discharge/transfer",C1216,IF(OR(C1216="Full record at this team",'Patient level info'!AG1216="Died same day as arrival",'Patient level info'!AG1216="Admitted to ICU/CCU/HDU"),'Patient level info'!AG1216,IF('Patient level info'!P1216="Not achieved",'Patient level info'!AG1216,IF('Patient level info'!M1216="Not achieved",'Patient level info'!AG1216,IF('Patient level info'!AG1216="Not directly admitted by this team, but achieved 90% of stay whilst at this team",'Patient level info'!AG1216,CONCATENATE('Patient level info'!AG1216," whilst at this team"))))))))</f>
        <v/>
      </c>
      <c r="E1216" s="106" t="str">
        <f>IF('Patient level info'!A1216="","",IF(B1216="6 Month Transfer","Not Applicable",IF('Patient level info'!A1216='Patient level info'!B1216,IF('Patient level info'!T1216="No","Not achieved","Achieved"),"Not directly admitted by this team")))</f>
        <v/>
      </c>
      <c r="F1216" s="106" t="str">
        <f>IF('Patient level info'!A1216="","",IF(B1216="6 Month Transfer","Not Applicable",IF('Patient level info'!A1216='Patient level info'!B1216,IF('Patient level info'!U1216="","Not achieved","Achieved"),"Not directly admitted by this team")))</f>
        <v/>
      </c>
    </row>
    <row r="1217" spans="1:6" s="40" customFormat="1" ht="30" customHeight="1" x14ac:dyDescent="0.25">
      <c r="A1217" s="20" t="str">
        <f>IF('Patient level info'!A1217="","",'Patient level info'!A1217)</f>
        <v/>
      </c>
      <c r="B1217" s="105" t="str">
        <f>IF(A1217="","",IF('Patient level info'!E1217="Yes","6 Month Transfer",IF('Paste Data Here - Export'!A1217='Paste Data Here - Export'!B1217,'Patient level info'!C1217,IF('Patient level info'!W1217="No","",'Paste Data Here - Export'!HP1217))))</f>
        <v/>
      </c>
      <c r="C1217" s="61" t="str">
        <f>IF(A1217="","",IF(B1217="6 Month Transfer",B1217,IF('Patient level info'!W1217="No","Record not locked to discharge/transfer",IF(AND('Paste Data Here - Export'!KM1217="T",'Paste Data Here - Export'!A1217&lt;&gt;'Paste Data Here - Export'!B1217),"Record transferred to this team then transferred to another inpatient team",IF('Paste Data Here - Export'!KM1217="T","Transferred to another inpatient team",IF('Paste Data Here - Export'!A1217='Paste Data Here - Export'!B1217,"Full record at this team","Record transferred to this team"))))))</f>
        <v/>
      </c>
      <c r="D1217" s="106" t="str">
        <f>IF('Patient level info'!A1217="","",IF(B1217="6 Month Transfer","Not Applicable",IF(C1217="Record not locked to discharge/transfer",C1217,IF(OR(C1217="Full record at this team",'Patient level info'!AG1217="Died same day as arrival",'Patient level info'!AG1217="Admitted to ICU/CCU/HDU"),'Patient level info'!AG1217,IF('Patient level info'!P1217="Not achieved",'Patient level info'!AG1217,IF('Patient level info'!M1217="Not achieved",'Patient level info'!AG1217,IF('Patient level info'!AG1217="Not directly admitted by this team, but achieved 90% of stay whilst at this team",'Patient level info'!AG1217,CONCATENATE('Patient level info'!AG1217," whilst at this team"))))))))</f>
        <v/>
      </c>
      <c r="E1217" s="106" t="str">
        <f>IF('Patient level info'!A1217="","",IF(B1217="6 Month Transfer","Not Applicable",IF('Patient level info'!A1217='Patient level info'!B1217,IF('Patient level info'!T1217="No","Not achieved","Achieved"),"Not directly admitted by this team")))</f>
        <v/>
      </c>
      <c r="F1217" s="106" t="str">
        <f>IF('Patient level info'!A1217="","",IF(B1217="6 Month Transfer","Not Applicable",IF('Patient level info'!A1217='Patient level info'!B1217,IF('Patient level info'!U1217="","Not achieved","Achieved"),"Not directly admitted by this team")))</f>
        <v/>
      </c>
    </row>
    <row r="1218" spans="1:6" s="40" customFormat="1" ht="30" customHeight="1" x14ac:dyDescent="0.25">
      <c r="A1218" s="20" t="str">
        <f>IF('Patient level info'!A1218="","",'Patient level info'!A1218)</f>
        <v/>
      </c>
      <c r="B1218" s="105" t="str">
        <f>IF(A1218="","",IF('Patient level info'!E1218="Yes","6 Month Transfer",IF('Paste Data Here - Export'!A1218='Paste Data Here - Export'!B1218,'Patient level info'!C1218,IF('Patient level info'!W1218="No","",'Paste Data Here - Export'!HP1218))))</f>
        <v/>
      </c>
      <c r="C1218" s="61" t="str">
        <f>IF(A1218="","",IF(B1218="6 Month Transfer",B1218,IF('Patient level info'!W1218="No","Record not locked to discharge/transfer",IF(AND('Paste Data Here - Export'!KM1218="T",'Paste Data Here - Export'!A1218&lt;&gt;'Paste Data Here - Export'!B1218),"Record transferred to this team then transferred to another inpatient team",IF('Paste Data Here - Export'!KM1218="T","Transferred to another inpatient team",IF('Paste Data Here - Export'!A1218='Paste Data Here - Export'!B1218,"Full record at this team","Record transferred to this team"))))))</f>
        <v/>
      </c>
      <c r="D1218" s="106" t="str">
        <f>IF('Patient level info'!A1218="","",IF(B1218="6 Month Transfer","Not Applicable",IF(C1218="Record not locked to discharge/transfer",C1218,IF(OR(C1218="Full record at this team",'Patient level info'!AG1218="Died same day as arrival",'Patient level info'!AG1218="Admitted to ICU/CCU/HDU"),'Patient level info'!AG1218,IF('Patient level info'!P1218="Not achieved",'Patient level info'!AG1218,IF('Patient level info'!M1218="Not achieved",'Patient level info'!AG1218,IF('Patient level info'!AG1218="Not directly admitted by this team, but achieved 90% of stay whilst at this team",'Patient level info'!AG1218,CONCATENATE('Patient level info'!AG1218," whilst at this team"))))))))</f>
        <v/>
      </c>
      <c r="E1218" s="106" t="str">
        <f>IF('Patient level info'!A1218="","",IF(B1218="6 Month Transfer","Not Applicable",IF('Patient level info'!A1218='Patient level info'!B1218,IF('Patient level info'!T1218="No","Not achieved","Achieved"),"Not directly admitted by this team")))</f>
        <v/>
      </c>
      <c r="F1218" s="106" t="str">
        <f>IF('Patient level info'!A1218="","",IF(B1218="6 Month Transfer","Not Applicable",IF('Patient level info'!A1218='Patient level info'!B1218,IF('Patient level info'!U1218="","Not achieved","Achieved"),"Not directly admitted by this team")))</f>
        <v/>
      </c>
    </row>
    <row r="1219" spans="1:6" s="40" customFormat="1" ht="30" customHeight="1" x14ac:dyDescent="0.25">
      <c r="A1219" s="20" t="str">
        <f>IF('Patient level info'!A1219="","",'Patient level info'!A1219)</f>
        <v/>
      </c>
      <c r="B1219" s="105" t="str">
        <f>IF(A1219="","",IF('Patient level info'!E1219="Yes","6 Month Transfer",IF('Paste Data Here - Export'!A1219='Paste Data Here - Export'!B1219,'Patient level info'!C1219,IF('Patient level info'!W1219="No","",'Paste Data Here - Export'!HP1219))))</f>
        <v/>
      </c>
      <c r="C1219" s="61" t="str">
        <f>IF(A1219="","",IF(B1219="6 Month Transfer",B1219,IF('Patient level info'!W1219="No","Record not locked to discharge/transfer",IF(AND('Paste Data Here - Export'!KM1219="T",'Paste Data Here - Export'!A1219&lt;&gt;'Paste Data Here - Export'!B1219),"Record transferred to this team then transferred to another inpatient team",IF('Paste Data Here - Export'!KM1219="T","Transferred to another inpatient team",IF('Paste Data Here - Export'!A1219='Paste Data Here - Export'!B1219,"Full record at this team","Record transferred to this team"))))))</f>
        <v/>
      </c>
      <c r="D1219" s="106" t="str">
        <f>IF('Patient level info'!A1219="","",IF(B1219="6 Month Transfer","Not Applicable",IF(C1219="Record not locked to discharge/transfer",C1219,IF(OR(C1219="Full record at this team",'Patient level info'!AG1219="Died same day as arrival",'Patient level info'!AG1219="Admitted to ICU/CCU/HDU"),'Patient level info'!AG1219,IF('Patient level info'!P1219="Not achieved",'Patient level info'!AG1219,IF('Patient level info'!M1219="Not achieved",'Patient level info'!AG1219,IF('Patient level info'!AG1219="Not directly admitted by this team, but achieved 90% of stay whilst at this team",'Patient level info'!AG1219,CONCATENATE('Patient level info'!AG1219," whilst at this team"))))))))</f>
        <v/>
      </c>
      <c r="E1219" s="106" t="str">
        <f>IF('Patient level info'!A1219="","",IF(B1219="6 Month Transfer","Not Applicable",IF('Patient level info'!A1219='Patient level info'!B1219,IF('Patient level info'!T1219="No","Not achieved","Achieved"),"Not directly admitted by this team")))</f>
        <v/>
      </c>
      <c r="F1219" s="106" t="str">
        <f>IF('Patient level info'!A1219="","",IF(B1219="6 Month Transfer","Not Applicable",IF('Patient level info'!A1219='Patient level info'!B1219,IF('Patient level info'!U1219="","Not achieved","Achieved"),"Not directly admitted by this team")))</f>
        <v/>
      </c>
    </row>
    <row r="1220" spans="1:6" s="40" customFormat="1" ht="30" customHeight="1" x14ac:dyDescent="0.25">
      <c r="A1220" s="20" t="str">
        <f>IF('Patient level info'!A1220="","",'Patient level info'!A1220)</f>
        <v/>
      </c>
      <c r="B1220" s="105" t="str">
        <f>IF(A1220="","",IF('Patient level info'!E1220="Yes","6 Month Transfer",IF('Paste Data Here - Export'!A1220='Paste Data Here - Export'!B1220,'Patient level info'!C1220,IF('Patient level info'!W1220="No","",'Paste Data Here - Export'!HP1220))))</f>
        <v/>
      </c>
      <c r="C1220" s="61" t="str">
        <f>IF(A1220="","",IF(B1220="6 Month Transfer",B1220,IF('Patient level info'!W1220="No","Record not locked to discharge/transfer",IF(AND('Paste Data Here - Export'!KM1220="T",'Paste Data Here - Export'!A1220&lt;&gt;'Paste Data Here - Export'!B1220),"Record transferred to this team then transferred to another inpatient team",IF('Paste Data Here - Export'!KM1220="T","Transferred to another inpatient team",IF('Paste Data Here - Export'!A1220='Paste Data Here - Export'!B1220,"Full record at this team","Record transferred to this team"))))))</f>
        <v/>
      </c>
      <c r="D1220" s="106" t="str">
        <f>IF('Patient level info'!A1220="","",IF(B1220="6 Month Transfer","Not Applicable",IF(C1220="Record not locked to discharge/transfer",C1220,IF(OR(C1220="Full record at this team",'Patient level info'!AG1220="Died same day as arrival",'Patient level info'!AG1220="Admitted to ICU/CCU/HDU"),'Patient level info'!AG1220,IF('Patient level info'!P1220="Not achieved",'Patient level info'!AG1220,IF('Patient level info'!M1220="Not achieved",'Patient level info'!AG1220,IF('Patient level info'!AG1220="Not directly admitted by this team, but achieved 90% of stay whilst at this team",'Patient level info'!AG1220,CONCATENATE('Patient level info'!AG1220," whilst at this team"))))))))</f>
        <v/>
      </c>
      <c r="E1220" s="106" t="str">
        <f>IF('Patient level info'!A1220="","",IF(B1220="6 Month Transfer","Not Applicable",IF('Patient level info'!A1220='Patient level info'!B1220,IF('Patient level info'!T1220="No","Not achieved","Achieved"),"Not directly admitted by this team")))</f>
        <v/>
      </c>
      <c r="F1220" s="106" t="str">
        <f>IF('Patient level info'!A1220="","",IF(B1220="6 Month Transfer","Not Applicable",IF('Patient level info'!A1220='Patient level info'!B1220,IF('Patient level info'!U1220="","Not achieved","Achieved"),"Not directly admitted by this team")))</f>
        <v/>
      </c>
    </row>
    <row r="1221" spans="1:6" s="40" customFormat="1" ht="30" customHeight="1" x14ac:dyDescent="0.25">
      <c r="A1221" s="20" t="str">
        <f>IF('Patient level info'!A1221="","",'Patient level info'!A1221)</f>
        <v/>
      </c>
      <c r="B1221" s="105" t="str">
        <f>IF(A1221="","",IF('Patient level info'!E1221="Yes","6 Month Transfer",IF('Paste Data Here - Export'!A1221='Paste Data Here - Export'!B1221,'Patient level info'!C1221,IF('Patient level info'!W1221="No","",'Paste Data Here - Export'!HP1221))))</f>
        <v/>
      </c>
      <c r="C1221" s="61" t="str">
        <f>IF(A1221="","",IF(B1221="6 Month Transfer",B1221,IF('Patient level info'!W1221="No","Record not locked to discharge/transfer",IF(AND('Paste Data Here - Export'!KM1221="T",'Paste Data Here - Export'!A1221&lt;&gt;'Paste Data Here - Export'!B1221),"Record transferred to this team then transferred to another inpatient team",IF('Paste Data Here - Export'!KM1221="T","Transferred to another inpatient team",IF('Paste Data Here - Export'!A1221='Paste Data Here - Export'!B1221,"Full record at this team","Record transferred to this team"))))))</f>
        <v/>
      </c>
      <c r="D1221" s="106" t="str">
        <f>IF('Patient level info'!A1221="","",IF(B1221="6 Month Transfer","Not Applicable",IF(C1221="Record not locked to discharge/transfer",C1221,IF(OR(C1221="Full record at this team",'Patient level info'!AG1221="Died same day as arrival",'Patient level info'!AG1221="Admitted to ICU/CCU/HDU"),'Patient level info'!AG1221,IF('Patient level info'!P1221="Not achieved",'Patient level info'!AG1221,IF('Patient level info'!M1221="Not achieved",'Patient level info'!AG1221,IF('Patient level info'!AG1221="Not directly admitted by this team, but achieved 90% of stay whilst at this team",'Patient level info'!AG1221,CONCATENATE('Patient level info'!AG1221," whilst at this team"))))))))</f>
        <v/>
      </c>
      <c r="E1221" s="106" t="str">
        <f>IF('Patient level info'!A1221="","",IF(B1221="6 Month Transfer","Not Applicable",IF('Patient level info'!A1221='Patient level info'!B1221,IF('Patient level info'!T1221="No","Not achieved","Achieved"),"Not directly admitted by this team")))</f>
        <v/>
      </c>
      <c r="F1221" s="106" t="str">
        <f>IF('Patient level info'!A1221="","",IF(B1221="6 Month Transfer","Not Applicable",IF('Patient level info'!A1221='Patient level info'!B1221,IF('Patient level info'!U1221="","Not achieved","Achieved"),"Not directly admitted by this team")))</f>
        <v/>
      </c>
    </row>
    <row r="1222" spans="1:6" s="40" customFormat="1" ht="30" customHeight="1" x14ac:dyDescent="0.25">
      <c r="A1222" s="20" t="str">
        <f>IF('Patient level info'!A1222="","",'Patient level info'!A1222)</f>
        <v/>
      </c>
      <c r="B1222" s="105" t="str">
        <f>IF(A1222="","",IF('Patient level info'!E1222="Yes","6 Month Transfer",IF('Paste Data Here - Export'!A1222='Paste Data Here - Export'!B1222,'Patient level info'!C1222,IF('Patient level info'!W1222="No","",'Paste Data Here - Export'!HP1222))))</f>
        <v/>
      </c>
      <c r="C1222" s="61" t="str">
        <f>IF(A1222="","",IF(B1222="6 Month Transfer",B1222,IF('Patient level info'!W1222="No","Record not locked to discharge/transfer",IF(AND('Paste Data Here - Export'!KM1222="T",'Paste Data Here - Export'!A1222&lt;&gt;'Paste Data Here - Export'!B1222),"Record transferred to this team then transferred to another inpatient team",IF('Paste Data Here - Export'!KM1222="T","Transferred to another inpatient team",IF('Paste Data Here - Export'!A1222='Paste Data Here - Export'!B1222,"Full record at this team","Record transferred to this team"))))))</f>
        <v/>
      </c>
      <c r="D1222" s="106" t="str">
        <f>IF('Patient level info'!A1222="","",IF(B1222="6 Month Transfer","Not Applicable",IF(C1222="Record not locked to discharge/transfer",C1222,IF(OR(C1222="Full record at this team",'Patient level info'!AG1222="Died same day as arrival",'Patient level info'!AG1222="Admitted to ICU/CCU/HDU"),'Patient level info'!AG1222,IF('Patient level info'!P1222="Not achieved",'Patient level info'!AG1222,IF('Patient level info'!M1222="Not achieved",'Patient level info'!AG1222,IF('Patient level info'!AG1222="Not directly admitted by this team, but achieved 90% of stay whilst at this team",'Patient level info'!AG1222,CONCATENATE('Patient level info'!AG1222," whilst at this team"))))))))</f>
        <v/>
      </c>
      <c r="E1222" s="106" t="str">
        <f>IF('Patient level info'!A1222="","",IF(B1222="6 Month Transfer","Not Applicable",IF('Patient level info'!A1222='Patient level info'!B1222,IF('Patient level info'!T1222="No","Not achieved","Achieved"),"Not directly admitted by this team")))</f>
        <v/>
      </c>
      <c r="F1222" s="106" t="str">
        <f>IF('Patient level info'!A1222="","",IF(B1222="6 Month Transfer","Not Applicable",IF('Patient level info'!A1222='Patient level info'!B1222,IF('Patient level info'!U1222="","Not achieved","Achieved"),"Not directly admitted by this team")))</f>
        <v/>
      </c>
    </row>
    <row r="1223" spans="1:6" s="40" customFormat="1" ht="30" customHeight="1" x14ac:dyDescent="0.25">
      <c r="A1223" s="20" t="str">
        <f>IF('Patient level info'!A1223="","",'Patient level info'!A1223)</f>
        <v/>
      </c>
      <c r="B1223" s="105" t="str">
        <f>IF(A1223="","",IF('Patient level info'!E1223="Yes","6 Month Transfer",IF('Paste Data Here - Export'!A1223='Paste Data Here - Export'!B1223,'Patient level info'!C1223,IF('Patient level info'!W1223="No","",'Paste Data Here - Export'!HP1223))))</f>
        <v/>
      </c>
      <c r="C1223" s="61" t="str">
        <f>IF(A1223="","",IF(B1223="6 Month Transfer",B1223,IF('Patient level info'!W1223="No","Record not locked to discharge/transfer",IF(AND('Paste Data Here - Export'!KM1223="T",'Paste Data Here - Export'!A1223&lt;&gt;'Paste Data Here - Export'!B1223),"Record transferred to this team then transferred to another inpatient team",IF('Paste Data Here - Export'!KM1223="T","Transferred to another inpatient team",IF('Paste Data Here - Export'!A1223='Paste Data Here - Export'!B1223,"Full record at this team","Record transferred to this team"))))))</f>
        <v/>
      </c>
      <c r="D1223" s="106" t="str">
        <f>IF('Patient level info'!A1223="","",IF(B1223="6 Month Transfer","Not Applicable",IF(C1223="Record not locked to discharge/transfer",C1223,IF(OR(C1223="Full record at this team",'Patient level info'!AG1223="Died same day as arrival",'Patient level info'!AG1223="Admitted to ICU/CCU/HDU"),'Patient level info'!AG1223,IF('Patient level info'!P1223="Not achieved",'Patient level info'!AG1223,IF('Patient level info'!M1223="Not achieved",'Patient level info'!AG1223,IF('Patient level info'!AG1223="Not directly admitted by this team, but achieved 90% of stay whilst at this team",'Patient level info'!AG1223,CONCATENATE('Patient level info'!AG1223," whilst at this team"))))))))</f>
        <v/>
      </c>
      <c r="E1223" s="106" t="str">
        <f>IF('Patient level info'!A1223="","",IF(B1223="6 Month Transfer","Not Applicable",IF('Patient level info'!A1223='Patient level info'!B1223,IF('Patient level info'!T1223="No","Not achieved","Achieved"),"Not directly admitted by this team")))</f>
        <v/>
      </c>
      <c r="F1223" s="106" t="str">
        <f>IF('Patient level info'!A1223="","",IF(B1223="6 Month Transfer","Not Applicable",IF('Patient level info'!A1223='Patient level info'!B1223,IF('Patient level info'!U1223="","Not achieved","Achieved"),"Not directly admitted by this team")))</f>
        <v/>
      </c>
    </row>
    <row r="1224" spans="1:6" s="40" customFormat="1" ht="30" customHeight="1" x14ac:dyDescent="0.25">
      <c r="A1224" s="20" t="str">
        <f>IF('Patient level info'!A1224="","",'Patient level info'!A1224)</f>
        <v/>
      </c>
      <c r="B1224" s="105" t="str">
        <f>IF(A1224="","",IF('Patient level info'!E1224="Yes","6 Month Transfer",IF('Paste Data Here - Export'!A1224='Paste Data Here - Export'!B1224,'Patient level info'!C1224,IF('Patient level info'!W1224="No","",'Paste Data Here - Export'!HP1224))))</f>
        <v/>
      </c>
      <c r="C1224" s="61" t="str">
        <f>IF(A1224="","",IF(B1224="6 Month Transfer",B1224,IF('Patient level info'!W1224="No","Record not locked to discharge/transfer",IF(AND('Paste Data Here - Export'!KM1224="T",'Paste Data Here - Export'!A1224&lt;&gt;'Paste Data Here - Export'!B1224),"Record transferred to this team then transferred to another inpatient team",IF('Paste Data Here - Export'!KM1224="T","Transferred to another inpatient team",IF('Paste Data Here - Export'!A1224='Paste Data Here - Export'!B1224,"Full record at this team","Record transferred to this team"))))))</f>
        <v/>
      </c>
      <c r="D1224" s="106" t="str">
        <f>IF('Patient level info'!A1224="","",IF(B1224="6 Month Transfer","Not Applicable",IF(C1224="Record not locked to discharge/transfer",C1224,IF(OR(C1224="Full record at this team",'Patient level info'!AG1224="Died same day as arrival",'Patient level info'!AG1224="Admitted to ICU/CCU/HDU"),'Patient level info'!AG1224,IF('Patient level info'!P1224="Not achieved",'Patient level info'!AG1224,IF('Patient level info'!M1224="Not achieved",'Patient level info'!AG1224,IF('Patient level info'!AG1224="Not directly admitted by this team, but achieved 90% of stay whilst at this team",'Patient level info'!AG1224,CONCATENATE('Patient level info'!AG1224," whilst at this team"))))))))</f>
        <v/>
      </c>
      <c r="E1224" s="106" t="str">
        <f>IF('Patient level info'!A1224="","",IF(B1224="6 Month Transfer","Not Applicable",IF('Patient level info'!A1224='Patient level info'!B1224,IF('Patient level info'!T1224="No","Not achieved","Achieved"),"Not directly admitted by this team")))</f>
        <v/>
      </c>
      <c r="F1224" s="106" t="str">
        <f>IF('Patient level info'!A1224="","",IF(B1224="6 Month Transfer","Not Applicable",IF('Patient level info'!A1224='Patient level info'!B1224,IF('Patient level info'!U1224="","Not achieved","Achieved"),"Not directly admitted by this team")))</f>
        <v/>
      </c>
    </row>
    <row r="1225" spans="1:6" s="40" customFormat="1" ht="30" customHeight="1" x14ac:dyDescent="0.25">
      <c r="A1225" s="20" t="str">
        <f>IF('Patient level info'!A1225="","",'Patient level info'!A1225)</f>
        <v/>
      </c>
      <c r="B1225" s="105" t="str">
        <f>IF(A1225="","",IF('Patient level info'!E1225="Yes","6 Month Transfer",IF('Paste Data Here - Export'!A1225='Paste Data Here - Export'!B1225,'Patient level info'!C1225,IF('Patient level info'!W1225="No","",'Paste Data Here - Export'!HP1225))))</f>
        <v/>
      </c>
      <c r="C1225" s="61" t="str">
        <f>IF(A1225="","",IF(B1225="6 Month Transfer",B1225,IF('Patient level info'!W1225="No","Record not locked to discharge/transfer",IF(AND('Paste Data Here - Export'!KM1225="T",'Paste Data Here - Export'!A1225&lt;&gt;'Paste Data Here - Export'!B1225),"Record transferred to this team then transferred to another inpatient team",IF('Paste Data Here - Export'!KM1225="T","Transferred to another inpatient team",IF('Paste Data Here - Export'!A1225='Paste Data Here - Export'!B1225,"Full record at this team","Record transferred to this team"))))))</f>
        <v/>
      </c>
      <c r="D1225" s="106" t="str">
        <f>IF('Patient level info'!A1225="","",IF(B1225="6 Month Transfer","Not Applicable",IF(C1225="Record not locked to discharge/transfer",C1225,IF(OR(C1225="Full record at this team",'Patient level info'!AG1225="Died same day as arrival",'Patient level info'!AG1225="Admitted to ICU/CCU/HDU"),'Patient level info'!AG1225,IF('Patient level info'!P1225="Not achieved",'Patient level info'!AG1225,IF('Patient level info'!M1225="Not achieved",'Patient level info'!AG1225,IF('Patient level info'!AG1225="Not directly admitted by this team, but achieved 90% of stay whilst at this team",'Patient level info'!AG1225,CONCATENATE('Patient level info'!AG1225," whilst at this team"))))))))</f>
        <v/>
      </c>
      <c r="E1225" s="106" t="str">
        <f>IF('Patient level info'!A1225="","",IF(B1225="6 Month Transfer","Not Applicable",IF('Patient level info'!A1225='Patient level info'!B1225,IF('Patient level info'!T1225="No","Not achieved","Achieved"),"Not directly admitted by this team")))</f>
        <v/>
      </c>
      <c r="F1225" s="106" t="str">
        <f>IF('Patient level info'!A1225="","",IF(B1225="6 Month Transfer","Not Applicable",IF('Patient level info'!A1225='Patient level info'!B1225,IF('Patient level info'!U1225="","Not achieved","Achieved"),"Not directly admitted by this team")))</f>
        <v/>
      </c>
    </row>
    <row r="1226" spans="1:6" s="40" customFormat="1" ht="30" customHeight="1" x14ac:dyDescent="0.25">
      <c r="A1226" s="20" t="str">
        <f>IF('Patient level info'!A1226="","",'Patient level info'!A1226)</f>
        <v/>
      </c>
      <c r="B1226" s="105" t="str">
        <f>IF(A1226="","",IF('Patient level info'!E1226="Yes","6 Month Transfer",IF('Paste Data Here - Export'!A1226='Paste Data Here - Export'!B1226,'Patient level info'!C1226,IF('Patient level info'!W1226="No","",'Paste Data Here - Export'!HP1226))))</f>
        <v/>
      </c>
      <c r="C1226" s="61" t="str">
        <f>IF(A1226="","",IF(B1226="6 Month Transfer",B1226,IF('Patient level info'!W1226="No","Record not locked to discharge/transfer",IF(AND('Paste Data Here - Export'!KM1226="T",'Paste Data Here - Export'!A1226&lt;&gt;'Paste Data Here - Export'!B1226),"Record transferred to this team then transferred to another inpatient team",IF('Paste Data Here - Export'!KM1226="T","Transferred to another inpatient team",IF('Paste Data Here - Export'!A1226='Paste Data Here - Export'!B1226,"Full record at this team","Record transferred to this team"))))))</f>
        <v/>
      </c>
      <c r="D1226" s="106" t="str">
        <f>IF('Patient level info'!A1226="","",IF(B1226="6 Month Transfer","Not Applicable",IF(C1226="Record not locked to discharge/transfer",C1226,IF(OR(C1226="Full record at this team",'Patient level info'!AG1226="Died same day as arrival",'Patient level info'!AG1226="Admitted to ICU/CCU/HDU"),'Patient level info'!AG1226,IF('Patient level info'!P1226="Not achieved",'Patient level info'!AG1226,IF('Patient level info'!M1226="Not achieved",'Patient level info'!AG1226,IF('Patient level info'!AG1226="Not directly admitted by this team, but achieved 90% of stay whilst at this team",'Patient level info'!AG1226,CONCATENATE('Patient level info'!AG1226," whilst at this team"))))))))</f>
        <v/>
      </c>
      <c r="E1226" s="106" t="str">
        <f>IF('Patient level info'!A1226="","",IF(B1226="6 Month Transfer","Not Applicable",IF('Patient level info'!A1226='Patient level info'!B1226,IF('Patient level info'!T1226="No","Not achieved","Achieved"),"Not directly admitted by this team")))</f>
        <v/>
      </c>
      <c r="F1226" s="106" t="str">
        <f>IF('Patient level info'!A1226="","",IF(B1226="6 Month Transfer","Not Applicable",IF('Patient level info'!A1226='Patient level info'!B1226,IF('Patient level info'!U1226="","Not achieved","Achieved"),"Not directly admitted by this team")))</f>
        <v/>
      </c>
    </row>
    <row r="1227" spans="1:6" s="40" customFormat="1" ht="30" customHeight="1" x14ac:dyDescent="0.25">
      <c r="A1227" s="20" t="str">
        <f>IF('Patient level info'!A1227="","",'Patient level info'!A1227)</f>
        <v/>
      </c>
      <c r="B1227" s="105" t="str">
        <f>IF(A1227="","",IF('Patient level info'!E1227="Yes","6 Month Transfer",IF('Paste Data Here - Export'!A1227='Paste Data Here - Export'!B1227,'Patient level info'!C1227,IF('Patient level info'!W1227="No","",'Paste Data Here - Export'!HP1227))))</f>
        <v/>
      </c>
      <c r="C1227" s="61" t="str">
        <f>IF(A1227="","",IF(B1227="6 Month Transfer",B1227,IF('Patient level info'!W1227="No","Record not locked to discharge/transfer",IF(AND('Paste Data Here - Export'!KM1227="T",'Paste Data Here - Export'!A1227&lt;&gt;'Paste Data Here - Export'!B1227),"Record transferred to this team then transferred to another inpatient team",IF('Paste Data Here - Export'!KM1227="T","Transferred to another inpatient team",IF('Paste Data Here - Export'!A1227='Paste Data Here - Export'!B1227,"Full record at this team","Record transferred to this team"))))))</f>
        <v/>
      </c>
      <c r="D1227" s="106" t="str">
        <f>IF('Patient level info'!A1227="","",IF(B1227="6 Month Transfer","Not Applicable",IF(C1227="Record not locked to discharge/transfer",C1227,IF(OR(C1227="Full record at this team",'Patient level info'!AG1227="Died same day as arrival",'Patient level info'!AG1227="Admitted to ICU/CCU/HDU"),'Patient level info'!AG1227,IF('Patient level info'!P1227="Not achieved",'Patient level info'!AG1227,IF('Patient level info'!M1227="Not achieved",'Patient level info'!AG1227,IF('Patient level info'!AG1227="Not directly admitted by this team, but achieved 90% of stay whilst at this team",'Patient level info'!AG1227,CONCATENATE('Patient level info'!AG1227," whilst at this team"))))))))</f>
        <v/>
      </c>
      <c r="E1227" s="106" t="str">
        <f>IF('Patient level info'!A1227="","",IF(B1227="6 Month Transfer","Not Applicable",IF('Patient level info'!A1227='Patient level info'!B1227,IF('Patient level info'!T1227="No","Not achieved","Achieved"),"Not directly admitted by this team")))</f>
        <v/>
      </c>
      <c r="F1227" s="106" t="str">
        <f>IF('Patient level info'!A1227="","",IF(B1227="6 Month Transfer","Not Applicable",IF('Patient level info'!A1227='Patient level info'!B1227,IF('Patient level info'!U1227="","Not achieved","Achieved"),"Not directly admitted by this team")))</f>
        <v/>
      </c>
    </row>
    <row r="1228" spans="1:6" s="40" customFormat="1" ht="30" customHeight="1" x14ac:dyDescent="0.25">
      <c r="A1228" s="20" t="str">
        <f>IF('Patient level info'!A1228="","",'Patient level info'!A1228)</f>
        <v/>
      </c>
      <c r="B1228" s="105" t="str">
        <f>IF(A1228="","",IF('Patient level info'!E1228="Yes","6 Month Transfer",IF('Paste Data Here - Export'!A1228='Paste Data Here - Export'!B1228,'Patient level info'!C1228,IF('Patient level info'!W1228="No","",'Paste Data Here - Export'!HP1228))))</f>
        <v/>
      </c>
      <c r="C1228" s="61" t="str">
        <f>IF(A1228="","",IF(B1228="6 Month Transfer",B1228,IF('Patient level info'!W1228="No","Record not locked to discharge/transfer",IF(AND('Paste Data Here - Export'!KM1228="T",'Paste Data Here - Export'!A1228&lt;&gt;'Paste Data Here - Export'!B1228),"Record transferred to this team then transferred to another inpatient team",IF('Paste Data Here - Export'!KM1228="T","Transferred to another inpatient team",IF('Paste Data Here - Export'!A1228='Paste Data Here - Export'!B1228,"Full record at this team","Record transferred to this team"))))))</f>
        <v/>
      </c>
      <c r="D1228" s="106" t="str">
        <f>IF('Patient level info'!A1228="","",IF(B1228="6 Month Transfer","Not Applicable",IF(C1228="Record not locked to discharge/transfer",C1228,IF(OR(C1228="Full record at this team",'Patient level info'!AG1228="Died same day as arrival",'Patient level info'!AG1228="Admitted to ICU/CCU/HDU"),'Patient level info'!AG1228,IF('Patient level info'!P1228="Not achieved",'Patient level info'!AG1228,IF('Patient level info'!M1228="Not achieved",'Patient level info'!AG1228,IF('Patient level info'!AG1228="Not directly admitted by this team, but achieved 90% of stay whilst at this team",'Patient level info'!AG1228,CONCATENATE('Patient level info'!AG1228," whilst at this team"))))))))</f>
        <v/>
      </c>
      <c r="E1228" s="106" t="str">
        <f>IF('Patient level info'!A1228="","",IF(B1228="6 Month Transfer","Not Applicable",IF('Patient level info'!A1228='Patient level info'!B1228,IF('Patient level info'!T1228="No","Not achieved","Achieved"),"Not directly admitted by this team")))</f>
        <v/>
      </c>
      <c r="F1228" s="106" t="str">
        <f>IF('Patient level info'!A1228="","",IF(B1228="6 Month Transfer","Not Applicable",IF('Patient level info'!A1228='Patient level info'!B1228,IF('Patient level info'!U1228="","Not achieved","Achieved"),"Not directly admitted by this team")))</f>
        <v/>
      </c>
    </row>
    <row r="1229" spans="1:6" s="40" customFormat="1" ht="30" customHeight="1" x14ac:dyDescent="0.25">
      <c r="A1229" s="20" t="str">
        <f>IF('Patient level info'!A1229="","",'Patient level info'!A1229)</f>
        <v/>
      </c>
      <c r="B1229" s="105" t="str">
        <f>IF(A1229="","",IF('Patient level info'!E1229="Yes","6 Month Transfer",IF('Paste Data Here - Export'!A1229='Paste Data Here - Export'!B1229,'Patient level info'!C1229,IF('Patient level info'!W1229="No","",'Paste Data Here - Export'!HP1229))))</f>
        <v/>
      </c>
      <c r="C1229" s="61" t="str">
        <f>IF(A1229="","",IF(B1229="6 Month Transfer",B1229,IF('Patient level info'!W1229="No","Record not locked to discharge/transfer",IF(AND('Paste Data Here - Export'!KM1229="T",'Paste Data Here - Export'!A1229&lt;&gt;'Paste Data Here - Export'!B1229),"Record transferred to this team then transferred to another inpatient team",IF('Paste Data Here - Export'!KM1229="T","Transferred to another inpatient team",IF('Paste Data Here - Export'!A1229='Paste Data Here - Export'!B1229,"Full record at this team","Record transferred to this team"))))))</f>
        <v/>
      </c>
      <c r="D1229" s="106" t="str">
        <f>IF('Patient level info'!A1229="","",IF(B1229="6 Month Transfer","Not Applicable",IF(C1229="Record not locked to discharge/transfer",C1229,IF(OR(C1229="Full record at this team",'Patient level info'!AG1229="Died same day as arrival",'Patient level info'!AG1229="Admitted to ICU/CCU/HDU"),'Patient level info'!AG1229,IF('Patient level info'!P1229="Not achieved",'Patient level info'!AG1229,IF('Patient level info'!M1229="Not achieved",'Patient level info'!AG1229,IF('Patient level info'!AG1229="Not directly admitted by this team, but achieved 90% of stay whilst at this team",'Patient level info'!AG1229,CONCATENATE('Patient level info'!AG1229," whilst at this team"))))))))</f>
        <v/>
      </c>
      <c r="E1229" s="106" t="str">
        <f>IF('Patient level info'!A1229="","",IF(B1229="6 Month Transfer","Not Applicable",IF('Patient level info'!A1229='Patient level info'!B1229,IF('Patient level info'!T1229="No","Not achieved","Achieved"),"Not directly admitted by this team")))</f>
        <v/>
      </c>
      <c r="F1229" s="106" t="str">
        <f>IF('Patient level info'!A1229="","",IF(B1229="6 Month Transfer","Not Applicable",IF('Patient level info'!A1229='Patient level info'!B1229,IF('Patient level info'!U1229="","Not achieved","Achieved"),"Not directly admitted by this team")))</f>
        <v/>
      </c>
    </row>
    <row r="1230" spans="1:6" s="40" customFormat="1" ht="30" customHeight="1" x14ac:dyDescent="0.25">
      <c r="A1230" s="20" t="str">
        <f>IF('Patient level info'!A1230="","",'Patient level info'!A1230)</f>
        <v/>
      </c>
      <c r="B1230" s="105" t="str">
        <f>IF(A1230="","",IF('Patient level info'!E1230="Yes","6 Month Transfer",IF('Paste Data Here - Export'!A1230='Paste Data Here - Export'!B1230,'Patient level info'!C1230,IF('Patient level info'!W1230="No","",'Paste Data Here - Export'!HP1230))))</f>
        <v/>
      </c>
      <c r="C1230" s="61" t="str">
        <f>IF(A1230="","",IF(B1230="6 Month Transfer",B1230,IF('Patient level info'!W1230="No","Record not locked to discharge/transfer",IF(AND('Paste Data Here - Export'!KM1230="T",'Paste Data Here - Export'!A1230&lt;&gt;'Paste Data Here - Export'!B1230),"Record transferred to this team then transferred to another inpatient team",IF('Paste Data Here - Export'!KM1230="T","Transferred to another inpatient team",IF('Paste Data Here - Export'!A1230='Paste Data Here - Export'!B1230,"Full record at this team","Record transferred to this team"))))))</f>
        <v/>
      </c>
      <c r="D1230" s="106" t="str">
        <f>IF('Patient level info'!A1230="","",IF(B1230="6 Month Transfer","Not Applicable",IF(C1230="Record not locked to discharge/transfer",C1230,IF(OR(C1230="Full record at this team",'Patient level info'!AG1230="Died same day as arrival",'Patient level info'!AG1230="Admitted to ICU/CCU/HDU"),'Patient level info'!AG1230,IF('Patient level info'!P1230="Not achieved",'Patient level info'!AG1230,IF('Patient level info'!M1230="Not achieved",'Patient level info'!AG1230,IF('Patient level info'!AG1230="Not directly admitted by this team, but achieved 90% of stay whilst at this team",'Patient level info'!AG1230,CONCATENATE('Patient level info'!AG1230," whilst at this team"))))))))</f>
        <v/>
      </c>
      <c r="E1230" s="106" t="str">
        <f>IF('Patient level info'!A1230="","",IF(B1230="6 Month Transfer","Not Applicable",IF('Patient level info'!A1230='Patient level info'!B1230,IF('Patient level info'!T1230="No","Not achieved","Achieved"),"Not directly admitted by this team")))</f>
        <v/>
      </c>
      <c r="F1230" s="106" t="str">
        <f>IF('Patient level info'!A1230="","",IF(B1230="6 Month Transfer","Not Applicable",IF('Patient level info'!A1230='Patient level info'!B1230,IF('Patient level info'!U1230="","Not achieved","Achieved"),"Not directly admitted by this team")))</f>
        <v/>
      </c>
    </row>
    <row r="1231" spans="1:6" s="40" customFormat="1" ht="30" customHeight="1" x14ac:dyDescent="0.25">
      <c r="A1231" s="20" t="str">
        <f>IF('Patient level info'!A1231="","",'Patient level info'!A1231)</f>
        <v/>
      </c>
      <c r="B1231" s="105" t="str">
        <f>IF(A1231="","",IF('Patient level info'!E1231="Yes","6 Month Transfer",IF('Paste Data Here - Export'!A1231='Paste Data Here - Export'!B1231,'Patient level info'!C1231,IF('Patient level info'!W1231="No","",'Paste Data Here - Export'!HP1231))))</f>
        <v/>
      </c>
      <c r="C1231" s="61" t="str">
        <f>IF(A1231="","",IF(B1231="6 Month Transfer",B1231,IF('Patient level info'!W1231="No","Record not locked to discharge/transfer",IF(AND('Paste Data Here - Export'!KM1231="T",'Paste Data Here - Export'!A1231&lt;&gt;'Paste Data Here - Export'!B1231),"Record transferred to this team then transferred to another inpatient team",IF('Paste Data Here - Export'!KM1231="T","Transferred to another inpatient team",IF('Paste Data Here - Export'!A1231='Paste Data Here - Export'!B1231,"Full record at this team","Record transferred to this team"))))))</f>
        <v/>
      </c>
      <c r="D1231" s="106" t="str">
        <f>IF('Patient level info'!A1231="","",IF(B1231="6 Month Transfer","Not Applicable",IF(C1231="Record not locked to discharge/transfer",C1231,IF(OR(C1231="Full record at this team",'Patient level info'!AG1231="Died same day as arrival",'Patient level info'!AG1231="Admitted to ICU/CCU/HDU"),'Patient level info'!AG1231,IF('Patient level info'!P1231="Not achieved",'Patient level info'!AG1231,IF('Patient level info'!M1231="Not achieved",'Patient level info'!AG1231,IF('Patient level info'!AG1231="Not directly admitted by this team, but achieved 90% of stay whilst at this team",'Patient level info'!AG1231,CONCATENATE('Patient level info'!AG1231," whilst at this team"))))))))</f>
        <v/>
      </c>
      <c r="E1231" s="106" t="str">
        <f>IF('Patient level info'!A1231="","",IF(B1231="6 Month Transfer","Not Applicable",IF('Patient level info'!A1231='Patient level info'!B1231,IF('Patient level info'!T1231="No","Not achieved","Achieved"),"Not directly admitted by this team")))</f>
        <v/>
      </c>
      <c r="F1231" s="106" t="str">
        <f>IF('Patient level info'!A1231="","",IF(B1231="6 Month Transfer","Not Applicable",IF('Patient level info'!A1231='Patient level info'!B1231,IF('Patient level info'!U1231="","Not achieved","Achieved"),"Not directly admitted by this team")))</f>
        <v/>
      </c>
    </row>
    <row r="1232" spans="1:6" s="40" customFormat="1" ht="30" customHeight="1" x14ac:dyDescent="0.25">
      <c r="A1232" s="20" t="str">
        <f>IF('Patient level info'!A1232="","",'Patient level info'!A1232)</f>
        <v/>
      </c>
      <c r="B1232" s="105" t="str">
        <f>IF(A1232="","",IF('Patient level info'!E1232="Yes","6 Month Transfer",IF('Paste Data Here - Export'!A1232='Paste Data Here - Export'!B1232,'Patient level info'!C1232,IF('Patient level info'!W1232="No","",'Paste Data Here - Export'!HP1232))))</f>
        <v/>
      </c>
      <c r="C1232" s="61" t="str">
        <f>IF(A1232="","",IF(B1232="6 Month Transfer",B1232,IF('Patient level info'!W1232="No","Record not locked to discharge/transfer",IF(AND('Paste Data Here - Export'!KM1232="T",'Paste Data Here - Export'!A1232&lt;&gt;'Paste Data Here - Export'!B1232),"Record transferred to this team then transferred to another inpatient team",IF('Paste Data Here - Export'!KM1232="T","Transferred to another inpatient team",IF('Paste Data Here - Export'!A1232='Paste Data Here - Export'!B1232,"Full record at this team","Record transferred to this team"))))))</f>
        <v/>
      </c>
      <c r="D1232" s="106" t="str">
        <f>IF('Patient level info'!A1232="","",IF(B1232="6 Month Transfer","Not Applicable",IF(C1232="Record not locked to discharge/transfer",C1232,IF(OR(C1232="Full record at this team",'Patient level info'!AG1232="Died same day as arrival",'Patient level info'!AG1232="Admitted to ICU/CCU/HDU"),'Patient level info'!AG1232,IF('Patient level info'!P1232="Not achieved",'Patient level info'!AG1232,IF('Patient level info'!M1232="Not achieved",'Patient level info'!AG1232,IF('Patient level info'!AG1232="Not directly admitted by this team, but achieved 90% of stay whilst at this team",'Patient level info'!AG1232,CONCATENATE('Patient level info'!AG1232," whilst at this team"))))))))</f>
        <v/>
      </c>
      <c r="E1232" s="106" t="str">
        <f>IF('Patient level info'!A1232="","",IF(B1232="6 Month Transfer","Not Applicable",IF('Patient level info'!A1232='Patient level info'!B1232,IF('Patient level info'!T1232="No","Not achieved","Achieved"),"Not directly admitted by this team")))</f>
        <v/>
      </c>
      <c r="F1232" s="106" t="str">
        <f>IF('Patient level info'!A1232="","",IF(B1232="6 Month Transfer","Not Applicable",IF('Patient level info'!A1232='Patient level info'!B1232,IF('Patient level info'!U1232="","Not achieved","Achieved"),"Not directly admitted by this team")))</f>
        <v/>
      </c>
    </row>
    <row r="1233" spans="1:6" s="40" customFormat="1" ht="30" customHeight="1" x14ac:dyDescent="0.25">
      <c r="A1233" s="20" t="str">
        <f>IF('Patient level info'!A1233="","",'Patient level info'!A1233)</f>
        <v/>
      </c>
      <c r="B1233" s="105" t="str">
        <f>IF(A1233="","",IF('Patient level info'!E1233="Yes","6 Month Transfer",IF('Paste Data Here - Export'!A1233='Paste Data Here - Export'!B1233,'Patient level info'!C1233,IF('Patient level info'!W1233="No","",'Paste Data Here - Export'!HP1233))))</f>
        <v/>
      </c>
      <c r="C1233" s="61" t="str">
        <f>IF(A1233="","",IF(B1233="6 Month Transfer",B1233,IF('Patient level info'!W1233="No","Record not locked to discharge/transfer",IF(AND('Paste Data Here - Export'!KM1233="T",'Paste Data Here - Export'!A1233&lt;&gt;'Paste Data Here - Export'!B1233),"Record transferred to this team then transferred to another inpatient team",IF('Paste Data Here - Export'!KM1233="T","Transferred to another inpatient team",IF('Paste Data Here - Export'!A1233='Paste Data Here - Export'!B1233,"Full record at this team","Record transferred to this team"))))))</f>
        <v/>
      </c>
      <c r="D1233" s="106" t="str">
        <f>IF('Patient level info'!A1233="","",IF(B1233="6 Month Transfer","Not Applicable",IF(C1233="Record not locked to discharge/transfer",C1233,IF(OR(C1233="Full record at this team",'Patient level info'!AG1233="Died same day as arrival",'Patient level info'!AG1233="Admitted to ICU/CCU/HDU"),'Patient level info'!AG1233,IF('Patient level info'!P1233="Not achieved",'Patient level info'!AG1233,IF('Patient level info'!M1233="Not achieved",'Patient level info'!AG1233,IF('Patient level info'!AG1233="Not directly admitted by this team, but achieved 90% of stay whilst at this team",'Patient level info'!AG1233,CONCATENATE('Patient level info'!AG1233," whilst at this team"))))))))</f>
        <v/>
      </c>
      <c r="E1233" s="106" t="str">
        <f>IF('Patient level info'!A1233="","",IF(B1233="6 Month Transfer","Not Applicable",IF('Patient level info'!A1233='Patient level info'!B1233,IF('Patient level info'!T1233="No","Not achieved","Achieved"),"Not directly admitted by this team")))</f>
        <v/>
      </c>
      <c r="F1233" s="106" t="str">
        <f>IF('Patient level info'!A1233="","",IF(B1233="6 Month Transfer","Not Applicable",IF('Patient level info'!A1233='Patient level info'!B1233,IF('Patient level info'!U1233="","Not achieved","Achieved"),"Not directly admitted by this team")))</f>
        <v/>
      </c>
    </row>
    <row r="1234" spans="1:6" s="40" customFormat="1" ht="30" customHeight="1" x14ac:dyDescent="0.25">
      <c r="A1234" s="20" t="str">
        <f>IF('Patient level info'!A1234="","",'Patient level info'!A1234)</f>
        <v/>
      </c>
      <c r="B1234" s="105" t="str">
        <f>IF(A1234="","",IF('Patient level info'!E1234="Yes","6 Month Transfer",IF('Paste Data Here - Export'!A1234='Paste Data Here - Export'!B1234,'Patient level info'!C1234,IF('Patient level info'!W1234="No","",'Paste Data Here - Export'!HP1234))))</f>
        <v/>
      </c>
      <c r="C1234" s="61" t="str">
        <f>IF(A1234="","",IF(B1234="6 Month Transfer",B1234,IF('Patient level info'!W1234="No","Record not locked to discharge/transfer",IF(AND('Paste Data Here - Export'!KM1234="T",'Paste Data Here - Export'!A1234&lt;&gt;'Paste Data Here - Export'!B1234),"Record transferred to this team then transferred to another inpatient team",IF('Paste Data Here - Export'!KM1234="T","Transferred to another inpatient team",IF('Paste Data Here - Export'!A1234='Paste Data Here - Export'!B1234,"Full record at this team","Record transferred to this team"))))))</f>
        <v/>
      </c>
      <c r="D1234" s="106" t="str">
        <f>IF('Patient level info'!A1234="","",IF(B1234="6 Month Transfer","Not Applicable",IF(C1234="Record not locked to discharge/transfer",C1234,IF(OR(C1234="Full record at this team",'Patient level info'!AG1234="Died same day as arrival",'Patient level info'!AG1234="Admitted to ICU/CCU/HDU"),'Patient level info'!AG1234,IF('Patient level info'!P1234="Not achieved",'Patient level info'!AG1234,IF('Patient level info'!M1234="Not achieved",'Patient level info'!AG1234,IF('Patient level info'!AG1234="Not directly admitted by this team, but achieved 90% of stay whilst at this team",'Patient level info'!AG1234,CONCATENATE('Patient level info'!AG1234," whilst at this team"))))))))</f>
        <v/>
      </c>
      <c r="E1234" s="106" t="str">
        <f>IF('Patient level info'!A1234="","",IF(B1234="6 Month Transfer","Not Applicable",IF('Patient level info'!A1234='Patient level info'!B1234,IF('Patient level info'!T1234="No","Not achieved","Achieved"),"Not directly admitted by this team")))</f>
        <v/>
      </c>
      <c r="F1234" s="106" t="str">
        <f>IF('Patient level info'!A1234="","",IF(B1234="6 Month Transfer","Not Applicable",IF('Patient level info'!A1234='Patient level info'!B1234,IF('Patient level info'!U1234="","Not achieved","Achieved"),"Not directly admitted by this team")))</f>
        <v/>
      </c>
    </row>
    <row r="1235" spans="1:6" s="40" customFormat="1" ht="30" customHeight="1" x14ac:dyDescent="0.25">
      <c r="A1235" s="20" t="str">
        <f>IF('Patient level info'!A1235="","",'Patient level info'!A1235)</f>
        <v/>
      </c>
      <c r="B1235" s="105" t="str">
        <f>IF(A1235="","",IF('Patient level info'!E1235="Yes","6 Month Transfer",IF('Paste Data Here - Export'!A1235='Paste Data Here - Export'!B1235,'Patient level info'!C1235,IF('Patient level info'!W1235="No","",'Paste Data Here - Export'!HP1235))))</f>
        <v/>
      </c>
      <c r="C1235" s="61" t="str">
        <f>IF(A1235="","",IF(B1235="6 Month Transfer",B1235,IF('Patient level info'!W1235="No","Record not locked to discharge/transfer",IF(AND('Paste Data Here - Export'!KM1235="T",'Paste Data Here - Export'!A1235&lt;&gt;'Paste Data Here - Export'!B1235),"Record transferred to this team then transferred to another inpatient team",IF('Paste Data Here - Export'!KM1235="T","Transferred to another inpatient team",IF('Paste Data Here - Export'!A1235='Paste Data Here - Export'!B1235,"Full record at this team","Record transferred to this team"))))))</f>
        <v/>
      </c>
      <c r="D1235" s="106" t="str">
        <f>IF('Patient level info'!A1235="","",IF(B1235="6 Month Transfer","Not Applicable",IF(C1235="Record not locked to discharge/transfer",C1235,IF(OR(C1235="Full record at this team",'Patient level info'!AG1235="Died same day as arrival",'Patient level info'!AG1235="Admitted to ICU/CCU/HDU"),'Patient level info'!AG1235,IF('Patient level info'!P1235="Not achieved",'Patient level info'!AG1235,IF('Patient level info'!M1235="Not achieved",'Patient level info'!AG1235,IF('Patient level info'!AG1235="Not directly admitted by this team, but achieved 90% of stay whilst at this team",'Patient level info'!AG1235,CONCATENATE('Patient level info'!AG1235," whilst at this team"))))))))</f>
        <v/>
      </c>
      <c r="E1235" s="106" t="str">
        <f>IF('Patient level info'!A1235="","",IF(B1235="6 Month Transfer","Not Applicable",IF('Patient level info'!A1235='Patient level info'!B1235,IF('Patient level info'!T1235="No","Not achieved","Achieved"),"Not directly admitted by this team")))</f>
        <v/>
      </c>
      <c r="F1235" s="106" t="str">
        <f>IF('Patient level info'!A1235="","",IF(B1235="6 Month Transfer","Not Applicable",IF('Patient level info'!A1235='Patient level info'!B1235,IF('Patient level info'!U1235="","Not achieved","Achieved"),"Not directly admitted by this team")))</f>
        <v/>
      </c>
    </row>
    <row r="1236" spans="1:6" s="40" customFormat="1" ht="30" customHeight="1" x14ac:dyDescent="0.25">
      <c r="A1236" s="20" t="str">
        <f>IF('Patient level info'!A1236="","",'Patient level info'!A1236)</f>
        <v/>
      </c>
      <c r="B1236" s="105" t="str">
        <f>IF(A1236="","",IF('Patient level info'!E1236="Yes","6 Month Transfer",IF('Paste Data Here - Export'!A1236='Paste Data Here - Export'!B1236,'Patient level info'!C1236,IF('Patient level info'!W1236="No","",'Paste Data Here - Export'!HP1236))))</f>
        <v/>
      </c>
      <c r="C1236" s="61" t="str">
        <f>IF(A1236="","",IF(B1236="6 Month Transfer",B1236,IF('Patient level info'!W1236="No","Record not locked to discharge/transfer",IF(AND('Paste Data Here - Export'!KM1236="T",'Paste Data Here - Export'!A1236&lt;&gt;'Paste Data Here - Export'!B1236),"Record transferred to this team then transferred to another inpatient team",IF('Paste Data Here - Export'!KM1236="T","Transferred to another inpatient team",IF('Paste Data Here - Export'!A1236='Paste Data Here - Export'!B1236,"Full record at this team","Record transferred to this team"))))))</f>
        <v/>
      </c>
      <c r="D1236" s="106" t="str">
        <f>IF('Patient level info'!A1236="","",IF(B1236="6 Month Transfer","Not Applicable",IF(C1236="Record not locked to discharge/transfer",C1236,IF(OR(C1236="Full record at this team",'Patient level info'!AG1236="Died same day as arrival",'Patient level info'!AG1236="Admitted to ICU/CCU/HDU"),'Patient level info'!AG1236,IF('Patient level info'!P1236="Not achieved",'Patient level info'!AG1236,IF('Patient level info'!M1236="Not achieved",'Patient level info'!AG1236,IF('Patient level info'!AG1236="Not directly admitted by this team, but achieved 90% of stay whilst at this team",'Patient level info'!AG1236,CONCATENATE('Patient level info'!AG1236," whilst at this team"))))))))</f>
        <v/>
      </c>
      <c r="E1236" s="106" t="str">
        <f>IF('Patient level info'!A1236="","",IF(B1236="6 Month Transfer","Not Applicable",IF('Patient level info'!A1236='Patient level info'!B1236,IF('Patient level info'!T1236="No","Not achieved","Achieved"),"Not directly admitted by this team")))</f>
        <v/>
      </c>
      <c r="F1236" s="106" t="str">
        <f>IF('Patient level info'!A1236="","",IF(B1236="6 Month Transfer","Not Applicable",IF('Patient level info'!A1236='Patient level info'!B1236,IF('Patient level info'!U1236="","Not achieved","Achieved"),"Not directly admitted by this team")))</f>
        <v/>
      </c>
    </row>
    <row r="1237" spans="1:6" s="40" customFormat="1" ht="30" customHeight="1" x14ac:dyDescent="0.25">
      <c r="A1237" s="20" t="str">
        <f>IF('Patient level info'!A1237="","",'Patient level info'!A1237)</f>
        <v/>
      </c>
      <c r="B1237" s="105" t="str">
        <f>IF(A1237="","",IF('Patient level info'!E1237="Yes","6 Month Transfer",IF('Paste Data Here - Export'!A1237='Paste Data Here - Export'!B1237,'Patient level info'!C1237,IF('Patient level info'!W1237="No","",'Paste Data Here - Export'!HP1237))))</f>
        <v/>
      </c>
      <c r="C1237" s="61" t="str">
        <f>IF(A1237="","",IF(B1237="6 Month Transfer",B1237,IF('Patient level info'!W1237="No","Record not locked to discharge/transfer",IF(AND('Paste Data Here - Export'!KM1237="T",'Paste Data Here - Export'!A1237&lt;&gt;'Paste Data Here - Export'!B1237),"Record transferred to this team then transferred to another inpatient team",IF('Paste Data Here - Export'!KM1237="T","Transferred to another inpatient team",IF('Paste Data Here - Export'!A1237='Paste Data Here - Export'!B1237,"Full record at this team","Record transferred to this team"))))))</f>
        <v/>
      </c>
      <c r="D1237" s="106" t="str">
        <f>IF('Patient level info'!A1237="","",IF(B1237="6 Month Transfer","Not Applicable",IF(C1237="Record not locked to discharge/transfer",C1237,IF(OR(C1237="Full record at this team",'Patient level info'!AG1237="Died same day as arrival",'Patient level info'!AG1237="Admitted to ICU/CCU/HDU"),'Patient level info'!AG1237,IF('Patient level info'!P1237="Not achieved",'Patient level info'!AG1237,IF('Patient level info'!M1237="Not achieved",'Patient level info'!AG1237,IF('Patient level info'!AG1237="Not directly admitted by this team, but achieved 90% of stay whilst at this team",'Patient level info'!AG1237,CONCATENATE('Patient level info'!AG1237," whilst at this team"))))))))</f>
        <v/>
      </c>
      <c r="E1237" s="106" t="str">
        <f>IF('Patient level info'!A1237="","",IF(B1237="6 Month Transfer","Not Applicable",IF('Patient level info'!A1237='Patient level info'!B1237,IF('Patient level info'!T1237="No","Not achieved","Achieved"),"Not directly admitted by this team")))</f>
        <v/>
      </c>
      <c r="F1237" s="106" t="str">
        <f>IF('Patient level info'!A1237="","",IF(B1237="6 Month Transfer","Not Applicable",IF('Patient level info'!A1237='Patient level info'!B1237,IF('Patient level info'!U1237="","Not achieved","Achieved"),"Not directly admitted by this team")))</f>
        <v/>
      </c>
    </row>
    <row r="1238" spans="1:6" s="40" customFormat="1" ht="30" customHeight="1" x14ac:dyDescent="0.25">
      <c r="A1238" s="20" t="str">
        <f>IF('Patient level info'!A1238="","",'Patient level info'!A1238)</f>
        <v/>
      </c>
      <c r="B1238" s="105" t="str">
        <f>IF(A1238="","",IF('Patient level info'!E1238="Yes","6 Month Transfer",IF('Paste Data Here - Export'!A1238='Paste Data Here - Export'!B1238,'Patient level info'!C1238,IF('Patient level info'!W1238="No","",'Paste Data Here - Export'!HP1238))))</f>
        <v/>
      </c>
      <c r="C1238" s="61" t="str">
        <f>IF(A1238="","",IF(B1238="6 Month Transfer",B1238,IF('Patient level info'!W1238="No","Record not locked to discharge/transfer",IF(AND('Paste Data Here - Export'!KM1238="T",'Paste Data Here - Export'!A1238&lt;&gt;'Paste Data Here - Export'!B1238),"Record transferred to this team then transferred to another inpatient team",IF('Paste Data Here - Export'!KM1238="T","Transferred to another inpatient team",IF('Paste Data Here - Export'!A1238='Paste Data Here - Export'!B1238,"Full record at this team","Record transferred to this team"))))))</f>
        <v/>
      </c>
      <c r="D1238" s="106" t="str">
        <f>IF('Patient level info'!A1238="","",IF(B1238="6 Month Transfer","Not Applicable",IF(C1238="Record not locked to discharge/transfer",C1238,IF(OR(C1238="Full record at this team",'Patient level info'!AG1238="Died same day as arrival",'Patient level info'!AG1238="Admitted to ICU/CCU/HDU"),'Patient level info'!AG1238,IF('Patient level info'!P1238="Not achieved",'Patient level info'!AG1238,IF('Patient level info'!M1238="Not achieved",'Patient level info'!AG1238,IF('Patient level info'!AG1238="Not directly admitted by this team, but achieved 90% of stay whilst at this team",'Patient level info'!AG1238,CONCATENATE('Patient level info'!AG1238," whilst at this team"))))))))</f>
        <v/>
      </c>
      <c r="E1238" s="106" t="str">
        <f>IF('Patient level info'!A1238="","",IF(B1238="6 Month Transfer","Not Applicable",IF('Patient level info'!A1238='Patient level info'!B1238,IF('Patient level info'!T1238="No","Not achieved","Achieved"),"Not directly admitted by this team")))</f>
        <v/>
      </c>
      <c r="F1238" s="106" t="str">
        <f>IF('Patient level info'!A1238="","",IF(B1238="6 Month Transfer","Not Applicable",IF('Patient level info'!A1238='Patient level info'!B1238,IF('Patient level info'!U1238="","Not achieved","Achieved"),"Not directly admitted by this team")))</f>
        <v/>
      </c>
    </row>
    <row r="1239" spans="1:6" s="40" customFormat="1" ht="30" customHeight="1" x14ac:dyDescent="0.25">
      <c r="A1239" s="20" t="str">
        <f>IF('Patient level info'!A1239="","",'Patient level info'!A1239)</f>
        <v/>
      </c>
      <c r="B1239" s="105" t="str">
        <f>IF(A1239="","",IF('Patient level info'!E1239="Yes","6 Month Transfer",IF('Paste Data Here - Export'!A1239='Paste Data Here - Export'!B1239,'Patient level info'!C1239,IF('Patient level info'!W1239="No","",'Paste Data Here - Export'!HP1239))))</f>
        <v/>
      </c>
      <c r="C1239" s="61" t="str">
        <f>IF(A1239="","",IF(B1239="6 Month Transfer",B1239,IF('Patient level info'!W1239="No","Record not locked to discharge/transfer",IF(AND('Paste Data Here - Export'!KM1239="T",'Paste Data Here - Export'!A1239&lt;&gt;'Paste Data Here - Export'!B1239),"Record transferred to this team then transferred to another inpatient team",IF('Paste Data Here - Export'!KM1239="T","Transferred to another inpatient team",IF('Paste Data Here - Export'!A1239='Paste Data Here - Export'!B1239,"Full record at this team","Record transferred to this team"))))))</f>
        <v/>
      </c>
      <c r="D1239" s="106" t="str">
        <f>IF('Patient level info'!A1239="","",IF(B1239="6 Month Transfer","Not Applicable",IF(C1239="Record not locked to discharge/transfer",C1239,IF(OR(C1239="Full record at this team",'Patient level info'!AG1239="Died same day as arrival",'Patient level info'!AG1239="Admitted to ICU/CCU/HDU"),'Patient level info'!AG1239,IF('Patient level info'!P1239="Not achieved",'Patient level info'!AG1239,IF('Patient level info'!M1239="Not achieved",'Patient level info'!AG1239,IF('Patient level info'!AG1239="Not directly admitted by this team, but achieved 90% of stay whilst at this team",'Patient level info'!AG1239,CONCATENATE('Patient level info'!AG1239," whilst at this team"))))))))</f>
        <v/>
      </c>
      <c r="E1239" s="106" t="str">
        <f>IF('Patient level info'!A1239="","",IF(B1239="6 Month Transfer","Not Applicable",IF('Patient level info'!A1239='Patient level info'!B1239,IF('Patient level info'!T1239="No","Not achieved","Achieved"),"Not directly admitted by this team")))</f>
        <v/>
      </c>
      <c r="F1239" s="106" t="str">
        <f>IF('Patient level info'!A1239="","",IF(B1239="6 Month Transfer","Not Applicable",IF('Patient level info'!A1239='Patient level info'!B1239,IF('Patient level info'!U1239="","Not achieved","Achieved"),"Not directly admitted by this team")))</f>
        <v/>
      </c>
    </row>
    <row r="1240" spans="1:6" s="40" customFormat="1" ht="30" customHeight="1" x14ac:dyDescent="0.25">
      <c r="A1240" s="20" t="str">
        <f>IF('Patient level info'!A1240="","",'Patient level info'!A1240)</f>
        <v/>
      </c>
      <c r="B1240" s="105" t="str">
        <f>IF(A1240="","",IF('Patient level info'!E1240="Yes","6 Month Transfer",IF('Paste Data Here - Export'!A1240='Paste Data Here - Export'!B1240,'Patient level info'!C1240,IF('Patient level info'!W1240="No","",'Paste Data Here - Export'!HP1240))))</f>
        <v/>
      </c>
      <c r="C1240" s="61" t="str">
        <f>IF(A1240="","",IF(B1240="6 Month Transfer",B1240,IF('Patient level info'!W1240="No","Record not locked to discharge/transfer",IF(AND('Paste Data Here - Export'!KM1240="T",'Paste Data Here - Export'!A1240&lt;&gt;'Paste Data Here - Export'!B1240),"Record transferred to this team then transferred to another inpatient team",IF('Paste Data Here - Export'!KM1240="T","Transferred to another inpatient team",IF('Paste Data Here - Export'!A1240='Paste Data Here - Export'!B1240,"Full record at this team","Record transferred to this team"))))))</f>
        <v/>
      </c>
      <c r="D1240" s="106" t="str">
        <f>IF('Patient level info'!A1240="","",IF(B1240="6 Month Transfer","Not Applicable",IF(C1240="Record not locked to discharge/transfer",C1240,IF(OR(C1240="Full record at this team",'Patient level info'!AG1240="Died same day as arrival",'Patient level info'!AG1240="Admitted to ICU/CCU/HDU"),'Patient level info'!AG1240,IF('Patient level info'!P1240="Not achieved",'Patient level info'!AG1240,IF('Patient level info'!M1240="Not achieved",'Patient level info'!AG1240,IF('Patient level info'!AG1240="Not directly admitted by this team, but achieved 90% of stay whilst at this team",'Patient level info'!AG1240,CONCATENATE('Patient level info'!AG1240," whilst at this team"))))))))</f>
        <v/>
      </c>
      <c r="E1240" s="106" t="str">
        <f>IF('Patient level info'!A1240="","",IF(B1240="6 Month Transfer","Not Applicable",IF('Patient level info'!A1240='Patient level info'!B1240,IF('Patient level info'!T1240="No","Not achieved","Achieved"),"Not directly admitted by this team")))</f>
        <v/>
      </c>
      <c r="F1240" s="106" t="str">
        <f>IF('Patient level info'!A1240="","",IF(B1240="6 Month Transfer","Not Applicable",IF('Patient level info'!A1240='Patient level info'!B1240,IF('Patient level info'!U1240="","Not achieved","Achieved"),"Not directly admitted by this team")))</f>
        <v/>
      </c>
    </row>
    <row r="1241" spans="1:6" s="40" customFormat="1" ht="30" customHeight="1" x14ac:dyDescent="0.25">
      <c r="A1241" s="20" t="str">
        <f>IF('Patient level info'!A1241="","",'Patient level info'!A1241)</f>
        <v/>
      </c>
      <c r="B1241" s="105" t="str">
        <f>IF(A1241="","",IF('Patient level info'!E1241="Yes","6 Month Transfer",IF('Paste Data Here - Export'!A1241='Paste Data Here - Export'!B1241,'Patient level info'!C1241,IF('Patient level info'!W1241="No","",'Paste Data Here - Export'!HP1241))))</f>
        <v/>
      </c>
      <c r="C1241" s="61" t="str">
        <f>IF(A1241="","",IF(B1241="6 Month Transfer",B1241,IF('Patient level info'!W1241="No","Record not locked to discharge/transfer",IF(AND('Paste Data Here - Export'!KM1241="T",'Paste Data Here - Export'!A1241&lt;&gt;'Paste Data Here - Export'!B1241),"Record transferred to this team then transferred to another inpatient team",IF('Paste Data Here - Export'!KM1241="T","Transferred to another inpatient team",IF('Paste Data Here - Export'!A1241='Paste Data Here - Export'!B1241,"Full record at this team","Record transferred to this team"))))))</f>
        <v/>
      </c>
      <c r="D1241" s="106" t="str">
        <f>IF('Patient level info'!A1241="","",IF(B1241="6 Month Transfer","Not Applicable",IF(C1241="Record not locked to discharge/transfer",C1241,IF(OR(C1241="Full record at this team",'Patient level info'!AG1241="Died same day as arrival",'Patient level info'!AG1241="Admitted to ICU/CCU/HDU"),'Patient level info'!AG1241,IF('Patient level info'!P1241="Not achieved",'Patient level info'!AG1241,IF('Patient level info'!M1241="Not achieved",'Patient level info'!AG1241,IF('Patient level info'!AG1241="Not directly admitted by this team, but achieved 90% of stay whilst at this team",'Patient level info'!AG1241,CONCATENATE('Patient level info'!AG1241," whilst at this team"))))))))</f>
        <v/>
      </c>
      <c r="E1241" s="106" t="str">
        <f>IF('Patient level info'!A1241="","",IF(B1241="6 Month Transfer","Not Applicable",IF('Patient level info'!A1241='Patient level info'!B1241,IF('Patient level info'!T1241="No","Not achieved","Achieved"),"Not directly admitted by this team")))</f>
        <v/>
      </c>
      <c r="F1241" s="106" t="str">
        <f>IF('Patient level info'!A1241="","",IF(B1241="6 Month Transfer","Not Applicable",IF('Patient level info'!A1241='Patient level info'!B1241,IF('Patient level info'!U1241="","Not achieved","Achieved"),"Not directly admitted by this team")))</f>
        <v/>
      </c>
    </row>
    <row r="1242" spans="1:6" s="40" customFormat="1" ht="30" customHeight="1" x14ac:dyDescent="0.25">
      <c r="A1242" s="20" t="str">
        <f>IF('Patient level info'!A1242="","",'Patient level info'!A1242)</f>
        <v/>
      </c>
      <c r="B1242" s="105" t="str">
        <f>IF(A1242="","",IF('Patient level info'!E1242="Yes","6 Month Transfer",IF('Paste Data Here - Export'!A1242='Paste Data Here - Export'!B1242,'Patient level info'!C1242,IF('Patient level info'!W1242="No","",'Paste Data Here - Export'!HP1242))))</f>
        <v/>
      </c>
      <c r="C1242" s="61" t="str">
        <f>IF(A1242="","",IF(B1242="6 Month Transfer",B1242,IF('Patient level info'!W1242="No","Record not locked to discharge/transfer",IF(AND('Paste Data Here - Export'!KM1242="T",'Paste Data Here - Export'!A1242&lt;&gt;'Paste Data Here - Export'!B1242),"Record transferred to this team then transferred to another inpatient team",IF('Paste Data Here - Export'!KM1242="T","Transferred to another inpatient team",IF('Paste Data Here - Export'!A1242='Paste Data Here - Export'!B1242,"Full record at this team","Record transferred to this team"))))))</f>
        <v/>
      </c>
      <c r="D1242" s="106" t="str">
        <f>IF('Patient level info'!A1242="","",IF(B1242="6 Month Transfer","Not Applicable",IF(C1242="Record not locked to discharge/transfer",C1242,IF(OR(C1242="Full record at this team",'Patient level info'!AG1242="Died same day as arrival",'Patient level info'!AG1242="Admitted to ICU/CCU/HDU"),'Patient level info'!AG1242,IF('Patient level info'!P1242="Not achieved",'Patient level info'!AG1242,IF('Patient level info'!M1242="Not achieved",'Patient level info'!AG1242,IF('Patient level info'!AG1242="Not directly admitted by this team, but achieved 90% of stay whilst at this team",'Patient level info'!AG1242,CONCATENATE('Patient level info'!AG1242," whilst at this team"))))))))</f>
        <v/>
      </c>
      <c r="E1242" s="106" t="str">
        <f>IF('Patient level info'!A1242="","",IF(B1242="6 Month Transfer","Not Applicable",IF('Patient level info'!A1242='Patient level info'!B1242,IF('Patient level info'!T1242="No","Not achieved","Achieved"),"Not directly admitted by this team")))</f>
        <v/>
      </c>
      <c r="F1242" s="106" t="str">
        <f>IF('Patient level info'!A1242="","",IF(B1242="6 Month Transfer","Not Applicable",IF('Patient level info'!A1242='Patient level info'!B1242,IF('Patient level info'!U1242="","Not achieved","Achieved"),"Not directly admitted by this team")))</f>
        <v/>
      </c>
    </row>
    <row r="1243" spans="1:6" s="40" customFormat="1" ht="30" customHeight="1" x14ac:dyDescent="0.25">
      <c r="A1243" s="20" t="str">
        <f>IF('Patient level info'!A1243="","",'Patient level info'!A1243)</f>
        <v/>
      </c>
      <c r="B1243" s="105" t="str">
        <f>IF(A1243="","",IF('Patient level info'!E1243="Yes","6 Month Transfer",IF('Paste Data Here - Export'!A1243='Paste Data Here - Export'!B1243,'Patient level info'!C1243,IF('Patient level info'!W1243="No","",'Paste Data Here - Export'!HP1243))))</f>
        <v/>
      </c>
      <c r="C1243" s="61" t="str">
        <f>IF(A1243="","",IF(B1243="6 Month Transfer",B1243,IF('Patient level info'!W1243="No","Record not locked to discharge/transfer",IF(AND('Paste Data Here - Export'!KM1243="T",'Paste Data Here - Export'!A1243&lt;&gt;'Paste Data Here - Export'!B1243),"Record transferred to this team then transferred to another inpatient team",IF('Paste Data Here - Export'!KM1243="T","Transferred to another inpatient team",IF('Paste Data Here - Export'!A1243='Paste Data Here - Export'!B1243,"Full record at this team","Record transferred to this team"))))))</f>
        <v/>
      </c>
      <c r="D1243" s="106" t="str">
        <f>IF('Patient level info'!A1243="","",IF(B1243="6 Month Transfer","Not Applicable",IF(C1243="Record not locked to discharge/transfer",C1243,IF(OR(C1243="Full record at this team",'Patient level info'!AG1243="Died same day as arrival",'Patient level info'!AG1243="Admitted to ICU/CCU/HDU"),'Patient level info'!AG1243,IF('Patient level info'!P1243="Not achieved",'Patient level info'!AG1243,IF('Patient level info'!M1243="Not achieved",'Patient level info'!AG1243,IF('Patient level info'!AG1243="Not directly admitted by this team, but achieved 90% of stay whilst at this team",'Patient level info'!AG1243,CONCATENATE('Patient level info'!AG1243," whilst at this team"))))))))</f>
        <v/>
      </c>
      <c r="E1243" s="106" t="str">
        <f>IF('Patient level info'!A1243="","",IF(B1243="6 Month Transfer","Not Applicable",IF('Patient level info'!A1243='Patient level info'!B1243,IF('Patient level info'!T1243="No","Not achieved","Achieved"),"Not directly admitted by this team")))</f>
        <v/>
      </c>
      <c r="F1243" s="106" t="str">
        <f>IF('Patient level info'!A1243="","",IF(B1243="6 Month Transfer","Not Applicable",IF('Patient level info'!A1243='Patient level info'!B1243,IF('Patient level info'!U1243="","Not achieved","Achieved"),"Not directly admitted by this team")))</f>
        <v/>
      </c>
    </row>
    <row r="1244" spans="1:6" s="40" customFormat="1" ht="30" customHeight="1" x14ac:dyDescent="0.25">
      <c r="A1244" s="20" t="str">
        <f>IF('Patient level info'!A1244="","",'Patient level info'!A1244)</f>
        <v/>
      </c>
      <c r="B1244" s="105" t="str">
        <f>IF(A1244="","",IF('Patient level info'!E1244="Yes","6 Month Transfer",IF('Paste Data Here - Export'!A1244='Paste Data Here - Export'!B1244,'Patient level info'!C1244,IF('Patient level info'!W1244="No","",'Paste Data Here - Export'!HP1244))))</f>
        <v/>
      </c>
      <c r="C1244" s="61" t="str">
        <f>IF(A1244="","",IF(B1244="6 Month Transfer",B1244,IF('Patient level info'!W1244="No","Record not locked to discharge/transfer",IF(AND('Paste Data Here - Export'!KM1244="T",'Paste Data Here - Export'!A1244&lt;&gt;'Paste Data Here - Export'!B1244),"Record transferred to this team then transferred to another inpatient team",IF('Paste Data Here - Export'!KM1244="T","Transferred to another inpatient team",IF('Paste Data Here - Export'!A1244='Paste Data Here - Export'!B1244,"Full record at this team","Record transferred to this team"))))))</f>
        <v/>
      </c>
      <c r="D1244" s="106" t="str">
        <f>IF('Patient level info'!A1244="","",IF(B1244="6 Month Transfer","Not Applicable",IF(C1244="Record not locked to discharge/transfer",C1244,IF(OR(C1244="Full record at this team",'Patient level info'!AG1244="Died same day as arrival",'Patient level info'!AG1244="Admitted to ICU/CCU/HDU"),'Patient level info'!AG1244,IF('Patient level info'!P1244="Not achieved",'Patient level info'!AG1244,IF('Patient level info'!M1244="Not achieved",'Patient level info'!AG1244,IF('Patient level info'!AG1244="Not directly admitted by this team, but achieved 90% of stay whilst at this team",'Patient level info'!AG1244,CONCATENATE('Patient level info'!AG1244," whilst at this team"))))))))</f>
        <v/>
      </c>
      <c r="E1244" s="106" t="str">
        <f>IF('Patient level info'!A1244="","",IF(B1244="6 Month Transfer","Not Applicable",IF('Patient level info'!A1244='Patient level info'!B1244,IF('Patient level info'!T1244="No","Not achieved","Achieved"),"Not directly admitted by this team")))</f>
        <v/>
      </c>
      <c r="F1244" s="106" t="str">
        <f>IF('Patient level info'!A1244="","",IF(B1244="6 Month Transfer","Not Applicable",IF('Patient level info'!A1244='Patient level info'!B1244,IF('Patient level info'!U1244="","Not achieved","Achieved"),"Not directly admitted by this team")))</f>
        <v/>
      </c>
    </row>
    <row r="1245" spans="1:6" s="40" customFormat="1" ht="30" customHeight="1" x14ac:dyDescent="0.25">
      <c r="A1245" s="20" t="str">
        <f>IF('Patient level info'!A1245="","",'Patient level info'!A1245)</f>
        <v/>
      </c>
      <c r="B1245" s="105" t="str">
        <f>IF(A1245="","",IF('Patient level info'!E1245="Yes","6 Month Transfer",IF('Paste Data Here - Export'!A1245='Paste Data Here - Export'!B1245,'Patient level info'!C1245,IF('Patient level info'!W1245="No","",'Paste Data Here - Export'!HP1245))))</f>
        <v/>
      </c>
      <c r="C1245" s="61" t="str">
        <f>IF(A1245="","",IF(B1245="6 Month Transfer",B1245,IF('Patient level info'!W1245="No","Record not locked to discharge/transfer",IF(AND('Paste Data Here - Export'!KM1245="T",'Paste Data Here - Export'!A1245&lt;&gt;'Paste Data Here - Export'!B1245),"Record transferred to this team then transferred to another inpatient team",IF('Paste Data Here - Export'!KM1245="T","Transferred to another inpatient team",IF('Paste Data Here - Export'!A1245='Paste Data Here - Export'!B1245,"Full record at this team","Record transferred to this team"))))))</f>
        <v/>
      </c>
      <c r="D1245" s="106" t="str">
        <f>IF('Patient level info'!A1245="","",IF(B1245="6 Month Transfer","Not Applicable",IF(C1245="Record not locked to discharge/transfer",C1245,IF(OR(C1245="Full record at this team",'Patient level info'!AG1245="Died same day as arrival",'Patient level info'!AG1245="Admitted to ICU/CCU/HDU"),'Patient level info'!AG1245,IF('Patient level info'!P1245="Not achieved",'Patient level info'!AG1245,IF('Patient level info'!M1245="Not achieved",'Patient level info'!AG1245,IF('Patient level info'!AG1245="Not directly admitted by this team, but achieved 90% of stay whilst at this team",'Patient level info'!AG1245,CONCATENATE('Patient level info'!AG1245," whilst at this team"))))))))</f>
        <v/>
      </c>
      <c r="E1245" s="106" t="str">
        <f>IF('Patient level info'!A1245="","",IF(B1245="6 Month Transfer","Not Applicable",IF('Patient level info'!A1245='Patient level info'!B1245,IF('Patient level info'!T1245="No","Not achieved","Achieved"),"Not directly admitted by this team")))</f>
        <v/>
      </c>
      <c r="F1245" s="106" t="str">
        <f>IF('Patient level info'!A1245="","",IF(B1245="6 Month Transfer","Not Applicable",IF('Patient level info'!A1245='Patient level info'!B1245,IF('Patient level info'!U1245="","Not achieved","Achieved"),"Not directly admitted by this team")))</f>
        <v/>
      </c>
    </row>
    <row r="1246" spans="1:6" s="40" customFormat="1" ht="30" customHeight="1" x14ac:dyDescent="0.25">
      <c r="A1246" s="20" t="str">
        <f>IF('Patient level info'!A1246="","",'Patient level info'!A1246)</f>
        <v/>
      </c>
      <c r="B1246" s="105" t="str">
        <f>IF(A1246="","",IF('Patient level info'!E1246="Yes","6 Month Transfer",IF('Paste Data Here - Export'!A1246='Paste Data Here - Export'!B1246,'Patient level info'!C1246,IF('Patient level info'!W1246="No","",'Paste Data Here - Export'!HP1246))))</f>
        <v/>
      </c>
      <c r="C1246" s="61" t="str">
        <f>IF(A1246="","",IF(B1246="6 Month Transfer",B1246,IF('Patient level info'!W1246="No","Record not locked to discharge/transfer",IF(AND('Paste Data Here - Export'!KM1246="T",'Paste Data Here - Export'!A1246&lt;&gt;'Paste Data Here - Export'!B1246),"Record transferred to this team then transferred to another inpatient team",IF('Paste Data Here - Export'!KM1246="T","Transferred to another inpatient team",IF('Paste Data Here - Export'!A1246='Paste Data Here - Export'!B1246,"Full record at this team","Record transferred to this team"))))))</f>
        <v/>
      </c>
      <c r="D1246" s="106" t="str">
        <f>IF('Patient level info'!A1246="","",IF(B1246="6 Month Transfer","Not Applicable",IF(C1246="Record not locked to discharge/transfer",C1246,IF(OR(C1246="Full record at this team",'Patient level info'!AG1246="Died same day as arrival",'Patient level info'!AG1246="Admitted to ICU/CCU/HDU"),'Patient level info'!AG1246,IF('Patient level info'!P1246="Not achieved",'Patient level info'!AG1246,IF('Patient level info'!M1246="Not achieved",'Patient level info'!AG1246,IF('Patient level info'!AG1246="Not directly admitted by this team, but achieved 90% of stay whilst at this team",'Patient level info'!AG1246,CONCATENATE('Patient level info'!AG1246," whilst at this team"))))))))</f>
        <v/>
      </c>
      <c r="E1246" s="106" t="str">
        <f>IF('Patient level info'!A1246="","",IF(B1246="6 Month Transfer","Not Applicable",IF('Patient level info'!A1246='Patient level info'!B1246,IF('Patient level info'!T1246="No","Not achieved","Achieved"),"Not directly admitted by this team")))</f>
        <v/>
      </c>
      <c r="F1246" s="106" t="str">
        <f>IF('Patient level info'!A1246="","",IF(B1246="6 Month Transfer","Not Applicable",IF('Patient level info'!A1246='Patient level info'!B1246,IF('Patient level info'!U1246="","Not achieved","Achieved"),"Not directly admitted by this team")))</f>
        <v/>
      </c>
    </row>
    <row r="1247" spans="1:6" s="40" customFormat="1" ht="30" customHeight="1" x14ac:dyDescent="0.25">
      <c r="A1247" s="20" t="str">
        <f>IF('Patient level info'!A1247="","",'Patient level info'!A1247)</f>
        <v/>
      </c>
      <c r="B1247" s="105" t="str">
        <f>IF(A1247="","",IF('Patient level info'!E1247="Yes","6 Month Transfer",IF('Paste Data Here - Export'!A1247='Paste Data Here - Export'!B1247,'Patient level info'!C1247,IF('Patient level info'!W1247="No","",'Paste Data Here - Export'!HP1247))))</f>
        <v/>
      </c>
      <c r="C1247" s="61" t="str">
        <f>IF(A1247="","",IF(B1247="6 Month Transfer",B1247,IF('Patient level info'!W1247="No","Record not locked to discharge/transfer",IF(AND('Paste Data Here - Export'!KM1247="T",'Paste Data Here - Export'!A1247&lt;&gt;'Paste Data Here - Export'!B1247),"Record transferred to this team then transferred to another inpatient team",IF('Paste Data Here - Export'!KM1247="T","Transferred to another inpatient team",IF('Paste Data Here - Export'!A1247='Paste Data Here - Export'!B1247,"Full record at this team","Record transferred to this team"))))))</f>
        <v/>
      </c>
      <c r="D1247" s="106" t="str">
        <f>IF('Patient level info'!A1247="","",IF(B1247="6 Month Transfer","Not Applicable",IF(C1247="Record not locked to discharge/transfer",C1247,IF(OR(C1247="Full record at this team",'Patient level info'!AG1247="Died same day as arrival",'Patient level info'!AG1247="Admitted to ICU/CCU/HDU"),'Patient level info'!AG1247,IF('Patient level info'!P1247="Not achieved",'Patient level info'!AG1247,IF('Patient level info'!M1247="Not achieved",'Patient level info'!AG1247,IF('Patient level info'!AG1247="Not directly admitted by this team, but achieved 90% of stay whilst at this team",'Patient level info'!AG1247,CONCATENATE('Patient level info'!AG1247," whilst at this team"))))))))</f>
        <v/>
      </c>
      <c r="E1247" s="106" t="str">
        <f>IF('Patient level info'!A1247="","",IF(B1247="6 Month Transfer","Not Applicable",IF('Patient level info'!A1247='Patient level info'!B1247,IF('Patient level info'!T1247="No","Not achieved","Achieved"),"Not directly admitted by this team")))</f>
        <v/>
      </c>
      <c r="F1247" s="106" t="str">
        <f>IF('Patient level info'!A1247="","",IF(B1247="6 Month Transfer","Not Applicable",IF('Patient level info'!A1247='Patient level info'!B1247,IF('Patient level info'!U1247="","Not achieved","Achieved"),"Not directly admitted by this team")))</f>
        <v/>
      </c>
    </row>
    <row r="1248" spans="1:6" s="40" customFormat="1" ht="30" customHeight="1" x14ac:dyDescent="0.25">
      <c r="A1248" s="20" t="str">
        <f>IF('Patient level info'!A1248="","",'Patient level info'!A1248)</f>
        <v/>
      </c>
      <c r="B1248" s="105" t="str">
        <f>IF(A1248="","",IF('Patient level info'!E1248="Yes","6 Month Transfer",IF('Paste Data Here - Export'!A1248='Paste Data Here - Export'!B1248,'Patient level info'!C1248,IF('Patient level info'!W1248="No","",'Paste Data Here - Export'!HP1248))))</f>
        <v/>
      </c>
      <c r="C1248" s="61" t="str">
        <f>IF(A1248="","",IF(B1248="6 Month Transfer",B1248,IF('Patient level info'!W1248="No","Record not locked to discharge/transfer",IF(AND('Paste Data Here - Export'!KM1248="T",'Paste Data Here - Export'!A1248&lt;&gt;'Paste Data Here - Export'!B1248),"Record transferred to this team then transferred to another inpatient team",IF('Paste Data Here - Export'!KM1248="T","Transferred to another inpatient team",IF('Paste Data Here - Export'!A1248='Paste Data Here - Export'!B1248,"Full record at this team","Record transferred to this team"))))))</f>
        <v/>
      </c>
      <c r="D1248" s="106" t="str">
        <f>IF('Patient level info'!A1248="","",IF(B1248="6 Month Transfer","Not Applicable",IF(C1248="Record not locked to discharge/transfer",C1248,IF(OR(C1248="Full record at this team",'Patient level info'!AG1248="Died same day as arrival",'Patient level info'!AG1248="Admitted to ICU/CCU/HDU"),'Patient level info'!AG1248,IF('Patient level info'!P1248="Not achieved",'Patient level info'!AG1248,IF('Patient level info'!M1248="Not achieved",'Patient level info'!AG1248,IF('Patient level info'!AG1248="Not directly admitted by this team, but achieved 90% of stay whilst at this team",'Patient level info'!AG1248,CONCATENATE('Patient level info'!AG1248," whilst at this team"))))))))</f>
        <v/>
      </c>
      <c r="E1248" s="106" t="str">
        <f>IF('Patient level info'!A1248="","",IF(B1248="6 Month Transfer","Not Applicable",IF('Patient level info'!A1248='Patient level info'!B1248,IF('Patient level info'!T1248="No","Not achieved","Achieved"),"Not directly admitted by this team")))</f>
        <v/>
      </c>
      <c r="F1248" s="106" t="str">
        <f>IF('Patient level info'!A1248="","",IF(B1248="6 Month Transfer","Not Applicable",IF('Patient level info'!A1248='Patient level info'!B1248,IF('Patient level info'!U1248="","Not achieved","Achieved"),"Not directly admitted by this team")))</f>
        <v/>
      </c>
    </row>
    <row r="1249" spans="1:6" s="40" customFormat="1" ht="30" customHeight="1" x14ac:dyDescent="0.25">
      <c r="A1249" s="20" t="str">
        <f>IF('Patient level info'!A1249="","",'Patient level info'!A1249)</f>
        <v/>
      </c>
      <c r="B1249" s="105" t="str">
        <f>IF(A1249="","",IF('Patient level info'!E1249="Yes","6 Month Transfer",IF('Paste Data Here - Export'!A1249='Paste Data Here - Export'!B1249,'Patient level info'!C1249,IF('Patient level info'!W1249="No","",'Paste Data Here - Export'!HP1249))))</f>
        <v/>
      </c>
      <c r="C1249" s="61" t="str">
        <f>IF(A1249="","",IF(B1249="6 Month Transfer",B1249,IF('Patient level info'!W1249="No","Record not locked to discharge/transfer",IF(AND('Paste Data Here - Export'!KM1249="T",'Paste Data Here - Export'!A1249&lt;&gt;'Paste Data Here - Export'!B1249),"Record transferred to this team then transferred to another inpatient team",IF('Paste Data Here - Export'!KM1249="T","Transferred to another inpatient team",IF('Paste Data Here - Export'!A1249='Paste Data Here - Export'!B1249,"Full record at this team","Record transferred to this team"))))))</f>
        <v/>
      </c>
      <c r="D1249" s="106" t="str">
        <f>IF('Patient level info'!A1249="","",IF(B1249="6 Month Transfer","Not Applicable",IF(C1249="Record not locked to discharge/transfer",C1249,IF(OR(C1249="Full record at this team",'Patient level info'!AG1249="Died same day as arrival",'Patient level info'!AG1249="Admitted to ICU/CCU/HDU"),'Patient level info'!AG1249,IF('Patient level info'!P1249="Not achieved",'Patient level info'!AG1249,IF('Patient level info'!M1249="Not achieved",'Patient level info'!AG1249,IF('Patient level info'!AG1249="Not directly admitted by this team, but achieved 90% of stay whilst at this team",'Patient level info'!AG1249,CONCATENATE('Patient level info'!AG1249," whilst at this team"))))))))</f>
        <v/>
      </c>
      <c r="E1249" s="106" t="str">
        <f>IF('Patient level info'!A1249="","",IF(B1249="6 Month Transfer","Not Applicable",IF('Patient level info'!A1249='Patient level info'!B1249,IF('Patient level info'!T1249="No","Not achieved","Achieved"),"Not directly admitted by this team")))</f>
        <v/>
      </c>
      <c r="F1249" s="106" t="str">
        <f>IF('Patient level info'!A1249="","",IF(B1249="6 Month Transfer","Not Applicable",IF('Patient level info'!A1249='Patient level info'!B1249,IF('Patient level info'!U1249="","Not achieved","Achieved"),"Not directly admitted by this team")))</f>
        <v/>
      </c>
    </row>
    <row r="1250" spans="1:6" s="40" customFormat="1" ht="30" customHeight="1" x14ac:dyDescent="0.25">
      <c r="A1250" s="20" t="str">
        <f>IF('Patient level info'!A1250="","",'Patient level info'!A1250)</f>
        <v/>
      </c>
      <c r="B1250" s="105" t="str">
        <f>IF(A1250="","",IF('Patient level info'!E1250="Yes","6 Month Transfer",IF('Paste Data Here - Export'!A1250='Paste Data Here - Export'!B1250,'Patient level info'!C1250,IF('Patient level info'!W1250="No","",'Paste Data Here - Export'!HP1250))))</f>
        <v/>
      </c>
      <c r="C1250" s="61" t="str">
        <f>IF(A1250="","",IF(B1250="6 Month Transfer",B1250,IF('Patient level info'!W1250="No","Record not locked to discharge/transfer",IF(AND('Paste Data Here - Export'!KM1250="T",'Paste Data Here - Export'!A1250&lt;&gt;'Paste Data Here - Export'!B1250),"Record transferred to this team then transferred to another inpatient team",IF('Paste Data Here - Export'!KM1250="T","Transferred to another inpatient team",IF('Paste Data Here - Export'!A1250='Paste Data Here - Export'!B1250,"Full record at this team","Record transferred to this team"))))))</f>
        <v/>
      </c>
      <c r="D1250" s="106" t="str">
        <f>IF('Patient level info'!A1250="","",IF(B1250="6 Month Transfer","Not Applicable",IF(C1250="Record not locked to discharge/transfer",C1250,IF(OR(C1250="Full record at this team",'Patient level info'!AG1250="Died same day as arrival",'Patient level info'!AG1250="Admitted to ICU/CCU/HDU"),'Patient level info'!AG1250,IF('Patient level info'!P1250="Not achieved",'Patient level info'!AG1250,IF('Patient level info'!M1250="Not achieved",'Patient level info'!AG1250,IF('Patient level info'!AG1250="Not directly admitted by this team, but achieved 90% of stay whilst at this team",'Patient level info'!AG1250,CONCATENATE('Patient level info'!AG1250," whilst at this team"))))))))</f>
        <v/>
      </c>
      <c r="E1250" s="106" t="str">
        <f>IF('Patient level info'!A1250="","",IF(B1250="6 Month Transfer","Not Applicable",IF('Patient level info'!A1250='Patient level info'!B1250,IF('Patient level info'!T1250="No","Not achieved","Achieved"),"Not directly admitted by this team")))</f>
        <v/>
      </c>
      <c r="F1250" s="106" t="str">
        <f>IF('Patient level info'!A1250="","",IF(B1250="6 Month Transfer","Not Applicable",IF('Patient level info'!A1250='Patient level info'!B1250,IF('Patient level info'!U1250="","Not achieved","Achieved"),"Not directly admitted by this team")))</f>
        <v/>
      </c>
    </row>
    <row r="1251" spans="1:6" s="40" customFormat="1" ht="30" customHeight="1" x14ac:dyDescent="0.25">
      <c r="A1251" s="20" t="str">
        <f>IF('Patient level info'!A1251="","",'Patient level info'!A1251)</f>
        <v/>
      </c>
      <c r="B1251" s="105" t="str">
        <f>IF(A1251="","",IF('Patient level info'!E1251="Yes","6 Month Transfer",IF('Paste Data Here - Export'!A1251='Paste Data Here - Export'!B1251,'Patient level info'!C1251,IF('Patient level info'!W1251="No","",'Paste Data Here - Export'!HP1251))))</f>
        <v/>
      </c>
      <c r="C1251" s="61" t="str">
        <f>IF(A1251="","",IF(B1251="6 Month Transfer",B1251,IF('Patient level info'!W1251="No","Record not locked to discharge/transfer",IF(AND('Paste Data Here - Export'!KM1251="T",'Paste Data Here - Export'!A1251&lt;&gt;'Paste Data Here - Export'!B1251),"Record transferred to this team then transferred to another inpatient team",IF('Paste Data Here - Export'!KM1251="T","Transferred to another inpatient team",IF('Paste Data Here - Export'!A1251='Paste Data Here - Export'!B1251,"Full record at this team","Record transferred to this team"))))))</f>
        <v/>
      </c>
      <c r="D1251" s="106" t="str">
        <f>IF('Patient level info'!A1251="","",IF(B1251="6 Month Transfer","Not Applicable",IF(C1251="Record not locked to discharge/transfer",C1251,IF(OR(C1251="Full record at this team",'Patient level info'!AG1251="Died same day as arrival",'Patient level info'!AG1251="Admitted to ICU/CCU/HDU"),'Patient level info'!AG1251,IF('Patient level info'!P1251="Not achieved",'Patient level info'!AG1251,IF('Patient level info'!M1251="Not achieved",'Patient level info'!AG1251,IF('Patient level info'!AG1251="Not directly admitted by this team, but achieved 90% of stay whilst at this team",'Patient level info'!AG1251,CONCATENATE('Patient level info'!AG1251," whilst at this team"))))))))</f>
        <v/>
      </c>
      <c r="E1251" s="106" t="str">
        <f>IF('Patient level info'!A1251="","",IF(B1251="6 Month Transfer","Not Applicable",IF('Patient level info'!A1251='Patient level info'!B1251,IF('Patient level info'!T1251="No","Not achieved","Achieved"),"Not directly admitted by this team")))</f>
        <v/>
      </c>
      <c r="F1251" s="106" t="str">
        <f>IF('Patient level info'!A1251="","",IF(B1251="6 Month Transfer","Not Applicable",IF('Patient level info'!A1251='Patient level info'!B1251,IF('Patient level info'!U1251="","Not achieved","Achieved"),"Not directly admitted by this team")))</f>
        <v/>
      </c>
    </row>
    <row r="1252" spans="1:6" s="40" customFormat="1" ht="30" customHeight="1" x14ac:dyDescent="0.25">
      <c r="A1252" s="20" t="str">
        <f>IF('Patient level info'!A1252="","",'Patient level info'!A1252)</f>
        <v/>
      </c>
      <c r="B1252" s="105" t="str">
        <f>IF(A1252="","",IF('Patient level info'!E1252="Yes","6 Month Transfer",IF('Paste Data Here - Export'!A1252='Paste Data Here - Export'!B1252,'Patient level info'!C1252,IF('Patient level info'!W1252="No","",'Paste Data Here - Export'!HP1252))))</f>
        <v/>
      </c>
      <c r="C1252" s="61" t="str">
        <f>IF(A1252="","",IF(B1252="6 Month Transfer",B1252,IF('Patient level info'!W1252="No","Record not locked to discharge/transfer",IF(AND('Paste Data Here - Export'!KM1252="T",'Paste Data Here - Export'!A1252&lt;&gt;'Paste Data Here - Export'!B1252),"Record transferred to this team then transferred to another inpatient team",IF('Paste Data Here - Export'!KM1252="T","Transferred to another inpatient team",IF('Paste Data Here - Export'!A1252='Paste Data Here - Export'!B1252,"Full record at this team","Record transferred to this team"))))))</f>
        <v/>
      </c>
      <c r="D1252" s="106" t="str">
        <f>IF('Patient level info'!A1252="","",IF(B1252="6 Month Transfer","Not Applicable",IF(C1252="Record not locked to discharge/transfer",C1252,IF(OR(C1252="Full record at this team",'Patient level info'!AG1252="Died same day as arrival",'Patient level info'!AG1252="Admitted to ICU/CCU/HDU"),'Patient level info'!AG1252,IF('Patient level info'!P1252="Not achieved",'Patient level info'!AG1252,IF('Patient level info'!M1252="Not achieved",'Patient level info'!AG1252,IF('Patient level info'!AG1252="Not directly admitted by this team, but achieved 90% of stay whilst at this team",'Patient level info'!AG1252,CONCATENATE('Patient level info'!AG1252," whilst at this team"))))))))</f>
        <v/>
      </c>
      <c r="E1252" s="106" t="str">
        <f>IF('Patient level info'!A1252="","",IF(B1252="6 Month Transfer","Not Applicable",IF('Patient level info'!A1252='Patient level info'!B1252,IF('Patient level info'!T1252="No","Not achieved","Achieved"),"Not directly admitted by this team")))</f>
        <v/>
      </c>
      <c r="F1252" s="106" t="str">
        <f>IF('Patient level info'!A1252="","",IF(B1252="6 Month Transfer","Not Applicable",IF('Patient level info'!A1252='Patient level info'!B1252,IF('Patient level info'!U1252="","Not achieved","Achieved"),"Not directly admitted by this team")))</f>
        <v/>
      </c>
    </row>
    <row r="1253" spans="1:6" s="40" customFormat="1" ht="30" customHeight="1" x14ac:dyDescent="0.25">
      <c r="A1253" s="20" t="str">
        <f>IF('Patient level info'!A1253="","",'Patient level info'!A1253)</f>
        <v/>
      </c>
      <c r="B1253" s="105" t="str">
        <f>IF(A1253="","",IF('Patient level info'!E1253="Yes","6 Month Transfer",IF('Paste Data Here - Export'!A1253='Paste Data Here - Export'!B1253,'Patient level info'!C1253,IF('Patient level info'!W1253="No","",'Paste Data Here - Export'!HP1253))))</f>
        <v/>
      </c>
      <c r="C1253" s="61" t="str">
        <f>IF(A1253="","",IF(B1253="6 Month Transfer",B1253,IF('Patient level info'!W1253="No","Record not locked to discharge/transfer",IF(AND('Paste Data Here - Export'!KM1253="T",'Paste Data Here - Export'!A1253&lt;&gt;'Paste Data Here - Export'!B1253),"Record transferred to this team then transferred to another inpatient team",IF('Paste Data Here - Export'!KM1253="T","Transferred to another inpatient team",IF('Paste Data Here - Export'!A1253='Paste Data Here - Export'!B1253,"Full record at this team","Record transferred to this team"))))))</f>
        <v/>
      </c>
      <c r="D1253" s="106" t="str">
        <f>IF('Patient level info'!A1253="","",IF(B1253="6 Month Transfer","Not Applicable",IF(C1253="Record not locked to discharge/transfer",C1253,IF(OR(C1253="Full record at this team",'Patient level info'!AG1253="Died same day as arrival",'Patient level info'!AG1253="Admitted to ICU/CCU/HDU"),'Patient level info'!AG1253,IF('Patient level info'!P1253="Not achieved",'Patient level info'!AG1253,IF('Patient level info'!M1253="Not achieved",'Patient level info'!AG1253,IF('Patient level info'!AG1253="Not directly admitted by this team, but achieved 90% of stay whilst at this team",'Patient level info'!AG1253,CONCATENATE('Patient level info'!AG1253," whilst at this team"))))))))</f>
        <v/>
      </c>
      <c r="E1253" s="106" t="str">
        <f>IF('Patient level info'!A1253="","",IF(B1253="6 Month Transfer","Not Applicable",IF('Patient level info'!A1253='Patient level info'!B1253,IF('Patient level info'!T1253="No","Not achieved","Achieved"),"Not directly admitted by this team")))</f>
        <v/>
      </c>
      <c r="F1253" s="106" t="str">
        <f>IF('Patient level info'!A1253="","",IF(B1253="6 Month Transfer","Not Applicable",IF('Patient level info'!A1253='Patient level info'!B1253,IF('Patient level info'!U1253="","Not achieved","Achieved"),"Not directly admitted by this team")))</f>
        <v/>
      </c>
    </row>
    <row r="1254" spans="1:6" s="40" customFormat="1" ht="30" customHeight="1" x14ac:dyDescent="0.25">
      <c r="A1254" s="20" t="str">
        <f>IF('Patient level info'!A1254="","",'Patient level info'!A1254)</f>
        <v/>
      </c>
      <c r="B1254" s="105" t="str">
        <f>IF(A1254="","",IF('Patient level info'!E1254="Yes","6 Month Transfer",IF('Paste Data Here - Export'!A1254='Paste Data Here - Export'!B1254,'Patient level info'!C1254,IF('Patient level info'!W1254="No","",'Paste Data Here - Export'!HP1254))))</f>
        <v/>
      </c>
      <c r="C1254" s="61" t="str">
        <f>IF(A1254="","",IF(B1254="6 Month Transfer",B1254,IF('Patient level info'!W1254="No","Record not locked to discharge/transfer",IF(AND('Paste Data Here - Export'!KM1254="T",'Paste Data Here - Export'!A1254&lt;&gt;'Paste Data Here - Export'!B1254),"Record transferred to this team then transferred to another inpatient team",IF('Paste Data Here - Export'!KM1254="T","Transferred to another inpatient team",IF('Paste Data Here - Export'!A1254='Paste Data Here - Export'!B1254,"Full record at this team","Record transferred to this team"))))))</f>
        <v/>
      </c>
      <c r="D1254" s="106" t="str">
        <f>IF('Patient level info'!A1254="","",IF(B1254="6 Month Transfer","Not Applicable",IF(C1254="Record not locked to discharge/transfer",C1254,IF(OR(C1254="Full record at this team",'Patient level info'!AG1254="Died same day as arrival",'Patient level info'!AG1254="Admitted to ICU/CCU/HDU"),'Patient level info'!AG1254,IF('Patient level info'!P1254="Not achieved",'Patient level info'!AG1254,IF('Patient level info'!M1254="Not achieved",'Patient level info'!AG1254,IF('Patient level info'!AG1254="Not directly admitted by this team, but achieved 90% of stay whilst at this team",'Patient level info'!AG1254,CONCATENATE('Patient level info'!AG1254," whilst at this team"))))))))</f>
        <v/>
      </c>
      <c r="E1254" s="106" t="str">
        <f>IF('Patient level info'!A1254="","",IF(B1254="6 Month Transfer","Not Applicable",IF('Patient level info'!A1254='Patient level info'!B1254,IF('Patient level info'!T1254="No","Not achieved","Achieved"),"Not directly admitted by this team")))</f>
        <v/>
      </c>
      <c r="F1254" s="106" t="str">
        <f>IF('Patient level info'!A1254="","",IF(B1254="6 Month Transfer","Not Applicable",IF('Patient level info'!A1254='Patient level info'!B1254,IF('Patient level info'!U1254="","Not achieved","Achieved"),"Not directly admitted by this team")))</f>
        <v/>
      </c>
    </row>
    <row r="1255" spans="1:6" s="40" customFormat="1" ht="30" customHeight="1" x14ac:dyDescent="0.25">
      <c r="A1255" s="20" t="str">
        <f>IF('Patient level info'!A1255="","",'Patient level info'!A1255)</f>
        <v/>
      </c>
      <c r="B1255" s="105" t="str">
        <f>IF(A1255="","",IF('Patient level info'!E1255="Yes","6 Month Transfer",IF('Paste Data Here - Export'!A1255='Paste Data Here - Export'!B1255,'Patient level info'!C1255,IF('Patient level info'!W1255="No","",'Paste Data Here - Export'!HP1255))))</f>
        <v/>
      </c>
      <c r="C1255" s="61" t="str">
        <f>IF(A1255="","",IF(B1255="6 Month Transfer",B1255,IF('Patient level info'!W1255="No","Record not locked to discharge/transfer",IF(AND('Paste Data Here - Export'!KM1255="T",'Paste Data Here - Export'!A1255&lt;&gt;'Paste Data Here - Export'!B1255),"Record transferred to this team then transferred to another inpatient team",IF('Paste Data Here - Export'!KM1255="T","Transferred to another inpatient team",IF('Paste Data Here - Export'!A1255='Paste Data Here - Export'!B1255,"Full record at this team","Record transferred to this team"))))))</f>
        <v/>
      </c>
      <c r="D1255" s="106" t="str">
        <f>IF('Patient level info'!A1255="","",IF(B1255="6 Month Transfer","Not Applicable",IF(C1255="Record not locked to discharge/transfer",C1255,IF(OR(C1255="Full record at this team",'Patient level info'!AG1255="Died same day as arrival",'Patient level info'!AG1255="Admitted to ICU/CCU/HDU"),'Patient level info'!AG1255,IF('Patient level info'!P1255="Not achieved",'Patient level info'!AG1255,IF('Patient level info'!M1255="Not achieved",'Patient level info'!AG1255,IF('Patient level info'!AG1255="Not directly admitted by this team, but achieved 90% of stay whilst at this team",'Patient level info'!AG1255,CONCATENATE('Patient level info'!AG1255," whilst at this team"))))))))</f>
        <v/>
      </c>
      <c r="E1255" s="106" t="str">
        <f>IF('Patient level info'!A1255="","",IF(B1255="6 Month Transfer","Not Applicable",IF('Patient level info'!A1255='Patient level info'!B1255,IF('Patient level info'!T1255="No","Not achieved","Achieved"),"Not directly admitted by this team")))</f>
        <v/>
      </c>
      <c r="F1255" s="106" t="str">
        <f>IF('Patient level info'!A1255="","",IF(B1255="6 Month Transfer","Not Applicable",IF('Patient level info'!A1255='Patient level info'!B1255,IF('Patient level info'!U1255="","Not achieved","Achieved"),"Not directly admitted by this team")))</f>
        <v/>
      </c>
    </row>
    <row r="1256" spans="1:6" s="40" customFormat="1" ht="30" customHeight="1" x14ac:dyDescent="0.25">
      <c r="A1256" s="20" t="str">
        <f>IF('Patient level info'!A1256="","",'Patient level info'!A1256)</f>
        <v/>
      </c>
      <c r="B1256" s="105" t="str">
        <f>IF(A1256="","",IF('Patient level info'!E1256="Yes","6 Month Transfer",IF('Paste Data Here - Export'!A1256='Paste Data Here - Export'!B1256,'Patient level info'!C1256,IF('Patient level info'!W1256="No","",'Paste Data Here - Export'!HP1256))))</f>
        <v/>
      </c>
      <c r="C1256" s="61" t="str">
        <f>IF(A1256="","",IF(B1256="6 Month Transfer",B1256,IF('Patient level info'!W1256="No","Record not locked to discharge/transfer",IF(AND('Paste Data Here - Export'!KM1256="T",'Paste Data Here - Export'!A1256&lt;&gt;'Paste Data Here - Export'!B1256),"Record transferred to this team then transferred to another inpatient team",IF('Paste Data Here - Export'!KM1256="T","Transferred to another inpatient team",IF('Paste Data Here - Export'!A1256='Paste Data Here - Export'!B1256,"Full record at this team","Record transferred to this team"))))))</f>
        <v/>
      </c>
      <c r="D1256" s="106" t="str">
        <f>IF('Patient level info'!A1256="","",IF(B1256="6 Month Transfer","Not Applicable",IF(C1256="Record not locked to discharge/transfer",C1256,IF(OR(C1256="Full record at this team",'Patient level info'!AG1256="Died same day as arrival",'Patient level info'!AG1256="Admitted to ICU/CCU/HDU"),'Patient level info'!AG1256,IF('Patient level info'!P1256="Not achieved",'Patient level info'!AG1256,IF('Patient level info'!M1256="Not achieved",'Patient level info'!AG1256,IF('Patient level info'!AG1256="Not directly admitted by this team, but achieved 90% of stay whilst at this team",'Patient level info'!AG1256,CONCATENATE('Patient level info'!AG1256," whilst at this team"))))))))</f>
        <v/>
      </c>
      <c r="E1256" s="106" t="str">
        <f>IF('Patient level info'!A1256="","",IF(B1256="6 Month Transfer","Not Applicable",IF('Patient level info'!A1256='Patient level info'!B1256,IF('Patient level info'!T1256="No","Not achieved","Achieved"),"Not directly admitted by this team")))</f>
        <v/>
      </c>
      <c r="F1256" s="106" t="str">
        <f>IF('Patient level info'!A1256="","",IF(B1256="6 Month Transfer","Not Applicable",IF('Patient level info'!A1256='Patient level info'!B1256,IF('Patient level info'!U1256="","Not achieved","Achieved"),"Not directly admitted by this team")))</f>
        <v/>
      </c>
    </row>
    <row r="1257" spans="1:6" s="40" customFormat="1" ht="30" customHeight="1" x14ac:dyDescent="0.25">
      <c r="A1257" s="20" t="str">
        <f>IF('Patient level info'!A1257="","",'Patient level info'!A1257)</f>
        <v/>
      </c>
      <c r="B1257" s="105" t="str">
        <f>IF(A1257="","",IF('Patient level info'!E1257="Yes","6 Month Transfer",IF('Paste Data Here - Export'!A1257='Paste Data Here - Export'!B1257,'Patient level info'!C1257,IF('Patient level info'!W1257="No","",'Paste Data Here - Export'!HP1257))))</f>
        <v/>
      </c>
      <c r="C1257" s="61" t="str">
        <f>IF(A1257="","",IF(B1257="6 Month Transfer",B1257,IF('Patient level info'!W1257="No","Record not locked to discharge/transfer",IF(AND('Paste Data Here - Export'!KM1257="T",'Paste Data Here - Export'!A1257&lt;&gt;'Paste Data Here - Export'!B1257),"Record transferred to this team then transferred to another inpatient team",IF('Paste Data Here - Export'!KM1257="T","Transferred to another inpatient team",IF('Paste Data Here - Export'!A1257='Paste Data Here - Export'!B1257,"Full record at this team","Record transferred to this team"))))))</f>
        <v/>
      </c>
      <c r="D1257" s="106" t="str">
        <f>IF('Patient level info'!A1257="","",IF(B1257="6 Month Transfer","Not Applicable",IF(C1257="Record not locked to discharge/transfer",C1257,IF(OR(C1257="Full record at this team",'Patient level info'!AG1257="Died same day as arrival",'Patient level info'!AG1257="Admitted to ICU/CCU/HDU"),'Patient level info'!AG1257,IF('Patient level info'!P1257="Not achieved",'Patient level info'!AG1257,IF('Patient level info'!M1257="Not achieved",'Patient level info'!AG1257,IF('Patient level info'!AG1257="Not directly admitted by this team, but achieved 90% of stay whilst at this team",'Patient level info'!AG1257,CONCATENATE('Patient level info'!AG1257," whilst at this team"))))))))</f>
        <v/>
      </c>
      <c r="E1257" s="106" t="str">
        <f>IF('Patient level info'!A1257="","",IF(B1257="6 Month Transfer","Not Applicable",IF('Patient level info'!A1257='Patient level info'!B1257,IF('Patient level info'!T1257="No","Not achieved","Achieved"),"Not directly admitted by this team")))</f>
        <v/>
      </c>
      <c r="F1257" s="106" t="str">
        <f>IF('Patient level info'!A1257="","",IF(B1257="6 Month Transfer","Not Applicable",IF('Patient level info'!A1257='Patient level info'!B1257,IF('Patient level info'!U1257="","Not achieved","Achieved"),"Not directly admitted by this team")))</f>
        <v/>
      </c>
    </row>
    <row r="1258" spans="1:6" s="40" customFormat="1" ht="30" customHeight="1" x14ac:dyDescent="0.25">
      <c r="A1258" s="20" t="str">
        <f>IF('Patient level info'!A1258="","",'Patient level info'!A1258)</f>
        <v/>
      </c>
      <c r="B1258" s="105" t="str">
        <f>IF(A1258="","",IF('Patient level info'!E1258="Yes","6 Month Transfer",IF('Paste Data Here - Export'!A1258='Paste Data Here - Export'!B1258,'Patient level info'!C1258,IF('Patient level info'!W1258="No","",'Paste Data Here - Export'!HP1258))))</f>
        <v/>
      </c>
      <c r="C1258" s="61" t="str">
        <f>IF(A1258="","",IF(B1258="6 Month Transfer",B1258,IF('Patient level info'!W1258="No","Record not locked to discharge/transfer",IF(AND('Paste Data Here - Export'!KM1258="T",'Paste Data Here - Export'!A1258&lt;&gt;'Paste Data Here - Export'!B1258),"Record transferred to this team then transferred to another inpatient team",IF('Paste Data Here - Export'!KM1258="T","Transferred to another inpatient team",IF('Paste Data Here - Export'!A1258='Paste Data Here - Export'!B1258,"Full record at this team","Record transferred to this team"))))))</f>
        <v/>
      </c>
      <c r="D1258" s="106" t="str">
        <f>IF('Patient level info'!A1258="","",IF(B1258="6 Month Transfer","Not Applicable",IF(C1258="Record not locked to discharge/transfer",C1258,IF(OR(C1258="Full record at this team",'Patient level info'!AG1258="Died same day as arrival",'Patient level info'!AG1258="Admitted to ICU/CCU/HDU"),'Patient level info'!AG1258,IF('Patient level info'!P1258="Not achieved",'Patient level info'!AG1258,IF('Patient level info'!M1258="Not achieved",'Patient level info'!AG1258,IF('Patient level info'!AG1258="Not directly admitted by this team, but achieved 90% of stay whilst at this team",'Patient level info'!AG1258,CONCATENATE('Patient level info'!AG1258," whilst at this team"))))))))</f>
        <v/>
      </c>
      <c r="E1258" s="106" t="str">
        <f>IF('Patient level info'!A1258="","",IF(B1258="6 Month Transfer","Not Applicable",IF('Patient level info'!A1258='Patient level info'!B1258,IF('Patient level info'!T1258="No","Not achieved","Achieved"),"Not directly admitted by this team")))</f>
        <v/>
      </c>
      <c r="F1258" s="106" t="str">
        <f>IF('Patient level info'!A1258="","",IF(B1258="6 Month Transfer","Not Applicable",IF('Patient level info'!A1258='Patient level info'!B1258,IF('Patient level info'!U1258="","Not achieved","Achieved"),"Not directly admitted by this team")))</f>
        <v/>
      </c>
    </row>
    <row r="1259" spans="1:6" s="40" customFormat="1" ht="30" customHeight="1" x14ac:dyDescent="0.25">
      <c r="A1259" s="20" t="str">
        <f>IF('Patient level info'!A1259="","",'Patient level info'!A1259)</f>
        <v/>
      </c>
      <c r="B1259" s="105" t="str">
        <f>IF(A1259="","",IF('Patient level info'!E1259="Yes","6 Month Transfer",IF('Paste Data Here - Export'!A1259='Paste Data Here - Export'!B1259,'Patient level info'!C1259,IF('Patient level info'!W1259="No","",'Paste Data Here - Export'!HP1259))))</f>
        <v/>
      </c>
      <c r="C1259" s="61" t="str">
        <f>IF(A1259="","",IF(B1259="6 Month Transfer",B1259,IF('Patient level info'!W1259="No","Record not locked to discharge/transfer",IF(AND('Paste Data Here - Export'!KM1259="T",'Paste Data Here - Export'!A1259&lt;&gt;'Paste Data Here - Export'!B1259),"Record transferred to this team then transferred to another inpatient team",IF('Paste Data Here - Export'!KM1259="T","Transferred to another inpatient team",IF('Paste Data Here - Export'!A1259='Paste Data Here - Export'!B1259,"Full record at this team","Record transferred to this team"))))))</f>
        <v/>
      </c>
      <c r="D1259" s="106" t="str">
        <f>IF('Patient level info'!A1259="","",IF(B1259="6 Month Transfer","Not Applicable",IF(C1259="Record not locked to discharge/transfer",C1259,IF(OR(C1259="Full record at this team",'Patient level info'!AG1259="Died same day as arrival",'Patient level info'!AG1259="Admitted to ICU/CCU/HDU"),'Patient level info'!AG1259,IF('Patient level info'!P1259="Not achieved",'Patient level info'!AG1259,IF('Patient level info'!M1259="Not achieved",'Patient level info'!AG1259,IF('Patient level info'!AG1259="Not directly admitted by this team, but achieved 90% of stay whilst at this team",'Patient level info'!AG1259,CONCATENATE('Patient level info'!AG1259," whilst at this team"))))))))</f>
        <v/>
      </c>
      <c r="E1259" s="106" t="str">
        <f>IF('Patient level info'!A1259="","",IF(B1259="6 Month Transfer","Not Applicable",IF('Patient level info'!A1259='Patient level info'!B1259,IF('Patient level info'!T1259="No","Not achieved","Achieved"),"Not directly admitted by this team")))</f>
        <v/>
      </c>
      <c r="F1259" s="106" t="str">
        <f>IF('Patient level info'!A1259="","",IF(B1259="6 Month Transfer","Not Applicable",IF('Patient level info'!A1259='Patient level info'!B1259,IF('Patient level info'!U1259="","Not achieved","Achieved"),"Not directly admitted by this team")))</f>
        <v/>
      </c>
    </row>
    <row r="1260" spans="1:6" s="40" customFormat="1" ht="30" customHeight="1" x14ac:dyDescent="0.25">
      <c r="A1260" s="20" t="str">
        <f>IF('Patient level info'!A1260="","",'Patient level info'!A1260)</f>
        <v/>
      </c>
      <c r="B1260" s="105" t="str">
        <f>IF(A1260="","",IF('Patient level info'!E1260="Yes","6 Month Transfer",IF('Paste Data Here - Export'!A1260='Paste Data Here - Export'!B1260,'Patient level info'!C1260,IF('Patient level info'!W1260="No","",'Paste Data Here - Export'!HP1260))))</f>
        <v/>
      </c>
      <c r="C1260" s="61" t="str">
        <f>IF(A1260="","",IF(B1260="6 Month Transfer",B1260,IF('Patient level info'!W1260="No","Record not locked to discharge/transfer",IF(AND('Paste Data Here - Export'!KM1260="T",'Paste Data Here - Export'!A1260&lt;&gt;'Paste Data Here - Export'!B1260),"Record transferred to this team then transferred to another inpatient team",IF('Paste Data Here - Export'!KM1260="T","Transferred to another inpatient team",IF('Paste Data Here - Export'!A1260='Paste Data Here - Export'!B1260,"Full record at this team","Record transferred to this team"))))))</f>
        <v/>
      </c>
      <c r="D1260" s="106" t="str">
        <f>IF('Patient level info'!A1260="","",IF(B1260="6 Month Transfer","Not Applicable",IF(C1260="Record not locked to discharge/transfer",C1260,IF(OR(C1260="Full record at this team",'Patient level info'!AG1260="Died same day as arrival",'Patient level info'!AG1260="Admitted to ICU/CCU/HDU"),'Patient level info'!AG1260,IF('Patient level info'!P1260="Not achieved",'Patient level info'!AG1260,IF('Patient level info'!M1260="Not achieved",'Patient level info'!AG1260,IF('Patient level info'!AG1260="Not directly admitted by this team, but achieved 90% of stay whilst at this team",'Patient level info'!AG1260,CONCATENATE('Patient level info'!AG1260," whilst at this team"))))))))</f>
        <v/>
      </c>
      <c r="E1260" s="106" t="str">
        <f>IF('Patient level info'!A1260="","",IF(B1260="6 Month Transfer","Not Applicable",IF('Patient level info'!A1260='Patient level info'!B1260,IF('Patient level info'!T1260="No","Not achieved","Achieved"),"Not directly admitted by this team")))</f>
        <v/>
      </c>
      <c r="F1260" s="106" t="str">
        <f>IF('Patient level info'!A1260="","",IF(B1260="6 Month Transfer","Not Applicable",IF('Patient level info'!A1260='Patient level info'!B1260,IF('Patient level info'!U1260="","Not achieved","Achieved"),"Not directly admitted by this team")))</f>
        <v/>
      </c>
    </row>
    <row r="1261" spans="1:6" s="40" customFormat="1" ht="30" customHeight="1" x14ac:dyDescent="0.25">
      <c r="A1261" s="20" t="str">
        <f>IF('Patient level info'!A1261="","",'Patient level info'!A1261)</f>
        <v/>
      </c>
      <c r="B1261" s="105" t="str">
        <f>IF(A1261="","",IF('Patient level info'!E1261="Yes","6 Month Transfer",IF('Paste Data Here - Export'!A1261='Paste Data Here - Export'!B1261,'Patient level info'!C1261,IF('Patient level info'!W1261="No","",'Paste Data Here - Export'!HP1261))))</f>
        <v/>
      </c>
      <c r="C1261" s="61" t="str">
        <f>IF(A1261="","",IF(B1261="6 Month Transfer",B1261,IF('Patient level info'!W1261="No","Record not locked to discharge/transfer",IF(AND('Paste Data Here - Export'!KM1261="T",'Paste Data Here - Export'!A1261&lt;&gt;'Paste Data Here - Export'!B1261),"Record transferred to this team then transferred to another inpatient team",IF('Paste Data Here - Export'!KM1261="T","Transferred to another inpatient team",IF('Paste Data Here - Export'!A1261='Paste Data Here - Export'!B1261,"Full record at this team","Record transferred to this team"))))))</f>
        <v/>
      </c>
      <c r="D1261" s="106" t="str">
        <f>IF('Patient level info'!A1261="","",IF(B1261="6 Month Transfer","Not Applicable",IF(C1261="Record not locked to discharge/transfer",C1261,IF(OR(C1261="Full record at this team",'Patient level info'!AG1261="Died same day as arrival",'Patient level info'!AG1261="Admitted to ICU/CCU/HDU"),'Patient level info'!AG1261,IF('Patient level info'!P1261="Not achieved",'Patient level info'!AG1261,IF('Patient level info'!M1261="Not achieved",'Patient level info'!AG1261,IF('Patient level info'!AG1261="Not directly admitted by this team, but achieved 90% of stay whilst at this team",'Patient level info'!AG1261,CONCATENATE('Patient level info'!AG1261," whilst at this team"))))))))</f>
        <v/>
      </c>
      <c r="E1261" s="106" t="str">
        <f>IF('Patient level info'!A1261="","",IF(B1261="6 Month Transfer","Not Applicable",IF('Patient level info'!A1261='Patient level info'!B1261,IF('Patient level info'!T1261="No","Not achieved","Achieved"),"Not directly admitted by this team")))</f>
        <v/>
      </c>
      <c r="F1261" s="106" t="str">
        <f>IF('Patient level info'!A1261="","",IF(B1261="6 Month Transfer","Not Applicable",IF('Patient level info'!A1261='Patient level info'!B1261,IF('Patient level info'!U1261="","Not achieved","Achieved"),"Not directly admitted by this team")))</f>
        <v/>
      </c>
    </row>
    <row r="1262" spans="1:6" s="40" customFormat="1" ht="30" customHeight="1" x14ac:dyDescent="0.25">
      <c r="A1262" s="20" t="str">
        <f>IF('Patient level info'!A1262="","",'Patient level info'!A1262)</f>
        <v/>
      </c>
      <c r="B1262" s="105" t="str">
        <f>IF(A1262="","",IF('Patient level info'!E1262="Yes","6 Month Transfer",IF('Paste Data Here - Export'!A1262='Paste Data Here - Export'!B1262,'Patient level info'!C1262,IF('Patient level info'!W1262="No","",'Paste Data Here - Export'!HP1262))))</f>
        <v/>
      </c>
      <c r="C1262" s="61" t="str">
        <f>IF(A1262="","",IF(B1262="6 Month Transfer",B1262,IF('Patient level info'!W1262="No","Record not locked to discharge/transfer",IF(AND('Paste Data Here - Export'!KM1262="T",'Paste Data Here - Export'!A1262&lt;&gt;'Paste Data Here - Export'!B1262),"Record transferred to this team then transferred to another inpatient team",IF('Paste Data Here - Export'!KM1262="T","Transferred to another inpatient team",IF('Paste Data Here - Export'!A1262='Paste Data Here - Export'!B1262,"Full record at this team","Record transferred to this team"))))))</f>
        <v/>
      </c>
      <c r="D1262" s="106" t="str">
        <f>IF('Patient level info'!A1262="","",IF(B1262="6 Month Transfer","Not Applicable",IF(C1262="Record not locked to discharge/transfer",C1262,IF(OR(C1262="Full record at this team",'Patient level info'!AG1262="Died same day as arrival",'Patient level info'!AG1262="Admitted to ICU/CCU/HDU"),'Patient level info'!AG1262,IF('Patient level info'!P1262="Not achieved",'Patient level info'!AG1262,IF('Patient level info'!M1262="Not achieved",'Patient level info'!AG1262,IF('Patient level info'!AG1262="Not directly admitted by this team, but achieved 90% of stay whilst at this team",'Patient level info'!AG1262,CONCATENATE('Patient level info'!AG1262," whilst at this team"))))))))</f>
        <v/>
      </c>
      <c r="E1262" s="106" t="str">
        <f>IF('Patient level info'!A1262="","",IF(B1262="6 Month Transfer","Not Applicable",IF('Patient level info'!A1262='Patient level info'!B1262,IF('Patient level info'!T1262="No","Not achieved","Achieved"),"Not directly admitted by this team")))</f>
        <v/>
      </c>
      <c r="F1262" s="106" t="str">
        <f>IF('Patient level info'!A1262="","",IF(B1262="6 Month Transfer","Not Applicable",IF('Patient level info'!A1262='Patient level info'!B1262,IF('Patient level info'!U1262="","Not achieved","Achieved"),"Not directly admitted by this team")))</f>
        <v/>
      </c>
    </row>
    <row r="1263" spans="1:6" s="40" customFormat="1" ht="30" customHeight="1" x14ac:dyDescent="0.25">
      <c r="A1263" s="20" t="str">
        <f>IF('Patient level info'!A1263="","",'Patient level info'!A1263)</f>
        <v/>
      </c>
      <c r="B1263" s="105" t="str">
        <f>IF(A1263="","",IF('Patient level info'!E1263="Yes","6 Month Transfer",IF('Paste Data Here - Export'!A1263='Paste Data Here - Export'!B1263,'Patient level info'!C1263,IF('Patient level info'!W1263="No","",'Paste Data Here - Export'!HP1263))))</f>
        <v/>
      </c>
      <c r="C1263" s="61" t="str">
        <f>IF(A1263="","",IF(B1263="6 Month Transfer",B1263,IF('Patient level info'!W1263="No","Record not locked to discharge/transfer",IF(AND('Paste Data Here - Export'!KM1263="T",'Paste Data Here - Export'!A1263&lt;&gt;'Paste Data Here - Export'!B1263),"Record transferred to this team then transferred to another inpatient team",IF('Paste Data Here - Export'!KM1263="T","Transferred to another inpatient team",IF('Paste Data Here - Export'!A1263='Paste Data Here - Export'!B1263,"Full record at this team","Record transferred to this team"))))))</f>
        <v/>
      </c>
      <c r="D1263" s="106" t="str">
        <f>IF('Patient level info'!A1263="","",IF(B1263="6 Month Transfer","Not Applicable",IF(C1263="Record not locked to discharge/transfer",C1263,IF(OR(C1263="Full record at this team",'Patient level info'!AG1263="Died same day as arrival",'Patient level info'!AG1263="Admitted to ICU/CCU/HDU"),'Patient level info'!AG1263,IF('Patient level info'!P1263="Not achieved",'Patient level info'!AG1263,IF('Patient level info'!M1263="Not achieved",'Patient level info'!AG1263,IF('Patient level info'!AG1263="Not directly admitted by this team, but achieved 90% of stay whilst at this team",'Patient level info'!AG1263,CONCATENATE('Patient level info'!AG1263," whilst at this team"))))))))</f>
        <v/>
      </c>
      <c r="E1263" s="106" t="str">
        <f>IF('Patient level info'!A1263="","",IF(B1263="6 Month Transfer","Not Applicable",IF('Patient level info'!A1263='Patient level info'!B1263,IF('Patient level info'!T1263="No","Not achieved","Achieved"),"Not directly admitted by this team")))</f>
        <v/>
      </c>
      <c r="F1263" s="106" t="str">
        <f>IF('Patient level info'!A1263="","",IF(B1263="6 Month Transfer","Not Applicable",IF('Patient level info'!A1263='Patient level info'!B1263,IF('Patient level info'!U1263="","Not achieved","Achieved"),"Not directly admitted by this team")))</f>
        <v/>
      </c>
    </row>
    <row r="1264" spans="1:6" s="40" customFormat="1" ht="30" customHeight="1" x14ac:dyDescent="0.25">
      <c r="A1264" s="20" t="str">
        <f>IF('Patient level info'!A1264="","",'Patient level info'!A1264)</f>
        <v/>
      </c>
      <c r="B1264" s="105" t="str">
        <f>IF(A1264="","",IF('Patient level info'!E1264="Yes","6 Month Transfer",IF('Paste Data Here - Export'!A1264='Paste Data Here - Export'!B1264,'Patient level info'!C1264,IF('Patient level info'!W1264="No","",'Paste Data Here - Export'!HP1264))))</f>
        <v/>
      </c>
      <c r="C1264" s="61" t="str">
        <f>IF(A1264="","",IF(B1264="6 Month Transfer",B1264,IF('Patient level info'!W1264="No","Record not locked to discharge/transfer",IF(AND('Paste Data Here - Export'!KM1264="T",'Paste Data Here - Export'!A1264&lt;&gt;'Paste Data Here - Export'!B1264),"Record transferred to this team then transferred to another inpatient team",IF('Paste Data Here - Export'!KM1264="T","Transferred to another inpatient team",IF('Paste Data Here - Export'!A1264='Paste Data Here - Export'!B1264,"Full record at this team","Record transferred to this team"))))))</f>
        <v/>
      </c>
      <c r="D1264" s="106" t="str">
        <f>IF('Patient level info'!A1264="","",IF(B1264="6 Month Transfer","Not Applicable",IF(C1264="Record not locked to discharge/transfer",C1264,IF(OR(C1264="Full record at this team",'Patient level info'!AG1264="Died same day as arrival",'Patient level info'!AG1264="Admitted to ICU/CCU/HDU"),'Patient level info'!AG1264,IF('Patient level info'!P1264="Not achieved",'Patient level info'!AG1264,IF('Patient level info'!M1264="Not achieved",'Patient level info'!AG1264,IF('Patient level info'!AG1264="Not directly admitted by this team, but achieved 90% of stay whilst at this team",'Patient level info'!AG1264,CONCATENATE('Patient level info'!AG1264," whilst at this team"))))))))</f>
        <v/>
      </c>
      <c r="E1264" s="106" t="str">
        <f>IF('Patient level info'!A1264="","",IF(B1264="6 Month Transfer","Not Applicable",IF('Patient level info'!A1264='Patient level info'!B1264,IF('Patient level info'!T1264="No","Not achieved","Achieved"),"Not directly admitted by this team")))</f>
        <v/>
      </c>
      <c r="F1264" s="106" t="str">
        <f>IF('Patient level info'!A1264="","",IF(B1264="6 Month Transfer","Not Applicable",IF('Patient level info'!A1264='Patient level info'!B1264,IF('Patient level info'!U1264="","Not achieved","Achieved"),"Not directly admitted by this team")))</f>
        <v/>
      </c>
    </row>
    <row r="1265" spans="1:6" s="40" customFormat="1" ht="30" customHeight="1" x14ac:dyDescent="0.25">
      <c r="A1265" s="20" t="str">
        <f>IF('Patient level info'!A1265="","",'Patient level info'!A1265)</f>
        <v/>
      </c>
      <c r="B1265" s="105" t="str">
        <f>IF(A1265="","",IF('Patient level info'!E1265="Yes","6 Month Transfer",IF('Paste Data Here - Export'!A1265='Paste Data Here - Export'!B1265,'Patient level info'!C1265,IF('Patient level info'!W1265="No","",'Paste Data Here - Export'!HP1265))))</f>
        <v/>
      </c>
      <c r="C1265" s="61" t="str">
        <f>IF(A1265="","",IF(B1265="6 Month Transfer",B1265,IF('Patient level info'!W1265="No","Record not locked to discharge/transfer",IF(AND('Paste Data Here - Export'!KM1265="T",'Paste Data Here - Export'!A1265&lt;&gt;'Paste Data Here - Export'!B1265),"Record transferred to this team then transferred to another inpatient team",IF('Paste Data Here - Export'!KM1265="T","Transferred to another inpatient team",IF('Paste Data Here - Export'!A1265='Paste Data Here - Export'!B1265,"Full record at this team","Record transferred to this team"))))))</f>
        <v/>
      </c>
      <c r="D1265" s="106" t="str">
        <f>IF('Patient level info'!A1265="","",IF(B1265="6 Month Transfer","Not Applicable",IF(C1265="Record not locked to discharge/transfer",C1265,IF(OR(C1265="Full record at this team",'Patient level info'!AG1265="Died same day as arrival",'Patient level info'!AG1265="Admitted to ICU/CCU/HDU"),'Patient level info'!AG1265,IF('Patient level info'!P1265="Not achieved",'Patient level info'!AG1265,IF('Patient level info'!M1265="Not achieved",'Patient level info'!AG1265,IF('Patient level info'!AG1265="Not directly admitted by this team, but achieved 90% of stay whilst at this team",'Patient level info'!AG1265,CONCATENATE('Patient level info'!AG1265," whilst at this team"))))))))</f>
        <v/>
      </c>
      <c r="E1265" s="106" t="str">
        <f>IF('Patient level info'!A1265="","",IF(B1265="6 Month Transfer","Not Applicable",IF('Patient level info'!A1265='Patient level info'!B1265,IF('Patient level info'!T1265="No","Not achieved","Achieved"),"Not directly admitted by this team")))</f>
        <v/>
      </c>
      <c r="F1265" s="106" t="str">
        <f>IF('Patient level info'!A1265="","",IF(B1265="6 Month Transfer","Not Applicable",IF('Patient level info'!A1265='Patient level info'!B1265,IF('Patient level info'!U1265="","Not achieved","Achieved"),"Not directly admitted by this team")))</f>
        <v/>
      </c>
    </row>
    <row r="1266" spans="1:6" s="40" customFormat="1" ht="30" customHeight="1" x14ac:dyDescent="0.25">
      <c r="A1266" s="20" t="str">
        <f>IF('Patient level info'!A1266="","",'Patient level info'!A1266)</f>
        <v/>
      </c>
      <c r="B1266" s="105" t="str">
        <f>IF(A1266="","",IF('Patient level info'!E1266="Yes","6 Month Transfer",IF('Paste Data Here - Export'!A1266='Paste Data Here - Export'!B1266,'Patient level info'!C1266,IF('Patient level info'!W1266="No","",'Paste Data Here - Export'!HP1266))))</f>
        <v/>
      </c>
      <c r="C1266" s="61" t="str">
        <f>IF(A1266="","",IF(B1266="6 Month Transfer",B1266,IF('Patient level info'!W1266="No","Record not locked to discharge/transfer",IF(AND('Paste Data Here - Export'!KM1266="T",'Paste Data Here - Export'!A1266&lt;&gt;'Paste Data Here - Export'!B1266),"Record transferred to this team then transferred to another inpatient team",IF('Paste Data Here - Export'!KM1266="T","Transferred to another inpatient team",IF('Paste Data Here - Export'!A1266='Paste Data Here - Export'!B1266,"Full record at this team","Record transferred to this team"))))))</f>
        <v/>
      </c>
      <c r="D1266" s="106" t="str">
        <f>IF('Patient level info'!A1266="","",IF(B1266="6 Month Transfer","Not Applicable",IF(C1266="Record not locked to discharge/transfer",C1266,IF(OR(C1266="Full record at this team",'Patient level info'!AG1266="Died same day as arrival",'Patient level info'!AG1266="Admitted to ICU/CCU/HDU"),'Patient level info'!AG1266,IF('Patient level info'!P1266="Not achieved",'Patient level info'!AG1266,IF('Patient level info'!M1266="Not achieved",'Patient level info'!AG1266,IF('Patient level info'!AG1266="Not directly admitted by this team, but achieved 90% of stay whilst at this team",'Patient level info'!AG1266,CONCATENATE('Patient level info'!AG1266," whilst at this team"))))))))</f>
        <v/>
      </c>
      <c r="E1266" s="106" t="str">
        <f>IF('Patient level info'!A1266="","",IF(B1266="6 Month Transfer","Not Applicable",IF('Patient level info'!A1266='Patient level info'!B1266,IF('Patient level info'!T1266="No","Not achieved","Achieved"),"Not directly admitted by this team")))</f>
        <v/>
      </c>
      <c r="F1266" s="106" t="str">
        <f>IF('Patient level info'!A1266="","",IF(B1266="6 Month Transfer","Not Applicable",IF('Patient level info'!A1266='Patient level info'!B1266,IF('Patient level info'!U1266="","Not achieved","Achieved"),"Not directly admitted by this team")))</f>
        <v/>
      </c>
    </row>
    <row r="1267" spans="1:6" s="40" customFormat="1" ht="30" customHeight="1" x14ac:dyDescent="0.25">
      <c r="A1267" s="20" t="str">
        <f>IF('Patient level info'!A1267="","",'Patient level info'!A1267)</f>
        <v/>
      </c>
      <c r="B1267" s="105" t="str">
        <f>IF(A1267="","",IF('Patient level info'!E1267="Yes","6 Month Transfer",IF('Paste Data Here - Export'!A1267='Paste Data Here - Export'!B1267,'Patient level info'!C1267,IF('Patient level info'!W1267="No","",'Paste Data Here - Export'!HP1267))))</f>
        <v/>
      </c>
      <c r="C1267" s="61" t="str">
        <f>IF(A1267="","",IF(B1267="6 Month Transfer",B1267,IF('Patient level info'!W1267="No","Record not locked to discharge/transfer",IF(AND('Paste Data Here - Export'!KM1267="T",'Paste Data Here - Export'!A1267&lt;&gt;'Paste Data Here - Export'!B1267),"Record transferred to this team then transferred to another inpatient team",IF('Paste Data Here - Export'!KM1267="T","Transferred to another inpatient team",IF('Paste Data Here - Export'!A1267='Paste Data Here - Export'!B1267,"Full record at this team","Record transferred to this team"))))))</f>
        <v/>
      </c>
      <c r="D1267" s="106" t="str">
        <f>IF('Patient level info'!A1267="","",IF(B1267="6 Month Transfer","Not Applicable",IF(C1267="Record not locked to discharge/transfer",C1267,IF(OR(C1267="Full record at this team",'Patient level info'!AG1267="Died same day as arrival",'Patient level info'!AG1267="Admitted to ICU/CCU/HDU"),'Patient level info'!AG1267,IF('Patient level info'!P1267="Not achieved",'Patient level info'!AG1267,IF('Patient level info'!M1267="Not achieved",'Patient level info'!AG1267,IF('Patient level info'!AG1267="Not directly admitted by this team, but achieved 90% of stay whilst at this team",'Patient level info'!AG1267,CONCATENATE('Patient level info'!AG1267," whilst at this team"))))))))</f>
        <v/>
      </c>
      <c r="E1267" s="106" t="str">
        <f>IF('Patient level info'!A1267="","",IF(B1267="6 Month Transfer","Not Applicable",IF('Patient level info'!A1267='Patient level info'!B1267,IF('Patient level info'!T1267="No","Not achieved","Achieved"),"Not directly admitted by this team")))</f>
        <v/>
      </c>
      <c r="F1267" s="106" t="str">
        <f>IF('Patient level info'!A1267="","",IF(B1267="6 Month Transfer","Not Applicable",IF('Patient level info'!A1267='Patient level info'!B1267,IF('Patient level info'!U1267="","Not achieved","Achieved"),"Not directly admitted by this team")))</f>
        <v/>
      </c>
    </row>
    <row r="1268" spans="1:6" s="40" customFormat="1" ht="30" customHeight="1" x14ac:dyDescent="0.25">
      <c r="A1268" s="20" t="str">
        <f>IF('Patient level info'!A1268="","",'Patient level info'!A1268)</f>
        <v/>
      </c>
      <c r="B1268" s="105" t="str">
        <f>IF(A1268="","",IF('Patient level info'!E1268="Yes","6 Month Transfer",IF('Paste Data Here - Export'!A1268='Paste Data Here - Export'!B1268,'Patient level info'!C1268,IF('Patient level info'!W1268="No","",'Paste Data Here - Export'!HP1268))))</f>
        <v/>
      </c>
      <c r="C1268" s="61" t="str">
        <f>IF(A1268="","",IF(B1268="6 Month Transfer",B1268,IF('Patient level info'!W1268="No","Record not locked to discharge/transfer",IF(AND('Paste Data Here - Export'!KM1268="T",'Paste Data Here - Export'!A1268&lt;&gt;'Paste Data Here - Export'!B1268),"Record transferred to this team then transferred to another inpatient team",IF('Paste Data Here - Export'!KM1268="T","Transferred to another inpatient team",IF('Paste Data Here - Export'!A1268='Paste Data Here - Export'!B1268,"Full record at this team","Record transferred to this team"))))))</f>
        <v/>
      </c>
      <c r="D1268" s="106" t="str">
        <f>IF('Patient level info'!A1268="","",IF(B1268="6 Month Transfer","Not Applicable",IF(C1268="Record not locked to discharge/transfer",C1268,IF(OR(C1268="Full record at this team",'Patient level info'!AG1268="Died same day as arrival",'Patient level info'!AG1268="Admitted to ICU/CCU/HDU"),'Patient level info'!AG1268,IF('Patient level info'!P1268="Not achieved",'Patient level info'!AG1268,IF('Patient level info'!M1268="Not achieved",'Patient level info'!AG1268,IF('Patient level info'!AG1268="Not directly admitted by this team, but achieved 90% of stay whilst at this team",'Patient level info'!AG1268,CONCATENATE('Patient level info'!AG1268," whilst at this team"))))))))</f>
        <v/>
      </c>
      <c r="E1268" s="106" t="str">
        <f>IF('Patient level info'!A1268="","",IF(B1268="6 Month Transfer","Not Applicable",IF('Patient level info'!A1268='Patient level info'!B1268,IF('Patient level info'!T1268="No","Not achieved","Achieved"),"Not directly admitted by this team")))</f>
        <v/>
      </c>
      <c r="F1268" s="106" t="str">
        <f>IF('Patient level info'!A1268="","",IF(B1268="6 Month Transfer","Not Applicable",IF('Patient level info'!A1268='Patient level info'!B1268,IF('Patient level info'!U1268="","Not achieved","Achieved"),"Not directly admitted by this team")))</f>
        <v/>
      </c>
    </row>
    <row r="1269" spans="1:6" s="40" customFormat="1" ht="30" customHeight="1" x14ac:dyDescent="0.25">
      <c r="A1269" s="20" t="str">
        <f>IF('Patient level info'!A1269="","",'Patient level info'!A1269)</f>
        <v/>
      </c>
      <c r="B1269" s="105" t="str">
        <f>IF(A1269="","",IF('Patient level info'!E1269="Yes","6 Month Transfer",IF('Paste Data Here - Export'!A1269='Paste Data Here - Export'!B1269,'Patient level info'!C1269,IF('Patient level info'!W1269="No","",'Paste Data Here - Export'!HP1269))))</f>
        <v/>
      </c>
      <c r="C1269" s="61" t="str">
        <f>IF(A1269="","",IF(B1269="6 Month Transfer",B1269,IF('Patient level info'!W1269="No","Record not locked to discharge/transfer",IF(AND('Paste Data Here - Export'!KM1269="T",'Paste Data Here - Export'!A1269&lt;&gt;'Paste Data Here - Export'!B1269),"Record transferred to this team then transferred to another inpatient team",IF('Paste Data Here - Export'!KM1269="T","Transferred to another inpatient team",IF('Paste Data Here - Export'!A1269='Paste Data Here - Export'!B1269,"Full record at this team","Record transferred to this team"))))))</f>
        <v/>
      </c>
      <c r="D1269" s="106" t="str">
        <f>IF('Patient level info'!A1269="","",IF(B1269="6 Month Transfer","Not Applicable",IF(C1269="Record not locked to discharge/transfer",C1269,IF(OR(C1269="Full record at this team",'Patient level info'!AG1269="Died same day as arrival",'Patient level info'!AG1269="Admitted to ICU/CCU/HDU"),'Patient level info'!AG1269,IF('Patient level info'!P1269="Not achieved",'Patient level info'!AG1269,IF('Patient level info'!M1269="Not achieved",'Patient level info'!AG1269,IF('Patient level info'!AG1269="Not directly admitted by this team, but achieved 90% of stay whilst at this team",'Patient level info'!AG1269,CONCATENATE('Patient level info'!AG1269," whilst at this team"))))))))</f>
        <v/>
      </c>
      <c r="E1269" s="106" t="str">
        <f>IF('Patient level info'!A1269="","",IF(B1269="6 Month Transfer","Not Applicable",IF('Patient level info'!A1269='Patient level info'!B1269,IF('Patient level info'!T1269="No","Not achieved","Achieved"),"Not directly admitted by this team")))</f>
        <v/>
      </c>
      <c r="F1269" s="106" t="str">
        <f>IF('Patient level info'!A1269="","",IF(B1269="6 Month Transfer","Not Applicable",IF('Patient level info'!A1269='Patient level info'!B1269,IF('Patient level info'!U1269="","Not achieved","Achieved"),"Not directly admitted by this team")))</f>
        <v/>
      </c>
    </row>
    <row r="1270" spans="1:6" s="40" customFormat="1" ht="30" customHeight="1" x14ac:dyDescent="0.25">
      <c r="A1270" s="20" t="str">
        <f>IF('Patient level info'!A1270="","",'Patient level info'!A1270)</f>
        <v/>
      </c>
      <c r="B1270" s="105" t="str">
        <f>IF(A1270="","",IF('Patient level info'!E1270="Yes","6 Month Transfer",IF('Paste Data Here - Export'!A1270='Paste Data Here - Export'!B1270,'Patient level info'!C1270,IF('Patient level info'!W1270="No","",'Paste Data Here - Export'!HP1270))))</f>
        <v/>
      </c>
      <c r="C1270" s="61" t="str">
        <f>IF(A1270="","",IF(B1270="6 Month Transfer",B1270,IF('Patient level info'!W1270="No","Record not locked to discharge/transfer",IF(AND('Paste Data Here - Export'!KM1270="T",'Paste Data Here - Export'!A1270&lt;&gt;'Paste Data Here - Export'!B1270),"Record transferred to this team then transferred to another inpatient team",IF('Paste Data Here - Export'!KM1270="T","Transferred to another inpatient team",IF('Paste Data Here - Export'!A1270='Paste Data Here - Export'!B1270,"Full record at this team","Record transferred to this team"))))))</f>
        <v/>
      </c>
      <c r="D1270" s="106" t="str">
        <f>IF('Patient level info'!A1270="","",IF(B1270="6 Month Transfer","Not Applicable",IF(C1270="Record not locked to discharge/transfer",C1270,IF(OR(C1270="Full record at this team",'Patient level info'!AG1270="Died same day as arrival",'Patient level info'!AG1270="Admitted to ICU/CCU/HDU"),'Patient level info'!AG1270,IF('Patient level info'!P1270="Not achieved",'Patient level info'!AG1270,IF('Patient level info'!M1270="Not achieved",'Patient level info'!AG1270,IF('Patient level info'!AG1270="Not directly admitted by this team, but achieved 90% of stay whilst at this team",'Patient level info'!AG1270,CONCATENATE('Patient level info'!AG1270," whilst at this team"))))))))</f>
        <v/>
      </c>
      <c r="E1270" s="106" t="str">
        <f>IF('Patient level info'!A1270="","",IF(B1270="6 Month Transfer","Not Applicable",IF('Patient level info'!A1270='Patient level info'!B1270,IF('Patient level info'!T1270="No","Not achieved","Achieved"),"Not directly admitted by this team")))</f>
        <v/>
      </c>
      <c r="F1270" s="106" t="str">
        <f>IF('Patient level info'!A1270="","",IF(B1270="6 Month Transfer","Not Applicable",IF('Patient level info'!A1270='Patient level info'!B1270,IF('Patient level info'!U1270="","Not achieved","Achieved"),"Not directly admitted by this team")))</f>
        <v/>
      </c>
    </row>
    <row r="1271" spans="1:6" s="40" customFormat="1" ht="30" customHeight="1" x14ac:dyDescent="0.25">
      <c r="A1271" s="20" t="str">
        <f>IF('Patient level info'!A1271="","",'Patient level info'!A1271)</f>
        <v/>
      </c>
      <c r="B1271" s="105" t="str">
        <f>IF(A1271="","",IF('Patient level info'!E1271="Yes","6 Month Transfer",IF('Paste Data Here - Export'!A1271='Paste Data Here - Export'!B1271,'Patient level info'!C1271,IF('Patient level info'!W1271="No","",'Paste Data Here - Export'!HP1271))))</f>
        <v/>
      </c>
      <c r="C1271" s="61" t="str">
        <f>IF(A1271="","",IF(B1271="6 Month Transfer",B1271,IF('Patient level info'!W1271="No","Record not locked to discharge/transfer",IF(AND('Paste Data Here - Export'!KM1271="T",'Paste Data Here - Export'!A1271&lt;&gt;'Paste Data Here - Export'!B1271),"Record transferred to this team then transferred to another inpatient team",IF('Paste Data Here - Export'!KM1271="T","Transferred to another inpatient team",IF('Paste Data Here - Export'!A1271='Paste Data Here - Export'!B1271,"Full record at this team","Record transferred to this team"))))))</f>
        <v/>
      </c>
      <c r="D1271" s="106" t="str">
        <f>IF('Patient level info'!A1271="","",IF(B1271="6 Month Transfer","Not Applicable",IF(C1271="Record not locked to discharge/transfer",C1271,IF(OR(C1271="Full record at this team",'Patient level info'!AG1271="Died same day as arrival",'Patient level info'!AG1271="Admitted to ICU/CCU/HDU"),'Patient level info'!AG1271,IF('Patient level info'!P1271="Not achieved",'Patient level info'!AG1271,IF('Patient level info'!M1271="Not achieved",'Patient level info'!AG1271,IF('Patient level info'!AG1271="Not directly admitted by this team, but achieved 90% of stay whilst at this team",'Patient level info'!AG1271,CONCATENATE('Patient level info'!AG1271," whilst at this team"))))))))</f>
        <v/>
      </c>
      <c r="E1271" s="106" t="str">
        <f>IF('Patient level info'!A1271="","",IF(B1271="6 Month Transfer","Not Applicable",IF('Patient level info'!A1271='Patient level info'!B1271,IF('Patient level info'!T1271="No","Not achieved","Achieved"),"Not directly admitted by this team")))</f>
        <v/>
      </c>
      <c r="F1271" s="106" t="str">
        <f>IF('Patient level info'!A1271="","",IF(B1271="6 Month Transfer","Not Applicable",IF('Patient level info'!A1271='Patient level info'!B1271,IF('Patient level info'!U1271="","Not achieved","Achieved"),"Not directly admitted by this team")))</f>
        <v/>
      </c>
    </row>
    <row r="1272" spans="1:6" s="40" customFormat="1" ht="30" customHeight="1" x14ac:dyDescent="0.25">
      <c r="A1272" s="20" t="str">
        <f>IF('Patient level info'!A1272="","",'Patient level info'!A1272)</f>
        <v/>
      </c>
      <c r="B1272" s="105" t="str">
        <f>IF(A1272="","",IF('Patient level info'!E1272="Yes","6 Month Transfer",IF('Paste Data Here - Export'!A1272='Paste Data Here - Export'!B1272,'Patient level info'!C1272,IF('Patient level info'!W1272="No","",'Paste Data Here - Export'!HP1272))))</f>
        <v/>
      </c>
      <c r="C1272" s="61" t="str">
        <f>IF(A1272="","",IF(B1272="6 Month Transfer",B1272,IF('Patient level info'!W1272="No","Record not locked to discharge/transfer",IF(AND('Paste Data Here - Export'!KM1272="T",'Paste Data Here - Export'!A1272&lt;&gt;'Paste Data Here - Export'!B1272),"Record transferred to this team then transferred to another inpatient team",IF('Paste Data Here - Export'!KM1272="T","Transferred to another inpatient team",IF('Paste Data Here - Export'!A1272='Paste Data Here - Export'!B1272,"Full record at this team","Record transferred to this team"))))))</f>
        <v/>
      </c>
      <c r="D1272" s="106" t="str">
        <f>IF('Patient level info'!A1272="","",IF(B1272="6 Month Transfer","Not Applicable",IF(C1272="Record not locked to discharge/transfer",C1272,IF(OR(C1272="Full record at this team",'Patient level info'!AG1272="Died same day as arrival",'Patient level info'!AG1272="Admitted to ICU/CCU/HDU"),'Patient level info'!AG1272,IF('Patient level info'!P1272="Not achieved",'Patient level info'!AG1272,IF('Patient level info'!M1272="Not achieved",'Patient level info'!AG1272,IF('Patient level info'!AG1272="Not directly admitted by this team, but achieved 90% of stay whilst at this team",'Patient level info'!AG1272,CONCATENATE('Patient level info'!AG1272," whilst at this team"))))))))</f>
        <v/>
      </c>
      <c r="E1272" s="106" t="str">
        <f>IF('Patient level info'!A1272="","",IF(B1272="6 Month Transfer","Not Applicable",IF('Patient level info'!A1272='Patient level info'!B1272,IF('Patient level info'!T1272="No","Not achieved","Achieved"),"Not directly admitted by this team")))</f>
        <v/>
      </c>
      <c r="F1272" s="106" t="str">
        <f>IF('Patient level info'!A1272="","",IF(B1272="6 Month Transfer","Not Applicable",IF('Patient level info'!A1272='Patient level info'!B1272,IF('Patient level info'!U1272="","Not achieved","Achieved"),"Not directly admitted by this team")))</f>
        <v/>
      </c>
    </row>
    <row r="1273" spans="1:6" s="40" customFormat="1" ht="30" customHeight="1" x14ac:dyDescent="0.25">
      <c r="A1273" s="20" t="str">
        <f>IF('Patient level info'!A1273="","",'Patient level info'!A1273)</f>
        <v/>
      </c>
      <c r="B1273" s="105" t="str">
        <f>IF(A1273="","",IF('Patient level info'!E1273="Yes","6 Month Transfer",IF('Paste Data Here - Export'!A1273='Paste Data Here - Export'!B1273,'Patient level info'!C1273,IF('Patient level info'!W1273="No","",'Paste Data Here - Export'!HP1273))))</f>
        <v/>
      </c>
      <c r="C1273" s="61" t="str">
        <f>IF(A1273="","",IF(B1273="6 Month Transfer",B1273,IF('Patient level info'!W1273="No","Record not locked to discharge/transfer",IF(AND('Paste Data Here - Export'!KM1273="T",'Paste Data Here - Export'!A1273&lt;&gt;'Paste Data Here - Export'!B1273),"Record transferred to this team then transferred to another inpatient team",IF('Paste Data Here - Export'!KM1273="T","Transferred to another inpatient team",IF('Paste Data Here - Export'!A1273='Paste Data Here - Export'!B1273,"Full record at this team","Record transferred to this team"))))))</f>
        <v/>
      </c>
      <c r="D1273" s="106" t="str">
        <f>IF('Patient level info'!A1273="","",IF(B1273="6 Month Transfer","Not Applicable",IF(C1273="Record not locked to discharge/transfer",C1273,IF(OR(C1273="Full record at this team",'Patient level info'!AG1273="Died same day as arrival",'Patient level info'!AG1273="Admitted to ICU/CCU/HDU"),'Patient level info'!AG1273,IF('Patient level info'!P1273="Not achieved",'Patient level info'!AG1273,IF('Patient level info'!M1273="Not achieved",'Patient level info'!AG1273,IF('Patient level info'!AG1273="Not directly admitted by this team, but achieved 90% of stay whilst at this team",'Patient level info'!AG1273,CONCATENATE('Patient level info'!AG1273," whilst at this team"))))))))</f>
        <v/>
      </c>
      <c r="E1273" s="106" t="str">
        <f>IF('Patient level info'!A1273="","",IF(B1273="6 Month Transfer","Not Applicable",IF('Patient level info'!A1273='Patient level info'!B1273,IF('Patient level info'!T1273="No","Not achieved","Achieved"),"Not directly admitted by this team")))</f>
        <v/>
      </c>
      <c r="F1273" s="106" t="str">
        <f>IF('Patient level info'!A1273="","",IF(B1273="6 Month Transfer","Not Applicable",IF('Patient level info'!A1273='Patient level info'!B1273,IF('Patient level info'!U1273="","Not achieved","Achieved"),"Not directly admitted by this team")))</f>
        <v/>
      </c>
    </row>
    <row r="1274" spans="1:6" s="40" customFormat="1" ht="30" customHeight="1" x14ac:dyDescent="0.25">
      <c r="A1274" s="20" t="str">
        <f>IF('Patient level info'!A1274="","",'Patient level info'!A1274)</f>
        <v/>
      </c>
      <c r="B1274" s="105" t="str">
        <f>IF(A1274="","",IF('Patient level info'!E1274="Yes","6 Month Transfer",IF('Paste Data Here - Export'!A1274='Paste Data Here - Export'!B1274,'Patient level info'!C1274,IF('Patient level info'!W1274="No","",'Paste Data Here - Export'!HP1274))))</f>
        <v/>
      </c>
      <c r="C1274" s="61" t="str">
        <f>IF(A1274="","",IF(B1274="6 Month Transfer",B1274,IF('Patient level info'!W1274="No","Record not locked to discharge/transfer",IF(AND('Paste Data Here - Export'!KM1274="T",'Paste Data Here - Export'!A1274&lt;&gt;'Paste Data Here - Export'!B1274),"Record transferred to this team then transferred to another inpatient team",IF('Paste Data Here - Export'!KM1274="T","Transferred to another inpatient team",IF('Paste Data Here - Export'!A1274='Paste Data Here - Export'!B1274,"Full record at this team","Record transferred to this team"))))))</f>
        <v/>
      </c>
      <c r="D1274" s="106" t="str">
        <f>IF('Patient level info'!A1274="","",IF(B1274="6 Month Transfer","Not Applicable",IF(C1274="Record not locked to discharge/transfer",C1274,IF(OR(C1274="Full record at this team",'Patient level info'!AG1274="Died same day as arrival",'Patient level info'!AG1274="Admitted to ICU/CCU/HDU"),'Patient level info'!AG1274,IF('Patient level info'!P1274="Not achieved",'Patient level info'!AG1274,IF('Patient level info'!M1274="Not achieved",'Patient level info'!AG1274,IF('Patient level info'!AG1274="Not directly admitted by this team, but achieved 90% of stay whilst at this team",'Patient level info'!AG1274,CONCATENATE('Patient level info'!AG1274," whilst at this team"))))))))</f>
        <v/>
      </c>
      <c r="E1274" s="106" t="str">
        <f>IF('Patient level info'!A1274="","",IF(B1274="6 Month Transfer","Not Applicable",IF('Patient level info'!A1274='Patient level info'!B1274,IF('Patient level info'!T1274="No","Not achieved","Achieved"),"Not directly admitted by this team")))</f>
        <v/>
      </c>
      <c r="F1274" s="106" t="str">
        <f>IF('Patient level info'!A1274="","",IF(B1274="6 Month Transfer","Not Applicable",IF('Patient level info'!A1274='Patient level info'!B1274,IF('Patient level info'!U1274="","Not achieved","Achieved"),"Not directly admitted by this team")))</f>
        <v/>
      </c>
    </row>
    <row r="1275" spans="1:6" s="40" customFormat="1" ht="30" customHeight="1" x14ac:dyDescent="0.25">
      <c r="A1275" s="20" t="str">
        <f>IF('Patient level info'!A1275="","",'Patient level info'!A1275)</f>
        <v/>
      </c>
      <c r="B1275" s="105" t="str">
        <f>IF(A1275="","",IF('Patient level info'!E1275="Yes","6 Month Transfer",IF('Paste Data Here - Export'!A1275='Paste Data Here - Export'!B1275,'Patient level info'!C1275,IF('Patient level info'!W1275="No","",'Paste Data Here - Export'!HP1275))))</f>
        <v/>
      </c>
      <c r="C1275" s="61" t="str">
        <f>IF(A1275="","",IF(B1275="6 Month Transfer",B1275,IF('Patient level info'!W1275="No","Record not locked to discharge/transfer",IF(AND('Paste Data Here - Export'!KM1275="T",'Paste Data Here - Export'!A1275&lt;&gt;'Paste Data Here - Export'!B1275),"Record transferred to this team then transferred to another inpatient team",IF('Paste Data Here - Export'!KM1275="T","Transferred to another inpatient team",IF('Paste Data Here - Export'!A1275='Paste Data Here - Export'!B1275,"Full record at this team","Record transferred to this team"))))))</f>
        <v/>
      </c>
      <c r="D1275" s="106" t="str">
        <f>IF('Patient level info'!A1275="","",IF(B1275="6 Month Transfer","Not Applicable",IF(C1275="Record not locked to discharge/transfer",C1275,IF(OR(C1275="Full record at this team",'Patient level info'!AG1275="Died same day as arrival",'Patient level info'!AG1275="Admitted to ICU/CCU/HDU"),'Patient level info'!AG1275,IF('Patient level info'!P1275="Not achieved",'Patient level info'!AG1275,IF('Patient level info'!M1275="Not achieved",'Patient level info'!AG1275,IF('Patient level info'!AG1275="Not directly admitted by this team, but achieved 90% of stay whilst at this team",'Patient level info'!AG1275,CONCATENATE('Patient level info'!AG1275," whilst at this team"))))))))</f>
        <v/>
      </c>
      <c r="E1275" s="106" t="str">
        <f>IF('Patient level info'!A1275="","",IF(B1275="6 Month Transfer","Not Applicable",IF('Patient level info'!A1275='Patient level info'!B1275,IF('Patient level info'!T1275="No","Not achieved","Achieved"),"Not directly admitted by this team")))</f>
        <v/>
      </c>
      <c r="F1275" s="106" t="str">
        <f>IF('Patient level info'!A1275="","",IF(B1275="6 Month Transfer","Not Applicable",IF('Patient level info'!A1275='Patient level info'!B1275,IF('Patient level info'!U1275="","Not achieved","Achieved"),"Not directly admitted by this team")))</f>
        <v/>
      </c>
    </row>
    <row r="1276" spans="1:6" s="40" customFormat="1" ht="30" customHeight="1" x14ac:dyDescent="0.25">
      <c r="A1276" s="20" t="str">
        <f>IF('Patient level info'!A1276="","",'Patient level info'!A1276)</f>
        <v/>
      </c>
      <c r="B1276" s="105" t="str">
        <f>IF(A1276="","",IF('Patient level info'!E1276="Yes","6 Month Transfer",IF('Paste Data Here - Export'!A1276='Paste Data Here - Export'!B1276,'Patient level info'!C1276,IF('Patient level info'!W1276="No","",'Paste Data Here - Export'!HP1276))))</f>
        <v/>
      </c>
      <c r="C1276" s="61" t="str">
        <f>IF(A1276="","",IF(B1276="6 Month Transfer",B1276,IF('Patient level info'!W1276="No","Record not locked to discharge/transfer",IF(AND('Paste Data Here - Export'!KM1276="T",'Paste Data Here - Export'!A1276&lt;&gt;'Paste Data Here - Export'!B1276),"Record transferred to this team then transferred to another inpatient team",IF('Paste Data Here - Export'!KM1276="T","Transferred to another inpatient team",IF('Paste Data Here - Export'!A1276='Paste Data Here - Export'!B1276,"Full record at this team","Record transferred to this team"))))))</f>
        <v/>
      </c>
      <c r="D1276" s="106" t="str">
        <f>IF('Patient level info'!A1276="","",IF(B1276="6 Month Transfer","Not Applicable",IF(C1276="Record not locked to discharge/transfer",C1276,IF(OR(C1276="Full record at this team",'Patient level info'!AG1276="Died same day as arrival",'Patient level info'!AG1276="Admitted to ICU/CCU/HDU"),'Patient level info'!AG1276,IF('Patient level info'!P1276="Not achieved",'Patient level info'!AG1276,IF('Patient level info'!M1276="Not achieved",'Patient level info'!AG1276,IF('Patient level info'!AG1276="Not directly admitted by this team, but achieved 90% of stay whilst at this team",'Patient level info'!AG1276,CONCATENATE('Patient level info'!AG1276," whilst at this team"))))))))</f>
        <v/>
      </c>
      <c r="E1276" s="106" t="str">
        <f>IF('Patient level info'!A1276="","",IF(B1276="6 Month Transfer","Not Applicable",IF('Patient level info'!A1276='Patient level info'!B1276,IF('Patient level info'!T1276="No","Not achieved","Achieved"),"Not directly admitted by this team")))</f>
        <v/>
      </c>
      <c r="F1276" s="106" t="str">
        <f>IF('Patient level info'!A1276="","",IF(B1276="6 Month Transfer","Not Applicable",IF('Patient level info'!A1276='Patient level info'!B1276,IF('Patient level info'!U1276="","Not achieved","Achieved"),"Not directly admitted by this team")))</f>
        <v/>
      </c>
    </row>
    <row r="1277" spans="1:6" s="40" customFormat="1" ht="30" customHeight="1" x14ac:dyDescent="0.25">
      <c r="A1277" s="20" t="str">
        <f>IF('Patient level info'!A1277="","",'Patient level info'!A1277)</f>
        <v/>
      </c>
      <c r="B1277" s="105" t="str">
        <f>IF(A1277="","",IF('Patient level info'!E1277="Yes","6 Month Transfer",IF('Paste Data Here - Export'!A1277='Paste Data Here - Export'!B1277,'Patient level info'!C1277,IF('Patient level info'!W1277="No","",'Paste Data Here - Export'!HP1277))))</f>
        <v/>
      </c>
      <c r="C1277" s="61" t="str">
        <f>IF(A1277="","",IF(B1277="6 Month Transfer",B1277,IF('Patient level info'!W1277="No","Record not locked to discharge/transfer",IF(AND('Paste Data Here - Export'!KM1277="T",'Paste Data Here - Export'!A1277&lt;&gt;'Paste Data Here - Export'!B1277),"Record transferred to this team then transferred to another inpatient team",IF('Paste Data Here - Export'!KM1277="T","Transferred to another inpatient team",IF('Paste Data Here - Export'!A1277='Paste Data Here - Export'!B1277,"Full record at this team","Record transferred to this team"))))))</f>
        <v/>
      </c>
      <c r="D1277" s="106" t="str">
        <f>IF('Patient level info'!A1277="","",IF(B1277="6 Month Transfer","Not Applicable",IF(C1277="Record not locked to discharge/transfer",C1277,IF(OR(C1277="Full record at this team",'Patient level info'!AG1277="Died same day as arrival",'Patient level info'!AG1277="Admitted to ICU/CCU/HDU"),'Patient level info'!AG1277,IF('Patient level info'!P1277="Not achieved",'Patient level info'!AG1277,IF('Patient level info'!M1277="Not achieved",'Patient level info'!AG1277,IF('Patient level info'!AG1277="Not directly admitted by this team, but achieved 90% of stay whilst at this team",'Patient level info'!AG1277,CONCATENATE('Patient level info'!AG1277," whilst at this team"))))))))</f>
        <v/>
      </c>
      <c r="E1277" s="106" t="str">
        <f>IF('Patient level info'!A1277="","",IF(B1277="6 Month Transfer","Not Applicable",IF('Patient level info'!A1277='Patient level info'!B1277,IF('Patient level info'!T1277="No","Not achieved","Achieved"),"Not directly admitted by this team")))</f>
        <v/>
      </c>
      <c r="F1277" s="106" t="str">
        <f>IF('Patient level info'!A1277="","",IF(B1277="6 Month Transfer","Not Applicable",IF('Patient level info'!A1277='Patient level info'!B1277,IF('Patient level info'!U1277="","Not achieved","Achieved"),"Not directly admitted by this team")))</f>
        <v/>
      </c>
    </row>
    <row r="1278" spans="1:6" s="40" customFormat="1" ht="30" customHeight="1" x14ac:dyDescent="0.25">
      <c r="A1278" s="20" t="str">
        <f>IF('Patient level info'!A1278="","",'Patient level info'!A1278)</f>
        <v/>
      </c>
      <c r="B1278" s="105" t="str">
        <f>IF(A1278="","",IF('Patient level info'!E1278="Yes","6 Month Transfer",IF('Paste Data Here - Export'!A1278='Paste Data Here - Export'!B1278,'Patient level info'!C1278,IF('Patient level info'!W1278="No","",'Paste Data Here - Export'!HP1278))))</f>
        <v/>
      </c>
      <c r="C1278" s="61" t="str">
        <f>IF(A1278="","",IF(B1278="6 Month Transfer",B1278,IF('Patient level info'!W1278="No","Record not locked to discharge/transfer",IF(AND('Paste Data Here - Export'!KM1278="T",'Paste Data Here - Export'!A1278&lt;&gt;'Paste Data Here - Export'!B1278),"Record transferred to this team then transferred to another inpatient team",IF('Paste Data Here - Export'!KM1278="T","Transferred to another inpatient team",IF('Paste Data Here - Export'!A1278='Paste Data Here - Export'!B1278,"Full record at this team","Record transferred to this team"))))))</f>
        <v/>
      </c>
      <c r="D1278" s="106" t="str">
        <f>IF('Patient level info'!A1278="","",IF(B1278="6 Month Transfer","Not Applicable",IF(C1278="Record not locked to discharge/transfer",C1278,IF(OR(C1278="Full record at this team",'Patient level info'!AG1278="Died same day as arrival",'Patient level info'!AG1278="Admitted to ICU/CCU/HDU"),'Patient level info'!AG1278,IF('Patient level info'!P1278="Not achieved",'Patient level info'!AG1278,IF('Patient level info'!M1278="Not achieved",'Patient level info'!AG1278,IF('Patient level info'!AG1278="Not directly admitted by this team, but achieved 90% of stay whilst at this team",'Patient level info'!AG1278,CONCATENATE('Patient level info'!AG1278," whilst at this team"))))))))</f>
        <v/>
      </c>
      <c r="E1278" s="106" t="str">
        <f>IF('Patient level info'!A1278="","",IF(B1278="6 Month Transfer","Not Applicable",IF('Patient level info'!A1278='Patient level info'!B1278,IF('Patient level info'!T1278="No","Not achieved","Achieved"),"Not directly admitted by this team")))</f>
        <v/>
      </c>
      <c r="F1278" s="106" t="str">
        <f>IF('Patient level info'!A1278="","",IF(B1278="6 Month Transfer","Not Applicable",IF('Patient level info'!A1278='Patient level info'!B1278,IF('Patient level info'!U1278="","Not achieved","Achieved"),"Not directly admitted by this team")))</f>
        <v/>
      </c>
    </row>
    <row r="1279" spans="1:6" s="40" customFormat="1" ht="30" customHeight="1" x14ac:dyDescent="0.25">
      <c r="A1279" s="20" t="str">
        <f>IF('Patient level info'!A1279="","",'Patient level info'!A1279)</f>
        <v/>
      </c>
      <c r="B1279" s="105" t="str">
        <f>IF(A1279="","",IF('Patient level info'!E1279="Yes","6 Month Transfer",IF('Paste Data Here - Export'!A1279='Paste Data Here - Export'!B1279,'Patient level info'!C1279,IF('Patient level info'!W1279="No","",'Paste Data Here - Export'!HP1279))))</f>
        <v/>
      </c>
      <c r="C1279" s="61" t="str">
        <f>IF(A1279="","",IF(B1279="6 Month Transfer",B1279,IF('Patient level info'!W1279="No","Record not locked to discharge/transfer",IF(AND('Paste Data Here - Export'!KM1279="T",'Paste Data Here - Export'!A1279&lt;&gt;'Paste Data Here - Export'!B1279),"Record transferred to this team then transferred to another inpatient team",IF('Paste Data Here - Export'!KM1279="T","Transferred to another inpatient team",IF('Paste Data Here - Export'!A1279='Paste Data Here - Export'!B1279,"Full record at this team","Record transferred to this team"))))))</f>
        <v/>
      </c>
      <c r="D1279" s="106" t="str">
        <f>IF('Patient level info'!A1279="","",IF(B1279="6 Month Transfer","Not Applicable",IF(C1279="Record not locked to discharge/transfer",C1279,IF(OR(C1279="Full record at this team",'Patient level info'!AG1279="Died same day as arrival",'Patient level info'!AG1279="Admitted to ICU/CCU/HDU"),'Patient level info'!AG1279,IF('Patient level info'!P1279="Not achieved",'Patient level info'!AG1279,IF('Patient level info'!M1279="Not achieved",'Patient level info'!AG1279,IF('Patient level info'!AG1279="Not directly admitted by this team, but achieved 90% of stay whilst at this team",'Patient level info'!AG1279,CONCATENATE('Patient level info'!AG1279," whilst at this team"))))))))</f>
        <v/>
      </c>
      <c r="E1279" s="106" t="str">
        <f>IF('Patient level info'!A1279="","",IF(B1279="6 Month Transfer","Not Applicable",IF('Patient level info'!A1279='Patient level info'!B1279,IF('Patient level info'!T1279="No","Not achieved","Achieved"),"Not directly admitted by this team")))</f>
        <v/>
      </c>
      <c r="F1279" s="106" t="str">
        <f>IF('Patient level info'!A1279="","",IF(B1279="6 Month Transfer","Not Applicable",IF('Patient level info'!A1279='Patient level info'!B1279,IF('Patient level info'!U1279="","Not achieved","Achieved"),"Not directly admitted by this team")))</f>
        <v/>
      </c>
    </row>
    <row r="1280" spans="1:6" s="40" customFormat="1" ht="30" customHeight="1" x14ac:dyDescent="0.25">
      <c r="A1280" s="20" t="str">
        <f>IF('Patient level info'!A1280="","",'Patient level info'!A1280)</f>
        <v/>
      </c>
      <c r="B1280" s="105" t="str">
        <f>IF(A1280="","",IF('Patient level info'!E1280="Yes","6 Month Transfer",IF('Paste Data Here - Export'!A1280='Paste Data Here - Export'!B1280,'Patient level info'!C1280,IF('Patient level info'!W1280="No","",'Paste Data Here - Export'!HP1280))))</f>
        <v/>
      </c>
      <c r="C1280" s="61" t="str">
        <f>IF(A1280="","",IF(B1280="6 Month Transfer",B1280,IF('Patient level info'!W1280="No","Record not locked to discharge/transfer",IF(AND('Paste Data Here - Export'!KM1280="T",'Paste Data Here - Export'!A1280&lt;&gt;'Paste Data Here - Export'!B1280),"Record transferred to this team then transferred to another inpatient team",IF('Paste Data Here - Export'!KM1280="T","Transferred to another inpatient team",IF('Paste Data Here - Export'!A1280='Paste Data Here - Export'!B1280,"Full record at this team","Record transferred to this team"))))))</f>
        <v/>
      </c>
      <c r="D1280" s="106" t="str">
        <f>IF('Patient level info'!A1280="","",IF(B1280="6 Month Transfer","Not Applicable",IF(C1280="Record not locked to discharge/transfer",C1280,IF(OR(C1280="Full record at this team",'Patient level info'!AG1280="Died same day as arrival",'Patient level info'!AG1280="Admitted to ICU/CCU/HDU"),'Patient level info'!AG1280,IF('Patient level info'!P1280="Not achieved",'Patient level info'!AG1280,IF('Patient level info'!M1280="Not achieved",'Patient level info'!AG1280,IF('Patient level info'!AG1280="Not directly admitted by this team, but achieved 90% of stay whilst at this team",'Patient level info'!AG1280,CONCATENATE('Patient level info'!AG1280," whilst at this team"))))))))</f>
        <v/>
      </c>
      <c r="E1280" s="106" t="str">
        <f>IF('Patient level info'!A1280="","",IF(B1280="6 Month Transfer","Not Applicable",IF('Patient level info'!A1280='Patient level info'!B1280,IF('Patient level info'!T1280="No","Not achieved","Achieved"),"Not directly admitted by this team")))</f>
        <v/>
      </c>
      <c r="F1280" s="106" t="str">
        <f>IF('Patient level info'!A1280="","",IF(B1280="6 Month Transfer","Not Applicable",IF('Patient level info'!A1280='Patient level info'!B1280,IF('Patient level info'!U1280="","Not achieved","Achieved"),"Not directly admitted by this team")))</f>
        <v/>
      </c>
    </row>
    <row r="1281" spans="1:6" s="40" customFormat="1" ht="30" customHeight="1" x14ac:dyDescent="0.25">
      <c r="A1281" s="20" t="str">
        <f>IF('Patient level info'!A1281="","",'Patient level info'!A1281)</f>
        <v/>
      </c>
      <c r="B1281" s="105" t="str">
        <f>IF(A1281="","",IF('Patient level info'!E1281="Yes","6 Month Transfer",IF('Paste Data Here - Export'!A1281='Paste Data Here - Export'!B1281,'Patient level info'!C1281,IF('Patient level info'!W1281="No","",'Paste Data Here - Export'!HP1281))))</f>
        <v/>
      </c>
      <c r="C1281" s="61" t="str">
        <f>IF(A1281="","",IF(B1281="6 Month Transfer",B1281,IF('Patient level info'!W1281="No","Record not locked to discharge/transfer",IF(AND('Paste Data Here - Export'!KM1281="T",'Paste Data Here - Export'!A1281&lt;&gt;'Paste Data Here - Export'!B1281),"Record transferred to this team then transferred to another inpatient team",IF('Paste Data Here - Export'!KM1281="T","Transferred to another inpatient team",IF('Paste Data Here - Export'!A1281='Paste Data Here - Export'!B1281,"Full record at this team","Record transferred to this team"))))))</f>
        <v/>
      </c>
      <c r="D1281" s="106" t="str">
        <f>IF('Patient level info'!A1281="","",IF(B1281="6 Month Transfer","Not Applicable",IF(C1281="Record not locked to discharge/transfer",C1281,IF(OR(C1281="Full record at this team",'Patient level info'!AG1281="Died same day as arrival",'Patient level info'!AG1281="Admitted to ICU/CCU/HDU"),'Patient level info'!AG1281,IF('Patient level info'!P1281="Not achieved",'Patient level info'!AG1281,IF('Patient level info'!M1281="Not achieved",'Patient level info'!AG1281,IF('Patient level info'!AG1281="Not directly admitted by this team, but achieved 90% of stay whilst at this team",'Patient level info'!AG1281,CONCATENATE('Patient level info'!AG1281," whilst at this team"))))))))</f>
        <v/>
      </c>
      <c r="E1281" s="106" t="str">
        <f>IF('Patient level info'!A1281="","",IF(B1281="6 Month Transfer","Not Applicable",IF('Patient level info'!A1281='Patient level info'!B1281,IF('Patient level info'!T1281="No","Not achieved","Achieved"),"Not directly admitted by this team")))</f>
        <v/>
      </c>
      <c r="F1281" s="106" t="str">
        <f>IF('Patient level info'!A1281="","",IF(B1281="6 Month Transfer","Not Applicable",IF('Patient level info'!A1281='Patient level info'!B1281,IF('Patient level info'!U1281="","Not achieved","Achieved"),"Not directly admitted by this team")))</f>
        <v/>
      </c>
    </row>
    <row r="1282" spans="1:6" s="40" customFormat="1" ht="30" customHeight="1" x14ac:dyDescent="0.25">
      <c r="A1282" s="20" t="str">
        <f>IF('Patient level info'!A1282="","",'Patient level info'!A1282)</f>
        <v/>
      </c>
      <c r="B1282" s="105" t="str">
        <f>IF(A1282="","",IF('Patient level info'!E1282="Yes","6 Month Transfer",IF('Paste Data Here - Export'!A1282='Paste Data Here - Export'!B1282,'Patient level info'!C1282,IF('Patient level info'!W1282="No","",'Paste Data Here - Export'!HP1282))))</f>
        <v/>
      </c>
      <c r="C1282" s="61" t="str">
        <f>IF(A1282="","",IF(B1282="6 Month Transfer",B1282,IF('Patient level info'!W1282="No","Record not locked to discharge/transfer",IF(AND('Paste Data Here - Export'!KM1282="T",'Paste Data Here - Export'!A1282&lt;&gt;'Paste Data Here - Export'!B1282),"Record transferred to this team then transferred to another inpatient team",IF('Paste Data Here - Export'!KM1282="T","Transferred to another inpatient team",IF('Paste Data Here - Export'!A1282='Paste Data Here - Export'!B1282,"Full record at this team","Record transferred to this team"))))))</f>
        <v/>
      </c>
      <c r="D1282" s="106" t="str">
        <f>IF('Patient level info'!A1282="","",IF(B1282="6 Month Transfer","Not Applicable",IF(C1282="Record not locked to discharge/transfer",C1282,IF(OR(C1282="Full record at this team",'Patient level info'!AG1282="Died same day as arrival",'Patient level info'!AG1282="Admitted to ICU/CCU/HDU"),'Patient level info'!AG1282,IF('Patient level info'!P1282="Not achieved",'Patient level info'!AG1282,IF('Patient level info'!M1282="Not achieved",'Patient level info'!AG1282,IF('Patient level info'!AG1282="Not directly admitted by this team, but achieved 90% of stay whilst at this team",'Patient level info'!AG1282,CONCATENATE('Patient level info'!AG1282," whilst at this team"))))))))</f>
        <v/>
      </c>
      <c r="E1282" s="106" t="str">
        <f>IF('Patient level info'!A1282="","",IF(B1282="6 Month Transfer","Not Applicable",IF('Patient level info'!A1282='Patient level info'!B1282,IF('Patient level info'!T1282="No","Not achieved","Achieved"),"Not directly admitted by this team")))</f>
        <v/>
      </c>
      <c r="F1282" s="106" t="str">
        <f>IF('Patient level info'!A1282="","",IF(B1282="6 Month Transfer","Not Applicable",IF('Patient level info'!A1282='Patient level info'!B1282,IF('Patient level info'!U1282="","Not achieved","Achieved"),"Not directly admitted by this team")))</f>
        <v/>
      </c>
    </row>
    <row r="1283" spans="1:6" s="40" customFormat="1" ht="30" customHeight="1" x14ac:dyDescent="0.25">
      <c r="A1283" s="20" t="str">
        <f>IF('Patient level info'!A1283="","",'Patient level info'!A1283)</f>
        <v/>
      </c>
      <c r="B1283" s="105" t="str">
        <f>IF(A1283="","",IF('Patient level info'!E1283="Yes","6 Month Transfer",IF('Paste Data Here - Export'!A1283='Paste Data Here - Export'!B1283,'Patient level info'!C1283,IF('Patient level info'!W1283="No","",'Paste Data Here - Export'!HP1283))))</f>
        <v/>
      </c>
      <c r="C1283" s="61" t="str">
        <f>IF(A1283="","",IF(B1283="6 Month Transfer",B1283,IF('Patient level info'!W1283="No","Record not locked to discharge/transfer",IF(AND('Paste Data Here - Export'!KM1283="T",'Paste Data Here - Export'!A1283&lt;&gt;'Paste Data Here - Export'!B1283),"Record transferred to this team then transferred to another inpatient team",IF('Paste Data Here - Export'!KM1283="T","Transferred to another inpatient team",IF('Paste Data Here - Export'!A1283='Paste Data Here - Export'!B1283,"Full record at this team","Record transferred to this team"))))))</f>
        <v/>
      </c>
      <c r="D1283" s="106" t="str">
        <f>IF('Patient level info'!A1283="","",IF(B1283="6 Month Transfer","Not Applicable",IF(C1283="Record not locked to discharge/transfer",C1283,IF(OR(C1283="Full record at this team",'Patient level info'!AG1283="Died same day as arrival",'Patient level info'!AG1283="Admitted to ICU/CCU/HDU"),'Patient level info'!AG1283,IF('Patient level info'!P1283="Not achieved",'Patient level info'!AG1283,IF('Patient level info'!M1283="Not achieved",'Patient level info'!AG1283,IF('Patient level info'!AG1283="Not directly admitted by this team, but achieved 90% of stay whilst at this team",'Patient level info'!AG1283,CONCATENATE('Patient level info'!AG1283," whilst at this team"))))))))</f>
        <v/>
      </c>
      <c r="E1283" s="106" t="str">
        <f>IF('Patient level info'!A1283="","",IF(B1283="6 Month Transfer","Not Applicable",IF('Patient level info'!A1283='Patient level info'!B1283,IF('Patient level info'!T1283="No","Not achieved","Achieved"),"Not directly admitted by this team")))</f>
        <v/>
      </c>
      <c r="F1283" s="106" t="str">
        <f>IF('Patient level info'!A1283="","",IF(B1283="6 Month Transfer","Not Applicable",IF('Patient level info'!A1283='Patient level info'!B1283,IF('Patient level info'!U1283="","Not achieved","Achieved"),"Not directly admitted by this team")))</f>
        <v/>
      </c>
    </row>
    <row r="1284" spans="1:6" s="40" customFormat="1" ht="30" customHeight="1" x14ac:dyDescent="0.25">
      <c r="A1284" s="20" t="str">
        <f>IF('Patient level info'!A1284="","",'Patient level info'!A1284)</f>
        <v/>
      </c>
      <c r="B1284" s="105" t="str">
        <f>IF(A1284="","",IF('Patient level info'!E1284="Yes","6 Month Transfer",IF('Paste Data Here - Export'!A1284='Paste Data Here - Export'!B1284,'Patient level info'!C1284,IF('Patient level info'!W1284="No","",'Paste Data Here - Export'!HP1284))))</f>
        <v/>
      </c>
      <c r="C1284" s="61" t="str">
        <f>IF(A1284="","",IF(B1284="6 Month Transfer",B1284,IF('Patient level info'!W1284="No","Record not locked to discharge/transfer",IF(AND('Paste Data Here - Export'!KM1284="T",'Paste Data Here - Export'!A1284&lt;&gt;'Paste Data Here - Export'!B1284),"Record transferred to this team then transferred to another inpatient team",IF('Paste Data Here - Export'!KM1284="T","Transferred to another inpatient team",IF('Paste Data Here - Export'!A1284='Paste Data Here - Export'!B1284,"Full record at this team","Record transferred to this team"))))))</f>
        <v/>
      </c>
      <c r="D1284" s="106" t="str">
        <f>IF('Patient level info'!A1284="","",IF(B1284="6 Month Transfer","Not Applicable",IF(C1284="Record not locked to discharge/transfer",C1284,IF(OR(C1284="Full record at this team",'Patient level info'!AG1284="Died same day as arrival",'Patient level info'!AG1284="Admitted to ICU/CCU/HDU"),'Patient level info'!AG1284,IF('Patient level info'!P1284="Not achieved",'Patient level info'!AG1284,IF('Patient level info'!M1284="Not achieved",'Patient level info'!AG1284,IF('Patient level info'!AG1284="Not directly admitted by this team, but achieved 90% of stay whilst at this team",'Patient level info'!AG1284,CONCATENATE('Patient level info'!AG1284," whilst at this team"))))))))</f>
        <v/>
      </c>
      <c r="E1284" s="106" t="str">
        <f>IF('Patient level info'!A1284="","",IF(B1284="6 Month Transfer","Not Applicable",IF('Patient level info'!A1284='Patient level info'!B1284,IF('Patient level info'!T1284="No","Not achieved","Achieved"),"Not directly admitted by this team")))</f>
        <v/>
      </c>
      <c r="F1284" s="106" t="str">
        <f>IF('Patient level info'!A1284="","",IF(B1284="6 Month Transfer","Not Applicable",IF('Patient level info'!A1284='Patient level info'!B1284,IF('Patient level info'!U1284="","Not achieved","Achieved"),"Not directly admitted by this team")))</f>
        <v/>
      </c>
    </row>
    <row r="1285" spans="1:6" s="40" customFormat="1" ht="30" customHeight="1" x14ac:dyDescent="0.25">
      <c r="A1285" s="20" t="str">
        <f>IF('Patient level info'!A1285="","",'Patient level info'!A1285)</f>
        <v/>
      </c>
      <c r="B1285" s="105" t="str">
        <f>IF(A1285="","",IF('Patient level info'!E1285="Yes","6 Month Transfer",IF('Paste Data Here - Export'!A1285='Paste Data Here - Export'!B1285,'Patient level info'!C1285,IF('Patient level info'!W1285="No","",'Paste Data Here - Export'!HP1285))))</f>
        <v/>
      </c>
      <c r="C1285" s="61" t="str">
        <f>IF(A1285="","",IF(B1285="6 Month Transfer",B1285,IF('Patient level info'!W1285="No","Record not locked to discharge/transfer",IF(AND('Paste Data Here - Export'!KM1285="T",'Paste Data Here - Export'!A1285&lt;&gt;'Paste Data Here - Export'!B1285),"Record transferred to this team then transferred to another inpatient team",IF('Paste Data Here - Export'!KM1285="T","Transferred to another inpatient team",IF('Paste Data Here - Export'!A1285='Paste Data Here - Export'!B1285,"Full record at this team","Record transferred to this team"))))))</f>
        <v/>
      </c>
      <c r="D1285" s="106" t="str">
        <f>IF('Patient level info'!A1285="","",IF(B1285="6 Month Transfer","Not Applicable",IF(C1285="Record not locked to discharge/transfer",C1285,IF(OR(C1285="Full record at this team",'Patient level info'!AG1285="Died same day as arrival",'Patient level info'!AG1285="Admitted to ICU/CCU/HDU"),'Patient level info'!AG1285,IF('Patient level info'!P1285="Not achieved",'Patient level info'!AG1285,IF('Patient level info'!M1285="Not achieved",'Patient level info'!AG1285,IF('Patient level info'!AG1285="Not directly admitted by this team, but achieved 90% of stay whilst at this team",'Patient level info'!AG1285,CONCATENATE('Patient level info'!AG1285," whilst at this team"))))))))</f>
        <v/>
      </c>
      <c r="E1285" s="106" t="str">
        <f>IF('Patient level info'!A1285="","",IF(B1285="6 Month Transfer","Not Applicable",IF('Patient level info'!A1285='Patient level info'!B1285,IF('Patient level info'!T1285="No","Not achieved","Achieved"),"Not directly admitted by this team")))</f>
        <v/>
      </c>
      <c r="F1285" s="106" t="str">
        <f>IF('Patient level info'!A1285="","",IF(B1285="6 Month Transfer","Not Applicable",IF('Patient level info'!A1285='Patient level info'!B1285,IF('Patient level info'!U1285="","Not achieved","Achieved"),"Not directly admitted by this team")))</f>
        <v/>
      </c>
    </row>
    <row r="1286" spans="1:6" s="40" customFormat="1" ht="30" customHeight="1" x14ac:dyDescent="0.25">
      <c r="A1286" s="20" t="str">
        <f>IF('Patient level info'!A1286="","",'Patient level info'!A1286)</f>
        <v/>
      </c>
      <c r="B1286" s="105" t="str">
        <f>IF(A1286="","",IF('Patient level info'!E1286="Yes","6 Month Transfer",IF('Paste Data Here - Export'!A1286='Paste Data Here - Export'!B1286,'Patient level info'!C1286,IF('Patient level info'!W1286="No","",'Paste Data Here - Export'!HP1286))))</f>
        <v/>
      </c>
      <c r="C1286" s="61" t="str">
        <f>IF(A1286="","",IF(B1286="6 Month Transfer",B1286,IF('Patient level info'!W1286="No","Record not locked to discharge/transfer",IF(AND('Paste Data Here - Export'!KM1286="T",'Paste Data Here - Export'!A1286&lt;&gt;'Paste Data Here - Export'!B1286),"Record transferred to this team then transferred to another inpatient team",IF('Paste Data Here - Export'!KM1286="T","Transferred to another inpatient team",IF('Paste Data Here - Export'!A1286='Paste Data Here - Export'!B1286,"Full record at this team","Record transferred to this team"))))))</f>
        <v/>
      </c>
      <c r="D1286" s="106" t="str">
        <f>IF('Patient level info'!A1286="","",IF(B1286="6 Month Transfer","Not Applicable",IF(C1286="Record not locked to discharge/transfer",C1286,IF(OR(C1286="Full record at this team",'Patient level info'!AG1286="Died same day as arrival",'Patient level info'!AG1286="Admitted to ICU/CCU/HDU"),'Patient level info'!AG1286,IF('Patient level info'!P1286="Not achieved",'Patient level info'!AG1286,IF('Patient level info'!M1286="Not achieved",'Patient level info'!AG1286,IF('Patient level info'!AG1286="Not directly admitted by this team, but achieved 90% of stay whilst at this team",'Patient level info'!AG1286,CONCATENATE('Patient level info'!AG1286," whilst at this team"))))))))</f>
        <v/>
      </c>
      <c r="E1286" s="106" t="str">
        <f>IF('Patient level info'!A1286="","",IF(B1286="6 Month Transfer","Not Applicable",IF('Patient level info'!A1286='Patient level info'!B1286,IF('Patient level info'!T1286="No","Not achieved","Achieved"),"Not directly admitted by this team")))</f>
        <v/>
      </c>
      <c r="F1286" s="106" t="str">
        <f>IF('Patient level info'!A1286="","",IF(B1286="6 Month Transfer","Not Applicable",IF('Patient level info'!A1286='Patient level info'!B1286,IF('Patient level info'!U1286="","Not achieved","Achieved"),"Not directly admitted by this team")))</f>
        <v/>
      </c>
    </row>
    <row r="1287" spans="1:6" s="40" customFormat="1" ht="30" customHeight="1" x14ac:dyDescent="0.25">
      <c r="A1287" s="20" t="str">
        <f>IF('Patient level info'!A1287="","",'Patient level info'!A1287)</f>
        <v/>
      </c>
      <c r="B1287" s="105" t="str">
        <f>IF(A1287="","",IF('Patient level info'!E1287="Yes","6 Month Transfer",IF('Paste Data Here - Export'!A1287='Paste Data Here - Export'!B1287,'Patient level info'!C1287,IF('Patient level info'!W1287="No","",'Paste Data Here - Export'!HP1287))))</f>
        <v/>
      </c>
      <c r="C1287" s="61" t="str">
        <f>IF(A1287="","",IF(B1287="6 Month Transfer",B1287,IF('Patient level info'!W1287="No","Record not locked to discharge/transfer",IF(AND('Paste Data Here - Export'!KM1287="T",'Paste Data Here - Export'!A1287&lt;&gt;'Paste Data Here - Export'!B1287),"Record transferred to this team then transferred to another inpatient team",IF('Paste Data Here - Export'!KM1287="T","Transferred to another inpatient team",IF('Paste Data Here - Export'!A1287='Paste Data Here - Export'!B1287,"Full record at this team","Record transferred to this team"))))))</f>
        <v/>
      </c>
      <c r="D1287" s="106" t="str">
        <f>IF('Patient level info'!A1287="","",IF(B1287="6 Month Transfer","Not Applicable",IF(C1287="Record not locked to discharge/transfer",C1287,IF(OR(C1287="Full record at this team",'Patient level info'!AG1287="Died same day as arrival",'Patient level info'!AG1287="Admitted to ICU/CCU/HDU"),'Patient level info'!AG1287,IF('Patient level info'!P1287="Not achieved",'Patient level info'!AG1287,IF('Patient level info'!M1287="Not achieved",'Patient level info'!AG1287,IF('Patient level info'!AG1287="Not directly admitted by this team, but achieved 90% of stay whilst at this team",'Patient level info'!AG1287,CONCATENATE('Patient level info'!AG1287," whilst at this team"))))))))</f>
        <v/>
      </c>
      <c r="E1287" s="106" t="str">
        <f>IF('Patient level info'!A1287="","",IF(B1287="6 Month Transfer","Not Applicable",IF('Patient level info'!A1287='Patient level info'!B1287,IF('Patient level info'!T1287="No","Not achieved","Achieved"),"Not directly admitted by this team")))</f>
        <v/>
      </c>
      <c r="F1287" s="106" t="str">
        <f>IF('Patient level info'!A1287="","",IF(B1287="6 Month Transfer","Not Applicable",IF('Patient level info'!A1287='Patient level info'!B1287,IF('Patient level info'!U1287="","Not achieved","Achieved"),"Not directly admitted by this team")))</f>
        <v/>
      </c>
    </row>
    <row r="1288" spans="1:6" s="40" customFormat="1" ht="30" customHeight="1" x14ac:dyDescent="0.25">
      <c r="A1288" s="20" t="str">
        <f>IF('Patient level info'!A1288="","",'Patient level info'!A1288)</f>
        <v/>
      </c>
      <c r="B1288" s="105" t="str">
        <f>IF(A1288="","",IF('Patient level info'!E1288="Yes","6 Month Transfer",IF('Paste Data Here - Export'!A1288='Paste Data Here - Export'!B1288,'Patient level info'!C1288,IF('Patient level info'!W1288="No","",'Paste Data Here - Export'!HP1288))))</f>
        <v/>
      </c>
      <c r="C1288" s="61" t="str">
        <f>IF(A1288="","",IF(B1288="6 Month Transfer",B1288,IF('Patient level info'!W1288="No","Record not locked to discharge/transfer",IF(AND('Paste Data Here - Export'!KM1288="T",'Paste Data Here - Export'!A1288&lt;&gt;'Paste Data Here - Export'!B1288),"Record transferred to this team then transferred to another inpatient team",IF('Paste Data Here - Export'!KM1288="T","Transferred to another inpatient team",IF('Paste Data Here - Export'!A1288='Paste Data Here - Export'!B1288,"Full record at this team","Record transferred to this team"))))))</f>
        <v/>
      </c>
      <c r="D1288" s="106" t="str">
        <f>IF('Patient level info'!A1288="","",IF(B1288="6 Month Transfer","Not Applicable",IF(C1288="Record not locked to discharge/transfer",C1288,IF(OR(C1288="Full record at this team",'Patient level info'!AG1288="Died same day as arrival",'Patient level info'!AG1288="Admitted to ICU/CCU/HDU"),'Patient level info'!AG1288,IF('Patient level info'!P1288="Not achieved",'Patient level info'!AG1288,IF('Patient level info'!M1288="Not achieved",'Patient level info'!AG1288,IF('Patient level info'!AG1288="Not directly admitted by this team, but achieved 90% of stay whilst at this team",'Patient level info'!AG1288,CONCATENATE('Patient level info'!AG1288," whilst at this team"))))))))</f>
        <v/>
      </c>
      <c r="E1288" s="106" t="str">
        <f>IF('Patient level info'!A1288="","",IF(B1288="6 Month Transfer","Not Applicable",IF('Patient level info'!A1288='Patient level info'!B1288,IF('Patient level info'!T1288="No","Not achieved","Achieved"),"Not directly admitted by this team")))</f>
        <v/>
      </c>
      <c r="F1288" s="106" t="str">
        <f>IF('Patient level info'!A1288="","",IF(B1288="6 Month Transfer","Not Applicable",IF('Patient level info'!A1288='Patient level info'!B1288,IF('Patient level info'!U1288="","Not achieved","Achieved"),"Not directly admitted by this team")))</f>
        <v/>
      </c>
    </row>
    <row r="1289" spans="1:6" s="40" customFormat="1" ht="30" customHeight="1" x14ac:dyDescent="0.25">
      <c r="A1289" s="20" t="str">
        <f>IF('Patient level info'!A1289="","",'Patient level info'!A1289)</f>
        <v/>
      </c>
      <c r="B1289" s="105" t="str">
        <f>IF(A1289="","",IF('Patient level info'!E1289="Yes","6 Month Transfer",IF('Paste Data Here - Export'!A1289='Paste Data Here - Export'!B1289,'Patient level info'!C1289,IF('Patient level info'!W1289="No","",'Paste Data Here - Export'!HP1289))))</f>
        <v/>
      </c>
      <c r="C1289" s="61" t="str">
        <f>IF(A1289="","",IF(B1289="6 Month Transfer",B1289,IF('Patient level info'!W1289="No","Record not locked to discharge/transfer",IF(AND('Paste Data Here - Export'!KM1289="T",'Paste Data Here - Export'!A1289&lt;&gt;'Paste Data Here - Export'!B1289),"Record transferred to this team then transferred to another inpatient team",IF('Paste Data Here - Export'!KM1289="T","Transferred to another inpatient team",IF('Paste Data Here - Export'!A1289='Paste Data Here - Export'!B1289,"Full record at this team","Record transferred to this team"))))))</f>
        <v/>
      </c>
      <c r="D1289" s="106" t="str">
        <f>IF('Patient level info'!A1289="","",IF(B1289="6 Month Transfer","Not Applicable",IF(C1289="Record not locked to discharge/transfer",C1289,IF(OR(C1289="Full record at this team",'Patient level info'!AG1289="Died same day as arrival",'Patient level info'!AG1289="Admitted to ICU/CCU/HDU"),'Patient level info'!AG1289,IF('Patient level info'!P1289="Not achieved",'Patient level info'!AG1289,IF('Patient level info'!M1289="Not achieved",'Patient level info'!AG1289,IF('Patient level info'!AG1289="Not directly admitted by this team, but achieved 90% of stay whilst at this team",'Patient level info'!AG1289,CONCATENATE('Patient level info'!AG1289," whilst at this team"))))))))</f>
        <v/>
      </c>
      <c r="E1289" s="106" t="str">
        <f>IF('Patient level info'!A1289="","",IF(B1289="6 Month Transfer","Not Applicable",IF('Patient level info'!A1289='Patient level info'!B1289,IF('Patient level info'!T1289="No","Not achieved","Achieved"),"Not directly admitted by this team")))</f>
        <v/>
      </c>
      <c r="F1289" s="106" t="str">
        <f>IF('Patient level info'!A1289="","",IF(B1289="6 Month Transfer","Not Applicable",IF('Patient level info'!A1289='Patient level info'!B1289,IF('Patient level info'!U1289="","Not achieved","Achieved"),"Not directly admitted by this team")))</f>
        <v/>
      </c>
    </row>
    <row r="1290" spans="1:6" s="40" customFormat="1" ht="30" customHeight="1" x14ac:dyDescent="0.25">
      <c r="A1290" s="20" t="str">
        <f>IF('Patient level info'!A1290="","",'Patient level info'!A1290)</f>
        <v/>
      </c>
      <c r="B1290" s="105" t="str">
        <f>IF(A1290="","",IF('Patient level info'!E1290="Yes","6 Month Transfer",IF('Paste Data Here - Export'!A1290='Paste Data Here - Export'!B1290,'Patient level info'!C1290,IF('Patient level info'!W1290="No","",'Paste Data Here - Export'!HP1290))))</f>
        <v/>
      </c>
      <c r="C1290" s="61" t="str">
        <f>IF(A1290="","",IF(B1290="6 Month Transfer",B1290,IF('Patient level info'!W1290="No","Record not locked to discharge/transfer",IF(AND('Paste Data Here - Export'!KM1290="T",'Paste Data Here - Export'!A1290&lt;&gt;'Paste Data Here - Export'!B1290),"Record transferred to this team then transferred to another inpatient team",IF('Paste Data Here - Export'!KM1290="T","Transferred to another inpatient team",IF('Paste Data Here - Export'!A1290='Paste Data Here - Export'!B1290,"Full record at this team","Record transferred to this team"))))))</f>
        <v/>
      </c>
      <c r="D1290" s="106" t="str">
        <f>IF('Patient level info'!A1290="","",IF(B1290="6 Month Transfer","Not Applicable",IF(C1290="Record not locked to discharge/transfer",C1290,IF(OR(C1290="Full record at this team",'Patient level info'!AG1290="Died same day as arrival",'Patient level info'!AG1290="Admitted to ICU/CCU/HDU"),'Patient level info'!AG1290,IF('Patient level info'!P1290="Not achieved",'Patient level info'!AG1290,IF('Patient level info'!M1290="Not achieved",'Patient level info'!AG1290,IF('Patient level info'!AG1290="Not directly admitted by this team, but achieved 90% of stay whilst at this team",'Patient level info'!AG1290,CONCATENATE('Patient level info'!AG1290," whilst at this team"))))))))</f>
        <v/>
      </c>
      <c r="E1290" s="106" t="str">
        <f>IF('Patient level info'!A1290="","",IF(B1290="6 Month Transfer","Not Applicable",IF('Patient level info'!A1290='Patient level info'!B1290,IF('Patient level info'!T1290="No","Not achieved","Achieved"),"Not directly admitted by this team")))</f>
        <v/>
      </c>
      <c r="F1290" s="106" t="str">
        <f>IF('Patient level info'!A1290="","",IF(B1290="6 Month Transfer","Not Applicable",IF('Patient level info'!A1290='Patient level info'!B1290,IF('Patient level info'!U1290="","Not achieved","Achieved"),"Not directly admitted by this team")))</f>
        <v/>
      </c>
    </row>
    <row r="1291" spans="1:6" s="40" customFormat="1" ht="30" customHeight="1" x14ac:dyDescent="0.25">
      <c r="A1291" s="20" t="str">
        <f>IF('Patient level info'!A1291="","",'Patient level info'!A1291)</f>
        <v/>
      </c>
      <c r="B1291" s="105" t="str">
        <f>IF(A1291="","",IF('Patient level info'!E1291="Yes","6 Month Transfer",IF('Paste Data Here - Export'!A1291='Paste Data Here - Export'!B1291,'Patient level info'!C1291,IF('Patient level info'!W1291="No","",'Paste Data Here - Export'!HP1291))))</f>
        <v/>
      </c>
      <c r="C1291" s="61" t="str">
        <f>IF(A1291="","",IF(B1291="6 Month Transfer",B1291,IF('Patient level info'!W1291="No","Record not locked to discharge/transfer",IF(AND('Paste Data Here - Export'!KM1291="T",'Paste Data Here - Export'!A1291&lt;&gt;'Paste Data Here - Export'!B1291),"Record transferred to this team then transferred to another inpatient team",IF('Paste Data Here - Export'!KM1291="T","Transferred to another inpatient team",IF('Paste Data Here - Export'!A1291='Paste Data Here - Export'!B1291,"Full record at this team","Record transferred to this team"))))))</f>
        <v/>
      </c>
      <c r="D1291" s="106" t="str">
        <f>IF('Patient level info'!A1291="","",IF(B1291="6 Month Transfer","Not Applicable",IF(C1291="Record not locked to discharge/transfer",C1291,IF(OR(C1291="Full record at this team",'Patient level info'!AG1291="Died same day as arrival",'Patient level info'!AG1291="Admitted to ICU/CCU/HDU"),'Patient level info'!AG1291,IF('Patient level info'!P1291="Not achieved",'Patient level info'!AG1291,IF('Patient level info'!M1291="Not achieved",'Patient level info'!AG1291,IF('Patient level info'!AG1291="Not directly admitted by this team, but achieved 90% of stay whilst at this team",'Patient level info'!AG1291,CONCATENATE('Patient level info'!AG1291," whilst at this team"))))))))</f>
        <v/>
      </c>
      <c r="E1291" s="106" t="str">
        <f>IF('Patient level info'!A1291="","",IF(B1291="6 Month Transfer","Not Applicable",IF('Patient level info'!A1291='Patient level info'!B1291,IF('Patient level info'!T1291="No","Not achieved","Achieved"),"Not directly admitted by this team")))</f>
        <v/>
      </c>
      <c r="F1291" s="106" t="str">
        <f>IF('Patient level info'!A1291="","",IF(B1291="6 Month Transfer","Not Applicable",IF('Patient level info'!A1291='Patient level info'!B1291,IF('Patient level info'!U1291="","Not achieved","Achieved"),"Not directly admitted by this team")))</f>
        <v/>
      </c>
    </row>
    <row r="1292" spans="1:6" s="40" customFormat="1" ht="30" customHeight="1" x14ac:dyDescent="0.25">
      <c r="A1292" s="20" t="str">
        <f>IF('Patient level info'!A1292="","",'Patient level info'!A1292)</f>
        <v/>
      </c>
      <c r="B1292" s="105" t="str">
        <f>IF(A1292="","",IF('Patient level info'!E1292="Yes","6 Month Transfer",IF('Paste Data Here - Export'!A1292='Paste Data Here - Export'!B1292,'Patient level info'!C1292,IF('Patient level info'!W1292="No","",'Paste Data Here - Export'!HP1292))))</f>
        <v/>
      </c>
      <c r="C1292" s="61" t="str">
        <f>IF(A1292="","",IF(B1292="6 Month Transfer",B1292,IF('Patient level info'!W1292="No","Record not locked to discharge/transfer",IF(AND('Paste Data Here - Export'!KM1292="T",'Paste Data Here - Export'!A1292&lt;&gt;'Paste Data Here - Export'!B1292),"Record transferred to this team then transferred to another inpatient team",IF('Paste Data Here - Export'!KM1292="T","Transferred to another inpatient team",IF('Paste Data Here - Export'!A1292='Paste Data Here - Export'!B1292,"Full record at this team","Record transferred to this team"))))))</f>
        <v/>
      </c>
      <c r="D1292" s="106" t="str">
        <f>IF('Patient level info'!A1292="","",IF(B1292="6 Month Transfer","Not Applicable",IF(C1292="Record not locked to discharge/transfer",C1292,IF(OR(C1292="Full record at this team",'Patient level info'!AG1292="Died same day as arrival",'Patient level info'!AG1292="Admitted to ICU/CCU/HDU"),'Patient level info'!AG1292,IF('Patient level info'!P1292="Not achieved",'Patient level info'!AG1292,IF('Patient level info'!M1292="Not achieved",'Patient level info'!AG1292,IF('Patient level info'!AG1292="Not directly admitted by this team, but achieved 90% of stay whilst at this team",'Patient level info'!AG1292,CONCATENATE('Patient level info'!AG1292," whilst at this team"))))))))</f>
        <v/>
      </c>
      <c r="E1292" s="106" t="str">
        <f>IF('Patient level info'!A1292="","",IF(B1292="6 Month Transfer","Not Applicable",IF('Patient level info'!A1292='Patient level info'!B1292,IF('Patient level info'!T1292="No","Not achieved","Achieved"),"Not directly admitted by this team")))</f>
        <v/>
      </c>
      <c r="F1292" s="106" t="str">
        <f>IF('Patient level info'!A1292="","",IF(B1292="6 Month Transfer","Not Applicable",IF('Patient level info'!A1292='Patient level info'!B1292,IF('Patient level info'!U1292="","Not achieved","Achieved"),"Not directly admitted by this team")))</f>
        <v/>
      </c>
    </row>
    <row r="1293" spans="1:6" s="40" customFormat="1" ht="30" customHeight="1" x14ac:dyDescent="0.25">
      <c r="A1293" s="20" t="str">
        <f>IF('Patient level info'!A1293="","",'Patient level info'!A1293)</f>
        <v/>
      </c>
      <c r="B1293" s="105" t="str">
        <f>IF(A1293="","",IF('Patient level info'!E1293="Yes","6 Month Transfer",IF('Paste Data Here - Export'!A1293='Paste Data Here - Export'!B1293,'Patient level info'!C1293,IF('Patient level info'!W1293="No","",'Paste Data Here - Export'!HP1293))))</f>
        <v/>
      </c>
      <c r="C1293" s="61" t="str">
        <f>IF(A1293="","",IF(B1293="6 Month Transfer",B1293,IF('Patient level info'!W1293="No","Record not locked to discharge/transfer",IF(AND('Paste Data Here - Export'!KM1293="T",'Paste Data Here - Export'!A1293&lt;&gt;'Paste Data Here - Export'!B1293),"Record transferred to this team then transferred to another inpatient team",IF('Paste Data Here - Export'!KM1293="T","Transferred to another inpatient team",IF('Paste Data Here - Export'!A1293='Paste Data Here - Export'!B1293,"Full record at this team","Record transferred to this team"))))))</f>
        <v/>
      </c>
      <c r="D1293" s="106" t="str">
        <f>IF('Patient level info'!A1293="","",IF(B1293="6 Month Transfer","Not Applicable",IF(C1293="Record not locked to discharge/transfer",C1293,IF(OR(C1293="Full record at this team",'Patient level info'!AG1293="Died same day as arrival",'Patient level info'!AG1293="Admitted to ICU/CCU/HDU"),'Patient level info'!AG1293,IF('Patient level info'!P1293="Not achieved",'Patient level info'!AG1293,IF('Patient level info'!M1293="Not achieved",'Patient level info'!AG1293,IF('Patient level info'!AG1293="Not directly admitted by this team, but achieved 90% of stay whilst at this team",'Patient level info'!AG1293,CONCATENATE('Patient level info'!AG1293," whilst at this team"))))))))</f>
        <v/>
      </c>
      <c r="E1293" s="106" t="str">
        <f>IF('Patient level info'!A1293="","",IF(B1293="6 Month Transfer","Not Applicable",IF('Patient level info'!A1293='Patient level info'!B1293,IF('Patient level info'!T1293="No","Not achieved","Achieved"),"Not directly admitted by this team")))</f>
        <v/>
      </c>
      <c r="F1293" s="106" t="str">
        <f>IF('Patient level info'!A1293="","",IF(B1293="6 Month Transfer","Not Applicable",IF('Patient level info'!A1293='Patient level info'!B1293,IF('Patient level info'!U1293="","Not achieved","Achieved"),"Not directly admitted by this team")))</f>
        <v/>
      </c>
    </row>
    <row r="1294" spans="1:6" s="40" customFormat="1" ht="30" customHeight="1" x14ac:dyDescent="0.25">
      <c r="A1294" s="20" t="str">
        <f>IF('Patient level info'!A1294="","",'Patient level info'!A1294)</f>
        <v/>
      </c>
      <c r="B1294" s="105" t="str">
        <f>IF(A1294="","",IF('Patient level info'!E1294="Yes","6 Month Transfer",IF('Paste Data Here - Export'!A1294='Paste Data Here - Export'!B1294,'Patient level info'!C1294,IF('Patient level info'!W1294="No","",'Paste Data Here - Export'!HP1294))))</f>
        <v/>
      </c>
      <c r="C1294" s="61" t="str">
        <f>IF(A1294="","",IF(B1294="6 Month Transfer",B1294,IF('Patient level info'!W1294="No","Record not locked to discharge/transfer",IF(AND('Paste Data Here - Export'!KM1294="T",'Paste Data Here - Export'!A1294&lt;&gt;'Paste Data Here - Export'!B1294),"Record transferred to this team then transferred to another inpatient team",IF('Paste Data Here - Export'!KM1294="T","Transferred to another inpatient team",IF('Paste Data Here - Export'!A1294='Paste Data Here - Export'!B1294,"Full record at this team","Record transferred to this team"))))))</f>
        <v/>
      </c>
      <c r="D1294" s="106" t="str">
        <f>IF('Patient level info'!A1294="","",IF(B1294="6 Month Transfer","Not Applicable",IF(C1294="Record not locked to discharge/transfer",C1294,IF(OR(C1294="Full record at this team",'Patient level info'!AG1294="Died same day as arrival",'Patient level info'!AG1294="Admitted to ICU/CCU/HDU"),'Patient level info'!AG1294,IF('Patient level info'!P1294="Not achieved",'Patient level info'!AG1294,IF('Patient level info'!M1294="Not achieved",'Patient level info'!AG1294,IF('Patient level info'!AG1294="Not directly admitted by this team, but achieved 90% of stay whilst at this team",'Patient level info'!AG1294,CONCATENATE('Patient level info'!AG1294," whilst at this team"))))))))</f>
        <v/>
      </c>
      <c r="E1294" s="106" t="str">
        <f>IF('Patient level info'!A1294="","",IF(B1294="6 Month Transfer","Not Applicable",IF('Patient level info'!A1294='Patient level info'!B1294,IF('Patient level info'!T1294="No","Not achieved","Achieved"),"Not directly admitted by this team")))</f>
        <v/>
      </c>
      <c r="F1294" s="106" t="str">
        <f>IF('Patient level info'!A1294="","",IF(B1294="6 Month Transfer","Not Applicable",IF('Patient level info'!A1294='Patient level info'!B1294,IF('Patient level info'!U1294="","Not achieved","Achieved"),"Not directly admitted by this team")))</f>
        <v/>
      </c>
    </row>
    <row r="1295" spans="1:6" s="40" customFormat="1" ht="30" customHeight="1" x14ac:dyDescent="0.25">
      <c r="A1295" s="20" t="str">
        <f>IF('Patient level info'!A1295="","",'Patient level info'!A1295)</f>
        <v/>
      </c>
      <c r="B1295" s="105" t="str">
        <f>IF(A1295="","",IF('Patient level info'!E1295="Yes","6 Month Transfer",IF('Paste Data Here - Export'!A1295='Paste Data Here - Export'!B1295,'Patient level info'!C1295,IF('Patient level info'!W1295="No","",'Paste Data Here - Export'!HP1295))))</f>
        <v/>
      </c>
      <c r="C1295" s="61" t="str">
        <f>IF(A1295="","",IF(B1295="6 Month Transfer",B1295,IF('Patient level info'!W1295="No","Record not locked to discharge/transfer",IF(AND('Paste Data Here - Export'!KM1295="T",'Paste Data Here - Export'!A1295&lt;&gt;'Paste Data Here - Export'!B1295),"Record transferred to this team then transferred to another inpatient team",IF('Paste Data Here - Export'!KM1295="T","Transferred to another inpatient team",IF('Paste Data Here - Export'!A1295='Paste Data Here - Export'!B1295,"Full record at this team","Record transferred to this team"))))))</f>
        <v/>
      </c>
      <c r="D1295" s="106" t="str">
        <f>IF('Patient level info'!A1295="","",IF(B1295="6 Month Transfer","Not Applicable",IF(C1295="Record not locked to discharge/transfer",C1295,IF(OR(C1295="Full record at this team",'Patient level info'!AG1295="Died same day as arrival",'Patient level info'!AG1295="Admitted to ICU/CCU/HDU"),'Patient level info'!AG1295,IF('Patient level info'!P1295="Not achieved",'Patient level info'!AG1295,IF('Patient level info'!M1295="Not achieved",'Patient level info'!AG1295,IF('Patient level info'!AG1295="Not directly admitted by this team, but achieved 90% of stay whilst at this team",'Patient level info'!AG1295,CONCATENATE('Patient level info'!AG1295," whilst at this team"))))))))</f>
        <v/>
      </c>
      <c r="E1295" s="106" t="str">
        <f>IF('Patient level info'!A1295="","",IF(B1295="6 Month Transfer","Not Applicable",IF('Patient level info'!A1295='Patient level info'!B1295,IF('Patient level info'!T1295="No","Not achieved","Achieved"),"Not directly admitted by this team")))</f>
        <v/>
      </c>
      <c r="F1295" s="106" t="str">
        <f>IF('Patient level info'!A1295="","",IF(B1295="6 Month Transfer","Not Applicable",IF('Patient level info'!A1295='Patient level info'!B1295,IF('Patient level info'!U1295="","Not achieved","Achieved"),"Not directly admitted by this team")))</f>
        <v/>
      </c>
    </row>
    <row r="1296" spans="1:6" s="40" customFormat="1" ht="30" customHeight="1" x14ac:dyDescent="0.25">
      <c r="A1296" s="20" t="str">
        <f>IF('Patient level info'!A1296="","",'Patient level info'!A1296)</f>
        <v/>
      </c>
      <c r="B1296" s="105" t="str">
        <f>IF(A1296="","",IF('Patient level info'!E1296="Yes","6 Month Transfer",IF('Paste Data Here - Export'!A1296='Paste Data Here - Export'!B1296,'Patient level info'!C1296,IF('Patient level info'!W1296="No","",'Paste Data Here - Export'!HP1296))))</f>
        <v/>
      </c>
      <c r="C1296" s="61" t="str">
        <f>IF(A1296="","",IF(B1296="6 Month Transfer",B1296,IF('Patient level info'!W1296="No","Record not locked to discharge/transfer",IF(AND('Paste Data Here - Export'!KM1296="T",'Paste Data Here - Export'!A1296&lt;&gt;'Paste Data Here - Export'!B1296),"Record transferred to this team then transferred to another inpatient team",IF('Paste Data Here - Export'!KM1296="T","Transferred to another inpatient team",IF('Paste Data Here - Export'!A1296='Paste Data Here - Export'!B1296,"Full record at this team","Record transferred to this team"))))))</f>
        <v/>
      </c>
      <c r="D1296" s="106" t="str">
        <f>IF('Patient level info'!A1296="","",IF(B1296="6 Month Transfer","Not Applicable",IF(C1296="Record not locked to discharge/transfer",C1296,IF(OR(C1296="Full record at this team",'Patient level info'!AG1296="Died same day as arrival",'Patient level info'!AG1296="Admitted to ICU/CCU/HDU"),'Patient level info'!AG1296,IF('Patient level info'!P1296="Not achieved",'Patient level info'!AG1296,IF('Patient level info'!M1296="Not achieved",'Patient level info'!AG1296,IF('Patient level info'!AG1296="Not directly admitted by this team, but achieved 90% of stay whilst at this team",'Patient level info'!AG1296,CONCATENATE('Patient level info'!AG1296," whilst at this team"))))))))</f>
        <v/>
      </c>
      <c r="E1296" s="106" t="str">
        <f>IF('Patient level info'!A1296="","",IF(B1296="6 Month Transfer","Not Applicable",IF('Patient level info'!A1296='Patient level info'!B1296,IF('Patient level info'!T1296="No","Not achieved","Achieved"),"Not directly admitted by this team")))</f>
        <v/>
      </c>
      <c r="F1296" s="106" t="str">
        <f>IF('Patient level info'!A1296="","",IF(B1296="6 Month Transfer","Not Applicable",IF('Patient level info'!A1296='Patient level info'!B1296,IF('Patient level info'!U1296="","Not achieved","Achieved"),"Not directly admitted by this team")))</f>
        <v/>
      </c>
    </row>
    <row r="1297" spans="1:6" s="40" customFormat="1" ht="30" customHeight="1" x14ac:dyDescent="0.25">
      <c r="A1297" s="20" t="str">
        <f>IF('Patient level info'!A1297="","",'Patient level info'!A1297)</f>
        <v/>
      </c>
      <c r="B1297" s="105" t="str">
        <f>IF(A1297="","",IF('Patient level info'!E1297="Yes","6 Month Transfer",IF('Paste Data Here - Export'!A1297='Paste Data Here - Export'!B1297,'Patient level info'!C1297,IF('Patient level info'!W1297="No","",'Paste Data Here - Export'!HP1297))))</f>
        <v/>
      </c>
      <c r="C1297" s="61" t="str">
        <f>IF(A1297="","",IF(B1297="6 Month Transfer",B1297,IF('Patient level info'!W1297="No","Record not locked to discharge/transfer",IF(AND('Paste Data Here - Export'!KM1297="T",'Paste Data Here - Export'!A1297&lt;&gt;'Paste Data Here - Export'!B1297),"Record transferred to this team then transferred to another inpatient team",IF('Paste Data Here - Export'!KM1297="T","Transferred to another inpatient team",IF('Paste Data Here - Export'!A1297='Paste Data Here - Export'!B1297,"Full record at this team","Record transferred to this team"))))))</f>
        <v/>
      </c>
      <c r="D1297" s="106" t="str">
        <f>IF('Patient level info'!A1297="","",IF(B1297="6 Month Transfer","Not Applicable",IF(C1297="Record not locked to discharge/transfer",C1297,IF(OR(C1297="Full record at this team",'Patient level info'!AG1297="Died same day as arrival",'Patient level info'!AG1297="Admitted to ICU/CCU/HDU"),'Patient level info'!AG1297,IF('Patient level info'!P1297="Not achieved",'Patient level info'!AG1297,IF('Patient level info'!M1297="Not achieved",'Patient level info'!AG1297,IF('Patient level info'!AG1297="Not directly admitted by this team, but achieved 90% of stay whilst at this team",'Patient level info'!AG1297,CONCATENATE('Patient level info'!AG1297," whilst at this team"))))))))</f>
        <v/>
      </c>
      <c r="E1297" s="106" t="str">
        <f>IF('Patient level info'!A1297="","",IF(B1297="6 Month Transfer","Not Applicable",IF('Patient level info'!A1297='Patient level info'!B1297,IF('Patient level info'!T1297="No","Not achieved","Achieved"),"Not directly admitted by this team")))</f>
        <v/>
      </c>
      <c r="F1297" s="106" t="str">
        <f>IF('Patient level info'!A1297="","",IF(B1297="6 Month Transfer","Not Applicable",IF('Patient level info'!A1297='Patient level info'!B1297,IF('Patient level info'!U1297="","Not achieved","Achieved"),"Not directly admitted by this team")))</f>
        <v/>
      </c>
    </row>
    <row r="1298" spans="1:6" s="40" customFormat="1" ht="30" customHeight="1" x14ac:dyDescent="0.25">
      <c r="A1298" s="20" t="str">
        <f>IF('Patient level info'!A1298="","",'Patient level info'!A1298)</f>
        <v/>
      </c>
      <c r="B1298" s="105" t="str">
        <f>IF(A1298="","",IF('Patient level info'!E1298="Yes","6 Month Transfer",IF('Paste Data Here - Export'!A1298='Paste Data Here - Export'!B1298,'Patient level info'!C1298,IF('Patient level info'!W1298="No","",'Paste Data Here - Export'!HP1298))))</f>
        <v/>
      </c>
      <c r="C1298" s="61" t="str">
        <f>IF(A1298="","",IF(B1298="6 Month Transfer",B1298,IF('Patient level info'!W1298="No","Record not locked to discharge/transfer",IF(AND('Paste Data Here - Export'!KM1298="T",'Paste Data Here - Export'!A1298&lt;&gt;'Paste Data Here - Export'!B1298),"Record transferred to this team then transferred to another inpatient team",IF('Paste Data Here - Export'!KM1298="T","Transferred to another inpatient team",IF('Paste Data Here - Export'!A1298='Paste Data Here - Export'!B1298,"Full record at this team","Record transferred to this team"))))))</f>
        <v/>
      </c>
      <c r="D1298" s="106" t="str">
        <f>IF('Patient level info'!A1298="","",IF(B1298="6 Month Transfer","Not Applicable",IF(C1298="Record not locked to discharge/transfer",C1298,IF(OR(C1298="Full record at this team",'Patient level info'!AG1298="Died same day as arrival",'Patient level info'!AG1298="Admitted to ICU/CCU/HDU"),'Patient level info'!AG1298,IF('Patient level info'!P1298="Not achieved",'Patient level info'!AG1298,IF('Patient level info'!M1298="Not achieved",'Patient level info'!AG1298,IF('Patient level info'!AG1298="Not directly admitted by this team, but achieved 90% of stay whilst at this team",'Patient level info'!AG1298,CONCATENATE('Patient level info'!AG1298," whilst at this team"))))))))</f>
        <v/>
      </c>
      <c r="E1298" s="106" t="str">
        <f>IF('Patient level info'!A1298="","",IF(B1298="6 Month Transfer","Not Applicable",IF('Patient level info'!A1298='Patient level info'!B1298,IF('Patient level info'!T1298="No","Not achieved","Achieved"),"Not directly admitted by this team")))</f>
        <v/>
      </c>
      <c r="F1298" s="106" t="str">
        <f>IF('Patient level info'!A1298="","",IF(B1298="6 Month Transfer","Not Applicable",IF('Patient level info'!A1298='Patient level info'!B1298,IF('Patient level info'!U1298="","Not achieved","Achieved"),"Not directly admitted by this team")))</f>
        <v/>
      </c>
    </row>
    <row r="1299" spans="1:6" s="40" customFormat="1" ht="30" customHeight="1" x14ac:dyDescent="0.25">
      <c r="A1299" s="20" t="str">
        <f>IF('Patient level info'!A1299="","",'Patient level info'!A1299)</f>
        <v/>
      </c>
      <c r="B1299" s="105" t="str">
        <f>IF(A1299="","",IF('Patient level info'!E1299="Yes","6 Month Transfer",IF('Paste Data Here - Export'!A1299='Paste Data Here - Export'!B1299,'Patient level info'!C1299,IF('Patient level info'!W1299="No","",'Paste Data Here - Export'!HP1299))))</f>
        <v/>
      </c>
      <c r="C1299" s="61" t="str">
        <f>IF(A1299="","",IF(B1299="6 Month Transfer",B1299,IF('Patient level info'!W1299="No","Record not locked to discharge/transfer",IF(AND('Paste Data Here - Export'!KM1299="T",'Paste Data Here - Export'!A1299&lt;&gt;'Paste Data Here - Export'!B1299),"Record transferred to this team then transferred to another inpatient team",IF('Paste Data Here - Export'!KM1299="T","Transferred to another inpatient team",IF('Paste Data Here - Export'!A1299='Paste Data Here - Export'!B1299,"Full record at this team","Record transferred to this team"))))))</f>
        <v/>
      </c>
      <c r="D1299" s="106" t="str">
        <f>IF('Patient level info'!A1299="","",IF(B1299="6 Month Transfer","Not Applicable",IF(C1299="Record not locked to discharge/transfer",C1299,IF(OR(C1299="Full record at this team",'Patient level info'!AG1299="Died same day as arrival",'Patient level info'!AG1299="Admitted to ICU/CCU/HDU"),'Patient level info'!AG1299,IF('Patient level info'!P1299="Not achieved",'Patient level info'!AG1299,IF('Patient level info'!M1299="Not achieved",'Patient level info'!AG1299,IF('Patient level info'!AG1299="Not directly admitted by this team, but achieved 90% of stay whilst at this team",'Patient level info'!AG1299,CONCATENATE('Patient level info'!AG1299," whilst at this team"))))))))</f>
        <v/>
      </c>
      <c r="E1299" s="106" t="str">
        <f>IF('Patient level info'!A1299="","",IF(B1299="6 Month Transfer","Not Applicable",IF('Patient level info'!A1299='Patient level info'!B1299,IF('Patient level info'!T1299="No","Not achieved","Achieved"),"Not directly admitted by this team")))</f>
        <v/>
      </c>
      <c r="F1299" s="106" t="str">
        <f>IF('Patient level info'!A1299="","",IF(B1299="6 Month Transfer","Not Applicable",IF('Patient level info'!A1299='Patient level info'!B1299,IF('Patient level info'!U1299="","Not achieved","Achieved"),"Not directly admitted by this team")))</f>
        <v/>
      </c>
    </row>
    <row r="1300" spans="1:6" s="40" customFormat="1" ht="30" customHeight="1" x14ac:dyDescent="0.25">
      <c r="A1300" s="20" t="str">
        <f>IF('Patient level info'!A1300="","",'Patient level info'!A1300)</f>
        <v/>
      </c>
      <c r="B1300" s="105" t="str">
        <f>IF(A1300="","",IF('Patient level info'!E1300="Yes","6 Month Transfer",IF('Paste Data Here - Export'!A1300='Paste Data Here - Export'!B1300,'Patient level info'!C1300,IF('Patient level info'!W1300="No","",'Paste Data Here - Export'!HP1300))))</f>
        <v/>
      </c>
      <c r="C1300" s="61" t="str">
        <f>IF(A1300="","",IF(B1300="6 Month Transfer",B1300,IF('Patient level info'!W1300="No","Record not locked to discharge/transfer",IF(AND('Paste Data Here - Export'!KM1300="T",'Paste Data Here - Export'!A1300&lt;&gt;'Paste Data Here - Export'!B1300),"Record transferred to this team then transferred to another inpatient team",IF('Paste Data Here - Export'!KM1300="T","Transferred to another inpatient team",IF('Paste Data Here - Export'!A1300='Paste Data Here - Export'!B1300,"Full record at this team","Record transferred to this team"))))))</f>
        <v/>
      </c>
      <c r="D1300" s="106" t="str">
        <f>IF('Patient level info'!A1300="","",IF(B1300="6 Month Transfer","Not Applicable",IF(C1300="Record not locked to discharge/transfer",C1300,IF(OR(C1300="Full record at this team",'Patient level info'!AG1300="Died same day as arrival",'Patient level info'!AG1300="Admitted to ICU/CCU/HDU"),'Patient level info'!AG1300,IF('Patient level info'!P1300="Not achieved",'Patient level info'!AG1300,IF('Patient level info'!M1300="Not achieved",'Patient level info'!AG1300,IF('Patient level info'!AG1300="Not directly admitted by this team, but achieved 90% of stay whilst at this team",'Patient level info'!AG1300,CONCATENATE('Patient level info'!AG1300," whilst at this team"))))))))</f>
        <v/>
      </c>
      <c r="E1300" s="106" t="str">
        <f>IF('Patient level info'!A1300="","",IF(B1300="6 Month Transfer","Not Applicable",IF('Patient level info'!A1300='Patient level info'!B1300,IF('Patient level info'!T1300="No","Not achieved","Achieved"),"Not directly admitted by this team")))</f>
        <v/>
      </c>
      <c r="F1300" s="106" t="str">
        <f>IF('Patient level info'!A1300="","",IF(B1300="6 Month Transfer","Not Applicable",IF('Patient level info'!A1300='Patient level info'!B1300,IF('Patient level info'!U1300="","Not achieved","Achieved"),"Not directly admitted by this team")))</f>
        <v/>
      </c>
    </row>
    <row r="1301" spans="1:6" s="40" customFormat="1" ht="30" customHeight="1" x14ac:dyDescent="0.25">
      <c r="A1301" s="20" t="str">
        <f>IF('Patient level info'!A1301="","",'Patient level info'!A1301)</f>
        <v/>
      </c>
      <c r="B1301" s="105" t="str">
        <f>IF(A1301="","",IF('Patient level info'!E1301="Yes","6 Month Transfer",IF('Paste Data Here - Export'!A1301='Paste Data Here - Export'!B1301,'Patient level info'!C1301,IF('Patient level info'!W1301="No","",'Paste Data Here - Export'!HP1301))))</f>
        <v/>
      </c>
      <c r="C1301" s="61" t="str">
        <f>IF(A1301="","",IF(B1301="6 Month Transfer",B1301,IF('Patient level info'!W1301="No","Record not locked to discharge/transfer",IF(AND('Paste Data Here - Export'!KM1301="T",'Paste Data Here - Export'!A1301&lt;&gt;'Paste Data Here - Export'!B1301),"Record transferred to this team then transferred to another inpatient team",IF('Paste Data Here - Export'!KM1301="T","Transferred to another inpatient team",IF('Paste Data Here - Export'!A1301='Paste Data Here - Export'!B1301,"Full record at this team","Record transferred to this team"))))))</f>
        <v/>
      </c>
      <c r="D1301" s="106" t="str">
        <f>IF('Patient level info'!A1301="","",IF(B1301="6 Month Transfer","Not Applicable",IF(C1301="Record not locked to discharge/transfer",C1301,IF(OR(C1301="Full record at this team",'Patient level info'!AG1301="Died same day as arrival",'Patient level info'!AG1301="Admitted to ICU/CCU/HDU"),'Patient level info'!AG1301,IF('Patient level info'!P1301="Not achieved",'Patient level info'!AG1301,IF('Patient level info'!M1301="Not achieved",'Patient level info'!AG1301,IF('Patient level info'!AG1301="Not directly admitted by this team, but achieved 90% of stay whilst at this team",'Patient level info'!AG1301,CONCATENATE('Patient level info'!AG1301," whilst at this team"))))))))</f>
        <v/>
      </c>
      <c r="E1301" s="106" t="str">
        <f>IF('Patient level info'!A1301="","",IF(B1301="6 Month Transfer","Not Applicable",IF('Patient level info'!A1301='Patient level info'!B1301,IF('Patient level info'!T1301="No","Not achieved","Achieved"),"Not directly admitted by this team")))</f>
        <v/>
      </c>
      <c r="F1301" s="106" t="str">
        <f>IF('Patient level info'!A1301="","",IF(B1301="6 Month Transfer","Not Applicable",IF('Patient level info'!A1301='Patient level info'!B1301,IF('Patient level info'!U1301="","Not achieved","Achieved"),"Not directly admitted by this team")))</f>
        <v/>
      </c>
    </row>
    <row r="1302" spans="1:6" s="40" customFormat="1" ht="30" customHeight="1" x14ac:dyDescent="0.25">
      <c r="A1302" s="20" t="str">
        <f>IF('Patient level info'!A1302="","",'Patient level info'!A1302)</f>
        <v/>
      </c>
      <c r="B1302" s="105" t="str">
        <f>IF(A1302="","",IF('Patient level info'!E1302="Yes","6 Month Transfer",IF('Paste Data Here - Export'!A1302='Paste Data Here - Export'!B1302,'Patient level info'!C1302,IF('Patient level info'!W1302="No","",'Paste Data Here - Export'!HP1302))))</f>
        <v/>
      </c>
      <c r="C1302" s="61" t="str">
        <f>IF(A1302="","",IF(B1302="6 Month Transfer",B1302,IF('Patient level info'!W1302="No","Record not locked to discharge/transfer",IF(AND('Paste Data Here - Export'!KM1302="T",'Paste Data Here - Export'!A1302&lt;&gt;'Paste Data Here - Export'!B1302),"Record transferred to this team then transferred to another inpatient team",IF('Paste Data Here - Export'!KM1302="T","Transferred to another inpatient team",IF('Paste Data Here - Export'!A1302='Paste Data Here - Export'!B1302,"Full record at this team","Record transferred to this team"))))))</f>
        <v/>
      </c>
      <c r="D1302" s="106" t="str">
        <f>IF('Patient level info'!A1302="","",IF(B1302="6 Month Transfer","Not Applicable",IF(C1302="Record not locked to discharge/transfer",C1302,IF(OR(C1302="Full record at this team",'Patient level info'!AG1302="Died same day as arrival",'Patient level info'!AG1302="Admitted to ICU/CCU/HDU"),'Patient level info'!AG1302,IF('Patient level info'!P1302="Not achieved",'Patient level info'!AG1302,IF('Patient level info'!M1302="Not achieved",'Patient level info'!AG1302,IF('Patient level info'!AG1302="Not directly admitted by this team, but achieved 90% of stay whilst at this team",'Patient level info'!AG1302,CONCATENATE('Patient level info'!AG1302," whilst at this team"))))))))</f>
        <v/>
      </c>
      <c r="E1302" s="106" t="str">
        <f>IF('Patient level info'!A1302="","",IF(B1302="6 Month Transfer","Not Applicable",IF('Patient level info'!A1302='Patient level info'!B1302,IF('Patient level info'!T1302="No","Not achieved","Achieved"),"Not directly admitted by this team")))</f>
        <v/>
      </c>
      <c r="F1302" s="106" t="str">
        <f>IF('Patient level info'!A1302="","",IF(B1302="6 Month Transfer","Not Applicable",IF('Patient level info'!A1302='Patient level info'!B1302,IF('Patient level info'!U1302="","Not achieved","Achieved"),"Not directly admitted by this team")))</f>
        <v/>
      </c>
    </row>
    <row r="1303" spans="1:6" s="40" customFormat="1" ht="30" customHeight="1" x14ac:dyDescent="0.25">
      <c r="A1303" s="20" t="str">
        <f>IF('Patient level info'!A1303="","",'Patient level info'!A1303)</f>
        <v/>
      </c>
      <c r="B1303" s="105" t="str">
        <f>IF(A1303="","",IF('Patient level info'!E1303="Yes","6 Month Transfer",IF('Paste Data Here - Export'!A1303='Paste Data Here - Export'!B1303,'Patient level info'!C1303,IF('Patient level info'!W1303="No","",'Paste Data Here - Export'!HP1303))))</f>
        <v/>
      </c>
      <c r="C1303" s="61" t="str">
        <f>IF(A1303="","",IF(B1303="6 Month Transfer",B1303,IF('Patient level info'!W1303="No","Record not locked to discharge/transfer",IF(AND('Paste Data Here - Export'!KM1303="T",'Paste Data Here - Export'!A1303&lt;&gt;'Paste Data Here - Export'!B1303),"Record transferred to this team then transferred to another inpatient team",IF('Paste Data Here - Export'!KM1303="T","Transferred to another inpatient team",IF('Paste Data Here - Export'!A1303='Paste Data Here - Export'!B1303,"Full record at this team","Record transferred to this team"))))))</f>
        <v/>
      </c>
      <c r="D1303" s="106" t="str">
        <f>IF('Patient level info'!A1303="","",IF(B1303="6 Month Transfer","Not Applicable",IF(C1303="Record not locked to discharge/transfer",C1303,IF(OR(C1303="Full record at this team",'Patient level info'!AG1303="Died same day as arrival",'Patient level info'!AG1303="Admitted to ICU/CCU/HDU"),'Patient level info'!AG1303,IF('Patient level info'!P1303="Not achieved",'Patient level info'!AG1303,IF('Patient level info'!M1303="Not achieved",'Patient level info'!AG1303,IF('Patient level info'!AG1303="Not directly admitted by this team, but achieved 90% of stay whilst at this team",'Patient level info'!AG1303,CONCATENATE('Patient level info'!AG1303," whilst at this team"))))))))</f>
        <v/>
      </c>
      <c r="E1303" s="106" t="str">
        <f>IF('Patient level info'!A1303="","",IF(B1303="6 Month Transfer","Not Applicable",IF('Patient level info'!A1303='Patient level info'!B1303,IF('Patient level info'!T1303="No","Not achieved","Achieved"),"Not directly admitted by this team")))</f>
        <v/>
      </c>
      <c r="F1303" s="106" t="str">
        <f>IF('Patient level info'!A1303="","",IF(B1303="6 Month Transfer","Not Applicable",IF('Patient level info'!A1303='Patient level info'!B1303,IF('Patient level info'!U1303="","Not achieved","Achieved"),"Not directly admitted by this team")))</f>
        <v/>
      </c>
    </row>
    <row r="1304" spans="1:6" s="40" customFormat="1" ht="30" customHeight="1" x14ac:dyDescent="0.25">
      <c r="A1304" s="20" t="str">
        <f>IF('Patient level info'!A1304="","",'Patient level info'!A1304)</f>
        <v/>
      </c>
      <c r="B1304" s="105" t="str">
        <f>IF(A1304="","",IF('Patient level info'!E1304="Yes","6 Month Transfer",IF('Paste Data Here - Export'!A1304='Paste Data Here - Export'!B1304,'Patient level info'!C1304,IF('Patient level info'!W1304="No","",'Paste Data Here - Export'!HP1304))))</f>
        <v/>
      </c>
      <c r="C1304" s="61" t="str">
        <f>IF(A1304="","",IF(B1304="6 Month Transfer",B1304,IF('Patient level info'!W1304="No","Record not locked to discharge/transfer",IF(AND('Paste Data Here - Export'!KM1304="T",'Paste Data Here - Export'!A1304&lt;&gt;'Paste Data Here - Export'!B1304),"Record transferred to this team then transferred to another inpatient team",IF('Paste Data Here - Export'!KM1304="T","Transferred to another inpatient team",IF('Paste Data Here - Export'!A1304='Paste Data Here - Export'!B1304,"Full record at this team","Record transferred to this team"))))))</f>
        <v/>
      </c>
      <c r="D1304" s="106" t="str">
        <f>IF('Patient level info'!A1304="","",IF(B1304="6 Month Transfer","Not Applicable",IF(C1304="Record not locked to discharge/transfer",C1304,IF(OR(C1304="Full record at this team",'Patient level info'!AG1304="Died same day as arrival",'Patient level info'!AG1304="Admitted to ICU/CCU/HDU"),'Patient level info'!AG1304,IF('Patient level info'!P1304="Not achieved",'Patient level info'!AG1304,IF('Patient level info'!M1304="Not achieved",'Patient level info'!AG1304,IF('Patient level info'!AG1304="Not directly admitted by this team, but achieved 90% of stay whilst at this team",'Patient level info'!AG1304,CONCATENATE('Patient level info'!AG1304," whilst at this team"))))))))</f>
        <v/>
      </c>
      <c r="E1304" s="106" t="str">
        <f>IF('Patient level info'!A1304="","",IF(B1304="6 Month Transfer","Not Applicable",IF('Patient level info'!A1304='Patient level info'!B1304,IF('Patient level info'!T1304="No","Not achieved","Achieved"),"Not directly admitted by this team")))</f>
        <v/>
      </c>
      <c r="F1304" s="106" t="str">
        <f>IF('Patient level info'!A1304="","",IF(B1304="6 Month Transfer","Not Applicable",IF('Patient level info'!A1304='Patient level info'!B1304,IF('Patient level info'!U1304="","Not achieved","Achieved"),"Not directly admitted by this team")))</f>
        <v/>
      </c>
    </row>
    <row r="1305" spans="1:6" s="40" customFormat="1" ht="30" customHeight="1" x14ac:dyDescent="0.25">
      <c r="A1305" s="20" t="str">
        <f>IF('Patient level info'!A1305="","",'Patient level info'!A1305)</f>
        <v/>
      </c>
      <c r="B1305" s="105" t="str">
        <f>IF(A1305="","",IF('Patient level info'!E1305="Yes","6 Month Transfer",IF('Paste Data Here - Export'!A1305='Paste Data Here - Export'!B1305,'Patient level info'!C1305,IF('Patient level info'!W1305="No","",'Paste Data Here - Export'!HP1305))))</f>
        <v/>
      </c>
      <c r="C1305" s="61" t="str">
        <f>IF(A1305="","",IF(B1305="6 Month Transfer",B1305,IF('Patient level info'!W1305="No","Record not locked to discharge/transfer",IF(AND('Paste Data Here - Export'!KM1305="T",'Paste Data Here - Export'!A1305&lt;&gt;'Paste Data Here - Export'!B1305),"Record transferred to this team then transferred to another inpatient team",IF('Paste Data Here - Export'!KM1305="T","Transferred to another inpatient team",IF('Paste Data Here - Export'!A1305='Paste Data Here - Export'!B1305,"Full record at this team","Record transferred to this team"))))))</f>
        <v/>
      </c>
      <c r="D1305" s="106" t="str">
        <f>IF('Patient level info'!A1305="","",IF(B1305="6 Month Transfer","Not Applicable",IF(C1305="Record not locked to discharge/transfer",C1305,IF(OR(C1305="Full record at this team",'Patient level info'!AG1305="Died same day as arrival",'Patient level info'!AG1305="Admitted to ICU/CCU/HDU"),'Patient level info'!AG1305,IF('Patient level info'!P1305="Not achieved",'Patient level info'!AG1305,IF('Patient level info'!M1305="Not achieved",'Patient level info'!AG1305,IF('Patient level info'!AG1305="Not directly admitted by this team, but achieved 90% of stay whilst at this team",'Patient level info'!AG1305,CONCATENATE('Patient level info'!AG1305," whilst at this team"))))))))</f>
        <v/>
      </c>
      <c r="E1305" s="106" t="str">
        <f>IF('Patient level info'!A1305="","",IF(B1305="6 Month Transfer","Not Applicable",IF('Patient level info'!A1305='Patient level info'!B1305,IF('Patient level info'!T1305="No","Not achieved","Achieved"),"Not directly admitted by this team")))</f>
        <v/>
      </c>
      <c r="F1305" s="106" t="str">
        <f>IF('Patient level info'!A1305="","",IF(B1305="6 Month Transfer","Not Applicable",IF('Patient level info'!A1305='Patient level info'!B1305,IF('Patient level info'!U1305="","Not achieved","Achieved"),"Not directly admitted by this team")))</f>
        <v/>
      </c>
    </row>
    <row r="1306" spans="1:6" s="40" customFormat="1" ht="30" customHeight="1" x14ac:dyDescent="0.25">
      <c r="A1306" s="20" t="str">
        <f>IF('Patient level info'!A1306="","",'Patient level info'!A1306)</f>
        <v/>
      </c>
      <c r="B1306" s="105" t="str">
        <f>IF(A1306="","",IF('Patient level info'!E1306="Yes","6 Month Transfer",IF('Paste Data Here - Export'!A1306='Paste Data Here - Export'!B1306,'Patient level info'!C1306,IF('Patient level info'!W1306="No","",'Paste Data Here - Export'!HP1306))))</f>
        <v/>
      </c>
      <c r="C1306" s="61" t="str">
        <f>IF(A1306="","",IF(B1306="6 Month Transfer",B1306,IF('Patient level info'!W1306="No","Record not locked to discharge/transfer",IF(AND('Paste Data Here - Export'!KM1306="T",'Paste Data Here - Export'!A1306&lt;&gt;'Paste Data Here - Export'!B1306),"Record transferred to this team then transferred to another inpatient team",IF('Paste Data Here - Export'!KM1306="T","Transferred to another inpatient team",IF('Paste Data Here - Export'!A1306='Paste Data Here - Export'!B1306,"Full record at this team","Record transferred to this team"))))))</f>
        <v/>
      </c>
      <c r="D1306" s="106" t="str">
        <f>IF('Patient level info'!A1306="","",IF(B1306="6 Month Transfer","Not Applicable",IF(C1306="Record not locked to discharge/transfer",C1306,IF(OR(C1306="Full record at this team",'Patient level info'!AG1306="Died same day as arrival",'Patient level info'!AG1306="Admitted to ICU/CCU/HDU"),'Patient level info'!AG1306,IF('Patient level info'!P1306="Not achieved",'Patient level info'!AG1306,IF('Patient level info'!M1306="Not achieved",'Patient level info'!AG1306,IF('Patient level info'!AG1306="Not directly admitted by this team, but achieved 90% of stay whilst at this team",'Patient level info'!AG1306,CONCATENATE('Patient level info'!AG1306," whilst at this team"))))))))</f>
        <v/>
      </c>
      <c r="E1306" s="106" t="str">
        <f>IF('Patient level info'!A1306="","",IF(B1306="6 Month Transfer","Not Applicable",IF('Patient level info'!A1306='Patient level info'!B1306,IF('Patient level info'!T1306="No","Not achieved","Achieved"),"Not directly admitted by this team")))</f>
        <v/>
      </c>
      <c r="F1306" s="106" t="str">
        <f>IF('Patient level info'!A1306="","",IF(B1306="6 Month Transfer","Not Applicable",IF('Patient level info'!A1306='Patient level info'!B1306,IF('Patient level info'!U1306="","Not achieved","Achieved"),"Not directly admitted by this team")))</f>
        <v/>
      </c>
    </row>
    <row r="1307" spans="1:6" s="40" customFormat="1" ht="30" customHeight="1" x14ac:dyDescent="0.25">
      <c r="A1307" s="20" t="str">
        <f>IF('Patient level info'!A1307="","",'Patient level info'!A1307)</f>
        <v/>
      </c>
      <c r="B1307" s="105" t="str">
        <f>IF(A1307="","",IF('Patient level info'!E1307="Yes","6 Month Transfer",IF('Paste Data Here - Export'!A1307='Paste Data Here - Export'!B1307,'Patient level info'!C1307,IF('Patient level info'!W1307="No","",'Paste Data Here - Export'!HP1307))))</f>
        <v/>
      </c>
      <c r="C1307" s="61" t="str">
        <f>IF(A1307="","",IF(B1307="6 Month Transfer",B1307,IF('Patient level info'!W1307="No","Record not locked to discharge/transfer",IF(AND('Paste Data Here - Export'!KM1307="T",'Paste Data Here - Export'!A1307&lt;&gt;'Paste Data Here - Export'!B1307),"Record transferred to this team then transferred to another inpatient team",IF('Paste Data Here - Export'!KM1307="T","Transferred to another inpatient team",IF('Paste Data Here - Export'!A1307='Paste Data Here - Export'!B1307,"Full record at this team","Record transferred to this team"))))))</f>
        <v/>
      </c>
      <c r="D1307" s="106" t="str">
        <f>IF('Patient level info'!A1307="","",IF(B1307="6 Month Transfer","Not Applicable",IF(C1307="Record not locked to discharge/transfer",C1307,IF(OR(C1307="Full record at this team",'Patient level info'!AG1307="Died same day as arrival",'Patient level info'!AG1307="Admitted to ICU/CCU/HDU"),'Patient level info'!AG1307,IF('Patient level info'!P1307="Not achieved",'Patient level info'!AG1307,IF('Patient level info'!M1307="Not achieved",'Patient level info'!AG1307,IF('Patient level info'!AG1307="Not directly admitted by this team, but achieved 90% of stay whilst at this team",'Patient level info'!AG1307,CONCATENATE('Patient level info'!AG1307," whilst at this team"))))))))</f>
        <v/>
      </c>
      <c r="E1307" s="106" t="str">
        <f>IF('Patient level info'!A1307="","",IF(B1307="6 Month Transfer","Not Applicable",IF('Patient level info'!A1307='Patient level info'!B1307,IF('Patient level info'!T1307="No","Not achieved","Achieved"),"Not directly admitted by this team")))</f>
        <v/>
      </c>
      <c r="F1307" s="106" t="str">
        <f>IF('Patient level info'!A1307="","",IF(B1307="6 Month Transfer","Not Applicable",IF('Patient level info'!A1307='Patient level info'!B1307,IF('Patient level info'!U1307="","Not achieved","Achieved"),"Not directly admitted by this team")))</f>
        <v/>
      </c>
    </row>
    <row r="1308" spans="1:6" s="40" customFormat="1" ht="30" customHeight="1" x14ac:dyDescent="0.25">
      <c r="A1308" s="20" t="str">
        <f>IF('Patient level info'!A1308="","",'Patient level info'!A1308)</f>
        <v/>
      </c>
      <c r="B1308" s="105" t="str">
        <f>IF(A1308="","",IF('Patient level info'!E1308="Yes","6 Month Transfer",IF('Paste Data Here - Export'!A1308='Paste Data Here - Export'!B1308,'Patient level info'!C1308,IF('Patient level info'!W1308="No","",'Paste Data Here - Export'!HP1308))))</f>
        <v/>
      </c>
      <c r="C1308" s="61" t="str">
        <f>IF(A1308="","",IF(B1308="6 Month Transfer",B1308,IF('Patient level info'!W1308="No","Record not locked to discharge/transfer",IF(AND('Paste Data Here - Export'!KM1308="T",'Paste Data Here - Export'!A1308&lt;&gt;'Paste Data Here - Export'!B1308),"Record transferred to this team then transferred to another inpatient team",IF('Paste Data Here - Export'!KM1308="T","Transferred to another inpatient team",IF('Paste Data Here - Export'!A1308='Paste Data Here - Export'!B1308,"Full record at this team","Record transferred to this team"))))))</f>
        <v/>
      </c>
      <c r="D1308" s="106" t="str">
        <f>IF('Patient level info'!A1308="","",IF(B1308="6 Month Transfer","Not Applicable",IF(C1308="Record not locked to discharge/transfer",C1308,IF(OR(C1308="Full record at this team",'Patient level info'!AG1308="Died same day as arrival",'Patient level info'!AG1308="Admitted to ICU/CCU/HDU"),'Patient level info'!AG1308,IF('Patient level info'!P1308="Not achieved",'Patient level info'!AG1308,IF('Patient level info'!M1308="Not achieved",'Patient level info'!AG1308,IF('Patient level info'!AG1308="Not directly admitted by this team, but achieved 90% of stay whilst at this team",'Patient level info'!AG1308,CONCATENATE('Patient level info'!AG1308," whilst at this team"))))))))</f>
        <v/>
      </c>
      <c r="E1308" s="106" t="str">
        <f>IF('Patient level info'!A1308="","",IF(B1308="6 Month Transfer","Not Applicable",IF('Patient level info'!A1308='Patient level info'!B1308,IF('Patient level info'!T1308="No","Not achieved","Achieved"),"Not directly admitted by this team")))</f>
        <v/>
      </c>
      <c r="F1308" s="106" t="str">
        <f>IF('Patient level info'!A1308="","",IF(B1308="6 Month Transfer","Not Applicable",IF('Patient level info'!A1308='Patient level info'!B1308,IF('Patient level info'!U1308="","Not achieved","Achieved"),"Not directly admitted by this team")))</f>
        <v/>
      </c>
    </row>
    <row r="1309" spans="1:6" s="40" customFormat="1" ht="30" customHeight="1" x14ac:dyDescent="0.25">
      <c r="A1309" s="20" t="str">
        <f>IF('Patient level info'!A1309="","",'Patient level info'!A1309)</f>
        <v/>
      </c>
      <c r="B1309" s="105" t="str">
        <f>IF(A1309="","",IF('Patient level info'!E1309="Yes","6 Month Transfer",IF('Paste Data Here - Export'!A1309='Paste Data Here - Export'!B1309,'Patient level info'!C1309,IF('Patient level info'!W1309="No","",'Paste Data Here - Export'!HP1309))))</f>
        <v/>
      </c>
      <c r="C1309" s="61" t="str">
        <f>IF(A1309="","",IF(B1309="6 Month Transfer",B1309,IF('Patient level info'!W1309="No","Record not locked to discharge/transfer",IF(AND('Paste Data Here - Export'!KM1309="T",'Paste Data Here - Export'!A1309&lt;&gt;'Paste Data Here - Export'!B1309),"Record transferred to this team then transferred to another inpatient team",IF('Paste Data Here - Export'!KM1309="T","Transferred to another inpatient team",IF('Paste Data Here - Export'!A1309='Paste Data Here - Export'!B1309,"Full record at this team","Record transferred to this team"))))))</f>
        <v/>
      </c>
      <c r="D1309" s="106" t="str">
        <f>IF('Patient level info'!A1309="","",IF(B1309="6 Month Transfer","Not Applicable",IF(C1309="Record not locked to discharge/transfer",C1309,IF(OR(C1309="Full record at this team",'Patient level info'!AG1309="Died same day as arrival",'Patient level info'!AG1309="Admitted to ICU/CCU/HDU"),'Patient level info'!AG1309,IF('Patient level info'!P1309="Not achieved",'Patient level info'!AG1309,IF('Patient level info'!M1309="Not achieved",'Patient level info'!AG1309,IF('Patient level info'!AG1309="Not directly admitted by this team, but achieved 90% of stay whilst at this team",'Patient level info'!AG1309,CONCATENATE('Patient level info'!AG1309," whilst at this team"))))))))</f>
        <v/>
      </c>
      <c r="E1309" s="106" t="str">
        <f>IF('Patient level info'!A1309="","",IF(B1309="6 Month Transfer","Not Applicable",IF('Patient level info'!A1309='Patient level info'!B1309,IF('Patient level info'!T1309="No","Not achieved","Achieved"),"Not directly admitted by this team")))</f>
        <v/>
      </c>
      <c r="F1309" s="106" t="str">
        <f>IF('Patient level info'!A1309="","",IF(B1309="6 Month Transfer","Not Applicable",IF('Patient level info'!A1309='Patient level info'!B1309,IF('Patient level info'!U1309="","Not achieved","Achieved"),"Not directly admitted by this team")))</f>
        <v/>
      </c>
    </row>
    <row r="1310" spans="1:6" s="40" customFormat="1" ht="30" customHeight="1" x14ac:dyDescent="0.25">
      <c r="A1310" s="20" t="str">
        <f>IF('Patient level info'!A1310="","",'Patient level info'!A1310)</f>
        <v/>
      </c>
      <c r="B1310" s="105" t="str">
        <f>IF(A1310="","",IF('Patient level info'!E1310="Yes","6 Month Transfer",IF('Paste Data Here - Export'!A1310='Paste Data Here - Export'!B1310,'Patient level info'!C1310,IF('Patient level info'!W1310="No","",'Paste Data Here - Export'!HP1310))))</f>
        <v/>
      </c>
      <c r="C1310" s="61" t="str">
        <f>IF(A1310="","",IF(B1310="6 Month Transfer",B1310,IF('Patient level info'!W1310="No","Record not locked to discharge/transfer",IF(AND('Paste Data Here - Export'!KM1310="T",'Paste Data Here - Export'!A1310&lt;&gt;'Paste Data Here - Export'!B1310),"Record transferred to this team then transferred to another inpatient team",IF('Paste Data Here - Export'!KM1310="T","Transferred to another inpatient team",IF('Paste Data Here - Export'!A1310='Paste Data Here - Export'!B1310,"Full record at this team","Record transferred to this team"))))))</f>
        <v/>
      </c>
      <c r="D1310" s="106" t="str">
        <f>IF('Patient level info'!A1310="","",IF(B1310="6 Month Transfer","Not Applicable",IF(C1310="Record not locked to discharge/transfer",C1310,IF(OR(C1310="Full record at this team",'Patient level info'!AG1310="Died same day as arrival",'Patient level info'!AG1310="Admitted to ICU/CCU/HDU"),'Patient level info'!AG1310,IF('Patient level info'!P1310="Not achieved",'Patient level info'!AG1310,IF('Patient level info'!M1310="Not achieved",'Patient level info'!AG1310,IF('Patient level info'!AG1310="Not directly admitted by this team, but achieved 90% of stay whilst at this team",'Patient level info'!AG1310,CONCATENATE('Patient level info'!AG1310," whilst at this team"))))))))</f>
        <v/>
      </c>
      <c r="E1310" s="106" t="str">
        <f>IF('Patient level info'!A1310="","",IF(B1310="6 Month Transfer","Not Applicable",IF('Patient level info'!A1310='Patient level info'!B1310,IF('Patient level info'!T1310="No","Not achieved","Achieved"),"Not directly admitted by this team")))</f>
        <v/>
      </c>
      <c r="F1310" s="106" t="str">
        <f>IF('Patient level info'!A1310="","",IF(B1310="6 Month Transfer","Not Applicable",IF('Patient level info'!A1310='Patient level info'!B1310,IF('Patient level info'!U1310="","Not achieved","Achieved"),"Not directly admitted by this team")))</f>
        <v/>
      </c>
    </row>
    <row r="1311" spans="1:6" s="40" customFormat="1" ht="30" customHeight="1" x14ac:dyDescent="0.25">
      <c r="A1311" s="20" t="str">
        <f>IF('Patient level info'!A1311="","",'Patient level info'!A1311)</f>
        <v/>
      </c>
      <c r="B1311" s="105" t="str">
        <f>IF(A1311="","",IF('Patient level info'!E1311="Yes","6 Month Transfer",IF('Paste Data Here - Export'!A1311='Paste Data Here - Export'!B1311,'Patient level info'!C1311,IF('Patient level info'!W1311="No","",'Paste Data Here - Export'!HP1311))))</f>
        <v/>
      </c>
      <c r="C1311" s="61" t="str">
        <f>IF(A1311="","",IF(B1311="6 Month Transfer",B1311,IF('Patient level info'!W1311="No","Record not locked to discharge/transfer",IF(AND('Paste Data Here - Export'!KM1311="T",'Paste Data Here - Export'!A1311&lt;&gt;'Paste Data Here - Export'!B1311),"Record transferred to this team then transferred to another inpatient team",IF('Paste Data Here - Export'!KM1311="T","Transferred to another inpatient team",IF('Paste Data Here - Export'!A1311='Paste Data Here - Export'!B1311,"Full record at this team","Record transferred to this team"))))))</f>
        <v/>
      </c>
      <c r="D1311" s="106" t="str">
        <f>IF('Patient level info'!A1311="","",IF(B1311="6 Month Transfer","Not Applicable",IF(C1311="Record not locked to discharge/transfer",C1311,IF(OR(C1311="Full record at this team",'Patient level info'!AG1311="Died same day as arrival",'Patient level info'!AG1311="Admitted to ICU/CCU/HDU"),'Patient level info'!AG1311,IF('Patient level info'!P1311="Not achieved",'Patient level info'!AG1311,IF('Patient level info'!M1311="Not achieved",'Patient level info'!AG1311,IF('Patient level info'!AG1311="Not directly admitted by this team, but achieved 90% of stay whilst at this team",'Patient level info'!AG1311,CONCATENATE('Patient level info'!AG1311," whilst at this team"))))))))</f>
        <v/>
      </c>
      <c r="E1311" s="106" t="str">
        <f>IF('Patient level info'!A1311="","",IF(B1311="6 Month Transfer","Not Applicable",IF('Patient level info'!A1311='Patient level info'!B1311,IF('Patient level info'!T1311="No","Not achieved","Achieved"),"Not directly admitted by this team")))</f>
        <v/>
      </c>
      <c r="F1311" s="106" t="str">
        <f>IF('Patient level info'!A1311="","",IF(B1311="6 Month Transfer","Not Applicable",IF('Patient level info'!A1311='Patient level info'!B1311,IF('Patient level info'!U1311="","Not achieved","Achieved"),"Not directly admitted by this team")))</f>
        <v/>
      </c>
    </row>
    <row r="1312" spans="1:6" s="40" customFormat="1" ht="30" customHeight="1" x14ac:dyDescent="0.25">
      <c r="A1312" s="20" t="str">
        <f>IF('Patient level info'!A1312="","",'Patient level info'!A1312)</f>
        <v/>
      </c>
      <c r="B1312" s="105" t="str">
        <f>IF(A1312="","",IF('Patient level info'!E1312="Yes","6 Month Transfer",IF('Paste Data Here - Export'!A1312='Paste Data Here - Export'!B1312,'Patient level info'!C1312,IF('Patient level info'!W1312="No","",'Paste Data Here - Export'!HP1312))))</f>
        <v/>
      </c>
      <c r="C1312" s="61" t="str">
        <f>IF(A1312="","",IF(B1312="6 Month Transfer",B1312,IF('Patient level info'!W1312="No","Record not locked to discharge/transfer",IF(AND('Paste Data Here - Export'!KM1312="T",'Paste Data Here - Export'!A1312&lt;&gt;'Paste Data Here - Export'!B1312),"Record transferred to this team then transferred to another inpatient team",IF('Paste Data Here - Export'!KM1312="T","Transferred to another inpatient team",IF('Paste Data Here - Export'!A1312='Paste Data Here - Export'!B1312,"Full record at this team","Record transferred to this team"))))))</f>
        <v/>
      </c>
      <c r="D1312" s="106" t="str">
        <f>IF('Patient level info'!A1312="","",IF(B1312="6 Month Transfer","Not Applicable",IF(C1312="Record not locked to discharge/transfer",C1312,IF(OR(C1312="Full record at this team",'Patient level info'!AG1312="Died same day as arrival",'Patient level info'!AG1312="Admitted to ICU/CCU/HDU"),'Patient level info'!AG1312,IF('Patient level info'!P1312="Not achieved",'Patient level info'!AG1312,IF('Patient level info'!M1312="Not achieved",'Patient level info'!AG1312,IF('Patient level info'!AG1312="Not directly admitted by this team, but achieved 90% of stay whilst at this team",'Patient level info'!AG1312,CONCATENATE('Patient level info'!AG1312," whilst at this team"))))))))</f>
        <v/>
      </c>
      <c r="E1312" s="106" t="str">
        <f>IF('Patient level info'!A1312="","",IF(B1312="6 Month Transfer","Not Applicable",IF('Patient level info'!A1312='Patient level info'!B1312,IF('Patient level info'!T1312="No","Not achieved","Achieved"),"Not directly admitted by this team")))</f>
        <v/>
      </c>
      <c r="F1312" s="106" t="str">
        <f>IF('Patient level info'!A1312="","",IF(B1312="6 Month Transfer","Not Applicable",IF('Patient level info'!A1312='Patient level info'!B1312,IF('Patient level info'!U1312="","Not achieved","Achieved"),"Not directly admitted by this team")))</f>
        <v/>
      </c>
    </row>
    <row r="1313" spans="1:6" s="40" customFormat="1" ht="30" customHeight="1" x14ac:dyDescent="0.25">
      <c r="A1313" s="20" t="str">
        <f>IF('Patient level info'!A1313="","",'Patient level info'!A1313)</f>
        <v/>
      </c>
      <c r="B1313" s="105" t="str">
        <f>IF(A1313="","",IF('Patient level info'!E1313="Yes","6 Month Transfer",IF('Paste Data Here - Export'!A1313='Paste Data Here - Export'!B1313,'Patient level info'!C1313,IF('Patient level info'!W1313="No","",'Paste Data Here - Export'!HP1313))))</f>
        <v/>
      </c>
      <c r="C1313" s="61" t="str">
        <f>IF(A1313="","",IF(B1313="6 Month Transfer",B1313,IF('Patient level info'!W1313="No","Record not locked to discharge/transfer",IF(AND('Paste Data Here - Export'!KM1313="T",'Paste Data Here - Export'!A1313&lt;&gt;'Paste Data Here - Export'!B1313),"Record transferred to this team then transferred to another inpatient team",IF('Paste Data Here - Export'!KM1313="T","Transferred to another inpatient team",IF('Paste Data Here - Export'!A1313='Paste Data Here - Export'!B1313,"Full record at this team","Record transferred to this team"))))))</f>
        <v/>
      </c>
      <c r="D1313" s="106" t="str">
        <f>IF('Patient level info'!A1313="","",IF(B1313="6 Month Transfer","Not Applicable",IF(C1313="Record not locked to discharge/transfer",C1313,IF(OR(C1313="Full record at this team",'Patient level info'!AG1313="Died same day as arrival",'Patient level info'!AG1313="Admitted to ICU/CCU/HDU"),'Patient level info'!AG1313,IF('Patient level info'!P1313="Not achieved",'Patient level info'!AG1313,IF('Patient level info'!M1313="Not achieved",'Patient level info'!AG1313,IF('Patient level info'!AG1313="Not directly admitted by this team, but achieved 90% of stay whilst at this team",'Patient level info'!AG1313,CONCATENATE('Patient level info'!AG1313," whilst at this team"))))))))</f>
        <v/>
      </c>
      <c r="E1313" s="106" t="str">
        <f>IF('Patient level info'!A1313="","",IF(B1313="6 Month Transfer","Not Applicable",IF('Patient level info'!A1313='Patient level info'!B1313,IF('Patient level info'!T1313="No","Not achieved","Achieved"),"Not directly admitted by this team")))</f>
        <v/>
      </c>
      <c r="F1313" s="106" t="str">
        <f>IF('Patient level info'!A1313="","",IF(B1313="6 Month Transfer","Not Applicable",IF('Patient level info'!A1313='Patient level info'!B1313,IF('Patient level info'!U1313="","Not achieved","Achieved"),"Not directly admitted by this team")))</f>
        <v/>
      </c>
    </row>
    <row r="1314" spans="1:6" s="40" customFormat="1" ht="30" customHeight="1" x14ac:dyDescent="0.25">
      <c r="A1314" s="20" t="str">
        <f>IF('Patient level info'!A1314="","",'Patient level info'!A1314)</f>
        <v/>
      </c>
      <c r="B1314" s="105" t="str">
        <f>IF(A1314="","",IF('Patient level info'!E1314="Yes","6 Month Transfer",IF('Paste Data Here - Export'!A1314='Paste Data Here - Export'!B1314,'Patient level info'!C1314,IF('Patient level info'!W1314="No","",'Paste Data Here - Export'!HP1314))))</f>
        <v/>
      </c>
      <c r="C1314" s="61" t="str">
        <f>IF(A1314="","",IF(B1314="6 Month Transfer",B1314,IF('Patient level info'!W1314="No","Record not locked to discharge/transfer",IF(AND('Paste Data Here - Export'!KM1314="T",'Paste Data Here - Export'!A1314&lt;&gt;'Paste Data Here - Export'!B1314),"Record transferred to this team then transferred to another inpatient team",IF('Paste Data Here - Export'!KM1314="T","Transferred to another inpatient team",IF('Paste Data Here - Export'!A1314='Paste Data Here - Export'!B1314,"Full record at this team","Record transferred to this team"))))))</f>
        <v/>
      </c>
      <c r="D1314" s="106" t="str">
        <f>IF('Patient level info'!A1314="","",IF(B1314="6 Month Transfer","Not Applicable",IF(C1314="Record not locked to discharge/transfer",C1314,IF(OR(C1314="Full record at this team",'Patient level info'!AG1314="Died same day as arrival",'Patient level info'!AG1314="Admitted to ICU/CCU/HDU"),'Patient level info'!AG1314,IF('Patient level info'!P1314="Not achieved",'Patient level info'!AG1314,IF('Patient level info'!M1314="Not achieved",'Patient level info'!AG1314,IF('Patient level info'!AG1314="Not directly admitted by this team, but achieved 90% of stay whilst at this team",'Patient level info'!AG1314,CONCATENATE('Patient level info'!AG1314," whilst at this team"))))))))</f>
        <v/>
      </c>
      <c r="E1314" s="106" t="str">
        <f>IF('Patient level info'!A1314="","",IF(B1314="6 Month Transfer","Not Applicable",IF('Patient level info'!A1314='Patient level info'!B1314,IF('Patient level info'!T1314="No","Not achieved","Achieved"),"Not directly admitted by this team")))</f>
        <v/>
      </c>
      <c r="F1314" s="106" t="str">
        <f>IF('Patient level info'!A1314="","",IF(B1314="6 Month Transfer","Not Applicable",IF('Patient level info'!A1314='Patient level info'!B1314,IF('Patient level info'!U1314="","Not achieved","Achieved"),"Not directly admitted by this team")))</f>
        <v/>
      </c>
    </row>
    <row r="1315" spans="1:6" s="40" customFormat="1" ht="30" customHeight="1" x14ac:dyDescent="0.25">
      <c r="A1315" s="20" t="str">
        <f>IF('Patient level info'!A1315="","",'Patient level info'!A1315)</f>
        <v/>
      </c>
      <c r="B1315" s="105" t="str">
        <f>IF(A1315="","",IF('Patient level info'!E1315="Yes","6 Month Transfer",IF('Paste Data Here - Export'!A1315='Paste Data Here - Export'!B1315,'Patient level info'!C1315,IF('Patient level info'!W1315="No","",'Paste Data Here - Export'!HP1315))))</f>
        <v/>
      </c>
      <c r="C1315" s="61" t="str">
        <f>IF(A1315="","",IF(B1315="6 Month Transfer",B1315,IF('Patient level info'!W1315="No","Record not locked to discharge/transfer",IF(AND('Paste Data Here - Export'!KM1315="T",'Paste Data Here - Export'!A1315&lt;&gt;'Paste Data Here - Export'!B1315),"Record transferred to this team then transferred to another inpatient team",IF('Paste Data Here - Export'!KM1315="T","Transferred to another inpatient team",IF('Paste Data Here - Export'!A1315='Paste Data Here - Export'!B1315,"Full record at this team","Record transferred to this team"))))))</f>
        <v/>
      </c>
      <c r="D1315" s="106" t="str">
        <f>IF('Patient level info'!A1315="","",IF(B1315="6 Month Transfer","Not Applicable",IF(C1315="Record not locked to discharge/transfer",C1315,IF(OR(C1315="Full record at this team",'Patient level info'!AG1315="Died same day as arrival",'Patient level info'!AG1315="Admitted to ICU/CCU/HDU"),'Patient level info'!AG1315,IF('Patient level info'!P1315="Not achieved",'Patient level info'!AG1315,IF('Patient level info'!M1315="Not achieved",'Patient level info'!AG1315,IF('Patient level info'!AG1315="Not directly admitted by this team, but achieved 90% of stay whilst at this team",'Patient level info'!AG1315,CONCATENATE('Patient level info'!AG1315," whilst at this team"))))))))</f>
        <v/>
      </c>
      <c r="E1315" s="106" t="str">
        <f>IF('Patient level info'!A1315="","",IF(B1315="6 Month Transfer","Not Applicable",IF('Patient level info'!A1315='Patient level info'!B1315,IF('Patient level info'!T1315="No","Not achieved","Achieved"),"Not directly admitted by this team")))</f>
        <v/>
      </c>
      <c r="F1315" s="106" t="str">
        <f>IF('Patient level info'!A1315="","",IF(B1315="6 Month Transfer","Not Applicable",IF('Patient level info'!A1315='Patient level info'!B1315,IF('Patient level info'!U1315="","Not achieved","Achieved"),"Not directly admitted by this team")))</f>
        <v/>
      </c>
    </row>
    <row r="1316" spans="1:6" s="40" customFormat="1" ht="30" customHeight="1" x14ac:dyDescent="0.25">
      <c r="A1316" s="20" t="str">
        <f>IF('Patient level info'!A1316="","",'Patient level info'!A1316)</f>
        <v/>
      </c>
      <c r="B1316" s="105" t="str">
        <f>IF(A1316="","",IF('Patient level info'!E1316="Yes","6 Month Transfer",IF('Paste Data Here - Export'!A1316='Paste Data Here - Export'!B1316,'Patient level info'!C1316,IF('Patient level info'!W1316="No","",'Paste Data Here - Export'!HP1316))))</f>
        <v/>
      </c>
      <c r="C1316" s="61" t="str">
        <f>IF(A1316="","",IF(B1316="6 Month Transfer",B1316,IF('Patient level info'!W1316="No","Record not locked to discharge/transfer",IF(AND('Paste Data Here - Export'!KM1316="T",'Paste Data Here - Export'!A1316&lt;&gt;'Paste Data Here - Export'!B1316),"Record transferred to this team then transferred to another inpatient team",IF('Paste Data Here - Export'!KM1316="T","Transferred to another inpatient team",IF('Paste Data Here - Export'!A1316='Paste Data Here - Export'!B1316,"Full record at this team","Record transferred to this team"))))))</f>
        <v/>
      </c>
      <c r="D1316" s="106" t="str">
        <f>IF('Patient level info'!A1316="","",IF(B1316="6 Month Transfer","Not Applicable",IF(C1316="Record not locked to discharge/transfer",C1316,IF(OR(C1316="Full record at this team",'Patient level info'!AG1316="Died same day as arrival",'Patient level info'!AG1316="Admitted to ICU/CCU/HDU"),'Patient level info'!AG1316,IF('Patient level info'!P1316="Not achieved",'Patient level info'!AG1316,IF('Patient level info'!M1316="Not achieved",'Patient level info'!AG1316,IF('Patient level info'!AG1316="Not directly admitted by this team, but achieved 90% of stay whilst at this team",'Patient level info'!AG1316,CONCATENATE('Patient level info'!AG1316," whilst at this team"))))))))</f>
        <v/>
      </c>
      <c r="E1316" s="106" t="str">
        <f>IF('Patient level info'!A1316="","",IF(B1316="6 Month Transfer","Not Applicable",IF('Patient level info'!A1316='Patient level info'!B1316,IF('Patient level info'!T1316="No","Not achieved","Achieved"),"Not directly admitted by this team")))</f>
        <v/>
      </c>
      <c r="F1316" s="106" t="str">
        <f>IF('Patient level info'!A1316="","",IF(B1316="6 Month Transfer","Not Applicable",IF('Patient level info'!A1316='Patient level info'!B1316,IF('Patient level info'!U1316="","Not achieved","Achieved"),"Not directly admitted by this team")))</f>
        <v/>
      </c>
    </row>
    <row r="1317" spans="1:6" s="40" customFormat="1" ht="30" customHeight="1" x14ac:dyDescent="0.25">
      <c r="A1317" s="20" t="str">
        <f>IF('Patient level info'!A1317="","",'Patient level info'!A1317)</f>
        <v/>
      </c>
      <c r="B1317" s="105" t="str">
        <f>IF(A1317="","",IF('Patient level info'!E1317="Yes","6 Month Transfer",IF('Paste Data Here - Export'!A1317='Paste Data Here - Export'!B1317,'Patient level info'!C1317,IF('Patient level info'!W1317="No","",'Paste Data Here - Export'!HP1317))))</f>
        <v/>
      </c>
      <c r="C1317" s="61" t="str">
        <f>IF(A1317="","",IF(B1317="6 Month Transfer",B1317,IF('Patient level info'!W1317="No","Record not locked to discharge/transfer",IF(AND('Paste Data Here - Export'!KM1317="T",'Paste Data Here - Export'!A1317&lt;&gt;'Paste Data Here - Export'!B1317),"Record transferred to this team then transferred to another inpatient team",IF('Paste Data Here - Export'!KM1317="T","Transferred to another inpatient team",IF('Paste Data Here - Export'!A1317='Paste Data Here - Export'!B1317,"Full record at this team","Record transferred to this team"))))))</f>
        <v/>
      </c>
      <c r="D1317" s="106" t="str">
        <f>IF('Patient level info'!A1317="","",IF(B1317="6 Month Transfer","Not Applicable",IF(C1317="Record not locked to discharge/transfer",C1317,IF(OR(C1317="Full record at this team",'Patient level info'!AG1317="Died same day as arrival",'Patient level info'!AG1317="Admitted to ICU/CCU/HDU"),'Patient level info'!AG1317,IF('Patient level info'!P1317="Not achieved",'Patient level info'!AG1317,IF('Patient level info'!M1317="Not achieved",'Patient level info'!AG1317,IF('Patient level info'!AG1317="Not directly admitted by this team, but achieved 90% of stay whilst at this team",'Patient level info'!AG1317,CONCATENATE('Patient level info'!AG1317," whilst at this team"))))))))</f>
        <v/>
      </c>
      <c r="E1317" s="106" t="str">
        <f>IF('Patient level info'!A1317="","",IF(B1317="6 Month Transfer","Not Applicable",IF('Patient level info'!A1317='Patient level info'!B1317,IF('Patient level info'!T1317="No","Not achieved","Achieved"),"Not directly admitted by this team")))</f>
        <v/>
      </c>
      <c r="F1317" s="106" t="str">
        <f>IF('Patient level info'!A1317="","",IF(B1317="6 Month Transfer","Not Applicable",IF('Patient level info'!A1317='Patient level info'!B1317,IF('Patient level info'!U1317="","Not achieved","Achieved"),"Not directly admitted by this team")))</f>
        <v/>
      </c>
    </row>
    <row r="1318" spans="1:6" s="40" customFormat="1" ht="30" customHeight="1" x14ac:dyDescent="0.25">
      <c r="A1318" s="20" t="str">
        <f>IF('Patient level info'!A1318="","",'Patient level info'!A1318)</f>
        <v/>
      </c>
      <c r="B1318" s="105" t="str">
        <f>IF(A1318="","",IF('Patient level info'!E1318="Yes","6 Month Transfer",IF('Paste Data Here - Export'!A1318='Paste Data Here - Export'!B1318,'Patient level info'!C1318,IF('Patient level info'!W1318="No","",'Paste Data Here - Export'!HP1318))))</f>
        <v/>
      </c>
      <c r="C1318" s="61" t="str">
        <f>IF(A1318="","",IF(B1318="6 Month Transfer",B1318,IF('Patient level info'!W1318="No","Record not locked to discharge/transfer",IF(AND('Paste Data Here - Export'!KM1318="T",'Paste Data Here - Export'!A1318&lt;&gt;'Paste Data Here - Export'!B1318),"Record transferred to this team then transferred to another inpatient team",IF('Paste Data Here - Export'!KM1318="T","Transferred to another inpatient team",IF('Paste Data Here - Export'!A1318='Paste Data Here - Export'!B1318,"Full record at this team","Record transferred to this team"))))))</f>
        <v/>
      </c>
      <c r="D1318" s="106" t="str">
        <f>IF('Patient level info'!A1318="","",IF(B1318="6 Month Transfer","Not Applicable",IF(C1318="Record not locked to discharge/transfer",C1318,IF(OR(C1318="Full record at this team",'Patient level info'!AG1318="Died same day as arrival",'Patient level info'!AG1318="Admitted to ICU/CCU/HDU"),'Patient level info'!AG1318,IF('Patient level info'!P1318="Not achieved",'Patient level info'!AG1318,IF('Patient level info'!M1318="Not achieved",'Patient level info'!AG1318,IF('Patient level info'!AG1318="Not directly admitted by this team, but achieved 90% of stay whilst at this team",'Patient level info'!AG1318,CONCATENATE('Patient level info'!AG1318," whilst at this team"))))))))</f>
        <v/>
      </c>
      <c r="E1318" s="106" t="str">
        <f>IF('Patient level info'!A1318="","",IF(B1318="6 Month Transfer","Not Applicable",IF('Patient level info'!A1318='Patient level info'!B1318,IF('Patient level info'!T1318="No","Not achieved","Achieved"),"Not directly admitted by this team")))</f>
        <v/>
      </c>
      <c r="F1318" s="106" t="str">
        <f>IF('Patient level info'!A1318="","",IF(B1318="6 Month Transfer","Not Applicable",IF('Patient level info'!A1318='Patient level info'!B1318,IF('Patient level info'!U1318="","Not achieved","Achieved"),"Not directly admitted by this team")))</f>
        <v/>
      </c>
    </row>
    <row r="1319" spans="1:6" s="40" customFormat="1" ht="30" customHeight="1" x14ac:dyDescent="0.25">
      <c r="A1319" s="20" t="str">
        <f>IF('Patient level info'!A1319="","",'Patient level info'!A1319)</f>
        <v/>
      </c>
      <c r="B1319" s="105" t="str">
        <f>IF(A1319="","",IF('Patient level info'!E1319="Yes","6 Month Transfer",IF('Paste Data Here - Export'!A1319='Paste Data Here - Export'!B1319,'Patient level info'!C1319,IF('Patient level info'!W1319="No","",'Paste Data Here - Export'!HP1319))))</f>
        <v/>
      </c>
      <c r="C1319" s="61" t="str">
        <f>IF(A1319="","",IF(B1319="6 Month Transfer",B1319,IF('Patient level info'!W1319="No","Record not locked to discharge/transfer",IF(AND('Paste Data Here - Export'!KM1319="T",'Paste Data Here - Export'!A1319&lt;&gt;'Paste Data Here - Export'!B1319),"Record transferred to this team then transferred to another inpatient team",IF('Paste Data Here - Export'!KM1319="T","Transferred to another inpatient team",IF('Paste Data Here - Export'!A1319='Paste Data Here - Export'!B1319,"Full record at this team","Record transferred to this team"))))))</f>
        <v/>
      </c>
      <c r="D1319" s="106" t="str">
        <f>IF('Patient level info'!A1319="","",IF(B1319="6 Month Transfer","Not Applicable",IF(C1319="Record not locked to discharge/transfer",C1319,IF(OR(C1319="Full record at this team",'Patient level info'!AG1319="Died same day as arrival",'Patient level info'!AG1319="Admitted to ICU/CCU/HDU"),'Patient level info'!AG1319,IF('Patient level info'!P1319="Not achieved",'Patient level info'!AG1319,IF('Patient level info'!M1319="Not achieved",'Patient level info'!AG1319,IF('Patient level info'!AG1319="Not directly admitted by this team, but achieved 90% of stay whilst at this team",'Patient level info'!AG1319,CONCATENATE('Patient level info'!AG1319," whilst at this team"))))))))</f>
        <v/>
      </c>
      <c r="E1319" s="106" t="str">
        <f>IF('Patient level info'!A1319="","",IF(B1319="6 Month Transfer","Not Applicable",IF('Patient level info'!A1319='Patient level info'!B1319,IF('Patient level info'!T1319="No","Not achieved","Achieved"),"Not directly admitted by this team")))</f>
        <v/>
      </c>
      <c r="F1319" s="106" t="str">
        <f>IF('Patient level info'!A1319="","",IF(B1319="6 Month Transfer","Not Applicable",IF('Patient level info'!A1319='Patient level info'!B1319,IF('Patient level info'!U1319="","Not achieved","Achieved"),"Not directly admitted by this team")))</f>
        <v/>
      </c>
    </row>
    <row r="1320" spans="1:6" s="40" customFormat="1" ht="30" customHeight="1" x14ac:dyDescent="0.25">
      <c r="A1320" s="20" t="str">
        <f>IF('Patient level info'!A1320="","",'Patient level info'!A1320)</f>
        <v/>
      </c>
      <c r="B1320" s="105" t="str">
        <f>IF(A1320="","",IF('Patient level info'!E1320="Yes","6 Month Transfer",IF('Paste Data Here - Export'!A1320='Paste Data Here - Export'!B1320,'Patient level info'!C1320,IF('Patient level info'!W1320="No","",'Paste Data Here - Export'!HP1320))))</f>
        <v/>
      </c>
      <c r="C1320" s="61" t="str">
        <f>IF(A1320="","",IF(B1320="6 Month Transfer",B1320,IF('Patient level info'!W1320="No","Record not locked to discharge/transfer",IF(AND('Paste Data Here - Export'!KM1320="T",'Paste Data Here - Export'!A1320&lt;&gt;'Paste Data Here - Export'!B1320),"Record transferred to this team then transferred to another inpatient team",IF('Paste Data Here - Export'!KM1320="T","Transferred to another inpatient team",IF('Paste Data Here - Export'!A1320='Paste Data Here - Export'!B1320,"Full record at this team","Record transferred to this team"))))))</f>
        <v/>
      </c>
      <c r="D1320" s="106" t="str">
        <f>IF('Patient level info'!A1320="","",IF(B1320="6 Month Transfer","Not Applicable",IF(C1320="Record not locked to discharge/transfer",C1320,IF(OR(C1320="Full record at this team",'Patient level info'!AG1320="Died same day as arrival",'Patient level info'!AG1320="Admitted to ICU/CCU/HDU"),'Patient level info'!AG1320,IF('Patient level info'!P1320="Not achieved",'Patient level info'!AG1320,IF('Patient level info'!M1320="Not achieved",'Patient level info'!AG1320,IF('Patient level info'!AG1320="Not directly admitted by this team, but achieved 90% of stay whilst at this team",'Patient level info'!AG1320,CONCATENATE('Patient level info'!AG1320," whilst at this team"))))))))</f>
        <v/>
      </c>
      <c r="E1320" s="106" t="str">
        <f>IF('Patient level info'!A1320="","",IF(B1320="6 Month Transfer","Not Applicable",IF('Patient level info'!A1320='Patient level info'!B1320,IF('Patient level info'!T1320="No","Not achieved","Achieved"),"Not directly admitted by this team")))</f>
        <v/>
      </c>
      <c r="F1320" s="106" t="str">
        <f>IF('Patient level info'!A1320="","",IF(B1320="6 Month Transfer","Not Applicable",IF('Patient level info'!A1320='Patient level info'!B1320,IF('Patient level info'!U1320="","Not achieved","Achieved"),"Not directly admitted by this team")))</f>
        <v/>
      </c>
    </row>
    <row r="1321" spans="1:6" s="40" customFormat="1" ht="30" customHeight="1" x14ac:dyDescent="0.25">
      <c r="A1321" s="20" t="str">
        <f>IF('Patient level info'!A1321="","",'Patient level info'!A1321)</f>
        <v/>
      </c>
      <c r="B1321" s="105" t="str">
        <f>IF(A1321="","",IF('Patient level info'!E1321="Yes","6 Month Transfer",IF('Paste Data Here - Export'!A1321='Paste Data Here - Export'!B1321,'Patient level info'!C1321,IF('Patient level info'!W1321="No","",'Paste Data Here - Export'!HP1321))))</f>
        <v/>
      </c>
      <c r="C1321" s="61" t="str">
        <f>IF(A1321="","",IF(B1321="6 Month Transfer",B1321,IF('Patient level info'!W1321="No","Record not locked to discharge/transfer",IF(AND('Paste Data Here - Export'!KM1321="T",'Paste Data Here - Export'!A1321&lt;&gt;'Paste Data Here - Export'!B1321),"Record transferred to this team then transferred to another inpatient team",IF('Paste Data Here - Export'!KM1321="T","Transferred to another inpatient team",IF('Paste Data Here - Export'!A1321='Paste Data Here - Export'!B1321,"Full record at this team","Record transferred to this team"))))))</f>
        <v/>
      </c>
      <c r="D1321" s="106" t="str">
        <f>IF('Patient level info'!A1321="","",IF(B1321="6 Month Transfer","Not Applicable",IF(C1321="Record not locked to discharge/transfer",C1321,IF(OR(C1321="Full record at this team",'Patient level info'!AG1321="Died same day as arrival",'Patient level info'!AG1321="Admitted to ICU/CCU/HDU"),'Patient level info'!AG1321,IF('Patient level info'!P1321="Not achieved",'Patient level info'!AG1321,IF('Patient level info'!M1321="Not achieved",'Patient level info'!AG1321,IF('Patient level info'!AG1321="Not directly admitted by this team, but achieved 90% of stay whilst at this team",'Patient level info'!AG1321,CONCATENATE('Patient level info'!AG1321," whilst at this team"))))))))</f>
        <v/>
      </c>
      <c r="E1321" s="106" t="str">
        <f>IF('Patient level info'!A1321="","",IF(B1321="6 Month Transfer","Not Applicable",IF('Patient level info'!A1321='Patient level info'!B1321,IF('Patient level info'!T1321="No","Not achieved","Achieved"),"Not directly admitted by this team")))</f>
        <v/>
      </c>
      <c r="F1321" s="106" t="str">
        <f>IF('Patient level info'!A1321="","",IF(B1321="6 Month Transfer","Not Applicable",IF('Patient level info'!A1321='Patient level info'!B1321,IF('Patient level info'!U1321="","Not achieved","Achieved"),"Not directly admitted by this team")))</f>
        <v/>
      </c>
    </row>
    <row r="1322" spans="1:6" s="40" customFormat="1" ht="30" customHeight="1" x14ac:dyDescent="0.25">
      <c r="A1322" s="20" t="str">
        <f>IF('Patient level info'!A1322="","",'Patient level info'!A1322)</f>
        <v/>
      </c>
      <c r="B1322" s="105" t="str">
        <f>IF(A1322="","",IF('Patient level info'!E1322="Yes","6 Month Transfer",IF('Paste Data Here - Export'!A1322='Paste Data Here - Export'!B1322,'Patient level info'!C1322,IF('Patient level info'!W1322="No","",'Paste Data Here - Export'!HP1322))))</f>
        <v/>
      </c>
      <c r="C1322" s="61" t="str">
        <f>IF(A1322="","",IF(B1322="6 Month Transfer",B1322,IF('Patient level info'!W1322="No","Record not locked to discharge/transfer",IF(AND('Paste Data Here - Export'!KM1322="T",'Paste Data Here - Export'!A1322&lt;&gt;'Paste Data Here - Export'!B1322),"Record transferred to this team then transferred to another inpatient team",IF('Paste Data Here - Export'!KM1322="T","Transferred to another inpatient team",IF('Paste Data Here - Export'!A1322='Paste Data Here - Export'!B1322,"Full record at this team","Record transferred to this team"))))))</f>
        <v/>
      </c>
      <c r="D1322" s="106" t="str">
        <f>IF('Patient level info'!A1322="","",IF(B1322="6 Month Transfer","Not Applicable",IF(C1322="Record not locked to discharge/transfer",C1322,IF(OR(C1322="Full record at this team",'Patient level info'!AG1322="Died same day as arrival",'Patient level info'!AG1322="Admitted to ICU/CCU/HDU"),'Patient level info'!AG1322,IF('Patient level info'!P1322="Not achieved",'Patient level info'!AG1322,IF('Patient level info'!M1322="Not achieved",'Patient level info'!AG1322,IF('Patient level info'!AG1322="Not directly admitted by this team, but achieved 90% of stay whilst at this team",'Patient level info'!AG1322,CONCATENATE('Patient level info'!AG1322," whilst at this team"))))))))</f>
        <v/>
      </c>
      <c r="E1322" s="106" t="str">
        <f>IF('Patient level info'!A1322="","",IF(B1322="6 Month Transfer","Not Applicable",IF('Patient level info'!A1322='Patient level info'!B1322,IF('Patient level info'!T1322="No","Not achieved","Achieved"),"Not directly admitted by this team")))</f>
        <v/>
      </c>
      <c r="F1322" s="106" t="str">
        <f>IF('Patient level info'!A1322="","",IF(B1322="6 Month Transfer","Not Applicable",IF('Patient level info'!A1322='Patient level info'!B1322,IF('Patient level info'!U1322="","Not achieved","Achieved"),"Not directly admitted by this team")))</f>
        <v/>
      </c>
    </row>
    <row r="1323" spans="1:6" s="40" customFormat="1" ht="30" customHeight="1" x14ac:dyDescent="0.25">
      <c r="A1323" s="20" t="str">
        <f>IF('Patient level info'!A1323="","",'Patient level info'!A1323)</f>
        <v/>
      </c>
      <c r="B1323" s="105" t="str">
        <f>IF(A1323="","",IF('Patient level info'!E1323="Yes","6 Month Transfer",IF('Paste Data Here - Export'!A1323='Paste Data Here - Export'!B1323,'Patient level info'!C1323,IF('Patient level info'!W1323="No","",'Paste Data Here - Export'!HP1323))))</f>
        <v/>
      </c>
      <c r="C1323" s="61" t="str">
        <f>IF(A1323="","",IF(B1323="6 Month Transfer",B1323,IF('Patient level info'!W1323="No","Record not locked to discharge/transfer",IF(AND('Paste Data Here - Export'!KM1323="T",'Paste Data Here - Export'!A1323&lt;&gt;'Paste Data Here - Export'!B1323),"Record transferred to this team then transferred to another inpatient team",IF('Paste Data Here - Export'!KM1323="T","Transferred to another inpatient team",IF('Paste Data Here - Export'!A1323='Paste Data Here - Export'!B1323,"Full record at this team","Record transferred to this team"))))))</f>
        <v/>
      </c>
      <c r="D1323" s="106" t="str">
        <f>IF('Patient level info'!A1323="","",IF(B1323="6 Month Transfer","Not Applicable",IF(C1323="Record not locked to discharge/transfer",C1323,IF(OR(C1323="Full record at this team",'Patient level info'!AG1323="Died same day as arrival",'Patient level info'!AG1323="Admitted to ICU/CCU/HDU"),'Patient level info'!AG1323,IF('Patient level info'!P1323="Not achieved",'Patient level info'!AG1323,IF('Patient level info'!M1323="Not achieved",'Patient level info'!AG1323,IF('Patient level info'!AG1323="Not directly admitted by this team, but achieved 90% of stay whilst at this team",'Patient level info'!AG1323,CONCATENATE('Patient level info'!AG1323," whilst at this team"))))))))</f>
        <v/>
      </c>
      <c r="E1323" s="106" t="str">
        <f>IF('Patient level info'!A1323="","",IF(B1323="6 Month Transfer","Not Applicable",IF('Patient level info'!A1323='Patient level info'!B1323,IF('Patient level info'!T1323="No","Not achieved","Achieved"),"Not directly admitted by this team")))</f>
        <v/>
      </c>
      <c r="F1323" s="106" t="str">
        <f>IF('Patient level info'!A1323="","",IF(B1323="6 Month Transfer","Not Applicable",IF('Patient level info'!A1323='Patient level info'!B1323,IF('Patient level info'!U1323="","Not achieved","Achieved"),"Not directly admitted by this team")))</f>
        <v/>
      </c>
    </row>
    <row r="1324" spans="1:6" s="40" customFormat="1" ht="30" customHeight="1" x14ac:dyDescent="0.25">
      <c r="A1324" s="20" t="str">
        <f>IF('Patient level info'!A1324="","",'Patient level info'!A1324)</f>
        <v/>
      </c>
      <c r="B1324" s="105" t="str">
        <f>IF(A1324="","",IF('Patient level info'!E1324="Yes","6 Month Transfer",IF('Paste Data Here - Export'!A1324='Paste Data Here - Export'!B1324,'Patient level info'!C1324,IF('Patient level info'!W1324="No","",'Paste Data Here - Export'!HP1324))))</f>
        <v/>
      </c>
      <c r="C1324" s="61" t="str">
        <f>IF(A1324="","",IF(B1324="6 Month Transfer",B1324,IF('Patient level info'!W1324="No","Record not locked to discharge/transfer",IF(AND('Paste Data Here - Export'!KM1324="T",'Paste Data Here - Export'!A1324&lt;&gt;'Paste Data Here - Export'!B1324),"Record transferred to this team then transferred to another inpatient team",IF('Paste Data Here - Export'!KM1324="T","Transferred to another inpatient team",IF('Paste Data Here - Export'!A1324='Paste Data Here - Export'!B1324,"Full record at this team","Record transferred to this team"))))))</f>
        <v/>
      </c>
      <c r="D1324" s="106" t="str">
        <f>IF('Patient level info'!A1324="","",IF(B1324="6 Month Transfer","Not Applicable",IF(C1324="Record not locked to discharge/transfer",C1324,IF(OR(C1324="Full record at this team",'Patient level info'!AG1324="Died same day as arrival",'Patient level info'!AG1324="Admitted to ICU/CCU/HDU"),'Patient level info'!AG1324,IF('Patient level info'!P1324="Not achieved",'Patient level info'!AG1324,IF('Patient level info'!M1324="Not achieved",'Patient level info'!AG1324,IF('Patient level info'!AG1324="Not directly admitted by this team, but achieved 90% of stay whilst at this team",'Patient level info'!AG1324,CONCATENATE('Patient level info'!AG1324," whilst at this team"))))))))</f>
        <v/>
      </c>
      <c r="E1324" s="106" t="str">
        <f>IF('Patient level info'!A1324="","",IF(B1324="6 Month Transfer","Not Applicable",IF('Patient level info'!A1324='Patient level info'!B1324,IF('Patient level info'!T1324="No","Not achieved","Achieved"),"Not directly admitted by this team")))</f>
        <v/>
      </c>
      <c r="F1324" s="106" t="str">
        <f>IF('Patient level info'!A1324="","",IF(B1324="6 Month Transfer","Not Applicable",IF('Patient level info'!A1324='Patient level info'!B1324,IF('Patient level info'!U1324="","Not achieved","Achieved"),"Not directly admitted by this team")))</f>
        <v/>
      </c>
    </row>
    <row r="1325" spans="1:6" s="40" customFormat="1" ht="30" customHeight="1" x14ac:dyDescent="0.25">
      <c r="A1325" s="20" t="str">
        <f>IF('Patient level info'!A1325="","",'Patient level info'!A1325)</f>
        <v/>
      </c>
      <c r="B1325" s="105" t="str">
        <f>IF(A1325="","",IF('Patient level info'!E1325="Yes","6 Month Transfer",IF('Paste Data Here - Export'!A1325='Paste Data Here - Export'!B1325,'Patient level info'!C1325,IF('Patient level info'!W1325="No","",'Paste Data Here - Export'!HP1325))))</f>
        <v/>
      </c>
      <c r="C1325" s="61" t="str">
        <f>IF(A1325="","",IF(B1325="6 Month Transfer",B1325,IF('Patient level info'!W1325="No","Record not locked to discharge/transfer",IF(AND('Paste Data Here - Export'!KM1325="T",'Paste Data Here - Export'!A1325&lt;&gt;'Paste Data Here - Export'!B1325),"Record transferred to this team then transferred to another inpatient team",IF('Paste Data Here - Export'!KM1325="T","Transferred to another inpatient team",IF('Paste Data Here - Export'!A1325='Paste Data Here - Export'!B1325,"Full record at this team","Record transferred to this team"))))))</f>
        <v/>
      </c>
      <c r="D1325" s="106" t="str">
        <f>IF('Patient level info'!A1325="","",IF(B1325="6 Month Transfer","Not Applicable",IF(C1325="Record not locked to discharge/transfer",C1325,IF(OR(C1325="Full record at this team",'Patient level info'!AG1325="Died same day as arrival",'Patient level info'!AG1325="Admitted to ICU/CCU/HDU"),'Patient level info'!AG1325,IF('Patient level info'!P1325="Not achieved",'Patient level info'!AG1325,IF('Patient level info'!M1325="Not achieved",'Patient level info'!AG1325,IF('Patient level info'!AG1325="Not directly admitted by this team, but achieved 90% of stay whilst at this team",'Patient level info'!AG1325,CONCATENATE('Patient level info'!AG1325," whilst at this team"))))))))</f>
        <v/>
      </c>
      <c r="E1325" s="106" t="str">
        <f>IF('Patient level info'!A1325="","",IF(B1325="6 Month Transfer","Not Applicable",IF('Patient level info'!A1325='Patient level info'!B1325,IF('Patient level info'!T1325="No","Not achieved","Achieved"),"Not directly admitted by this team")))</f>
        <v/>
      </c>
      <c r="F1325" s="106" t="str">
        <f>IF('Patient level info'!A1325="","",IF(B1325="6 Month Transfer","Not Applicable",IF('Patient level info'!A1325='Patient level info'!B1325,IF('Patient level info'!U1325="","Not achieved","Achieved"),"Not directly admitted by this team")))</f>
        <v/>
      </c>
    </row>
    <row r="1326" spans="1:6" s="40" customFormat="1" ht="30" customHeight="1" x14ac:dyDescent="0.25">
      <c r="A1326" s="20" t="str">
        <f>IF('Patient level info'!A1326="","",'Patient level info'!A1326)</f>
        <v/>
      </c>
      <c r="B1326" s="105" t="str">
        <f>IF(A1326="","",IF('Patient level info'!E1326="Yes","6 Month Transfer",IF('Paste Data Here - Export'!A1326='Paste Data Here - Export'!B1326,'Patient level info'!C1326,IF('Patient level info'!W1326="No","",'Paste Data Here - Export'!HP1326))))</f>
        <v/>
      </c>
      <c r="C1326" s="61" t="str">
        <f>IF(A1326="","",IF(B1326="6 Month Transfer",B1326,IF('Patient level info'!W1326="No","Record not locked to discharge/transfer",IF(AND('Paste Data Here - Export'!KM1326="T",'Paste Data Here - Export'!A1326&lt;&gt;'Paste Data Here - Export'!B1326),"Record transferred to this team then transferred to another inpatient team",IF('Paste Data Here - Export'!KM1326="T","Transferred to another inpatient team",IF('Paste Data Here - Export'!A1326='Paste Data Here - Export'!B1326,"Full record at this team","Record transferred to this team"))))))</f>
        <v/>
      </c>
      <c r="D1326" s="106" t="str">
        <f>IF('Patient level info'!A1326="","",IF(B1326="6 Month Transfer","Not Applicable",IF(C1326="Record not locked to discharge/transfer",C1326,IF(OR(C1326="Full record at this team",'Patient level info'!AG1326="Died same day as arrival",'Patient level info'!AG1326="Admitted to ICU/CCU/HDU"),'Patient level info'!AG1326,IF('Patient level info'!P1326="Not achieved",'Patient level info'!AG1326,IF('Patient level info'!M1326="Not achieved",'Patient level info'!AG1326,IF('Patient level info'!AG1326="Not directly admitted by this team, but achieved 90% of stay whilst at this team",'Patient level info'!AG1326,CONCATENATE('Patient level info'!AG1326," whilst at this team"))))))))</f>
        <v/>
      </c>
      <c r="E1326" s="106" t="str">
        <f>IF('Patient level info'!A1326="","",IF(B1326="6 Month Transfer","Not Applicable",IF('Patient level info'!A1326='Patient level info'!B1326,IF('Patient level info'!T1326="No","Not achieved","Achieved"),"Not directly admitted by this team")))</f>
        <v/>
      </c>
      <c r="F1326" s="106" t="str">
        <f>IF('Patient level info'!A1326="","",IF(B1326="6 Month Transfer","Not Applicable",IF('Patient level info'!A1326='Patient level info'!B1326,IF('Patient level info'!U1326="","Not achieved","Achieved"),"Not directly admitted by this team")))</f>
        <v/>
      </c>
    </row>
    <row r="1327" spans="1:6" s="40" customFormat="1" ht="30" customHeight="1" x14ac:dyDescent="0.25">
      <c r="A1327" s="20" t="str">
        <f>IF('Patient level info'!A1327="","",'Patient level info'!A1327)</f>
        <v/>
      </c>
      <c r="B1327" s="105" t="str">
        <f>IF(A1327="","",IF('Patient level info'!E1327="Yes","6 Month Transfer",IF('Paste Data Here - Export'!A1327='Paste Data Here - Export'!B1327,'Patient level info'!C1327,IF('Patient level info'!W1327="No","",'Paste Data Here - Export'!HP1327))))</f>
        <v/>
      </c>
      <c r="C1327" s="61" t="str">
        <f>IF(A1327="","",IF(B1327="6 Month Transfer",B1327,IF('Patient level info'!W1327="No","Record not locked to discharge/transfer",IF(AND('Paste Data Here - Export'!KM1327="T",'Paste Data Here - Export'!A1327&lt;&gt;'Paste Data Here - Export'!B1327),"Record transferred to this team then transferred to another inpatient team",IF('Paste Data Here - Export'!KM1327="T","Transferred to another inpatient team",IF('Paste Data Here - Export'!A1327='Paste Data Here - Export'!B1327,"Full record at this team","Record transferred to this team"))))))</f>
        <v/>
      </c>
      <c r="D1327" s="106" t="str">
        <f>IF('Patient level info'!A1327="","",IF(B1327="6 Month Transfer","Not Applicable",IF(C1327="Record not locked to discharge/transfer",C1327,IF(OR(C1327="Full record at this team",'Patient level info'!AG1327="Died same day as arrival",'Patient level info'!AG1327="Admitted to ICU/CCU/HDU"),'Patient level info'!AG1327,IF('Patient level info'!P1327="Not achieved",'Patient level info'!AG1327,IF('Patient level info'!M1327="Not achieved",'Patient level info'!AG1327,IF('Patient level info'!AG1327="Not directly admitted by this team, but achieved 90% of stay whilst at this team",'Patient level info'!AG1327,CONCATENATE('Patient level info'!AG1327," whilst at this team"))))))))</f>
        <v/>
      </c>
      <c r="E1327" s="106" t="str">
        <f>IF('Patient level info'!A1327="","",IF(B1327="6 Month Transfer","Not Applicable",IF('Patient level info'!A1327='Patient level info'!B1327,IF('Patient level info'!T1327="No","Not achieved","Achieved"),"Not directly admitted by this team")))</f>
        <v/>
      </c>
      <c r="F1327" s="106" t="str">
        <f>IF('Patient level info'!A1327="","",IF(B1327="6 Month Transfer","Not Applicable",IF('Patient level info'!A1327='Patient level info'!B1327,IF('Patient level info'!U1327="","Not achieved","Achieved"),"Not directly admitted by this team")))</f>
        <v/>
      </c>
    </row>
    <row r="1328" spans="1:6" s="40" customFormat="1" ht="30" customHeight="1" x14ac:dyDescent="0.25">
      <c r="A1328" s="20" t="str">
        <f>IF('Patient level info'!A1328="","",'Patient level info'!A1328)</f>
        <v/>
      </c>
      <c r="B1328" s="105" t="str">
        <f>IF(A1328="","",IF('Patient level info'!E1328="Yes","6 Month Transfer",IF('Paste Data Here - Export'!A1328='Paste Data Here - Export'!B1328,'Patient level info'!C1328,IF('Patient level info'!W1328="No","",'Paste Data Here - Export'!HP1328))))</f>
        <v/>
      </c>
      <c r="C1328" s="61" t="str">
        <f>IF(A1328="","",IF(B1328="6 Month Transfer",B1328,IF('Patient level info'!W1328="No","Record not locked to discharge/transfer",IF(AND('Paste Data Here - Export'!KM1328="T",'Paste Data Here - Export'!A1328&lt;&gt;'Paste Data Here - Export'!B1328),"Record transferred to this team then transferred to another inpatient team",IF('Paste Data Here - Export'!KM1328="T","Transferred to another inpatient team",IF('Paste Data Here - Export'!A1328='Paste Data Here - Export'!B1328,"Full record at this team","Record transferred to this team"))))))</f>
        <v/>
      </c>
      <c r="D1328" s="106" t="str">
        <f>IF('Patient level info'!A1328="","",IF(B1328="6 Month Transfer","Not Applicable",IF(C1328="Record not locked to discharge/transfer",C1328,IF(OR(C1328="Full record at this team",'Patient level info'!AG1328="Died same day as arrival",'Patient level info'!AG1328="Admitted to ICU/CCU/HDU"),'Patient level info'!AG1328,IF('Patient level info'!P1328="Not achieved",'Patient level info'!AG1328,IF('Patient level info'!M1328="Not achieved",'Patient level info'!AG1328,IF('Patient level info'!AG1328="Not directly admitted by this team, but achieved 90% of stay whilst at this team",'Patient level info'!AG1328,CONCATENATE('Patient level info'!AG1328," whilst at this team"))))))))</f>
        <v/>
      </c>
      <c r="E1328" s="106" t="str">
        <f>IF('Patient level info'!A1328="","",IF(B1328="6 Month Transfer","Not Applicable",IF('Patient level info'!A1328='Patient level info'!B1328,IF('Patient level info'!T1328="No","Not achieved","Achieved"),"Not directly admitted by this team")))</f>
        <v/>
      </c>
      <c r="F1328" s="106" t="str">
        <f>IF('Patient level info'!A1328="","",IF(B1328="6 Month Transfer","Not Applicable",IF('Patient level info'!A1328='Patient level info'!B1328,IF('Patient level info'!U1328="","Not achieved","Achieved"),"Not directly admitted by this team")))</f>
        <v/>
      </c>
    </row>
    <row r="1329" spans="1:6" s="40" customFormat="1" ht="30" customHeight="1" x14ac:dyDescent="0.25">
      <c r="A1329" s="20" t="str">
        <f>IF('Patient level info'!A1329="","",'Patient level info'!A1329)</f>
        <v/>
      </c>
      <c r="B1329" s="105" t="str">
        <f>IF(A1329="","",IF('Patient level info'!E1329="Yes","6 Month Transfer",IF('Paste Data Here - Export'!A1329='Paste Data Here - Export'!B1329,'Patient level info'!C1329,IF('Patient level info'!W1329="No","",'Paste Data Here - Export'!HP1329))))</f>
        <v/>
      </c>
      <c r="C1329" s="61" t="str">
        <f>IF(A1329="","",IF(B1329="6 Month Transfer",B1329,IF('Patient level info'!W1329="No","Record not locked to discharge/transfer",IF(AND('Paste Data Here - Export'!KM1329="T",'Paste Data Here - Export'!A1329&lt;&gt;'Paste Data Here - Export'!B1329),"Record transferred to this team then transferred to another inpatient team",IF('Paste Data Here - Export'!KM1329="T","Transferred to another inpatient team",IF('Paste Data Here - Export'!A1329='Paste Data Here - Export'!B1329,"Full record at this team","Record transferred to this team"))))))</f>
        <v/>
      </c>
      <c r="D1329" s="106" t="str">
        <f>IF('Patient level info'!A1329="","",IF(B1329="6 Month Transfer","Not Applicable",IF(C1329="Record not locked to discharge/transfer",C1329,IF(OR(C1329="Full record at this team",'Patient level info'!AG1329="Died same day as arrival",'Patient level info'!AG1329="Admitted to ICU/CCU/HDU"),'Patient level info'!AG1329,IF('Patient level info'!P1329="Not achieved",'Patient level info'!AG1329,IF('Patient level info'!M1329="Not achieved",'Patient level info'!AG1329,IF('Patient level info'!AG1329="Not directly admitted by this team, but achieved 90% of stay whilst at this team",'Patient level info'!AG1329,CONCATENATE('Patient level info'!AG1329," whilst at this team"))))))))</f>
        <v/>
      </c>
      <c r="E1329" s="106" t="str">
        <f>IF('Patient level info'!A1329="","",IF(B1329="6 Month Transfer","Not Applicable",IF('Patient level info'!A1329='Patient level info'!B1329,IF('Patient level info'!T1329="No","Not achieved","Achieved"),"Not directly admitted by this team")))</f>
        <v/>
      </c>
      <c r="F1329" s="106" t="str">
        <f>IF('Patient level info'!A1329="","",IF(B1329="6 Month Transfer","Not Applicable",IF('Patient level info'!A1329='Patient level info'!B1329,IF('Patient level info'!U1329="","Not achieved","Achieved"),"Not directly admitted by this team")))</f>
        <v/>
      </c>
    </row>
    <row r="1330" spans="1:6" s="40" customFormat="1" ht="30" customHeight="1" x14ac:dyDescent="0.25">
      <c r="A1330" s="20" t="str">
        <f>IF('Patient level info'!A1330="","",'Patient level info'!A1330)</f>
        <v/>
      </c>
      <c r="B1330" s="105" t="str">
        <f>IF(A1330="","",IF('Patient level info'!E1330="Yes","6 Month Transfer",IF('Paste Data Here - Export'!A1330='Paste Data Here - Export'!B1330,'Patient level info'!C1330,IF('Patient level info'!W1330="No","",'Paste Data Here - Export'!HP1330))))</f>
        <v/>
      </c>
      <c r="C1330" s="61" t="str">
        <f>IF(A1330="","",IF(B1330="6 Month Transfer",B1330,IF('Patient level info'!W1330="No","Record not locked to discharge/transfer",IF(AND('Paste Data Here - Export'!KM1330="T",'Paste Data Here - Export'!A1330&lt;&gt;'Paste Data Here - Export'!B1330),"Record transferred to this team then transferred to another inpatient team",IF('Paste Data Here - Export'!KM1330="T","Transferred to another inpatient team",IF('Paste Data Here - Export'!A1330='Paste Data Here - Export'!B1330,"Full record at this team","Record transferred to this team"))))))</f>
        <v/>
      </c>
      <c r="D1330" s="106" t="str">
        <f>IF('Patient level info'!A1330="","",IF(B1330="6 Month Transfer","Not Applicable",IF(C1330="Record not locked to discharge/transfer",C1330,IF(OR(C1330="Full record at this team",'Patient level info'!AG1330="Died same day as arrival",'Patient level info'!AG1330="Admitted to ICU/CCU/HDU"),'Patient level info'!AG1330,IF('Patient level info'!P1330="Not achieved",'Patient level info'!AG1330,IF('Patient level info'!M1330="Not achieved",'Patient level info'!AG1330,IF('Patient level info'!AG1330="Not directly admitted by this team, but achieved 90% of stay whilst at this team",'Patient level info'!AG1330,CONCATENATE('Patient level info'!AG1330," whilst at this team"))))))))</f>
        <v/>
      </c>
      <c r="E1330" s="106" t="str">
        <f>IF('Patient level info'!A1330="","",IF(B1330="6 Month Transfer","Not Applicable",IF('Patient level info'!A1330='Patient level info'!B1330,IF('Patient level info'!T1330="No","Not achieved","Achieved"),"Not directly admitted by this team")))</f>
        <v/>
      </c>
      <c r="F1330" s="106" t="str">
        <f>IF('Patient level info'!A1330="","",IF(B1330="6 Month Transfer","Not Applicable",IF('Patient level info'!A1330='Patient level info'!B1330,IF('Patient level info'!U1330="","Not achieved","Achieved"),"Not directly admitted by this team")))</f>
        <v/>
      </c>
    </row>
    <row r="1331" spans="1:6" s="40" customFormat="1" ht="30" customHeight="1" x14ac:dyDescent="0.25">
      <c r="A1331" s="20" t="str">
        <f>IF('Patient level info'!A1331="","",'Patient level info'!A1331)</f>
        <v/>
      </c>
      <c r="B1331" s="105" t="str">
        <f>IF(A1331="","",IF('Patient level info'!E1331="Yes","6 Month Transfer",IF('Paste Data Here - Export'!A1331='Paste Data Here - Export'!B1331,'Patient level info'!C1331,IF('Patient level info'!W1331="No","",'Paste Data Here - Export'!HP1331))))</f>
        <v/>
      </c>
      <c r="C1331" s="61" t="str">
        <f>IF(A1331="","",IF(B1331="6 Month Transfer",B1331,IF('Patient level info'!W1331="No","Record not locked to discharge/transfer",IF(AND('Paste Data Here - Export'!KM1331="T",'Paste Data Here - Export'!A1331&lt;&gt;'Paste Data Here - Export'!B1331),"Record transferred to this team then transferred to another inpatient team",IF('Paste Data Here - Export'!KM1331="T","Transferred to another inpatient team",IF('Paste Data Here - Export'!A1331='Paste Data Here - Export'!B1331,"Full record at this team","Record transferred to this team"))))))</f>
        <v/>
      </c>
      <c r="D1331" s="106" t="str">
        <f>IF('Patient level info'!A1331="","",IF(B1331="6 Month Transfer","Not Applicable",IF(C1331="Record not locked to discharge/transfer",C1331,IF(OR(C1331="Full record at this team",'Patient level info'!AG1331="Died same day as arrival",'Patient level info'!AG1331="Admitted to ICU/CCU/HDU"),'Patient level info'!AG1331,IF('Patient level info'!P1331="Not achieved",'Patient level info'!AG1331,IF('Patient level info'!M1331="Not achieved",'Patient level info'!AG1331,IF('Patient level info'!AG1331="Not directly admitted by this team, but achieved 90% of stay whilst at this team",'Patient level info'!AG1331,CONCATENATE('Patient level info'!AG1331," whilst at this team"))))))))</f>
        <v/>
      </c>
      <c r="E1331" s="106" t="str">
        <f>IF('Patient level info'!A1331="","",IF(B1331="6 Month Transfer","Not Applicable",IF('Patient level info'!A1331='Patient level info'!B1331,IF('Patient level info'!T1331="No","Not achieved","Achieved"),"Not directly admitted by this team")))</f>
        <v/>
      </c>
      <c r="F1331" s="106" t="str">
        <f>IF('Patient level info'!A1331="","",IF(B1331="6 Month Transfer","Not Applicable",IF('Patient level info'!A1331='Patient level info'!B1331,IF('Patient level info'!U1331="","Not achieved","Achieved"),"Not directly admitted by this team")))</f>
        <v/>
      </c>
    </row>
    <row r="1332" spans="1:6" s="40" customFormat="1" ht="30" customHeight="1" x14ac:dyDescent="0.25">
      <c r="A1332" s="20" t="str">
        <f>IF('Patient level info'!A1332="","",'Patient level info'!A1332)</f>
        <v/>
      </c>
      <c r="B1332" s="105" t="str">
        <f>IF(A1332="","",IF('Patient level info'!E1332="Yes","6 Month Transfer",IF('Paste Data Here - Export'!A1332='Paste Data Here - Export'!B1332,'Patient level info'!C1332,IF('Patient level info'!W1332="No","",'Paste Data Here - Export'!HP1332))))</f>
        <v/>
      </c>
      <c r="C1332" s="61" t="str">
        <f>IF(A1332="","",IF(B1332="6 Month Transfer",B1332,IF('Patient level info'!W1332="No","Record not locked to discharge/transfer",IF(AND('Paste Data Here - Export'!KM1332="T",'Paste Data Here - Export'!A1332&lt;&gt;'Paste Data Here - Export'!B1332),"Record transferred to this team then transferred to another inpatient team",IF('Paste Data Here - Export'!KM1332="T","Transferred to another inpatient team",IF('Paste Data Here - Export'!A1332='Paste Data Here - Export'!B1332,"Full record at this team","Record transferred to this team"))))))</f>
        <v/>
      </c>
      <c r="D1332" s="106" t="str">
        <f>IF('Patient level info'!A1332="","",IF(B1332="6 Month Transfer","Not Applicable",IF(C1332="Record not locked to discharge/transfer",C1332,IF(OR(C1332="Full record at this team",'Patient level info'!AG1332="Died same day as arrival",'Patient level info'!AG1332="Admitted to ICU/CCU/HDU"),'Patient level info'!AG1332,IF('Patient level info'!P1332="Not achieved",'Patient level info'!AG1332,IF('Patient level info'!M1332="Not achieved",'Patient level info'!AG1332,IF('Patient level info'!AG1332="Not directly admitted by this team, but achieved 90% of stay whilst at this team",'Patient level info'!AG1332,CONCATENATE('Patient level info'!AG1332," whilst at this team"))))))))</f>
        <v/>
      </c>
      <c r="E1332" s="106" t="str">
        <f>IF('Patient level info'!A1332="","",IF(B1332="6 Month Transfer","Not Applicable",IF('Patient level info'!A1332='Patient level info'!B1332,IF('Patient level info'!T1332="No","Not achieved","Achieved"),"Not directly admitted by this team")))</f>
        <v/>
      </c>
      <c r="F1332" s="106" t="str">
        <f>IF('Patient level info'!A1332="","",IF(B1332="6 Month Transfer","Not Applicable",IF('Patient level info'!A1332='Patient level info'!B1332,IF('Patient level info'!U1332="","Not achieved","Achieved"),"Not directly admitted by this team")))</f>
        <v/>
      </c>
    </row>
    <row r="1333" spans="1:6" s="40" customFormat="1" ht="30" customHeight="1" x14ac:dyDescent="0.25">
      <c r="A1333" s="20" t="str">
        <f>IF('Patient level info'!A1333="","",'Patient level info'!A1333)</f>
        <v/>
      </c>
      <c r="B1333" s="105" t="str">
        <f>IF(A1333="","",IF('Patient level info'!E1333="Yes","6 Month Transfer",IF('Paste Data Here - Export'!A1333='Paste Data Here - Export'!B1333,'Patient level info'!C1333,IF('Patient level info'!W1333="No","",'Paste Data Here - Export'!HP1333))))</f>
        <v/>
      </c>
      <c r="C1333" s="61" t="str">
        <f>IF(A1333="","",IF(B1333="6 Month Transfer",B1333,IF('Patient level info'!W1333="No","Record not locked to discharge/transfer",IF(AND('Paste Data Here - Export'!KM1333="T",'Paste Data Here - Export'!A1333&lt;&gt;'Paste Data Here - Export'!B1333),"Record transferred to this team then transferred to another inpatient team",IF('Paste Data Here - Export'!KM1333="T","Transferred to another inpatient team",IF('Paste Data Here - Export'!A1333='Paste Data Here - Export'!B1333,"Full record at this team","Record transferred to this team"))))))</f>
        <v/>
      </c>
      <c r="D1333" s="106" t="str">
        <f>IF('Patient level info'!A1333="","",IF(B1333="6 Month Transfer","Not Applicable",IF(C1333="Record not locked to discharge/transfer",C1333,IF(OR(C1333="Full record at this team",'Patient level info'!AG1333="Died same day as arrival",'Patient level info'!AG1333="Admitted to ICU/CCU/HDU"),'Patient level info'!AG1333,IF('Patient level info'!P1333="Not achieved",'Patient level info'!AG1333,IF('Patient level info'!M1333="Not achieved",'Patient level info'!AG1333,IF('Patient level info'!AG1333="Not directly admitted by this team, but achieved 90% of stay whilst at this team",'Patient level info'!AG1333,CONCATENATE('Patient level info'!AG1333," whilst at this team"))))))))</f>
        <v/>
      </c>
      <c r="E1333" s="106" t="str">
        <f>IF('Patient level info'!A1333="","",IF(B1333="6 Month Transfer","Not Applicable",IF('Patient level info'!A1333='Patient level info'!B1333,IF('Patient level info'!T1333="No","Not achieved","Achieved"),"Not directly admitted by this team")))</f>
        <v/>
      </c>
      <c r="F1333" s="106" t="str">
        <f>IF('Patient level info'!A1333="","",IF(B1333="6 Month Transfer","Not Applicable",IF('Patient level info'!A1333='Patient level info'!B1333,IF('Patient level info'!U1333="","Not achieved","Achieved"),"Not directly admitted by this team")))</f>
        <v/>
      </c>
    </row>
    <row r="1334" spans="1:6" s="40" customFormat="1" ht="30" customHeight="1" x14ac:dyDescent="0.25">
      <c r="A1334" s="20" t="str">
        <f>IF('Patient level info'!A1334="","",'Patient level info'!A1334)</f>
        <v/>
      </c>
      <c r="B1334" s="105" t="str">
        <f>IF(A1334="","",IF('Patient level info'!E1334="Yes","6 Month Transfer",IF('Paste Data Here - Export'!A1334='Paste Data Here - Export'!B1334,'Patient level info'!C1334,IF('Patient level info'!W1334="No","",'Paste Data Here - Export'!HP1334))))</f>
        <v/>
      </c>
      <c r="C1334" s="61" t="str">
        <f>IF(A1334="","",IF(B1334="6 Month Transfer",B1334,IF('Patient level info'!W1334="No","Record not locked to discharge/transfer",IF(AND('Paste Data Here - Export'!KM1334="T",'Paste Data Here - Export'!A1334&lt;&gt;'Paste Data Here - Export'!B1334),"Record transferred to this team then transferred to another inpatient team",IF('Paste Data Here - Export'!KM1334="T","Transferred to another inpatient team",IF('Paste Data Here - Export'!A1334='Paste Data Here - Export'!B1334,"Full record at this team","Record transferred to this team"))))))</f>
        <v/>
      </c>
      <c r="D1334" s="106" t="str">
        <f>IF('Patient level info'!A1334="","",IF(B1334="6 Month Transfer","Not Applicable",IF(C1334="Record not locked to discharge/transfer",C1334,IF(OR(C1334="Full record at this team",'Patient level info'!AG1334="Died same day as arrival",'Patient level info'!AG1334="Admitted to ICU/CCU/HDU"),'Patient level info'!AG1334,IF('Patient level info'!P1334="Not achieved",'Patient level info'!AG1334,IF('Patient level info'!M1334="Not achieved",'Patient level info'!AG1334,IF('Patient level info'!AG1334="Not directly admitted by this team, but achieved 90% of stay whilst at this team",'Patient level info'!AG1334,CONCATENATE('Patient level info'!AG1334," whilst at this team"))))))))</f>
        <v/>
      </c>
      <c r="E1334" s="106" t="str">
        <f>IF('Patient level info'!A1334="","",IF(B1334="6 Month Transfer","Not Applicable",IF('Patient level info'!A1334='Patient level info'!B1334,IF('Patient level info'!T1334="No","Not achieved","Achieved"),"Not directly admitted by this team")))</f>
        <v/>
      </c>
      <c r="F1334" s="106" t="str">
        <f>IF('Patient level info'!A1334="","",IF(B1334="6 Month Transfer","Not Applicable",IF('Patient level info'!A1334='Patient level info'!B1334,IF('Patient level info'!U1334="","Not achieved","Achieved"),"Not directly admitted by this team")))</f>
        <v/>
      </c>
    </row>
    <row r="1335" spans="1:6" s="40" customFormat="1" ht="30" customHeight="1" x14ac:dyDescent="0.25">
      <c r="A1335" s="20" t="str">
        <f>IF('Patient level info'!A1335="","",'Patient level info'!A1335)</f>
        <v/>
      </c>
      <c r="B1335" s="105" t="str">
        <f>IF(A1335="","",IF('Patient level info'!E1335="Yes","6 Month Transfer",IF('Paste Data Here - Export'!A1335='Paste Data Here - Export'!B1335,'Patient level info'!C1335,IF('Patient level info'!W1335="No","",'Paste Data Here - Export'!HP1335))))</f>
        <v/>
      </c>
      <c r="C1335" s="61" t="str">
        <f>IF(A1335="","",IF(B1335="6 Month Transfer",B1335,IF('Patient level info'!W1335="No","Record not locked to discharge/transfer",IF(AND('Paste Data Here - Export'!KM1335="T",'Paste Data Here - Export'!A1335&lt;&gt;'Paste Data Here - Export'!B1335),"Record transferred to this team then transferred to another inpatient team",IF('Paste Data Here - Export'!KM1335="T","Transferred to another inpatient team",IF('Paste Data Here - Export'!A1335='Paste Data Here - Export'!B1335,"Full record at this team","Record transferred to this team"))))))</f>
        <v/>
      </c>
      <c r="D1335" s="106" t="str">
        <f>IF('Patient level info'!A1335="","",IF(B1335="6 Month Transfer","Not Applicable",IF(C1335="Record not locked to discharge/transfer",C1335,IF(OR(C1335="Full record at this team",'Patient level info'!AG1335="Died same day as arrival",'Patient level info'!AG1335="Admitted to ICU/CCU/HDU"),'Patient level info'!AG1335,IF('Patient level info'!P1335="Not achieved",'Patient level info'!AG1335,IF('Patient level info'!M1335="Not achieved",'Patient level info'!AG1335,IF('Patient level info'!AG1335="Not directly admitted by this team, but achieved 90% of stay whilst at this team",'Patient level info'!AG1335,CONCATENATE('Patient level info'!AG1335," whilst at this team"))))))))</f>
        <v/>
      </c>
      <c r="E1335" s="106" t="str">
        <f>IF('Patient level info'!A1335="","",IF(B1335="6 Month Transfer","Not Applicable",IF('Patient level info'!A1335='Patient level info'!B1335,IF('Patient level info'!T1335="No","Not achieved","Achieved"),"Not directly admitted by this team")))</f>
        <v/>
      </c>
      <c r="F1335" s="106" t="str">
        <f>IF('Patient level info'!A1335="","",IF(B1335="6 Month Transfer","Not Applicable",IF('Patient level info'!A1335='Patient level info'!B1335,IF('Patient level info'!U1335="","Not achieved","Achieved"),"Not directly admitted by this team")))</f>
        <v/>
      </c>
    </row>
    <row r="1336" spans="1:6" s="40" customFormat="1" ht="30" customHeight="1" x14ac:dyDescent="0.25">
      <c r="A1336" s="20" t="str">
        <f>IF('Patient level info'!A1336="","",'Patient level info'!A1336)</f>
        <v/>
      </c>
      <c r="B1336" s="105" t="str">
        <f>IF(A1336="","",IF('Patient level info'!E1336="Yes","6 Month Transfer",IF('Paste Data Here - Export'!A1336='Paste Data Here - Export'!B1336,'Patient level info'!C1336,IF('Patient level info'!W1336="No","",'Paste Data Here - Export'!HP1336))))</f>
        <v/>
      </c>
      <c r="C1336" s="61" t="str">
        <f>IF(A1336="","",IF(B1336="6 Month Transfer",B1336,IF('Patient level info'!W1336="No","Record not locked to discharge/transfer",IF(AND('Paste Data Here - Export'!KM1336="T",'Paste Data Here - Export'!A1336&lt;&gt;'Paste Data Here - Export'!B1336),"Record transferred to this team then transferred to another inpatient team",IF('Paste Data Here - Export'!KM1336="T","Transferred to another inpatient team",IF('Paste Data Here - Export'!A1336='Paste Data Here - Export'!B1336,"Full record at this team","Record transferred to this team"))))))</f>
        <v/>
      </c>
      <c r="D1336" s="106" t="str">
        <f>IF('Patient level info'!A1336="","",IF(B1336="6 Month Transfer","Not Applicable",IF(C1336="Record not locked to discharge/transfer",C1336,IF(OR(C1336="Full record at this team",'Patient level info'!AG1336="Died same day as arrival",'Patient level info'!AG1336="Admitted to ICU/CCU/HDU"),'Patient level info'!AG1336,IF('Patient level info'!P1336="Not achieved",'Patient level info'!AG1336,IF('Patient level info'!M1336="Not achieved",'Patient level info'!AG1336,IF('Patient level info'!AG1336="Not directly admitted by this team, but achieved 90% of stay whilst at this team",'Patient level info'!AG1336,CONCATENATE('Patient level info'!AG1336," whilst at this team"))))))))</f>
        <v/>
      </c>
      <c r="E1336" s="106" t="str">
        <f>IF('Patient level info'!A1336="","",IF(B1336="6 Month Transfer","Not Applicable",IF('Patient level info'!A1336='Patient level info'!B1336,IF('Patient level info'!T1336="No","Not achieved","Achieved"),"Not directly admitted by this team")))</f>
        <v/>
      </c>
      <c r="F1336" s="106" t="str">
        <f>IF('Patient level info'!A1336="","",IF(B1336="6 Month Transfer","Not Applicable",IF('Patient level info'!A1336='Patient level info'!B1336,IF('Patient level info'!U1336="","Not achieved","Achieved"),"Not directly admitted by this team")))</f>
        <v/>
      </c>
    </row>
    <row r="1337" spans="1:6" s="40" customFormat="1" ht="30" customHeight="1" x14ac:dyDescent="0.25">
      <c r="A1337" s="20" t="str">
        <f>IF('Patient level info'!A1337="","",'Patient level info'!A1337)</f>
        <v/>
      </c>
      <c r="B1337" s="105" t="str">
        <f>IF(A1337="","",IF('Patient level info'!E1337="Yes","6 Month Transfer",IF('Paste Data Here - Export'!A1337='Paste Data Here - Export'!B1337,'Patient level info'!C1337,IF('Patient level info'!W1337="No","",'Paste Data Here - Export'!HP1337))))</f>
        <v/>
      </c>
      <c r="C1337" s="61" t="str">
        <f>IF(A1337="","",IF(B1337="6 Month Transfer",B1337,IF('Patient level info'!W1337="No","Record not locked to discharge/transfer",IF(AND('Paste Data Here - Export'!KM1337="T",'Paste Data Here - Export'!A1337&lt;&gt;'Paste Data Here - Export'!B1337),"Record transferred to this team then transferred to another inpatient team",IF('Paste Data Here - Export'!KM1337="T","Transferred to another inpatient team",IF('Paste Data Here - Export'!A1337='Paste Data Here - Export'!B1337,"Full record at this team","Record transferred to this team"))))))</f>
        <v/>
      </c>
      <c r="D1337" s="106" t="str">
        <f>IF('Patient level info'!A1337="","",IF(B1337="6 Month Transfer","Not Applicable",IF(C1337="Record not locked to discharge/transfer",C1337,IF(OR(C1337="Full record at this team",'Patient level info'!AG1337="Died same day as arrival",'Patient level info'!AG1337="Admitted to ICU/CCU/HDU"),'Patient level info'!AG1337,IF('Patient level info'!P1337="Not achieved",'Patient level info'!AG1337,IF('Patient level info'!M1337="Not achieved",'Patient level info'!AG1337,IF('Patient level info'!AG1337="Not directly admitted by this team, but achieved 90% of stay whilst at this team",'Patient level info'!AG1337,CONCATENATE('Patient level info'!AG1337," whilst at this team"))))))))</f>
        <v/>
      </c>
      <c r="E1337" s="106" t="str">
        <f>IF('Patient level info'!A1337="","",IF(B1337="6 Month Transfer","Not Applicable",IF('Patient level info'!A1337='Patient level info'!B1337,IF('Patient level info'!T1337="No","Not achieved","Achieved"),"Not directly admitted by this team")))</f>
        <v/>
      </c>
      <c r="F1337" s="106" t="str">
        <f>IF('Patient level info'!A1337="","",IF(B1337="6 Month Transfer","Not Applicable",IF('Patient level info'!A1337='Patient level info'!B1337,IF('Patient level info'!U1337="","Not achieved","Achieved"),"Not directly admitted by this team")))</f>
        <v/>
      </c>
    </row>
    <row r="1338" spans="1:6" s="40" customFormat="1" ht="30" customHeight="1" x14ac:dyDescent="0.25">
      <c r="A1338" s="20" t="str">
        <f>IF('Patient level info'!A1338="","",'Patient level info'!A1338)</f>
        <v/>
      </c>
      <c r="B1338" s="105" t="str">
        <f>IF(A1338="","",IF('Patient level info'!E1338="Yes","6 Month Transfer",IF('Paste Data Here - Export'!A1338='Paste Data Here - Export'!B1338,'Patient level info'!C1338,IF('Patient level info'!W1338="No","",'Paste Data Here - Export'!HP1338))))</f>
        <v/>
      </c>
      <c r="C1338" s="61" t="str">
        <f>IF(A1338="","",IF(B1338="6 Month Transfer",B1338,IF('Patient level info'!W1338="No","Record not locked to discharge/transfer",IF(AND('Paste Data Here - Export'!KM1338="T",'Paste Data Here - Export'!A1338&lt;&gt;'Paste Data Here - Export'!B1338),"Record transferred to this team then transferred to another inpatient team",IF('Paste Data Here - Export'!KM1338="T","Transferred to another inpatient team",IF('Paste Data Here - Export'!A1338='Paste Data Here - Export'!B1338,"Full record at this team","Record transferred to this team"))))))</f>
        <v/>
      </c>
      <c r="D1338" s="106" t="str">
        <f>IF('Patient level info'!A1338="","",IF(B1338="6 Month Transfer","Not Applicable",IF(C1338="Record not locked to discharge/transfer",C1338,IF(OR(C1338="Full record at this team",'Patient level info'!AG1338="Died same day as arrival",'Patient level info'!AG1338="Admitted to ICU/CCU/HDU"),'Patient level info'!AG1338,IF('Patient level info'!P1338="Not achieved",'Patient level info'!AG1338,IF('Patient level info'!M1338="Not achieved",'Patient level info'!AG1338,IF('Patient level info'!AG1338="Not directly admitted by this team, but achieved 90% of stay whilst at this team",'Patient level info'!AG1338,CONCATENATE('Patient level info'!AG1338," whilst at this team"))))))))</f>
        <v/>
      </c>
      <c r="E1338" s="106" t="str">
        <f>IF('Patient level info'!A1338="","",IF(B1338="6 Month Transfer","Not Applicable",IF('Patient level info'!A1338='Patient level info'!B1338,IF('Patient level info'!T1338="No","Not achieved","Achieved"),"Not directly admitted by this team")))</f>
        <v/>
      </c>
      <c r="F1338" s="106" t="str">
        <f>IF('Patient level info'!A1338="","",IF(B1338="6 Month Transfer","Not Applicable",IF('Patient level info'!A1338='Patient level info'!B1338,IF('Patient level info'!U1338="","Not achieved","Achieved"),"Not directly admitted by this team")))</f>
        <v/>
      </c>
    </row>
    <row r="1339" spans="1:6" s="40" customFormat="1" ht="30" customHeight="1" x14ac:dyDescent="0.25">
      <c r="A1339" s="20" t="str">
        <f>IF('Patient level info'!A1339="","",'Patient level info'!A1339)</f>
        <v/>
      </c>
      <c r="B1339" s="105" t="str">
        <f>IF(A1339="","",IF('Patient level info'!E1339="Yes","6 Month Transfer",IF('Paste Data Here - Export'!A1339='Paste Data Here - Export'!B1339,'Patient level info'!C1339,IF('Patient level info'!W1339="No","",'Paste Data Here - Export'!HP1339))))</f>
        <v/>
      </c>
      <c r="C1339" s="61" t="str">
        <f>IF(A1339="","",IF(B1339="6 Month Transfer",B1339,IF('Patient level info'!W1339="No","Record not locked to discharge/transfer",IF(AND('Paste Data Here - Export'!KM1339="T",'Paste Data Here - Export'!A1339&lt;&gt;'Paste Data Here - Export'!B1339),"Record transferred to this team then transferred to another inpatient team",IF('Paste Data Here - Export'!KM1339="T","Transferred to another inpatient team",IF('Paste Data Here - Export'!A1339='Paste Data Here - Export'!B1339,"Full record at this team","Record transferred to this team"))))))</f>
        <v/>
      </c>
      <c r="D1339" s="106" t="str">
        <f>IF('Patient level info'!A1339="","",IF(B1339="6 Month Transfer","Not Applicable",IF(C1339="Record not locked to discharge/transfer",C1339,IF(OR(C1339="Full record at this team",'Patient level info'!AG1339="Died same day as arrival",'Patient level info'!AG1339="Admitted to ICU/CCU/HDU"),'Patient level info'!AG1339,IF('Patient level info'!P1339="Not achieved",'Patient level info'!AG1339,IF('Patient level info'!M1339="Not achieved",'Patient level info'!AG1339,IF('Patient level info'!AG1339="Not directly admitted by this team, but achieved 90% of stay whilst at this team",'Patient level info'!AG1339,CONCATENATE('Patient level info'!AG1339," whilst at this team"))))))))</f>
        <v/>
      </c>
      <c r="E1339" s="106" t="str">
        <f>IF('Patient level info'!A1339="","",IF(B1339="6 Month Transfer","Not Applicable",IF('Patient level info'!A1339='Patient level info'!B1339,IF('Patient level info'!T1339="No","Not achieved","Achieved"),"Not directly admitted by this team")))</f>
        <v/>
      </c>
      <c r="F1339" s="106" t="str">
        <f>IF('Patient level info'!A1339="","",IF(B1339="6 Month Transfer","Not Applicable",IF('Patient level info'!A1339='Patient level info'!B1339,IF('Patient level info'!U1339="","Not achieved","Achieved"),"Not directly admitted by this team")))</f>
        <v/>
      </c>
    </row>
    <row r="1340" spans="1:6" s="40" customFormat="1" ht="30" customHeight="1" x14ac:dyDescent="0.25">
      <c r="A1340" s="20" t="str">
        <f>IF('Patient level info'!A1340="","",'Patient level info'!A1340)</f>
        <v/>
      </c>
      <c r="B1340" s="105" t="str">
        <f>IF(A1340="","",IF('Patient level info'!E1340="Yes","6 Month Transfer",IF('Paste Data Here - Export'!A1340='Paste Data Here - Export'!B1340,'Patient level info'!C1340,IF('Patient level info'!W1340="No","",'Paste Data Here - Export'!HP1340))))</f>
        <v/>
      </c>
      <c r="C1340" s="61" t="str">
        <f>IF(A1340="","",IF(B1340="6 Month Transfer",B1340,IF('Patient level info'!W1340="No","Record not locked to discharge/transfer",IF(AND('Paste Data Here - Export'!KM1340="T",'Paste Data Here - Export'!A1340&lt;&gt;'Paste Data Here - Export'!B1340),"Record transferred to this team then transferred to another inpatient team",IF('Paste Data Here - Export'!KM1340="T","Transferred to another inpatient team",IF('Paste Data Here - Export'!A1340='Paste Data Here - Export'!B1340,"Full record at this team","Record transferred to this team"))))))</f>
        <v/>
      </c>
      <c r="D1340" s="106" t="str">
        <f>IF('Patient level info'!A1340="","",IF(B1340="6 Month Transfer","Not Applicable",IF(C1340="Record not locked to discharge/transfer",C1340,IF(OR(C1340="Full record at this team",'Patient level info'!AG1340="Died same day as arrival",'Patient level info'!AG1340="Admitted to ICU/CCU/HDU"),'Patient level info'!AG1340,IF('Patient level info'!P1340="Not achieved",'Patient level info'!AG1340,IF('Patient level info'!M1340="Not achieved",'Patient level info'!AG1340,IF('Patient level info'!AG1340="Not directly admitted by this team, but achieved 90% of stay whilst at this team",'Patient level info'!AG1340,CONCATENATE('Patient level info'!AG1340," whilst at this team"))))))))</f>
        <v/>
      </c>
      <c r="E1340" s="106" t="str">
        <f>IF('Patient level info'!A1340="","",IF(B1340="6 Month Transfer","Not Applicable",IF('Patient level info'!A1340='Patient level info'!B1340,IF('Patient level info'!T1340="No","Not achieved","Achieved"),"Not directly admitted by this team")))</f>
        <v/>
      </c>
      <c r="F1340" s="106" t="str">
        <f>IF('Patient level info'!A1340="","",IF(B1340="6 Month Transfer","Not Applicable",IF('Patient level info'!A1340='Patient level info'!B1340,IF('Patient level info'!U1340="","Not achieved","Achieved"),"Not directly admitted by this team")))</f>
        <v/>
      </c>
    </row>
    <row r="1341" spans="1:6" s="40" customFormat="1" ht="30" customHeight="1" x14ac:dyDescent="0.25">
      <c r="A1341" s="20" t="str">
        <f>IF('Patient level info'!A1341="","",'Patient level info'!A1341)</f>
        <v/>
      </c>
      <c r="B1341" s="105" t="str">
        <f>IF(A1341="","",IF('Patient level info'!E1341="Yes","6 Month Transfer",IF('Paste Data Here - Export'!A1341='Paste Data Here - Export'!B1341,'Patient level info'!C1341,IF('Patient level info'!W1341="No","",'Paste Data Here - Export'!HP1341))))</f>
        <v/>
      </c>
      <c r="C1341" s="61" t="str">
        <f>IF(A1341="","",IF(B1341="6 Month Transfer",B1341,IF('Patient level info'!W1341="No","Record not locked to discharge/transfer",IF(AND('Paste Data Here - Export'!KM1341="T",'Paste Data Here - Export'!A1341&lt;&gt;'Paste Data Here - Export'!B1341),"Record transferred to this team then transferred to another inpatient team",IF('Paste Data Here - Export'!KM1341="T","Transferred to another inpatient team",IF('Paste Data Here - Export'!A1341='Paste Data Here - Export'!B1341,"Full record at this team","Record transferred to this team"))))))</f>
        <v/>
      </c>
      <c r="D1341" s="106" t="str">
        <f>IF('Patient level info'!A1341="","",IF(B1341="6 Month Transfer","Not Applicable",IF(C1341="Record not locked to discharge/transfer",C1341,IF(OR(C1341="Full record at this team",'Patient level info'!AG1341="Died same day as arrival",'Patient level info'!AG1341="Admitted to ICU/CCU/HDU"),'Patient level info'!AG1341,IF('Patient level info'!P1341="Not achieved",'Patient level info'!AG1341,IF('Patient level info'!M1341="Not achieved",'Patient level info'!AG1341,IF('Patient level info'!AG1341="Not directly admitted by this team, but achieved 90% of stay whilst at this team",'Patient level info'!AG1341,CONCATENATE('Patient level info'!AG1341," whilst at this team"))))))))</f>
        <v/>
      </c>
      <c r="E1341" s="106" t="str">
        <f>IF('Patient level info'!A1341="","",IF(B1341="6 Month Transfer","Not Applicable",IF('Patient level info'!A1341='Patient level info'!B1341,IF('Patient level info'!T1341="No","Not achieved","Achieved"),"Not directly admitted by this team")))</f>
        <v/>
      </c>
      <c r="F1341" s="106" t="str">
        <f>IF('Patient level info'!A1341="","",IF(B1341="6 Month Transfer","Not Applicable",IF('Patient level info'!A1341='Patient level info'!B1341,IF('Patient level info'!U1341="","Not achieved","Achieved"),"Not directly admitted by this team")))</f>
        <v/>
      </c>
    </row>
    <row r="1342" spans="1:6" s="40" customFormat="1" ht="30" customHeight="1" x14ac:dyDescent="0.25">
      <c r="A1342" s="20" t="str">
        <f>IF('Patient level info'!A1342="","",'Patient level info'!A1342)</f>
        <v/>
      </c>
      <c r="B1342" s="105" t="str">
        <f>IF(A1342="","",IF('Patient level info'!E1342="Yes","6 Month Transfer",IF('Paste Data Here - Export'!A1342='Paste Data Here - Export'!B1342,'Patient level info'!C1342,IF('Patient level info'!W1342="No","",'Paste Data Here - Export'!HP1342))))</f>
        <v/>
      </c>
      <c r="C1342" s="61" t="str">
        <f>IF(A1342="","",IF(B1342="6 Month Transfer",B1342,IF('Patient level info'!W1342="No","Record not locked to discharge/transfer",IF(AND('Paste Data Here - Export'!KM1342="T",'Paste Data Here - Export'!A1342&lt;&gt;'Paste Data Here - Export'!B1342),"Record transferred to this team then transferred to another inpatient team",IF('Paste Data Here - Export'!KM1342="T","Transferred to another inpatient team",IF('Paste Data Here - Export'!A1342='Paste Data Here - Export'!B1342,"Full record at this team","Record transferred to this team"))))))</f>
        <v/>
      </c>
      <c r="D1342" s="106" t="str">
        <f>IF('Patient level info'!A1342="","",IF(B1342="6 Month Transfer","Not Applicable",IF(C1342="Record not locked to discharge/transfer",C1342,IF(OR(C1342="Full record at this team",'Patient level info'!AG1342="Died same day as arrival",'Patient level info'!AG1342="Admitted to ICU/CCU/HDU"),'Patient level info'!AG1342,IF('Patient level info'!P1342="Not achieved",'Patient level info'!AG1342,IF('Patient level info'!M1342="Not achieved",'Patient level info'!AG1342,IF('Patient level info'!AG1342="Not directly admitted by this team, but achieved 90% of stay whilst at this team",'Patient level info'!AG1342,CONCATENATE('Patient level info'!AG1342," whilst at this team"))))))))</f>
        <v/>
      </c>
      <c r="E1342" s="106" t="str">
        <f>IF('Patient level info'!A1342="","",IF(B1342="6 Month Transfer","Not Applicable",IF('Patient level info'!A1342='Patient level info'!B1342,IF('Patient level info'!T1342="No","Not achieved","Achieved"),"Not directly admitted by this team")))</f>
        <v/>
      </c>
      <c r="F1342" s="106" t="str">
        <f>IF('Patient level info'!A1342="","",IF(B1342="6 Month Transfer","Not Applicable",IF('Patient level info'!A1342='Patient level info'!B1342,IF('Patient level info'!U1342="","Not achieved","Achieved"),"Not directly admitted by this team")))</f>
        <v/>
      </c>
    </row>
    <row r="1343" spans="1:6" s="40" customFormat="1" ht="30" customHeight="1" x14ac:dyDescent="0.25">
      <c r="A1343" s="20" t="str">
        <f>IF('Patient level info'!A1343="","",'Patient level info'!A1343)</f>
        <v/>
      </c>
      <c r="B1343" s="105" t="str">
        <f>IF(A1343="","",IF('Patient level info'!E1343="Yes","6 Month Transfer",IF('Paste Data Here - Export'!A1343='Paste Data Here - Export'!B1343,'Patient level info'!C1343,IF('Patient level info'!W1343="No","",'Paste Data Here - Export'!HP1343))))</f>
        <v/>
      </c>
      <c r="C1343" s="61" t="str">
        <f>IF(A1343="","",IF(B1343="6 Month Transfer",B1343,IF('Patient level info'!W1343="No","Record not locked to discharge/transfer",IF(AND('Paste Data Here - Export'!KM1343="T",'Paste Data Here - Export'!A1343&lt;&gt;'Paste Data Here - Export'!B1343),"Record transferred to this team then transferred to another inpatient team",IF('Paste Data Here - Export'!KM1343="T","Transferred to another inpatient team",IF('Paste Data Here - Export'!A1343='Paste Data Here - Export'!B1343,"Full record at this team","Record transferred to this team"))))))</f>
        <v/>
      </c>
      <c r="D1343" s="106" t="str">
        <f>IF('Patient level info'!A1343="","",IF(B1343="6 Month Transfer","Not Applicable",IF(C1343="Record not locked to discharge/transfer",C1343,IF(OR(C1343="Full record at this team",'Patient level info'!AG1343="Died same day as arrival",'Patient level info'!AG1343="Admitted to ICU/CCU/HDU"),'Patient level info'!AG1343,IF('Patient level info'!P1343="Not achieved",'Patient level info'!AG1343,IF('Patient level info'!M1343="Not achieved",'Patient level info'!AG1343,IF('Patient level info'!AG1343="Not directly admitted by this team, but achieved 90% of stay whilst at this team",'Patient level info'!AG1343,CONCATENATE('Patient level info'!AG1343," whilst at this team"))))))))</f>
        <v/>
      </c>
      <c r="E1343" s="106" t="str">
        <f>IF('Patient level info'!A1343="","",IF(B1343="6 Month Transfer","Not Applicable",IF('Patient level info'!A1343='Patient level info'!B1343,IF('Patient level info'!T1343="No","Not achieved","Achieved"),"Not directly admitted by this team")))</f>
        <v/>
      </c>
      <c r="F1343" s="106" t="str">
        <f>IF('Patient level info'!A1343="","",IF(B1343="6 Month Transfer","Not Applicable",IF('Patient level info'!A1343='Patient level info'!B1343,IF('Patient level info'!U1343="","Not achieved","Achieved"),"Not directly admitted by this team")))</f>
        <v/>
      </c>
    </row>
    <row r="1344" spans="1:6" s="40" customFormat="1" ht="30" customHeight="1" x14ac:dyDescent="0.25">
      <c r="A1344" s="20" t="str">
        <f>IF('Patient level info'!A1344="","",'Patient level info'!A1344)</f>
        <v/>
      </c>
      <c r="B1344" s="105" t="str">
        <f>IF(A1344="","",IF('Patient level info'!E1344="Yes","6 Month Transfer",IF('Paste Data Here - Export'!A1344='Paste Data Here - Export'!B1344,'Patient level info'!C1344,IF('Patient level info'!W1344="No","",'Paste Data Here - Export'!HP1344))))</f>
        <v/>
      </c>
      <c r="C1344" s="61" t="str">
        <f>IF(A1344="","",IF(B1344="6 Month Transfer",B1344,IF('Patient level info'!W1344="No","Record not locked to discharge/transfer",IF(AND('Paste Data Here - Export'!KM1344="T",'Paste Data Here - Export'!A1344&lt;&gt;'Paste Data Here - Export'!B1344),"Record transferred to this team then transferred to another inpatient team",IF('Paste Data Here - Export'!KM1344="T","Transferred to another inpatient team",IF('Paste Data Here - Export'!A1344='Paste Data Here - Export'!B1344,"Full record at this team","Record transferred to this team"))))))</f>
        <v/>
      </c>
      <c r="D1344" s="106" t="str">
        <f>IF('Patient level info'!A1344="","",IF(B1344="6 Month Transfer","Not Applicable",IF(C1344="Record not locked to discharge/transfer",C1344,IF(OR(C1344="Full record at this team",'Patient level info'!AG1344="Died same day as arrival",'Patient level info'!AG1344="Admitted to ICU/CCU/HDU"),'Patient level info'!AG1344,IF('Patient level info'!P1344="Not achieved",'Patient level info'!AG1344,IF('Patient level info'!M1344="Not achieved",'Patient level info'!AG1344,IF('Patient level info'!AG1344="Not directly admitted by this team, but achieved 90% of stay whilst at this team",'Patient level info'!AG1344,CONCATENATE('Patient level info'!AG1344," whilst at this team"))))))))</f>
        <v/>
      </c>
      <c r="E1344" s="106" t="str">
        <f>IF('Patient level info'!A1344="","",IF(B1344="6 Month Transfer","Not Applicable",IF('Patient level info'!A1344='Patient level info'!B1344,IF('Patient level info'!T1344="No","Not achieved","Achieved"),"Not directly admitted by this team")))</f>
        <v/>
      </c>
      <c r="F1344" s="106" t="str">
        <f>IF('Patient level info'!A1344="","",IF(B1344="6 Month Transfer","Not Applicable",IF('Patient level info'!A1344='Patient level info'!B1344,IF('Patient level info'!U1344="","Not achieved","Achieved"),"Not directly admitted by this team")))</f>
        <v/>
      </c>
    </row>
    <row r="1345" spans="1:6" s="40" customFormat="1" ht="30" customHeight="1" x14ac:dyDescent="0.25">
      <c r="A1345" s="20" t="str">
        <f>IF('Patient level info'!A1345="","",'Patient level info'!A1345)</f>
        <v/>
      </c>
      <c r="B1345" s="105" t="str">
        <f>IF(A1345="","",IF('Patient level info'!E1345="Yes","6 Month Transfer",IF('Paste Data Here - Export'!A1345='Paste Data Here - Export'!B1345,'Patient level info'!C1345,IF('Patient level info'!W1345="No","",'Paste Data Here - Export'!HP1345))))</f>
        <v/>
      </c>
      <c r="C1345" s="61" t="str">
        <f>IF(A1345="","",IF(B1345="6 Month Transfer",B1345,IF('Patient level info'!W1345="No","Record not locked to discharge/transfer",IF(AND('Paste Data Here - Export'!KM1345="T",'Paste Data Here - Export'!A1345&lt;&gt;'Paste Data Here - Export'!B1345),"Record transferred to this team then transferred to another inpatient team",IF('Paste Data Here - Export'!KM1345="T","Transferred to another inpatient team",IF('Paste Data Here - Export'!A1345='Paste Data Here - Export'!B1345,"Full record at this team","Record transferred to this team"))))))</f>
        <v/>
      </c>
      <c r="D1345" s="106" t="str">
        <f>IF('Patient level info'!A1345="","",IF(B1345="6 Month Transfer","Not Applicable",IF(C1345="Record not locked to discharge/transfer",C1345,IF(OR(C1345="Full record at this team",'Patient level info'!AG1345="Died same day as arrival",'Patient level info'!AG1345="Admitted to ICU/CCU/HDU"),'Patient level info'!AG1345,IF('Patient level info'!P1345="Not achieved",'Patient level info'!AG1345,IF('Patient level info'!M1345="Not achieved",'Patient level info'!AG1345,IF('Patient level info'!AG1345="Not directly admitted by this team, but achieved 90% of stay whilst at this team",'Patient level info'!AG1345,CONCATENATE('Patient level info'!AG1345," whilst at this team"))))))))</f>
        <v/>
      </c>
      <c r="E1345" s="106" t="str">
        <f>IF('Patient level info'!A1345="","",IF(B1345="6 Month Transfer","Not Applicable",IF('Patient level info'!A1345='Patient level info'!B1345,IF('Patient level info'!T1345="No","Not achieved","Achieved"),"Not directly admitted by this team")))</f>
        <v/>
      </c>
      <c r="F1345" s="106" t="str">
        <f>IF('Patient level info'!A1345="","",IF(B1345="6 Month Transfer","Not Applicable",IF('Patient level info'!A1345='Patient level info'!B1345,IF('Patient level info'!U1345="","Not achieved","Achieved"),"Not directly admitted by this team")))</f>
        <v/>
      </c>
    </row>
    <row r="1346" spans="1:6" s="40" customFormat="1" ht="30" customHeight="1" x14ac:dyDescent="0.25">
      <c r="A1346" s="20" t="str">
        <f>IF('Patient level info'!A1346="","",'Patient level info'!A1346)</f>
        <v/>
      </c>
      <c r="B1346" s="105" t="str">
        <f>IF(A1346="","",IF('Patient level info'!E1346="Yes","6 Month Transfer",IF('Paste Data Here - Export'!A1346='Paste Data Here - Export'!B1346,'Patient level info'!C1346,IF('Patient level info'!W1346="No","",'Paste Data Here - Export'!HP1346))))</f>
        <v/>
      </c>
      <c r="C1346" s="61" t="str">
        <f>IF(A1346="","",IF(B1346="6 Month Transfer",B1346,IF('Patient level info'!W1346="No","Record not locked to discharge/transfer",IF(AND('Paste Data Here - Export'!KM1346="T",'Paste Data Here - Export'!A1346&lt;&gt;'Paste Data Here - Export'!B1346),"Record transferred to this team then transferred to another inpatient team",IF('Paste Data Here - Export'!KM1346="T","Transferred to another inpatient team",IF('Paste Data Here - Export'!A1346='Paste Data Here - Export'!B1346,"Full record at this team","Record transferred to this team"))))))</f>
        <v/>
      </c>
      <c r="D1346" s="106" t="str">
        <f>IF('Patient level info'!A1346="","",IF(B1346="6 Month Transfer","Not Applicable",IF(C1346="Record not locked to discharge/transfer",C1346,IF(OR(C1346="Full record at this team",'Patient level info'!AG1346="Died same day as arrival",'Patient level info'!AG1346="Admitted to ICU/CCU/HDU"),'Patient level info'!AG1346,IF('Patient level info'!P1346="Not achieved",'Patient level info'!AG1346,IF('Patient level info'!M1346="Not achieved",'Patient level info'!AG1346,IF('Patient level info'!AG1346="Not directly admitted by this team, but achieved 90% of stay whilst at this team",'Patient level info'!AG1346,CONCATENATE('Patient level info'!AG1346," whilst at this team"))))))))</f>
        <v/>
      </c>
      <c r="E1346" s="106" t="str">
        <f>IF('Patient level info'!A1346="","",IF(B1346="6 Month Transfer","Not Applicable",IF('Patient level info'!A1346='Patient level info'!B1346,IF('Patient level info'!T1346="No","Not achieved","Achieved"),"Not directly admitted by this team")))</f>
        <v/>
      </c>
      <c r="F1346" s="106" t="str">
        <f>IF('Patient level info'!A1346="","",IF(B1346="6 Month Transfer","Not Applicable",IF('Patient level info'!A1346='Patient level info'!B1346,IF('Patient level info'!U1346="","Not achieved","Achieved"),"Not directly admitted by this team")))</f>
        <v/>
      </c>
    </row>
    <row r="1347" spans="1:6" s="40" customFormat="1" ht="30" customHeight="1" x14ac:dyDescent="0.25">
      <c r="A1347" s="20" t="str">
        <f>IF('Patient level info'!A1347="","",'Patient level info'!A1347)</f>
        <v/>
      </c>
      <c r="B1347" s="105" t="str">
        <f>IF(A1347="","",IF('Patient level info'!E1347="Yes","6 Month Transfer",IF('Paste Data Here - Export'!A1347='Paste Data Here - Export'!B1347,'Patient level info'!C1347,IF('Patient level info'!W1347="No","",'Paste Data Here - Export'!HP1347))))</f>
        <v/>
      </c>
      <c r="C1347" s="61" t="str">
        <f>IF(A1347="","",IF(B1347="6 Month Transfer",B1347,IF('Patient level info'!W1347="No","Record not locked to discharge/transfer",IF(AND('Paste Data Here - Export'!KM1347="T",'Paste Data Here - Export'!A1347&lt;&gt;'Paste Data Here - Export'!B1347),"Record transferred to this team then transferred to another inpatient team",IF('Paste Data Here - Export'!KM1347="T","Transferred to another inpatient team",IF('Paste Data Here - Export'!A1347='Paste Data Here - Export'!B1347,"Full record at this team","Record transferred to this team"))))))</f>
        <v/>
      </c>
      <c r="D1347" s="106" t="str">
        <f>IF('Patient level info'!A1347="","",IF(B1347="6 Month Transfer","Not Applicable",IF(C1347="Record not locked to discharge/transfer",C1347,IF(OR(C1347="Full record at this team",'Patient level info'!AG1347="Died same day as arrival",'Patient level info'!AG1347="Admitted to ICU/CCU/HDU"),'Patient level info'!AG1347,IF('Patient level info'!P1347="Not achieved",'Patient level info'!AG1347,IF('Patient level info'!M1347="Not achieved",'Patient level info'!AG1347,IF('Patient level info'!AG1347="Not directly admitted by this team, but achieved 90% of stay whilst at this team",'Patient level info'!AG1347,CONCATENATE('Patient level info'!AG1347," whilst at this team"))))))))</f>
        <v/>
      </c>
      <c r="E1347" s="106" t="str">
        <f>IF('Patient level info'!A1347="","",IF(B1347="6 Month Transfer","Not Applicable",IF('Patient level info'!A1347='Patient level info'!B1347,IF('Patient level info'!T1347="No","Not achieved","Achieved"),"Not directly admitted by this team")))</f>
        <v/>
      </c>
      <c r="F1347" s="106" t="str">
        <f>IF('Patient level info'!A1347="","",IF(B1347="6 Month Transfer","Not Applicable",IF('Patient level info'!A1347='Patient level info'!B1347,IF('Patient level info'!U1347="","Not achieved","Achieved"),"Not directly admitted by this team")))</f>
        <v/>
      </c>
    </row>
    <row r="1348" spans="1:6" s="40" customFormat="1" ht="30" customHeight="1" x14ac:dyDescent="0.25">
      <c r="A1348" s="20" t="str">
        <f>IF('Patient level info'!A1348="","",'Patient level info'!A1348)</f>
        <v/>
      </c>
      <c r="B1348" s="105" t="str">
        <f>IF(A1348="","",IF('Patient level info'!E1348="Yes","6 Month Transfer",IF('Paste Data Here - Export'!A1348='Paste Data Here - Export'!B1348,'Patient level info'!C1348,IF('Patient level info'!W1348="No","",'Paste Data Here - Export'!HP1348))))</f>
        <v/>
      </c>
      <c r="C1348" s="61" t="str">
        <f>IF(A1348="","",IF(B1348="6 Month Transfer",B1348,IF('Patient level info'!W1348="No","Record not locked to discharge/transfer",IF(AND('Paste Data Here - Export'!KM1348="T",'Paste Data Here - Export'!A1348&lt;&gt;'Paste Data Here - Export'!B1348),"Record transferred to this team then transferred to another inpatient team",IF('Paste Data Here - Export'!KM1348="T","Transferred to another inpatient team",IF('Paste Data Here - Export'!A1348='Paste Data Here - Export'!B1348,"Full record at this team","Record transferred to this team"))))))</f>
        <v/>
      </c>
      <c r="D1348" s="106" t="str">
        <f>IF('Patient level info'!A1348="","",IF(B1348="6 Month Transfer","Not Applicable",IF(C1348="Record not locked to discharge/transfer",C1348,IF(OR(C1348="Full record at this team",'Patient level info'!AG1348="Died same day as arrival",'Patient level info'!AG1348="Admitted to ICU/CCU/HDU"),'Patient level info'!AG1348,IF('Patient level info'!P1348="Not achieved",'Patient level info'!AG1348,IF('Patient level info'!M1348="Not achieved",'Patient level info'!AG1348,IF('Patient level info'!AG1348="Not directly admitted by this team, but achieved 90% of stay whilst at this team",'Patient level info'!AG1348,CONCATENATE('Patient level info'!AG1348," whilst at this team"))))))))</f>
        <v/>
      </c>
      <c r="E1348" s="106" t="str">
        <f>IF('Patient level info'!A1348="","",IF(B1348="6 Month Transfer","Not Applicable",IF('Patient level info'!A1348='Patient level info'!B1348,IF('Patient level info'!T1348="No","Not achieved","Achieved"),"Not directly admitted by this team")))</f>
        <v/>
      </c>
      <c r="F1348" s="106" t="str">
        <f>IF('Patient level info'!A1348="","",IF(B1348="6 Month Transfer","Not Applicable",IF('Patient level info'!A1348='Patient level info'!B1348,IF('Patient level info'!U1348="","Not achieved","Achieved"),"Not directly admitted by this team")))</f>
        <v/>
      </c>
    </row>
    <row r="1349" spans="1:6" s="40" customFormat="1" ht="30" customHeight="1" x14ac:dyDescent="0.25">
      <c r="A1349" s="20" t="str">
        <f>IF('Patient level info'!A1349="","",'Patient level info'!A1349)</f>
        <v/>
      </c>
      <c r="B1349" s="105" t="str">
        <f>IF(A1349="","",IF('Patient level info'!E1349="Yes","6 Month Transfer",IF('Paste Data Here - Export'!A1349='Paste Data Here - Export'!B1349,'Patient level info'!C1349,IF('Patient level info'!W1349="No","",'Paste Data Here - Export'!HP1349))))</f>
        <v/>
      </c>
      <c r="C1349" s="61" t="str">
        <f>IF(A1349="","",IF(B1349="6 Month Transfer",B1349,IF('Patient level info'!W1349="No","Record not locked to discharge/transfer",IF(AND('Paste Data Here - Export'!KM1349="T",'Paste Data Here - Export'!A1349&lt;&gt;'Paste Data Here - Export'!B1349),"Record transferred to this team then transferred to another inpatient team",IF('Paste Data Here - Export'!KM1349="T","Transferred to another inpatient team",IF('Paste Data Here - Export'!A1349='Paste Data Here - Export'!B1349,"Full record at this team","Record transferred to this team"))))))</f>
        <v/>
      </c>
      <c r="D1349" s="106" t="str">
        <f>IF('Patient level info'!A1349="","",IF(B1349="6 Month Transfer","Not Applicable",IF(C1349="Record not locked to discharge/transfer",C1349,IF(OR(C1349="Full record at this team",'Patient level info'!AG1349="Died same day as arrival",'Patient level info'!AG1349="Admitted to ICU/CCU/HDU"),'Patient level info'!AG1349,IF('Patient level info'!P1349="Not achieved",'Patient level info'!AG1349,IF('Patient level info'!M1349="Not achieved",'Patient level info'!AG1349,IF('Patient level info'!AG1349="Not directly admitted by this team, but achieved 90% of stay whilst at this team",'Patient level info'!AG1349,CONCATENATE('Patient level info'!AG1349," whilst at this team"))))))))</f>
        <v/>
      </c>
      <c r="E1349" s="106" t="str">
        <f>IF('Patient level info'!A1349="","",IF(B1349="6 Month Transfer","Not Applicable",IF('Patient level info'!A1349='Patient level info'!B1349,IF('Patient level info'!T1349="No","Not achieved","Achieved"),"Not directly admitted by this team")))</f>
        <v/>
      </c>
      <c r="F1349" s="106" t="str">
        <f>IF('Patient level info'!A1349="","",IF(B1349="6 Month Transfer","Not Applicable",IF('Patient level info'!A1349='Patient level info'!B1349,IF('Patient level info'!U1349="","Not achieved","Achieved"),"Not directly admitted by this team")))</f>
        <v/>
      </c>
    </row>
    <row r="1350" spans="1:6" s="40" customFormat="1" ht="30" customHeight="1" x14ac:dyDescent="0.25">
      <c r="A1350" s="20" t="str">
        <f>IF('Patient level info'!A1350="","",'Patient level info'!A1350)</f>
        <v/>
      </c>
      <c r="B1350" s="105" t="str">
        <f>IF(A1350="","",IF('Patient level info'!E1350="Yes","6 Month Transfer",IF('Paste Data Here - Export'!A1350='Paste Data Here - Export'!B1350,'Patient level info'!C1350,IF('Patient level info'!W1350="No","",'Paste Data Here - Export'!HP1350))))</f>
        <v/>
      </c>
      <c r="C1350" s="61" t="str">
        <f>IF(A1350="","",IF(B1350="6 Month Transfer",B1350,IF('Patient level info'!W1350="No","Record not locked to discharge/transfer",IF(AND('Paste Data Here - Export'!KM1350="T",'Paste Data Here - Export'!A1350&lt;&gt;'Paste Data Here - Export'!B1350),"Record transferred to this team then transferred to another inpatient team",IF('Paste Data Here - Export'!KM1350="T","Transferred to another inpatient team",IF('Paste Data Here - Export'!A1350='Paste Data Here - Export'!B1350,"Full record at this team","Record transferred to this team"))))))</f>
        <v/>
      </c>
      <c r="D1350" s="106" t="str">
        <f>IF('Patient level info'!A1350="","",IF(B1350="6 Month Transfer","Not Applicable",IF(C1350="Record not locked to discharge/transfer",C1350,IF(OR(C1350="Full record at this team",'Patient level info'!AG1350="Died same day as arrival",'Patient level info'!AG1350="Admitted to ICU/CCU/HDU"),'Patient level info'!AG1350,IF('Patient level info'!P1350="Not achieved",'Patient level info'!AG1350,IF('Patient level info'!M1350="Not achieved",'Patient level info'!AG1350,IF('Patient level info'!AG1350="Not directly admitted by this team, but achieved 90% of stay whilst at this team",'Patient level info'!AG1350,CONCATENATE('Patient level info'!AG1350," whilst at this team"))))))))</f>
        <v/>
      </c>
      <c r="E1350" s="106" t="str">
        <f>IF('Patient level info'!A1350="","",IF(B1350="6 Month Transfer","Not Applicable",IF('Patient level info'!A1350='Patient level info'!B1350,IF('Patient level info'!T1350="No","Not achieved","Achieved"),"Not directly admitted by this team")))</f>
        <v/>
      </c>
      <c r="F1350" s="106" t="str">
        <f>IF('Patient level info'!A1350="","",IF(B1350="6 Month Transfer","Not Applicable",IF('Patient level info'!A1350='Patient level info'!B1350,IF('Patient level info'!U1350="","Not achieved","Achieved"),"Not directly admitted by this team")))</f>
        <v/>
      </c>
    </row>
    <row r="1351" spans="1:6" s="40" customFormat="1" ht="30" customHeight="1" x14ac:dyDescent="0.25">
      <c r="A1351" s="20" t="str">
        <f>IF('Patient level info'!A1351="","",'Patient level info'!A1351)</f>
        <v/>
      </c>
      <c r="B1351" s="105" t="str">
        <f>IF(A1351="","",IF('Patient level info'!E1351="Yes","6 Month Transfer",IF('Paste Data Here - Export'!A1351='Paste Data Here - Export'!B1351,'Patient level info'!C1351,IF('Patient level info'!W1351="No","",'Paste Data Here - Export'!HP1351))))</f>
        <v/>
      </c>
      <c r="C1351" s="61" t="str">
        <f>IF(A1351="","",IF(B1351="6 Month Transfer",B1351,IF('Patient level info'!W1351="No","Record not locked to discharge/transfer",IF(AND('Paste Data Here - Export'!KM1351="T",'Paste Data Here - Export'!A1351&lt;&gt;'Paste Data Here - Export'!B1351),"Record transferred to this team then transferred to another inpatient team",IF('Paste Data Here - Export'!KM1351="T","Transferred to another inpatient team",IF('Paste Data Here - Export'!A1351='Paste Data Here - Export'!B1351,"Full record at this team","Record transferred to this team"))))))</f>
        <v/>
      </c>
      <c r="D1351" s="106" t="str">
        <f>IF('Patient level info'!A1351="","",IF(B1351="6 Month Transfer","Not Applicable",IF(C1351="Record not locked to discharge/transfer",C1351,IF(OR(C1351="Full record at this team",'Patient level info'!AG1351="Died same day as arrival",'Patient level info'!AG1351="Admitted to ICU/CCU/HDU"),'Patient level info'!AG1351,IF('Patient level info'!P1351="Not achieved",'Patient level info'!AG1351,IF('Patient level info'!M1351="Not achieved",'Patient level info'!AG1351,IF('Patient level info'!AG1351="Not directly admitted by this team, but achieved 90% of stay whilst at this team",'Patient level info'!AG1351,CONCATENATE('Patient level info'!AG1351," whilst at this team"))))))))</f>
        <v/>
      </c>
      <c r="E1351" s="106" t="str">
        <f>IF('Patient level info'!A1351="","",IF(B1351="6 Month Transfer","Not Applicable",IF('Patient level info'!A1351='Patient level info'!B1351,IF('Patient level info'!T1351="No","Not achieved","Achieved"),"Not directly admitted by this team")))</f>
        <v/>
      </c>
      <c r="F1351" s="106" t="str">
        <f>IF('Patient level info'!A1351="","",IF(B1351="6 Month Transfer","Not Applicable",IF('Patient level info'!A1351='Patient level info'!B1351,IF('Patient level info'!U1351="","Not achieved","Achieved"),"Not directly admitted by this team")))</f>
        <v/>
      </c>
    </row>
    <row r="1352" spans="1:6" s="40" customFormat="1" ht="30" customHeight="1" x14ac:dyDescent="0.25">
      <c r="A1352" s="20" t="str">
        <f>IF('Patient level info'!A1352="","",'Patient level info'!A1352)</f>
        <v/>
      </c>
      <c r="B1352" s="105" t="str">
        <f>IF(A1352="","",IF('Patient level info'!E1352="Yes","6 Month Transfer",IF('Paste Data Here - Export'!A1352='Paste Data Here - Export'!B1352,'Patient level info'!C1352,IF('Patient level info'!W1352="No","",'Paste Data Here - Export'!HP1352))))</f>
        <v/>
      </c>
      <c r="C1352" s="61" t="str">
        <f>IF(A1352="","",IF(B1352="6 Month Transfer",B1352,IF('Patient level info'!W1352="No","Record not locked to discharge/transfer",IF(AND('Paste Data Here - Export'!KM1352="T",'Paste Data Here - Export'!A1352&lt;&gt;'Paste Data Here - Export'!B1352),"Record transferred to this team then transferred to another inpatient team",IF('Paste Data Here - Export'!KM1352="T","Transferred to another inpatient team",IF('Paste Data Here - Export'!A1352='Paste Data Here - Export'!B1352,"Full record at this team","Record transferred to this team"))))))</f>
        <v/>
      </c>
      <c r="D1352" s="106" t="str">
        <f>IF('Patient level info'!A1352="","",IF(B1352="6 Month Transfer","Not Applicable",IF(C1352="Record not locked to discharge/transfer",C1352,IF(OR(C1352="Full record at this team",'Patient level info'!AG1352="Died same day as arrival",'Patient level info'!AG1352="Admitted to ICU/CCU/HDU"),'Patient level info'!AG1352,IF('Patient level info'!P1352="Not achieved",'Patient level info'!AG1352,IF('Patient level info'!M1352="Not achieved",'Patient level info'!AG1352,IF('Patient level info'!AG1352="Not directly admitted by this team, but achieved 90% of stay whilst at this team",'Patient level info'!AG1352,CONCATENATE('Patient level info'!AG1352," whilst at this team"))))))))</f>
        <v/>
      </c>
      <c r="E1352" s="106" t="str">
        <f>IF('Patient level info'!A1352="","",IF(B1352="6 Month Transfer","Not Applicable",IF('Patient level info'!A1352='Patient level info'!B1352,IF('Patient level info'!T1352="No","Not achieved","Achieved"),"Not directly admitted by this team")))</f>
        <v/>
      </c>
      <c r="F1352" s="106" t="str">
        <f>IF('Patient level info'!A1352="","",IF(B1352="6 Month Transfer","Not Applicable",IF('Patient level info'!A1352='Patient level info'!B1352,IF('Patient level info'!U1352="","Not achieved","Achieved"),"Not directly admitted by this team")))</f>
        <v/>
      </c>
    </row>
    <row r="1353" spans="1:6" s="40" customFormat="1" ht="30" customHeight="1" x14ac:dyDescent="0.25">
      <c r="A1353" s="20" t="str">
        <f>IF('Patient level info'!A1353="","",'Patient level info'!A1353)</f>
        <v/>
      </c>
      <c r="B1353" s="105" t="str">
        <f>IF(A1353="","",IF('Patient level info'!E1353="Yes","6 Month Transfer",IF('Paste Data Here - Export'!A1353='Paste Data Here - Export'!B1353,'Patient level info'!C1353,IF('Patient level info'!W1353="No","",'Paste Data Here - Export'!HP1353))))</f>
        <v/>
      </c>
      <c r="C1353" s="61" t="str">
        <f>IF(A1353="","",IF(B1353="6 Month Transfer",B1353,IF('Patient level info'!W1353="No","Record not locked to discharge/transfer",IF(AND('Paste Data Here - Export'!KM1353="T",'Paste Data Here - Export'!A1353&lt;&gt;'Paste Data Here - Export'!B1353),"Record transferred to this team then transferred to another inpatient team",IF('Paste Data Here - Export'!KM1353="T","Transferred to another inpatient team",IF('Paste Data Here - Export'!A1353='Paste Data Here - Export'!B1353,"Full record at this team","Record transferred to this team"))))))</f>
        <v/>
      </c>
      <c r="D1353" s="106" t="str">
        <f>IF('Patient level info'!A1353="","",IF(B1353="6 Month Transfer","Not Applicable",IF(C1353="Record not locked to discharge/transfer",C1353,IF(OR(C1353="Full record at this team",'Patient level info'!AG1353="Died same day as arrival",'Patient level info'!AG1353="Admitted to ICU/CCU/HDU"),'Patient level info'!AG1353,IF('Patient level info'!P1353="Not achieved",'Patient level info'!AG1353,IF('Patient level info'!M1353="Not achieved",'Patient level info'!AG1353,IF('Patient level info'!AG1353="Not directly admitted by this team, but achieved 90% of stay whilst at this team",'Patient level info'!AG1353,CONCATENATE('Patient level info'!AG1353," whilst at this team"))))))))</f>
        <v/>
      </c>
      <c r="E1353" s="106" t="str">
        <f>IF('Patient level info'!A1353="","",IF(B1353="6 Month Transfer","Not Applicable",IF('Patient level info'!A1353='Patient level info'!B1353,IF('Patient level info'!T1353="No","Not achieved","Achieved"),"Not directly admitted by this team")))</f>
        <v/>
      </c>
      <c r="F1353" s="106" t="str">
        <f>IF('Patient level info'!A1353="","",IF(B1353="6 Month Transfer","Not Applicable",IF('Patient level info'!A1353='Patient level info'!B1353,IF('Patient level info'!U1353="","Not achieved","Achieved"),"Not directly admitted by this team")))</f>
        <v/>
      </c>
    </row>
    <row r="1354" spans="1:6" s="40" customFormat="1" ht="30" customHeight="1" x14ac:dyDescent="0.25">
      <c r="A1354" s="20" t="str">
        <f>IF('Patient level info'!A1354="","",'Patient level info'!A1354)</f>
        <v/>
      </c>
      <c r="B1354" s="105" t="str">
        <f>IF(A1354="","",IF('Patient level info'!E1354="Yes","6 Month Transfer",IF('Paste Data Here - Export'!A1354='Paste Data Here - Export'!B1354,'Patient level info'!C1354,IF('Patient level info'!W1354="No","",'Paste Data Here - Export'!HP1354))))</f>
        <v/>
      </c>
      <c r="C1354" s="61" t="str">
        <f>IF(A1354="","",IF(B1354="6 Month Transfer",B1354,IF('Patient level info'!W1354="No","Record not locked to discharge/transfer",IF(AND('Paste Data Here - Export'!KM1354="T",'Paste Data Here - Export'!A1354&lt;&gt;'Paste Data Here - Export'!B1354),"Record transferred to this team then transferred to another inpatient team",IF('Paste Data Here - Export'!KM1354="T","Transferred to another inpatient team",IF('Paste Data Here - Export'!A1354='Paste Data Here - Export'!B1354,"Full record at this team","Record transferred to this team"))))))</f>
        <v/>
      </c>
      <c r="D1354" s="106" t="str">
        <f>IF('Patient level info'!A1354="","",IF(B1354="6 Month Transfer","Not Applicable",IF(C1354="Record not locked to discharge/transfer",C1354,IF(OR(C1354="Full record at this team",'Patient level info'!AG1354="Died same day as arrival",'Patient level info'!AG1354="Admitted to ICU/CCU/HDU"),'Patient level info'!AG1354,IF('Patient level info'!P1354="Not achieved",'Patient level info'!AG1354,IF('Patient level info'!M1354="Not achieved",'Patient level info'!AG1354,IF('Patient level info'!AG1354="Not directly admitted by this team, but achieved 90% of stay whilst at this team",'Patient level info'!AG1354,CONCATENATE('Patient level info'!AG1354," whilst at this team"))))))))</f>
        <v/>
      </c>
      <c r="E1354" s="106" t="str">
        <f>IF('Patient level info'!A1354="","",IF(B1354="6 Month Transfer","Not Applicable",IF('Patient level info'!A1354='Patient level info'!B1354,IF('Patient level info'!T1354="No","Not achieved","Achieved"),"Not directly admitted by this team")))</f>
        <v/>
      </c>
      <c r="F1354" s="106" t="str">
        <f>IF('Patient level info'!A1354="","",IF(B1354="6 Month Transfer","Not Applicable",IF('Patient level info'!A1354='Patient level info'!B1354,IF('Patient level info'!U1354="","Not achieved","Achieved"),"Not directly admitted by this team")))</f>
        <v/>
      </c>
    </row>
    <row r="1355" spans="1:6" s="40" customFormat="1" ht="30" customHeight="1" x14ac:dyDescent="0.25">
      <c r="A1355" s="20" t="str">
        <f>IF('Patient level info'!A1355="","",'Patient level info'!A1355)</f>
        <v/>
      </c>
      <c r="B1355" s="105" t="str">
        <f>IF(A1355="","",IF('Patient level info'!E1355="Yes","6 Month Transfer",IF('Paste Data Here - Export'!A1355='Paste Data Here - Export'!B1355,'Patient level info'!C1355,IF('Patient level info'!W1355="No","",'Paste Data Here - Export'!HP1355))))</f>
        <v/>
      </c>
      <c r="C1355" s="61" t="str">
        <f>IF(A1355="","",IF(B1355="6 Month Transfer",B1355,IF('Patient level info'!W1355="No","Record not locked to discharge/transfer",IF(AND('Paste Data Here - Export'!KM1355="T",'Paste Data Here - Export'!A1355&lt;&gt;'Paste Data Here - Export'!B1355),"Record transferred to this team then transferred to another inpatient team",IF('Paste Data Here - Export'!KM1355="T","Transferred to another inpatient team",IF('Paste Data Here - Export'!A1355='Paste Data Here - Export'!B1355,"Full record at this team","Record transferred to this team"))))))</f>
        <v/>
      </c>
      <c r="D1355" s="106" t="str">
        <f>IF('Patient level info'!A1355="","",IF(B1355="6 Month Transfer","Not Applicable",IF(C1355="Record not locked to discharge/transfer",C1355,IF(OR(C1355="Full record at this team",'Patient level info'!AG1355="Died same day as arrival",'Patient level info'!AG1355="Admitted to ICU/CCU/HDU"),'Patient level info'!AG1355,IF('Patient level info'!P1355="Not achieved",'Patient level info'!AG1355,IF('Patient level info'!M1355="Not achieved",'Patient level info'!AG1355,IF('Patient level info'!AG1355="Not directly admitted by this team, but achieved 90% of stay whilst at this team",'Patient level info'!AG1355,CONCATENATE('Patient level info'!AG1355," whilst at this team"))))))))</f>
        <v/>
      </c>
      <c r="E1355" s="106" t="str">
        <f>IF('Patient level info'!A1355="","",IF(B1355="6 Month Transfer","Not Applicable",IF('Patient level info'!A1355='Patient level info'!B1355,IF('Patient level info'!T1355="No","Not achieved","Achieved"),"Not directly admitted by this team")))</f>
        <v/>
      </c>
      <c r="F1355" s="106" t="str">
        <f>IF('Patient level info'!A1355="","",IF(B1355="6 Month Transfer","Not Applicable",IF('Patient level info'!A1355='Patient level info'!B1355,IF('Patient level info'!U1355="","Not achieved","Achieved"),"Not directly admitted by this team")))</f>
        <v/>
      </c>
    </row>
    <row r="1356" spans="1:6" s="40" customFormat="1" ht="30" customHeight="1" x14ac:dyDescent="0.25">
      <c r="A1356" s="20" t="str">
        <f>IF('Patient level info'!A1356="","",'Patient level info'!A1356)</f>
        <v/>
      </c>
      <c r="B1356" s="105" t="str">
        <f>IF(A1356="","",IF('Patient level info'!E1356="Yes","6 Month Transfer",IF('Paste Data Here - Export'!A1356='Paste Data Here - Export'!B1356,'Patient level info'!C1356,IF('Patient level info'!W1356="No","",'Paste Data Here - Export'!HP1356))))</f>
        <v/>
      </c>
      <c r="C1356" s="61" t="str">
        <f>IF(A1356="","",IF(B1356="6 Month Transfer",B1356,IF('Patient level info'!W1356="No","Record not locked to discharge/transfer",IF(AND('Paste Data Here - Export'!KM1356="T",'Paste Data Here - Export'!A1356&lt;&gt;'Paste Data Here - Export'!B1356),"Record transferred to this team then transferred to another inpatient team",IF('Paste Data Here - Export'!KM1356="T","Transferred to another inpatient team",IF('Paste Data Here - Export'!A1356='Paste Data Here - Export'!B1356,"Full record at this team","Record transferred to this team"))))))</f>
        <v/>
      </c>
      <c r="D1356" s="106" t="str">
        <f>IF('Patient level info'!A1356="","",IF(B1356="6 Month Transfer","Not Applicable",IF(C1356="Record not locked to discharge/transfer",C1356,IF(OR(C1356="Full record at this team",'Patient level info'!AG1356="Died same day as arrival",'Patient level info'!AG1356="Admitted to ICU/CCU/HDU"),'Patient level info'!AG1356,IF('Patient level info'!P1356="Not achieved",'Patient level info'!AG1356,IF('Patient level info'!M1356="Not achieved",'Patient level info'!AG1356,IF('Patient level info'!AG1356="Not directly admitted by this team, but achieved 90% of stay whilst at this team",'Patient level info'!AG1356,CONCATENATE('Patient level info'!AG1356," whilst at this team"))))))))</f>
        <v/>
      </c>
      <c r="E1356" s="106" t="str">
        <f>IF('Patient level info'!A1356="","",IF(B1356="6 Month Transfer","Not Applicable",IF('Patient level info'!A1356='Patient level info'!B1356,IF('Patient level info'!T1356="No","Not achieved","Achieved"),"Not directly admitted by this team")))</f>
        <v/>
      </c>
      <c r="F1356" s="106" t="str">
        <f>IF('Patient level info'!A1356="","",IF(B1356="6 Month Transfer","Not Applicable",IF('Patient level info'!A1356='Patient level info'!B1356,IF('Patient level info'!U1356="","Not achieved","Achieved"),"Not directly admitted by this team")))</f>
        <v/>
      </c>
    </row>
    <row r="1357" spans="1:6" s="40" customFormat="1" ht="30" customHeight="1" x14ac:dyDescent="0.25">
      <c r="A1357" s="20" t="str">
        <f>IF('Patient level info'!A1357="","",'Patient level info'!A1357)</f>
        <v/>
      </c>
      <c r="B1357" s="105" t="str">
        <f>IF(A1357="","",IF('Patient level info'!E1357="Yes","6 Month Transfer",IF('Paste Data Here - Export'!A1357='Paste Data Here - Export'!B1357,'Patient level info'!C1357,IF('Patient level info'!W1357="No","",'Paste Data Here - Export'!HP1357))))</f>
        <v/>
      </c>
      <c r="C1357" s="61" t="str">
        <f>IF(A1357="","",IF(B1357="6 Month Transfer",B1357,IF('Patient level info'!W1357="No","Record not locked to discharge/transfer",IF(AND('Paste Data Here - Export'!KM1357="T",'Paste Data Here - Export'!A1357&lt;&gt;'Paste Data Here - Export'!B1357),"Record transferred to this team then transferred to another inpatient team",IF('Paste Data Here - Export'!KM1357="T","Transferred to another inpatient team",IF('Paste Data Here - Export'!A1357='Paste Data Here - Export'!B1357,"Full record at this team","Record transferred to this team"))))))</f>
        <v/>
      </c>
      <c r="D1357" s="106" t="str">
        <f>IF('Patient level info'!A1357="","",IF(B1357="6 Month Transfer","Not Applicable",IF(C1357="Record not locked to discharge/transfer",C1357,IF(OR(C1357="Full record at this team",'Patient level info'!AG1357="Died same day as arrival",'Patient level info'!AG1357="Admitted to ICU/CCU/HDU"),'Patient level info'!AG1357,IF('Patient level info'!P1357="Not achieved",'Patient level info'!AG1357,IF('Patient level info'!M1357="Not achieved",'Patient level info'!AG1357,IF('Patient level info'!AG1357="Not directly admitted by this team, but achieved 90% of stay whilst at this team",'Patient level info'!AG1357,CONCATENATE('Patient level info'!AG1357," whilst at this team"))))))))</f>
        <v/>
      </c>
      <c r="E1357" s="106" t="str">
        <f>IF('Patient level info'!A1357="","",IF(B1357="6 Month Transfer","Not Applicable",IF('Patient level info'!A1357='Patient level info'!B1357,IF('Patient level info'!T1357="No","Not achieved","Achieved"),"Not directly admitted by this team")))</f>
        <v/>
      </c>
      <c r="F1357" s="106" t="str">
        <f>IF('Patient level info'!A1357="","",IF(B1357="6 Month Transfer","Not Applicable",IF('Patient level info'!A1357='Patient level info'!B1357,IF('Patient level info'!U1357="","Not achieved","Achieved"),"Not directly admitted by this team")))</f>
        <v/>
      </c>
    </row>
    <row r="1358" spans="1:6" s="40" customFormat="1" ht="30" customHeight="1" x14ac:dyDescent="0.25">
      <c r="A1358" s="20" t="str">
        <f>IF('Patient level info'!A1358="","",'Patient level info'!A1358)</f>
        <v/>
      </c>
      <c r="B1358" s="105" t="str">
        <f>IF(A1358="","",IF('Patient level info'!E1358="Yes","6 Month Transfer",IF('Paste Data Here - Export'!A1358='Paste Data Here - Export'!B1358,'Patient level info'!C1358,IF('Patient level info'!W1358="No","",'Paste Data Here - Export'!HP1358))))</f>
        <v/>
      </c>
      <c r="C1358" s="61" t="str">
        <f>IF(A1358="","",IF(B1358="6 Month Transfer",B1358,IF('Patient level info'!W1358="No","Record not locked to discharge/transfer",IF(AND('Paste Data Here - Export'!KM1358="T",'Paste Data Here - Export'!A1358&lt;&gt;'Paste Data Here - Export'!B1358),"Record transferred to this team then transferred to another inpatient team",IF('Paste Data Here - Export'!KM1358="T","Transferred to another inpatient team",IF('Paste Data Here - Export'!A1358='Paste Data Here - Export'!B1358,"Full record at this team","Record transferred to this team"))))))</f>
        <v/>
      </c>
      <c r="D1358" s="106" t="str">
        <f>IF('Patient level info'!A1358="","",IF(B1358="6 Month Transfer","Not Applicable",IF(C1358="Record not locked to discharge/transfer",C1358,IF(OR(C1358="Full record at this team",'Patient level info'!AG1358="Died same day as arrival",'Patient level info'!AG1358="Admitted to ICU/CCU/HDU"),'Patient level info'!AG1358,IF('Patient level info'!P1358="Not achieved",'Patient level info'!AG1358,IF('Patient level info'!M1358="Not achieved",'Patient level info'!AG1358,IF('Patient level info'!AG1358="Not directly admitted by this team, but achieved 90% of stay whilst at this team",'Patient level info'!AG1358,CONCATENATE('Patient level info'!AG1358," whilst at this team"))))))))</f>
        <v/>
      </c>
      <c r="E1358" s="106" t="str">
        <f>IF('Patient level info'!A1358="","",IF(B1358="6 Month Transfer","Not Applicable",IF('Patient level info'!A1358='Patient level info'!B1358,IF('Patient level info'!T1358="No","Not achieved","Achieved"),"Not directly admitted by this team")))</f>
        <v/>
      </c>
      <c r="F1358" s="106" t="str">
        <f>IF('Patient level info'!A1358="","",IF(B1358="6 Month Transfer","Not Applicable",IF('Patient level info'!A1358='Patient level info'!B1358,IF('Patient level info'!U1358="","Not achieved","Achieved"),"Not directly admitted by this team")))</f>
        <v/>
      </c>
    </row>
    <row r="1359" spans="1:6" s="40" customFormat="1" ht="30" customHeight="1" x14ac:dyDescent="0.25">
      <c r="A1359" s="20" t="str">
        <f>IF('Patient level info'!A1359="","",'Patient level info'!A1359)</f>
        <v/>
      </c>
      <c r="B1359" s="105" t="str">
        <f>IF(A1359="","",IF('Patient level info'!E1359="Yes","6 Month Transfer",IF('Paste Data Here - Export'!A1359='Paste Data Here - Export'!B1359,'Patient level info'!C1359,IF('Patient level info'!W1359="No","",'Paste Data Here - Export'!HP1359))))</f>
        <v/>
      </c>
      <c r="C1359" s="61" t="str">
        <f>IF(A1359="","",IF(B1359="6 Month Transfer",B1359,IF('Patient level info'!W1359="No","Record not locked to discharge/transfer",IF(AND('Paste Data Here - Export'!KM1359="T",'Paste Data Here - Export'!A1359&lt;&gt;'Paste Data Here - Export'!B1359),"Record transferred to this team then transferred to another inpatient team",IF('Paste Data Here - Export'!KM1359="T","Transferred to another inpatient team",IF('Paste Data Here - Export'!A1359='Paste Data Here - Export'!B1359,"Full record at this team","Record transferred to this team"))))))</f>
        <v/>
      </c>
      <c r="D1359" s="106" t="str">
        <f>IF('Patient level info'!A1359="","",IF(B1359="6 Month Transfer","Not Applicable",IF(C1359="Record not locked to discharge/transfer",C1359,IF(OR(C1359="Full record at this team",'Patient level info'!AG1359="Died same day as arrival",'Patient level info'!AG1359="Admitted to ICU/CCU/HDU"),'Patient level info'!AG1359,IF('Patient level info'!P1359="Not achieved",'Patient level info'!AG1359,IF('Patient level info'!M1359="Not achieved",'Patient level info'!AG1359,IF('Patient level info'!AG1359="Not directly admitted by this team, but achieved 90% of stay whilst at this team",'Patient level info'!AG1359,CONCATENATE('Patient level info'!AG1359," whilst at this team"))))))))</f>
        <v/>
      </c>
      <c r="E1359" s="106" t="str">
        <f>IF('Patient level info'!A1359="","",IF(B1359="6 Month Transfer","Not Applicable",IF('Patient level info'!A1359='Patient level info'!B1359,IF('Patient level info'!T1359="No","Not achieved","Achieved"),"Not directly admitted by this team")))</f>
        <v/>
      </c>
      <c r="F1359" s="106" t="str">
        <f>IF('Patient level info'!A1359="","",IF(B1359="6 Month Transfer","Not Applicable",IF('Patient level info'!A1359='Patient level info'!B1359,IF('Patient level info'!U1359="","Not achieved","Achieved"),"Not directly admitted by this team")))</f>
        <v/>
      </c>
    </row>
    <row r="1360" spans="1:6" s="40" customFormat="1" ht="30" customHeight="1" x14ac:dyDescent="0.25">
      <c r="A1360" s="20" t="str">
        <f>IF('Patient level info'!A1360="","",'Patient level info'!A1360)</f>
        <v/>
      </c>
      <c r="B1360" s="105" t="str">
        <f>IF(A1360="","",IF('Patient level info'!E1360="Yes","6 Month Transfer",IF('Paste Data Here - Export'!A1360='Paste Data Here - Export'!B1360,'Patient level info'!C1360,IF('Patient level info'!W1360="No","",'Paste Data Here - Export'!HP1360))))</f>
        <v/>
      </c>
      <c r="C1360" s="61" t="str">
        <f>IF(A1360="","",IF(B1360="6 Month Transfer",B1360,IF('Patient level info'!W1360="No","Record not locked to discharge/transfer",IF(AND('Paste Data Here - Export'!KM1360="T",'Paste Data Here - Export'!A1360&lt;&gt;'Paste Data Here - Export'!B1360),"Record transferred to this team then transferred to another inpatient team",IF('Paste Data Here - Export'!KM1360="T","Transferred to another inpatient team",IF('Paste Data Here - Export'!A1360='Paste Data Here - Export'!B1360,"Full record at this team","Record transferred to this team"))))))</f>
        <v/>
      </c>
      <c r="D1360" s="106" t="str">
        <f>IF('Patient level info'!A1360="","",IF(B1360="6 Month Transfer","Not Applicable",IF(C1360="Record not locked to discharge/transfer",C1360,IF(OR(C1360="Full record at this team",'Patient level info'!AG1360="Died same day as arrival",'Patient level info'!AG1360="Admitted to ICU/CCU/HDU"),'Patient level info'!AG1360,IF('Patient level info'!P1360="Not achieved",'Patient level info'!AG1360,IF('Patient level info'!M1360="Not achieved",'Patient level info'!AG1360,IF('Patient level info'!AG1360="Not directly admitted by this team, but achieved 90% of stay whilst at this team",'Patient level info'!AG1360,CONCATENATE('Patient level info'!AG1360," whilst at this team"))))))))</f>
        <v/>
      </c>
      <c r="E1360" s="106" t="str">
        <f>IF('Patient level info'!A1360="","",IF(B1360="6 Month Transfer","Not Applicable",IF('Patient level info'!A1360='Patient level info'!B1360,IF('Patient level info'!T1360="No","Not achieved","Achieved"),"Not directly admitted by this team")))</f>
        <v/>
      </c>
      <c r="F1360" s="106" t="str">
        <f>IF('Patient level info'!A1360="","",IF(B1360="6 Month Transfer","Not Applicable",IF('Patient level info'!A1360='Patient level info'!B1360,IF('Patient level info'!U1360="","Not achieved","Achieved"),"Not directly admitted by this team")))</f>
        <v/>
      </c>
    </row>
    <row r="1361" spans="1:6" s="40" customFormat="1" ht="30" customHeight="1" x14ac:dyDescent="0.25">
      <c r="A1361" s="20" t="str">
        <f>IF('Patient level info'!A1361="","",'Patient level info'!A1361)</f>
        <v/>
      </c>
      <c r="B1361" s="105" t="str">
        <f>IF(A1361="","",IF('Patient level info'!E1361="Yes","6 Month Transfer",IF('Paste Data Here - Export'!A1361='Paste Data Here - Export'!B1361,'Patient level info'!C1361,IF('Patient level info'!W1361="No","",'Paste Data Here - Export'!HP1361))))</f>
        <v/>
      </c>
      <c r="C1361" s="61" t="str">
        <f>IF(A1361="","",IF(B1361="6 Month Transfer",B1361,IF('Patient level info'!W1361="No","Record not locked to discharge/transfer",IF(AND('Paste Data Here - Export'!KM1361="T",'Paste Data Here - Export'!A1361&lt;&gt;'Paste Data Here - Export'!B1361),"Record transferred to this team then transferred to another inpatient team",IF('Paste Data Here - Export'!KM1361="T","Transferred to another inpatient team",IF('Paste Data Here - Export'!A1361='Paste Data Here - Export'!B1361,"Full record at this team","Record transferred to this team"))))))</f>
        <v/>
      </c>
      <c r="D1361" s="106" t="str">
        <f>IF('Patient level info'!A1361="","",IF(B1361="6 Month Transfer","Not Applicable",IF(C1361="Record not locked to discharge/transfer",C1361,IF(OR(C1361="Full record at this team",'Patient level info'!AG1361="Died same day as arrival",'Patient level info'!AG1361="Admitted to ICU/CCU/HDU"),'Patient level info'!AG1361,IF('Patient level info'!P1361="Not achieved",'Patient level info'!AG1361,IF('Patient level info'!M1361="Not achieved",'Patient level info'!AG1361,IF('Patient level info'!AG1361="Not directly admitted by this team, but achieved 90% of stay whilst at this team",'Patient level info'!AG1361,CONCATENATE('Patient level info'!AG1361," whilst at this team"))))))))</f>
        <v/>
      </c>
      <c r="E1361" s="106" t="str">
        <f>IF('Patient level info'!A1361="","",IF(B1361="6 Month Transfer","Not Applicable",IF('Patient level info'!A1361='Patient level info'!B1361,IF('Patient level info'!T1361="No","Not achieved","Achieved"),"Not directly admitted by this team")))</f>
        <v/>
      </c>
      <c r="F1361" s="106" t="str">
        <f>IF('Patient level info'!A1361="","",IF(B1361="6 Month Transfer","Not Applicable",IF('Patient level info'!A1361='Patient level info'!B1361,IF('Patient level info'!U1361="","Not achieved","Achieved"),"Not directly admitted by this team")))</f>
        <v/>
      </c>
    </row>
    <row r="1362" spans="1:6" s="40" customFormat="1" ht="30" customHeight="1" x14ac:dyDescent="0.25">
      <c r="A1362" s="20" t="str">
        <f>IF('Patient level info'!A1362="","",'Patient level info'!A1362)</f>
        <v/>
      </c>
      <c r="B1362" s="105" t="str">
        <f>IF(A1362="","",IF('Patient level info'!E1362="Yes","6 Month Transfer",IF('Paste Data Here - Export'!A1362='Paste Data Here - Export'!B1362,'Patient level info'!C1362,IF('Patient level info'!W1362="No","",'Paste Data Here - Export'!HP1362))))</f>
        <v/>
      </c>
      <c r="C1362" s="61" t="str">
        <f>IF(A1362="","",IF(B1362="6 Month Transfer",B1362,IF('Patient level info'!W1362="No","Record not locked to discharge/transfer",IF(AND('Paste Data Here - Export'!KM1362="T",'Paste Data Here - Export'!A1362&lt;&gt;'Paste Data Here - Export'!B1362),"Record transferred to this team then transferred to another inpatient team",IF('Paste Data Here - Export'!KM1362="T","Transferred to another inpatient team",IF('Paste Data Here - Export'!A1362='Paste Data Here - Export'!B1362,"Full record at this team","Record transferred to this team"))))))</f>
        <v/>
      </c>
      <c r="D1362" s="106" t="str">
        <f>IF('Patient level info'!A1362="","",IF(B1362="6 Month Transfer","Not Applicable",IF(C1362="Record not locked to discharge/transfer",C1362,IF(OR(C1362="Full record at this team",'Patient level info'!AG1362="Died same day as arrival",'Patient level info'!AG1362="Admitted to ICU/CCU/HDU"),'Patient level info'!AG1362,IF('Patient level info'!P1362="Not achieved",'Patient level info'!AG1362,IF('Patient level info'!M1362="Not achieved",'Patient level info'!AG1362,IF('Patient level info'!AG1362="Not directly admitted by this team, but achieved 90% of stay whilst at this team",'Patient level info'!AG1362,CONCATENATE('Patient level info'!AG1362," whilst at this team"))))))))</f>
        <v/>
      </c>
      <c r="E1362" s="106" t="str">
        <f>IF('Patient level info'!A1362="","",IF(B1362="6 Month Transfer","Not Applicable",IF('Patient level info'!A1362='Patient level info'!B1362,IF('Patient level info'!T1362="No","Not achieved","Achieved"),"Not directly admitted by this team")))</f>
        <v/>
      </c>
      <c r="F1362" s="106" t="str">
        <f>IF('Patient level info'!A1362="","",IF(B1362="6 Month Transfer","Not Applicable",IF('Patient level info'!A1362='Patient level info'!B1362,IF('Patient level info'!U1362="","Not achieved","Achieved"),"Not directly admitted by this team")))</f>
        <v/>
      </c>
    </row>
    <row r="1363" spans="1:6" s="40" customFormat="1" ht="30" customHeight="1" x14ac:dyDescent="0.25">
      <c r="A1363" s="20" t="str">
        <f>IF('Patient level info'!A1363="","",'Patient level info'!A1363)</f>
        <v/>
      </c>
      <c r="B1363" s="105" t="str">
        <f>IF(A1363="","",IF('Patient level info'!E1363="Yes","6 Month Transfer",IF('Paste Data Here - Export'!A1363='Paste Data Here - Export'!B1363,'Patient level info'!C1363,IF('Patient level info'!W1363="No","",'Paste Data Here - Export'!HP1363))))</f>
        <v/>
      </c>
      <c r="C1363" s="61" t="str">
        <f>IF(A1363="","",IF(B1363="6 Month Transfer",B1363,IF('Patient level info'!W1363="No","Record not locked to discharge/transfer",IF(AND('Paste Data Here - Export'!KM1363="T",'Paste Data Here - Export'!A1363&lt;&gt;'Paste Data Here - Export'!B1363),"Record transferred to this team then transferred to another inpatient team",IF('Paste Data Here - Export'!KM1363="T","Transferred to another inpatient team",IF('Paste Data Here - Export'!A1363='Paste Data Here - Export'!B1363,"Full record at this team","Record transferred to this team"))))))</f>
        <v/>
      </c>
      <c r="D1363" s="106" t="str">
        <f>IF('Patient level info'!A1363="","",IF(B1363="6 Month Transfer","Not Applicable",IF(C1363="Record not locked to discharge/transfer",C1363,IF(OR(C1363="Full record at this team",'Patient level info'!AG1363="Died same day as arrival",'Patient level info'!AG1363="Admitted to ICU/CCU/HDU"),'Patient level info'!AG1363,IF('Patient level info'!P1363="Not achieved",'Patient level info'!AG1363,IF('Patient level info'!M1363="Not achieved",'Patient level info'!AG1363,IF('Patient level info'!AG1363="Not directly admitted by this team, but achieved 90% of stay whilst at this team",'Patient level info'!AG1363,CONCATENATE('Patient level info'!AG1363," whilst at this team"))))))))</f>
        <v/>
      </c>
      <c r="E1363" s="106" t="str">
        <f>IF('Patient level info'!A1363="","",IF(B1363="6 Month Transfer","Not Applicable",IF('Patient level info'!A1363='Patient level info'!B1363,IF('Patient level info'!T1363="No","Not achieved","Achieved"),"Not directly admitted by this team")))</f>
        <v/>
      </c>
      <c r="F1363" s="106" t="str">
        <f>IF('Patient level info'!A1363="","",IF(B1363="6 Month Transfer","Not Applicable",IF('Patient level info'!A1363='Patient level info'!B1363,IF('Patient level info'!U1363="","Not achieved","Achieved"),"Not directly admitted by this team")))</f>
        <v/>
      </c>
    </row>
    <row r="1364" spans="1:6" s="40" customFormat="1" ht="30" customHeight="1" x14ac:dyDescent="0.25">
      <c r="A1364" s="20" t="str">
        <f>IF('Patient level info'!A1364="","",'Patient level info'!A1364)</f>
        <v/>
      </c>
      <c r="B1364" s="105" t="str">
        <f>IF(A1364="","",IF('Patient level info'!E1364="Yes","6 Month Transfer",IF('Paste Data Here - Export'!A1364='Paste Data Here - Export'!B1364,'Patient level info'!C1364,IF('Patient level info'!W1364="No","",'Paste Data Here - Export'!HP1364))))</f>
        <v/>
      </c>
      <c r="C1364" s="61" t="str">
        <f>IF(A1364="","",IF(B1364="6 Month Transfer",B1364,IF('Patient level info'!W1364="No","Record not locked to discharge/transfer",IF(AND('Paste Data Here - Export'!KM1364="T",'Paste Data Here - Export'!A1364&lt;&gt;'Paste Data Here - Export'!B1364),"Record transferred to this team then transferred to another inpatient team",IF('Paste Data Here - Export'!KM1364="T","Transferred to another inpatient team",IF('Paste Data Here - Export'!A1364='Paste Data Here - Export'!B1364,"Full record at this team","Record transferred to this team"))))))</f>
        <v/>
      </c>
      <c r="D1364" s="106" t="str">
        <f>IF('Patient level info'!A1364="","",IF(B1364="6 Month Transfer","Not Applicable",IF(C1364="Record not locked to discharge/transfer",C1364,IF(OR(C1364="Full record at this team",'Patient level info'!AG1364="Died same day as arrival",'Patient level info'!AG1364="Admitted to ICU/CCU/HDU"),'Patient level info'!AG1364,IF('Patient level info'!P1364="Not achieved",'Patient level info'!AG1364,IF('Patient level info'!M1364="Not achieved",'Patient level info'!AG1364,IF('Patient level info'!AG1364="Not directly admitted by this team, but achieved 90% of stay whilst at this team",'Patient level info'!AG1364,CONCATENATE('Patient level info'!AG1364," whilst at this team"))))))))</f>
        <v/>
      </c>
      <c r="E1364" s="106" t="str">
        <f>IF('Patient level info'!A1364="","",IF(B1364="6 Month Transfer","Not Applicable",IF('Patient level info'!A1364='Patient level info'!B1364,IF('Patient level info'!T1364="No","Not achieved","Achieved"),"Not directly admitted by this team")))</f>
        <v/>
      </c>
      <c r="F1364" s="106" t="str">
        <f>IF('Patient level info'!A1364="","",IF(B1364="6 Month Transfer","Not Applicable",IF('Patient level info'!A1364='Patient level info'!B1364,IF('Patient level info'!U1364="","Not achieved","Achieved"),"Not directly admitted by this team")))</f>
        <v/>
      </c>
    </row>
    <row r="1365" spans="1:6" s="40" customFormat="1" ht="30" customHeight="1" x14ac:dyDescent="0.25">
      <c r="A1365" s="20" t="str">
        <f>IF('Patient level info'!A1365="","",'Patient level info'!A1365)</f>
        <v/>
      </c>
      <c r="B1365" s="105" t="str">
        <f>IF(A1365="","",IF('Patient level info'!E1365="Yes","6 Month Transfer",IF('Paste Data Here - Export'!A1365='Paste Data Here - Export'!B1365,'Patient level info'!C1365,IF('Patient level info'!W1365="No","",'Paste Data Here - Export'!HP1365))))</f>
        <v/>
      </c>
      <c r="C1365" s="61" t="str">
        <f>IF(A1365="","",IF(B1365="6 Month Transfer",B1365,IF('Patient level info'!W1365="No","Record not locked to discharge/transfer",IF(AND('Paste Data Here - Export'!KM1365="T",'Paste Data Here - Export'!A1365&lt;&gt;'Paste Data Here - Export'!B1365),"Record transferred to this team then transferred to another inpatient team",IF('Paste Data Here - Export'!KM1365="T","Transferred to another inpatient team",IF('Paste Data Here - Export'!A1365='Paste Data Here - Export'!B1365,"Full record at this team","Record transferred to this team"))))))</f>
        <v/>
      </c>
      <c r="D1365" s="106" t="str">
        <f>IF('Patient level info'!A1365="","",IF(B1365="6 Month Transfer","Not Applicable",IF(C1365="Record not locked to discharge/transfer",C1365,IF(OR(C1365="Full record at this team",'Patient level info'!AG1365="Died same day as arrival",'Patient level info'!AG1365="Admitted to ICU/CCU/HDU"),'Patient level info'!AG1365,IF('Patient level info'!P1365="Not achieved",'Patient level info'!AG1365,IF('Patient level info'!M1365="Not achieved",'Patient level info'!AG1365,IF('Patient level info'!AG1365="Not directly admitted by this team, but achieved 90% of stay whilst at this team",'Patient level info'!AG1365,CONCATENATE('Patient level info'!AG1365," whilst at this team"))))))))</f>
        <v/>
      </c>
      <c r="E1365" s="106" t="str">
        <f>IF('Patient level info'!A1365="","",IF(B1365="6 Month Transfer","Not Applicable",IF('Patient level info'!A1365='Patient level info'!B1365,IF('Patient level info'!T1365="No","Not achieved","Achieved"),"Not directly admitted by this team")))</f>
        <v/>
      </c>
      <c r="F1365" s="106" t="str">
        <f>IF('Patient level info'!A1365="","",IF(B1365="6 Month Transfer","Not Applicable",IF('Patient level info'!A1365='Patient level info'!B1365,IF('Patient level info'!U1365="","Not achieved","Achieved"),"Not directly admitted by this team")))</f>
        <v/>
      </c>
    </row>
    <row r="1366" spans="1:6" s="40" customFormat="1" ht="30" customHeight="1" x14ac:dyDescent="0.25">
      <c r="A1366" s="20" t="str">
        <f>IF('Patient level info'!A1366="","",'Patient level info'!A1366)</f>
        <v/>
      </c>
      <c r="B1366" s="105" t="str">
        <f>IF(A1366="","",IF('Patient level info'!E1366="Yes","6 Month Transfer",IF('Paste Data Here - Export'!A1366='Paste Data Here - Export'!B1366,'Patient level info'!C1366,IF('Patient level info'!W1366="No","",'Paste Data Here - Export'!HP1366))))</f>
        <v/>
      </c>
      <c r="C1366" s="61" t="str">
        <f>IF(A1366="","",IF(B1366="6 Month Transfer",B1366,IF('Patient level info'!W1366="No","Record not locked to discharge/transfer",IF(AND('Paste Data Here - Export'!KM1366="T",'Paste Data Here - Export'!A1366&lt;&gt;'Paste Data Here - Export'!B1366),"Record transferred to this team then transferred to another inpatient team",IF('Paste Data Here - Export'!KM1366="T","Transferred to another inpatient team",IF('Paste Data Here - Export'!A1366='Paste Data Here - Export'!B1366,"Full record at this team","Record transferred to this team"))))))</f>
        <v/>
      </c>
      <c r="D1366" s="106" t="str">
        <f>IF('Patient level info'!A1366="","",IF(B1366="6 Month Transfer","Not Applicable",IF(C1366="Record not locked to discharge/transfer",C1366,IF(OR(C1366="Full record at this team",'Patient level info'!AG1366="Died same day as arrival",'Patient level info'!AG1366="Admitted to ICU/CCU/HDU"),'Patient level info'!AG1366,IF('Patient level info'!P1366="Not achieved",'Patient level info'!AG1366,IF('Patient level info'!M1366="Not achieved",'Patient level info'!AG1366,IF('Patient level info'!AG1366="Not directly admitted by this team, but achieved 90% of stay whilst at this team",'Patient level info'!AG1366,CONCATENATE('Patient level info'!AG1366," whilst at this team"))))))))</f>
        <v/>
      </c>
      <c r="E1366" s="106" t="str">
        <f>IF('Patient level info'!A1366="","",IF(B1366="6 Month Transfer","Not Applicable",IF('Patient level info'!A1366='Patient level info'!B1366,IF('Patient level info'!T1366="No","Not achieved","Achieved"),"Not directly admitted by this team")))</f>
        <v/>
      </c>
      <c r="F1366" s="106" t="str">
        <f>IF('Patient level info'!A1366="","",IF(B1366="6 Month Transfer","Not Applicable",IF('Patient level info'!A1366='Patient level info'!B1366,IF('Patient level info'!U1366="","Not achieved","Achieved"),"Not directly admitted by this team")))</f>
        <v/>
      </c>
    </row>
    <row r="1367" spans="1:6" s="40" customFormat="1" ht="30" customHeight="1" x14ac:dyDescent="0.25">
      <c r="A1367" s="20" t="str">
        <f>IF('Patient level info'!A1367="","",'Patient level info'!A1367)</f>
        <v/>
      </c>
      <c r="B1367" s="105" t="str">
        <f>IF(A1367="","",IF('Patient level info'!E1367="Yes","6 Month Transfer",IF('Paste Data Here - Export'!A1367='Paste Data Here - Export'!B1367,'Patient level info'!C1367,IF('Patient level info'!W1367="No","",'Paste Data Here - Export'!HP1367))))</f>
        <v/>
      </c>
      <c r="C1367" s="61" t="str">
        <f>IF(A1367="","",IF(B1367="6 Month Transfer",B1367,IF('Patient level info'!W1367="No","Record not locked to discharge/transfer",IF(AND('Paste Data Here - Export'!KM1367="T",'Paste Data Here - Export'!A1367&lt;&gt;'Paste Data Here - Export'!B1367),"Record transferred to this team then transferred to another inpatient team",IF('Paste Data Here - Export'!KM1367="T","Transferred to another inpatient team",IF('Paste Data Here - Export'!A1367='Paste Data Here - Export'!B1367,"Full record at this team","Record transferred to this team"))))))</f>
        <v/>
      </c>
      <c r="D1367" s="106" t="str">
        <f>IF('Patient level info'!A1367="","",IF(B1367="6 Month Transfer","Not Applicable",IF(C1367="Record not locked to discharge/transfer",C1367,IF(OR(C1367="Full record at this team",'Patient level info'!AG1367="Died same day as arrival",'Patient level info'!AG1367="Admitted to ICU/CCU/HDU"),'Patient level info'!AG1367,IF('Patient level info'!P1367="Not achieved",'Patient level info'!AG1367,IF('Patient level info'!M1367="Not achieved",'Patient level info'!AG1367,IF('Patient level info'!AG1367="Not directly admitted by this team, but achieved 90% of stay whilst at this team",'Patient level info'!AG1367,CONCATENATE('Patient level info'!AG1367," whilst at this team"))))))))</f>
        <v/>
      </c>
      <c r="E1367" s="106" t="str">
        <f>IF('Patient level info'!A1367="","",IF(B1367="6 Month Transfer","Not Applicable",IF('Patient level info'!A1367='Patient level info'!B1367,IF('Patient level info'!T1367="No","Not achieved","Achieved"),"Not directly admitted by this team")))</f>
        <v/>
      </c>
      <c r="F1367" s="106" t="str">
        <f>IF('Patient level info'!A1367="","",IF(B1367="6 Month Transfer","Not Applicable",IF('Patient level info'!A1367='Patient level info'!B1367,IF('Patient level info'!U1367="","Not achieved","Achieved"),"Not directly admitted by this team")))</f>
        <v/>
      </c>
    </row>
    <row r="1368" spans="1:6" s="40" customFormat="1" ht="30" customHeight="1" x14ac:dyDescent="0.25">
      <c r="A1368" s="20" t="str">
        <f>IF('Patient level info'!A1368="","",'Patient level info'!A1368)</f>
        <v/>
      </c>
      <c r="B1368" s="105" t="str">
        <f>IF(A1368="","",IF('Patient level info'!E1368="Yes","6 Month Transfer",IF('Paste Data Here - Export'!A1368='Paste Data Here - Export'!B1368,'Patient level info'!C1368,IF('Patient level info'!W1368="No","",'Paste Data Here - Export'!HP1368))))</f>
        <v/>
      </c>
      <c r="C1368" s="61" t="str">
        <f>IF(A1368="","",IF(B1368="6 Month Transfer",B1368,IF('Patient level info'!W1368="No","Record not locked to discharge/transfer",IF(AND('Paste Data Here - Export'!KM1368="T",'Paste Data Here - Export'!A1368&lt;&gt;'Paste Data Here - Export'!B1368),"Record transferred to this team then transferred to another inpatient team",IF('Paste Data Here - Export'!KM1368="T","Transferred to another inpatient team",IF('Paste Data Here - Export'!A1368='Paste Data Here - Export'!B1368,"Full record at this team","Record transferred to this team"))))))</f>
        <v/>
      </c>
      <c r="D1368" s="106" t="str">
        <f>IF('Patient level info'!A1368="","",IF(B1368="6 Month Transfer","Not Applicable",IF(C1368="Record not locked to discharge/transfer",C1368,IF(OR(C1368="Full record at this team",'Patient level info'!AG1368="Died same day as arrival",'Patient level info'!AG1368="Admitted to ICU/CCU/HDU"),'Patient level info'!AG1368,IF('Patient level info'!P1368="Not achieved",'Patient level info'!AG1368,IF('Patient level info'!M1368="Not achieved",'Patient level info'!AG1368,IF('Patient level info'!AG1368="Not directly admitted by this team, but achieved 90% of stay whilst at this team",'Patient level info'!AG1368,CONCATENATE('Patient level info'!AG1368," whilst at this team"))))))))</f>
        <v/>
      </c>
      <c r="E1368" s="106" t="str">
        <f>IF('Patient level info'!A1368="","",IF(B1368="6 Month Transfer","Not Applicable",IF('Patient level info'!A1368='Patient level info'!B1368,IF('Patient level info'!T1368="No","Not achieved","Achieved"),"Not directly admitted by this team")))</f>
        <v/>
      </c>
      <c r="F1368" s="106" t="str">
        <f>IF('Patient level info'!A1368="","",IF(B1368="6 Month Transfer","Not Applicable",IF('Patient level info'!A1368='Patient level info'!B1368,IF('Patient level info'!U1368="","Not achieved","Achieved"),"Not directly admitted by this team")))</f>
        <v/>
      </c>
    </row>
    <row r="1369" spans="1:6" s="40" customFormat="1" ht="30" customHeight="1" x14ac:dyDescent="0.25">
      <c r="A1369" s="20" t="str">
        <f>IF('Patient level info'!A1369="","",'Patient level info'!A1369)</f>
        <v/>
      </c>
      <c r="B1369" s="105" t="str">
        <f>IF(A1369="","",IF('Patient level info'!E1369="Yes","6 Month Transfer",IF('Paste Data Here - Export'!A1369='Paste Data Here - Export'!B1369,'Patient level info'!C1369,IF('Patient level info'!W1369="No","",'Paste Data Here - Export'!HP1369))))</f>
        <v/>
      </c>
      <c r="C1369" s="61" t="str">
        <f>IF(A1369="","",IF(B1369="6 Month Transfer",B1369,IF('Patient level info'!W1369="No","Record not locked to discharge/transfer",IF(AND('Paste Data Here - Export'!KM1369="T",'Paste Data Here - Export'!A1369&lt;&gt;'Paste Data Here - Export'!B1369),"Record transferred to this team then transferred to another inpatient team",IF('Paste Data Here - Export'!KM1369="T","Transferred to another inpatient team",IF('Paste Data Here - Export'!A1369='Paste Data Here - Export'!B1369,"Full record at this team","Record transferred to this team"))))))</f>
        <v/>
      </c>
      <c r="D1369" s="106" t="str">
        <f>IF('Patient level info'!A1369="","",IF(B1369="6 Month Transfer","Not Applicable",IF(C1369="Record not locked to discharge/transfer",C1369,IF(OR(C1369="Full record at this team",'Patient level info'!AG1369="Died same day as arrival",'Patient level info'!AG1369="Admitted to ICU/CCU/HDU"),'Patient level info'!AG1369,IF('Patient level info'!P1369="Not achieved",'Patient level info'!AG1369,IF('Patient level info'!M1369="Not achieved",'Patient level info'!AG1369,IF('Patient level info'!AG1369="Not directly admitted by this team, but achieved 90% of stay whilst at this team",'Patient level info'!AG1369,CONCATENATE('Patient level info'!AG1369," whilst at this team"))))))))</f>
        <v/>
      </c>
      <c r="E1369" s="106" t="str">
        <f>IF('Patient level info'!A1369="","",IF(B1369="6 Month Transfer","Not Applicable",IF('Patient level info'!A1369='Patient level info'!B1369,IF('Patient level info'!T1369="No","Not achieved","Achieved"),"Not directly admitted by this team")))</f>
        <v/>
      </c>
      <c r="F1369" s="106" t="str">
        <f>IF('Patient level info'!A1369="","",IF(B1369="6 Month Transfer","Not Applicable",IF('Patient level info'!A1369='Patient level info'!B1369,IF('Patient level info'!U1369="","Not achieved","Achieved"),"Not directly admitted by this team")))</f>
        <v/>
      </c>
    </row>
    <row r="1370" spans="1:6" s="40" customFormat="1" ht="30" customHeight="1" x14ac:dyDescent="0.25">
      <c r="A1370" s="20" t="str">
        <f>IF('Patient level info'!A1370="","",'Patient level info'!A1370)</f>
        <v/>
      </c>
      <c r="B1370" s="105" t="str">
        <f>IF(A1370="","",IF('Patient level info'!E1370="Yes","6 Month Transfer",IF('Paste Data Here - Export'!A1370='Paste Data Here - Export'!B1370,'Patient level info'!C1370,IF('Patient level info'!W1370="No","",'Paste Data Here - Export'!HP1370))))</f>
        <v/>
      </c>
      <c r="C1370" s="61" t="str">
        <f>IF(A1370="","",IF(B1370="6 Month Transfer",B1370,IF('Patient level info'!W1370="No","Record not locked to discharge/transfer",IF(AND('Paste Data Here - Export'!KM1370="T",'Paste Data Here - Export'!A1370&lt;&gt;'Paste Data Here - Export'!B1370),"Record transferred to this team then transferred to another inpatient team",IF('Paste Data Here - Export'!KM1370="T","Transferred to another inpatient team",IF('Paste Data Here - Export'!A1370='Paste Data Here - Export'!B1370,"Full record at this team","Record transferred to this team"))))))</f>
        <v/>
      </c>
      <c r="D1370" s="106" t="str">
        <f>IF('Patient level info'!A1370="","",IF(B1370="6 Month Transfer","Not Applicable",IF(C1370="Record not locked to discharge/transfer",C1370,IF(OR(C1370="Full record at this team",'Patient level info'!AG1370="Died same day as arrival",'Patient level info'!AG1370="Admitted to ICU/CCU/HDU"),'Patient level info'!AG1370,IF('Patient level info'!P1370="Not achieved",'Patient level info'!AG1370,IF('Patient level info'!M1370="Not achieved",'Patient level info'!AG1370,IF('Patient level info'!AG1370="Not directly admitted by this team, but achieved 90% of stay whilst at this team",'Patient level info'!AG1370,CONCATENATE('Patient level info'!AG1370," whilst at this team"))))))))</f>
        <v/>
      </c>
      <c r="E1370" s="106" t="str">
        <f>IF('Patient level info'!A1370="","",IF(B1370="6 Month Transfer","Not Applicable",IF('Patient level info'!A1370='Patient level info'!B1370,IF('Patient level info'!T1370="No","Not achieved","Achieved"),"Not directly admitted by this team")))</f>
        <v/>
      </c>
      <c r="F1370" s="106" t="str">
        <f>IF('Patient level info'!A1370="","",IF(B1370="6 Month Transfer","Not Applicable",IF('Patient level info'!A1370='Patient level info'!B1370,IF('Patient level info'!U1370="","Not achieved","Achieved"),"Not directly admitted by this team")))</f>
        <v/>
      </c>
    </row>
    <row r="1371" spans="1:6" s="40" customFormat="1" ht="30" customHeight="1" x14ac:dyDescent="0.25">
      <c r="A1371" s="20" t="str">
        <f>IF('Patient level info'!A1371="","",'Patient level info'!A1371)</f>
        <v/>
      </c>
      <c r="B1371" s="105" t="str">
        <f>IF(A1371="","",IF('Patient level info'!E1371="Yes","6 Month Transfer",IF('Paste Data Here - Export'!A1371='Paste Data Here - Export'!B1371,'Patient level info'!C1371,IF('Patient level info'!W1371="No","",'Paste Data Here - Export'!HP1371))))</f>
        <v/>
      </c>
      <c r="C1371" s="61" t="str">
        <f>IF(A1371="","",IF(B1371="6 Month Transfer",B1371,IF('Patient level info'!W1371="No","Record not locked to discharge/transfer",IF(AND('Paste Data Here - Export'!KM1371="T",'Paste Data Here - Export'!A1371&lt;&gt;'Paste Data Here - Export'!B1371),"Record transferred to this team then transferred to another inpatient team",IF('Paste Data Here - Export'!KM1371="T","Transferred to another inpatient team",IF('Paste Data Here - Export'!A1371='Paste Data Here - Export'!B1371,"Full record at this team","Record transferred to this team"))))))</f>
        <v/>
      </c>
      <c r="D1371" s="106" t="str">
        <f>IF('Patient level info'!A1371="","",IF(B1371="6 Month Transfer","Not Applicable",IF(C1371="Record not locked to discharge/transfer",C1371,IF(OR(C1371="Full record at this team",'Patient level info'!AG1371="Died same day as arrival",'Patient level info'!AG1371="Admitted to ICU/CCU/HDU"),'Patient level info'!AG1371,IF('Patient level info'!P1371="Not achieved",'Patient level info'!AG1371,IF('Patient level info'!M1371="Not achieved",'Patient level info'!AG1371,IF('Patient level info'!AG1371="Not directly admitted by this team, but achieved 90% of stay whilst at this team",'Patient level info'!AG1371,CONCATENATE('Patient level info'!AG1371," whilst at this team"))))))))</f>
        <v/>
      </c>
      <c r="E1371" s="106" t="str">
        <f>IF('Patient level info'!A1371="","",IF(B1371="6 Month Transfer","Not Applicable",IF('Patient level info'!A1371='Patient level info'!B1371,IF('Patient level info'!T1371="No","Not achieved","Achieved"),"Not directly admitted by this team")))</f>
        <v/>
      </c>
      <c r="F1371" s="106" t="str">
        <f>IF('Patient level info'!A1371="","",IF(B1371="6 Month Transfer","Not Applicable",IF('Patient level info'!A1371='Patient level info'!B1371,IF('Patient level info'!U1371="","Not achieved","Achieved"),"Not directly admitted by this team")))</f>
        <v/>
      </c>
    </row>
    <row r="1372" spans="1:6" s="40" customFormat="1" ht="30" customHeight="1" x14ac:dyDescent="0.25">
      <c r="A1372" s="20" t="str">
        <f>IF('Patient level info'!A1372="","",'Patient level info'!A1372)</f>
        <v/>
      </c>
      <c r="B1372" s="105" t="str">
        <f>IF(A1372="","",IF('Patient level info'!E1372="Yes","6 Month Transfer",IF('Paste Data Here - Export'!A1372='Paste Data Here - Export'!B1372,'Patient level info'!C1372,IF('Patient level info'!W1372="No","",'Paste Data Here - Export'!HP1372))))</f>
        <v/>
      </c>
      <c r="C1372" s="61" t="str">
        <f>IF(A1372="","",IF(B1372="6 Month Transfer",B1372,IF('Patient level info'!W1372="No","Record not locked to discharge/transfer",IF(AND('Paste Data Here - Export'!KM1372="T",'Paste Data Here - Export'!A1372&lt;&gt;'Paste Data Here - Export'!B1372),"Record transferred to this team then transferred to another inpatient team",IF('Paste Data Here - Export'!KM1372="T","Transferred to another inpatient team",IF('Paste Data Here - Export'!A1372='Paste Data Here - Export'!B1372,"Full record at this team","Record transferred to this team"))))))</f>
        <v/>
      </c>
      <c r="D1372" s="106" t="str">
        <f>IF('Patient level info'!A1372="","",IF(B1372="6 Month Transfer","Not Applicable",IF(C1372="Record not locked to discharge/transfer",C1372,IF(OR(C1372="Full record at this team",'Patient level info'!AG1372="Died same day as arrival",'Patient level info'!AG1372="Admitted to ICU/CCU/HDU"),'Patient level info'!AG1372,IF('Patient level info'!P1372="Not achieved",'Patient level info'!AG1372,IF('Patient level info'!M1372="Not achieved",'Patient level info'!AG1372,IF('Patient level info'!AG1372="Not directly admitted by this team, but achieved 90% of stay whilst at this team",'Patient level info'!AG1372,CONCATENATE('Patient level info'!AG1372," whilst at this team"))))))))</f>
        <v/>
      </c>
      <c r="E1372" s="106" t="str">
        <f>IF('Patient level info'!A1372="","",IF(B1372="6 Month Transfer","Not Applicable",IF('Patient level info'!A1372='Patient level info'!B1372,IF('Patient level info'!T1372="No","Not achieved","Achieved"),"Not directly admitted by this team")))</f>
        <v/>
      </c>
      <c r="F1372" s="106" t="str">
        <f>IF('Patient level info'!A1372="","",IF(B1372="6 Month Transfer","Not Applicable",IF('Patient level info'!A1372='Patient level info'!B1372,IF('Patient level info'!U1372="","Not achieved","Achieved"),"Not directly admitted by this team")))</f>
        <v/>
      </c>
    </row>
    <row r="1373" spans="1:6" s="40" customFormat="1" ht="30" customHeight="1" x14ac:dyDescent="0.25">
      <c r="A1373" s="20" t="str">
        <f>IF('Patient level info'!A1373="","",'Patient level info'!A1373)</f>
        <v/>
      </c>
      <c r="B1373" s="105" t="str">
        <f>IF(A1373="","",IF('Patient level info'!E1373="Yes","6 Month Transfer",IF('Paste Data Here - Export'!A1373='Paste Data Here - Export'!B1373,'Patient level info'!C1373,IF('Patient level info'!W1373="No","",'Paste Data Here - Export'!HP1373))))</f>
        <v/>
      </c>
      <c r="C1373" s="61" t="str">
        <f>IF(A1373="","",IF(B1373="6 Month Transfer",B1373,IF('Patient level info'!W1373="No","Record not locked to discharge/transfer",IF(AND('Paste Data Here - Export'!KM1373="T",'Paste Data Here - Export'!A1373&lt;&gt;'Paste Data Here - Export'!B1373),"Record transferred to this team then transferred to another inpatient team",IF('Paste Data Here - Export'!KM1373="T","Transferred to another inpatient team",IF('Paste Data Here - Export'!A1373='Paste Data Here - Export'!B1373,"Full record at this team","Record transferred to this team"))))))</f>
        <v/>
      </c>
      <c r="D1373" s="106" t="str">
        <f>IF('Patient level info'!A1373="","",IF(B1373="6 Month Transfer","Not Applicable",IF(C1373="Record not locked to discharge/transfer",C1373,IF(OR(C1373="Full record at this team",'Patient level info'!AG1373="Died same day as arrival",'Patient level info'!AG1373="Admitted to ICU/CCU/HDU"),'Patient level info'!AG1373,IF('Patient level info'!P1373="Not achieved",'Patient level info'!AG1373,IF('Patient level info'!M1373="Not achieved",'Patient level info'!AG1373,IF('Patient level info'!AG1373="Not directly admitted by this team, but achieved 90% of stay whilst at this team",'Patient level info'!AG1373,CONCATENATE('Patient level info'!AG1373," whilst at this team"))))))))</f>
        <v/>
      </c>
      <c r="E1373" s="106" t="str">
        <f>IF('Patient level info'!A1373="","",IF(B1373="6 Month Transfer","Not Applicable",IF('Patient level info'!A1373='Patient level info'!B1373,IF('Patient level info'!T1373="No","Not achieved","Achieved"),"Not directly admitted by this team")))</f>
        <v/>
      </c>
      <c r="F1373" s="106" t="str">
        <f>IF('Patient level info'!A1373="","",IF(B1373="6 Month Transfer","Not Applicable",IF('Patient level info'!A1373='Patient level info'!B1373,IF('Patient level info'!U1373="","Not achieved","Achieved"),"Not directly admitted by this team")))</f>
        <v/>
      </c>
    </row>
    <row r="1374" spans="1:6" s="40" customFormat="1" ht="30" customHeight="1" x14ac:dyDescent="0.25">
      <c r="A1374" s="20" t="str">
        <f>IF('Patient level info'!A1374="","",'Patient level info'!A1374)</f>
        <v/>
      </c>
      <c r="B1374" s="105" t="str">
        <f>IF(A1374="","",IF('Patient level info'!E1374="Yes","6 Month Transfer",IF('Paste Data Here - Export'!A1374='Paste Data Here - Export'!B1374,'Patient level info'!C1374,IF('Patient level info'!W1374="No","",'Paste Data Here - Export'!HP1374))))</f>
        <v/>
      </c>
      <c r="C1374" s="61" t="str">
        <f>IF(A1374="","",IF(B1374="6 Month Transfer",B1374,IF('Patient level info'!W1374="No","Record not locked to discharge/transfer",IF(AND('Paste Data Here - Export'!KM1374="T",'Paste Data Here - Export'!A1374&lt;&gt;'Paste Data Here - Export'!B1374),"Record transferred to this team then transferred to another inpatient team",IF('Paste Data Here - Export'!KM1374="T","Transferred to another inpatient team",IF('Paste Data Here - Export'!A1374='Paste Data Here - Export'!B1374,"Full record at this team","Record transferred to this team"))))))</f>
        <v/>
      </c>
      <c r="D1374" s="106" t="str">
        <f>IF('Patient level info'!A1374="","",IF(B1374="6 Month Transfer","Not Applicable",IF(C1374="Record not locked to discharge/transfer",C1374,IF(OR(C1374="Full record at this team",'Patient level info'!AG1374="Died same day as arrival",'Patient level info'!AG1374="Admitted to ICU/CCU/HDU"),'Patient level info'!AG1374,IF('Patient level info'!P1374="Not achieved",'Patient level info'!AG1374,IF('Patient level info'!M1374="Not achieved",'Patient level info'!AG1374,IF('Patient level info'!AG1374="Not directly admitted by this team, but achieved 90% of stay whilst at this team",'Patient level info'!AG1374,CONCATENATE('Patient level info'!AG1374," whilst at this team"))))))))</f>
        <v/>
      </c>
      <c r="E1374" s="106" t="str">
        <f>IF('Patient level info'!A1374="","",IF(B1374="6 Month Transfer","Not Applicable",IF('Patient level info'!A1374='Patient level info'!B1374,IF('Patient level info'!T1374="No","Not achieved","Achieved"),"Not directly admitted by this team")))</f>
        <v/>
      </c>
      <c r="F1374" s="106" t="str">
        <f>IF('Patient level info'!A1374="","",IF(B1374="6 Month Transfer","Not Applicable",IF('Patient level info'!A1374='Patient level info'!B1374,IF('Patient level info'!U1374="","Not achieved","Achieved"),"Not directly admitted by this team")))</f>
        <v/>
      </c>
    </row>
    <row r="1375" spans="1:6" s="40" customFormat="1" ht="30" customHeight="1" x14ac:dyDescent="0.25">
      <c r="A1375" s="20" t="str">
        <f>IF('Patient level info'!A1375="","",'Patient level info'!A1375)</f>
        <v/>
      </c>
      <c r="B1375" s="105" t="str">
        <f>IF(A1375="","",IF('Patient level info'!E1375="Yes","6 Month Transfer",IF('Paste Data Here - Export'!A1375='Paste Data Here - Export'!B1375,'Patient level info'!C1375,IF('Patient level info'!W1375="No","",'Paste Data Here - Export'!HP1375))))</f>
        <v/>
      </c>
      <c r="C1375" s="61" t="str">
        <f>IF(A1375="","",IF(B1375="6 Month Transfer",B1375,IF('Patient level info'!W1375="No","Record not locked to discharge/transfer",IF(AND('Paste Data Here - Export'!KM1375="T",'Paste Data Here - Export'!A1375&lt;&gt;'Paste Data Here - Export'!B1375),"Record transferred to this team then transferred to another inpatient team",IF('Paste Data Here - Export'!KM1375="T","Transferred to another inpatient team",IF('Paste Data Here - Export'!A1375='Paste Data Here - Export'!B1375,"Full record at this team","Record transferred to this team"))))))</f>
        <v/>
      </c>
      <c r="D1375" s="106" t="str">
        <f>IF('Patient level info'!A1375="","",IF(B1375="6 Month Transfer","Not Applicable",IF(C1375="Record not locked to discharge/transfer",C1375,IF(OR(C1375="Full record at this team",'Patient level info'!AG1375="Died same day as arrival",'Patient level info'!AG1375="Admitted to ICU/CCU/HDU"),'Patient level info'!AG1375,IF('Patient level info'!P1375="Not achieved",'Patient level info'!AG1375,IF('Patient level info'!M1375="Not achieved",'Patient level info'!AG1375,IF('Patient level info'!AG1375="Not directly admitted by this team, but achieved 90% of stay whilst at this team",'Patient level info'!AG1375,CONCATENATE('Patient level info'!AG1375," whilst at this team"))))))))</f>
        <v/>
      </c>
      <c r="E1375" s="106" t="str">
        <f>IF('Patient level info'!A1375="","",IF(B1375="6 Month Transfer","Not Applicable",IF('Patient level info'!A1375='Patient level info'!B1375,IF('Patient level info'!T1375="No","Not achieved","Achieved"),"Not directly admitted by this team")))</f>
        <v/>
      </c>
      <c r="F1375" s="106" t="str">
        <f>IF('Patient level info'!A1375="","",IF(B1375="6 Month Transfer","Not Applicable",IF('Patient level info'!A1375='Patient level info'!B1375,IF('Patient level info'!U1375="","Not achieved","Achieved"),"Not directly admitted by this team")))</f>
        <v/>
      </c>
    </row>
    <row r="1376" spans="1:6" s="40" customFormat="1" ht="30" customHeight="1" x14ac:dyDescent="0.25">
      <c r="A1376" s="20" t="str">
        <f>IF('Patient level info'!A1376="","",'Patient level info'!A1376)</f>
        <v/>
      </c>
      <c r="B1376" s="105" t="str">
        <f>IF(A1376="","",IF('Patient level info'!E1376="Yes","6 Month Transfer",IF('Paste Data Here - Export'!A1376='Paste Data Here - Export'!B1376,'Patient level info'!C1376,IF('Patient level info'!W1376="No","",'Paste Data Here - Export'!HP1376))))</f>
        <v/>
      </c>
      <c r="C1376" s="61" t="str">
        <f>IF(A1376="","",IF(B1376="6 Month Transfer",B1376,IF('Patient level info'!W1376="No","Record not locked to discharge/transfer",IF(AND('Paste Data Here - Export'!KM1376="T",'Paste Data Here - Export'!A1376&lt;&gt;'Paste Data Here - Export'!B1376),"Record transferred to this team then transferred to another inpatient team",IF('Paste Data Here - Export'!KM1376="T","Transferred to another inpatient team",IF('Paste Data Here - Export'!A1376='Paste Data Here - Export'!B1376,"Full record at this team","Record transferred to this team"))))))</f>
        <v/>
      </c>
      <c r="D1376" s="106" t="str">
        <f>IF('Patient level info'!A1376="","",IF(B1376="6 Month Transfer","Not Applicable",IF(C1376="Record not locked to discharge/transfer",C1376,IF(OR(C1376="Full record at this team",'Patient level info'!AG1376="Died same day as arrival",'Patient level info'!AG1376="Admitted to ICU/CCU/HDU"),'Patient level info'!AG1376,IF('Patient level info'!P1376="Not achieved",'Patient level info'!AG1376,IF('Patient level info'!M1376="Not achieved",'Patient level info'!AG1376,IF('Patient level info'!AG1376="Not directly admitted by this team, but achieved 90% of stay whilst at this team",'Patient level info'!AG1376,CONCATENATE('Patient level info'!AG1376," whilst at this team"))))))))</f>
        <v/>
      </c>
      <c r="E1376" s="106" t="str">
        <f>IF('Patient level info'!A1376="","",IF(B1376="6 Month Transfer","Not Applicable",IF('Patient level info'!A1376='Patient level info'!B1376,IF('Patient level info'!T1376="No","Not achieved","Achieved"),"Not directly admitted by this team")))</f>
        <v/>
      </c>
      <c r="F1376" s="106" t="str">
        <f>IF('Patient level info'!A1376="","",IF(B1376="6 Month Transfer","Not Applicable",IF('Patient level info'!A1376='Patient level info'!B1376,IF('Patient level info'!U1376="","Not achieved","Achieved"),"Not directly admitted by this team")))</f>
        <v/>
      </c>
    </row>
    <row r="1377" spans="1:6" s="40" customFormat="1" ht="30" customHeight="1" x14ac:dyDescent="0.25">
      <c r="A1377" s="20" t="str">
        <f>IF('Patient level info'!A1377="","",'Patient level info'!A1377)</f>
        <v/>
      </c>
      <c r="B1377" s="105" t="str">
        <f>IF(A1377="","",IF('Patient level info'!E1377="Yes","6 Month Transfer",IF('Paste Data Here - Export'!A1377='Paste Data Here - Export'!B1377,'Patient level info'!C1377,IF('Patient level info'!W1377="No","",'Paste Data Here - Export'!HP1377))))</f>
        <v/>
      </c>
      <c r="C1377" s="61" t="str">
        <f>IF(A1377="","",IF(B1377="6 Month Transfer",B1377,IF('Patient level info'!W1377="No","Record not locked to discharge/transfer",IF(AND('Paste Data Here - Export'!KM1377="T",'Paste Data Here - Export'!A1377&lt;&gt;'Paste Data Here - Export'!B1377),"Record transferred to this team then transferred to another inpatient team",IF('Paste Data Here - Export'!KM1377="T","Transferred to another inpatient team",IF('Paste Data Here - Export'!A1377='Paste Data Here - Export'!B1377,"Full record at this team","Record transferred to this team"))))))</f>
        <v/>
      </c>
      <c r="D1377" s="106" t="str">
        <f>IF('Patient level info'!A1377="","",IF(B1377="6 Month Transfer","Not Applicable",IF(C1377="Record not locked to discharge/transfer",C1377,IF(OR(C1377="Full record at this team",'Patient level info'!AG1377="Died same day as arrival",'Patient level info'!AG1377="Admitted to ICU/CCU/HDU"),'Patient level info'!AG1377,IF('Patient level info'!P1377="Not achieved",'Patient level info'!AG1377,IF('Patient level info'!M1377="Not achieved",'Patient level info'!AG1377,IF('Patient level info'!AG1377="Not directly admitted by this team, but achieved 90% of stay whilst at this team",'Patient level info'!AG1377,CONCATENATE('Patient level info'!AG1377," whilst at this team"))))))))</f>
        <v/>
      </c>
      <c r="E1377" s="106" t="str">
        <f>IF('Patient level info'!A1377="","",IF(B1377="6 Month Transfer","Not Applicable",IF('Patient level info'!A1377='Patient level info'!B1377,IF('Patient level info'!T1377="No","Not achieved","Achieved"),"Not directly admitted by this team")))</f>
        <v/>
      </c>
      <c r="F1377" s="106" t="str">
        <f>IF('Patient level info'!A1377="","",IF(B1377="6 Month Transfer","Not Applicable",IF('Patient level info'!A1377='Patient level info'!B1377,IF('Patient level info'!U1377="","Not achieved","Achieved"),"Not directly admitted by this team")))</f>
        <v/>
      </c>
    </row>
    <row r="1378" spans="1:6" s="40" customFormat="1" ht="30" customHeight="1" x14ac:dyDescent="0.25">
      <c r="A1378" s="20" t="str">
        <f>IF('Patient level info'!A1378="","",'Patient level info'!A1378)</f>
        <v/>
      </c>
      <c r="B1378" s="105" t="str">
        <f>IF(A1378="","",IF('Patient level info'!E1378="Yes","6 Month Transfer",IF('Paste Data Here - Export'!A1378='Paste Data Here - Export'!B1378,'Patient level info'!C1378,IF('Patient level info'!W1378="No","",'Paste Data Here - Export'!HP1378))))</f>
        <v/>
      </c>
      <c r="C1378" s="61" t="str">
        <f>IF(A1378="","",IF(B1378="6 Month Transfer",B1378,IF('Patient level info'!W1378="No","Record not locked to discharge/transfer",IF(AND('Paste Data Here - Export'!KM1378="T",'Paste Data Here - Export'!A1378&lt;&gt;'Paste Data Here - Export'!B1378),"Record transferred to this team then transferred to another inpatient team",IF('Paste Data Here - Export'!KM1378="T","Transferred to another inpatient team",IF('Paste Data Here - Export'!A1378='Paste Data Here - Export'!B1378,"Full record at this team","Record transferred to this team"))))))</f>
        <v/>
      </c>
      <c r="D1378" s="106" t="str">
        <f>IF('Patient level info'!A1378="","",IF(B1378="6 Month Transfer","Not Applicable",IF(C1378="Record not locked to discharge/transfer",C1378,IF(OR(C1378="Full record at this team",'Patient level info'!AG1378="Died same day as arrival",'Patient level info'!AG1378="Admitted to ICU/CCU/HDU"),'Patient level info'!AG1378,IF('Patient level info'!P1378="Not achieved",'Patient level info'!AG1378,IF('Patient level info'!M1378="Not achieved",'Patient level info'!AG1378,IF('Patient level info'!AG1378="Not directly admitted by this team, but achieved 90% of stay whilst at this team",'Patient level info'!AG1378,CONCATENATE('Patient level info'!AG1378," whilst at this team"))))))))</f>
        <v/>
      </c>
      <c r="E1378" s="106" t="str">
        <f>IF('Patient level info'!A1378="","",IF(B1378="6 Month Transfer","Not Applicable",IF('Patient level info'!A1378='Patient level info'!B1378,IF('Patient level info'!T1378="No","Not achieved","Achieved"),"Not directly admitted by this team")))</f>
        <v/>
      </c>
      <c r="F1378" s="106" t="str">
        <f>IF('Patient level info'!A1378="","",IF(B1378="6 Month Transfer","Not Applicable",IF('Patient level info'!A1378='Patient level info'!B1378,IF('Patient level info'!U1378="","Not achieved","Achieved"),"Not directly admitted by this team")))</f>
        <v/>
      </c>
    </row>
    <row r="1379" spans="1:6" s="40" customFormat="1" ht="30" customHeight="1" x14ac:dyDescent="0.25">
      <c r="A1379" s="20" t="str">
        <f>IF('Patient level info'!A1379="","",'Patient level info'!A1379)</f>
        <v/>
      </c>
      <c r="B1379" s="105" t="str">
        <f>IF(A1379="","",IF('Patient level info'!E1379="Yes","6 Month Transfer",IF('Paste Data Here - Export'!A1379='Paste Data Here - Export'!B1379,'Patient level info'!C1379,IF('Patient level info'!W1379="No","",'Paste Data Here - Export'!HP1379))))</f>
        <v/>
      </c>
      <c r="C1379" s="61" t="str">
        <f>IF(A1379="","",IF(B1379="6 Month Transfer",B1379,IF('Patient level info'!W1379="No","Record not locked to discharge/transfer",IF(AND('Paste Data Here - Export'!KM1379="T",'Paste Data Here - Export'!A1379&lt;&gt;'Paste Data Here - Export'!B1379),"Record transferred to this team then transferred to another inpatient team",IF('Paste Data Here - Export'!KM1379="T","Transferred to another inpatient team",IF('Paste Data Here - Export'!A1379='Paste Data Here - Export'!B1379,"Full record at this team","Record transferred to this team"))))))</f>
        <v/>
      </c>
      <c r="D1379" s="106" t="str">
        <f>IF('Patient level info'!A1379="","",IF(B1379="6 Month Transfer","Not Applicable",IF(C1379="Record not locked to discharge/transfer",C1379,IF(OR(C1379="Full record at this team",'Patient level info'!AG1379="Died same day as arrival",'Patient level info'!AG1379="Admitted to ICU/CCU/HDU"),'Patient level info'!AG1379,IF('Patient level info'!P1379="Not achieved",'Patient level info'!AG1379,IF('Patient level info'!M1379="Not achieved",'Patient level info'!AG1379,IF('Patient level info'!AG1379="Not directly admitted by this team, but achieved 90% of stay whilst at this team",'Patient level info'!AG1379,CONCATENATE('Patient level info'!AG1379," whilst at this team"))))))))</f>
        <v/>
      </c>
      <c r="E1379" s="106" t="str">
        <f>IF('Patient level info'!A1379="","",IF(B1379="6 Month Transfer","Not Applicable",IF('Patient level info'!A1379='Patient level info'!B1379,IF('Patient level info'!T1379="No","Not achieved","Achieved"),"Not directly admitted by this team")))</f>
        <v/>
      </c>
      <c r="F1379" s="106" t="str">
        <f>IF('Patient level info'!A1379="","",IF(B1379="6 Month Transfer","Not Applicable",IF('Patient level info'!A1379='Patient level info'!B1379,IF('Patient level info'!U1379="","Not achieved","Achieved"),"Not directly admitted by this team")))</f>
        <v/>
      </c>
    </row>
    <row r="1380" spans="1:6" s="40" customFormat="1" ht="30" customHeight="1" x14ac:dyDescent="0.25">
      <c r="A1380" s="20" t="str">
        <f>IF('Patient level info'!A1380="","",'Patient level info'!A1380)</f>
        <v/>
      </c>
      <c r="B1380" s="105" t="str">
        <f>IF(A1380="","",IF('Patient level info'!E1380="Yes","6 Month Transfer",IF('Paste Data Here - Export'!A1380='Paste Data Here - Export'!B1380,'Patient level info'!C1380,IF('Patient level info'!W1380="No","",'Paste Data Here - Export'!HP1380))))</f>
        <v/>
      </c>
      <c r="C1380" s="61" t="str">
        <f>IF(A1380="","",IF(B1380="6 Month Transfer",B1380,IF('Patient level info'!W1380="No","Record not locked to discharge/transfer",IF(AND('Paste Data Here - Export'!KM1380="T",'Paste Data Here - Export'!A1380&lt;&gt;'Paste Data Here - Export'!B1380),"Record transferred to this team then transferred to another inpatient team",IF('Paste Data Here - Export'!KM1380="T","Transferred to another inpatient team",IF('Paste Data Here - Export'!A1380='Paste Data Here - Export'!B1380,"Full record at this team","Record transferred to this team"))))))</f>
        <v/>
      </c>
      <c r="D1380" s="106" t="str">
        <f>IF('Patient level info'!A1380="","",IF(B1380="6 Month Transfer","Not Applicable",IF(C1380="Record not locked to discharge/transfer",C1380,IF(OR(C1380="Full record at this team",'Patient level info'!AG1380="Died same day as arrival",'Patient level info'!AG1380="Admitted to ICU/CCU/HDU"),'Patient level info'!AG1380,IF('Patient level info'!P1380="Not achieved",'Patient level info'!AG1380,IF('Patient level info'!M1380="Not achieved",'Patient level info'!AG1380,IF('Patient level info'!AG1380="Not directly admitted by this team, but achieved 90% of stay whilst at this team",'Patient level info'!AG1380,CONCATENATE('Patient level info'!AG1380," whilst at this team"))))))))</f>
        <v/>
      </c>
      <c r="E1380" s="106" t="str">
        <f>IF('Patient level info'!A1380="","",IF(B1380="6 Month Transfer","Not Applicable",IF('Patient level info'!A1380='Patient level info'!B1380,IF('Patient level info'!T1380="No","Not achieved","Achieved"),"Not directly admitted by this team")))</f>
        <v/>
      </c>
      <c r="F1380" s="106" t="str">
        <f>IF('Patient level info'!A1380="","",IF(B1380="6 Month Transfer","Not Applicable",IF('Patient level info'!A1380='Patient level info'!B1380,IF('Patient level info'!U1380="","Not achieved","Achieved"),"Not directly admitted by this team")))</f>
        <v/>
      </c>
    </row>
    <row r="1381" spans="1:6" s="40" customFormat="1" ht="30" customHeight="1" x14ac:dyDescent="0.25">
      <c r="A1381" s="20" t="str">
        <f>IF('Patient level info'!A1381="","",'Patient level info'!A1381)</f>
        <v/>
      </c>
      <c r="B1381" s="105" t="str">
        <f>IF(A1381="","",IF('Patient level info'!E1381="Yes","6 Month Transfer",IF('Paste Data Here - Export'!A1381='Paste Data Here - Export'!B1381,'Patient level info'!C1381,IF('Patient level info'!W1381="No","",'Paste Data Here - Export'!HP1381))))</f>
        <v/>
      </c>
      <c r="C1381" s="61" t="str">
        <f>IF(A1381="","",IF(B1381="6 Month Transfer",B1381,IF('Patient level info'!W1381="No","Record not locked to discharge/transfer",IF(AND('Paste Data Here - Export'!KM1381="T",'Paste Data Here - Export'!A1381&lt;&gt;'Paste Data Here - Export'!B1381),"Record transferred to this team then transferred to another inpatient team",IF('Paste Data Here - Export'!KM1381="T","Transferred to another inpatient team",IF('Paste Data Here - Export'!A1381='Paste Data Here - Export'!B1381,"Full record at this team","Record transferred to this team"))))))</f>
        <v/>
      </c>
      <c r="D1381" s="106" t="str">
        <f>IF('Patient level info'!A1381="","",IF(B1381="6 Month Transfer","Not Applicable",IF(C1381="Record not locked to discharge/transfer",C1381,IF(OR(C1381="Full record at this team",'Patient level info'!AG1381="Died same day as arrival",'Patient level info'!AG1381="Admitted to ICU/CCU/HDU"),'Patient level info'!AG1381,IF('Patient level info'!P1381="Not achieved",'Patient level info'!AG1381,IF('Patient level info'!M1381="Not achieved",'Patient level info'!AG1381,IF('Patient level info'!AG1381="Not directly admitted by this team, but achieved 90% of stay whilst at this team",'Patient level info'!AG1381,CONCATENATE('Patient level info'!AG1381," whilst at this team"))))))))</f>
        <v/>
      </c>
      <c r="E1381" s="106" t="str">
        <f>IF('Patient level info'!A1381="","",IF(B1381="6 Month Transfer","Not Applicable",IF('Patient level info'!A1381='Patient level info'!B1381,IF('Patient level info'!T1381="No","Not achieved","Achieved"),"Not directly admitted by this team")))</f>
        <v/>
      </c>
      <c r="F1381" s="106" t="str">
        <f>IF('Patient level info'!A1381="","",IF(B1381="6 Month Transfer","Not Applicable",IF('Patient level info'!A1381='Patient level info'!B1381,IF('Patient level info'!U1381="","Not achieved","Achieved"),"Not directly admitted by this team")))</f>
        <v/>
      </c>
    </row>
    <row r="1382" spans="1:6" s="40" customFormat="1" ht="30" customHeight="1" x14ac:dyDescent="0.25">
      <c r="A1382" s="20" t="str">
        <f>IF('Patient level info'!A1382="","",'Patient level info'!A1382)</f>
        <v/>
      </c>
      <c r="B1382" s="105" t="str">
        <f>IF(A1382="","",IF('Patient level info'!E1382="Yes","6 Month Transfer",IF('Paste Data Here - Export'!A1382='Paste Data Here - Export'!B1382,'Patient level info'!C1382,IF('Patient level info'!W1382="No","",'Paste Data Here - Export'!HP1382))))</f>
        <v/>
      </c>
      <c r="C1382" s="61" t="str">
        <f>IF(A1382="","",IF(B1382="6 Month Transfer",B1382,IF('Patient level info'!W1382="No","Record not locked to discharge/transfer",IF(AND('Paste Data Here - Export'!KM1382="T",'Paste Data Here - Export'!A1382&lt;&gt;'Paste Data Here - Export'!B1382),"Record transferred to this team then transferred to another inpatient team",IF('Paste Data Here - Export'!KM1382="T","Transferred to another inpatient team",IF('Paste Data Here - Export'!A1382='Paste Data Here - Export'!B1382,"Full record at this team","Record transferred to this team"))))))</f>
        <v/>
      </c>
      <c r="D1382" s="106" t="str">
        <f>IF('Patient level info'!A1382="","",IF(B1382="6 Month Transfer","Not Applicable",IF(C1382="Record not locked to discharge/transfer",C1382,IF(OR(C1382="Full record at this team",'Patient level info'!AG1382="Died same day as arrival",'Patient level info'!AG1382="Admitted to ICU/CCU/HDU"),'Patient level info'!AG1382,IF('Patient level info'!P1382="Not achieved",'Patient level info'!AG1382,IF('Patient level info'!M1382="Not achieved",'Patient level info'!AG1382,IF('Patient level info'!AG1382="Not directly admitted by this team, but achieved 90% of stay whilst at this team",'Patient level info'!AG1382,CONCATENATE('Patient level info'!AG1382," whilst at this team"))))))))</f>
        <v/>
      </c>
      <c r="E1382" s="106" t="str">
        <f>IF('Patient level info'!A1382="","",IF(B1382="6 Month Transfer","Not Applicable",IF('Patient level info'!A1382='Patient level info'!B1382,IF('Patient level info'!T1382="No","Not achieved","Achieved"),"Not directly admitted by this team")))</f>
        <v/>
      </c>
      <c r="F1382" s="106" t="str">
        <f>IF('Patient level info'!A1382="","",IF(B1382="6 Month Transfer","Not Applicable",IF('Patient level info'!A1382='Patient level info'!B1382,IF('Patient level info'!U1382="","Not achieved","Achieved"),"Not directly admitted by this team")))</f>
        <v/>
      </c>
    </row>
    <row r="1383" spans="1:6" s="40" customFormat="1" ht="30" customHeight="1" x14ac:dyDescent="0.25">
      <c r="A1383" s="20" t="str">
        <f>IF('Patient level info'!A1383="","",'Patient level info'!A1383)</f>
        <v/>
      </c>
      <c r="B1383" s="105" t="str">
        <f>IF(A1383="","",IF('Patient level info'!E1383="Yes","6 Month Transfer",IF('Paste Data Here - Export'!A1383='Paste Data Here - Export'!B1383,'Patient level info'!C1383,IF('Patient level info'!W1383="No","",'Paste Data Here - Export'!HP1383))))</f>
        <v/>
      </c>
      <c r="C1383" s="61" t="str">
        <f>IF(A1383="","",IF(B1383="6 Month Transfer",B1383,IF('Patient level info'!W1383="No","Record not locked to discharge/transfer",IF(AND('Paste Data Here - Export'!KM1383="T",'Paste Data Here - Export'!A1383&lt;&gt;'Paste Data Here - Export'!B1383),"Record transferred to this team then transferred to another inpatient team",IF('Paste Data Here - Export'!KM1383="T","Transferred to another inpatient team",IF('Paste Data Here - Export'!A1383='Paste Data Here - Export'!B1383,"Full record at this team","Record transferred to this team"))))))</f>
        <v/>
      </c>
      <c r="D1383" s="106" t="str">
        <f>IF('Patient level info'!A1383="","",IF(B1383="6 Month Transfer","Not Applicable",IF(C1383="Record not locked to discharge/transfer",C1383,IF(OR(C1383="Full record at this team",'Patient level info'!AG1383="Died same day as arrival",'Patient level info'!AG1383="Admitted to ICU/CCU/HDU"),'Patient level info'!AG1383,IF('Patient level info'!P1383="Not achieved",'Patient level info'!AG1383,IF('Patient level info'!M1383="Not achieved",'Patient level info'!AG1383,IF('Patient level info'!AG1383="Not directly admitted by this team, but achieved 90% of stay whilst at this team",'Patient level info'!AG1383,CONCATENATE('Patient level info'!AG1383," whilst at this team"))))))))</f>
        <v/>
      </c>
      <c r="E1383" s="106" t="str">
        <f>IF('Patient level info'!A1383="","",IF(B1383="6 Month Transfer","Not Applicable",IF('Patient level info'!A1383='Patient level info'!B1383,IF('Patient level info'!T1383="No","Not achieved","Achieved"),"Not directly admitted by this team")))</f>
        <v/>
      </c>
      <c r="F1383" s="106" t="str">
        <f>IF('Patient level info'!A1383="","",IF(B1383="6 Month Transfer","Not Applicable",IF('Patient level info'!A1383='Patient level info'!B1383,IF('Patient level info'!U1383="","Not achieved","Achieved"),"Not directly admitted by this team")))</f>
        <v/>
      </c>
    </row>
    <row r="1384" spans="1:6" s="40" customFormat="1" ht="30" customHeight="1" x14ac:dyDescent="0.25">
      <c r="A1384" s="20" t="str">
        <f>IF('Patient level info'!A1384="","",'Patient level info'!A1384)</f>
        <v/>
      </c>
      <c r="B1384" s="105" t="str">
        <f>IF(A1384="","",IF('Patient level info'!E1384="Yes","6 Month Transfer",IF('Paste Data Here - Export'!A1384='Paste Data Here - Export'!B1384,'Patient level info'!C1384,IF('Patient level info'!W1384="No","",'Paste Data Here - Export'!HP1384))))</f>
        <v/>
      </c>
      <c r="C1384" s="61" t="str">
        <f>IF(A1384="","",IF(B1384="6 Month Transfer",B1384,IF('Patient level info'!W1384="No","Record not locked to discharge/transfer",IF(AND('Paste Data Here - Export'!KM1384="T",'Paste Data Here - Export'!A1384&lt;&gt;'Paste Data Here - Export'!B1384),"Record transferred to this team then transferred to another inpatient team",IF('Paste Data Here - Export'!KM1384="T","Transferred to another inpatient team",IF('Paste Data Here - Export'!A1384='Paste Data Here - Export'!B1384,"Full record at this team","Record transferred to this team"))))))</f>
        <v/>
      </c>
      <c r="D1384" s="106" t="str">
        <f>IF('Patient level info'!A1384="","",IF(B1384="6 Month Transfer","Not Applicable",IF(C1384="Record not locked to discharge/transfer",C1384,IF(OR(C1384="Full record at this team",'Patient level info'!AG1384="Died same day as arrival",'Patient level info'!AG1384="Admitted to ICU/CCU/HDU"),'Patient level info'!AG1384,IF('Patient level info'!P1384="Not achieved",'Patient level info'!AG1384,IF('Patient level info'!M1384="Not achieved",'Patient level info'!AG1384,IF('Patient level info'!AG1384="Not directly admitted by this team, but achieved 90% of stay whilst at this team",'Patient level info'!AG1384,CONCATENATE('Patient level info'!AG1384," whilst at this team"))))))))</f>
        <v/>
      </c>
      <c r="E1384" s="106" t="str">
        <f>IF('Patient level info'!A1384="","",IF(B1384="6 Month Transfer","Not Applicable",IF('Patient level info'!A1384='Patient level info'!B1384,IF('Patient level info'!T1384="No","Not achieved","Achieved"),"Not directly admitted by this team")))</f>
        <v/>
      </c>
      <c r="F1384" s="106" t="str">
        <f>IF('Patient level info'!A1384="","",IF(B1384="6 Month Transfer","Not Applicable",IF('Patient level info'!A1384='Patient level info'!B1384,IF('Patient level info'!U1384="","Not achieved","Achieved"),"Not directly admitted by this team")))</f>
        <v/>
      </c>
    </row>
    <row r="1385" spans="1:6" s="40" customFormat="1" ht="30" customHeight="1" x14ac:dyDescent="0.25">
      <c r="A1385" s="20" t="str">
        <f>IF('Patient level info'!A1385="","",'Patient level info'!A1385)</f>
        <v/>
      </c>
      <c r="B1385" s="105" t="str">
        <f>IF(A1385="","",IF('Patient level info'!E1385="Yes","6 Month Transfer",IF('Paste Data Here - Export'!A1385='Paste Data Here - Export'!B1385,'Patient level info'!C1385,IF('Patient level info'!W1385="No","",'Paste Data Here - Export'!HP1385))))</f>
        <v/>
      </c>
      <c r="C1385" s="61" t="str">
        <f>IF(A1385="","",IF(B1385="6 Month Transfer",B1385,IF('Patient level info'!W1385="No","Record not locked to discharge/transfer",IF(AND('Paste Data Here - Export'!KM1385="T",'Paste Data Here - Export'!A1385&lt;&gt;'Paste Data Here - Export'!B1385),"Record transferred to this team then transferred to another inpatient team",IF('Paste Data Here - Export'!KM1385="T","Transferred to another inpatient team",IF('Paste Data Here - Export'!A1385='Paste Data Here - Export'!B1385,"Full record at this team","Record transferred to this team"))))))</f>
        <v/>
      </c>
      <c r="D1385" s="106" t="str">
        <f>IF('Patient level info'!A1385="","",IF(B1385="6 Month Transfer","Not Applicable",IF(C1385="Record not locked to discharge/transfer",C1385,IF(OR(C1385="Full record at this team",'Patient level info'!AG1385="Died same day as arrival",'Patient level info'!AG1385="Admitted to ICU/CCU/HDU"),'Patient level info'!AG1385,IF('Patient level info'!P1385="Not achieved",'Patient level info'!AG1385,IF('Patient level info'!M1385="Not achieved",'Patient level info'!AG1385,IF('Patient level info'!AG1385="Not directly admitted by this team, but achieved 90% of stay whilst at this team",'Patient level info'!AG1385,CONCATENATE('Patient level info'!AG1385," whilst at this team"))))))))</f>
        <v/>
      </c>
      <c r="E1385" s="106" t="str">
        <f>IF('Patient level info'!A1385="","",IF(B1385="6 Month Transfer","Not Applicable",IF('Patient level info'!A1385='Patient level info'!B1385,IF('Patient level info'!T1385="No","Not achieved","Achieved"),"Not directly admitted by this team")))</f>
        <v/>
      </c>
      <c r="F1385" s="106" t="str">
        <f>IF('Patient level info'!A1385="","",IF(B1385="6 Month Transfer","Not Applicable",IF('Patient level info'!A1385='Patient level info'!B1385,IF('Patient level info'!U1385="","Not achieved","Achieved"),"Not directly admitted by this team")))</f>
        <v/>
      </c>
    </row>
    <row r="1386" spans="1:6" s="40" customFormat="1" ht="30" customHeight="1" x14ac:dyDescent="0.25">
      <c r="A1386" s="20" t="str">
        <f>IF('Patient level info'!A1386="","",'Patient level info'!A1386)</f>
        <v/>
      </c>
      <c r="B1386" s="105" t="str">
        <f>IF(A1386="","",IF('Patient level info'!E1386="Yes","6 Month Transfer",IF('Paste Data Here - Export'!A1386='Paste Data Here - Export'!B1386,'Patient level info'!C1386,IF('Patient level info'!W1386="No","",'Paste Data Here - Export'!HP1386))))</f>
        <v/>
      </c>
      <c r="C1386" s="61" t="str">
        <f>IF(A1386="","",IF(B1386="6 Month Transfer",B1386,IF('Patient level info'!W1386="No","Record not locked to discharge/transfer",IF(AND('Paste Data Here - Export'!KM1386="T",'Paste Data Here - Export'!A1386&lt;&gt;'Paste Data Here - Export'!B1386),"Record transferred to this team then transferred to another inpatient team",IF('Paste Data Here - Export'!KM1386="T","Transferred to another inpatient team",IF('Paste Data Here - Export'!A1386='Paste Data Here - Export'!B1386,"Full record at this team","Record transferred to this team"))))))</f>
        <v/>
      </c>
      <c r="D1386" s="106" t="str">
        <f>IF('Patient level info'!A1386="","",IF(B1386="6 Month Transfer","Not Applicable",IF(C1386="Record not locked to discharge/transfer",C1386,IF(OR(C1386="Full record at this team",'Patient level info'!AG1386="Died same day as arrival",'Patient level info'!AG1386="Admitted to ICU/CCU/HDU"),'Patient level info'!AG1386,IF('Patient level info'!P1386="Not achieved",'Patient level info'!AG1386,IF('Patient level info'!M1386="Not achieved",'Patient level info'!AG1386,IF('Patient level info'!AG1386="Not directly admitted by this team, but achieved 90% of stay whilst at this team",'Patient level info'!AG1386,CONCATENATE('Patient level info'!AG1386," whilst at this team"))))))))</f>
        <v/>
      </c>
      <c r="E1386" s="106" t="str">
        <f>IF('Patient level info'!A1386="","",IF(B1386="6 Month Transfer","Not Applicable",IF('Patient level info'!A1386='Patient level info'!B1386,IF('Patient level info'!T1386="No","Not achieved","Achieved"),"Not directly admitted by this team")))</f>
        <v/>
      </c>
      <c r="F1386" s="106" t="str">
        <f>IF('Patient level info'!A1386="","",IF(B1386="6 Month Transfer","Not Applicable",IF('Patient level info'!A1386='Patient level info'!B1386,IF('Patient level info'!U1386="","Not achieved","Achieved"),"Not directly admitted by this team")))</f>
        <v/>
      </c>
    </row>
    <row r="1387" spans="1:6" s="40" customFormat="1" ht="30" customHeight="1" x14ac:dyDescent="0.25">
      <c r="A1387" s="20" t="str">
        <f>IF('Patient level info'!A1387="","",'Patient level info'!A1387)</f>
        <v/>
      </c>
      <c r="B1387" s="105" t="str">
        <f>IF(A1387="","",IF('Patient level info'!E1387="Yes","6 Month Transfer",IF('Paste Data Here - Export'!A1387='Paste Data Here - Export'!B1387,'Patient level info'!C1387,IF('Patient level info'!W1387="No","",'Paste Data Here - Export'!HP1387))))</f>
        <v/>
      </c>
      <c r="C1387" s="61" t="str">
        <f>IF(A1387="","",IF(B1387="6 Month Transfer",B1387,IF('Patient level info'!W1387="No","Record not locked to discharge/transfer",IF(AND('Paste Data Here - Export'!KM1387="T",'Paste Data Here - Export'!A1387&lt;&gt;'Paste Data Here - Export'!B1387),"Record transferred to this team then transferred to another inpatient team",IF('Paste Data Here - Export'!KM1387="T","Transferred to another inpatient team",IF('Paste Data Here - Export'!A1387='Paste Data Here - Export'!B1387,"Full record at this team","Record transferred to this team"))))))</f>
        <v/>
      </c>
      <c r="D1387" s="106" t="str">
        <f>IF('Patient level info'!A1387="","",IF(B1387="6 Month Transfer","Not Applicable",IF(C1387="Record not locked to discharge/transfer",C1387,IF(OR(C1387="Full record at this team",'Patient level info'!AG1387="Died same day as arrival",'Patient level info'!AG1387="Admitted to ICU/CCU/HDU"),'Patient level info'!AG1387,IF('Patient level info'!P1387="Not achieved",'Patient level info'!AG1387,IF('Patient level info'!M1387="Not achieved",'Patient level info'!AG1387,IF('Patient level info'!AG1387="Not directly admitted by this team, but achieved 90% of stay whilst at this team",'Patient level info'!AG1387,CONCATENATE('Patient level info'!AG1387," whilst at this team"))))))))</f>
        <v/>
      </c>
      <c r="E1387" s="106" t="str">
        <f>IF('Patient level info'!A1387="","",IF(B1387="6 Month Transfer","Not Applicable",IF('Patient level info'!A1387='Patient level info'!B1387,IF('Patient level info'!T1387="No","Not achieved","Achieved"),"Not directly admitted by this team")))</f>
        <v/>
      </c>
      <c r="F1387" s="106" t="str">
        <f>IF('Patient level info'!A1387="","",IF(B1387="6 Month Transfer","Not Applicable",IF('Patient level info'!A1387='Patient level info'!B1387,IF('Patient level info'!U1387="","Not achieved","Achieved"),"Not directly admitted by this team")))</f>
        <v/>
      </c>
    </row>
    <row r="1388" spans="1:6" s="40" customFormat="1" ht="30" customHeight="1" x14ac:dyDescent="0.25">
      <c r="A1388" s="20" t="str">
        <f>IF('Patient level info'!A1388="","",'Patient level info'!A1388)</f>
        <v/>
      </c>
      <c r="B1388" s="105" t="str">
        <f>IF(A1388="","",IF('Patient level info'!E1388="Yes","6 Month Transfer",IF('Paste Data Here - Export'!A1388='Paste Data Here - Export'!B1388,'Patient level info'!C1388,IF('Patient level info'!W1388="No","",'Paste Data Here - Export'!HP1388))))</f>
        <v/>
      </c>
      <c r="C1388" s="61" t="str">
        <f>IF(A1388="","",IF(B1388="6 Month Transfer",B1388,IF('Patient level info'!W1388="No","Record not locked to discharge/transfer",IF(AND('Paste Data Here - Export'!KM1388="T",'Paste Data Here - Export'!A1388&lt;&gt;'Paste Data Here - Export'!B1388),"Record transferred to this team then transferred to another inpatient team",IF('Paste Data Here - Export'!KM1388="T","Transferred to another inpatient team",IF('Paste Data Here - Export'!A1388='Paste Data Here - Export'!B1388,"Full record at this team","Record transferred to this team"))))))</f>
        <v/>
      </c>
      <c r="D1388" s="106" t="str">
        <f>IF('Patient level info'!A1388="","",IF(B1388="6 Month Transfer","Not Applicable",IF(C1388="Record not locked to discharge/transfer",C1388,IF(OR(C1388="Full record at this team",'Patient level info'!AG1388="Died same day as arrival",'Patient level info'!AG1388="Admitted to ICU/CCU/HDU"),'Patient level info'!AG1388,IF('Patient level info'!P1388="Not achieved",'Patient level info'!AG1388,IF('Patient level info'!M1388="Not achieved",'Patient level info'!AG1388,IF('Patient level info'!AG1388="Not directly admitted by this team, but achieved 90% of stay whilst at this team",'Patient level info'!AG1388,CONCATENATE('Patient level info'!AG1388," whilst at this team"))))))))</f>
        <v/>
      </c>
      <c r="E1388" s="106" t="str">
        <f>IF('Patient level info'!A1388="","",IF(B1388="6 Month Transfer","Not Applicable",IF('Patient level info'!A1388='Patient level info'!B1388,IF('Patient level info'!T1388="No","Not achieved","Achieved"),"Not directly admitted by this team")))</f>
        <v/>
      </c>
      <c r="F1388" s="106" t="str">
        <f>IF('Patient level info'!A1388="","",IF(B1388="6 Month Transfer","Not Applicable",IF('Patient level info'!A1388='Patient level info'!B1388,IF('Patient level info'!U1388="","Not achieved","Achieved"),"Not directly admitted by this team")))</f>
        <v/>
      </c>
    </row>
    <row r="1389" spans="1:6" s="40" customFormat="1" ht="30" customHeight="1" x14ac:dyDescent="0.25">
      <c r="A1389" s="20" t="str">
        <f>IF('Patient level info'!A1389="","",'Patient level info'!A1389)</f>
        <v/>
      </c>
      <c r="B1389" s="105" t="str">
        <f>IF(A1389="","",IF('Patient level info'!E1389="Yes","6 Month Transfer",IF('Paste Data Here - Export'!A1389='Paste Data Here - Export'!B1389,'Patient level info'!C1389,IF('Patient level info'!W1389="No","",'Paste Data Here - Export'!HP1389))))</f>
        <v/>
      </c>
      <c r="C1389" s="61" t="str">
        <f>IF(A1389="","",IF(B1389="6 Month Transfer",B1389,IF('Patient level info'!W1389="No","Record not locked to discharge/transfer",IF(AND('Paste Data Here - Export'!KM1389="T",'Paste Data Here - Export'!A1389&lt;&gt;'Paste Data Here - Export'!B1389),"Record transferred to this team then transferred to another inpatient team",IF('Paste Data Here - Export'!KM1389="T","Transferred to another inpatient team",IF('Paste Data Here - Export'!A1389='Paste Data Here - Export'!B1389,"Full record at this team","Record transferred to this team"))))))</f>
        <v/>
      </c>
      <c r="D1389" s="106" t="str">
        <f>IF('Patient level info'!A1389="","",IF(B1389="6 Month Transfer","Not Applicable",IF(C1389="Record not locked to discharge/transfer",C1389,IF(OR(C1389="Full record at this team",'Patient level info'!AG1389="Died same day as arrival",'Patient level info'!AG1389="Admitted to ICU/CCU/HDU"),'Patient level info'!AG1389,IF('Patient level info'!P1389="Not achieved",'Patient level info'!AG1389,IF('Patient level info'!M1389="Not achieved",'Patient level info'!AG1389,IF('Patient level info'!AG1389="Not directly admitted by this team, but achieved 90% of stay whilst at this team",'Patient level info'!AG1389,CONCATENATE('Patient level info'!AG1389," whilst at this team"))))))))</f>
        <v/>
      </c>
      <c r="E1389" s="106" t="str">
        <f>IF('Patient level info'!A1389="","",IF(B1389="6 Month Transfer","Not Applicable",IF('Patient level info'!A1389='Patient level info'!B1389,IF('Patient level info'!T1389="No","Not achieved","Achieved"),"Not directly admitted by this team")))</f>
        <v/>
      </c>
      <c r="F1389" s="106" t="str">
        <f>IF('Patient level info'!A1389="","",IF(B1389="6 Month Transfer","Not Applicable",IF('Patient level info'!A1389='Patient level info'!B1389,IF('Patient level info'!U1389="","Not achieved","Achieved"),"Not directly admitted by this team")))</f>
        <v/>
      </c>
    </row>
    <row r="1390" spans="1:6" s="40" customFormat="1" ht="30" customHeight="1" x14ac:dyDescent="0.25">
      <c r="A1390" s="20" t="str">
        <f>IF('Patient level info'!A1390="","",'Patient level info'!A1390)</f>
        <v/>
      </c>
      <c r="B1390" s="105" t="str">
        <f>IF(A1390="","",IF('Patient level info'!E1390="Yes","6 Month Transfer",IF('Paste Data Here - Export'!A1390='Paste Data Here - Export'!B1390,'Patient level info'!C1390,IF('Patient level info'!W1390="No","",'Paste Data Here - Export'!HP1390))))</f>
        <v/>
      </c>
      <c r="C1390" s="61" t="str">
        <f>IF(A1390="","",IF(B1390="6 Month Transfer",B1390,IF('Patient level info'!W1390="No","Record not locked to discharge/transfer",IF(AND('Paste Data Here - Export'!KM1390="T",'Paste Data Here - Export'!A1390&lt;&gt;'Paste Data Here - Export'!B1390),"Record transferred to this team then transferred to another inpatient team",IF('Paste Data Here - Export'!KM1390="T","Transferred to another inpatient team",IF('Paste Data Here - Export'!A1390='Paste Data Here - Export'!B1390,"Full record at this team","Record transferred to this team"))))))</f>
        <v/>
      </c>
      <c r="D1390" s="106" t="str">
        <f>IF('Patient level info'!A1390="","",IF(B1390="6 Month Transfer","Not Applicable",IF(C1390="Record not locked to discharge/transfer",C1390,IF(OR(C1390="Full record at this team",'Patient level info'!AG1390="Died same day as arrival",'Patient level info'!AG1390="Admitted to ICU/CCU/HDU"),'Patient level info'!AG1390,IF('Patient level info'!P1390="Not achieved",'Patient level info'!AG1390,IF('Patient level info'!M1390="Not achieved",'Patient level info'!AG1390,IF('Patient level info'!AG1390="Not directly admitted by this team, but achieved 90% of stay whilst at this team",'Patient level info'!AG1390,CONCATENATE('Patient level info'!AG1390," whilst at this team"))))))))</f>
        <v/>
      </c>
      <c r="E1390" s="106" t="str">
        <f>IF('Patient level info'!A1390="","",IF(B1390="6 Month Transfer","Not Applicable",IF('Patient level info'!A1390='Patient level info'!B1390,IF('Patient level info'!T1390="No","Not achieved","Achieved"),"Not directly admitted by this team")))</f>
        <v/>
      </c>
      <c r="F1390" s="106" t="str">
        <f>IF('Patient level info'!A1390="","",IF(B1390="6 Month Transfer","Not Applicable",IF('Patient level info'!A1390='Patient level info'!B1390,IF('Patient level info'!U1390="","Not achieved","Achieved"),"Not directly admitted by this team")))</f>
        <v/>
      </c>
    </row>
    <row r="1391" spans="1:6" s="40" customFormat="1" ht="30" customHeight="1" x14ac:dyDescent="0.25">
      <c r="A1391" s="20" t="str">
        <f>IF('Patient level info'!A1391="","",'Patient level info'!A1391)</f>
        <v/>
      </c>
      <c r="B1391" s="105" t="str">
        <f>IF(A1391="","",IF('Patient level info'!E1391="Yes","6 Month Transfer",IF('Paste Data Here - Export'!A1391='Paste Data Here - Export'!B1391,'Patient level info'!C1391,IF('Patient level info'!W1391="No","",'Paste Data Here - Export'!HP1391))))</f>
        <v/>
      </c>
      <c r="C1391" s="61" t="str">
        <f>IF(A1391="","",IF(B1391="6 Month Transfer",B1391,IF('Patient level info'!W1391="No","Record not locked to discharge/transfer",IF(AND('Paste Data Here - Export'!KM1391="T",'Paste Data Here - Export'!A1391&lt;&gt;'Paste Data Here - Export'!B1391),"Record transferred to this team then transferred to another inpatient team",IF('Paste Data Here - Export'!KM1391="T","Transferred to another inpatient team",IF('Paste Data Here - Export'!A1391='Paste Data Here - Export'!B1391,"Full record at this team","Record transferred to this team"))))))</f>
        <v/>
      </c>
      <c r="D1391" s="106" t="str">
        <f>IF('Patient level info'!A1391="","",IF(B1391="6 Month Transfer","Not Applicable",IF(C1391="Record not locked to discharge/transfer",C1391,IF(OR(C1391="Full record at this team",'Patient level info'!AG1391="Died same day as arrival",'Patient level info'!AG1391="Admitted to ICU/CCU/HDU"),'Patient level info'!AG1391,IF('Patient level info'!P1391="Not achieved",'Patient level info'!AG1391,IF('Patient level info'!M1391="Not achieved",'Patient level info'!AG1391,IF('Patient level info'!AG1391="Not directly admitted by this team, but achieved 90% of stay whilst at this team",'Patient level info'!AG1391,CONCATENATE('Patient level info'!AG1391," whilst at this team"))))))))</f>
        <v/>
      </c>
      <c r="E1391" s="106" t="str">
        <f>IF('Patient level info'!A1391="","",IF(B1391="6 Month Transfer","Not Applicable",IF('Patient level info'!A1391='Patient level info'!B1391,IF('Patient level info'!T1391="No","Not achieved","Achieved"),"Not directly admitted by this team")))</f>
        <v/>
      </c>
      <c r="F1391" s="106" t="str">
        <f>IF('Patient level info'!A1391="","",IF(B1391="6 Month Transfer","Not Applicable",IF('Patient level info'!A1391='Patient level info'!B1391,IF('Patient level info'!U1391="","Not achieved","Achieved"),"Not directly admitted by this team")))</f>
        <v/>
      </c>
    </row>
    <row r="1392" spans="1:6" s="40" customFormat="1" ht="30" customHeight="1" x14ac:dyDescent="0.25">
      <c r="A1392" s="20" t="str">
        <f>IF('Patient level info'!A1392="","",'Patient level info'!A1392)</f>
        <v/>
      </c>
      <c r="B1392" s="105" t="str">
        <f>IF(A1392="","",IF('Patient level info'!E1392="Yes","6 Month Transfer",IF('Paste Data Here - Export'!A1392='Paste Data Here - Export'!B1392,'Patient level info'!C1392,IF('Patient level info'!W1392="No","",'Paste Data Here - Export'!HP1392))))</f>
        <v/>
      </c>
      <c r="C1392" s="61" t="str">
        <f>IF(A1392="","",IF(B1392="6 Month Transfer",B1392,IF('Patient level info'!W1392="No","Record not locked to discharge/transfer",IF(AND('Paste Data Here - Export'!KM1392="T",'Paste Data Here - Export'!A1392&lt;&gt;'Paste Data Here - Export'!B1392),"Record transferred to this team then transferred to another inpatient team",IF('Paste Data Here - Export'!KM1392="T","Transferred to another inpatient team",IF('Paste Data Here - Export'!A1392='Paste Data Here - Export'!B1392,"Full record at this team","Record transferred to this team"))))))</f>
        <v/>
      </c>
      <c r="D1392" s="106" t="str">
        <f>IF('Patient level info'!A1392="","",IF(B1392="6 Month Transfer","Not Applicable",IF(C1392="Record not locked to discharge/transfer",C1392,IF(OR(C1392="Full record at this team",'Patient level info'!AG1392="Died same day as arrival",'Patient level info'!AG1392="Admitted to ICU/CCU/HDU"),'Patient level info'!AG1392,IF('Patient level info'!P1392="Not achieved",'Patient level info'!AG1392,IF('Patient level info'!M1392="Not achieved",'Patient level info'!AG1392,IF('Patient level info'!AG1392="Not directly admitted by this team, but achieved 90% of stay whilst at this team",'Patient level info'!AG1392,CONCATENATE('Patient level info'!AG1392," whilst at this team"))))))))</f>
        <v/>
      </c>
      <c r="E1392" s="106" t="str">
        <f>IF('Patient level info'!A1392="","",IF(B1392="6 Month Transfer","Not Applicable",IF('Patient level info'!A1392='Patient level info'!B1392,IF('Patient level info'!T1392="No","Not achieved","Achieved"),"Not directly admitted by this team")))</f>
        <v/>
      </c>
      <c r="F1392" s="106" t="str">
        <f>IF('Patient level info'!A1392="","",IF(B1392="6 Month Transfer","Not Applicable",IF('Patient level info'!A1392='Patient level info'!B1392,IF('Patient level info'!U1392="","Not achieved","Achieved"),"Not directly admitted by this team")))</f>
        <v/>
      </c>
    </row>
    <row r="1393" spans="1:6" s="40" customFormat="1" ht="30" customHeight="1" x14ac:dyDescent="0.25">
      <c r="A1393" s="20" t="str">
        <f>IF('Patient level info'!A1393="","",'Patient level info'!A1393)</f>
        <v/>
      </c>
      <c r="B1393" s="105" t="str">
        <f>IF(A1393="","",IF('Patient level info'!E1393="Yes","6 Month Transfer",IF('Paste Data Here - Export'!A1393='Paste Data Here - Export'!B1393,'Patient level info'!C1393,IF('Patient level info'!W1393="No","",'Paste Data Here - Export'!HP1393))))</f>
        <v/>
      </c>
      <c r="C1393" s="61" t="str">
        <f>IF(A1393="","",IF(B1393="6 Month Transfer",B1393,IF('Patient level info'!W1393="No","Record not locked to discharge/transfer",IF(AND('Paste Data Here - Export'!KM1393="T",'Paste Data Here - Export'!A1393&lt;&gt;'Paste Data Here - Export'!B1393),"Record transferred to this team then transferred to another inpatient team",IF('Paste Data Here - Export'!KM1393="T","Transferred to another inpatient team",IF('Paste Data Here - Export'!A1393='Paste Data Here - Export'!B1393,"Full record at this team","Record transferred to this team"))))))</f>
        <v/>
      </c>
      <c r="D1393" s="106" t="str">
        <f>IF('Patient level info'!A1393="","",IF(B1393="6 Month Transfer","Not Applicable",IF(C1393="Record not locked to discharge/transfer",C1393,IF(OR(C1393="Full record at this team",'Patient level info'!AG1393="Died same day as arrival",'Patient level info'!AG1393="Admitted to ICU/CCU/HDU"),'Patient level info'!AG1393,IF('Patient level info'!P1393="Not achieved",'Patient level info'!AG1393,IF('Patient level info'!M1393="Not achieved",'Patient level info'!AG1393,IF('Patient level info'!AG1393="Not directly admitted by this team, but achieved 90% of stay whilst at this team",'Patient level info'!AG1393,CONCATENATE('Patient level info'!AG1393," whilst at this team"))))))))</f>
        <v/>
      </c>
      <c r="E1393" s="106" t="str">
        <f>IF('Patient level info'!A1393="","",IF(B1393="6 Month Transfer","Not Applicable",IF('Patient level info'!A1393='Patient level info'!B1393,IF('Patient level info'!T1393="No","Not achieved","Achieved"),"Not directly admitted by this team")))</f>
        <v/>
      </c>
      <c r="F1393" s="106" t="str">
        <f>IF('Patient level info'!A1393="","",IF(B1393="6 Month Transfer","Not Applicable",IF('Patient level info'!A1393='Patient level info'!B1393,IF('Patient level info'!U1393="","Not achieved","Achieved"),"Not directly admitted by this team")))</f>
        <v/>
      </c>
    </row>
    <row r="1394" spans="1:6" s="40" customFormat="1" ht="30" customHeight="1" x14ac:dyDescent="0.25">
      <c r="A1394" s="20" t="str">
        <f>IF('Patient level info'!A1394="","",'Patient level info'!A1394)</f>
        <v/>
      </c>
      <c r="B1394" s="105" t="str">
        <f>IF(A1394="","",IF('Patient level info'!E1394="Yes","6 Month Transfer",IF('Paste Data Here - Export'!A1394='Paste Data Here - Export'!B1394,'Patient level info'!C1394,IF('Patient level info'!W1394="No","",'Paste Data Here - Export'!HP1394))))</f>
        <v/>
      </c>
      <c r="C1394" s="61" t="str">
        <f>IF(A1394="","",IF(B1394="6 Month Transfer",B1394,IF('Patient level info'!W1394="No","Record not locked to discharge/transfer",IF(AND('Paste Data Here - Export'!KM1394="T",'Paste Data Here - Export'!A1394&lt;&gt;'Paste Data Here - Export'!B1394),"Record transferred to this team then transferred to another inpatient team",IF('Paste Data Here - Export'!KM1394="T","Transferred to another inpatient team",IF('Paste Data Here - Export'!A1394='Paste Data Here - Export'!B1394,"Full record at this team","Record transferred to this team"))))))</f>
        <v/>
      </c>
      <c r="D1394" s="106" t="str">
        <f>IF('Patient level info'!A1394="","",IF(B1394="6 Month Transfer","Not Applicable",IF(C1394="Record not locked to discharge/transfer",C1394,IF(OR(C1394="Full record at this team",'Patient level info'!AG1394="Died same day as arrival",'Patient level info'!AG1394="Admitted to ICU/CCU/HDU"),'Patient level info'!AG1394,IF('Patient level info'!P1394="Not achieved",'Patient level info'!AG1394,IF('Patient level info'!M1394="Not achieved",'Patient level info'!AG1394,IF('Patient level info'!AG1394="Not directly admitted by this team, but achieved 90% of stay whilst at this team",'Patient level info'!AG1394,CONCATENATE('Patient level info'!AG1394," whilst at this team"))))))))</f>
        <v/>
      </c>
      <c r="E1394" s="106" t="str">
        <f>IF('Patient level info'!A1394="","",IF(B1394="6 Month Transfer","Not Applicable",IF('Patient level info'!A1394='Patient level info'!B1394,IF('Patient level info'!T1394="No","Not achieved","Achieved"),"Not directly admitted by this team")))</f>
        <v/>
      </c>
      <c r="F1394" s="106" t="str">
        <f>IF('Patient level info'!A1394="","",IF(B1394="6 Month Transfer","Not Applicable",IF('Patient level info'!A1394='Patient level info'!B1394,IF('Patient level info'!U1394="","Not achieved","Achieved"),"Not directly admitted by this team")))</f>
        <v/>
      </c>
    </row>
    <row r="1395" spans="1:6" s="40" customFormat="1" ht="30" customHeight="1" x14ac:dyDescent="0.25">
      <c r="A1395" s="20" t="str">
        <f>IF('Patient level info'!A1395="","",'Patient level info'!A1395)</f>
        <v/>
      </c>
      <c r="B1395" s="105" t="str">
        <f>IF(A1395="","",IF('Patient level info'!E1395="Yes","6 Month Transfer",IF('Paste Data Here - Export'!A1395='Paste Data Here - Export'!B1395,'Patient level info'!C1395,IF('Patient level info'!W1395="No","",'Paste Data Here - Export'!HP1395))))</f>
        <v/>
      </c>
      <c r="C1395" s="61" t="str">
        <f>IF(A1395="","",IF(B1395="6 Month Transfer",B1395,IF('Patient level info'!W1395="No","Record not locked to discharge/transfer",IF(AND('Paste Data Here - Export'!KM1395="T",'Paste Data Here - Export'!A1395&lt;&gt;'Paste Data Here - Export'!B1395),"Record transferred to this team then transferred to another inpatient team",IF('Paste Data Here - Export'!KM1395="T","Transferred to another inpatient team",IF('Paste Data Here - Export'!A1395='Paste Data Here - Export'!B1395,"Full record at this team","Record transferred to this team"))))))</f>
        <v/>
      </c>
      <c r="D1395" s="106" t="str">
        <f>IF('Patient level info'!A1395="","",IF(B1395="6 Month Transfer","Not Applicable",IF(C1395="Record not locked to discharge/transfer",C1395,IF(OR(C1395="Full record at this team",'Patient level info'!AG1395="Died same day as arrival",'Patient level info'!AG1395="Admitted to ICU/CCU/HDU"),'Patient level info'!AG1395,IF('Patient level info'!P1395="Not achieved",'Patient level info'!AG1395,IF('Patient level info'!M1395="Not achieved",'Patient level info'!AG1395,IF('Patient level info'!AG1395="Not directly admitted by this team, but achieved 90% of stay whilst at this team",'Patient level info'!AG1395,CONCATENATE('Patient level info'!AG1395," whilst at this team"))))))))</f>
        <v/>
      </c>
      <c r="E1395" s="106" t="str">
        <f>IF('Patient level info'!A1395="","",IF(B1395="6 Month Transfer","Not Applicable",IF('Patient level info'!A1395='Patient level info'!B1395,IF('Patient level info'!T1395="No","Not achieved","Achieved"),"Not directly admitted by this team")))</f>
        <v/>
      </c>
      <c r="F1395" s="106" t="str">
        <f>IF('Patient level info'!A1395="","",IF(B1395="6 Month Transfer","Not Applicable",IF('Patient level info'!A1395='Patient level info'!B1395,IF('Patient level info'!U1395="","Not achieved","Achieved"),"Not directly admitted by this team")))</f>
        <v/>
      </c>
    </row>
    <row r="1396" spans="1:6" s="40" customFormat="1" ht="30" customHeight="1" x14ac:dyDescent="0.25">
      <c r="A1396" s="20" t="str">
        <f>IF('Patient level info'!A1396="","",'Patient level info'!A1396)</f>
        <v/>
      </c>
      <c r="B1396" s="105" t="str">
        <f>IF(A1396="","",IF('Patient level info'!E1396="Yes","6 Month Transfer",IF('Paste Data Here - Export'!A1396='Paste Data Here - Export'!B1396,'Patient level info'!C1396,IF('Patient level info'!W1396="No","",'Paste Data Here - Export'!HP1396))))</f>
        <v/>
      </c>
      <c r="C1396" s="61" t="str">
        <f>IF(A1396="","",IF(B1396="6 Month Transfer",B1396,IF('Patient level info'!W1396="No","Record not locked to discharge/transfer",IF(AND('Paste Data Here - Export'!KM1396="T",'Paste Data Here - Export'!A1396&lt;&gt;'Paste Data Here - Export'!B1396),"Record transferred to this team then transferred to another inpatient team",IF('Paste Data Here - Export'!KM1396="T","Transferred to another inpatient team",IF('Paste Data Here - Export'!A1396='Paste Data Here - Export'!B1396,"Full record at this team","Record transferred to this team"))))))</f>
        <v/>
      </c>
      <c r="D1396" s="106" t="str">
        <f>IF('Patient level info'!A1396="","",IF(B1396="6 Month Transfer","Not Applicable",IF(C1396="Record not locked to discharge/transfer",C1396,IF(OR(C1396="Full record at this team",'Patient level info'!AG1396="Died same day as arrival",'Patient level info'!AG1396="Admitted to ICU/CCU/HDU"),'Patient level info'!AG1396,IF('Patient level info'!P1396="Not achieved",'Patient level info'!AG1396,IF('Patient level info'!M1396="Not achieved",'Patient level info'!AG1396,IF('Patient level info'!AG1396="Not directly admitted by this team, but achieved 90% of stay whilst at this team",'Patient level info'!AG1396,CONCATENATE('Patient level info'!AG1396," whilst at this team"))))))))</f>
        <v/>
      </c>
      <c r="E1396" s="106" t="str">
        <f>IF('Patient level info'!A1396="","",IF(B1396="6 Month Transfer","Not Applicable",IF('Patient level info'!A1396='Patient level info'!B1396,IF('Patient level info'!T1396="No","Not achieved","Achieved"),"Not directly admitted by this team")))</f>
        <v/>
      </c>
      <c r="F1396" s="106" t="str">
        <f>IF('Patient level info'!A1396="","",IF(B1396="6 Month Transfer","Not Applicable",IF('Patient level info'!A1396='Patient level info'!B1396,IF('Patient level info'!U1396="","Not achieved","Achieved"),"Not directly admitted by this team")))</f>
        <v/>
      </c>
    </row>
    <row r="1397" spans="1:6" s="40" customFormat="1" ht="30" customHeight="1" x14ac:dyDescent="0.25">
      <c r="A1397" s="20" t="str">
        <f>IF('Patient level info'!A1397="","",'Patient level info'!A1397)</f>
        <v/>
      </c>
      <c r="B1397" s="105" t="str">
        <f>IF(A1397="","",IF('Patient level info'!E1397="Yes","6 Month Transfer",IF('Paste Data Here - Export'!A1397='Paste Data Here - Export'!B1397,'Patient level info'!C1397,IF('Patient level info'!W1397="No","",'Paste Data Here - Export'!HP1397))))</f>
        <v/>
      </c>
      <c r="C1397" s="61" t="str">
        <f>IF(A1397="","",IF(B1397="6 Month Transfer",B1397,IF('Patient level info'!W1397="No","Record not locked to discharge/transfer",IF(AND('Paste Data Here - Export'!KM1397="T",'Paste Data Here - Export'!A1397&lt;&gt;'Paste Data Here - Export'!B1397),"Record transferred to this team then transferred to another inpatient team",IF('Paste Data Here - Export'!KM1397="T","Transferred to another inpatient team",IF('Paste Data Here - Export'!A1397='Paste Data Here - Export'!B1397,"Full record at this team","Record transferred to this team"))))))</f>
        <v/>
      </c>
      <c r="D1397" s="106" t="str">
        <f>IF('Patient level info'!A1397="","",IF(B1397="6 Month Transfer","Not Applicable",IF(C1397="Record not locked to discharge/transfer",C1397,IF(OR(C1397="Full record at this team",'Patient level info'!AG1397="Died same day as arrival",'Patient level info'!AG1397="Admitted to ICU/CCU/HDU"),'Patient level info'!AG1397,IF('Patient level info'!P1397="Not achieved",'Patient level info'!AG1397,IF('Patient level info'!M1397="Not achieved",'Patient level info'!AG1397,IF('Patient level info'!AG1397="Not directly admitted by this team, but achieved 90% of stay whilst at this team",'Patient level info'!AG1397,CONCATENATE('Patient level info'!AG1397," whilst at this team"))))))))</f>
        <v/>
      </c>
      <c r="E1397" s="106" t="str">
        <f>IF('Patient level info'!A1397="","",IF(B1397="6 Month Transfer","Not Applicable",IF('Patient level info'!A1397='Patient level info'!B1397,IF('Patient level info'!T1397="No","Not achieved","Achieved"),"Not directly admitted by this team")))</f>
        <v/>
      </c>
      <c r="F1397" s="106" t="str">
        <f>IF('Patient level info'!A1397="","",IF(B1397="6 Month Transfer","Not Applicable",IF('Patient level info'!A1397='Patient level info'!B1397,IF('Patient level info'!U1397="","Not achieved","Achieved"),"Not directly admitted by this team")))</f>
        <v/>
      </c>
    </row>
    <row r="1398" spans="1:6" s="40" customFormat="1" ht="30" customHeight="1" x14ac:dyDescent="0.25">
      <c r="A1398" s="20" t="str">
        <f>IF('Patient level info'!A1398="","",'Patient level info'!A1398)</f>
        <v/>
      </c>
      <c r="B1398" s="105" t="str">
        <f>IF(A1398="","",IF('Patient level info'!E1398="Yes","6 Month Transfer",IF('Paste Data Here - Export'!A1398='Paste Data Here - Export'!B1398,'Patient level info'!C1398,IF('Patient level info'!W1398="No","",'Paste Data Here - Export'!HP1398))))</f>
        <v/>
      </c>
      <c r="C1398" s="61" t="str">
        <f>IF(A1398="","",IF(B1398="6 Month Transfer",B1398,IF('Patient level info'!W1398="No","Record not locked to discharge/transfer",IF(AND('Paste Data Here - Export'!KM1398="T",'Paste Data Here - Export'!A1398&lt;&gt;'Paste Data Here - Export'!B1398),"Record transferred to this team then transferred to another inpatient team",IF('Paste Data Here - Export'!KM1398="T","Transferred to another inpatient team",IF('Paste Data Here - Export'!A1398='Paste Data Here - Export'!B1398,"Full record at this team","Record transferred to this team"))))))</f>
        <v/>
      </c>
      <c r="D1398" s="106" t="str">
        <f>IF('Patient level info'!A1398="","",IF(B1398="6 Month Transfer","Not Applicable",IF(C1398="Record not locked to discharge/transfer",C1398,IF(OR(C1398="Full record at this team",'Patient level info'!AG1398="Died same day as arrival",'Patient level info'!AG1398="Admitted to ICU/CCU/HDU"),'Patient level info'!AG1398,IF('Patient level info'!P1398="Not achieved",'Patient level info'!AG1398,IF('Patient level info'!M1398="Not achieved",'Patient level info'!AG1398,IF('Patient level info'!AG1398="Not directly admitted by this team, but achieved 90% of stay whilst at this team",'Patient level info'!AG1398,CONCATENATE('Patient level info'!AG1398," whilst at this team"))))))))</f>
        <v/>
      </c>
      <c r="E1398" s="106" t="str">
        <f>IF('Patient level info'!A1398="","",IF(B1398="6 Month Transfer","Not Applicable",IF('Patient level info'!A1398='Patient level info'!B1398,IF('Patient level info'!T1398="No","Not achieved","Achieved"),"Not directly admitted by this team")))</f>
        <v/>
      </c>
      <c r="F1398" s="106" t="str">
        <f>IF('Patient level info'!A1398="","",IF(B1398="6 Month Transfer","Not Applicable",IF('Patient level info'!A1398='Patient level info'!B1398,IF('Patient level info'!U1398="","Not achieved","Achieved"),"Not directly admitted by this team")))</f>
        <v/>
      </c>
    </row>
    <row r="1399" spans="1:6" s="40" customFormat="1" ht="30" customHeight="1" x14ac:dyDescent="0.25">
      <c r="A1399" s="20" t="str">
        <f>IF('Patient level info'!A1399="","",'Patient level info'!A1399)</f>
        <v/>
      </c>
      <c r="B1399" s="105" t="str">
        <f>IF(A1399="","",IF('Patient level info'!E1399="Yes","6 Month Transfer",IF('Paste Data Here - Export'!A1399='Paste Data Here - Export'!B1399,'Patient level info'!C1399,IF('Patient level info'!W1399="No","",'Paste Data Here - Export'!HP1399))))</f>
        <v/>
      </c>
      <c r="C1399" s="61" t="str">
        <f>IF(A1399="","",IF(B1399="6 Month Transfer",B1399,IF('Patient level info'!W1399="No","Record not locked to discharge/transfer",IF(AND('Paste Data Here - Export'!KM1399="T",'Paste Data Here - Export'!A1399&lt;&gt;'Paste Data Here - Export'!B1399),"Record transferred to this team then transferred to another inpatient team",IF('Paste Data Here - Export'!KM1399="T","Transferred to another inpatient team",IF('Paste Data Here - Export'!A1399='Paste Data Here - Export'!B1399,"Full record at this team","Record transferred to this team"))))))</f>
        <v/>
      </c>
      <c r="D1399" s="106" t="str">
        <f>IF('Patient level info'!A1399="","",IF(B1399="6 Month Transfer","Not Applicable",IF(C1399="Record not locked to discharge/transfer",C1399,IF(OR(C1399="Full record at this team",'Patient level info'!AG1399="Died same day as arrival",'Patient level info'!AG1399="Admitted to ICU/CCU/HDU"),'Patient level info'!AG1399,IF('Patient level info'!P1399="Not achieved",'Patient level info'!AG1399,IF('Patient level info'!M1399="Not achieved",'Patient level info'!AG1399,IF('Patient level info'!AG1399="Not directly admitted by this team, but achieved 90% of stay whilst at this team",'Patient level info'!AG1399,CONCATENATE('Patient level info'!AG1399," whilst at this team"))))))))</f>
        <v/>
      </c>
      <c r="E1399" s="106" t="str">
        <f>IF('Patient level info'!A1399="","",IF(B1399="6 Month Transfer","Not Applicable",IF('Patient level info'!A1399='Patient level info'!B1399,IF('Patient level info'!T1399="No","Not achieved","Achieved"),"Not directly admitted by this team")))</f>
        <v/>
      </c>
      <c r="F1399" s="106" t="str">
        <f>IF('Patient level info'!A1399="","",IF(B1399="6 Month Transfer","Not Applicable",IF('Patient level info'!A1399='Patient level info'!B1399,IF('Patient level info'!U1399="","Not achieved","Achieved"),"Not directly admitted by this team")))</f>
        <v/>
      </c>
    </row>
    <row r="1400" spans="1:6" s="40" customFormat="1" ht="30" customHeight="1" x14ac:dyDescent="0.25">
      <c r="A1400" s="20" t="str">
        <f>IF('Patient level info'!A1400="","",'Patient level info'!A1400)</f>
        <v/>
      </c>
      <c r="B1400" s="105" t="str">
        <f>IF(A1400="","",IF('Patient level info'!E1400="Yes","6 Month Transfer",IF('Paste Data Here - Export'!A1400='Paste Data Here - Export'!B1400,'Patient level info'!C1400,IF('Patient level info'!W1400="No","",'Paste Data Here - Export'!HP1400))))</f>
        <v/>
      </c>
      <c r="C1400" s="61" t="str">
        <f>IF(A1400="","",IF(B1400="6 Month Transfer",B1400,IF('Patient level info'!W1400="No","Record not locked to discharge/transfer",IF(AND('Paste Data Here - Export'!KM1400="T",'Paste Data Here - Export'!A1400&lt;&gt;'Paste Data Here - Export'!B1400),"Record transferred to this team then transferred to another inpatient team",IF('Paste Data Here - Export'!KM1400="T","Transferred to another inpatient team",IF('Paste Data Here - Export'!A1400='Paste Data Here - Export'!B1400,"Full record at this team","Record transferred to this team"))))))</f>
        <v/>
      </c>
      <c r="D1400" s="106" t="str">
        <f>IF('Patient level info'!A1400="","",IF(B1400="6 Month Transfer","Not Applicable",IF(C1400="Record not locked to discharge/transfer",C1400,IF(OR(C1400="Full record at this team",'Patient level info'!AG1400="Died same day as arrival",'Patient level info'!AG1400="Admitted to ICU/CCU/HDU"),'Patient level info'!AG1400,IF('Patient level info'!P1400="Not achieved",'Patient level info'!AG1400,IF('Patient level info'!M1400="Not achieved",'Patient level info'!AG1400,IF('Patient level info'!AG1400="Not directly admitted by this team, but achieved 90% of stay whilst at this team",'Patient level info'!AG1400,CONCATENATE('Patient level info'!AG1400," whilst at this team"))))))))</f>
        <v/>
      </c>
      <c r="E1400" s="106" t="str">
        <f>IF('Patient level info'!A1400="","",IF(B1400="6 Month Transfer","Not Applicable",IF('Patient level info'!A1400='Patient level info'!B1400,IF('Patient level info'!T1400="No","Not achieved","Achieved"),"Not directly admitted by this team")))</f>
        <v/>
      </c>
      <c r="F1400" s="106" t="str">
        <f>IF('Patient level info'!A1400="","",IF(B1400="6 Month Transfer","Not Applicable",IF('Patient level info'!A1400='Patient level info'!B1400,IF('Patient level info'!U1400="","Not achieved","Achieved"),"Not directly admitted by this team")))</f>
        <v/>
      </c>
    </row>
    <row r="1401" spans="1:6" s="40" customFormat="1" ht="30" customHeight="1" x14ac:dyDescent="0.25">
      <c r="A1401" s="20" t="str">
        <f>IF('Patient level info'!A1401="","",'Patient level info'!A1401)</f>
        <v/>
      </c>
      <c r="B1401" s="105" t="str">
        <f>IF(A1401="","",IF('Patient level info'!E1401="Yes","6 Month Transfer",IF('Paste Data Here - Export'!A1401='Paste Data Here - Export'!B1401,'Patient level info'!C1401,IF('Patient level info'!W1401="No","",'Paste Data Here - Export'!HP1401))))</f>
        <v/>
      </c>
      <c r="C1401" s="61" t="str">
        <f>IF(A1401="","",IF(B1401="6 Month Transfer",B1401,IF('Patient level info'!W1401="No","Record not locked to discharge/transfer",IF(AND('Paste Data Here - Export'!KM1401="T",'Paste Data Here - Export'!A1401&lt;&gt;'Paste Data Here - Export'!B1401),"Record transferred to this team then transferred to another inpatient team",IF('Paste Data Here - Export'!KM1401="T","Transferred to another inpatient team",IF('Paste Data Here - Export'!A1401='Paste Data Here - Export'!B1401,"Full record at this team","Record transferred to this team"))))))</f>
        <v/>
      </c>
      <c r="D1401" s="106" t="str">
        <f>IF('Patient level info'!A1401="","",IF(B1401="6 Month Transfer","Not Applicable",IF(C1401="Record not locked to discharge/transfer",C1401,IF(OR(C1401="Full record at this team",'Patient level info'!AG1401="Died same day as arrival",'Patient level info'!AG1401="Admitted to ICU/CCU/HDU"),'Patient level info'!AG1401,IF('Patient level info'!P1401="Not achieved",'Patient level info'!AG1401,IF('Patient level info'!M1401="Not achieved",'Patient level info'!AG1401,IF('Patient level info'!AG1401="Not directly admitted by this team, but achieved 90% of stay whilst at this team",'Patient level info'!AG1401,CONCATENATE('Patient level info'!AG1401," whilst at this team"))))))))</f>
        <v/>
      </c>
      <c r="E1401" s="106" t="str">
        <f>IF('Patient level info'!A1401="","",IF(B1401="6 Month Transfer","Not Applicable",IF('Patient level info'!A1401='Patient level info'!B1401,IF('Patient level info'!T1401="No","Not achieved","Achieved"),"Not directly admitted by this team")))</f>
        <v/>
      </c>
      <c r="F1401" s="106" t="str">
        <f>IF('Patient level info'!A1401="","",IF(B1401="6 Month Transfer","Not Applicable",IF('Patient level info'!A1401='Patient level info'!B1401,IF('Patient level info'!U1401="","Not achieved","Achieved"),"Not directly admitted by this team")))</f>
        <v/>
      </c>
    </row>
    <row r="1402" spans="1:6" s="40" customFormat="1" ht="30" customHeight="1" x14ac:dyDescent="0.25">
      <c r="A1402" s="20" t="str">
        <f>IF('Patient level info'!A1402="","",'Patient level info'!A1402)</f>
        <v/>
      </c>
      <c r="B1402" s="105" t="str">
        <f>IF(A1402="","",IF('Patient level info'!E1402="Yes","6 Month Transfer",IF('Paste Data Here - Export'!A1402='Paste Data Here - Export'!B1402,'Patient level info'!C1402,IF('Patient level info'!W1402="No","",'Paste Data Here - Export'!HP1402))))</f>
        <v/>
      </c>
      <c r="C1402" s="61" t="str">
        <f>IF(A1402="","",IF(B1402="6 Month Transfer",B1402,IF('Patient level info'!W1402="No","Record not locked to discharge/transfer",IF(AND('Paste Data Here - Export'!KM1402="T",'Paste Data Here - Export'!A1402&lt;&gt;'Paste Data Here - Export'!B1402),"Record transferred to this team then transferred to another inpatient team",IF('Paste Data Here - Export'!KM1402="T","Transferred to another inpatient team",IF('Paste Data Here - Export'!A1402='Paste Data Here - Export'!B1402,"Full record at this team","Record transferred to this team"))))))</f>
        <v/>
      </c>
      <c r="D1402" s="106" t="str">
        <f>IF('Patient level info'!A1402="","",IF(B1402="6 Month Transfer","Not Applicable",IF(C1402="Record not locked to discharge/transfer",C1402,IF(OR(C1402="Full record at this team",'Patient level info'!AG1402="Died same day as arrival",'Patient level info'!AG1402="Admitted to ICU/CCU/HDU"),'Patient level info'!AG1402,IF('Patient level info'!P1402="Not achieved",'Patient level info'!AG1402,IF('Patient level info'!M1402="Not achieved",'Patient level info'!AG1402,IF('Patient level info'!AG1402="Not directly admitted by this team, but achieved 90% of stay whilst at this team",'Patient level info'!AG1402,CONCATENATE('Patient level info'!AG1402," whilst at this team"))))))))</f>
        <v/>
      </c>
      <c r="E1402" s="106" t="str">
        <f>IF('Patient level info'!A1402="","",IF(B1402="6 Month Transfer","Not Applicable",IF('Patient level info'!A1402='Patient level info'!B1402,IF('Patient level info'!T1402="No","Not achieved","Achieved"),"Not directly admitted by this team")))</f>
        <v/>
      </c>
      <c r="F1402" s="106" t="str">
        <f>IF('Patient level info'!A1402="","",IF(B1402="6 Month Transfer","Not Applicable",IF('Patient level info'!A1402='Patient level info'!B1402,IF('Patient level info'!U1402="","Not achieved","Achieved"),"Not directly admitted by this team")))</f>
        <v/>
      </c>
    </row>
    <row r="1403" spans="1:6" s="40" customFormat="1" ht="30" customHeight="1" x14ac:dyDescent="0.25">
      <c r="A1403" s="20" t="str">
        <f>IF('Patient level info'!A1403="","",'Patient level info'!A1403)</f>
        <v/>
      </c>
      <c r="B1403" s="105" t="str">
        <f>IF(A1403="","",IF('Patient level info'!E1403="Yes","6 Month Transfer",IF('Paste Data Here - Export'!A1403='Paste Data Here - Export'!B1403,'Patient level info'!C1403,IF('Patient level info'!W1403="No","",'Paste Data Here - Export'!HP1403))))</f>
        <v/>
      </c>
      <c r="C1403" s="61" t="str">
        <f>IF(A1403="","",IF(B1403="6 Month Transfer",B1403,IF('Patient level info'!W1403="No","Record not locked to discharge/transfer",IF(AND('Paste Data Here - Export'!KM1403="T",'Paste Data Here - Export'!A1403&lt;&gt;'Paste Data Here - Export'!B1403),"Record transferred to this team then transferred to another inpatient team",IF('Paste Data Here - Export'!KM1403="T","Transferred to another inpatient team",IF('Paste Data Here - Export'!A1403='Paste Data Here - Export'!B1403,"Full record at this team","Record transferred to this team"))))))</f>
        <v/>
      </c>
      <c r="D1403" s="106" t="str">
        <f>IF('Patient level info'!A1403="","",IF(B1403="6 Month Transfer","Not Applicable",IF(C1403="Record not locked to discharge/transfer",C1403,IF(OR(C1403="Full record at this team",'Patient level info'!AG1403="Died same day as arrival",'Patient level info'!AG1403="Admitted to ICU/CCU/HDU"),'Patient level info'!AG1403,IF('Patient level info'!P1403="Not achieved",'Patient level info'!AG1403,IF('Patient level info'!M1403="Not achieved",'Patient level info'!AG1403,IF('Patient level info'!AG1403="Not directly admitted by this team, but achieved 90% of stay whilst at this team",'Patient level info'!AG1403,CONCATENATE('Patient level info'!AG1403," whilst at this team"))))))))</f>
        <v/>
      </c>
      <c r="E1403" s="106" t="str">
        <f>IF('Patient level info'!A1403="","",IF(B1403="6 Month Transfer","Not Applicable",IF('Patient level info'!A1403='Patient level info'!B1403,IF('Patient level info'!T1403="No","Not achieved","Achieved"),"Not directly admitted by this team")))</f>
        <v/>
      </c>
      <c r="F1403" s="106" t="str">
        <f>IF('Patient level info'!A1403="","",IF(B1403="6 Month Transfer","Not Applicable",IF('Patient level info'!A1403='Patient level info'!B1403,IF('Patient level info'!U1403="","Not achieved","Achieved"),"Not directly admitted by this team")))</f>
        <v/>
      </c>
    </row>
    <row r="1404" spans="1:6" s="40" customFormat="1" ht="30" customHeight="1" x14ac:dyDescent="0.25">
      <c r="A1404" s="20" t="str">
        <f>IF('Patient level info'!A1404="","",'Patient level info'!A1404)</f>
        <v/>
      </c>
      <c r="B1404" s="105" t="str">
        <f>IF(A1404="","",IF('Patient level info'!E1404="Yes","6 Month Transfer",IF('Paste Data Here - Export'!A1404='Paste Data Here - Export'!B1404,'Patient level info'!C1404,IF('Patient level info'!W1404="No","",'Paste Data Here - Export'!HP1404))))</f>
        <v/>
      </c>
      <c r="C1404" s="61" t="str">
        <f>IF(A1404="","",IF(B1404="6 Month Transfer",B1404,IF('Patient level info'!W1404="No","Record not locked to discharge/transfer",IF(AND('Paste Data Here - Export'!KM1404="T",'Paste Data Here - Export'!A1404&lt;&gt;'Paste Data Here - Export'!B1404),"Record transferred to this team then transferred to another inpatient team",IF('Paste Data Here - Export'!KM1404="T","Transferred to another inpatient team",IF('Paste Data Here - Export'!A1404='Paste Data Here - Export'!B1404,"Full record at this team","Record transferred to this team"))))))</f>
        <v/>
      </c>
      <c r="D1404" s="106" t="str">
        <f>IF('Patient level info'!A1404="","",IF(B1404="6 Month Transfer","Not Applicable",IF(C1404="Record not locked to discharge/transfer",C1404,IF(OR(C1404="Full record at this team",'Patient level info'!AG1404="Died same day as arrival",'Patient level info'!AG1404="Admitted to ICU/CCU/HDU"),'Patient level info'!AG1404,IF('Patient level info'!P1404="Not achieved",'Patient level info'!AG1404,IF('Patient level info'!M1404="Not achieved",'Patient level info'!AG1404,IF('Patient level info'!AG1404="Not directly admitted by this team, but achieved 90% of stay whilst at this team",'Patient level info'!AG1404,CONCATENATE('Patient level info'!AG1404," whilst at this team"))))))))</f>
        <v/>
      </c>
      <c r="E1404" s="106" t="str">
        <f>IF('Patient level info'!A1404="","",IF(B1404="6 Month Transfer","Not Applicable",IF('Patient level info'!A1404='Patient level info'!B1404,IF('Patient level info'!T1404="No","Not achieved","Achieved"),"Not directly admitted by this team")))</f>
        <v/>
      </c>
      <c r="F1404" s="106" t="str">
        <f>IF('Patient level info'!A1404="","",IF(B1404="6 Month Transfer","Not Applicable",IF('Patient level info'!A1404='Patient level info'!B1404,IF('Patient level info'!U1404="","Not achieved","Achieved"),"Not directly admitted by this team")))</f>
        <v/>
      </c>
    </row>
    <row r="1405" spans="1:6" s="40" customFormat="1" ht="30" customHeight="1" x14ac:dyDescent="0.25">
      <c r="A1405" s="20" t="str">
        <f>IF('Patient level info'!A1405="","",'Patient level info'!A1405)</f>
        <v/>
      </c>
      <c r="B1405" s="105" t="str">
        <f>IF(A1405="","",IF('Patient level info'!E1405="Yes","6 Month Transfer",IF('Paste Data Here - Export'!A1405='Paste Data Here - Export'!B1405,'Patient level info'!C1405,IF('Patient level info'!W1405="No","",'Paste Data Here - Export'!HP1405))))</f>
        <v/>
      </c>
      <c r="C1405" s="61" t="str">
        <f>IF(A1405="","",IF(B1405="6 Month Transfer",B1405,IF('Patient level info'!W1405="No","Record not locked to discharge/transfer",IF(AND('Paste Data Here - Export'!KM1405="T",'Paste Data Here - Export'!A1405&lt;&gt;'Paste Data Here - Export'!B1405),"Record transferred to this team then transferred to another inpatient team",IF('Paste Data Here - Export'!KM1405="T","Transferred to another inpatient team",IF('Paste Data Here - Export'!A1405='Paste Data Here - Export'!B1405,"Full record at this team","Record transferred to this team"))))))</f>
        <v/>
      </c>
      <c r="D1405" s="106" t="str">
        <f>IF('Patient level info'!A1405="","",IF(B1405="6 Month Transfer","Not Applicable",IF(C1405="Record not locked to discharge/transfer",C1405,IF(OR(C1405="Full record at this team",'Patient level info'!AG1405="Died same day as arrival",'Patient level info'!AG1405="Admitted to ICU/CCU/HDU"),'Patient level info'!AG1405,IF('Patient level info'!P1405="Not achieved",'Patient level info'!AG1405,IF('Patient level info'!M1405="Not achieved",'Patient level info'!AG1405,IF('Patient level info'!AG1405="Not directly admitted by this team, but achieved 90% of stay whilst at this team",'Patient level info'!AG1405,CONCATENATE('Patient level info'!AG1405," whilst at this team"))))))))</f>
        <v/>
      </c>
      <c r="E1405" s="106" t="str">
        <f>IF('Patient level info'!A1405="","",IF(B1405="6 Month Transfer","Not Applicable",IF('Patient level info'!A1405='Patient level info'!B1405,IF('Patient level info'!T1405="No","Not achieved","Achieved"),"Not directly admitted by this team")))</f>
        <v/>
      </c>
      <c r="F1405" s="106" t="str">
        <f>IF('Patient level info'!A1405="","",IF(B1405="6 Month Transfer","Not Applicable",IF('Patient level info'!A1405='Patient level info'!B1405,IF('Patient level info'!U1405="","Not achieved","Achieved"),"Not directly admitted by this team")))</f>
        <v/>
      </c>
    </row>
    <row r="1406" spans="1:6" ht="75" x14ac:dyDescent="0.25">
      <c r="A1406" s="86" t="s">
        <v>735</v>
      </c>
      <c r="B1406" s="85"/>
      <c r="C1406" s="61"/>
    </row>
  </sheetData>
  <sheetProtection sheet="1" objects="1" scenarios="1" formatCells="0" formatColumns="0" sort="0" autoFilter="0"/>
  <autoFilter ref="A5:F1406"/>
  <mergeCells count="1">
    <mergeCell ref="D1:F1"/>
  </mergeCells>
  <conditionalFormatting sqref="D6:E1406">
    <cfRule type="beginsWith" dxfId="8" priority="15" operator="beginsWith" text="Achieved">
      <formula>LEFT(D6,LEN("Achieved"))="Achieved"</formula>
    </cfRule>
    <cfRule type="containsText" dxfId="7" priority="16" operator="containsText" text="Not achieved">
      <formula>NOT(ISERROR(SEARCH("Not achieved",D6)))</formula>
    </cfRule>
  </conditionalFormatting>
  <conditionalFormatting sqref="F6:F1406">
    <cfRule type="containsText" dxfId="6" priority="14" operator="containsText" text="Not achieved">
      <formula>NOT(ISERROR(SEARCH("Not achieved",F6)))</formula>
    </cfRule>
  </conditionalFormatting>
  <conditionalFormatting sqref="E6:E1406">
    <cfRule type="containsText" dxfId="5" priority="9" operator="containsText" text="Not known">
      <formula>NOT(ISERROR(SEARCH("Not known",E6)))</formula>
    </cfRule>
  </conditionalFormatting>
  <conditionalFormatting sqref="D6:D1406">
    <cfRule type="containsText" dxfId="4" priority="1" operator="containsText" text="Not directly admitted by this team, but achieved criteria at previous team,">
      <formula>NOT(ISERROR(SEARCH("Not directly admitted by this team, but achieved criteria at previous team,",D6)))</formula>
    </cfRule>
    <cfRule type="containsText" dxfId="3" priority="2" operator="containsText" text="achieved 90% of stay whilst at this team">
      <formula>NOT(ISERROR(SEARCH("achieved 90% of stay whilst at this team",D6)))</formula>
    </cfRule>
    <cfRule type="containsText" dxfId="2" priority="3" operator="containsText" text="Achieved whilst at this team">
      <formula>NOT(ISERROR(SEARCH("Achieved whilst at this team",D6)))</formula>
    </cfRule>
  </conditionalFormatting>
  <conditionalFormatting sqref="F6:F1406">
    <cfRule type="beginsWith" dxfId="1" priority="5" operator="beginsWith" text="Achieved">
      <formula>LEFT(F6,LEN("Achieved"))="Achieved"</formula>
    </cfRule>
    <cfRule type="containsText" dxfId="0" priority="6" operator="containsText" text="Not achieved">
      <formula>NOT(ISERROR(SEARCH("Not achieved",F6)))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zoomScale="85" zoomScaleNormal="85" workbookViewId="0"/>
  </sheetViews>
  <sheetFormatPr defaultRowHeight="15" x14ac:dyDescent="0.25"/>
  <cols>
    <col min="1" max="1" width="128.7109375" style="118" customWidth="1"/>
    <col min="2" max="16384" width="9.140625" style="117"/>
  </cols>
  <sheetData>
    <row r="1" spans="1:1" ht="25.5" x14ac:dyDescent="0.35">
      <c r="A1" s="116" t="s">
        <v>817</v>
      </c>
    </row>
    <row r="3" spans="1:1" ht="30" x14ac:dyDescent="0.25">
      <c r="A3" s="118" t="s">
        <v>712</v>
      </c>
    </row>
    <row r="4" spans="1:1" x14ac:dyDescent="0.25">
      <c r="A4" s="119" t="s">
        <v>818</v>
      </c>
    </row>
    <row r="5" spans="1:1" ht="30" x14ac:dyDescent="0.25">
      <c r="A5" s="144" t="s">
        <v>820</v>
      </c>
    </row>
    <row r="6" spans="1:1" x14ac:dyDescent="0.25">
      <c r="A6" s="119" t="s">
        <v>799</v>
      </c>
    </row>
    <row r="8" spans="1:1" ht="30" x14ac:dyDescent="0.25">
      <c r="A8" s="120" t="s">
        <v>819</v>
      </c>
    </row>
    <row r="9" spans="1:1" x14ac:dyDescent="0.25">
      <c r="A9" s="120"/>
    </row>
    <row r="10" spans="1:1" ht="30" x14ac:dyDescent="0.25">
      <c r="A10" s="118" t="s">
        <v>713</v>
      </c>
    </row>
    <row r="13" spans="1:1" ht="25.5" x14ac:dyDescent="0.35">
      <c r="A13" s="116" t="s">
        <v>803</v>
      </c>
    </row>
    <row r="14" spans="1:1" x14ac:dyDescent="0.25">
      <c r="A14" s="118" t="s">
        <v>804</v>
      </c>
    </row>
    <row r="15" spans="1:1" ht="90" x14ac:dyDescent="0.25">
      <c r="A15" s="118" t="s">
        <v>813</v>
      </c>
    </row>
    <row r="16" spans="1:1" ht="60" x14ac:dyDescent="0.25">
      <c r="A16" s="118" t="s">
        <v>821</v>
      </c>
    </row>
    <row r="20" spans="1:1" ht="25.5" x14ac:dyDescent="0.35">
      <c r="A20" s="116" t="s">
        <v>794</v>
      </c>
    </row>
    <row r="21" spans="1:1" ht="30" x14ac:dyDescent="0.25">
      <c r="A21" s="118" t="s">
        <v>798</v>
      </c>
    </row>
    <row r="22" spans="1:1" x14ac:dyDescent="0.25">
      <c r="A22" s="118" t="s">
        <v>800</v>
      </c>
    </row>
    <row r="23" spans="1:1" ht="14.25" customHeight="1" x14ac:dyDescent="0.25">
      <c r="A23" s="118" t="s">
        <v>801</v>
      </c>
    </row>
    <row r="24" spans="1:1" ht="14.25" customHeight="1" x14ac:dyDescent="0.25">
      <c r="A24" s="118" t="s">
        <v>806</v>
      </c>
    </row>
    <row r="25" spans="1:1" ht="45" customHeight="1" x14ac:dyDescent="0.25">
      <c r="A25" s="118" t="s">
        <v>807</v>
      </c>
    </row>
    <row r="26" spans="1:1" ht="90" x14ac:dyDescent="0.25">
      <c r="A26" s="118" t="s">
        <v>811</v>
      </c>
    </row>
    <row r="27" spans="1:1" ht="30" x14ac:dyDescent="0.25">
      <c r="A27" s="118" t="s">
        <v>867</v>
      </c>
    </row>
    <row r="28" spans="1:1" x14ac:dyDescent="0.25">
      <c r="A28" s="118" t="s">
        <v>872</v>
      </c>
    </row>
    <row r="29" spans="1:1" ht="30" x14ac:dyDescent="0.25">
      <c r="A29" s="118" t="s">
        <v>875</v>
      </c>
    </row>
    <row r="30" spans="1:1" ht="45" x14ac:dyDescent="0.25">
      <c r="A30" s="118" t="s">
        <v>896</v>
      </c>
    </row>
  </sheetData>
  <hyperlinks>
    <hyperlink ref="A8" r:id="rId1" location="h2-tariff-documents"/>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9B91EFC09194286D6EC89A89F5C13" ma:contentTypeVersion="18" ma:contentTypeDescription="Create a new document." ma:contentTypeScope="" ma:versionID="a2a21fe639b46802d7b4e6d3227e852f">
  <xsd:schema xmlns:xsd="http://www.w3.org/2001/XMLSchema" xmlns:xs="http://www.w3.org/2001/XMLSchema" xmlns:p="http://schemas.microsoft.com/office/2006/metadata/properties" xmlns:ns1="http://schemas.microsoft.com/sharepoint/v3" xmlns:ns2="0f6cbe84-0c1a-4b77-9fc1-6dc3c1c0965e" xmlns:ns3="2ef312ff-8833-4413-9d5f-b396115bef04" xmlns:ns4="4aaf35b1-80a8-48e7-9d03-c612add1997b" targetNamespace="http://schemas.microsoft.com/office/2006/metadata/properties" ma:root="true" ma:fieldsID="41636cd898bf639044d605a830f923a2" ns1:_="" ns2:_="" ns3:_="" ns4:_="">
    <xsd:import namespace="http://schemas.microsoft.com/sharepoint/v3"/>
    <xsd:import namespace="0f6cbe84-0c1a-4b77-9fc1-6dc3c1c0965e"/>
    <xsd:import namespace="2ef312ff-8833-4413-9d5f-b396115bef04"/>
    <xsd:import namespace="4aaf35b1-80a8-48e7-9d03-c612add1997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GenerationTime" minOccurs="0"/>
                <xsd:element ref="ns2:MediaServiceEventHashCode" minOccurs="0"/>
                <xsd:element ref="ns2:MediaServiceOCR" minOccurs="0"/>
                <xsd:element ref="ns2:Number" minOccurs="0"/>
                <xsd:element ref="ns2:MediaLengthInSeconds" minOccurs="0"/>
                <xsd:element ref="ns2:lcf76f155ced4ddcb4097134ff3c332f" minOccurs="0"/>
                <xsd:element ref="ns4: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6cbe84-0c1a-4b77-9fc1-6dc3c1c096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Number" ma:index="20" nillable="true" ma:displayName="Number" ma:format="Dropdown" ma:internalName="Number" ma:percentage="FALSE">
      <xsd:simpleType>
        <xsd:restriction base="dms:Number"/>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31d7151-b795-48f9-9207-6285658e27ad" ma:termSetId="09814cd3-568e-fe90-9814-8d621ff8fb84" ma:anchorId="fba54fb3-c3e1-fe81-a776-ca4b69148c4d" ma:open="true" ma:isKeyword="false">
      <xsd:complexType>
        <xsd:sequence>
          <xsd:element ref="pc:Terms" minOccurs="0" maxOccurs="1"/>
        </xsd:sequence>
      </xsd:complexType>
    </xsd:element>
    <xsd:element name="MediaServiceDateTaken" ma:index="25"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f312ff-8833-4413-9d5f-b396115bef0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af35b1-80a8-48e7-9d03-c612add1997b"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b4e095b-1101-4ecf-b922-07d4f903192c}" ma:internalName="TaxCatchAll" ma:showField="CatchAllData" ma:web="2ef312ff-8833-4413-9d5f-b396115bef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f6cbe84-0c1a-4b77-9fc1-6dc3c1c0965e">
      <Terms xmlns="http://schemas.microsoft.com/office/infopath/2007/PartnerControls"/>
    </lcf76f155ced4ddcb4097134ff3c332f>
    <TaxCatchAll xmlns="4aaf35b1-80a8-48e7-9d03-c612add1997b" xsi:nil="true"/>
    <_ip_UnifiedCompliancePolicyProperties xmlns="http://schemas.microsoft.com/sharepoint/v3" xsi:nil="true"/>
    <Number xmlns="0f6cbe84-0c1a-4b77-9fc1-6dc3c1c0965e" xsi:nil="true"/>
  </documentManagement>
</p:properties>
</file>

<file path=customXml/itemProps1.xml><?xml version="1.0" encoding="utf-8"?>
<ds:datastoreItem xmlns:ds="http://schemas.openxmlformats.org/officeDocument/2006/customXml" ds:itemID="{29F00A18-B15C-450A-8AEB-D4027BD614B7}"/>
</file>

<file path=customXml/itemProps2.xml><?xml version="1.0" encoding="utf-8"?>
<ds:datastoreItem xmlns:ds="http://schemas.openxmlformats.org/officeDocument/2006/customXml" ds:itemID="{1727EF8A-1FFD-4C7C-8BB8-72377D89C42F}"/>
</file>

<file path=customXml/itemProps3.xml><?xml version="1.0" encoding="utf-8"?>
<ds:datastoreItem xmlns:ds="http://schemas.openxmlformats.org/officeDocument/2006/customXml" ds:itemID="{B665A95B-B077-4570-A78A-F4078A79E1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Paste Data Here - Export</vt:lpstr>
      <vt:lpstr>Patient level info</vt:lpstr>
      <vt:lpstr>BPT</vt:lpstr>
      <vt:lpstr>Specification</vt:lpstr>
      <vt:lpstr>'Paste Data Here - Export'!Print_Area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McDonnell</dc:creator>
  <cp:lastModifiedBy>Victoria J. McCurran</cp:lastModifiedBy>
  <cp:lastPrinted>2015-05-26T17:29:41Z</cp:lastPrinted>
  <dcterms:created xsi:type="dcterms:W3CDTF">2013-04-10T17:20:17Z</dcterms:created>
  <dcterms:modified xsi:type="dcterms:W3CDTF">2018-02-28T10:29:56Z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0x0101004749B91EFC09194286D6EC89A89F5C13</vt:lpwstr>
  </property>
</Properties>
</file>